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338C05B0-DEAA-49C5-802E-D56278E7BB46}" xr6:coauthVersionLast="45" xr6:coauthVersionMax="47" xr10:uidLastSave="{00000000-0000-0000-0000-000000000000}"/>
  <bookViews>
    <workbookView xWindow="-12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Experiment!$A$4:$OO$316</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Experiment!$A$5:$OO$315</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DataMaster!$H$209:$H$214</definedName>
    <definedName name="i.AgeJ">DataMaster!$C$209:$C$214</definedName>
    <definedName name="i.all_rot_yield">DataMaster!$K$122:$K$124</definedName>
    <definedName name="i.BMToffset_r1">DataMaster!$F$39</definedName>
    <definedName name="i.BMToffset_r2">DataMaster!$G$39</definedName>
    <definedName name="i.casual_ub">DataMaster!$H$122:$H$124</definedName>
    <definedName name="i.conservation">DataMaster!$C$232:$E$234</definedName>
    <definedName name="i.cropgraze_inc">DataMaster!$J$122:$J$124</definedName>
    <definedName name="i.DOY">DataMaster!$F$116:$F$118</definedName>
    <definedName name="i.end_joining">DataMaster!$C$13:$T$13</definedName>
    <definedName name="i.FlkStrctr">DataMaster!$C$148:$P$151</definedName>
    <definedName name="i.FS_Strategy">DataMaster!$C$246:$AO$251</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DataMaster!$R$148:$R$151</definedName>
    <definedName name="i.GrainPrices">DataMaster!$J$92:$J$95</definedName>
    <definedName name="i.GrainPrices_k">DataMaster!$K$92:$K$95</definedName>
    <definedName name="i.interest_rate">DataMaster!$F$122:$F$124</definedName>
    <definedName name="i.LMU_Area">DataMaster!$C$158:$DR$161</definedName>
    <definedName name="i.LMU_Slice">DataMaster!$C$157:$DR$157</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DataMaster!$P$356:$AA$707</definedName>
    <definedName name="i.mach_option">DataMaster!$E$122:$E$124</definedName>
    <definedName name="i.meatgrid">DataMaster!$C$98:$O$104</definedName>
    <definedName name="i.MeatPrices">DataMaster!$I$92:$I$95</definedName>
    <definedName name="i.minroe">DataMaster!$C$122:$C$125</definedName>
    <definedName name="i.model_structure">DataMaster!$C$43:$H$45</definedName>
    <definedName name="i.opp_cost_capital">DataMaster!$G$122:$G$124</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DataMaster!$D$122:$D$125</definedName>
    <definedName name="i.pasture_prod">DataMaster!$L$122:$L$124</definedName>
    <definedName name="i.PdkAlloc">DataMaster!$C$62</definedName>
    <definedName name="i.Periods">DataMaster!$B$11:$T$37</definedName>
    <definedName name="i.PGRscalar">DataMaster!$M$59:$AP$59</definedName>
    <definedName name="i.pi_yatf">DataMaster!$L$766:$L$768</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DataMaster!$B$130:$G$134</definedName>
    <definedName name="i.RR_scenario">DataMaster!$E$140:$J$142</definedName>
    <definedName name="i.seedharv_casual_ub">DataMaster!$I$122:$I$124</definedName>
    <definedName name="i.slices_ffcfw">DataMaster!$U$11:$AL$17</definedName>
    <definedName name="i.std_prices">DataMaster!$C$92:$F$92</definedName>
    <definedName name="i.StdELMan">DataMaster!$C$726:$N$761</definedName>
    <definedName name="i.TOL">DataMaster!$C$116:$C$118</definedName>
    <definedName name="i.TOL_Desc">DataMaster!$X$3:$X$5</definedName>
    <definedName name="i.TOL_indices">DataMaster!$D$116:$E$118</definedName>
    <definedName name="i.TOLoffset_r1">DataMaster!$C$39</definedName>
    <definedName name="i.TOLoffset_r2">DataMaster!$D$39</definedName>
    <definedName name="i.UserPeriod0">DataMaster!$C$220:$E$225</definedName>
    <definedName name="i.Value_MeatPercentile">DataMaster!$C$774</definedName>
    <definedName name="i.Value_MeatPickle">DataMaster!$J$766:$J$772</definedName>
    <definedName name="i.Value_MeatScalar">DataMaster!$C$766:$C$772</definedName>
    <definedName name="i.Value_Mortality">DataMaster!$F$766:$H$769</definedName>
    <definedName name="i.Value_rr">DataMaster!$E$766:$E$769</definedName>
    <definedName name="i.WoolPrices">DataMaster!$H$92:$H$95</definedName>
    <definedName name="i_dryman">DataMaster!$C$68:$V$83</definedName>
    <definedName name="i_mortalityx">DataMaster!$C$714:$D$721</definedName>
    <definedName name="i_ProdnCal_Mat">DataMaster!$C$53:$K$55</definedName>
    <definedName name="i_ProdnCal_Mer">DataMaster!$C$50:$K$52</definedName>
    <definedName name="LMU_Data">DataMaster!$C$164:$AU$203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J162" i="1" l="1"/>
  <c r="IH162" i="1"/>
  <c r="J109" i="1"/>
  <c r="K109" i="1"/>
  <c r="L109" i="1"/>
  <c r="M109" i="1"/>
  <c r="IH108" i="1"/>
  <c r="O104" i="4" l="1"/>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H109" i="1"/>
  <c r="KG109" i="1"/>
  <c r="KF109" i="1"/>
  <c r="KE109" i="1"/>
  <c r="KD109" i="1"/>
  <c r="KC109" i="1"/>
  <c r="KB109" i="1"/>
  <c r="KA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R109" i="1"/>
  <c r="R110" i="1" s="1"/>
  <c r="R111" i="1" s="1"/>
  <c r="R112" i="1" s="1"/>
  <c r="R113" i="1" s="1"/>
  <c r="Q109" i="1"/>
  <c r="Q110" i="1" s="1"/>
  <c r="P109" i="1"/>
  <c r="P110" i="1" s="1"/>
  <c r="P111" i="1" s="1"/>
  <c r="P112" i="1" s="1"/>
  <c r="P113" i="1" s="1"/>
  <c r="O109" i="1"/>
  <c r="N109" i="1"/>
  <c r="JO109" i="1" s="1"/>
  <c r="L110" i="1"/>
  <c r="I109" i="1"/>
  <c r="I110" i="1" s="1"/>
  <c r="I111" i="1" s="1"/>
  <c r="I112" i="1" s="1"/>
  <c r="I113" i="1" s="1"/>
  <c r="H109" i="1"/>
  <c r="BC109" i="1" s="1"/>
  <c r="G109" i="1"/>
  <c r="B109" i="1"/>
  <c r="A109" i="1"/>
  <c r="MF108" i="1"/>
  <c r="MF108" i="1" a="1"/>
  <c r="ME108" i="1" a="1"/>
  <c r="ME108" i="1" s="1"/>
  <c r="MD108" i="1" a="1"/>
  <c r="MD108" i="1" s="1"/>
  <c r="MC108" i="1" a="1"/>
  <c r="MC108" i="1" s="1"/>
  <c r="MB108" i="1" a="1"/>
  <c r="MB108" i="1" s="1"/>
  <c r="MA108" i="1" a="1"/>
  <c r="MA108" i="1" s="1"/>
  <c r="LZ108" i="1" a="1"/>
  <c r="LZ108" i="1" s="1"/>
  <c r="LY108" i="1" a="1"/>
  <c r="LY108" i="1" s="1"/>
  <c r="LX108" i="1"/>
  <c r="LV108" i="1" a="1"/>
  <c r="LV108" i="1" s="1"/>
  <c r="LU108" i="1" a="1"/>
  <c r="LU108" i="1" s="1"/>
  <c r="LT108" i="1" a="1"/>
  <c r="LT108" i="1" s="1"/>
  <c r="LS108" i="1" a="1"/>
  <c r="LS108" i="1" s="1"/>
  <c r="LM108" i="1"/>
  <c r="LK108" i="1" a="1"/>
  <c r="LK108" i="1" s="1"/>
  <c r="LE108" i="1"/>
  <c r="KY108" i="1"/>
  <c r="KX108" i="1"/>
  <c r="KW108" i="1"/>
  <c r="KV108" i="1"/>
  <c r="KI108" i="1"/>
  <c r="KI108" i="1" a="1"/>
  <c r="JR108" i="1"/>
  <c r="JQ108" i="1"/>
  <c r="JP108" i="1"/>
  <c r="JO108" i="1"/>
  <c r="JN108" i="1"/>
  <c r="JK108" i="1"/>
  <c r="IJ108" i="1"/>
  <c r="IG108" i="1"/>
  <c r="IE108" i="1"/>
  <c r="CG108" i="1"/>
  <c r="CF108" i="1"/>
  <c r="BC108" i="1"/>
  <c r="BB108" i="1"/>
  <c r="BA108" i="1"/>
  <c r="AZ108" i="1"/>
  <c r="AY108" i="1"/>
  <c r="AX108" i="1"/>
  <c r="AJ108" i="1"/>
  <c r="AI108" i="1"/>
  <c r="AH108" i="1"/>
  <c r="AG108" i="1"/>
  <c r="AF108" i="1"/>
  <c r="K108" i="1"/>
  <c r="J108" i="1"/>
  <c r="J110" i="1" s="1"/>
  <c r="J111" i="1" s="1"/>
  <c r="J112" i="1" s="1"/>
  <c r="J113" i="1" s="1"/>
  <c r="G108" i="1"/>
  <c r="D108" i="1"/>
  <c r="A108" i="1"/>
  <c r="AA107" i="1"/>
  <c r="Z107" i="1"/>
  <c r="Y107" i="1"/>
  <c r="A107" i="1"/>
  <c r="A106" i="1"/>
  <c r="AL105" i="1"/>
  <c r="AC105" i="1"/>
  <c r="A105" i="1"/>
  <c r="G104" i="1"/>
  <c r="A104" i="1"/>
  <c r="DW103" i="1"/>
  <c r="DV103" i="1"/>
  <c r="G103" i="1"/>
  <c r="A103" i="1"/>
  <c r="DW102" i="1"/>
  <c r="DV102" i="1"/>
  <c r="G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G101" i="1"/>
  <c r="A101" i="1"/>
  <c r="KH100" i="1"/>
  <c r="KH101" i="1" s="1"/>
  <c r="KH102" i="1" s="1"/>
  <c r="KH103" i="1" s="1"/>
  <c r="KH104" i="1" s="1"/>
  <c r="KG100" i="1"/>
  <c r="KG101" i="1" s="1"/>
  <c r="KG102" i="1" s="1"/>
  <c r="KG103" i="1" s="1"/>
  <c r="KG104" i="1" s="1"/>
  <c r="KF100" i="1"/>
  <c r="KF101" i="1" s="1"/>
  <c r="KF102" i="1" s="1"/>
  <c r="KF103" i="1" s="1"/>
  <c r="KF104" i="1" s="1"/>
  <c r="KE100" i="1"/>
  <c r="KE101" i="1" s="1"/>
  <c r="KE102" i="1" s="1"/>
  <c r="KE103" i="1" s="1"/>
  <c r="KE104" i="1" s="1"/>
  <c r="KD100" i="1"/>
  <c r="KD101" i="1" s="1"/>
  <c r="KD102" i="1" s="1"/>
  <c r="KD103" i="1" s="1"/>
  <c r="KD104" i="1" s="1"/>
  <c r="KC100" i="1"/>
  <c r="KC101" i="1" s="1"/>
  <c r="KC102" i="1" s="1"/>
  <c r="KC103" i="1" s="1"/>
  <c r="KC104" i="1" s="1"/>
  <c r="KB100" i="1"/>
  <c r="KB101" i="1" s="1"/>
  <c r="KB102" i="1" s="1"/>
  <c r="KB103" i="1" s="1"/>
  <c r="KB104" i="1" s="1"/>
  <c r="KA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W101" i="1" s="1"/>
  <c r="T100" i="1"/>
  <c r="T101" i="1" s="1"/>
  <c r="T102" i="1" s="1"/>
  <c r="T103" i="1" s="1"/>
  <c r="T104" i="1" s="1"/>
  <c r="S100" i="1"/>
  <c r="R100" i="1"/>
  <c r="R101" i="1" s="1"/>
  <c r="R102" i="1" s="1"/>
  <c r="R103" i="1" s="1"/>
  <c r="R104" i="1" s="1"/>
  <c r="Q100" i="1"/>
  <c r="MF100" i="1" s="1" a="1"/>
  <c r="MF100" i="1" s="1"/>
  <c r="P100" i="1"/>
  <c r="P101" i="1" s="1"/>
  <c r="P102" i="1" s="1"/>
  <c r="P103" i="1" s="1"/>
  <c r="P104" i="1" s="1"/>
  <c r="O100" i="1"/>
  <c r="JQ100" i="1" s="1"/>
  <c r="N100" i="1"/>
  <c r="IE100" i="1" s="1"/>
  <c r="M100" i="1"/>
  <c r="AG100" i="1" s="1"/>
  <c r="L100" i="1"/>
  <c r="J100" i="1"/>
  <c r="J101" i="1" s="1"/>
  <c r="J102" i="1" s="1"/>
  <c r="J103" i="1" s="1"/>
  <c r="J104" i="1" s="1"/>
  <c r="I100" i="1"/>
  <c r="I101" i="1" s="1"/>
  <c r="I102" i="1" s="1"/>
  <c r="I103" i="1" s="1"/>
  <c r="I104" i="1" s="1"/>
  <c r="H100" i="1"/>
  <c r="H101" i="1" s="1"/>
  <c r="BA101" i="1" s="1"/>
  <c r="G100" i="1"/>
  <c r="A100" i="1"/>
  <c r="MF99" i="1" a="1"/>
  <c r="MF99" i="1" s="1"/>
  <c r="ME99" i="1" a="1"/>
  <c r="ME99" i="1" s="1"/>
  <c r="MD99" i="1" a="1"/>
  <c r="MD99" i="1" s="1"/>
  <c r="MC99" i="1" a="1"/>
  <c r="MC99" i="1" s="1"/>
  <c r="MB99" i="1" a="1"/>
  <c r="MB99" i="1" s="1"/>
  <c r="MA99" i="1" a="1"/>
  <c r="MA99" i="1" s="1"/>
  <c r="LZ99" i="1" a="1"/>
  <c r="LZ99" i="1" s="1"/>
  <c r="LY99" i="1" a="1"/>
  <c r="LY99" i="1" s="1"/>
  <c r="LX99" i="1"/>
  <c r="LV99" i="1" a="1"/>
  <c r="LV99" i="1" s="1"/>
  <c r="LU99" i="1" a="1"/>
  <c r="LU99" i="1" s="1"/>
  <c r="LT99" i="1" a="1"/>
  <c r="LT99" i="1" s="1"/>
  <c r="LS99" i="1" a="1"/>
  <c r="LS99" i="1" s="1"/>
  <c r="LM99" i="1"/>
  <c r="LK99" i="1" a="1"/>
  <c r="LK99" i="1" s="1"/>
  <c r="LE99" i="1"/>
  <c r="KY99" i="1"/>
  <c r="KX99" i="1"/>
  <c r="KW99" i="1"/>
  <c r="KV99" i="1"/>
  <c r="KI99" i="1" a="1"/>
  <c r="KI99" i="1" s="1"/>
  <c r="JZ99" i="1"/>
  <c r="JZ99" i="1" a="1"/>
  <c r="JR99" i="1"/>
  <c r="JQ99" i="1"/>
  <c r="JP99" i="1"/>
  <c r="JO99" i="1"/>
  <c r="JN99" i="1"/>
  <c r="JK99" i="1"/>
  <c r="IJ99" i="1"/>
  <c r="IH99" i="1"/>
  <c r="IG99" i="1"/>
  <c r="IE99" i="1"/>
  <c r="CG99" i="1"/>
  <c r="BC99" i="1"/>
  <c r="BB99" i="1"/>
  <c r="BA99" i="1"/>
  <c r="AZ99" i="1"/>
  <c r="AY99" i="1"/>
  <c r="AX99" i="1"/>
  <c r="AH99" i="1"/>
  <c r="AG99" i="1"/>
  <c r="AF99" i="1"/>
  <c r="K99" i="1"/>
  <c r="K100" i="1" s="1"/>
  <c r="D100" i="1" s="1"/>
  <c r="J99" i="1"/>
  <c r="G99" i="1"/>
  <c r="A99" i="1"/>
  <c r="B100" i="1" s="1"/>
  <c r="JT100" i="1" s="1"/>
  <c r="AA98" i="1"/>
  <c r="Z98" i="1"/>
  <c r="Y98" i="1"/>
  <c r="A98" i="1"/>
  <c r="A97"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H163" i="1"/>
  <c r="KH164" i="1" s="1"/>
  <c r="KH165" i="1" s="1"/>
  <c r="KH166" i="1" s="1"/>
  <c r="KH167" i="1" s="1"/>
  <c r="KG163" i="1"/>
  <c r="KG164" i="1" s="1"/>
  <c r="KG165" i="1" s="1"/>
  <c r="KG166" i="1" s="1"/>
  <c r="KG167" i="1" s="1"/>
  <c r="KF163" i="1"/>
  <c r="KF164" i="1" s="1"/>
  <c r="KF165" i="1" s="1"/>
  <c r="KF166" i="1" s="1"/>
  <c r="KF167" i="1" s="1"/>
  <c r="KE163" i="1"/>
  <c r="KE164" i="1" s="1"/>
  <c r="KE165" i="1" s="1"/>
  <c r="KE166" i="1" s="1"/>
  <c r="KE167" i="1" s="1"/>
  <c r="KD163" i="1"/>
  <c r="KD164" i="1" s="1"/>
  <c r="KD165" i="1" s="1"/>
  <c r="KD166" i="1" s="1"/>
  <c r="KD167" i="1" s="1"/>
  <c r="KC163" i="1"/>
  <c r="KC164" i="1" s="1"/>
  <c r="KC165" i="1" s="1"/>
  <c r="KC166" i="1" s="1"/>
  <c r="KC167" i="1" s="1"/>
  <c r="KB163" i="1"/>
  <c r="KA163" i="1"/>
  <c r="KA164" i="1" s="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T167" i="1" s="1"/>
  <c r="S163" i="1"/>
  <c r="S164" i="1" s="1"/>
  <c r="R163" i="1"/>
  <c r="R164" i="1" s="1"/>
  <c r="R165" i="1" s="1"/>
  <c r="R166" i="1" s="1"/>
  <c r="R167" i="1" s="1"/>
  <c r="Q163" i="1"/>
  <c r="P163" i="1"/>
  <c r="P164" i="1" s="1"/>
  <c r="P165" i="1" s="1"/>
  <c r="P166" i="1" s="1"/>
  <c r="P167" i="1" s="1"/>
  <c r="O163" i="1"/>
  <c r="N163" i="1"/>
  <c r="N164" i="1" s="1"/>
  <c r="N165" i="1" s="1"/>
  <c r="M163" i="1"/>
  <c r="L163" i="1"/>
  <c r="L164" i="1" s="1"/>
  <c r="I163" i="1"/>
  <c r="I164" i="1" s="1"/>
  <c r="I165" i="1" s="1"/>
  <c r="I166" i="1" s="1"/>
  <c r="I167" i="1" s="1"/>
  <c r="H163" i="1"/>
  <c r="H164" i="1" s="1"/>
  <c r="A163" i="1"/>
  <c r="MF162" i="1" a="1"/>
  <c r="MF162" i="1" s="1"/>
  <c r="ME162" i="1" a="1"/>
  <c r="ME162" i="1" s="1"/>
  <c r="MD162" i="1" a="1"/>
  <c r="MD162" i="1" s="1"/>
  <c r="MC162" i="1" a="1"/>
  <c r="MC162" i="1" s="1"/>
  <c r="MB162" i="1" a="1"/>
  <c r="MB162" i="1" s="1"/>
  <c r="MA162" i="1" a="1"/>
  <c r="MA162" i="1" s="1"/>
  <c r="LZ162" i="1" a="1"/>
  <c r="LZ162" i="1" s="1"/>
  <c r="LY162" i="1" a="1"/>
  <c r="LY162" i="1" s="1"/>
  <c r="LX162" i="1"/>
  <c r="LV162" i="1" a="1"/>
  <c r="LV162" i="1" s="1"/>
  <c r="LU162" i="1" a="1"/>
  <c r="LU162" i="1" s="1"/>
  <c r="LT162" i="1" a="1"/>
  <c r="LT162" i="1" s="1"/>
  <c r="LS162" i="1" a="1"/>
  <c r="LS162" i="1" s="1"/>
  <c r="LM162" i="1"/>
  <c r="LK162" i="1" a="1"/>
  <c r="LK162" i="1" s="1"/>
  <c r="LE162" i="1"/>
  <c r="KY162" i="1"/>
  <c r="KX162" i="1"/>
  <c r="KW162" i="1"/>
  <c r="KV162" i="1"/>
  <c r="KI162" i="1"/>
  <c r="KI162" i="1" a="1"/>
  <c r="JZ162" i="1" a="1"/>
  <c r="JZ162" i="1" s="1"/>
  <c r="JR162" i="1"/>
  <c r="JQ162" i="1"/>
  <c r="JP162" i="1"/>
  <c r="JO162" i="1"/>
  <c r="JN162" i="1"/>
  <c r="JK162" i="1"/>
  <c r="IJ162" i="1"/>
  <c r="IG162" i="1"/>
  <c r="IE162" i="1"/>
  <c r="CG162" i="1"/>
  <c r="BC162" i="1"/>
  <c r="BB162" i="1"/>
  <c r="BA162" i="1"/>
  <c r="AZ162" i="1"/>
  <c r="AY162" i="1"/>
  <c r="AX162" i="1"/>
  <c r="AI162" i="1"/>
  <c r="KR162" i="1" s="1"/>
  <c r="AH162" i="1"/>
  <c r="AG162" i="1"/>
  <c r="AF162" i="1"/>
  <c r="K162" i="1"/>
  <c r="K163" i="1" s="1"/>
  <c r="J162" i="1"/>
  <c r="J163" i="1" s="1"/>
  <c r="J164" i="1" s="1"/>
  <c r="J165" i="1" s="1"/>
  <c r="J166" i="1" s="1"/>
  <c r="J167" i="1" s="1"/>
  <c r="G162" i="1"/>
  <c r="D162" i="1"/>
  <c r="A162" i="1"/>
  <c r="B163" i="1" s="1"/>
  <c r="JU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H154" i="1"/>
  <c r="KH155" i="1" s="1"/>
  <c r="KH156" i="1" s="1"/>
  <c r="KH157" i="1" s="1"/>
  <c r="KH158" i="1" s="1"/>
  <c r="KG154" i="1"/>
  <c r="KG155" i="1" s="1"/>
  <c r="KG156" i="1" s="1"/>
  <c r="KG157" i="1" s="1"/>
  <c r="KG158" i="1" s="1"/>
  <c r="KF154" i="1"/>
  <c r="KF155" i="1" s="1"/>
  <c r="KF156" i="1" s="1"/>
  <c r="KF157" i="1" s="1"/>
  <c r="KF158" i="1" s="1"/>
  <c r="KE154" i="1"/>
  <c r="KE155" i="1" s="1"/>
  <c r="KE156" i="1" s="1"/>
  <c r="KE157" i="1" s="1"/>
  <c r="KE158" i="1" s="1"/>
  <c r="KD154" i="1"/>
  <c r="KD155" i="1" s="1"/>
  <c r="KD156" i="1" s="1"/>
  <c r="KD157" i="1" s="1"/>
  <c r="KD158" i="1" s="1"/>
  <c r="KC154" i="1"/>
  <c r="KC155" i="1" s="1"/>
  <c r="KC156" i="1" s="1"/>
  <c r="KC157" i="1" s="1"/>
  <c r="KC158" i="1" s="1"/>
  <c r="KB154" i="1"/>
  <c r="KB155" i="1" s="1"/>
  <c r="KB156" i="1" s="1"/>
  <c r="KB157" i="1" s="1"/>
  <c r="KB158" i="1" s="1"/>
  <c r="KA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W155" i="1" s="1"/>
  <c r="T154" i="1"/>
  <c r="T155" i="1" s="1"/>
  <c r="T156" i="1" s="1"/>
  <c r="T157" i="1" s="1"/>
  <c r="T158" i="1" s="1"/>
  <c r="S154" i="1"/>
  <c r="LX154" i="1" s="1"/>
  <c r="R154" i="1"/>
  <c r="R155" i="1" s="1"/>
  <c r="R156" i="1" s="1"/>
  <c r="R157" i="1" s="1"/>
  <c r="R158" i="1" s="1"/>
  <c r="Q154" i="1"/>
  <c r="MD154" i="1" s="1" a="1"/>
  <c r="MD154" i="1" s="1"/>
  <c r="P154" i="1"/>
  <c r="P155" i="1" s="1"/>
  <c r="P156" i="1" s="1"/>
  <c r="P157" i="1" s="1"/>
  <c r="P158" i="1" s="1"/>
  <c r="O154" i="1"/>
  <c r="N154" i="1"/>
  <c r="M154" i="1"/>
  <c r="KW154" i="1" s="1"/>
  <c r="L154" i="1"/>
  <c r="JK154" i="1" s="1"/>
  <c r="I154" i="1"/>
  <c r="I155" i="1" s="1"/>
  <c r="I156" i="1" s="1"/>
  <c r="I157" i="1" s="1"/>
  <c r="I158" i="1" s="1"/>
  <c r="H154" i="1"/>
  <c r="BC154" i="1" s="1"/>
  <c r="A154" i="1"/>
  <c r="MF153" i="1" a="1"/>
  <c r="MF153" i="1" s="1"/>
  <c r="ME153" i="1" a="1"/>
  <c r="ME153" i="1" s="1"/>
  <c r="MD153" i="1" a="1"/>
  <c r="MD153" i="1" s="1"/>
  <c r="MC153" i="1" a="1"/>
  <c r="MC153" i="1" s="1"/>
  <c r="MB153" i="1" a="1"/>
  <c r="MB153" i="1" s="1"/>
  <c r="MA153" i="1" a="1"/>
  <c r="MA153" i="1" s="1"/>
  <c r="LZ153" i="1" a="1"/>
  <c r="LZ153" i="1" s="1"/>
  <c r="LY153" i="1" a="1"/>
  <c r="LY153" i="1" s="1"/>
  <c r="LX153" i="1"/>
  <c r="LV153" i="1" a="1"/>
  <c r="LV153" i="1" s="1"/>
  <c r="LU153" i="1" a="1"/>
  <c r="LU153" i="1" s="1"/>
  <c r="LT153" i="1" a="1"/>
  <c r="LT153" i="1" s="1"/>
  <c r="LS153" i="1" a="1"/>
  <c r="LS153" i="1" s="1"/>
  <c r="LM153" i="1"/>
  <c r="LK153" i="1" a="1"/>
  <c r="LK153" i="1" s="1"/>
  <c r="LE153" i="1"/>
  <c r="KY153" i="1"/>
  <c r="KX153" i="1"/>
  <c r="KW153" i="1"/>
  <c r="KV153" i="1"/>
  <c r="KI153" i="1" a="1"/>
  <c r="KI153" i="1" s="1"/>
  <c r="JZ153" i="1" a="1"/>
  <c r="JZ153" i="1" s="1"/>
  <c r="JR153" i="1"/>
  <c r="JQ153" i="1"/>
  <c r="JP153" i="1"/>
  <c r="JO153" i="1"/>
  <c r="JN153" i="1"/>
  <c r="JK153" i="1"/>
  <c r="IJ153" i="1"/>
  <c r="IH153" i="1"/>
  <c r="IG153" i="1"/>
  <c r="IE153" i="1"/>
  <c r="CJ153" i="1"/>
  <c r="CG153" i="1"/>
  <c r="BC153" i="1"/>
  <c r="BB153" i="1"/>
  <c r="BA153" i="1"/>
  <c r="AZ153" i="1"/>
  <c r="AY153" i="1"/>
  <c r="AX153" i="1"/>
  <c r="AH153" i="1"/>
  <c r="AG153" i="1"/>
  <c r="AF153" i="1"/>
  <c r="K153" i="1"/>
  <c r="K154" i="1" s="1"/>
  <c r="J153" i="1"/>
  <c r="J154" i="1" s="1"/>
  <c r="J155" i="1" s="1"/>
  <c r="J156" i="1" s="1"/>
  <c r="J157" i="1" s="1"/>
  <c r="J158" i="1" s="1"/>
  <c r="G153" i="1"/>
  <c r="A153" i="1"/>
  <c r="B154" i="1" s="1"/>
  <c r="LF154" i="1" s="1"/>
  <c r="AA152" i="1"/>
  <c r="Z152" i="1"/>
  <c r="Y152" i="1"/>
  <c r="A152" i="1"/>
  <c r="A151" i="1"/>
  <c r="CJ163" i="1" l="1"/>
  <c r="CJ164" i="1" s="1"/>
  <c r="CJ165" i="1" s="1"/>
  <c r="CJ166" i="1" s="1"/>
  <c r="CJ167" i="1" s="1"/>
  <c r="CF163" i="1"/>
  <c r="Q164" i="1"/>
  <c r="LS164" i="1" s="1" a="1"/>
  <c r="LS164" i="1" s="1"/>
  <c r="M164" i="1"/>
  <c r="IH164" i="1" s="1"/>
  <c r="IH163" i="1"/>
  <c r="KF110" i="1"/>
  <c r="KF111" i="1" s="1"/>
  <c r="KF112" i="1" s="1"/>
  <c r="KF113" i="1" s="1"/>
  <c r="KG110" i="1"/>
  <c r="KG111" i="1" s="1"/>
  <c r="KG112" i="1" s="1"/>
  <c r="KG113" i="1" s="1"/>
  <c r="KH110" i="1"/>
  <c r="KH111" i="1" s="1"/>
  <c r="KH112" i="1" s="1"/>
  <c r="KH113" i="1" s="1"/>
  <c r="KB110" i="1"/>
  <c r="KB111" i="1" s="1"/>
  <c r="KB112" i="1" s="1"/>
  <c r="KB113" i="1" s="1"/>
  <c r="KC110" i="1"/>
  <c r="KC111" i="1" s="1"/>
  <c r="KC112" i="1" s="1"/>
  <c r="KC113" i="1" s="1"/>
  <c r="KD110" i="1"/>
  <c r="KD111" i="1" s="1"/>
  <c r="KD112" i="1" s="1"/>
  <c r="KD113" i="1" s="1"/>
  <c r="KE110" i="1"/>
  <c r="KE111" i="1" s="1"/>
  <c r="KE112" i="1" s="1"/>
  <c r="KE113" i="1" s="1"/>
  <c r="AY100" i="1"/>
  <c r="MA109" i="1" a="1"/>
  <c r="MA109" i="1" s="1"/>
  <c r="G154" i="1"/>
  <c r="AF109" i="1"/>
  <c r="KY154" i="1"/>
  <c r="IE163" i="1"/>
  <c r="AY109" i="1"/>
  <c r="ME109" i="1" a="1"/>
  <c r="ME109" i="1" s="1"/>
  <c r="AZ100" i="1"/>
  <c r="AZ101" i="1"/>
  <c r="AZ109" i="1"/>
  <c r="KX100" i="1"/>
  <c r="LJ100" i="1"/>
  <c r="LT109" i="1" a="1"/>
  <c r="LT109" i="1" s="1"/>
  <c r="W111" i="1"/>
  <c r="K110" i="1"/>
  <c r="CJ109" i="1"/>
  <c r="CJ110" i="1" s="1"/>
  <c r="CJ111" i="1" s="1"/>
  <c r="CJ112" i="1" s="1"/>
  <c r="CJ113" i="1" s="1"/>
  <c r="AI109" i="1"/>
  <c r="D109" i="1"/>
  <c r="MD110" i="1" a="1"/>
  <c r="MD110" i="1" s="1"/>
  <c r="LZ110" i="1" a="1"/>
  <c r="LZ110" i="1" s="1"/>
  <c r="LU110" i="1" a="1"/>
  <c r="LU110" i="1" s="1"/>
  <c r="Q111" i="1"/>
  <c r="MC110" i="1" a="1"/>
  <c r="MC110" i="1" s="1"/>
  <c r="LY110" i="1" a="1"/>
  <c r="LY110" i="1" s="1"/>
  <c r="LT110" i="1" a="1"/>
  <c r="LT110" i="1" s="1"/>
  <c r="MF110" i="1" a="1"/>
  <c r="MF110" i="1" s="1"/>
  <c r="MB110" i="1" a="1"/>
  <c r="MB110" i="1" s="1"/>
  <c r="LS110" i="1" a="1"/>
  <c r="LS110" i="1" s="1"/>
  <c r="LK110" i="1" a="1"/>
  <c r="LK110" i="1" s="1"/>
  <c r="ME110" i="1" a="1"/>
  <c r="ME110" i="1" s="1"/>
  <c r="MA110" i="1" a="1"/>
  <c r="MA110" i="1" s="1"/>
  <c r="LV110" i="1" a="1"/>
  <c r="LV110" i="1" s="1"/>
  <c r="KP109" i="1"/>
  <c r="M110" i="1"/>
  <c r="BA100" i="1"/>
  <c r="LK100" i="1" a="1"/>
  <c r="LK100" i="1" s="1"/>
  <c r="N110" i="1"/>
  <c r="JP109" i="1"/>
  <c r="JN109" i="1"/>
  <c r="IE109" i="1"/>
  <c r="AG109" i="1"/>
  <c r="BB109" i="1"/>
  <c r="JS109" i="1"/>
  <c r="KS109" i="1"/>
  <c r="LM109" i="1"/>
  <c r="MC109" i="1" a="1"/>
  <c r="MC109" i="1" s="1"/>
  <c r="LD109" i="1"/>
  <c r="KN109" i="1"/>
  <c r="LC109" i="1"/>
  <c r="KU109" i="1"/>
  <c r="KM109" i="1"/>
  <c r="JY109" i="1"/>
  <c r="LJ109" i="1"/>
  <c r="LB109" i="1"/>
  <c r="KT109" i="1"/>
  <c r="KL109" i="1"/>
  <c r="JX109" i="1"/>
  <c r="LH109" i="1"/>
  <c r="KZ109" i="1"/>
  <c r="KJ109" i="1"/>
  <c r="JV109" i="1"/>
  <c r="LG109" i="1"/>
  <c r="KQ109" i="1"/>
  <c r="JU109" i="1"/>
  <c r="LS100" i="1" a="1"/>
  <c r="LS100" i="1" s="1"/>
  <c r="JR109" i="1"/>
  <c r="O110" i="1"/>
  <c r="JQ109" i="1"/>
  <c r="AH109" i="1"/>
  <c r="JT109" i="1"/>
  <c r="KW109" i="1"/>
  <c r="H110" i="1"/>
  <c r="AX109" i="1"/>
  <c r="BA109" i="1"/>
  <c r="JW109" i="1"/>
  <c r="KX109" i="1"/>
  <c r="CJ108" i="1"/>
  <c r="KR108" i="1"/>
  <c r="MF109" i="1" a="1"/>
  <c r="MF109" i="1" s="1"/>
  <c r="MB109" i="1" a="1"/>
  <c r="MB109" i="1" s="1"/>
  <c r="LS109" i="1" a="1"/>
  <c r="LS109" i="1" s="1"/>
  <c r="LK109" i="1" a="1"/>
  <c r="LK109" i="1" s="1"/>
  <c r="MD109" i="1" a="1"/>
  <c r="MD109" i="1" s="1"/>
  <c r="LZ109" i="1" a="1"/>
  <c r="LZ109" i="1" s="1"/>
  <c r="LU109" i="1" a="1"/>
  <c r="LU109" i="1" s="1"/>
  <c r="LA109" i="1"/>
  <c r="B110" i="1"/>
  <c r="JR100" i="1"/>
  <c r="O101" i="1"/>
  <c r="JR101" i="1" s="1"/>
  <c r="KA110" i="1"/>
  <c r="LE109" i="1"/>
  <c r="LV109" i="1" a="1"/>
  <c r="LV109" i="1" s="1"/>
  <c r="KV109" i="1"/>
  <c r="IJ109" i="1"/>
  <c r="IG109" i="1"/>
  <c r="KY109" i="1"/>
  <c r="LX109" i="1"/>
  <c r="S110" i="1"/>
  <c r="CI109" i="1"/>
  <c r="JK109" i="1"/>
  <c r="KK109" i="1"/>
  <c r="LF109" i="1"/>
  <c r="LY109" i="1" a="1"/>
  <c r="LY109" i="1" s="1"/>
  <c r="JK110" i="1"/>
  <c r="L111" i="1"/>
  <c r="KO109" i="1"/>
  <c r="LI109" i="1"/>
  <c r="N101" i="1"/>
  <c r="LM101" i="1" s="1"/>
  <c r="B101" i="1"/>
  <c r="LI100" i="1"/>
  <c r="LA100" i="1"/>
  <c r="KS100" i="1"/>
  <c r="KK100" i="1"/>
  <c r="JW100" i="1"/>
  <c r="LH100" i="1"/>
  <c r="KZ100" i="1"/>
  <c r="KJ100" i="1"/>
  <c r="JV100" i="1"/>
  <c r="LG100" i="1"/>
  <c r="KQ100" i="1"/>
  <c r="LE100" i="1"/>
  <c r="KO100" i="1"/>
  <c r="JS100" i="1"/>
  <c r="LD100" i="1"/>
  <c r="KN100" i="1"/>
  <c r="LF100" i="1"/>
  <c r="KL100" i="1"/>
  <c r="CI100" i="1"/>
  <c r="LC100" i="1"/>
  <c r="LB100" i="1"/>
  <c r="KU100" i="1"/>
  <c r="JX100" i="1"/>
  <c r="KT100" i="1"/>
  <c r="JU100" i="1"/>
  <c r="K101" i="1"/>
  <c r="CF100" i="1"/>
  <c r="AI100" i="1"/>
  <c r="S101" i="1"/>
  <c r="LX100" i="1"/>
  <c r="JY100" i="1"/>
  <c r="JO100" i="1"/>
  <c r="JN100" i="1"/>
  <c r="JP100" i="1"/>
  <c r="AF100" i="1"/>
  <c r="G163" i="1"/>
  <c r="CJ99" i="1"/>
  <c r="D99" i="1"/>
  <c r="CF99" i="1"/>
  <c r="AJ99" i="1" s="1"/>
  <c r="AI99" i="1"/>
  <c r="CJ100" i="1"/>
  <c r="CJ101" i="1" s="1"/>
  <c r="CJ102" i="1" s="1"/>
  <c r="CJ103" i="1" s="1"/>
  <c r="CJ104" i="1" s="1"/>
  <c r="KM100" i="1"/>
  <c r="KP100" i="1"/>
  <c r="CF162" i="1"/>
  <c r="AJ162" i="1" s="1"/>
  <c r="L101" i="1"/>
  <c r="JK100" i="1"/>
  <c r="AX100" i="1"/>
  <c r="LM100" i="1"/>
  <c r="MB100" i="1" a="1"/>
  <c r="MB100" i="1" s="1"/>
  <c r="M101" i="1"/>
  <c r="IH100" i="1"/>
  <c r="IG100" i="1"/>
  <c r="KY100" i="1"/>
  <c r="KW100" i="1"/>
  <c r="KV100" i="1"/>
  <c r="W102" i="1"/>
  <c r="IJ100" i="1"/>
  <c r="AH100" i="1"/>
  <c r="KA101" i="1"/>
  <c r="JZ100" i="1" a="1"/>
  <c r="JZ100" i="1" s="1"/>
  <c r="AY101" i="1"/>
  <c r="AX101" i="1"/>
  <c r="H102" i="1"/>
  <c r="BC101" i="1"/>
  <c r="BB101" i="1"/>
  <c r="BB100" i="1"/>
  <c r="ME100" i="1" a="1"/>
  <c r="ME100" i="1" s="1"/>
  <c r="MA100" i="1" a="1"/>
  <c r="MA100" i="1" s="1"/>
  <c r="LV100" i="1" a="1"/>
  <c r="LV100" i="1" s="1"/>
  <c r="MD100" i="1" a="1"/>
  <c r="MD100" i="1" s="1"/>
  <c r="LZ100" i="1" a="1"/>
  <c r="LZ100" i="1" s="1"/>
  <c r="LU100" i="1" a="1"/>
  <c r="LU100" i="1" s="1"/>
  <c r="Q101" i="1"/>
  <c r="MC100" i="1" a="1"/>
  <c r="MC100" i="1" s="1"/>
  <c r="LY100" i="1" a="1"/>
  <c r="LY100" i="1" s="1"/>
  <c r="LT100" i="1" a="1"/>
  <c r="LT100" i="1" s="1"/>
  <c r="BC100" i="1"/>
  <c r="KY163" i="1"/>
  <c r="AH163" i="1"/>
  <c r="LU163" i="1" a="1"/>
  <c r="LU163" i="1" s="1"/>
  <c r="BA163" i="1"/>
  <c r="LZ163" i="1" a="1"/>
  <c r="LZ163" i="1" s="1"/>
  <c r="B164" i="1"/>
  <c r="LF163" i="1"/>
  <c r="KP163" i="1"/>
  <c r="JT163" i="1"/>
  <c r="JL163" i="1"/>
  <c r="LE163" i="1"/>
  <c r="KO163" i="1"/>
  <c r="JS163" i="1"/>
  <c r="LD163" i="1"/>
  <c r="KN163" i="1"/>
  <c r="LC163" i="1"/>
  <c r="KU163" i="1"/>
  <c r="KM163" i="1"/>
  <c r="JY163" i="1"/>
  <c r="LJ163" i="1"/>
  <c r="LB163" i="1"/>
  <c r="KT163" i="1"/>
  <c r="KL163" i="1"/>
  <c r="JX163" i="1"/>
  <c r="LI163" i="1"/>
  <c r="LA163" i="1"/>
  <c r="KS163" i="1"/>
  <c r="KK163" i="1"/>
  <c r="JW163" i="1"/>
  <c r="CI163" i="1"/>
  <c r="LH163" i="1"/>
  <c r="KZ163" i="1"/>
  <c r="KJ163" i="1"/>
  <c r="JV163" i="1"/>
  <c r="S165" i="1"/>
  <c r="LX164" i="1"/>
  <c r="KB164" i="1"/>
  <c r="KB165" i="1" s="1"/>
  <c r="KB166" i="1" s="1"/>
  <c r="KB167" i="1" s="1"/>
  <c r="JZ163" i="1" a="1"/>
  <c r="JZ163" i="1" s="1"/>
  <c r="KQ163" i="1"/>
  <c r="JN165" i="1"/>
  <c r="IE165" i="1"/>
  <c r="N166" i="1"/>
  <c r="JP165" i="1"/>
  <c r="JO165" i="1"/>
  <c r="LG163" i="1"/>
  <c r="JR163" i="1"/>
  <c r="JQ163" i="1"/>
  <c r="O164" i="1"/>
  <c r="D163" i="1"/>
  <c r="K164" i="1"/>
  <c r="AI163" i="1"/>
  <c r="JM163" i="1"/>
  <c r="AZ164" i="1"/>
  <c r="AY164" i="1"/>
  <c r="AX164" i="1"/>
  <c r="H165" i="1"/>
  <c r="BC164" i="1"/>
  <c r="BB164" i="1"/>
  <c r="BB163" i="1"/>
  <c r="AJ163" i="1"/>
  <c r="IG163" i="1"/>
  <c r="JN163" i="1"/>
  <c r="ME163" i="1" a="1"/>
  <c r="ME163" i="1" s="1"/>
  <c r="ME164" i="1" a="1"/>
  <c r="ME164" i="1" s="1"/>
  <c r="MA164" i="1" a="1"/>
  <c r="MA164" i="1" s="1"/>
  <c r="LV164" i="1" a="1"/>
  <c r="LV164" i="1" s="1"/>
  <c r="MD164" i="1" a="1"/>
  <c r="MD164" i="1" s="1"/>
  <c r="LY164" i="1" a="1"/>
  <c r="LY164" i="1" s="1"/>
  <c r="LT164" i="1" a="1"/>
  <c r="LT164" i="1" s="1"/>
  <c r="BC163" i="1"/>
  <c r="JO163" i="1"/>
  <c r="LV163" i="1" a="1"/>
  <c r="LV163" i="1" s="1"/>
  <c r="MA163" i="1" a="1"/>
  <c r="MA163" i="1" s="1"/>
  <c r="MF163" i="1" a="1"/>
  <c r="MF163" i="1" s="1"/>
  <c r="JP163" i="1"/>
  <c r="MB163" i="1" a="1"/>
  <c r="MB163" i="1" s="1"/>
  <c r="BA164" i="1"/>
  <c r="MB164" i="1" a="1"/>
  <c r="MB164" i="1" s="1"/>
  <c r="IJ163" i="1"/>
  <c r="LK163" i="1" a="1"/>
  <c r="LK163" i="1" s="1"/>
  <c r="LS163" i="1" a="1"/>
  <c r="LS163" i="1" s="1"/>
  <c r="MF164" i="1" a="1"/>
  <c r="MF164" i="1" s="1"/>
  <c r="L165" i="1"/>
  <c r="JK164" i="1"/>
  <c r="AX163" i="1"/>
  <c r="KV163" i="1"/>
  <c r="LX163" i="1"/>
  <c r="MC163" i="1" a="1"/>
  <c r="MC163" i="1" s="1"/>
  <c r="W165" i="1"/>
  <c r="LM164" i="1"/>
  <c r="AF163" i="1"/>
  <c r="AY163" i="1"/>
  <c r="JK163" i="1"/>
  <c r="KW163" i="1"/>
  <c r="LT163" i="1" a="1"/>
  <c r="LT163" i="1" s="1"/>
  <c r="LY163" i="1" a="1"/>
  <c r="LY163" i="1" s="1"/>
  <c r="JP164" i="1"/>
  <c r="JO164" i="1"/>
  <c r="JN164" i="1"/>
  <c r="IE164" i="1"/>
  <c r="AG163" i="1"/>
  <c r="AZ163" i="1"/>
  <c r="KA165" i="1"/>
  <c r="KX163" i="1"/>
  <c r="LM163" i="1"/>
  <c r="MD163" i="1" a="1"/>
  <c r="MD163" i="1" s="1"/>
  <c r="BA154" i="1"/>
  <c r="AG154" i="1"/>
  <c r="JT154" i="1"/>
  <c r="CJ154" i="1"/>
  <c r="CJ155" i="1" s="1"/>
  <c r="CJ156" i="1" s="1"/>
  <c r="CJ157" i="1" s="1"/>
  <c r="CJ158" i="1" s="1"/>
  <c r="AH154" i="1"/>
  <c r="KX154" i="1"/>
  <c r="W156" i="1"/>
  <c r="JU154" i="1"/>
  <c r="LG154" i="1"/>
  <c r="AF154" i="1"/>
  <c r="N155" i="1"/>
  <c r="JP154" i="1"/>
  <c r="JO154" i="1"/>
  <c r="JN154" i="1"/>
  <c r="KA155" i="1"/>
  <c r="JZ154" i="1" a="1"/>
  <c r="JZ154" i="1" s="1"/>
  <c r="LM154" i="1"/>
  <c r="O155" i="1"/>
  <c r="JR154" i="1"/>
  <c r="JQ154" i="1"/>
  <c r="KP154" i="1"/>
  <c r="D154" i="1"/>
  <c r="K155" i="1"/>
  <c r="AI154" i="1"/>
  <c r="LE154" i="1"/>
  <c r="KO154" i="1"/>
  <c r="JS154" i="1"/>
  <c r="LD154" i="1"/>
  <c r="KN154" i="1"/>
  <c r="LC154" i="1"/>
  <c r="KU154" i="1"/>
  <c r="KM154" i="1"/>
  <c r="JY154" i="1"/>
  <c r="LJ154" i="1"/>
  <c r="LB154" i="1"/>
  <c r="KT154" i="1"/>
  <c r="KL154" i="1"/>
  <c r="JX154" i="1"/>
  <c r="B155" i="1"/>
  <c r="LI154" i="1"/>
  <c r="LA154" i="1"/>
  <c r="KS154" i="1"/>
  <c r="KK154" i="1"/>
  <c r="JW154" i="1"/>
  <c r="CI154" i="1"/>
  <c r="LH154" i="1"/>
  <c r="KZ154" i="1"/>
  <c r="KJ154" i="1"/>
  <c r="JV154" i="1"/>
  <c r="H155" i="1"/>
  <c r="AY154" i="1"/>
  <c r="AX154" i="1"/>
  <c r="BB154" i="1"/>
  <c r="MC154" i="1" a="1"/>
  <c r="MC154" i="1" s="1"/>
  <c r="LY154" i="1" a="1"/>
  <c r="LY154" i="1" s="1"/>
  <c r="LT154" i="1" a="1"/>
  <c r="LT154" i="1" s="1"/>
  <c r="MF154" i="1" a="1"/>
  <c r="MF154" i="1" s="1"/>
  <c r="MB154" i="1" a="1"/>
  <c r="MB154" i="1" s="1"/>
  <c r="LS154" i="1" a="1"/>
  <c r="LS154" i="1" s="1"/>
  <c r="LK154" i="1" a="1"/>
  <c r="LK154" i="1" s="1"/>
  <c r="ME154" i="1" a="1"/>
  <c r="ME154" i="1" s="1"/>
  <c r="MA154" i="1" a="1"/>
  <c r="MA154" i="1" s="1"/>
  <c r="LV154" i="1" a="1"/>
  <c r="LV154" i="1" s="1"/>
  <c r="CF154" i="1"/>
  <c r="AJ154" i="1" s="1"/>
  <c r="AZ154" i="1"/>
  <c r="KQ154" i="1"/>
  <c r="LU154" i="1" a="1"/>
  <c r="LU154" i="1" s="1"/>
  <c r="Q155" i="1"/>
  <c r="D153" i="1"/>
  <c r="AI153" i="1"/>
  <c r="CF153" i="1"/>
  <c r="AJ153" i="1" s="1"/>
  <c r="JL154" i="1"/>
  <c r="IE154" i="1"/>
  <c r="JM154" i="1"/>
  <c r="LZ154" i="1" a="1"/>
  <c r="LZ154" i="1" s="1"/>
  <c r="IG154" i="1"/>
  <c r="S155" i="1"/>
  <c r="IH154" i="1"/>
  <c r="L155" i="1"/>
  <c r="M155" i="1"/>
  <c r="IJ154" i="1"/>
  <c r="KV154" i="1"/>
  <c r="LK164" i="1" l="1" a="1"/>
  <c r="LK164" i="1" s="1"/>
  <c r="Q165" i="1"/>
  <c r="KY164" i="1"/>
  <c r="MC164" i="1" a="1"/>
  <c r="MC164" i="1" s="1"/>
  <c r="LU164" i="1" a="1"/>
  <c r="LU164" i="1" s="1"/>
  <c r="LZ164" i="1" a="1"/>
  <c r="LZ164" i="1" s="1"/>
  <c r="IJ164" i="1"/>
  <c r="AG164" i="1"/>
  <c r="KV164" i="1"/>
  <c r="KW164" i="1"/>
  <c r="AH164" i="1"/>
  <c r="KX164" i="1"/>
  <c r="AF164" i="1"/>
  <c r="IG164" i="1"/>
  <c r="M165" i="1"/>
  <c r="IH165" i="1" s="1"/>
  <c r="JQ101" i="1"/>
  <c r="O102" i="1"/>
  <c r="O103" i="1" s="1"/>
  <c r="O111" i="1"/>
  <c r="JQ110" i="1"/>
  <c r="JR110" i="1"/>
  <c r="KR109" i="1"/>
  <c r="KY110" i="1"/>
  <c r="KX110" i="1"/>
  <c r="KW110" i="1"/>
  <c r="IJ110" i="1"/>
  <c r="KV110" i="1"/>
  <c r="AH110" i="1"/>
  <c r="AG110" i="1"/>
  <c r="M111" i="1"/>
  <c r="IG110" i="1"/>
  <c r="JK111" i="1"/>
  <c r="L112" i="1"/>
  <c r="LG110" i="1"/>
  <c r="KQ110" i="1"/>
  <c r="JU110" i="1"/>
  <c r="LF110" i="1"/>
  <c r="KP110" i="1"/>
  <c r="JT110" i="1"/>
  <c r="LE110" i="1"/>
  <c r="KO110" i="1"/>
  <c r="JS110" i="1"/>
  <c r="LC110" i="1"/>
  <c r="KU110" i="1"/>
  <c r="KM110" i="1"/>
  <c r="JY110" i="1"/>
  <c r="LJ110" i="1"/>
  <c r="LB110" i="1"/>
  <c r="KT110" i="1"/>
  <c r="KL110" i="1"/>
  <c r="JX110" i="1"/>
  <c r="B111" i="1"/>
  <c r="KZ110" i="1"/>
  <c r="CI110" i="1"/>
  <c r="KS110" i="1"/>
  <c r="LI110" i="1"/>
  <c r="KN110" i="1"/>
  <c r="JV110" i="1"/>
  <c r="LH110" i="1"/>
  <c r="KK110" i="1"/>
  <c r="KJ110" i="1"/>
  <c r="JW110" i="1"/>
  <c r="LD110" i="1"/>
  <c r="LA110" i="1"/>
  <c r="K111" i="1"/>
  <c r="AI110" i="1"/>
  <c r="D110" i="1"/>
  <c r="KI109" i="1" a="1"/>
  <c r="KI109" i="1" s="1"/>
  <c r="IE110" i="1"/>
  <c r="N111" i="1"/>
  <c r="LM111" i="1" s="1"/>
  <c r="JP110" i="1"/>
  <c r="AF110" i="1"/>
  <c r="JO110" i="1"/>
  <c r="JN110" i="1"/>
  <c r="Q112" i="1"/>
  <c r="MC111" i="1" a="1"/>
  <c r="MC111" i="1" s="1"/>
  <c r="LY111" i="1" a="1"/>
  <c r="LY111" i="1" s="1"/>
  <c r="LT111" i="1" a="1"/>
  <c r="LT111" i="1" s="1"/>
  <c r="MF111" i="1" a="1"/>
  <c r="MF111" i="1" s="1"/>
  <c r="MB111" i="1" a="1"/>
  <c r="MB111" i="1" s="1"/>
  <c r="LS111" i="1" a="1"/>
  <c r="LS111" i="1" s="1"/>
  <c r="LK111" i="1" a="1"/>
  <c r="LK111" i="1" s="1"/>
  <c r="ME111" i="1" a="1"/>
  <c r="ME111" i="1" s="1"/>
  <c r="MA111" i="1" a="1"/>
  <c r="MA111" i="1" s="1"/>
  <c r="LV111" i="1" a="1"/>
  <c r="LV111" i="1" s="1"/>
  <c r="LU111" i="1" a="1"/>
  <c r="LU111" i="1" s="1"/>
  <c r="MD111" i="1" a="1"/>
  <c r="MD111" i="1" s="1"/>
  <c r="LZ111" i="1" a="1"/>
  <c r="LZ111" i="1" s="1"/>
  <c r="CF110" i="1"/>
  <c r="AJ109" i="1"/>
  <c r="KA111" i="1"/>
  <c r="W112" i="1"/>
  <c r="S111" i="1"/>
  <c r="LX110" i="1"/>
  <c r="BB110" i="1"/>
  <c r="BA110" i="1"/>
  <c r="AZ110" i="1"/>
  <c r="AX110" i="1"/>
  <c r="H111" i="1"/>
  <c r="BC110" i="1"/>
  <c r="AY110" i="1"/>
  <c r="LM110" i="1"/>
  <c r="JZ101" i="1" a="1"/>
  <c r="JZ101" i="1" s="1"/>
  <c r="KA102" i="1"/>
  <c r="L102" i="1"/>
  <c r="JK101" i="1"/>
  <c r="MF101" i="1" a="1"/>
  <c r="MF101" i="1" s="1"/>
  <c r="MB101" i="1" a="1"/>
  <c r="MB101" i="1" s="1"/>
  <c r="LS101" i="1" a="1"/>
  <c r="LS101" i="1" s="1"/>
  <c r="LK101" i="1" a="1"/>
  <c r="LK101" i="1" s="1"/>
  <c r="ME101" i="1" a="1"/>
  <c r="ME101" i="1" s="1"/>
  <c r="MA101" i="1" a="1"/>
  <c r="MA101" i="1" s="1"/>
  <c r="LV101" i="1" a="1"/>
  <c r="LV101" i="1" s="1"/>
  <c r="MD101" i="1" a="1"/>
  <c r="MD101" i="1" s="1"/>
  <c r="LZ101" i="1" a="1"/>
  <c r="LZ101" i="1" s="1"/>
  <c r="LU101" i="1" a="1"/>
  <c r="LU101" i="1" s="1"/>
  <c r="Q102" i="1"/>
  <c r="LY101" i="1" a="1"/>
  <c r="LY101" i="1" s="1"/>
  <c r="LT101" i="1" a="1"/>
  <c r="LT101" i="1" s="1"/>
  <c r="MC101" i="1" a="1"/>
  <c r="MC101" i="1" s="1"/>
  <c r="S102" i="1"/>
  <c r="LX101" i="1"/>
  <c r="LC101" i="1"/>
  <c r="KU101" i="1"/>
  <c r="KM101" i="1"/>
  <c r="JY101" i="1"/>
  <c r="LJ101" i="1"/>
  <c r="LB101" i="1"/>
  <c r="KT101" i="1"/>
  <c r="KL101" i="1"/>
  <c r="JX101" i="1"/>
  <c r="B102" i="1"/>
  <c r="LF101" i="1"/>
  <c r="KP101" i="1"/>
  <c r="LA101" i="1"/>
  <c r="KO101" i="1"/>
  <c r="JT101" i="1"/>
  <c r="KZ101" i="1"/>
  <c r="KN101" i="1"/>
  <c r="JS101" i="1"/>
  <c r="CI101" i="1"/>
  <c r="KK101" i="1"/>
  <c r="LH101" i="1"/>
  <c r="LG101" i="1"/>
  <c r="KS101" i="1"/>
  <c r="JW101" i="1"/>
  <c r="LE101" i="1"/>
  <c r="LD101" i="1"/>
  <c r="JV101" i="1"/>
  <c r="JU101" i="1"/>
  <c r="KQ101" i="1"/>
  <c r="KJ101" i="1"/>
  <c r="LI101" i="1"/>
  <c r="H103" i="1"/>
  <c r="BA102" i="1"/>
  <c r="AZ102" i="1"/>
  <c r="AY102" i="1"/>
  <c r="BC102" i="1"/>
  <c r="BB102" i="1"/>
  <c r="AX102" i="1"/>
  <c r="IJ101" i="1"/>
  <c r="M102" i="1"/>
  <c r="KX101" i="1"/>
  <c r="KY101" i="1"/>
  <c r="KV101" i="1"/>
  <c r="IG101" i="1"/>
  <c r="AH101" i="1"/>
  <c r="AG101" i="1"/>
  <c r="KW101" i="1"/>
  <c r="IH101" i="1"/>
  <c r="KR100" i="1"/>
  <c r="CR100" i="1"/>
  <c r="CQ100" i="1"/>
  <c r="CP100" i="1"/>
  <c r="CO100" i="1"/>
  <c r="CS100" i="1"/>
  <c r="CT100" i="1"/>
  <c r="KI100" i="1" a="1"/>
  <c r="KI100" i="1" s="1"/>
  <c r="AJ100" i="1"/>
  <c r="CF101" i="1"/>
  <c r="N102" i="1"/>
  <c r="LM102" i="1" s="1"/>
  <c r="JP101" i="1"/>
  <c r="AF101" i="1"/>
  <c r="JN101" i="1"/>
  <c r="IE101" i="1"/>
  <c r="JO101" i="1"/>
  <c r="W103" i="1"/>
  <c r="K102" i="1"/>
  <c r="AI101" i="1"/>
  <c r="D101" i="1"/>
  <c r="KR99" i="1"/>
  <c r="CS99" i="1"/>
  <c r="CR99" i="1"/>
  <c r="CQ99" i="1"/>
  <c r="CO99" i="1"/>
  <c r="CT99" i="1"/>
  <c r="CP99" i="1"/>
  <c r="KI163" i="1" a="1"/>
  <c r="KI163" i="1" s="1"/>
  <c r="KI154" i="1" a="1"/>
  <c r="KI154" i="1" s="1"/>
  <c r="G164" i="1"/>
  <c r="JK165" i="1"/>
  <c r="L166" i="1"/>
  <c r="S166" i="1"/>
  <c r="LX165" i="1"/>
  <c r="LJ164" i="1"/>
  <c r="LB164" i="1"/>
  <c r="KT164" i="1"/>
  <c r="KL164" i="1"/>
  <c r="JX164" i="1"/>
  <c r="B165" i="1"/>
  <c r="LI164" i="1"/>
  <c r="LA164" i="1"/>
  <c r="KS164" i="1"/>
  <c r="KK164" i="1"/>
  <c r="JW164" i="1"/>
  <c r="LH164" i="1"/>
  <c r="KZ164" i="1"/>
  <c r="KJ164" i="1"/>
  <c r="JV164" i="1"/>
  <c r="CI164" i="1"/>
  <c r="LG164" i="1"/>
  <c r="KQ164" i="1"/>
  <c r="JU164" i="1"/>
  <c r="JM164" i="1"/>
  <c r="LF164" i="1"/>
  <c r="KP164" i="1"/>
  <c r="JT164" i="1"/>
  <c r="JL164" i="1"/>
  <c r="LE164" i="1"/>
  <c r="KO164" i="1"/>
  <c r="JS164" i="1"/>
  <c r="LD164" i="1"/>
  <c r="KN164" i="1"/>
  <c r="LC164" i="1"/>
  <c r="KU164" i="1"/>
  <c r="KM164" i="1"/>
  <c r="JY164" i="1"/>
  <c r="LM165" i="1"/>
  <c r="W166" i="1"/>
  <c r="IG165" i="1"/>
  <c r="O165" i="1"/>
  <c r="JR164" i="1"/>
  <c r="JQ164" i="1"/>
  <c r="JZ164" i="1" a="1"/>
  <c r="JZ164" i="1" s="1"/>
  <c r="D164" i="1"/>
  <c r="K165" i="1"/>
  <c r="AI164" i="1"/>
  <c r="KA166" i="1"/>
  <c r="JZ165" i="1" a="1"/>
  <c r="JZ165" i="1" s="1"/>
  <c r="CF164" i="1"/>
  <c r="AJ164" i="1" s="1"/>
  <c r="AX165" i="1"/>
  <c r="H166" i="1"/>
  <c r="BA165" i="1"/>
  <c r="BC165" i="1"/>
  <c r="BB165" i="1"/>
  <c r="AZ165" i="1"/>
  <c r="AY165" i="1"/>
  <c r="MD165" i="1" a="1"/>
  <c r="MD165" i="1" s="1"/>
  <c r="LZ165" i="1" a="1"/>
  <c r="LZ165" i="1" s="1"/>
  <c r="LU165" i="1" a="1"/>
  <c r="LU165" i="1" s="1"/>
  <c r="Q166" i="1"/>
  <c r="MC165" i="1" a="1"/>
  <c r="MC165" i="1" s="1"/>
  <c r="LY165" i="1" a="1"/>
  <c r="LY165" i="1" s="1"/>
  <c r="LT165" i="1" a="1"/>
  <c r="LT165" i="1" s="1"/>
  <c r="MF165" i="1" a="1"/>
  <c r="MF165" i="1" s="1"/>
  <c r="MB165" i="1" a="1"/>
  <c r="MB165" i="1" s="1"/>
  <c r="LS165" i="1" a="1"/>
  <c r="LS165" i="1" s="1"/>
  <c r="LK165" i="1" a="1"/>
  <c r="LK165" i="1" s="1"/>
  <c r="ME165" i="1" a="1"/>
  <c r="ME165" i="1" s="1"/>
  <c r="MA165" i="1" a="1"/>
  <c r="MA165" i="1" s="1"/>
  <c r="LV165" i="1" a="1"/>
  <c r="LV165" i="1" s="1"/>
  <c r="KR163" i="1"/>
  <c r="IE166" i="1"/>
  <c r="N167" i="1"/>
  <c r="JP166" i="1"/>
  <c r="JO166" i="1"/>
  <c r="JN166" i="1"/>
  <c r="CF155" i="1"/>
  <c r="AJ155" i="1" s="1"/>
  <c r="KA156" i="1"/>
  <c r="JZ155" i="1" a="1"/>
  <c r="JZ155" i="1" s="1"/>
  <c r="JN155" i="1"/>
  <c r="IE155" i="1"/>
  <c r="N156" i="1"/>
  <c r="LM156" i="1" s="1"/>
  <c r="JP155" i="1"/>
  <c r="JO155" i="1"/>
  <c r="AF155" i="1"/>
  <c r="IG155" i="1"/>
  <c r="KY155" i="1"/>
  <c r="KX155" i="1"/>
  <c r="KW155" i="1"/>
  <c r="KV155" i="1"/>
  <c r="IJ155" i="1"/>
  <c r="AH155" i="1"/>
  <c r="M156" i="1"/>
  <c r="IH155" i="1"/>
  <c r="AG155" i="1"/>
  <c r="JK155" i="1"/>
  <c r="L156" i="1"/>
  <c r="CR153" i="1"/>
  <c r="CS153" i="1"/>
  <c r="KR153" i="1"/>
  <c r="CQ153" i="1"/>
  <c r="CP153" i="1"/>
  <c r="CO153" i="1"/>
  <c r="CT153" i="1"/>
  <c r="O156" i="1"/>
  <c r="JR155" i="1"/>
  <c r="JQ155" i="1"/>
  <c r="H156" i="1"/>
  <c r="BB155" i="1"/>
  <c r="BA155" i="1"/>
  <c r="AZ155" i="1"/>
  <c r="AY155" i="1"/>
  <c r="AX155" i="1"/>
  <c r="BC155" i="1"/>
  <c r="W157" i="1"/>
  <c r="S156" i="1"/>
  <c r="LX155" i="1"/>
  <c r="MD155" i="1" a="1"/>
  <c r="MD155" i="1" s="1"/>
  <c r="LZ155" i="1" a="1"/>
  <c r="LZ155" i="1" s="1"/>
  <c r="LU155" i="1" a="1"/>
  <c r="LU155" i="1" s="1"/>
  <c r="Q156" i="1"/>
  <c r="MC155" i="1" a="1"/>
  <c r="MC155" i="1" s="1"/>
  <c r="LY155" i="1" a="1"/>
  <c r="LY155" i="1" s="1"/>
  <c r="LT155" i="1" a="1"/>
  <c r="LT155" i="1" s="1"/>
  <c r="MF155" i="1" a="1"/>
  <c r="MF155" i="1" s="1"/>
  <c r="MB155" i="1" a="1"/>
  <c r="MB155" i="1" s="1"/>
  <c r="LS155" i="1" a="1"/>
  <c r="LS155" i="1" s="1"/>
  <c r="LK155" i="1" a="1"/>
  <c r="LK155" i="1" s="1"/>
  <c r="MA155" i="1" a="1"/>
  <c r="MA155" i="1" s="1"/>
  <c r="LV155" i="1" a="1"/>
  <c r="LV155" i="1" s="1"/>
  <c r="ME155" i="1" a="1"/>
  <c r="ME155" i="1" s="1"/>
  <c r="LH155" i="1"/>
  <c r="KZ155" i="1"/>
  <c r="KJ155" i="1"/>
  <c r="JV155" i="1"/>
  <c r="LG155" i="1"/>
  <c r="KQ155" i="1"/>
  <c r="JU155" i="1"/>
  <c r="JM155" i="1"/>
  <c r="LF155" i="1"/>
  <c r="KP155" i="1"/>
  <c r="JT155" i="1"/>
  <c r="JL155" i="1"/>
  <c r="LE155" i="1"/>
  <c r="KO155" i="1"/>
  <c r="JS155" i="1"/>
  <c r="LD155" i="1"/>
  <c r="KN155" i="1"/>
  <c r="LC155" i="1"/>
  <c r="KU155" i="1"/>
  <c r="KM155" i="1"/>
  <c r="JY155" i="1"/>
  <c r="LA155" i="1"/>
  <c r="JW155" i="1"/>
  <c r="KT155" i="1"/>
  <c r="KS155" i="1"/>
  <c r="KL155" i="1"/>
  <c r="KK155" i="1"/>
  <c r="CI155" i="1"/>
  <c r="B156" i="1"/>
  <c r="LJ155" i="1"/>
  <c r="LB155" i="1"/>
  <c r="JX155" i="1"/>
  <c r="LI155" i="1"/>
  <c r="CT154" i="1"/>
  <c r="CR154" i="1"/>
  <c r="KR154" i="1"/>
  <c r="CQ154" i="1"/>
  <c r="CS154" i="1"/>
  <c r="CP154" i="1"/>
  <c r="CO154" i="1"/>
  <c r="LM155" i="1"/>
  <c r="K156" i="1"/>
  <c r="AI155" i="1"/>
  <c r="D155" i="1"/>
  <c r="AG165" i="1" l="1"/>
  <c r="M166" i="1"/>
  <c r="IH166" i="1" s="1"/>
  <c r="AH165" i="1"/>
  <c r="IJ165" i="1"/>
  <c r="KV165" i="1"/>
  <c r="KW165" i="1"/>
  <c r="AF165" i="1"/>
  <c r="KX165" i="1"/>
  <c r="KY165" i="1"/>
  <c r="AF166" i="1"/>
  <c r="CF165" i="1"/>
  <c r="AJ165" i="1" s="1"/>
  <c r="JR102" i="1"/>
  <c r="JQ102" i="1"/>
  <c r="KI110" i="1" a="1"/>
  <c r="KI110" i="1" s="1"/>
  <c r="KR110" i="1"/>
  <c r="MF112" i="1" a="1"/>
  <c r="MF112" i="1" s="1"/>
  <c r="MB112" i="1" a="1"/>
  <c r="MB112" i="1" s="1"/>
  <c r="LS112" i="1" a="1"/>
  <c r="LS112" i="1" s="1"/>
  <c r="LK112" i="1" a="1"/>
  <c r="LK112" i="1" s="1"/>
  <c r="ME112" i="1" a="1"/>
  <c r="ME112" i="1" s="1"/>
  <c r="MA112" i="1" a="1"/>
  <c r="MA112" i="1" s="1"/>
  <c r="LV112" i="1" a="1"/>
  <c r="LV112" i="1" s="1"/>
  <c r="LZ112" i="1" a="1"/>
  <c r="LZ112" i="1" s="1"/>
  <c r="LY112" i="1" a="1"/>
  <c r="LY112" i="1" s="1"/>
  <c r="LT112" i="1" a="1"/>
  <c r="LT112" i="1" s="1"/>
  <c r="MD112" i="1" a="1"/>
  <c r="MD112" i="1" s="1"/>
  <c r="MC112" i="1" a="1"/>
  <c r="MC112" i="1" s="1"/>
  <c r="Q113" i="1"/>
  <c r="LU112" i="1" a="1"/>
  <c r="LU112" i="1" s="1"/>
  <c r="CF111" i="1"/>
  <c r="AJ110" i="1"/>
  <c r="D111" i="1"/>
  <c r="K112" i="1"/>
  <c r="AI111" i="1"/>
  <c r="LE111" i="1"/>
  <c r="KO111" i="1"/>
  <c r="JS111" i="1"/>
  <c r="LD111" i="1"/>
  <c r="KN111" i="1"/>
  <c r="LC111" i="1"/>
  <c r="KU111" i="1"/>
  <c r="KM111" i="1"/>
  <c r="JY111" i="1"/>
  <c r="B112" i="1"/>
  <c r="LI111" i="1"/>
  <c r="LA111" i="1"/>
  <c r="KS111" i="1"/>
  <c r="KK111" i="1"/>
  <c r="JW111" i="1"/>
  <c r="LH111" i="1"/>
  <c r="KZ111" i="1"/>
  <c r="KJ111" i="1"/>
  <c r="JV111" i="1"/>
  <c r="LF111" i="1"/>
  <c r="LB111" i="1"/>
  <c r="KT111" i="1"/>
  <c r="KQ111" i="1"/>
  <c r="JX111" i="1"/>
  <c r="KP111" i="1"/>
  <c r="KL111" i="1"/>
  <c r="JT111" i="1"/>
  <c r="LJ111" i="1"/>
  <c r="CI111" i="1"/>
  <c r="LG111" i="1"/>
  <c r="JU111" i="1"/>
  <c r="KA112" i="1"/>
  <c r="KW111" i="1"/>
  <c r="KV111" i="1"/>
  <c r="IJ111" i="1"/>
  <c r="M112" i="1"/>
  <c r="IG111" i="1"/>
  <c r="KY111" i="1"/>
  <c r="AH111" i="1"/>
  <c r="AG111" i="1"/>
  <c r="KX111" i="1"/>
  <c r="LX111" i="1"/>
  <c r="S112" i="1"/>
  <c r="JO111" i="1"/>
  <c r="JN111" i="1"/>
  <c r="JP111" i="1"/>
  <c r="N112" i="1"/>
  <c r="LM112" i="1" s="1"/>
  <c r="IE111" i="1"/>
  <c r="AF111" i="1"/>
  <c r="L113" i="1"/>
  <c r="JK113" i="1" s="1"/>
  <c r="JK112" i="1"/>
  <c r="H112" i="1"/>
  <c r="BC111" i="1"/>
  <c r="BA111" i="1"/>
  <c r="AZ111" i="1"/>
  <c r="AY111" i="1"/>
  <c r="AX111" i="1"/>
  <c r="BB111" i="1"/>
  <c r="W113" i="1"/>
  <c r="JR111" i="1"/>
  <c r="O112" i="1"/>
  <c r="JQ111" i="1"/>
  <c r="CF102" i="1"/>
  <c r="AJ101" i="1"/>
  <c r="D102" i="1"/>
  <c r="K103" i="1"/>
  <c r="AI102" i="1"/>
  <c r="W104" i="1"/>
  <c r="JO102" i="1"/>
  <c r="JP102" i="1"/>
  <c r="JN102" i="1"/>
  <c r="AF102" i="1"/>
  <c r="N103" i="1"/>
  <c r="LM103" i="1" s="1"/>
  <c r="IE102" i="1"/>
  <c r="LX102" i="1"/>
  <c r="S103" i="1"/>
  <c r="JR103" i="1"/>
  <c r="O104" i="1"/>
  <c r="JQ103" i="1"/>
  <c r="L103" i="1"/>
  <c r="JK102" i="1"/>
  <c r="KI101" i="1" a="1"/>
  <c r="KI101" i="1" s="1"/>
  <c r="JZ102" i="1" a="1"/>
  <c r="JZ102" i="1" s="1"/>
  <c r="KA103" i="1"/>
  <c r="B103" i="1"/>
  <c r="LI102" i="1"/>
  <c r="LA102" i="1"/>
  <c r="KS102" i="1"/>
  <c r="KK102" i="1"/>
  <c r="JW102" i="1"/>
  <c r="LH102" i="1"/>
  <c r="KZ102" i="1"/>
  <c r="KJ102" i="1"/>
  <c r="LD102" i="1"/>
  <c r="KN102" i="1"/>
  <c r="LG102" i="1"/>
  <c r="KU102" i="1"/>
  <c r="LF102" i="1"/>
  <c r="KT102" i="1"/>
  <c r="JY102" i="1"/>
  <c r="LE102" i="1"/>
  <c r="KQ102" i="1"/>
  <c r="JX102" i="1"/>
  <c r="LB102" i="1"/>
  <c r="KO102" i="1"/>
  <c r="JU102" i="1"/>
  <c r="KM102" i="1"/>
  <c r="JT102" i="1"/>
  <c r="LC102" i="1"/>
  <c r="JV102" i="1"/>
  <c r="JS102" i="1"/>
  <c r="CI102" i="1"/>
  <c r="KL102" i="1"/>
  <c r="LJ102" i="1"/>
  <c r="KP102" i="1"/>
  <c r="CS101" i="1"/>
  <c r="CR101" i="1"/>
  <c r="CQ101" i="1"/>
  <c r="CO101" i="1"/>
  <c r="CT101" i="1"/>
  <c r="CP101" i="1"/>
  <c r="KR101" i="1"/>
  <c r="M103" i="1"/>
  <c r="IH102" i="1"/>
  <c r="KV102" i="1"/>
  <c r="AH102" i="1"/>
  <c r="AG102" i="1"/>
  <c r="IJ102" i="1"/>
  <c r="KY102" i="1"/>
  <c r="KX102" i="1"/>
  <c r="KW102" i="1"/>
  <c r="IG102" i="1"/>
  <c r="H104" i="1"/>
  <c r="AY103" i="1"/>
  <c r="AX103" i="1"/>
  <c r="BC103" i="1"/>
  <c r="BB103" i="1"/>
  <c r="BA103" i="1"/>
  <c r="AZ103" i="1"/>
  <c r="ME102" i="1" a="1"/>
  <c r="ME102" i="1" s="1"/>
  <c r="MA102" i="1" a="1"/>
  <c r="MA102" i="1" s="1"/>
  <c r="LV102" i="1" a="1"/>
  <c r="LV102" i="1" s="1"/>
  <c r="Q103" i="1"/>
  <c r="LT102" i="1" a="1"/>
  <c r="LT102" i="1" s="1"/>
  <c r="LZ102" i="1" a="1"/>
  <c r="LZ102" i="1" s="1"/>
  <c r="LS102" i="1" a="1"/>
  <c r="LS102" i="1" s="1"/>
  <c r="MF102" i="1" a="1"/>
  <c r="MF102" i="1" s="1"/>
  <c r="MD102" i="1" a="1"/>
  <c r="MD102" i="1" s="1"/>
  <c r="MC102" i="1" a="1"/>
  <c r="MC102" i="1" s="1"/>
  <c r="MB102" i="1" a="1"/>
  <c r="MB102" i="1" s="1"/>
  <c r="LY102" i="1" a="1"/>
  <c r="LY102" i="1" s="1"/>
  <c r="LU102" i="1" a="1"/>
  <c r="LU102" i="1" s="1"/>
  <c r="LK102" i="1" a="1"/>
  <c r="LK102" i="1" s="1"/>
  <c r="H167" i="1"/>
  <c r="AX166" i="1"/>
  <c r="BC166" i="1"/>
  <c r="BB166" i="1"/>
  <c r="BA166" i="1"/>
  <c r="AZ166" i="1"/>
  <c r="AY166" i="1"/>
  <c r="LX166" i="1"/>
  <c r="S167" i="1"/>
  <c r="LX167" i="1" s="1"/>
  <c r="LH165" i="1"/>
  <c r="KZ165" i="1"/>
  <c r="KJ165" i="1"/>
  <c r="JV165" i="1"/>
  <c r="CI165" i="1"/>
  <c r="LG165" i="1"/>
  <c r="KQ165" i="1"/>
  <c r="JU165" i="1"/>
  <c r="JM165" i="1"/>
  <c r="LF165" i="1"/>
  <c r="KP165" i="1"/>
  <c r="JT165" i="1"/>
  <c r="JL165" i="1"/>
  <c r="LE165" i="1"/>
  <c r="KO165" i="1"/>
  <c r="JS165" i="1"/>
  <c r="LD165" i="1"/>
  <c r="KN165" i="1"/>
  <c r="LC165" i="1"/>
  <c r="KU165" i="1"/>
  <c r="KM165" i="1"/>
  <c r="JY165" i="1"/>
  <c r="KK165" i="1"/>
  <c r="B166" i="1"/>
  <c r="LJ165" i="1"/>
  <c r="LI165" i="1"/>
  <c r="LB165" i="1"/>
  <c r="JX165" i="1"/>
  <c r="LA165" i="1"/>
  <c r="JW165" i="1"/>
  <c r="KT165" i="1"/>
  <c r="KS165" i="1"/>
  <c r="KL165" i="1"/>
  <c r="JK166" i="1"/>
  <c r="L167" i="1"/>
  <c r="JK167" i="1" s="1"/>
  <c r="JP167" i="1"/>
  <c r="JO167" i="1"/>
  <c r="JN167" i="1"/>
  <c r="IE167" i="1"/>
  <c r="O166" i="1"/>
  <c r="JR165" i="1"/>
  <c r="JQ165" i="1"/>
  <c r="W167" i="1"/>
  <c r="LM167" i="1" s="1"/>
  <c r="LM166" i="1"/>
  <c r="JZ166" i="1" a="1"/>
  <c r="JZ166" i="1" s="1"/>
  <c r="KA167" i="1"/>
  <c r="JZ167" i="1" s="1" a="1"/>
  <c r="JZ167" i="1" s="1"/>
  <c r="G165" i="1"/>
  <c r="KI164" i="1" a="1"/>
  <c r="KI164" i="1" s="1"/>
  <c r="KR164" i="1"/>
  <c r="MD166" i="1" a="1"/>
  <c r="MD166" i="1" s="1"/>
  <c r="LZ166" i="1" a="1"/>
  <c r="LZ166" i="1" s="1"/>
  <c r="LU166" i="1" a="1"/>
  <c r="LU166" i="1" s="1"/>
  <c r="Q167" i="1"/>
  <c r="MC166" i="1" a="1"/>
  <c r="MC166" i="1" s="1"/>
  <c r="LY166" i="1" a="1"/>
  <c r="LY166" i="1" s="1"/>
  <c r="LT166" i="1" a="1"/>
  <c r="LT166" i="1" s="1"/>
  <c r="MF166" i="1" a="1"/>
  <c r="MF166" i="1" s="1"/>
  <c r="MB166" i="1" a="1"/>
  <c r="MB166" i="1" s="1"/>
  <c r="LS166" i="1" a="1"/>
  <c r="LS166" i="1" s="1"/>
  <c r="LK166" i="1" a="1"/>
  <c r="LK166" i="1" s="1"/>
  <c r="ME166" i="1" a="1"/>
  <c r="ME166" i="1" s="1"/>
  <c r="MA166" i="1" a="1"/>
  <c r="MA166" i="1" s="1"/>
  <c r="LV166" i="1" a="1"/>
  <c r="LV166" i="1" s="1"/>
  <c r="K166" i="1"/>
  <c r="D165" i="1"/>
  <c r="AI165" i="1"/>
  <c r="KY166" i="1"/>
  <c r="KW166" i="1"/>
  <c r="KV166" i="1"/>
  <c r="AH166" i="1"/>
  <c r="AG166" i="1"/>
  <c r="JP156" i="1"/>
  <c r="JO156" i="1"/>
  <c r="N157" i="1"/>
  <c r="LM157" i="1" s="1"/>
  <c r="IE156" i="1"/>
  <c r="AF156" i="1"/>
  <c r="JN156" i="1"/>
  <c r="ME156" i="1" a="1"/>
  <c r="ME156" i="1" s="1"/>
  <c r="MA156" i="1" a="1"/>
  <c r="MA156" i="1" s="1"/>
  <c r="LV156" i="1" a="1"/>
  <c r="LV156" i="1" s="1"/>
  <c r="MD156" i="1" a="1"/>
  <c r="MD156" i="1" s="1"/>
  <c r="LZ156" i="1" a="1"/>
  <c r="LZ156" i="1" s="1"/>
  <c r="LU156" i="1" a="1"/>
  <c r="LU156" i="1" s="1"/>
  <c r="Q157" i="1"/>
  <c r="LY156" i="1" a="1"/>
  <c r="LY156" i="1" s="1"/>
  <c r="MF156" i="1" a="1"/>
  <c r="MF156" i="1" s="1"/>
  <c r="LK156" i="1" a="1"/>
  <c r="LK156" i="1" s="1"/>
  <c r="MC156" i="1" a="1"/>
  <c r="MC156" i="1" s="1"/>
  <c r="LT156" i="1" a="1"/>
  <c r="LT156" i="1" s="1"/>
  <c r="MB156" i="1" a="1"/>
  <c r="MB156" i="1" s="1"/>
  <c r="LS156" i="1" a="1"/>
  <c r="LS156" i="1" s="1"/>
  <c r="W158" i="1"/>
  <c r="AZ156" i="1"/>
  <c r="H157" i="1"/>
  <c r="BA156" i="1"/>
  <c r="AY156" i="1"/>
  <c r="AX156" i="1"/>
  <c r="BC156" i="1"/>
  <c r="BB156" i="1"/>
  <c r="CF156" i="1"/>
  <c r="AJ156" i="1" s="1"/>
  <c r="G155" i="1"/>
  <c r="LJ156" i="1"/>
  <c r="LB156" i="1"/>
  <c r="KT156" i="1"/>
  <c r="KL156" i="1"/>
  <c r="JX156" i="1"/>
  <c r="B157" i="1"/>
  <c r="LI156" i="1"/>
  <c r="LA156" i="1"/>
  <c r="KS156" i="1"/>
  <c r="KK156" i="1"/>
  <c r="JW156" i="1"/>
  <c r="LG156" i="1"/>
  <c r="KQ156" i="1"/>
  <c r="LF156" i="1"/>
  <c r="KP156" i="1"/>
  <c r="JT156" i="1"/>
  <c r="JL156" i="1"/>
  <c r="KZ156" i="1"/>
  <c r="KJ156" i="1"/>
  <c r="JM156" i="1"/>
  <c r="JY156" i="1"/>
  <c r="JV156" i="1"/>
  <c r="KU156" i="1"/>
  <c r="JU156" i="1"/>
  <c r="LH156" i="1"/>
  <c r="JS156" i="1"/>
  <c r="LE156" i="1"/>
  <c r="KO156" i="1"/>
  <c r="LD156" i="1"/>
  <c r="LC156" i="1"/>
  <c r="KN156" i="1"/>
  <c r="KM156" i="1"/>
  <c r="CI156" i="1"/>
  <c r="KR155" i="1"/>
  <c r="CR155" i="1"/>
  <c r="CQ155" i="1"/>
  <c r="CP155" i="1"/>
  <c r="CT155" i="1"/>
  <c r="CS155" i="1"/>
  <c r="CO155" i="1"/>
  <c r="S157" i="1"/>
  <c r="LX156" i="1"/>
  <c r="K157" i="1"/>
  <c r="AI156" i="1"/>
  <c r="D156" i="1"/>
  <c r="KI155" i="1" a="1"/>
  <c r="KI155" i="1" s="1"/>
  <c r="JR156" i="1"/>
  <c r="O157" i="1"/>
  <c r="JQ156" i="1"/>
  <c r="L157" i="1"/>
  <c r="JK156" i="1"/>
  <c r="M157" i="1"/>
  <c r="AG156" i="1"/>
  <c r="IH156" i="1"/>
  <c r="KY156" i="1"/>
  <c r="KX156" i="1"/>
  <c r="KW156" i="1"/>
  <c r="KV156" i="1"/>
  <c r="IJ156" i="1"/>
  <c r="IG156" i="1"/>
  <c r="AH156" i="1"/>
  <c r="JZ156" i="1" a="1"/>
  <c r="JZ156" i="1" s="1"/>
  <c r="KA157" i="1"/>
  <c r="IG166" i="1" l="1"/>
  <c r="KX166" i="1"/>
  <c r="M167" i="1"/>
  <c r="IH167" i="1" s="1"/>
  <c r="IJ166" i="1"/>
  <c r="CF166" i="1"/>
  <c r="AJ166" i="1" s="1"/>
  <c r="H113" i="1"/>
  <c r="BC112" i="1"/>
  <c r="BB112" i="1"/>
  <c r="BA112" i="1"/>
  <c r="AY112" i="1"/>
  <c r="AX112" i="1"/>
  <c r="AZ112" i="1"/>
  <c r="LX112" i="1"/>
  <c r="S113" i="1"/>
  <c r="LX113" i="1" s="1"/>
  <c r="AJ111" i="1"/>
  <c r="CF112" i="1"/>
  <c r="KA113" i="1"/>
  <c r="KI111" i="1" a="1"/>
  <c r="KI111" i="1" s="1"/>
  <c r="MF113" i="1" a="1"/>
  <c r="MF113" i="1" s="1"/>
  <c r="MB113" i="1" a="1"/>
  <c r="MB113" i="1" s="1"/>
  <c r="LS113" i="1" a="1"/>
  <c r="LS113" i="1" s="1"/>
  <c r="LK113" i="1" a="1"/>
  <c r="LK113" i="1" s="1"/>
  <c r="ME113" i="1" a="1"/>
  <c r="ME113" i="1" s="1"/>
  <c r="MA113" i="1" a="1"/>
  <c r="MA113" i="1" s="1"/>
  <c r="LV113" i="1" a="1"/>
  <c r="LV113" i="1" s="1"/>
  <c r="MC113" i="1" a="1"/>
  <c r="MC113" i="1" s="1"/>
  <c r="LY113" i="1" a="1"/>
  <c r="LY113" i="1" s="1"/>
  <c r="LT113" i="1" a="1"/>
  <c r="LT113" i="1" s="1"/>
  <c r="LU113" i="1" a="1"/>
  <c r="LU113" i="1" s="1"/>
  <c r="MD113" i="1" a="1"/>
  <c r="MD113" i="1" s="1"/>
  <c r="LZ113" i="1" a="1"/>
  <c r="LZ113" i="1" s="1"/>
  <c r="JO112" i="1"/>
  <c r="JN112" i="1"/>
  <c r="JP112" i="1"/>
  <c r="AF112" i="1"/>
  <c r="IE112" i="1"/>
  <c r="N113" i="1"/>
  <c r="LF112" i="1"/>
  <c r="KP112" i="1"/>
  <c r="JT112" i="1"/>
  <c r="LD112" i="1"/>
  <c r="KN112" i="1"/>
  <c r="LC112" i="1"/>
  <c r="KU112" i="1"/>
  <c r="KM112" i="1"/>
  <c r="JY112" i="1"/>
  <c r="B113" i="1"/>
  <c r="LI112" i="1"/>
  <c r="LA112" i="1"/>
  <c r="KS112" i="1"/>
  <c r="KK112" i="1"/>
  <c r="JW112" i="1"/>
  <c r="LH112" i="1"/>
  <c r="KZ112" i="1"/>
  <c r="KJ112" i="1"/>
  <c r="JV112" i="1"/>
  <c r="LJ112" i="1"/>
  <c r="KO112" i="1"/>
  <c r="JU112" i="1"/>
  <c r="LG112" i="1"/>
  <c r="KL112" i="1"/>
  <c r="JS112" i="1"/>
  <c r="LE112" i="1"/>
  <c r="CI112" i="1"/>
  <c r="LB112" i="1"/>
  <c r="KT112" i="1"/>
  <c r="JX112" i="1"/>
  <c r="KQ112" i="1"/>
  <c r="JR112" i="1"/>
  <c r="O113" i="1"/>
  <c r="JQ112" i="1"/>
  <c r="KX112" i="1"/>
  <c r="KV112" i="1"/>
  <c r="IJ112" i="1"/>
  <c r="M113" i="1"/>
  <c r="IG112" i="1"/>
  <c r="AH112" i="1"/>
  <c r="KY112" i="1"/>
  <c r="KW112" i="1"/>
  <c r="AG112" i="1"/>
  <c r="KR111" i="1"/>
  <c r="K113" i="1"/>
  <c r="AI112" i="1"/>
  <c r="D112" i="1"/>
  <c r="KI102" i="1" a="1"/>
  <c r="KI102" i="1" s="1"/>
  <c r="JZ103" i="1" a="1"/>
  <c r="JZ103" i="1" s="1"/>
  <c r="KA104" i="1"/>
  <c r="JZ104" i="1" s="1" a="1"/>
  <c r="JZ104" i="1" s="1"/>
  <c r="LX103" i="1"/>
  <c r="S104" i="1"/>
  <c r="LX104" i="1" s="1"/>
  <c r="KR102" i="1"/>
  <c r="CT102" i="1"/>
  <c r="CS102" i="1"/>
  <c r="CQ102" i="1"/>
  <c r="CP102" i="1"/>
  <c r="CO102" i="1"/>
  <c r="CR102" i="1"/>
  <c r="JO103" i="1"/>
  <c r="JN103" i="1"/>
  <c r="AF103" i="1"/>
  <c r="JP103" i="1"/>
  <c r="IE103" i="1"/>
  <c r="N104" i="1"/>
  <c r="LM104" i="1" s="1"/>
  <c r="AI103" i="1"/>
  <c r="D103" i="1"/>
  <c r="K104" i="1"/>
  <c r="L104" i="1"/>
  <c r="JK104" i="1" s="1"/>
  <c r="JK103" i="1"/>
  <c r="BA104" i="1"/>
  <c r="AZ104" i="1"/>
  <c r="AX104" i="1"/>
  <c r="BC104" i="1"/>
  <c r="BB104" i="1"/>
  <c r="AY104" i="1"/>
  <c r="MF103" i="1" a="1"/>
  <c r="MF103" i="1" s="1"/>
  <c r="MB103" i="1" a="1"/>
  <c r="MB103" i="1" s="1"/>
  <c r="LS103" i="1" a="1"/>
  <c r="LS103" i="1" s="1"/>
  <c r="LK103" i="1" a="1"/>
  <c r="LK103" i="1" s="1"/>
  <c r="ME103" i="1" a="1"/>
  <c r="ME103" i="1" s="1"/>
  <c r="MA103" i="1" a="1"/>
  <c r="MA103" i="1" s="1"/>
  <c r="LV103" i="1" a="1"/>
  <c r="LV103" i="1" s="1"/>
  <c r="LZ103" i="1" a="1"/>
  <c r="LZ103" i="1" s="1"/>
  <c r="LY103" i="1" a="1"/>
  <c r="LY103" i="1" s="1"/>
  <c r="Q104" i="1"/>
  <c r="MD103" i="1" a="1"/>
  <c r="MD103" i="1" s="1"/>
  <c r="LU103" i="1" a="1"/>
  <c r="LU103" i="1" s="1"/>
  <c r="MC103" i="1" a="1"/>
  <c r="MC103" i="1" s="1"/>
  <c r="LT103" i="1" a="1"/>
  <c r="LT103" i="1" s="1"/>
  <c r="KV103" i="1"/>
  <c r="IJ103" i="1"/>
  <c r="M104" i="1"/>
  <c r="IH104" i="1" s="1"/>
  <c r="IH103" i="1"/>
  <c r="IG103" i="1"/>
  <c r="KY103" i="1"/>
  <c r="KW103" i="1"/>
  <c r="KX103" i="1"/>
  <c r="AH103" i="1"/>
  <c r="AG103" i="1"/>
  <c r="LD103" i="1"/>
  <c r="KN103" i="1"/>
  <c r="LC103" i="1"/>
  <c r="KU103" i="1"/>
  <c r="KM103" i="1"/>
  <c r="JY103" i="1"/>
  <c r="B104" i="1"/>
  <c r="LI103" i="1"/>
  <c r="LA103" i="1"/>
  <c r="KS103" i="1"/>
  <c r="KK103" i="1"/>
  <c r="JW103" i="1"/>
  <c r="LH103" i="1"/>
  <c r="KZ103" i="1"/>
  <c r="KJ103" i="1"/>
  <c r="JV103" i="1"/>
  <c r="LB103" i="1"/>
  <c r="KL103" i="1"/>
  <c r="JX103" i="1"/>
  <c r="JU103" i="1"/>
  <c r="CI103" i="1"/>
  <c r="JS103" i="1"/>
  <c r="LJ103" i="1"/>
  <c r="KT103" i="1"/>
  <c r="LG103" i="1"/>
  <c r="KQ103" i="1"/>
  <c r="LE103" i="1"/>
  <c r="KP103" i="1"/>
  <c r="LF103" i="1"/>
  <c r="KO103" i="1"/>
  <c r="JT103" i="1"/>
  <c r="JQ104" i="1"/>
  <c r="JR104" i="1"/>
  <c r="CF103" i="1"/>
  <c r="AJ102" i="1"/>
  <c r="KR165" i="1"/>
  <c r="LG166" i="1"/>
  <c r="KQ166" i="1"/>
  <c r="JU166" i="1"/>
  <c r="JM166" i="1"/>
  <c r="LE166" i="1"/>
  <c r="KO166" i="1"/>
  <c r="JS166" i="1"/>
  <c r="LD166" i="1"/>
  <c r="KN166" i="1"/>
  <c r="LC166" i="1"/>
  <c r="KU166" i="1"/>
  <c r="KM166" i="1"/>
  <c r="JY166" i="1"/>
  <c r="LJ166" i="1"/>
  <c r="LB166" i="1"/>
  <c r="KT166" i="1"/>
  <c r="KL166" i="1"/>
  <c r="JX166" i="1"/>
  <c r="KZ166" i="1"/>
  <c r="JL166" i="1"/>
  <c r="CI166" i="1"/>
  <c r="KS166" i="1"/>
  <c r="B167" i="1"/>
  <c r="JW166" i="1"/>
  <c r="LI166" i="1"/>
  <c r="KP166" i="1"/>
  <c r="JV166" i="1"/>
  <c r="LH166" i="1"/>
  <c r="KK166" i="1"/>
  <c r="JT166" i="1"/>
  <c r="LF166" i="1"/>
  <c r="KJ166" i="1"/>
  <c r="LA166" i="1"/>
  <c r="KI165" i="1" a="1"/>
  <c r="KI165" i="1" s="1"/>
  <c r="G166" i="1"/>
  <c r="K167" i="1"/>
  <c r="AI166" i="1"/>
  <c r="D166" i="1"/>
  <c r="O167" i="1"/>
  <c r="JR166" i="1"/>
  <c r="JQ166" i="1"/>
  <c r="IJ167" i="1"/>
  <c r="AH167" i="1"/>
  <c r="IG167" i="1"/>
  <c r="AG167" i="1"/>
  <c r="KY167" i="1"/>
  <c r="G167" i="1"/>
  <c r="KX167" i="1"/>
  <c r="KW167" i="1"/>
  <c r="KV167" i="1"/>
  <c r="AF167" i="1"/>
  <c r="MF167" i="1" a="1"/>
  <c r="MF167" i="1" s="1"/>
  <c r="MB167" i="1" a="1"/>
  <c r="MB167" i="1" s="1"/>
  <c r="LS167" i="1" a="1"/>
  <c r="LS167" i="1" s="1"/>
  <c r="LK167" i="1" a="1"/>
  <c r="LK167" i="1" s="1"/>
  <c r="ME167" i="1" a="1"/>
  <c r="ME167" i="1" s="1"/>
  <c r="MA167" i="1" a="1"/>
  <c r="MA167" i="1" s="1"/>
  <c r="LV167" i="1" a="1"/>
  <c r="LV167" i="1" s="1"/>
  <c r="MD167" i="1" a="1"/>
  <c r="MD167" i="1" s="1"/>
  <c r="LZ167" i="1" a="1"/>
  <c r="LZ167" i="1" s="1"/>
  <c r="LU167" i="1" a="1"/>
  <c r="LU167" i="1" s="1"/>
  <c r="MC167" i="1" a="1"/>
  <c r="MC167" i="1" s="1"/>
  <c r="LY167" i="1" a="1"/>
  <c r="LY167" i="1" s="1"/>
  <c r="LT167" i="1" a="1"/>
  <c r="LT167" i="1" s="1"/>
  <c r="BC167" i="1"/>
  <c r="BB167" i="1"/>
  <c r="BA167" i="1"/>
  <c r="AZ167" i="1"/>
  <c r="AY167" i="1"/>
  <c r="AX167" i="1"/>
  <c r="KI156" i="1" a="1"/>
  <c r="KI156" i="1" s="1"/>
  <c r="LG157" i="1"/>
  <c r="KQ157" i="1"/>
  <c r="JU157" i="1"/>
  <c r="JM157" i="1"/>
  <c r="LE157" i="1"/>
  <c r="KO157" i="1"/>
  <c r="JS157" i="1"/>
  <c r="LC157" i="1"/>
  <c r="KU157" i="1"/>
  <c r="KM157" i="1"/>
  <c r="JY157" i="1"/>
  <c r="LJ157" i="1"/>
  <c r="LB157" i="1"/>
  <c r="KT157" i="1"/>
  <c r="KL157" i="1"/>
  <c r="JX157" i="1"/>
  <c r="B158" i="1"/>
  <c r="LI157" i="1"/>
  <c r="LA157" i="1"/>
  <c r="KS157" i="1"/>
  <c r="KK157" i="1"/>
  <c r="JW157" i="1"/>
  <c r="KP157" i="1"/>
  <c r="JV157" i="1"/>
  <c r="LH157" i="1"/>
  <c r="KN157" i="1"/>
  <c r="JT157" i="1"/>
  <c r="LF157" i="1"/>
  <c r="KJ157" i="1"/>
  <c r="CI157" i="1"/>
  <c r="LD157" i="1"/>
  <c r="KZ157" i="1"/>
  <c r="JL157" i="1"/>
  <c r="H158" i="1"/>
  <c r="AY157" i="1"/>
  <c r="AX157" i="1"/>
  <c r="BC157" i="1"/>
  <c r="BB157" i="1"/>
  <c r="BA157" i="1"/>
  <c r="AZ157" i="1"/>
  <c r="KA158" i="1"/>
  <c r="JZ158" i="1" s="1" a="1"/>
  <c r="JZ158" i="1" s="1"/>
  <c r="JZ157" i="1" a="1"/>
  <c r="JZ157" i="1" s="1"/>
  <c r="KY157" i="1"/>
  <c r="KW157" i="1"/>
  <c r="IJ157" i="1"/>
  <c r="M158" i="1"/>
  <c r="IH157" i="1"/>
  <c r="KX157" i="1"/>
  <c r="AH157" i="1"/>
  <c r="IG157" i="1"/>
  <c r="AG157" i="1"/>
  <c r="KV157" i="1"/>
  <c r="CT156" i="1"/>
  <c r="CQ156" i="1"/>
  <c r="CP156" i="1"/>
  <c r="CO156" i="1"/>
  <c r="KR156" i="1"/>
  <c r="CS156" i="1"/>
  <c r="CR156" i="1"/>
  <c r="MD157" i="1" a="1"/>
  <c r="MD157" i="1" s="1"/>
  <c r="LZ157" i="1" a="1"/>
  <c r="LZ157" i="1" s="1"/>
  <c r="LU157" i="1" a="1"/>
  <c r="LU157" i="1" s="1"/>
  <c r="MC157" i="1" a="1"/>
  <c r="MC157" i="1" s="1"/>
  <c r="LY157" i="1" a="1"/>
  <c r="LY157" i="1" s="1"/>
  <c r="LT157" i="1" a="1"/>
  <c r="LT157" i="1" s="1"/>
  <c r="MF157" i="1" a="1"/>
  <c r="MF157" i="1" s="1"/>
  <c r="MB157" i="1" a="1"/>
  <c r="MB157" i="1" s="1"/>
  <c r="LS157" i="1" a="1"/>
  <c r="LS157" i="1" s="1"/>
  <c r="LK157" i="1" a="1"/>
  <c r="LK157" i="1" s="1"/>
  <c r="ME157" i="1" a="1"/>
  <c r="ME157" i="1" s="1"/>
  <c r="MA157" i="1" a="1"/>
  <c r="MA157" i="1" s="1"/>
  <c r="LV157" i="1" a="1"/>
  <c r="LV157" i="1" s="1"/>
  <c r="Q158" i="1"/>
  <c r="D157" i="1"/>
  <c r="K158" i="1"/>
  <c r="AI157" i="1"/>
  <c r="JK157" i="1"/>
  <c r="L158" i="1"/>
  <c r="JK158" i="1" s="1"/>
  <c r="IE157" i="1"/>
  <c r="N158" i="1"/>
  <c r="LM158" i="1" s="1"/>
  <c r="JP157" i="1"/>
  <c r="JO157" i="1"/>
  <c r="AF157" i="1"/>
  <c r="JN157" i="1"/>
  <c r="LX157" i="1"/>
  <c r="S158" i="1"/>
  <c r="LX158" i="1" s="1"/>
  <c r="CF157" i="1"/>
  <c r="AJ157" i="1" s="1"/>
  <c r="G156" i="1"/>
  <c r="JQ157" i="1"/>
  <c r="O158" i="1"/>
  <c r="JR157" i="1"/>
  <c r="CF167" i="1" l="1"/>
  <c r="AJ167" i="1" s="1"/>
  <c r="KR112" i="1"/>
  <c r="JQ113" i="1"/>
  <c r="JR113" i="1"/>
  <c r="D113" i="1"/>
  <c r="AI113" i="1"/>
  <c r="IJ113" i="1"/>
  <c r="AH113" i="1"/>
  <c r="IG113" i="1"/>
  <c r="AG113" i="1"/>
  <c r="KX113" i="1"/>
  <c r="KW113" i="1"/>
  <c r="KY113" i="1"/>
  <c r="KV113" i="1"/>
  <c r="KI112" i="1" a="1"/>
  <c r="KI112" i="1" s="1"/>
  <c r="LC113" i="1"/>
  <c r="KU113" i="1"/>
  <c r="KM113" i="1"/>
  <c r="JY113" i="1"/>
  <c r="LI113" i="1"/>
  <c r="LA113" i="1"/>
  <c r="KS113" i="1"/>
  <c r="KK113" i="1"/>
  <c r="JW113" i="1"/>
  <c r="LH113" i="1"/>
  <c r="KZ113" i="1"/>
  <c r="KJ113" i="1"/>
  <c r="JV113" i="1"/>
  <c r="LF113" i="1"/>
  <c r="KP113" i="1"/>
  <c r="JT113" i="1"/>
  <c r="LE113" i="1"/>
  <c r="KO113" i="1"/>
  <c r="JS113" i="1"/>
  <c r="LB113" i="1"/>
  <c r="KQ113" i="1"/>
  <c r="JX113" i="1"/>
  <c r="LJ113" i="1"/>
  <c r="KN113" i="1"/>
  <c r="JU113" i="1"/>
  <c r="LD113" i="1"/>
  <c r="KT113" i="1"/>
  <c r="KL113" i="1"/>
  <c r="LG113" i="1"/>
  <c r="AJ112" i="1"/>
  <c r="CF113" i="1"/>
  <c r="AJ113" i="1" s="1"/>
  <c r="JO113" i="1"/>
  <c r="JN113" i="1"/>
  <c r="IE113" i="1"/>
  <c r="AF113" i="1"/>
  <c r="JP113" i="1"/>
  <c r="BC113" i="1"/>
  <c r="BA113" i="1"/>
  <c r="AZ113" i="1"/>
  <c r="AX113" i="1"/>
  <c r="BB113" i="1"/>
  <c r="AY113" i="1"/>
  <c r="LM113" i="1"/>
  <c r="LJ104" i="1"/>
  <c r="LB104" i="1"/>
  <c r="KT104" i="1"/>
  <c r="KL104" i="1"/>
  <c r="JX104" i="1"/>
  <c r="LI104" i="1"/>
  <c r="LA104" i="1"/>
  <c r="KS104" i="1"/>
  <c r="KK104" i="1"/>
  <c r="JW104" i="1"/>
  <c r="LH104" i="1"/>
  <c r="KZ104" i="1"/>
  <c r="KJ104" i="1"/>
  <c r="JV104" i="1"/>
  <c r="LF104" i="1"/>
  <c r="KP104" i="1"/>
  <c r="JT104" i="1"/>
  <c r="LE104" i="1"/>
  <c r="KO104" i="1"/>
  <c r="JS104" i="1"/>
  <c r="LD104" i="1"/>
  <c r="LC104" i="1"/>
  <c r="KU104" i="1"/>
  <c r="KQ104" i="1"/>
  <c r="JY104" i="1"/>
  <c r="LG104" i="1"/>
  <c r="KN104" i="1"/>
  <c r="JU104" i="1"/>
  <c r="KM104" i="1"/>
  <c r="KI103" i="1" a="1"/>
  <c r="KI103" i="1" s="1"/>
  <c r="AI104" i="1"/>
  <c r="D104" i="1"/>
  <c r="CF104" i="1"/>
  <c r="AJ104" i="1" s="1"/>
  <c r="AJ103" i="1"/>
  <c r="KR103" i="1"/>
  <c r="CS103" i="1"/>
  <c r="CR103" i="1"/>
  <c r="CP103" i="1"/>
  <c r="CO103" i="1"/>
  <c r="CT103" i="1"/>
  <c r="CQ103" i="1"/>
  <c r="JP104" i="1"/>
  <c r="JO104" i="1"/>
  <c r="JN104" i="1"/>
  <c r="IE104" i="1"/>
  <c r="AF104" i="1"/>
  <c r="AH104" i="1"/>
  <c r="IG104" i="1"/>
  <c r="AG104" i="1"/>
  <c r="KX104" i="1"/>
  <c r="KW104" i="1"/>
  <c r="KV104" i="1"/>
  <c r="IJ104" i="1"/>
  <c r="KY104" i="1"/>
  <c r="ME104" i="1" a="1"/>
  <c r="ME104" i="1" s="1"/>
  <c r="MA104" i="1" a="1"/>
  <c r="MA104" i="1" s="1"/>
  <c r="LV104" i="1" a="1"/>
  <c r="LV104" i="1" s="1"/>
  <c r="MC104" i="1" a="1"/>
  <c r="MC104" i="1" s="1"/>
  <c r="LY104" i="1" a="1"/>
  <c r="LY104" i="1" s="1"/>
  <c r="LT104" i="1" a="1"/>
  <c r="LT104" i="1" s="1"/>
  <c r="LU104" i="1" a="1"/>
  <c r="LU104" i="1" s="1"/>
  <c r="MD104" i="1" a="1"/>
  <c r="MD104" i="1" s="1"/>
  <c r="LS104" i="1" a="1"/>
  <c r="LS104" i="1" s="1"/>
  <c r="MB104" i="1" a="1"/>
  <c r="MB104" i="1" s="1"/>
  <c r="LZ104" i="1" a="1"/>
  <c r="LZ104" i="1" s="1"/>
  <c r="LK104" i="1" a="1"/>
  <c r="LK104" i="1" s="1"/>
  <c r="MF104" i="1" a="1"/>
  <c r="MF104" i="1" s="1"/>
  <c r="KI166" i="1" a="1"/>
  <c r="KI166" i="1" s="1"/>
  <c r="KR166" i="1"/>
  <c r="LC167" i="1"/>
  <c r="KU167" i="1"/>
  <c r="KM167" i="1"/>
  <c r="JY167" i="1"/>
  <c r="LJ167" i="1"/>
  <c r="LB167" i="1"/>
  <c r="KT167" i="1"/>
  <c r="KL167" i="1"/>
  <c r="JX167" i="1"/>
  <c r="LI167" i="1"/>
  <c r="LA167" i="1"/>
  <c r="KS167" i="1"/>
  <c r="KK167" i="1"/>
  <c r="JW167" i="1"/>
  <c r="LH167" i="1"/>
  <c r="KZ167" i="1"/>
  <c r="KJ167" i="1"/>
  <c r="JV167" i="1"/>
  <c r="LG167" i="1"/>
  <c r="KQ167" i="1"/>
  <c r="JU167" i="1"/>
  <c r="JM167" i="1"/>
  <c r="LF167" i="1"/>
  <c r="KP167" i="1"/>
  <c r="JT167" i="1"/>
  <c r="JL167" i="1"/>
  <c r="KN167" i="1"/>
  <c r="LE167" i="1"/>
  <c r="LD167" i="1"/>
  <c r="JS167" i="1"/>
  <c r="KO167" i="1"/>
  <c r="AI167" i="1"/>
  <c r="D167" i="1"/>
  <c r="JQ167" i="1"/>
  <c r="JR167" i="1"/>
  <c r="KI157" i="1" a="1"/>
  <c r="KI157" i="1" s="1"/>
  <c r="IJ158" i="1"/>
  <c r="IH158" i="1"/>
  <c r="AH158" i="1"/>
  <c r="KY158" i="1"/>
  <c r="G158" i="1"/>
  <c r="KX158" i="1"/>
  <c r="KW158" i="1"/>
  <c r="KV158" i="1"/>
  <c r="IG158" i="1"/>
  <c r="AG158" i="1"/>
  <c r="CS157" i="1"/>
  <c r="CR157" i="1"/>
  <c r="CQ157" i="1"/>
  <c r="CP157" i="1"/>
  <c r="CO157" i="1"/>
  <c r="KR157" i="1"/>
  <c r="CT157" i="1"/>
  <c r="BC158" i="1"/>
  <c r="BB158" i="1"/>
  <c r="BA158" i="1"/>
  <c r="AY158" i="1"/>
  <c r="AX158" i="1"/>
  <c r="AZ158" i="1"/>
  <c r="LC158" i="1"/>
  <c r="KU158" i="1"/>
  <c r="KM158" i="1"/>
  <c r="JY158" i="1"/>
  <c r="LJ158" i="1"/>
  <c r="LB158" i="1"/>
  <c r="KT158" i="1"/>
  <c r="KL158" i="1"/>
  <c r="JX158" i="1"/>
  <c r="LI158" i="1"/>
  <c r="LA158" i="1"/>
  <c r="KS158" i="1"/>
  <c r="KK158" i="1"/>
  <c r="JW158" i="1"/>
  <c r="LH158" i="1"/>
  <c r="KZ158" i="1"/>
  <c r="KJ158" i="1"/>
  <c r="LG158" i="1"/>
  <c r="KQ158" i="1"/>
  <c r="JU158" i="1"/>
  <c r="JM158" i="1"/>
  <c r="LF158" i="1"/>
  <c r="KP158" i="1"/>
  <c r="JT158" i="1"/>
  <c r="JL158" i="1"/>
  <c r="LE158" i="1"/>
  <c r="KO158" i="1"/>
  <c r="JS158" i="1"/>
  <c r="KN158" i="1"/>
  <c r="JV158" i="1"/>
  <c r="LD158" i="1"/>
  <c r="AI158" i="1"/>
  <c r="D158" i="1"/>
  <c r="JP158" i="1"/>
  <c r="JO158" i="1"/>
  <c r="IE158" i="1"/>
  <c r="AF158" i="1"/>
  <c r="JN158" i="1"/>
  <c r="JQ158" i="1"/>
  <c r="JR158" i="1"/>
  <c r="CF158" i="1"/>
  <c r="AJ158" i="1" s="1"/>
  <c r="G157" i="1"/>
  <c r="MF158" i="1" a="1"/>
  <c r="MF158" i="1" s="1"/>
  <c r="MB158" i="1" a="1"/>
  <c r="MB158" i="1" s="1"/>
  <c r="LS158" i="1" a="1"/>
  <c r="LS158" i="1" s="1"/>
  <c r="LK158" i="1" a="1"/>
  <c r="LK158" i="1" s="1"/>
  <c r="ME158" i="1" a="1"/>
  <c r="ME158" i="1" s="1"/>
  <c r="MA158" i="1" a="1"/>
  <c r="MA158" i="1" s="1"/>
  <c r="LV158" i="1" a="1"/>
  <c r="LV158" i="1" s="1"/>
  <c r="MD158" i="1" a="1"/>
  <c r="MD158" i="1" s="1"/>
  <c r="LZ158" i="1" a="1"/>
  <c r="LZ158" i="1" s="1"/>
  <c r="LU158" i="1" a="1"/>
  <c r="LU158" i="1" s="1"/>
  <c r="MC158" i="1" a="1"/>
  <c r="MC158" i="1" s="1"/>
  <c r="LY158" i="1" a="1"/>
  <c r="LY158" i="1" s="1"/>
  <c r="LT158" i="1" a="1"/>
  <c r="LT158" i="1" s="1"/>
  <c r="KI113" i="1" l="1" a="1"/>
  <c r="KI113" i="1" s="1"/>
  <c r="KR113" i="1"/>
  <c r="KI104" i="1" a="1"/>
  <c r="KI104" i="1" s="1"/>
  <c r="CR104" i="1"/>
  <c r="CQ104" i="1"/>
  <c r="KR104" i="1"/>
  <c r="CP104" i="1"/>
  <c r="CT104" i="1"/>
  <c r="CO104" i="1"/>
  <c r="CS104" i="1"/>
  <c r="KR167" i="1"/>
  <c r="KI167" i="1" a="1"/>
  <c r="KI167" i="1" s="1"/>
  <c r="KI158" i="1" a="1"/>
  <c r="KI158" i="1" s="1"/>
  <c r="CS158" i="1"/>
  <c r="CR158" i="1"/>
  <c r="CQ158" i="1"/>
  <c r="KR158" i="1"/>
  <c r="CO158" i="1"/>
  <c r="CT158" i="1"/>
  <c r="CP158" i="1"/>
  <c r="G247" i="1" l="1"/>
  <c r="CF277" i="1" l="1"/>
  <c r="CF278" i="1"/>
  <c r="CF279" i="1"/>
  <c r="CF280" i="1"/>
  <c r="CF276" i="1"/>
  <c r="C37" i="1" l="1"/>
  <c r="Q304" i="1"/>
  <c r="Q305" i="1" s="1"/>
  <c r="Q299" i="1"/>
  <c r="Q300" i="1" s="1"/>
  <c r="Q294" i="1"/>
  <c r="Q295" i="1" s="1"/>
  <c r="Q289" i="1"/>
  <c r="Q290" i="1" s="1"/>
  <c r="Q291" i="1" s="1"/>
  <c r="Q292" i="1" s="1"/>
  <c r="Q284" i="1"/>
  <c r="Q285" i="1" s="1"/>
  <c r="Q286" i="1" s="1"/>
  <c r="Q287" i="1" s="1"/>
  <c r="MB287" i="1" s="1" a="1"/>
  <c r="MB287" i="1" s="1"/>
  <c r="MG307" i="1"/>
  <c r="LX307" i="1"/>
  <c r="LW307" i="1"/>
  <c r="LM307" i="1"/>
  <c r="LL307" i="1"/>
  <c r="LJ307" i="1"/>
  <c r="LI307" i="1"/>
  <c r="LH307" i="1"/>
  <c r="LG307" i="1"/>
  <c r="KY307" i="1"/>
  <c r="KX307" i="1"/>
  <c r="KW307" i="1"/>
  <c r="KV307" i="1"/>
  <c r="JR307" i="1"/>
  <c r="JQ307" i="1"/>
  <c r="JP307" i="1"/>
  <c r="JO307" i="1"/>
  <c r="JN307" i="1"/>
  <c r="JK307" i="1"/>
  <c r="IK307" i="1" a="1"/>
  <c r="IK307" i="1" s="1"/>
  <c r="IJ307" i="1"/>
  <c r="IH307" i="1"/>
  <c r="IG307" i="1"/>
  <c r="IE307" i="1"/>
  <c r="BC307" i="1"/>
  <c r="BB307" i="1"/>
  <c r="BA307" i="1"/>
  <c r="AZ307" i="1"/>
  <c r="AY307" i="1"/>
  <c r="AX307" i="1"/>
  <c r="AH307" i="1"/>
  <c r="AG307" i="1"/>
  <c r="AF307" i="1"/>
  <c r="K307" i="1"/>
  <c r="J307" i="1"/>
  <c r="G307" i="1"/>
  <c r="A307" i="1"/>
  <c r="MG306" i="1"/>
  <c r="LX306" i="1"/>
  <c r="LW306" i="1"/>
  <c r="LM306" i="1"/>
  <c r="LL306" i="1"/>
  <c r="LJ306" i="1"/>
  <c r="LI306" i="1"/>
  <c r="LH306" i="1"/>
  <c r="LG306" i="1"/>
  <c r="KY306" i="1"/>
  <c r="KX306" i="1"/>
  <c r="KW306" i="1"/>
  <c r="KV306" i="1"/>
  <c r="JR306" i="1"/>
  <c r="JQ306" i="1"/>
  <c r="JP306" i="1"/>
  <c r="JO306" i="1"/>
  <c r="JN306" i="1"/>
  <c r="JK306" i="1"/>
  <c r="IK306" i="1" a="1"/>
  <c r="IK306" i="1" s="1"/>
  <c r="IJ306" i="1"/>
  <c r="IH306" i="1"/>
  <c r="IG306" i="1"/>
  <c r="IE306" i="1"/>
  <c r="BC306" i="1"/>
  <c r="BB306" i="1"/>
  <c r="BA306" i="1"/>
  <c r="AZ306" i="1"/>
  <c r="AY306" i="1"/>
  <c r="AX306" i="1"/>
  <c r="AH306" i="1"/>
  <c r="AG306" i="1"/>
  <c r="AF306" i="1"/>
  <c r="K306" i="1"/>
  <c r="D306" i="1" s="1"/>
  <c r="J306" i="1"/>
  <c r="G306" i="1"/>
  <c r="A306" i="1"/>
  <c r="MG305" i="1"/>
  <c r="LX305" i="1"/>
  <c r="LW305" i="1"/>
  <c r="LM305" i="1"/>
  <c r="LL305" i="1"/>
  <c r="LJ305" i="1"/>
  <c r="LI305" i="1"/>
  <c r="LH305" i="1"/>
  <c r="LG305" i="1"/>
  <c r="KY305" i="1"/>
  <c r="KX305" i="1"/>
  <c r="KW305" i="1"/>
  <c r="KV305" i="1"/>
  <c r="JR305" i="1"/>
  <c r="JQ305" i="1"/>
  <c r="JP305" i="1"/>
  <c r="JO305" i="1"/>
  <c r="JN305" i="1"/>
  <c r="JK305" i="1"/>
  <c r="IK305" i="1" a="1"/>
  <c r="IK305" i="1" s="1"/>
  <c r="IJ305" i="1"/>
  <c r="IH305" i="1"/>
  <c r="IG305" i="1"/>
  <c r="IE305" i="1"/>
  <c r="BC305" i="1"/>
  <c r="BB305" i="1"/>
  <c r="BA305" i="1"/>
  <c r="AZ305" i="1"/>
  <c r="AY305" i="1"/>
  <c r="AX305" i="1"/>
  <c r="AH305" i="1"/>
  <c r="AG305" i="1"/>
  <c r="AF305" i="1"/>
  <c r="K305" i="1"/>
  <c r="J305" i="1"/>
  <c r="BR305" i="1" s="1"/>
  <c r="G305" i="1"/>
  <c r="A305" i="1"/>
  <c r="MG304" i="1"/>
  <c r="LX304" i="1"/>
  <c r="LW304" i="1"/>
  <c r="LM304" i="1"/>
  <c r="LL304" i="1"/>
  <c r="LJ304" i="1"/>
  <c r="LI304" i="1"/>
  <c r="LH304" i="1"/>
  <c r="LG304" i="1"/>
  <c r="KY304" i="1"/>
  <c r="KX304" i="1"/>
  <c r="KW304" i="1"/>
  <c r="KV304" i="1"/>
  <c r="JR304" i="1"/>
  <c r="JQ304" i="1"/>
  <c r="JP304" i="1"/>
  <c r="JO304" i="1"/>
  <c r="JN304" i="1"/>
  <c r="JK304" i="1"/>
  <c r="IK304" i="1" a="1"/>
  <c r="IK304" i="1" s="1"/>
  <c r="IJ304" i="1"/>
  <c r="IH304" i="1"/>
  <c r="IG304" i="1"/>
  <c r="IE304" i="1"/>
  <c r="BC304" i="1"/>
  <c r="BB304" i="1"/>
  <c r="BA304" i="1"/>
  <c r="AZ304" i="1"/>
  <c r="AY304" i="1"/>
  <c r="AX304" i="1"/>
  <c r="AH304" i="1"/>
  <c r="AG304" i="1"/>
  <c r="AF304" i="1"/>
  <c r="JW304" i="1" s="1"/>
  <c r="K304" i="1"/>
  <c r="J304" i="1"/>
  <c r="G304" i="1"/>
  <c r="A304" i="1"/>
  <c r="MG303" i="1"/>
  <c r="MF303" i="1" a="1"/>
  <c r="MF303" i="1" s="1"/>
  <c r="ME303" i="1" a="1"/>
  <c r="ME303" i="1" s="1"/>
  <c r="MD303" i="1" a="1"/>
  <c r="MD303" i="1" s="1"/>
  <c r="MC303" i="1" a="1"/>
  <c r="MC303" i="1" s="1"/>
  <c r="MB303" i="1" a="1"/>
  <c r="MB303" i="1" s="1"/>
  <c r="MA303" i="1" a="1"/>
  <c r="MA303" i="1" s="1"/>
  <c r="LZ303" i="1" a="1"/>
  <c r="LZ303" i="1" s="1"/>
  <c r="LY303" i="1" a="1"/>
  <c r="LY303" i="1" s="1"/>
  <c r="LX303" i="1"/>
  <c r="LW303" i="1"/>
  <c r="LV303" i="1" a="1"/>
  <c r="LV303" i="1" s="1"/>
  <c r="LU303" i="1" a="1"/>
  <c r="LU303" i="1" s="1"/>
  <c r="LT303" i="1" a="1"/>
  <c r="LT303" i="1" s="1"/>
  <c r="LS303" i="1" a="1"/>
  <c r="LS303" i="1" s="1"/>
  <c r="LM303" i="1"/>
  <c r="LL303" i="1"/>
  <c r="LK303" i="1" a="1"/>
  <c r="LK303" i="1" s="1"/>
  <c r="LJ303" i="1"/>
  <c r="LI303" i="1"/>
  <c r="LH303" i="1"/>
  <c r="LG303" i="1"/>
  <c r="KY303" i="1"/>
  <c r="KX303" i="1"/>
  <c r="KW303" i="1"/>
  <c r="KV303" i="1"/>
  <c r="JR303" i="1"/>
  <c r="JQ303" i="1"/>
  <c r="JP303" i="1"/>
  <c r="JO303" i="1"/>
  <c r="JN303" i="1"/>
  <c r="JK303" i="1"/>
  <c r="IK303" i="1" a="1"/>
  <c r="IK303" i="1" s="1"/>
  <c r="IJ303" i="1"/>
  <c r="IH303" i="1"/>
  <c r="IG303" i="1"/>
  <c r="IE303" i="1"/>
  <c r="BC303" i="1"/>
  <c r="BB303" i="1"/>
  <c r="BA303" i="1"/>
  <c r="AZ303" i="1"/>
  <c r="AY303" i="1"/>
  <c r="AX303" i="1"/>
  <c r="AH303" i="1"/>
  <c r="AG303" i="1"/>
  <c r="AF303" i="1"/>
  <c r="K303" i="1"/>
  <c r="CF303" i="1" s="1"/>
  <c r="J303" i="1"/>
  <c r="BR303" i="1" s="1"/>
  <c r="G303" i="1"/>
  <c r="A303" i="1"/>
  <c r="MG302" i="1"/>
  <c r="LX302" i="1"/>
  <c r="LW302" i="1"/>
  <c r="LM302" i="1"/>
  <c r="LL302" i="1"/>
  <c r="LJ302" i="1"/>
  <c r="LI302" i="1"/>
  <c r="LH302" i="1"/>
  <c r="LG302" i="1"/>
  <c r="KY302" i="1"/>
  <c r="KX302" i="1"/>
  <c r="KW302" i="1"/>
  <c r="KV302" i="1"/>
  <c r="JR302" i="1"/>
  <c r="JQ302" i="1"/>
  <c r="JP302" i="1"/>
  <c r="JO302" i="1"/>
  <c r="JN302" i="1"/>
  <c r="JK302" i="1"/>
  <c r="IK302" i="1" a="1"/>
  <c r="IK302" i="1" s="1"/>
  <c r="IJ302" i="1"/>
  <c r="IH302" i="1"/>
  <c r="IG302" i="1"/>
  <c r="IE302" i="1"/>
  <c r="BC302" i="1"/>
  <c r="BB302" i="1"/>
  <c r="BA302" i="1"/>
  <c r="AZ302" i="1"/>
  <c r="AY302" i="1"/>
  <c r="AX302" i="1"/>
  <c r="AH302" i="1"/>
  <c r="AG302" i="1"/>
  <c r="AF302" i="1"/>
  <c r="K302" i="1"/>
  <c r="AI302" i="1" s="1"/>
  <c r="CO302" i="1" s="1"/>
  <c r="J302" i="1"/>
  <c r="G302" i="1"/>
  <c r="A302" i="1"/>
  <c r="MG301" i="1"/>
  <c r="LX301" i="1"/>
  <c r="LW301" i="1"/>
  <c r="LM301" i="1"/>
  <c r="LL301" i="1"/>
  <c r="LJ301" i="1"/>
  <c r="LI301" i="1"/>
  <c r="LH301" i="1"/>
  <c r="LG301" i="1"/>
  <c r="KY301" i="1"/>
  <c r="KX301" i="1"/>
  <c r="KW301" i="1"/>
  <c r="KV301" i="1"/>
  <c r="JR301" i="1"/>
  <c r="JQ301" i="1"/>
  <c r="JP301" i="1"/>
  <c r="JO301" i="1"/>
  <c r="JN301" i="1"/>
  <c r="JK301" i="1"/>
  <c r="IK301" i="1" a="1"/>
  <c r="IK301" i="1" s="1"/>
  <c r="IJ301" i="1"/>
  <c r="IH301" i="1"/>
  <c r="IG301" i="1"/>
  <c r="IE301" i="1"/>
  <c r="BC301" i="1"/>
  <c r="BB301" i="1"/>
  <c r="BA301" i="1"/>
  <c r="AZ301" i="1"/>
  <c r="AY301" i="1"/>
  <c r="AX301" i="1"/>
  <c r="AH301" i="1"/>
  <c r="AG301" i="1"/>
  <c r="AF301" i="1"/>
  <c r="K301" i="1"/>
  <c r="AI301" i="1" s="1"/>
  <c r="CR301" i="1" s="1"/>
  <c r="J301" i="1"/>
  <c r="G301" i="1"/>
  <c r="A301" i="1"/>
  <c r="MG300" i="1"/>
  <c r="LX300" i="1"/>
  <c r="LW300" i="1"/>
  <c r="LM300" i="1"/>
  <c r="LL300" i="1"/>
  <c r="LJ300" i="1"/>
  <c r="LI300" i="1"/>
  <c r="LH300" i="1"/>
  <c r="LG300" i="1"/>
  <c r="KY300" i="1"/>
  <c r="KX300" i="1"/>
  <c r="KW300" i="1"/>
  <c r="KV300" i="1"/>
  <c r="JR300" i="1"/>
  <c r="JQ300" i="1"/>
  <c r="JP300" i="1"/>
  <c r="JO300" i="1"/>
  <c r="JN300" i="1"/>
  <c r="JK300" i="1"/>
  <c r="IK300" i="1" a="1"/>
  <c r="IK300" i="1" s="1"/>
  <c r="IJ300" i="1"/>
  <c r="IH300" i="1"/>
  <c r="IG300" i="1"/>
  <c r="IE300" i="1"/>
  <c r="BC300" i="1"/>
  <c r="BB300" i="1"/>
  <c r="BA300" i="1"/>
  <c r="AZ300" i="1"/>
  <c r="AY300" i="1"/>
  <c r="AX300" i="1"/>
  <c r="AH300" i="1"/>
  <c r="AG300" i="1"/>
  <c r="AF300" i="1"/>
  <c r="K300" i="1"/>
  <c r="J300" i="1"/>
  <c r="G300" i="1"/>
  <c r="D300" i="1"/>
  <c r="A300" i="1"/>
  <c r="MG299" i="1"/>
  <c r="LX299" i="1"/>
  <c r="LW299" i="1"/>
  <c r="LM299" i="1"/>
  <c r="LL299" i="1"/>
  <c r="LJ299" i="1"/>
  <c r="LI299" i="1"/>
  <c r="LH299" i="1"/>
  <c r="LG299" i="1"/>
  <c r="KY299" i="1"/>
  <c r="KX299" i="1"/>
  <c r="KW299" i="1"/>
  <c r="KV299" i="1"/>
  <c r="JR299" i="1"/>
  <c r="JQ299" i="1"/>
  <c r="JP299" i="1"/>
  <c r="JO299" i="1"/>
  <c r="JN299" i="1"/>
  <c r="JK299" i="1"/>
  <c r="IK299" i="1" a="1"/>
  <c r="IK299" i="1" s="1"/>
  <c r="IJ299" i="1"/>
  <c r="IH299" i="1"/>
  <c r="IG299" i="1"/>
  <c r="IE299" i="1"/>
  <c r="BC299" i="1"/>
  <c r="BB299" i="1"/>
  <c r="BA299" i="1"/>
  <c r="AZ299" i="1"/>
  <c r="AY299" i="1"/>
  <c r="AX299" i="1"/>
  <c r="AH299" i="1"/>
  <c r="AG299" i="1"/>
  <c r="AF299" i="1"/>
  <c r="K299" i="1"/>
  <c r="J299" i="1"/>
  <c r="G299" i="1"/>
  <c r="A299" i="1"/>
  <c r="MG298" i="1"/>
  <c r="MF298" i="1" a="1"/>
  <c r="MF298" i="1" s="1"/>
  <c r="ME298" i="1" a="1"/>
  <c r="ME298" i="1" s="1"/>
  <c r="MD298" i="1" a="1"/>
  <c r="MD298" i="1" s="1"/>
  <c r="MC298" i="1" a="1"/>
  <c r="MC298" i="1" s="1"/>
  <c r="MB298" i="1" a="1"/>
  <c r="MB298" i="1" s="1"/>
  <c r="MA298" i="1" a="1"/>
  <c r="MA298" i="1" s="1"/>
  <c r="LZ298" i="1" a="1"/>
  <c r="LZ298" i="1" s="1"/>
  <c r="LY298" i="1" a="1"/>
  <c r="LY298" i="1" s="1"/>
  <c r="LX298" i="1"/>
  <c r="LW298" i="1"/>
  <c r="LV298" i="1" a="1"/>
  <c r="LV298" i="1" s="1"/>
  <c r="LU298" i="1" a="1"/>
  <c r="LU298" i="1" s="1"/>
  <c r="LT298" i="1" a="1"/>
  <c r="LT298" i="1" s="1"/>
  <c r="LS298" i="1" a="1"/>
  <c r="LS298" i="1" s="1"/>
  <c r="LM298" i="1"/>
  <c r="LL298" i="1"/>
  <c r="LK298" i="1" a="1"/>
  <c r="LK298" i="1" s="1"/>
  <c r="LJ298" i="1"/>
  <c r="LI298" i="1"/>
  <c r="LH298" i="1"/>
  <c r="LG298" i="1"/>
  <c r="KY298" i="1"/>
  <c r="KX298" i="1"/>
  <c r="KW298" i="1"/>
  <c r="KV298" i="1"/>
  <c r="JR298" i="1"/>
  <c r="JQ298" i="1"/>
  <c r="JP298" i="1"/>
  <c r="JO298" i="1"/>
  <c r="JN298" i="1"/>
  <c r="JK298" i="1"/>
  <c r="IK298" i="1" a="1"/>
  <c r="IK298" i="1" s="1"/>
  <c r="IJ298" i="1"/>
  <c r="IH298" i="1"/>
  <c r="IG298" i="1"/>
  <c r="IE298" i="1"/>
  <c r="BC298" i="1"/>
  <c r="BB298" i="1"/>
  <c r="BA298" i="1"/>
  <c r="AZ298" i="1"/>
  <c r="AY298" i="1"/>
  <c r="AX298" i="1"/>
  <c r="AH298" i="1"/>
  <c r="AG298" i="1"/>
  <c r="AF298" i="1"/>
  <c r="K298" i="1"/>
  <c r="CF298" i="1" s="1"/>
  <c r="J298" i="1"/>
  <c r="G298" i="1"/>
  <c r="A298" i="1"/>
  <c r="MG297" i="1"/>
  <c r="LX297" i="1"/>
  <c r="LW297" i="1"/>
  <c r="LM297" i="1"/>
  <c r="LL297" i="1"/>
  <c r="LJ297" i="1"/>
  <c r="LI297" i="1"/>
  <c r="LH297" i="1"/>
  <c r="LG297" i="1"/>
  <c r="KY297" i="1"/>
  <c r="KX297" i="1"/>
  <c r="KW297" i="1"/>
  <c r="KV297" i="1"/>
  <c r="JR297" i="1"/>
  <c r="JQ297" i="1"/>
  <c r="JP297" i="1"/>
  <c r="JO297" i="1"/>
  <c r="JN297" i="1"/>
  <c r="JK297" i="1"/>
  <c r="IK297" i="1" a="1"/>
  <c r="IK297" i="1" s="1"/>
  <c r="IJ297" i="1"/>
  <c r="IH297" i="1"/>
  <c r="IG297" i="1"/>
  <c r="IE297" i="1"/>
  <c r="BR297" i="1"/>
  <c r="BC297" i="1"/>
  <c r="BB297" i="1"/>
  <c r="BA297" i="1"/>
  <c r="AZ297" i="1"/>
  <c r="AY297" i="1"/>
  <c r="AX297" i="1"/>
  <c r="AH297" i="1"/>
  <c r="AG297" i="1"/>
  <c r="AF297" i="1"/>
  <c r="K297" i="1"/>
  <c r="J297" i="1"/>
  <c r="G297" i="1"/>
  <c r="A297" i="1"/>
  <c r="MG296" i="1"/>
  <c r="LX296" i="1"/>
  <c r="LW296" i="1"/>
  <c r="LM296" i="1"/>
  <c r="LL296" i="1"/>
  <c r="LJ296" i="1"/>
  <c r="LI296" i="1"/>
  <c r="LH296" i="1"/>
  <c r="LG296" i="1"/>
  <c r="KY296" i="1"/>
  <c r="KX296" i="1"/>
  <c r="KW296" i="1"/>
  <c r="KV296" i="1"/>
  <c r="JR296" i="1"/>
  <c r="JQ296" i="1"/>
  <c r="JP296" i="1"/>
  <c r="JO296" i="1"/>
  <c r="JN296" i="1"/>
  <c r="JK296" i="1"/>
  <c r="IK296" i="1" a="1"/>
  <c r="IK296" i="1" s="1"/>
  <c r="IJ296" i="1"/>
  <c r="IH296" i="1"/>
  <c r="IG296" i="1"/>
  <c r="IE296" i="1"/>
  <c r="BC296" i="1"/>
  <c r="BB296" i="1"/>
  <c r="BA296" i="1"/>
  <c r="AZ296" i="1"/>
  <c r="AY296" i="1"/>
  <c r="AX296" i="1"/>
  <c r="AH296" i="1"/>
  <c r="AG296" i="1"/>
  <c r="AF296" i="1"/>
  <c r="K296" i="1"/>
  <c r="J296" i="1"/>
  <c r="BR296" i="1" s="1"/>
  <c r="G296" i="1"/>
  <c r="A296" i="1"/>
  <c r="MG295" i="1"/>
  <c r="LX295" i="1"/>
  <c r="LW295" i="1"/>
  <c r="LM295" i="1"/>
  <c r="LL295" i="1"/>
  <c r="LJ295" i="1"/>
  <c r="LI295" i="1"/>
  <c r="LH295" i="1"/>
  <c r="LG295" i="1"/>
  <c r="KY295" i="1"/>
  <c r="KX295" i="1"/>
  <c r="KW295" i="1"/>
  <c r="KV295" i="1"/>
  <c r="JR295" i="1"/>
  <c r="JQ295" i="1"/>
  <c r="JP295" i="1"/>
  <c r="JO295" i="1"/>
  <c r="JN295" i="1"/>
  <c r="JK295" i="1"/>
  <c r="IK295" i="1" a="1"/>
  <c r="IK295" i="1" s="1"/>
  <c r="IJ295" i="1"/>
  <c r="IH295" i="1"/>
  <c r="IG295" i="1"/>
  <c r="IE295" i="1"/>
  <c r="BC295" i="1"/>
  <c r="BB295" i="1"/>
  <c r="BA295" i="1"/>
  <c r="AZ295" i="1"/>
  <c r="AY295" i="1"/>
  <c r="AX295" i="1"/>
  <c r="AH295" i="1"/>
  <c r="AG295" i="1"/>
  <c r="AF295" i="1"/>
  <c r="K295" i="1"/>
  <c r="J295" i="1"/>
  <c r="G295" i="1"/>
  <c r="A295" i="1"/>
  <c r="MG294" i="1"/>
  <c r="LX294" i="1"/>
  <c r="LW294" i="1"/>
  <c r="LM294" i="1"/>
  <c r="LL294" i="1"/>
  <c r="LJ294" i="1"/>
  <c r="LI294" i="1"/>
  <c r="LH294" i="1"/>
  <c r="LG294" i="1"/>
  <c r="KY294" i="1"/>
  <c r="KX294" i="1"/>
  <c r="KW294" i="1"/>
  <c r="KV294" i="1"/>
  <c r="JR294" i="1"/>
  <c r="JQ294" i="1"/>
  <c r="JP294" i="1"/>
  <c r="JO294" i="1"/>
  <c r="JN294" i="1"/>
  <c r="JK294" i="1"/>
  <c r="IK294" i="1" a="1"/>
  <c r="IK294" i="1" s="1"/>
  <c r="IJ294" i="1"/>
  <c r="IH294" i="1"/>
  <c r="IG294" i="1"/>
  <c r="IE294" i="1"/>
  <c r="BC294" i="1"/>
  <c r="BB294" i="1"/>
  <c r="BA294" i="1"/>
  <c r="AZ294" i="1"/>
  <c r="AY294" i="1"/>
  <c r="AX294" i="1"/>
  <c r="AH294" i="1"/>
  <c r="AG294" i="1"/>
  <c r="AF294" i="1"/>
  <c r="K294" i="1"/>
  <c r="J294" i="1"/>
  <c r="BR294" i="1" s="1"/>
  <c r="G294" i="1"/>
  <c r="A294" i="1"/>
  <c r="MG293" i="1"/>
  <c r="MF293" i="1" a="1"/>
  <c r="MF293" i="1" s="1"/>
  <c r="ME293" i="1" a="1"/>
  <c r="ME293" i="1" s="1"/>
  <c r="MD293" i="1" a="1"/>
  <c r="MD293" i="1" s="1"/>
  <c r="MC293" i="1" a="1"/>
  <c r="MC293" i="1" s="1"/>
  <c r="MB293" i="1" a="1"/>
  <c r="MB293" i="1" s="1"/>
  <c r="MA293" i="1" a="1"/>
  <c r="MA293" i="1" s="1"/>
  <c r="LZ293" i="1" a="1"/>
  <c r="LZ293" i="1" s="1"/>
  <c r="LY293" i="1" a="1"/>
  <c r="LY293" i="1" s="1"/>
  <c r="LX293" i="1"/>
  <c r="LW293" i="1"/>
  <c r="LV293" i="1" a="1"/>
  <c r="LV293" i="1" s="1"/>
  <c r="LU293" i="1" a="1"/>
  <c r="LU293" i="1" s="1"/>
  <c r="LT293" i="1" a="1"/>
  <c r="LT293" i="1" s="1"/>
  <c r="LS293" i="1" a="1"/>
  <c r="LS293" i="1" s="1"/>
  <c r="LM293" i="1"/>
  <c r="LL293" i="1"/>
  <c r="LK293" i="1" a="1"/>
  <c r="LK293" i="1" s="1"/>
  <c r="LJ293" i="1"/>
  <c r="LI293" i="1"/>
  <c r="LH293" i="1"/>
  <c r="LG293" i="1"/>
  <c r="KY293" i="1"/>
  <c r="KX293" i="1"/>
  <c r="KW293" i="1"/>
  <c r="KV293" i="1"/>
  <c r="JR293" i="1"/>
  <c r="JQ293" i="1"/>
  <c r="JP293" i="1"/>
  <c r="JO293" i="1"/>
  <c r="JN293" i="1"/>
  <c r="JK293" i="1"/>
  <c r="IK293" i="1" a="1"/>
  <c r="IK293" i="1" s="1"/>
  <c r="IJ293" i="1"/>
  <c r="IH293" i="1"/>
  <c r="IG293" i="1"/>
  <c r="IE293" i="1"/>
  <c r="BC293" i="1"/>
  <c r="BB293" i="1"/>
  <c r="BA293" i="1"/>
  <c r="AZ293" i="1"/>
  <c r="AY293" i="1"/>
  <c r="AX293" i="1"/>
  <c r="AH293" i="1"/>
  <c r="AG293" i="1"/>
  <c r="AF293" i="1"/>
  <c r="K293" i="1"/>
  <c r="CF293" i="1" s="1"/>
  <c r="J293" i="1"/>
  <c r="G293" i="1"/>
  <c r="A293" i="1"/>
  <c r="MG292" i="1"/>
  <c r="LX292" i="1"/>
  <c r="LW292" i="1"/>
  <c r="LM292" i="1"/>
  <c r="LL292" i="1"/>
  <c r="LJ292" i="1"/>
  <c r="LI292" i="1"/>
  <c r="LH292" i="1"/>
  <c r="LG292" i="1"/>
  <c r="KY292" i="1"/>
  <c r="KX292" i="1"/>
  <c r="KW292" i="1"/>
  <c r="KV292" i="1"/>
  <c r="JR292" i="1"/>
  <c r="JQ292" i="1"/>
  <c r="JP292" i="1"/>
  <c r="JO292" i="1"/>
  <c r="JN292" i="1"/>
  <c r="JK292" i="1"/>
  <c r="IK292" i="1" a="1"/>
  <c r="IK292" i="1" s="1"/>
  <c r="IJ292" i="1"/>
  <c r="IH292" i="1"/>
  <c r="IG292" i="1"/>
  <c r="IE292" i="1"/>
  <c r="BC292" i="1"/>
  <c r="BB292" i="1"/>
  <c r="BA292" i="1"/>
  <c r="AZ292" i="1"/>
  <c r="AY292" i="1"/>
  <c r="AX292" i="1"/>
  <c r="AH292" i="1"/>
  <c r="AG292" i="1"/>
  <c r="AF292" i="1"/>
  <c r="K292" i="1"/>
  <c r="J292" i="1"/>
  <c r="G292" i="1"/>
  <c r="A292" i="1"/>
  <c r="MG291" i="1"/>
  <c r="LX291" i="1"/>
  <c r="LW291" i="1"/>
  <c r="LM291" i="1"/>
  <c r="LL291" i="1"/>
  <c r="LJ291" i="1"/>
  <c r="LI291" i="1"/>
  <c r="LH291" i="1"/>
  <c r="LG291" i="1"/>
  <c r="KY291" i="1"/>
  <c r="KX291" i="1"/>
  <c r="KW291" i="1"/>
  <c r="KV291" i="1"/>
  <c r="JR291" i="1"/>
  <c r="JQ291" i="1"/>
  <c r="JP291" i="1"/>
  <c r="JO291" i="1"/>
  <c r="JN291" i="1"/>
  <c r="JK291" i="1"/>
  <c r="IK291" i="1" a="1"/>
  <c r="IK291" i="1" s="1"/>
  <c r="IJ291" i="1"/>
  <c r="IH291" i="1"/>
  <c r="IG291" i="1"/>
  <c r="IE291" i="1"/>
  <c r="BC291" i="1"/>
  <c r="BB291" i="1"/>
  <c r="BA291" i="1"/>
  <c r="AZ291" i="1"/>
  <c r="AY291" i="1"/>
  <c r="AX291" i="1"/>
  <c r="AH291" i="1"/>
  <c r="AG291" i="1"/>
  <c r="AF291" i="1"/>
  <c r="K291" i="1"/>
  <c r="J291" i="1"/>
  <c r="BR291" i="1" s="1"/>
  <c r="G291" i="1"/>
  <c r="A291" i="1"/>
  <c r="MG290" i="1"/>
  <c r="LX290" i="1"/>
  <c r="LW290" i="1"/>
  <c r="LM290" i="1"/>
  <c r="LL290" i="1"/>
  <c r="LJ290" i="1"/>
  <c r="LI290" i="1"/>
  <c r="LH290" i="1"/>
  <c r="LG290" i="1"/>
  <c r="KY290" i="1"/>
  <c r="KX290" i="1"/>
  <c r="KW290" i="1"/>
  <c r="KV290" i="1"/>
  <c r="JR290" i="1"/>
  <c r="JQ290" i="1"/>
  <c r="JP290" i="1"/>
  <c r="JO290" i="1"/>
  <c r="JN290" i="1"/>
  <c r="JK290" i="1"/>
  <c r="IK290" i="1" a="1"/>
  <c r="IK290" i="1" s="1"/>
  <c r="IJ290" i="1"/>
  <c r="IH290" i="1"/>
  <c r="IG290" i="1"/>
  <c r="IE290" i="1"/>
  <c r="BC290" i="1"/>
  <c r="BB290" i="1"/>
  <c r="BA290" i="1"/>
  <c r="AZ290" i="1"/>
  <c r="AY290" i="1"/>
  <c r="AX290" i="1"/>
  <c r="AH290" i="1"/>
  <c r="AG290" i="1"/>
  <c r="AF290" i="1"/>
  <c r="K290" i="1"/>
  <c r="AI290" i="1" s="1"/>
  <c r="J290" i="1"/>
  <c r="BR290" i="1" s="1"/>
  <c r="G290" i="1"/>
  <c r="A290" i="1"/>
  <c r="MG289" i="1"/>
  <c r="LX289" i="1"/>
  <c r="LW289" i="1"/>
  <c r="LM289" i="1"/>
  <c r="LL289" i="1"/>
  <c r="LJ289" i="1"/>
  <c r="LI289" i="1"/>
  <c r="LH289" i="1"/>
  <c r="LG289" i="1"/>
  <c r="KY289" i="1"/>
  <c r="KX289" i="1"/>
  <c r="KW289" i="1"/>
  <c r="KV289" i="1"/>
  <c r="JR289" i="1"/>
  <c r="JQ289" i="1"/>
  <c r="JP289" i="1"/>
  <c r="JO289" i="1"/>
  <c r="JN289" i="1"/>
  <c r="JK289" i="1"/>
  <c r="IK289" i="1" a="1"/>
  <c r="IK289" i="1" s="1"/>
  <c r="IJ289" i="1"/>
  <c r="IH289" i="1"/>
  <c r="IG289" i="1"/>
  <c r="IE289" i="1"/>
  <c r="BC289" i="1"/>
  <c r="BB289" i="1"/>
  <c r="BA289" i="1"/>
  <c r="AZ289" i="1"/>
  <c r="AY289" i="1"/>
  <c r="AX289" i="1"/>
  <c r="AH289" i="1"/>
  <c r="AG289" i="1"/>
  <c r="AF289" i="1"/>
  <c r="K289" i="1"/>
  <c r="AI289" i="1" s="1"/>
  <c r="CT289" i="1" s="1"/>
  <c r="J289" i="1"/>
  <c r="G289" i="1"/>
  <c r="A289" i="1"/>
  <c r="MG288" i="1"/>
  <c r="MF288" i="1" a="1"/>
  <c r="MF288" i="1" s="1"/>
  <c r="ME288" i="1" a="1"/>
  <c r="ME288" i="1" s="1"/>
  <c r="MD288" i="1" a="1"/>
  <c r="MD288" i="1" s="1"/>
  <c r="MC288" i="1" a="1"/>
  <c r="MC288" i="1" s="1"/>
  <c r="MB288" i="1" a="1"/>
  <c r="MB288" i="1" s="1"/>
  <c r="MA288" i="1" a="1"/>
  <c r="MA288" i="1" s="1"/>
  <c r="LZ288" i="1" a="1"/>
  <c r="LZ288" i="1" s="1"/>
  <c r="LY288" i="1" a="1"/>
  <c r="LY288" i="1" s="1"/>
  <c r="LX288" i="1"/>
  <c r="LW288" i="1"/>
  <c r="LV288" i="1" a="1"/>
  <c r="LV288" i="1" s="1"/>
  <c r="LU288" i="1" a="1"/>
  <c r="LU288" i="1" s="1"/>
  <c r="LT288" i="1" a="1"/>
  <c r="LT288" i="1" s="1"/>
  <c r="LS288" i="1" a="1"/>
  <c r="LS288" i="1" s="1"/>
  <c r="LM288" i="1"/>
  <c r="LL288" i="1"/>
  <c r="LK288" i="1" a="1"/>
  <c r="LK288" i="1" s="1"/>
  <c r="LJ288" i="1"/>
  <c r="LI288" i="1"/>
  <c r="LH288" i="1"/>
  <c r="LG288" i="1"/>
  <c r="KY288" i="1"/>
  <c r="KX288" i="1"/>
  <c r="KW288" i="1"/>
  <c r="KV288" i="1"/>
  <c r="JR288" i="1"/>
  <c r="JQ288" i="1"/>
  <c r="JP288" i="1"/>
  <c r="JO288" i="1"/>
  <c r="JN288" i="1"/>
  <c r="JK288" i="1"/>
  <c r="IK288" i="1" a="1"/>
  <c r="IK288" i="1" s="1"/>
  <c r="IJ288" i="1"/>
  <c r="IH288" i="1"/>
  <c r="IG288" i="1"/>
  <c r="IE288" i="1"/>
  <c r="BC288" i="1"/>
  <c r="BB288" i="1"/>
  <c r="BA288" i="1"/>
  <c r="AZ288" i="1"/>
  <c r="AY288" i="1"/>
  <c r="AX288" i="1"/>
  <c r="AH288" i="1"/>
  <c r="AG288" i="1"/>
  <c r="AF288" i="1"/>
  <c r="K288" i="1"/>
  <c r="CF288" i="1" s="1"/>
  <c r="J288" i="1"/>
  <c r="G288" i="1"/>
  <c r="A288" i="1"/>
  <c r="MG287" i="1"/>
  <c r="LX287" i="1"/>
  <c r="LW287" i="1"/>
  <c r="LM287" i="1"/>
  <c r="LL287" i="1"/>
  <c r="LJ287" i="1"/>
  <c r="LI287" i="1"/>
  <c r="LH287" i="1"/>
  <c r="LG287" i="1"/>
  <c r="KY287" i="1"/>
  <c r="KX287" i="1"/>
  <c r="KW287" i="1"/>
  <c r="KV287" i="1"/>
  <c r="JR287" i="1"/>
  <c r="JQ287" i="1"/>
  <c r="JP287" i="1"/>
  <c r="JO287" i="1"/>
  <c r="JN287" i="1"/>
  <c r="JK287" i="1"/>
  <c r="IK287" i="1" a="1"/>
  <c r="IK287" i="1" s="1"/>
  <c r="IJ287" i="1"/>
  <c r="IH287" i="1"/>
  <c r="IG287" i="1"/>
  <c r="IE287" i="1"/>
  <c r="BC287" i="1"/>
  <c r="BB287" i="1"/>
  <c r="BA287" i="1"/>
  <c r="AZ287" i="1"/>
  <c r="AY287" i="1"/>
  <c r="AX287" i="1"/>
  <c r="AH287" i="1"/>
  <c r="AG287" i="1"/>
  <c r="AF287" i="1"/>
  <c r="K287" i="1"/>
  <c r="AI287" i="1" s="1"/>
  <c r="CS287" i="1" s="1"/>
  <c r="J287" i="1"/>
  <c r="G287" i="1"/>
  <c r="A287" i="1"/>
  <c r="MG286" i="1"/>
  <c r="LX286" i="1"/>
  <c r="LW286" i="1"/>
  <c r="LM286" i="1"/>
  <c r="LL286" i="1"/>
  <c r="LJ286" i="1"/>
  <c r="LI286" i="1"/>
  <c r="LH286" i="1"/>
  <c r="LG286" i="1"/>
  <c r="KY286" i="1"/>
  <c r="KX286" i="1"/>
  <c r="KW286" i="1"/>
  <c r="KV286" i="1"/>
  <c r="JR286" i="1"/>
  <c r="JQ286" i="1"/>
  <c r="JP286" i="1"/>
  <c r="JO286" i="1"/>
  <c r="JN286" i="1"/>
  <c r="JK286" i="1"/>
  <c r="IK286" i="1" a="1"/>
  <c r="IK286" i="1" s="1"/>
  <c r="IJ286" i="1"/>
  <c r="IH286" i="1"/>
  <c r="IG286" i="1"/>
  <c r="IE286" i="1"/>
  <c r="BC286" i="1"/>
  <c r="BB286" i="1"/>
  <c r="BA286" i="1"/>
  <c r="AZ286" i="1"/>
  <c r="AY286" i="1"/>
  <c r="AX286" i="1"/>
  <c r="AH286" i="1"/>
  <c r="AG286" i="1"/>
  <c r="AF286" i="1"/>
  <c r="K286" i="1"/>
  <c r="D286" i="1" s="1"/>
  <c r="J286" i="1"/>
  <c r="G286" i="1"/>
  <c r="A286" i="1"/>
  <c r="MG285" i="1"/>
  <c r="LX285" i="1"/>
  <c r="LW285" i="1"/>
  <c r="LM285" i="1"/>
  <c r="LL285" i="1"/>
  <c r="LJ285" i="1"/>
  <c r="LI285" i="1"/>
  <c r="LH285" i="1"/>
  <c r="LG285" i="1"/>
  <c r="KY285" i="1"/>
  <c r="KX285" i="1"/>
  <c r="KW285" i="1"/>
  <c r="KV285" i="1"/>
  <c r="JR285" i="1"/>
  <c r="JQ285" i="1"/>
  <c r="JP285" i="1"/>
  <c r="JO285" i="1"/>
  <c r="JN285" i="1"/>
  <c r="JK285" i="1"/>
  <c r="IK285" i="1" a="1"/>
  <c r="IK285" i="1" s="1"/>
  <c r="IJ285" i="1"/>
  <c r="IH285" i="1"/>
  <c r="IG285" i="1"/>
  <c r="IE285" i="1"/>
  <c r="BC285" i="1"/>
  <c r="BB285" i="1"/>
  <c r="BA285" i="1"/>
  <c r="AZ285" i="1"/>
  <c r="AY285" i="1"/>
  <c r="AX285" i="1"/>
  <c r="AH285" i="1"/>
  <c r="AG285" i="1"/>
  <c r="AF285" i="1"/>
  <c r="K285" i="1"/>
  <c r="AI285" i="1" s="1"/>
  <c r="CT285" i="1" s="1"/>
  <c r="J285" i="1"/>
  <c r="G285" i="1"/>
  <c r="A285" i="1"/>
  <c r="MG284" i="1"/>
  <c r="LX284" i="1"/>
  <c r="LW284" i="1"/>
  <c r="LM284" i="1"/>
  <c r="LL284" i="1"/>
  <c r="LJ284" i="1"/>
  <c r="LI284" i="1"/>
  <c r="LH284" i="1"/>
  <c r="LG284" i="1"/>
  <c r="KY284" i="1"/>
  <c r="KX284" i="1"/>
  <c r="KW284" i="1"/>
  <c r="KV284" i="1"/>
  <c r="JR284" i="1"/>
  <c r="JQ284" i="1"/>
  <c r="JP284" i="1"/>
  <c r="JO284" i="1"/>
  <c r="JN284" i="1"/>
  <c r="JK284" i="1"/>
  <c r="IK284" i="1" a="1"/>
  <c r="IK284" i="1" s="1"/>
  <c r="IJ284" i="1"/>
  <c r="IH284" i="1"/>
  <c r="IG284" i="1"/>
  <c r="IE284" i="1"/>
  <c r="BC284" i="1"/>
  <c r="BB284" i="1"/>
  <c r="BA284" i="1"/>
  <c r="AZ284" i="1"/>
  <c r="AY284" i="1"/>
  <c r="AX284" i="1"/>
  <c r="AH284" i="1"/>
  <c r="AG284" i="1"/>
  <c r="AF284" i="1"/>
  <c r="K284" i="1"/>
  <c r="J284" i="1"/>
  <c r="G284" i="1"/>
  <c r="A284" i="1"/>
  <c r="AL308" i="1"/>
  <c r="A308" i="1"/>
  <c r="MG283" i="1"/>
  <c r="MF283" i="1" a="1"/>
  <c r="MF283" i="1" s="1"/>
  <c r="ME283" i="1" a="1"/>
  <c r="ME283" i="1" s="1"/>
  <c r="MD283" i="1" a="1"/>
  <c r="MD283" i="1" s="1"/>
  <c r="MC283" i="1" a="1"/>
  <c r="MC283" i="1" s="1"/>
  <c r="MB283" i="1" a="1"/>
  <c r="MB283" i="1" s="1"/>
  <c r="MA283" i="1" a="1"/>
  <c r="MA283" i="1" s="1"/>
  <c r="LZ283" i="1" a="1"/>
  <c r="LZ283" i="1" s="1"/>
  <c r="LY283" i="1" a="1"/>
  <c r="LY283" i="1" s="1"/>
  <c r="LX283" i="1"/>
  <c r="LW283" i="1"/>
  <c r="LV283" i="1" a="1"/>
  <c r="LV283" i="1" s="1"/>
  <c r="LU283" i="1" a="1"/>
  <c r="LU283" i="1" s="1"/>
  <c r="LT283" i="1" a="1"/>
  <c r="LT283" i="1" s="1"/>
  <c r="LS283" i="1" a="1"/>
  <c r="LS283" i="1" s="1"/>
  <c r="LM283" i="1"/>
  <c r="LL283" i="1"/>
  <c r="LK283" i="1" a="1"/>
  <c r="LK283" i="1" s="1"/>
  <c r="LJ283" i="1"/>
  <c r="LI283" i="1"/>
  <c r="LH283" i="1"/>
  <c r="LG283" i="1"/>
  <c r="KY283" i="1"/>
  <c r="KX283" i="1"/>
  <c r="KW283" i="1"/>
  <c r="KV283" i="1"/>
  <c r="JR283" i="1"/>
  <c r="JQ283" i="1"/>
  <c r="JP283" i="1"/>
  <c r="JO283" i="1"/>
  <c r="JN283" i="1"/>
  <c r="JK283" i="1"/>
  <c r="IK283" i="1" a="1"/>
  <c r="IK283" i="1" s="1"/>
  <c r="IJ283" i="1"/>
  <c r="IH283" i="1"/>
  <c r="IG283" i="1"/>
  <c r="IE283" i="1"/>
  <c r="BC283" i="1"/>
  <c r="BB283" i="1"/>
  <c r="BA283" i="1"/>
  <c r="AZ283" i="1"/>
  <c r="AY283" i="1"/>
  <c r="AX283" i="1"/>
  <c r="AH283" i="1"/>
  <c r="AG283" i="1"/>
  <c r="AF283" i="1"/>
  <c r="K283" i="1"/>
  <c r="AI283" i="1" s="1"/>
  <c r="J283" i="1"/>
  <c r="G283" i="1"/>
  <c r="A283" i="1"/>
  <c r="A282" i="1"/>
  <c r="MG280" i="1"/>
  <c r="MF280" i="1" a="1"/>
  <c r="MF280" i="1" s="1"/>
  <c r="ME280" i="1" a="1"/>
  <c r="ME280" i="1" s="1"/>
  <c r="MD280" i="1" a="1"/>
  <c r="MD280" i="1" s="1"/>
  <c r="MC280" i="1" a="1"/>
  <c r="MC280" i="1" s="1"/>
  <c r="MB280" i="1" a="1"/>
  <c r="MB280" i="1" s="1"/>
  <c r="MA280" i="1" a="1"/>
  <c r="MA280" i="1" s="1"/>
  <c r="LZ280" i="1" a="1"/>
  <c r="LZ280" i="1" s="1"/>
  <c r="LY280" i="1" a="1"/>
  <c r="LY280" i="1" s="1"/>
  <c r="LX280" i="1"/>
  <c r="LW280" i="1"/>
  <c r="LV280" i="1" a="1"/>
  <c r="LV280" i="1" s="1"/>
  <c r="LU280" i="1" a="1"/>
  <c r="LU280" i="1" s="1"/>
  <c r="LT280" i="1" a="1"/>
  <c r="LT280" i="1" s="1"/>
  <c r="LS280" i="1" a="1"/>
  <c r="LS280" i="1" s="1"/>
  <c r="LM280" i="1"/>
  <c r="LL280" i="1"/>
  <c r="LK280" i="1" a="1"/>
  <c r="LK280" i="1" s="1"/>
  <c r="LJ280" i="1"/>
  <c r="LI280" i="1"/>
  <c r="LH280" i="1"/>
  <c r="LG280" i="1"/>
  <c r="KY280" i="1"/>
  <c r="KX280" i="1"/>
  <c r="KW280" i="1"/>
  <c r="KV280" i="1"/>
  <c r="JR280" i="1"/>
  <c r="JQ280" i="1"/>
  <c r="JP280" i="1"/>
  <c r="JO280" i="1"/>
  <c r="JN280" i="1"/>
  <c r="JK280" i="1"/>
  <c r="IK280" i="1" a="1"/>
  <c r="IK280" i="1" s="1"/>
  <c r="IJ280" i="1"/>
  <c r="IH280" i="1"/>
  <c r="IG280" i="1"/>
  <c r="IE280" i="1"/>
  <c r="BC280" i="1"/>
  <c r="BB280" i="1"/>
  <c r="BA280" i="1"/>
  <c r="AZ280" i="1"/>
  <c r="AY280" i="1"/>
  <c r="AX280" i="1"/>
  <c r="AH280" i="1"/>
  <c r="AG280" i="1"/>
  <c r="AF280" i="1"/>
  <c r="K280" i="1"/>
  <c r="J280" i="1"/>
  <c r="BR280" i="1" s="1"/>
  <c r="G280" i="1"/>
  <c r="A280" i="1"/>
  <c r="MG273" i="1"/>
  <c r="LX273" i="1"/>
  <c r="LW273" i="1"/>
  <c r="IK273" i="1" a="1"/>
  <c r="IK273" i="1" s="1"/>
  <c r="G273" i="1"/>
  <c r="A273" i="1"/>
  <c r="MG272" i="1"/>
  <c r="LX272" i="1"/>
  <c r="LW272" i="1"/>
  <c r="IK272" i="1" a="1"/>
  <c r="IK272" i="1" s="1"/>
  <c r="W272" i="1" a="1"/>
  <c r="W272" i="1" s="1"/>
  <c r="G272" i="1"/>
  <c r="A272" i="1"/>
  <c r="MG271" i="1"/>
  <c r="LX271" i="1"/>
  <c r="LW271" i="1"/>
  <c r="IK271" i="1" a="1"/>
  <c r="IK271" i="1" s="1"/>
  <c r="CE271" i="1"/>
  <c r="CE272" i="1" s="1"/>
  <c r="CD271" i="1"/>
  <c r="CD272" i="1" s="1"/>
  <c r="CD273" i="1" s="1"/>
  <c r="CC271" i="1"/>
  <c r="CC272" i="1" s="1"/>
  <c r="CC273" i="1" s="1"/>
  <c r="Q271" i="1"/>
  <c r="LV271" i="1" s="1" a="1"/>
  <c r="LV271" i="1" s="1"/>
  <c r="P271" i="1"/>
  <c r="P272" i="1" s="1"/>
  <c r="P273" i="1" s="1"/>
  <c r="O271" i="1"/>
  <c r="O272" i="1" s="1"/>
  <c r="N271" i="1"/>
  <c r="M271" i="1"/>
  <c r="KV271" i="1" s="1"/>
  <c r="L271" i="1"/>
  <c r="I271" i="1"/>
  <c r="I272" i="1" s="1"/>
  <c r="I273" i="1" s="1"/>
  <c r="H271" i="1"/>
  <c r="H272" i="1" s="1"/>
  <c r="BC272" i="1" s="1"/>
  <c r="G271" i="1"/>
  <c r="A271" i="1"/>
  <c r="MG270" i="1"/>
  <c r="MF270" i="1" a="1"/>
  <c r="MF270" i="1" s="1"/>
  <c r="ME270" i="1" a="1"/>
  <c r="ME270" i="1" s="1"/>
  <c r="MD270" i="1" a="1"/>
  <c r="MD270" i="1" s="1"/>
  <c r="MC270" i="1" a="1"/>
  <c r="MC270" i="1" s="1"/>
  <c r="MB270" i="1" a="1"/>
  <c r="MB270" i="1" s="1"/>
  <c r="MA270" i="1" a="1"/>
  <c r="MA270" i="1" s="1"/>
  <c r="LZ270" i="1" a="1"/>
  <c r="LZ270" i="1" s="1"/>
  <c r="LY270" i="1" a="1"/>
  <c r="LY270" i="1" s="1"/>
  <c r="LX270" i="1"/>
  <c r="LW270" i="1"/>
  <c r="LV270" i="1" a="1"/>
  <c r="LV270" i="1" s="1"/>
  <c r="LU270" i="1" a="1"/>
  <c r="LU270" i="1" s="1"/>
  <c r="LT270" i="1" a="1"/>
  <c r="LT270" i="1" s="1"/>
  <c r="LS270" i="1" a="1"/>
  <c r="LS270" i="1" s="1"/>
  <c r="LM270" i="1"/>
  <c r="LL270" i="1"/>
  <c r="LK270" i="1" a="1"/>
  <c r="LK270" i="1" s="1"/>
  <c r="LJ270" i="1"/>
  <c r="LI270" i="1"/>
  <c r="LH270" i="1"/>
  <c r="LG270" i="1"/>
  <c r="KY270" i="1"/>
  <c r="KX270" i="1"/>
  <c r="KW270" i="1"/>
  <c r="KV270" i="1"/>
  <c r="JR270" i="1"/>
  <c r="JQ270" i="1"/>
  <c r="JP270" i="1"/>
  <c r="JO270" i="1"/>
  <c r="JN270" i="1"/>
  <c r="JK270" i="1"/>
  <c r="IK270" i="1" a="1"/>
  <c r="IK270" i="1" s="1"/>
  <c r="IJ270" i="1"/>
  <c r="IH270" i="1"/>
  <c r="IG270" i="1"/>
  <c r="IE270" i="1"/>
  <c r="CG270" i="1"/>
  <c r="BC270" i="1"/>
  <c r="BB270" i="1"/>
  <c r="BA270" i="1"/>
  <c r="AZ270" i="1"/>
  <c r="AY270" i="1"/>
  <c r="AX270" i="1"/>
  <c r="AH270" i="1"/>
  <c r="AG270" i="1"/>
  <c r="AF270" i="1"/>
  <c r="K270" i="1"/>
  <c r="D270" i="1" s="1"/>
  <c r="J270" i="1"/>
  <c r="BR270" i="1" s="1"/>
  <c r="G270" i="1"/>
  <c r="A270" i="1"/>
  <c r="LK279" i="1" a="1"/>
  <c r="LK279" i="1" s="1"/>
  <c r="LK278" i="1" a="1"/>
  <c r="LK278" i="1" s="1"/>
  <c r="LK277" i="1" a="1"/>
  <c r="LK277" i="1" s="1"/>
  <c r="LK276" i="1" a="1"/>
  <c r="LK276" i="1" s="1"/>
  <c r="LK266" i="1" a="1"/>
  <c r="LK266" i="1" s="1"/>
  <c r="LK262" i="1" a="1"/>
  <c r="LK262" i="1" s="1"/>
  <c r="LK258" i="1" a="1"/>
  <c r="LK258" i="1" s="1"/>
  <c r="LK254" i="1" a="1"/>
  <c r="LK254" i="1" s="1"/>
  <c r="LK250" i="1" a="1"/>
  <c r="LK250" i="1" s="1"/>
  <c r="LK246" i="1" a="1"/>
  <c r="LK246" i="1" s="1"/>
  <c r="LK240" i="1" a="1"/>
  <c r="LK240" i="1" s="1"/>
  <c r="LK236" i="1" a="1"/>
  <c r="LK236" i="1" s="1"/>
  <c r="LK232" i="1" a="1"/>
  <c r="LK232" i="1" s="1"/>
  <c r="LK228" i="1" a="1"/>
  <c r="LK228" i="1" s="1"/>
  <c r="LK224" i="1" a="1"/>
  <c r="LK224" i="1" s="1"/>
  <c r="LK220" i="1" a="1"/>
  <c r="LK220" i="1" s="1"/>
  <c r="LK214" i="1" a="1"/>
  <c r="LK214" i="1" s="1"/>
  <c r="LK210" i="1" a="1"/>
  <c r="LK210" i="1" s="1"/>
  <c r="LK206" i="1" a="1"/>
  <c r="LK206" i="1" s="1"/>
  <c r="LK202" i="1" a="1"/>
  <c r="LK202" i="1" s="1"/>
  <c r="LK198" i="1" a="1"/>
  <c r="LK198" i="1" s="1"/>
  <c r="LK194" i="1" a="1"/>
  <c r="LK194" i="1" s="1"/>
  <c r="LK190" i="1" a="1"/>
  <c r="LK190" i="1" s="1"/>
  <c r="LK186" i="1" a="1"/>
  <c r="LK186" i="1" s="1"/>
  <c r="LK185" i="1" a="1"/>
  <c r="LK185" i="1" s="1"/>
  <c r="LK184" i="1" a="1"/>
  <c r="LK184" i="1" s="1"/>
  <c r="LK183" i="1" a="1"/>
  <c r="LK183" i="1" s="1"/>
  <c r="LK182" i="1" a="1"/>
  <c r="LK182" i="1" s="1"/>
  <c r="LK181" i="1" a="1"/>
  <c r="LK181" i="1" s="1"/>
  <c r="LK177" i="1" a="1"/>
  <c r="LK177" i="1" s="1"/>
  <c r="LK173" i="1" a="1"/>
  <c r="LK173" i="1" s="1"/>
  <c r="LK172" i="1" a="1"/>
  <c r="LK172" i="1" s="1"/>
  <c r="LK171" i="1" a="1"/>
  <c r="LK171" i="1" s="1"/>
  <c r="LK144" i="1" a="1"/>
  <c r="LK144" i="1" s="1"/>
  <c r="LK135" i="1" a="1"/>
  <c r="LK135" i="1" s="1"/>
  <c r="LK126" i="1" a="1"/>
  <c r="LK126" i="1" s="1"/>
  <c r="LK117" i="1" a="1"/>
  <c r="LK117" i="1" s="1"/>
  <c r="LK90" i="1" a="1"/>
  <c r="LK90" i="1" s="1"/>
  <c r="LK81" i="1" a="1"/>
  <c r="LK81" i="1" s="1"/>
  <c r="LK72" i="1" a="1"/>
  <c r="LK72" i="1" s="1"/>
  <c r="LK63" i="1" a="1"/>
  <c r="LK63" i="1" s="1"/>
  <c r="LK52" i="1" a="1"/>
  <c r="LK52" i="1" s="1"/>
  <c r="LK41" i="1" a="1"/>
  <c r="LK41" i="1" s="1"/>
  <c r="LK30" i="1" a="1"/>
  <c r="LK30" i="1" s="1"/>
  <c r="LK25" i="1" a="1"/>
  <c r="LK25" i="1" s="1"/>
  <c r="LL24" i="1"/>
  <c r="LK24" i="1" a="1"/>
  <c r="LK24" i="1" s="1"/>
  <c r="MG217" i="1"/>
  <c r="LX217" i="1"/>
  <c r="LW217" i="1"/>
  <c r="IK217" i="1" a="1"/>
  <c r="IK217" i="1" s="1"/>
  <c r="G217" i="1"/>
  <c r="A217" i="1"/>
  <c r="MG216" i="1"/>
  <c r="LX216" i="1"/>
  <c r="LW216" i="1"/>
  <c r="IK216" i="1" a="1"/>
  <c r="IK216" i="1" s="1"/>
  <c r="W216" i="1" a="1"/>
  <c r="W216" i="1" s="1"/>
  <c r="G216" i="1"/>
  <c r="A216" i="1"/>
  <c r="MG215" i="1"/>
  <c r="LX215" i="1"/>
  <c r="LW215" i="1"/>
  <c r="IK215" i="1" a="1"/>
  <c r="IK215" i="1" s="1"/>
  <c r="CE215" i="1"/>
  <c r="CE216" i="1" s="1"/>
  <c r="CE217" i="1" s="1"/>
  <c r="CG217" i="1" s="1"/>
  <c r="CD215" i="1"/>
  <c r="CD216" i="1" s="1"/>
  <c r="CD217" i="1" s="1"/>
  <c r="CC215" i="1"/>
  <c r="CC216" i="1" s="1"/>
  <c r="CC217" i="1" s="1"/>
  <c r="Q215" i="1"/>
  <c r="LY215" i="1" s="1" a="1"/>
  <c r="LY215" i="1" s="1"/>
  <c r="P215" i="1"/>
  <c r="P216" i="1" s="1"/>
  <c r="P217" i="1" s="1"/>
  <c r="O215" i="1"/>
  <c r="JR215" i="1" s="1"/>
  <c r="N215" i="1"/>
  <c r="JO215" i="1" s="1"/>
  <c r="M215" i="1"/>
  <c r="AG215" i="1" s="1"/>
  <c r="L215" i="1"/>
  <c r="L216" i="1" s="1"/>
  <c r="I215" i="1"/>
  <c r="I216" i="1" s="1"/>
  <c r="I217" i="1" s="1"/>
  <c r="H215" i="1"/>
  <c r="H216" i="1" s="1"/>
  <c r="BB216" i="1" s="1"/>
  <c r="G215" i="1"/>
  <c r="A215" i="1"/>
  <c r="MG214" i="1"/>
  <c r="MF214" i="1" a="1"/>
  <c r="MF214" i="1" s="1"/>
  <c r="ME214" i="1" a="1"/>
  <c r="ME214" i="1" s="1"/>
  <c r="MD214" i="1" a="1"/>
  <c r="MD214" i="1" s="1"/>
  <c r="MC214" i="1" a="1"/>
  <c r="MC214" i="1" s="1"/>
  <c r="MB214" i="1" a="1"/>
  <c r="MB214" i="1" s="1"/>
  <c r="MA214" i="1" a="1"/>
  <c r="MA214" i="1" s="1"/>
  <c r="LZ214" i="1" a="1"/>
  <c r="LZ214" i="1" s="1"/>
  <c r="LY214" i="1" a="1"/>
  <c r="LY214" i="1" s="1"/>
  <c r="LX214" i="1"/>
  <c r="LW214" i="1"/>
  <c r="LV214" i="1" a="1"/>
  <c r="LV214" i="1" s="1"/>
  <c r="LU214" i="1" a="1"/>
  <c r="LU214" i="1" s="1"/>
  <c r="LT214" i="1" a="1"/>
  <c r="LT214" i="1" s="1"/>
  <c r="LS214" i="1" a="1"/>
  <c r="LS214" i="1" s="1"/>
  <c r="LL214" i="1"/>
  <c r="LJ214" i="1"/>
  <c r="LI214" i="1"/>
  <c r="LH214" i="1"/>
  <c r="LG214" i="1"/>
  <c r="KY214" i="1"/>
  <c r="KX214" i="1"/>
  <c r="KW214" i="1"/>
  <c r="KV214" i="1"/>
  <c r="JR214" i="1"/>
  <c r="JQ214" i="1"/>
  <c r="JP214" i="1"/>
  <c r="JO214" i="1"/>
  <c r="JN214" i="1"/>
  <c r="JK214" i="1"/>
  <c r="IK214" i="1" a="1"/>
  <c r="IK214" i="1" s="1"/>
  <c r="IJ214" i="1"/>
  <c r="IH214" i="1"/>
  <c r="IG214" i="1"/>
  <c r="CG214" i="1"/>
  <c r="BC214" i="1"/>
  <c r="BB214" i="1"/>
  <c r="BA214" i="1"/>
  <c r="AZ214" i="1"/>
  <c r="AY214" i="1"/>
  <c r="AX214" i="1"/>
  <c r="AH214" i="1"/>
  <c r="AG214" i="1"/>
  <c r="K214" i="1"/>
  <c r="J214" i="1"/>
  <c r="G214" i="1"/>
  <c r="A214" i="1"/>
  <c r="D290" i="1" l="1"/>
  <c r="JT300" i="1"/>
  <c r="AI298" i="1"/>
  <c r="EE298" i="1" s="1"/>
  <c r="JS292" i="1"/>
  <c r="JW293" i="1"/>
  <c r="CF292" i="1"/>
  <c r="JU307" i="1"/>
  <c r="JT293" i="1"/>
  <c r="JW297" i="1"/>
  <c r="LY294" i="1" a="1"/>
  <c r="LY294" i="1" s="1"/>
  <c r="CF304" i="1"/>
  <c r="JU289" i="1"/>
  <c r="JY298" i="1"/>
  <c r="AI304" i="1"/>
  <c r="D302" i="1"/>
  <c r="D304" i="1"/>
  <c r="JU284" i="1"/>
  <c r="JS291" i="1"/>
  <c r="JY306" i="1"/>
  <c r="JY302" i="1"/>
  <c r="JX304" i="1"/>
  <c r="JX305" i="1"/>
  <c r="CF300" i="1"/>
  <c r="MD304" i="1" a="1"/>
  <c r="MD304" i="1" s="1"/>
  <c r="JS295" i="1"/>
  <c r="LY292" i="1" a="1"/>
  <c r="LY292" i="1" s="1"/>
  <c r="CF291" i="1"/>
  <c r="LU290" i="1" a="1"/>
  <c r="LU290" i="1" s="1"/>
  <c r="LZ289" i="1" a="1"/>
  <c r="LZ289" i="1" s="1"/>
  <c r="MA291" i="1" a="1"/>
  <c r="MA291" i="1" s="1"/>
  <c r="MC290" i="1" a="1"/>
  <c r="MC290" i="1" s="1"/>
  <c r="LS291" i="1" a="1"/>
  <c r="LS291" i="1" s="1"/>
  <c r="LS289" i="1" a="1"/>
  <c r="LS289" i="1" s="1"/>
  <c r="LZ292" i="1" a="1"/>
  <c r="LZ292" i="1" s="1"/>
  <c r="LK291" i="1" a="1"/>
  <c r="LK291" i="1" s="1"/>
  <c r="LK289" i="1" a="1"/>
  <c r="LK289" i="1" s="1"/>
  <c r="MF289" i="1" a="1"/>
  <c r="MF289" i="1" s="1"/>
  <c r="LS290" i="1" a="1"/>
  <c r="LS290" i="1" s="1"/>
  <c r="MA290" i="1" a="1"/>
  <c r="MA290" i="1" s="1"/>
  <c r="LY291" i="1" a="1"/>
  <c r="LY291" i="1" s="1"/>
  <c r="ME292" i="1" a="1"/>
  <c r="ME292" i="1" s="1"/>
  <c r="MA289" i="1" a="1"/>
  <c r="MA289" i="1" s="1"/>
  <c r="ME289" i="1" a="1"/>
  <c r="ME289" i="1" s="1"/>
  <c r="LZ290" i="1" a="1"/>
  <c r="LZ290" i="1" s="1"/>
  <c r="MF291" i="1" a="1"/>
  <c r="MF291" i="1" s="1"/>
  <c r="LV292" i="1" a="1"/>
  <c r="LV292" i="1" s="1"/>
  <c r="MD292" i="1" a="1"/>
  <c r="MD292" i="1" s="1"/>
  <c r="LY289" i="1" a="1"/>
  <c r="LY289" i="1" s="1"/>
  <c r="LT290" i="1" a="1"/>
  <c r="LT290" i="1" s="1"/>
  <c r="MB290" i="1" a="1"/>
  <c r="MB290" i="1" s="1"/>
  <c r="LZ291" i="1" a="1"/>
  <c r="LZ291" i="1" s="1"/>
  <c r="LK292" i="1" a="1"/>
  <c r="LK292" i="1" s="1"/>
  <c r="MF292" i="1" a="1"/>
  <c r="MF292" i="1" s="1"/>
  <c r="MD290" i="1" a="1"/>
  <c r="MD290" i="1" s="1"/>
  <c r="MB291" i="1" a="1"/>
  <c r="MB291" i="1" s="1"/>
  <c r="LU291" i="1" a="1"/>
  <c r="LU291" i="1" s="1"/>
  <c r="MA292" i="1" a="1"/>
  <c r="MA292" i="1" s="1"/>
  <c r="LV290" i="1" a="1"/>
  <c r="LV290" i="1" s="1"/>
  <c r="LT289" i="1" a="1"/>
  <c r="LT289" i="1" s="1"/>
  <c r="LU289" i="1" a="1"/>
  <c r="LU289" i="1" s="1"/>
  <c r="MC289" i="1" a="1"/>
  <c r="MC289" i="1" s="1"/>
  <c r="LK290" i="1" a="1"/>
  <c r="LK290" i="1" s="1"/>
  <c r="MF290" i="1" a="1"/>
  <c r="MF290" i="1" s="1"/>
  <c r="LV291" i="1" a="1"/>
  <c r="LV291" i="1" s="1"/>
  <c r="MD291" i="1" a="1"/>
  <c r="MD291" i="1" s="1"/>
  <c r="LT292" i="1" a="1"/>
  <c r="LT292" i="1" s="1"/>
  <c r="MB292" i="1" a="1"/>
  <c r="MB292" i="1" s="1"/>
  <c r="LT291" i="1" a="1"/>
  <c r="LT291" i="1" s="1"/>
  <c r="MB289" i="1" a="1"/>
  <c r="MB289" i="1" s="1"/>
  <c r="ME290" i="1" a="1"/>
  <c r="ME290" i="1" s="1"/>
  <c r="MC291" i="1" a="1"/>
  <c r="MC291" i="1" s="1"/>
  <c r="LS292" i="1" a="1"/>
  <c r="LS292" i="1" s="1"/>
  <c r="LV289" i="1" a="1"/>
  <c r="LV289" i="1" s="1"/>
  <c r="MD289" i="1" a="1"/>
  <c r="MD289" i="1" s="1"/>
  <c r="LY290" i="1" a="1"/>
  <c r="LY290" i="1" s="1"/>
  <c r="ME291" i="1" a="1"/>
  <c r="ME291" i="1" s="1"/>
  <c r="LU292" i="1" a="1"/>
  <c r="LU292" i="1" s="1"/>
  <c r="MC292" i="1" a="1"/>
  <c r="MC292" i="1" s="1"/>
  <c r="LU304" i="1" a="1"/>
  <c r="LU304" i="1" s="1"/>
  <c r="MA299" i="1" a="1"/>
  <c r="MA299" i="1" s="1"/>
  <c r="LV304" i="1" a="1"/>
  <c r="LV304" i="1" s="1"/>
  <c r="CF305" i="1"/>
  <c r="MC304" i="1" a="1"/>
  <c r="MC304" i="1" s="1"/>
  <c r="LS299" i="1" a="1"/>
  <c r="LS299" i="1" s="1"/>
  <c r="ME304" i="1" a="1"/>
  <c r="ME304" i="1" s="1"/>
  <c r="CF299" i="1"/>
  <c r="LS294" i="1" a="1"/>
  <c r="LS294" i="1" s="1"/>
  <c r="CF294" i="1"/>
  <c r="LZ294" i="1" a="1"/>
  <c r="LZ294" i="1" s="1"/>
  <c r="MA294" i="1" a="1"/>
  <c r="MA294" i="1" s="1"/>
  <c r="LS286" i="1" a="1"/>
  <c r="LS286" i="1" s="1"/>
  <c r="MA284" i="1" a="1"/>
  <c r="MA284" i="1" s="1"/>
  <c r="ME287" i="1" a="1"/>
  <c r="ME287" i="1" s="1"/>
  <c r="LU284" i="1" a="1"/>
  <c r="LU284" i="1" s="1"/>
  <c r="MA286" i="1" a="1"/>
  <c r="MA286" i="1" s="1"/>
  <c r="ME285" i="1" a="1"/>
  <c r="ME285" i="1" s="1"/>
  <c r="ME294" i="1" a="1"/>
  <c r="ME294" i="1" s="1"/>
  <c r="LK299" i="1" a="1"/>
  <c r="LK299" i="1" s="1"/>
  <c r="MF299" i="1" a="1"/>
  <c r="MF299" i="1" s="1"/>
  <c r="LS304" i="1" a="1"/>
  <c r="LS304" i="1" s="1"/>
  <c r="MA304" i="1" a="1"/>
  <c r="MA304" i="1" s="1"/>
  <c r="LK294" i="1" a="1"/>
  <c r="LK294" i="1" s="1"/>
  <c r="MF294" i="1" a="1"/>
  <c r="MF294" i="1" s="1"/>
  <c r="LY299" i="1" a="1"/>
  <c r="LY299" i="1" s="1"/>
  <c r="LT304" i="1" a="1"/>
  <c r="LT304" i="1" s="1"/>
  <c r="MB304" i="1" a="1"/>
  <c r="MB304" i="1" s="1"/>
  <c r="LZ299" i="1" a="1"/>
  <c r="LZ299" i="1" s="1"/>
  <c r="LT299" i="1" a="1"/>
  <c r="LT299" i="1" s="1"/>
  <c r="MB299" i="1" a="1"/>
  <c r="MB299" i="1" s="1"/>
  <c r="LT294" i="1" a="1"/>
  <c r="LT294" i="1" s="1"/>
  <c r="MB294" i="1" a="1"/>
  <c r="MB294" i="1" s="1"/>
  <c r="LU299" i="1" a="1"/>
  <c r="LU299" i="1" s="1"/>
  <c r="MC299" i="1" a="1"/>
  <c r="MC299" i="1" s="1"/>
  <c r="LK304" i="1" a="1"/>
  <c r="LK304" i="1" s="1"/>
  <c r="MF304" i="1" a="1"/>
  <c r="MF304" i="1" s="1"/>
  <c r="CF284" i="1"/>
  <c r="LU294" i="1" a="1"/>
  <c r="LU294" i="1" s="1"/>
  <c r="MC294" i="1" a="1"/>
  <c r="MC294" i="1" s="1"/>
  <c r="LV299" i="1" a="1"/>
  <c r="LV299" i="1" s="1"/>
  <c r="MD299" i="1" a="1"/>
  <c r="MD299" i="1" s="1"/>
  <c r="LY304" i="1" a="1"/>
  <c r="LY304" i="1" s="1"/>
  <c r="LV294" i="1" a="1"/>
  <c r="LV294" i="1" s="1"/>
  <c r="MD294" i="1" a="1"/>
  <c r="MD294" i="1" s="1"/>
  <c r="ME299" i="1" a="1"/>
  <c r="ME299" i="1" s="1"/>
  <c r="LZ304" i="1" a="1"/>
  <c r="LZ304" i="1" s="1"/>
  <c r="EF290" i="1"/>
  <c r="CO290" i="1"/>
  <c r="CP290" i="1"/>
  <c r="CT290" i="1"/>
  <c r="CS290" i="1"/>
  <c r="AI293" i="1"/>
  <c r="CQ293" i="1" s="1"/>
  <c r="AI306" i="1"/>
  <c r="CR306" i="1" s="1"/>
  <c r="CF285" i="1"/>
  <c r="D291" i="1"/>
  <c r="AI294" i="1"/>
  <c r="EF294" i="1" s="1"/>
  <c r="AI295" i="1"/>
  <c r="CQ295" i="1" s="1"/>
  <c r="JW302" i="1"/>
  <c r="CF286" i="1"/>
  <c r="JU288" i="1"/>
  <c r="D295" i="1"/>
  <c r="D297" i="1"/>
  <c r="JT299" i="1"/>
  <c r="JU300" i="1"/>
  <c r="CF287" i="1"/>
  <c r="CF295" i="1"/>
  <c r="JW288" i="1"/>
  <c r="JY289" i="1"/>
  <c r="JX289" i="1"/>
  <c r="JT290" i="1"/>
  <c r="JT291" i="1"/>
  <c r="CO304" i="1"/>
  <c r="JT304" i="1"/>
  <c r="JV307" i="1"/>
  <c r="JV298" i="1"/>
  <c r="JV301" i="1"/>
  <c r="CP304" i="1"/>
  <c r="JV304" i="1"/>
  <c r="CF289" i="1"/>
  <c r="JW285" i="1"/>
  <c r="JW306" i="1"/>
  <c r="CF290" i="1"/>
  <c r="D283" i="1"/>
  <c r="JX288" i="1"/>
  <c r="JW292" i="1"/>
  <c r="JY295" i="1"/>
  <c r="CT298" i="1"/>
  <c r="EE304" i="1"/>
  <c r="CF283" i="1"/>
  <c r="LU295" i="1" a="1"/>
  <c r="LU295" i="1" s="1"/>
  <c r="Q296" i="1"/>
  <c r="CF296" i="1" s="1"/>
  <c r="ME295" i="1" a="1"/>
  <c r="ME295" i="1" s="1"/>
  <c r="LZ295" i="1" a="1"/>
  <c r="LZ295" i="1" s="1"/>
  <c r="LT295" i="1" a="1"/>
  <c r="LT295" i="1" s="1"/>
  <c r="LY295" i="1" a="1"/>
  <c r="LY295" i="1" s="1"/>
  <c r="LS295" i="1" a="1"/>
  <c r="LS295" i="1" s="1"/>
  <c r="MD295" i="1" a="1"/>
  <c r="MD295" i="1" s="1"/>
  <c r="MC295" i="1" a="1"/>
  <c r="MC295" i="1" s="1"/>
  <c r="LK295" i="1" a="1"/>
  <c r="LK295" i="1" s="1"/>
  <c r="LV295" i="1" a="1"/>
  <c r="LV295" i="1" s="1"/>
  <c r="MB295" i="1" a="1"/>
  <c r="MB295" i="1" s="1"/>
  <c r="MF295" i="1" a="1"/>
  <c r="MF295" i="1" s="1"/>
  <c r="MA295" i="1" a="1"/>
  <c r="MA295" i="1" s="1"/>
  <c r="Q301" i="1"/>
  <c r="CF301" i="1" s="1"/>
  <c r="MC300" i="1" a="1"/>
  <c r="MC300" i="1" s="1"/>
  <c r="MB300" i="1" a="1"/>
  <c r="MB300" i="1" s="1"/>
  <c r="LV300" i="1" a="1"/>
  <c r="LV300" i="1" s="1"/>
  <c r="LK300" i="1" a="1"/>
  <c r="LK300" i="1" s="1"/>
  <c r="LZ300" i="1" a="1"/>
  <c r="LZ300" i="1" s="1"/>
  <c r="MA300" i="1" a="1"/>
  <c r="MA300" i="1" s="1"/>
  <c r="LU300" i="1" a="1"/>
  <c r="LU300" i="1" s="1"/>
  <c r="ME300" i="1" a="1"/>
  <c r="ME300" i="1" s="1"/>
  <c r="LT300" i="1" a="1"/>
  <c r="LT300" i="1" s="1"/>
  <c r="MF300" i="1" a="1"/>
  <c r="MF300" i="1" s="1"/>
  <c r="MD300" i="1" a="1"/>
  <c r="MD300" i="1" s="1"/>
  <c r="LY300" i="1" a="1"/>
  <c r="LY300" i="1" s="1"/>
  <c r="LS300" i="1" a="1"/>
  <c r="LS300" i="1" s="1"/>
  <c r="LU305" i="1" a="1"/>
  <c r="LU305" i="1" s="1"/>
  <c r="Q306" i="1"/>
  <c r="CF306" i="1" s="1"/>
  <c r="MF305" i="1" a="1"/>
  <c r="MF305" i="1" s="1"/>
  <c r="MB305" i="1" a="1"/>
  <c r="MB305" i="1" s="1"/>
  <c r="LS305" i="1" a="1"/>
  <c r="LS305" i="1" s="1"/>
  <c r="MD305" i="1" a="1"/>
  <c r="MD305" i="1" s="1"/>
  <c r="ME305" i="1" a="1"/>
  <c r="ME305" i="1" s="1"/>
  <c r="MA305" i="1" a="1"/>
  <c r="MA305" i="1" s="1"/>
  <c r="LV305" i="1" a="1"/>
  <c r="LV305" i="1" s="1"/>
  <c r="LK305" i="1" a="1"/>
  <c r="LK305" i="1" s="1"/>
  <c r="LZ305" i="1" a="1"/>
  <c r="LZ305" i="1" s="1"/>
  <c r="MC305" i="1" a="1"/>
  <c r="MC305" i="1" s="1"/>
  <c r="LY305" i="1" a="1"/>
  <c r="LY305" i="1" s="1"/>
  <c r="LT305" i="1" a="1"/>
  <c r="LT305" i="1" s="1"/>
  <c r="LS284" i="1" a="1"/>
  <c r="LS284" i="1" s="1"/>
  <c r="LZ284" i="1" a="1"/>
  <c r="LZ284" i="1" s="1"/>
  <c r="LU285" i="1" a="1"/>
  <c r="LU285" i="1" s="1"/>
  <c r="MC285" i="1" a="1"/>
  <c r="MC285" i="1" s="1"/>
  <c r="LY286" i="1" a="1"/>
  <c r="LY286" i="1" s="1"/>
  <c r="MF286" i="1" a="1"/>
  <c r="MF286" i="1" s="1"/>
  <c r="LU287" i="1" a="1"/>
  <c r="LU287" i="1" s="1"/>
  <c r="MC287" i="1" a="1"/>
  <c r="MC287" i="1" s="1"/>
  <c r="LT284" i="1" a="1"/>
  <c r="LT284" i="1" s="1"/>
  <c r="LV285" i="1" a="1"/>
  <c r="LV285" i="1" s="1"/>
  <c r="MD285" i="1" a="1"/>
  <c r="MD285" i="1" s="1"/>
  <c r="LZ286" i="1" a="1"/>
  <c r="LZ286" i="1" s="1"/>
  <c r="LV287" i="1" a="1"/>
  <c r="LV287" i="1" s="1"/>
  <c r="MD287" i="1" a="1"/>
  <c r="MD287" i="1" s="1"/>
  <c r="MB284" i="1" a="1"/>
  <c r="MB284" i="1" s="1"/>
  <c r="LK285" i="1" a="1"/>
  <c r="LK285" i="1" s="1"/>
  <c r="MF285" i="1" a="1"/>
  <c r="MF285" i="1" s="1"/>
  <c r="LT286" i="1" a="1"/>
  <c r="LT286" i="1" s="1"/>
  <c r="MB286" i="1" a="1"/>
  <c r="MB286" i="1" s="1"/>
  <c r="LK287" i="1" a="1"/>
  <c r="LK287" i="1" s="1"/>
  <c r="MF287" i="1" a="1"/>
  <c r="MF287" i="1" s="1"/>
  <c r="LV284" i="1" a="1"/>
  <c r="LV284" i="1" s="1"/>
  <c r="MC284" i="1" a="1"/>
  <c r="MC284" i="1" s="1"/>
  <c r="LY285" i="1" a="1"/>
  <c r="LY285" i="1" s="1"/>
  <c r="LU286" i="1" a="1"/>
  <c r="LU286" i="1" s="1"/>
  <c r="MC286" i="1" a="1"/>
  <c r="MC286" i="1" s="1"/>
  <c r="LY287" i="1" a="1"/>
  <c r="LY287" i="1" s="1"/>
  <c r="LK284" i="1" a="1"/>
  <c r="LK284" i="1" s="1"/>
  <c r="MD284" i="1" a="1"/>
  <c r="MD284" i="1" s="1"/>
  <c r="LZ285" i="1" a="1"/>
  <c r="LZ285" i="1" s="1"/>
  <c r="LV286" i="1" a="1"/>
  <c r="LV286" i="1" s="1"/>
  <c r="LZ287" i="1" a="1"/>
  <c r="LZ287" i="1" s="1"/>
  <c r="ME284" i="1" a="1"/>
  <c r="ME284" i="1" s="1"/>
  <c r="LS285" i="1" a="1"/>
  <c r="LS285" i="1" s="1"/>
  <c r="MA285" i="1" a="1"/>
  <c r="MA285" i="1" s="1"/>
  <c r="MD286" i="1" a="1"/>
  <c r="MD286" i="1" s="1"/>
  <c r="LS287" i="1" a="1"/>
  <c r="LS287" i="1" s="1"/>
  <c r="MA287" i="1" a="1"/>
  <c r="MA287" i="1" s="1"/>
  <c r="LY284" i="1" a="1"/>
  <c r="LY284" i="1" s="1"/>
  <c r="MF284" i="1" a="1"/>
  <c r="MF284" i="1" s="1"/>
  <c r="LT285" i="1" a="1"/>
  <c r="LT285" i="1" s="1"/>
  <c r="MB285" i="1" a="1"/>
  <c r="MB285" i="1" s="1"/>
  <c r="LK286" i="1" a="1"/>
  <c r="LK286" i="1" s="1"/>
  <c r="ME286" i="1" a="1"/>
  <c r="ME286" i="1" s="1"/>
  <c r="LT287" i="1" a="1"/>
  <c r="LT287" i="1" s="1"/>
  <c r="JS285" i="1"/>
  <c r="EF289" i="1"/>
  <c r="EE289" i="1"/>
  <c r="JY286" i="1"/>
  <c r="JV288" i="1"/>
  <c r="BR288" i="1"/>
  <c r="JY288" i="1"/>
  <c r="D289" i="1"/>
  <c r="CO289" i="1"/>
  <c r="JY283" i="1"/>
  <c r="CP289" i="1"/>
  <c r="JV284" i="1"/>
  <c r="BR289" i="1"/>
  <c r="CQ289" i="1"/>
  <c r="JW290" i="1"/>
  <c r="JV290" i="1"/>
  <c r="JU290" i="1"/>
  <c r="JS290" i="1"/>
  <c r="JY290" i="1"/>
  <c r="AI288" i="1"/>
  <c r="JS288" i="1"/>
  <c r="CR289" i="1"/>
  <c r="JX290" i="1"/>
  <c r="JT286" i="1"/>
  <c r="D288" i="1"/>
  <c r="JT288" i="1"/>
  <c r="JS289" i="1"/>
  <c r="JW289" i="1"/>
  <c r="JV289" i="1"/>
  <c r="CS289" i="1"/>
  <c r="JT289" i="1"/>
  <c r="JU291" i="1"/>
  <c r="JV291" i="1"/>
  <c r="D292" i="1"/>
  <c r="EE293" i="1"/>
  <c r="JW291" i="1"/>
  <c r="JU292" i="1"/>
  <c r="JT292" i="1"/>
  <c r="JV292" i="1"/>
  <c r="D293" i="1"/>
  <c r="JX291" i="1"/>
  <c r="JY291" i="1"/>
  <c r="JX292" i="1"/>
  <c r="CQ290" i="1"/>
  <c r="EE290" i="1"/>
  <c r="AI292" i="1"/>
  <c r="JY292" i="1"/>
  <c r="JU293" i="1"/>
  <c r="JS293" i="1"/>
  <c r="JU294" i="1"/>
  <c r="JT294" i="1"/>
  <c r="JS294" i="1"/>
  <c r="JY294" i="1"/>
  <c r="JW294" i="1"/>
  <c r="JV294" i="1"/>
  <c r="CR290" i="1"/>
  <c r="AI291" i="1"/>
  <c r="BR292" i="1"/>
  <c r="JY293" i="1"/>
  <c r="JX294" i="1"/>
  <c r="CR294" i="1"/>
  <c r="JT295" i="1"/>
  <c r="JV293" i="1"/>
  <c r="JV295" i="1"/>
  <c r="BR293" i="1"/>
  <c r="JX293" i="1"/>
  <c r="D294" i="1"/>
  <c r="JX295" i="1"/>
  <c r="JW295" i="1"/>
  <c r="JU295" i="1"/>
  <c r="BR295" i="1"/>
  <c r="D296" i="1"/>
  <c r="AI296" i="1"/>
  <c r="JV296" i="1"/>
  <c r="JW296" i="1"/>
  <c r="JX296" i="1"/>
  <c r="JU297" i="1"/>
  <c r="JY296" i="1"/>
  <c r="JY297" i="1"/>
  <c r="JS296" i="1"/>
  <c r="JX297" i="1"/>
  <c r="JT296" i="1"/>
  <c r="JU296" i="1"/>
  <c r="AI297" i="1"/>
  <c r="JS297" i="1"/>
  <c r="CR298" i="1"/>
  <c r="EF298" i="1"/>
  <c r="JW298" i="1"/>
  <c r="AI299" i="1"/>
  <c r="BR300" i="1"/>
  <c r="JT297" i="1"/>
  <c r="BR298" i="1"/>
  <c r="CS298" i="1"/>
  <c r="JX298" i="1"/>
  <c r="D299" i="1"/>
  <c r="JV297" i="1"/>
  <c r="BR299" i="1"/>
  <c r="JS299" i="1"/>
  <c r="JS298" i="1"/>
  <c r="D298" i="1"/>
  <c r="CO298" i="1"/>
  <c r="JT298" i="1"/>
  <c r="JW299" i="1"/>
  <c r="JV299" i="1"/>
  <c r="JU299" i="1"/>
  <c r="JX299" i="1"/>
  <c r="CP298" i="1"/>
  <c r="JU298" i="1"/>
  <c r="JY299" i="1"/>
  <c r="CQ298" i="1"/>
  <c r="JV300" i="1"/>
  <c r="JW301" i="1"/>
  <c r="JW300" i="1"/>
  <c r="JY301" i="1"/>
  <c r="JX300" i="1"/>
  <c r="EE301" i="1"/>
  <c r="CQ301" i="1"/>
  <c r="CP301" i="1"/>
  <c r="CO301" i="1"/>
  <c r="CS301" i="1"/>
  <c r="CT301" i="1"/>
  <c r="JY300" i="1"/>
  <c r="EF301" i="1"/>
  <c r="AI300" i="1"/>
  <c r="JS300" i="1"/>
  <c r="CS302" i="1"/>
  <c r="EF302" i="1"/>
  <c r="EE302" i="1"/>
  <c r="CT302" i="1"/>
  <c r="CR302" i="1"/>
  <c r="CP302" i="1"/>
  <c r="CQ302" i="1"/>
  <c r="D301" i="1"/>
  <c r="BR301" i="1"/>
  <c r="JX301" i="1"/>
  <c r="D303" i="1"/>
  <c r="AI303" i="1"/>
  <c r="BR304" i="1"/>
  <c r="JS301" i="1"/>
  <c r="JT301" i="1"/>
  <c r="JX302" i="1"/>
  <c r="JV302" i="1"/>
  <c r="BR302" i="1"/>
  <c r="JS302" i="1"/>
  <c r="JU301" i="1"/>
  <c r="JT302" i="1"/>
  <c r="JU302" i="1"/>
  <c r="JU303" i="1"/>
  <c r="JT303" i="1"/>
  <c r="JS303" i="1"/>
  <c r="JV303" i="1"/>
  <c r="JW303" i="1"/>
  <c r="JX303" i="1"/>
  <c r="JY303" i="1"/>
  <c r="AI305" i="1"/>
  <c r="JS304" i="1"/>
  <c r="JW305" i="1"/>
  <c r="JV305" i="1"/>
  <c r="JU305" i="1"/>
  <c r="JT305" i="1"/>
  <c r="JS305" i="1"/>
  <c r="JY305" i="1"/>
  <c r="CR304" i="1"/>
  <c r="EF304" i="1"/>
  <c r="D305" i="1"/>
  <c r="JU304" i="1"/>
  <c r="CS304" i="1"/>
  <c r="JY304" i="1"/>
  <c r="BR306" i="1"/>
  <c r="JX306" i="1"/>
  <c r="JV306" i="1"/>
  <c r="BR307" i="1"/>
  <c r="JS306" i="1"/>
  <c r="CO306" i="1"/>
  <c r="JT306" i="1"/>
  <c r="JU306" i="1"/>
  <c r="JW307" i="1"/>
  <c r="JX307" i="1"/>
  <c r="JY307" i="1"/>
  <c r="AI307" i="1"/>
  <c r="JS307" i="1"/>
  <c r="D307" i="1"/>
  <c r="JT307" i="1"/>
  <c r="CE284" i="1"/>
  <c r="JS280" i="1"/>
  <c r="JS283" i="1"/>
  <c r="CC284" i="1"/>
  <c r="CC285" i="1" s="1"/>
  <c r="CC286" i="1" s="1"/>
  <c r="CC287" i="1" s="1"/>
  <c r="CC288" i="1" s="1"/>
  <c r="CC289" i="1" s="1"/>
  <c r="CC290" i="1" s="1"/>
  <c r="CC291" i="1" s="1"/>
  <c r="CC292" i="1" s="1"/>
  <c r="CC293" i="1" s="1"/>
  <c r="CC294" i="1" s="1"/>
  <c r="CC295" i="1" s="1"/>
  <c r="CC296" i="1" s="1"/>
  <c r="CC297" i="1" s="1"/>
  <c r="CC298" i="1" s="1"/>
  <c r="CC299" i="1" s="1"/>
  <c r="CC300" i="1" s="1"/>
  <c r="CC301" i="1" s="1"/>
  <c r="CC302" i="1" s="1"/>
  <c r="CC303" i="1" s="1"/>
  <c r="CC304" i="1" s="1"/>
  <c r="CC305" i="1" s="1"/>
  <c r="CC306" i="1" s="1"/>
  <c r="CC307" i="1" s="1"/>
  <c r="CD284" i="1"/>
  <c r="CD285" i="1" s="1"/>
  <c r="CD286" i="1" s="1"/>
  <c r="CD287" i="1" s="1"/>
  <c r="BR284" i="1"/>
  <c r="JW284" i="1"/>
  <c r="JX285" i="1"/>
  <c r="JX284" i="1"/>
  <c r="D285" i="1"/>
  <c r="CO285" i="1"/>
  <c r="JY285" i="1"/>
  <c r="JY284" i="1"/>
  <c r="CP285" i="1"/>
  <c r="JX287" i="1"/>
  <c r="JV287" i="1"/>
  <c r="JU287" i="1"/>
  <c r="JS287" i="1"/>
  <c r="JW287" i="1"/>
  <c r="JT287" i="1"/>
  <c r="JY287" i="1"/>
  <c r="CQ285" i="1"/>
  <c r="EE285" i="1"/>
  <c r="AI284" i="1"/>
  <c r="JS284" i="1"/>
  <c r="CR285" i="1"/>
  <c r="EF285" i="1"/>
  <c r="D284" i="1"/>
  <c r="JT284" i="1"/>
  <c r="JV285" i="1"/>
  <c r="BR285" i="1"/>
  <c r="CS285" i="1"/>
  <c r="JT285" i="1"/>
  <c r="JU285" i="1"/>
  <c r="BR287" i="1"/>
  <c r="EE287" i="1"/>
  <c r="AI286" i="1"/>
  <c r="JS286" i="1"/>
  <c r="EF287" i="1"/>
  <c r="JU286" i="1"/>
  <c r="CO287" i="1"/>
  <c r="JV286" i="1"/>
  <c r="CP287" i="1"/>
  <c r="JW286" i="1"/>
  <c r="CQ287" i="1"/>
  <c r="BR286" i="1"/>
  <c r="JX286" i="1"/>
  <c r="D287" i="1"/>
  <c r="CR287" i="1"/>
  <c r="CT287" i="1"/>
  <c r="CT283" i="1"/>
  <c r="CS283" i="1"/>
  <c r="EF283" i="1"/>
  <c r="CR283" i="1"/>
  <c r="EE283" i="1"/>
  <c r="CQ283" i="1"/>
  <c r="CP283" i="1"/>
  <c r="CO283" i="1"/>
  <c r="AF271" i="1"/>
  <c r="JT283" i="1"/>
  <c r="AI280" i="1"/>
  <c r="CP280" i="1" s="1"/>
  <c r="JU283" i="1"/>
  <c r="CG283" i="1"/>
  <c r="JV283" i="1"/>
  <c r="JW283" i="1"/>
  <c r="BR283" i="1"/>
  <c r="JX283" i="1"/>
  <c r="JU280" i="1"/>
  <c r="JY280" i="1"/>
  <c r="JT270" i="1"/>
  <c r="JV280" i="1"/>
  <c r="JW280" i="1"/>
  <c r="JX280" i="1"/>
  <c r="D280" i="1"/>
  <c r="JT280" i="1"/>
  <c r="BA271" i="1"/>
  <c r="CG271" i="1"/>
  <c r="AX271" i="1"/>
  <c r="AY271" i="1"/>
  <c r="AZ271" i="1"/>
  <c r="J271" i="1"/>
  <c r="JR272" i="1"/>
  <c r="O273" i="1"/>
  <c r="JQ272" i="1"/>
  <c r="K271" i="1"/>
  <c r="CF270" i="1"/>
  <c r="JS270" i="1"/>
  <c r="JY270" i="1"/>
  <c r="JX270" i="1"/>
  <c r="AI270" i="1"/>
  <c r="JU270" i="1"/>
  <c r="JV270" i="1"/>
  <c r="JW270" i="1"/>
  <c r="IH271" i="1"/>
  <c r="JP271" i="1"/>
  <c r="MF271" i="1" a="1"/>
  <c r="MF271" i="1" s="1"/>
  <c r="JQ271" i="1"/>
  <c r="LY271" i="1" a="1"/>
  <c r="LY271" i="1" s="1"/>
  <c r="BA272" i="1"/>
  <c r="L272" i="1"/>
  <c r="JK271" i="1"/>
  <c r="IJ271" i="1"/>
  <c r="JR271" i="1"/>
  <c r="LS271" i="1" a="1"/>
  <c r="LS271" i="1" s="1"/>
  <c r="LH271" i="1"/>
  <c r="LG271" i="1"/>
  <c r="KY271" i="1"/>
  <c r="AG271" i="1"/>
  <c r="KW271" i="1"/>
  <c r="LI271" i="1"/>
  <c r="MA271" i="1" a="1"/>
  <c r="MA271" i="1" s="1"/>
  <c r="JN271" i="1"/>
  <c r="IE271" i="1"/>
  <c r="N272" i="1"/>
  <c r="LM272" i="1" s="1"/>
  <c r="AH271" i="1"/>
  <c r="BB271" i="1"/>
  <c r="KX271" i="1"/>
  <c r="LJ271" i="1"/>
  <c r="LT271" i="1" a="1"/>
  <c r="LT271" i="1" s="1"/>
  <c r="MB271" i="1" a="1"/>
  <c r="MB271" i="1" s="1"/>
  <c r="M272" i="1"/>
  <c r="BC271" i="1"/>
  <c r="LK271" i="1" a="1"/>
  <c r="LK271" i="1" s="1"/>
  <c r="MC271" i="1" a="1"/>
  <c r="MC271" i="1" s="1"/>
  <c r="H273" i="1"/>
  <c r="AZ272" i="1"/>
  <c r="AY272" i="1"/>
  <c r="AX272" i="1"/>
  <c r="BB272" i="1"/>
  <c r="CE273" i="1"/>
  <c r="CG273" i="1" s="1"/>
  <c r="CG272" i="1"/>
  <c r="MD271" i="1" a="1"/>
  <c r="MD271" i="1" s="1"/>
  <c r="LZ271" i="1" a="1"/>
  <c r="LZ271" i="1" s="1"/>
  <c r="LU271" i="1" a="1"/>
  <c r="LU271" i="1" s="1"/>
  <c r="Q272" i="1"/>
  <c r="IG271" i="1"/>
  <c r="JO271" i="1"/>
  <c r="LL271" i="1"/>
  <c r="ME271" i="1" a="1"/>
  <c r="ME271" i="1" s="1"/>
  <c r="LK215" i="1" a="1"/>
  <c r="LK215" i="1" s="1"/>
  <c r="BA215" i="1"/>
  <c r="AX215" i="1"/>
  <c r="N216" i="1"/>
  <c r="N217" i="1" s="1"/>
  <c r="D214" i="1"/>
  <c r="AI214" i="1"/>
  <c r="K215" i="1"/>
  <c r="LJ215" i="1"/>
  <c r="IH215" i="1"/>
  <c r="M216" i="1"/>
  <c r="LH215" i="1"/>
  <c r="KX215" i="1"/>
  <c r="IG215" i="1"/>
  <c r="KY215" i="1"/>
  <c r="KW215" i="1"/>
  <c r="AH215" i="1"/>
  <c r="LL215" i="1"/>
  <c r="KV215" i="1"/>
  <c r="LI215" i="1"/>
  <c r="LG215" i="1"/>
  <c r="IJ215" i="1"/>
  <c r="J215" i="1"/>
  <c r="BR214" i="1"/>
  <c r="AY215" i="1"/>
  <c r="JK215" i="1"/>
  <c r="MC215" i="1" a="1"/>
  <c r="MC215" i="1" s="1"/>
  <c r="Q216" i="1"/>
  <c r="LK216" i="1" s="1" a="1"/>
  <c r="LK216" i="1" s="1"/>
  <c r="JK216" i="1"/>
  <c r="L217" i="1"/>
  <c r="JK217" i="1" s="1"/>
  <c r="AZ215" i="1"/>
  <c r="JP215" i="1"/>
  <c r="JN215" i="1"/>
  <c r="BB215" i="1"/>
  <c r="CG216" i="1"/>
  <c r="JQ215" i="1"/>
  <c r="O216" i="1"/>
  <c r="BC215" i="1"/>
  <c r="H217" i="1"/>
  <c r="BC216" i="1"/>
  <c r="BA216" i="1"/>
  <c r="AZ216" i="1"/>
  <c r="AY216" i="1"/>
  <c r="AX216" i="1"/>
  <c r="MF215" i="1" a="1"/>
  <c r="MF215" i="1" s="1"/>
  <c r="MB215" i="1" a="1"/>
  <c r="MB215" i="1" s="1"/>
  <c r="LS215" i="1" a="1"/>
  <c r="LS215" i="1" s="1"/>
  <c r="ME215" i="1" a="1"/>
  <c r="ME215" i="1" s="1"/>
  <c r="MA215" i="1" a="1"/>
  <c r="MA215" i="1" s="1"/>
  <c r="LV215" i="1" a="1"/>
  <c r="LV215" i="1" s="1"/>
  <c r="MD215" i="1" a="1"/>
  <c r="MD215" i="1" s="1"/>
  <c r="LZ215" i="1" a="1"/>
  <c r="LZ215" i="1" s="1"/>
  <c r="LU215" i="1" a="1"/>
  <c r="LU215" i="1" s="1"/>
  <c r="CG215" i="1"/>
  <c r="LT215" i="1" a="1"/>
  <c r="LT215" i="1" s="1"/>
  <c r="CS293" i="1" l="1"/>
  <c r="JP216" i="1"/>
  <c r="CT293" i="1"/>
  <c r="EF306" i="1"/>
  <c r="CT280" i="1"/>
  <c r="CP306" i="1"/>
  <c r="EE306" i="1"/>
  <c r="CP293" i="1"/>
  <c r="CT304" i="1"/>
  <c r="CQ304" i="1"/>
  <c r="EE295" i="1"/>
  <c r="EE280" i="1"/>
  <c r="CO294" i="1"/>
  <c r="CQ280" i="1"/>
  <c r="CT294" i="1"/>
  <c r="CS280" i="1"/>
  <c r="JU271" i="1"/>
  <c r="CT295" i="1"/>
  <c r="CO295" i="1"/>
  <c r="CP294" i="1"/>
  <c r="EE294" i="1"/>
  <c r="CS294" i="1"/>
  <c r="CQ294" i="1"/>
  <c r="CS295" i="1"/>
  <c r="CP295" i="1"/>
  <c r="EF280" i="1"/>
  <c r="EF295" i="1"/>
  <c r="CS306" i="1"/>
  <c r="CQ306" i="1"/>
  <c r="CT306" i="1"/>
  <c r="JW271" i="1"/>
  <c r="CR280" i="1"/>
  <c r="CR295" i="1"/>
  <c r="CO293" i="1"/>
  <c r="EF293" i="1"/>
  <c r="CR293" i="1"/>
  <c r="CO280" i="1"/>
  <c r="JS271" i="1"/>
  <c r="Q307" i="1"/>
  <c r="CF307" i="1" s="1"/>
  <c r="ME306" i="1" a="1"/>
  <c r="ME306" i="1" s="1"/>
  <c r="MD306" i="1" a="1"/>
  <c r="MD306" i="1" s="1"/>
  <c r="LV306" i="1" a="1"/>
  <c r="LV306" i="1" s="1"/>
  <c r="MC306" i="1" a="1"/>
  <c r="MC306" i="1" s="1"/>
  <c r="LU306" i="1" a="1"/>
  <c r="LU306" i="1" s="1"/>
  <c r="MB306" i="1" a="1"/>
  <c r="MB306" i="1" s="1"/>
  <c r="LT306" i="1" a="1"/>
  <c r="LT306" i="1" s="1"/>
  <c r="MA306" i="1" a="1"/>
  <c r="MA306" i="1" s="1"/>
  <c r="LS306" i="1" a="1"/>
  <c r="LS306" i="1" s="1"/>
  <c r="LY306" i="1" a="1"/>
  <c r="LY306" i="1" s="1"/>
  <c r="LZ306" i="1" a="1"/>
  <c r="LZ306" i="1" s="1"/>
  <c r="MF306" i="1" a="1"/>
  <c r="MF306" i="1" s="1"/>
  <c r="LK306" i="1" a="1"/>
  <c r="LK306" i="1" s="1"/>
  <c r="JV271" i="1"/>
  <c r="Q297" i="1"/>
  <c r="CF297" i="1" s="1"/>
  <c r="MB296" i="1" a="1"/>
  <c r="MB296" i="1" s="1"/>
  <c r="LV296" i="1" a="1"/>
  <c r="LV296" i="1" s="1"/>
  <c r="LY296" i="1" a="1"/>
  <c r="LY296" i="1" s="1"/>
  <c r="MA296" i="1" a="1"/>
  <c r="MA296" i="1" s="1"/>
  <c r="LU296" i="1" a="1"/>
  <c r="LU296" i="1" s="1"/>
  <c r="LK296" i="1" a="1"/>
  <c r="LK296" i="1" s="1"/>
  <c r="MF296" i="1" a="1"/>
  <c r="MF296" i="1" s="1"/>
  <c r="LZ296" i="1" a="1"/>
  <c r="LZ296" i="1" s="1"/>
  <c r="LT296" i="1" a="1"/>
  <c r="LT296" i="1" s="1"/>
  <c r="ME296" i="1" a="1"/>
  <c r="ME296" i="1" s="1"/>
  <c r="MD296" i="1" a="1"/>
  <c r="MD296" i="1" s="1"/>
  <c r="LS296" i="1" a="1"/>
  <c r="LS296" i="1" s="1"/>
  <c r="MC296" i="1" a="1"/>
  <c r="MC296" i="1" s="1"/>
  <c r="MF301" i="1" a="1"/>
  <c r="MF301" i="1" s="1"/>
  <c r="LY301" i="1" a="1"/>
  <c r="LY301" i="1" s="1"/>
  <c r="ME301" i="1" a="1"/>
  <c r="ME301" i="1" s="1"/>
  <c r="LK301" i="1" a="1"/>
  <c r="LK301" i="1" s="1"/>
  <c r="MD301" i="1" a="1"/>
  <c r="MD301" i="1" s="1"/>
  <c r="LV301" i="1" a="1"/>
  <c r="LV301" i="1" s="1"/>
  <c r="Q302" i="1"/>
  <c r="CF302" i="1" s="1"/>
  <c r="MC301" i="1" a="1"/>
  <c r="MC301" i="1" s="1"/>
  <c r="LU301" i="1" a="1"/>
  <c r="LU301" i="1" s="1"/>
  <c r="LT301" i="1" a="1"/>
  <c r="LT301" i="1" s="1"/>
  <c r="MA301" i="1" a="1"/>
  <c r="MA301" i="1" s="1"/>
  <c r="LS301" i="1" a="1"/>
  <c r="LS301" i="1" s="1"/>
  <c r="LZ301" i="1" a="1"/>
  <c r="LZ301" i="1" s="1"/>
  <c r="MB301" i="1" a="1"/>
  <c r="MB301" i="1" s="1"/>
  <c r="JX271" i="1"/>
  <c r="JY271" i="1"/>
  <c r="JT271" i="1"/>
  <c r="CP307" i="1"/>
  <c r="CO307" i="1"/>
  <c r="CT307" i="1"/>
  <c r="CS307" i="1"/>
  <c r="EF307" i="1"/>
  <c r="CR307" i="1"/>
  <c r="CQ307" i="1"/>
  <c r="EE307" i="1"/>
  <c r="CD288" i="1"/>
  <c r="CD289" i="1" s="1"/>
  <c r="CD290" i="1" s="1"/>
  <c r="CD291" i="1" s="1"/>
  <c r="CD292" i="1" s="1"/>
  <c r="CD293" i="1" s="1"/>
  <c r="CD294" i="1" s="1"/>
  <c r="CD295" i="1" s="1"/>
  <c r="CD296" i="1" s="1"/>
  <c r="CD297" i="1" s="1"/>
  <c r="CD298" i="1" s="1"/>
  <c r="CD299" i="1" s="1"/>
  <c r="CD300" i="1" s="1"/>
  <c r="CD301" i="1" s="1"/>
  <c r="CD302" i="1" s="1"/>
  <c r="CD303" i="1" s="1"/>
  <c r="CD304" i="1" s="1"/>
  <c r="CD305" i="1" s="1"/>
  <c r="CD306" i="1" s="1"/>
  <c r="CD307" i="1" s="1"/>
  <c r="EF305" i="1"/>
  <c r="CR305" i="1"/>
  <c r="EE305" i="1"/>
  <c r="CQ305" i="1"/>
  <c r="CP305" i="1"/>
  <c r="CT305" i="1"/>
  <c r="CS305" i="1"/>
  <c r="CO305" i="1"/>
  <c r="CQ303" i="1"/>
  <c r="CP303" i="1"/>
  <c r="CO303" i="1"/>
  <c r="EF303" i="1"/>
  <c r="CS303" i="1"/>
  <c r="EE303" i="1"/>
  <c r="CT303" i="1"/>
  <c r="CR303" i="1"/>
  <c r="CS297" i="1"/>
  <c r="EE297" i="1"/>
  <c r="CQ297" i="1"/>
  <c r="CT297" i="1"/>
  <c r="CR297" i="1"/>
  <c r="CP297" i="1"/>
  <c r="EF297" i="1"/>
  <c r="CO297" i="1"/>
  <c r="CO288" i="1"/>
  <c r="EE288" i="1"/>
  <c r="CT288" i="1"/>
  <c r="CS288" i="1"/>
  <c r="CQ288" i="1"/>
  <c r="CP288" i="1"/>
  <c r="EF288" i="1"/>
  <c r="CR288" i="1"/>
  <c r="EE296" i="1"/>
  <c r="CQ296" i="1"/>
  <c r="CP296" i="1"/>
  <c r="CO296" i="1"/>
  <c r="CT296" i="1"/>
  <c r="CS296" i="1"/>
  <c r="CR296" i="1"/>
  <c r="EF296" i="1"/>
  <c r="CO300" i="1"/>
  <c r="CT300" i="1"/>
  <c r="CS300" i="1"/>
  <c r="EF300" i="1"/>
  <c r="CR300" i="1"/>
  <c r="EE300" i="1"/>
  <c r="CQ300" i="1"/>
  <c r="CP300" i="1"/>
  <c r="CO292" i="1"/>
  <c r="CQ292" i="1"/>
  <c r="EF292" i="1"/>
  <c r="CP292" i="1"/>
  <c r="EE292" i="1"/>
  <c r="CT292" i="1"/>
  <c r="CS292" i="1"/>
  <c r="CR292" i="1"/>
  <c r="EE299" i="1"/>
  <c r="CQ299" i="1"/>
  <c r="CR299" i="1"/>
  <c r="CP299" i="1"/>
  <c r="CO299" i="1"/>
  <c r="CT299" i="1"/>
  <c r="CS299" i="1"/>
  <c r="EF299" i="1"/>
  <c r="CT291" i="1"/>
  <c r="CS291" i="1"/>
  <c r="EF291" i="1"/>
  <c r="CR291" i="1"/>
  <c r="EE291" i="1"/>
  <c r="CQ291" i="1"/>
  <c r="CP291" i="1"/>
  <c r="CO291" i="1"/>
  <c r="CT286" i="1"/>
  <c r="CS286" i="1"/>
  <c r="EF286" i="1"/>
  <c r="CR286" i="1"/>
  <c r="EE286" i="1"/>
  <c r="CQ286" i="1"/>
  <c r="CP286" i="1"/>
  <c r="CO286" i="1"/>
  <c r="CP284" i="1"/>
  <c r="CO284" i="1"/>
  <c r="CT284" i="1"/>
  <c r="CS284" i="1"/>
  <c r="EF284" i="1"/>
  <c r="CR284" i="1"/>
  <c r="CQ284" i="1"/>
  <c r="EE284" i="1"/>
  <c r="CE285" i="1"/>
  <c r="CG284" i="1"/>
  <c r="JN216" i="1"/>
  <c r="JO216" i="1"/>
  <c r="Q273" i="1"/>
  <c r="MC272" i="1" a="1"/>
  <c r="MC272" i="1" s="1"/>
  <c r="LY272" i="1" a="1"/>
  <c r="LY272" i="1" s="1"/>
  <c r="LT272" i="1" a="1"/>
  <c r="LT272" i="1" s="1"/>
  <c r="ME272" i="1" a="1"/>
  <c r="ME272" i="1" s="1"/>
  <c r="MA272" i="1" a="1"/>
  <c r="MA272" i="1" s="1"/>
  <c r="LV272" i="1" a="1"/>
  <c r="LV272" i="1" s="1"/>
  <c r="LZ272" i="1" a="1"/>
  <c r="LZ272" i="1" s="1"/>
  <c r="MF272" i="1" a="1"/>
  <c r="MF272" i="1" s="1"/>
  <c r="LK272" i="1" a="1"/>
  <c r="LK272" i="1" s="1"/>
  <c r="MD272" i="1" a="1"/>
  <c r="MD272" i="1" s="1"/>
  <c r="LU272" i="1" a="1"/>
  <c r="LU272" i="1" s="1"/>
  <c r="MB272" i="1" a="1"/>
  <c r="MB272" i="1" s="1"/>
  <c r="LS272" i="1" a="1"/>
  <c r="LS272" i="1" s="1"/>
  <c r="CS270" i="1"/>
  <c r="EF270" i="1"/>
  <c r="EE270" i="1"/>
  <c r="CT270" i="1"/>
  <c r="CR270" i="1"/>
  <c r="CQ270" i="1"/>
  <c r="CO270" i="1"/>
  <c r="CP270" i="1"/>
  <c r="JR273" i="1"/>
  <c r="JQ273" i="1"/>
  <c r="K272" i="1"/>
  <c r="CF271" i="1"/>
  <c r="AI271" i="1"/>
  <c r="D271" i="1"/>
  <c r="BC273" i="1"/>
  <c r="BB273" i="1"/>
  <c r="BA273" i="1"/>
  <c r="AZ273" i="1"/>
  <c r="AY273" i="1"/>
  <c r="AX273" i="1"/>
  <c r="J272" i="1"/>
  <c r="BR271" i="1"/>
  <c r="N273" i="1"/>
  <c r="JP272" i="1"/>
  <c r="JO272" i="1"/>
  <c r="AF272" i="1"/>
  <c r="IE272" i="1"/>
  <c r="JN272" i="1"/>
  <c r="L273" i="1"/>
  <c r="JK273" i="1" s="1"/>
  <c r="JK272" i="1"/>
  <c r="LL272" i="1"/>
  <c r="KW272" i="1"/>
  <c r="KV272" i="1"/>
  <c r="LJ272" i="1"/>
  <c r="IH272" i="1"/>
  <c r="M273" i="1"/>
  <c r="LI272" i="1"/>
  <c r="IG272" i="1"/>
  <c r="KY272" i="1"/>
  <c r="KX272" i="1"/>
  <c r="LH272" i="1"/>
  <c r="AH272" i="1"/>
  <c r="AG272" i="1"/>
  <c r="LG272" i="1"/>
  <c r="IJ272" i="1"/>
  <c r="EF214" i="1"/>
  <c r="EE214" i="1"/>
  <c r="MF216" i="1" a="1"/>
  <c r="MF216" i="1" s="1"/>
  <c r="MB216" i="1" a="1"/>
  <c r="MB216" i="1" s="1"/>
  <c r="ME216" i="1" a="1"/>
  <c r="ME216" i="1" s="1"/>
  <c r="LT216" i="1" a="1"/>
  <c r="LT216" i="1" s="1"/>
  <c r="LY216" i="1" a="1"/>
  <c r="LY216" i="1" s="1"/>
  <c r="LS216" i="1" a="1"/>
  <c r="LS216" i="1" s="1"/>
  <c r="Q217" i="1"/>
  <c r="LK217" i="1" s="1" a="1"/>
  <c r="LK217" i="1" s="1"/>
  <c r="MC216" i="1" a="1"/>
  <c r="MC216" i="1" s="1"/>
  <c r="LV216" i="1" a="1"/>
  <c r="LV216" i="1" s="1"/>
  <c r="MA216" i="1" a="1"/>
  <c r="MA216" i="1" s="1"/>
  <c r="LU216" i="1" a="1"/>
  <c r="LU216" i="1" s="1"/>
  <c r="MD216" i="1" a="1"/>
  <c r="MD216" i="1" s="1"/>
  <c r="LZ216" i="1" a="1"/>
  <c r="LZ216" i="1" s="1"/>
  <c r="K216" i="1"/>
  <c r="AI215" i="1"/>
  <c r="D215" i="1"/>
  <c r="BC217" i="1"/>
  <c r="BB217" i="1"/>
  <c r="AZ217" i="1"/>
  <c r="AY217" i="1"/>
  <c r="AX217" i="1"/>
  <c r="BA217" i="1"/>
  <c r="LJ216" i="1"/>
  <c r="LI216" i="1"/>
  <c r="LG216" i="1"/>
  <c r="KX216" i="1"/>
  <c r="AG216" i="1"/>
  <c r="KW216" i="1"/>
  <c r="M217" i="1"/>
  <c r="KV216" i="1"/>
  <c r="IJ216" i="1"/>
  <c r="IH216" i="1"/>
  <c r="KY216" i="1"/>
  <c r="IG216" i="1"/>
  <c r="AH216" i="1"/>
  <c r="LL216" i="1"/>
  <c r="LH216" i="1"/>
  <c r="JP217" i="1"/>
  <c r="JO217" i="1"/>
  <c r="JN217" i="1"/>
  <c r="O217" i="1"/>
  <c r="JQ216" i="1"/>
  <c r="JR216" i="1"/>
  <c r="J216" i="1"/>
  <c r="BR215" i="1"/>
  <c r="LY302" i="1" l="1" a="1"/>
  <c r="LY302" i="1" s="1"/>
  <c r="LT302" i="1" a="1"/>
  <c r="LT302" i="1" s="1"/>
  <c r="MF302" i="1" a="1"/>
  <c r="MF302" i="1" s="1"/>
  <c r="LK302" i="1" a="1"/>
  <c r="LK302" i="1" s="1"/>
  <c r="ME302" i="1" a="1"/>
  <c r="ME302" i="1" s="1"/>
  <c r="MD302" i="1" a="1"/>
  <c r="MD302" i="1" s="1"/>
  <c r="LV302" i="1" a="1"/>
  <c r="LV302" i="1" s="1"/>
  <c r="MC302" i="1" a="1"/>
  <c r="MC302" i="1" s="1"/>
  <c r="LU302" i="1" a="1"/>
  <c r="LU302" i="1" s="1"/>
  <c r="MB302" i="1" a="1"/>
  <c r="MB302" i="1" s="1"/>
  <c r="MA302" i="1" a="1"/>
  <c r="MA302" i="1" s="1"/>
  <c r="LS302" i="1" a="1"/>
  <c r="LS302" i="1" s="1"/>
  <c r="LZ302" i="1" a="1"/>
  <c r="LZ302" i="1" s="1"/>
  <c r="LV297" i="1" a="1"/>
  <c r="LV297" i="1" s="1"/>
  <c r="MC297" i="1" a="1"/>
  <c r="MC297" i="1" s="1"/>
  <c r="LU297" i="1" a="1"/>
  <c r="LU297" i="1" s="1"/>
  <c r="LY297" i="1" a="1"/>
  <c r="LY297" i="1" s="1"/>
  <c r="MB297" i="1" a="1"/>
  <c r="MB297" i="1" s="1"/>
  <c r="LT297" i="1" a="1"/>
  <c r="LT297" i="1" s="1"/>
  <c r="MA297" i="1" a="1"/>
  <c r="MA297" i="1" s="1"/>
  <c r="LS297" i="1" a="1"/>
  <c r="LS297" i="1" s="1"/>
  <c r="LZ297" i="1" a="1"/>
  <c r="LZ297" i="1" s="1"/>
  <c r="ME297" i="1" a="1"/>
  <c r="ME297" i="1" s="1"/>
  <c r="LK297" i="1" a="1"/>
  <c r="LK297" i="1" s="1"/>
  <c r="MD297" i="1" a="1"/>
  <c r="MD297" i="1" s="1"/>
  <c r="MF297" i="1" a="1"/>
  <c r="MF297" i="1" s="1"/>
  <c r="ME307" i="1" a="1"/>
  <c r="ME307" i="1" s="1"/>
  <c r="LY307" i="1" a="1"/>
  <c r="LY307" i="1" s="1"/>
  <c r="MD307" i="1" a="1"/>
  <c r="MD307" i="1" s="1"/>
  <c r="LK307" i="1" a="1"/>
  <c r="LK307" i="1" s="1"/>
  <c r="MC307" i="1" a="1"/>
  <c r="MC307" i="1" s="1"/>
  <c r="LV307" i="1" a="1"/>
  <c r="LV307" i="1" s="1"/>
  <c r="MA307" i="1" a="1"/>
  <c r="MA307" i="1" s="1"/>
  <c r="MB307" i="1" a="1"/>
  <c r="MB307" i="1" s="1"/>
  <c r="LU307" i="1" a="1"/>
  <c r="LU307" i="1" s="1"/>
  <c r="LT307" i="1" a="1"/>
  <c r="LT307" i="1" s="1"/>
  <c r="MF307" i="1" a="1"/>
  <c r="MF307" i="1" s="1"/>
  <c r="LZ307" i="1" a="1"/>
  <c r="LZ307" i="1" s="1"/>
  <c r="LS307" i="1" a="1"/>
  <c r="LS307" i="1" s="1"/>
  <c r="CG285" i="1"/>
  <c r="CE286" i="1"/>
  <c r="JS272" i="1"/>
  <c r="JX272" i="1"/>
  <c r="JW272" i="1"/>
  <c r="JV272" i="1"/>
  <c r="JU272" i="1"/>
  <c r="JT272" i="1"/>
  <c r="JY272" i="1"/>
  <c r="J273" i="1"/>
  <c r="BR272" i="1"/>
  <c r="JN273" i="1"/>
  <c r="AF273" i="1"/>
  <c r="IE273" i="1"/>
  <c r="JP273" i="1"/>
  <c r="JO273" i="1"/>
  <c r="CP271" i="1"/>
  <c r="CO271" i="1"/>
  <c r="CT271" i="1"/>
  <c r="CS271" i="1"/>
  <c r="CR271" i="1"/>
  <c r="CQ271" i="1"/>
  <c r="EF271" i="1"/>
  <c r="EE271" i="1"/>
  <c r="LG273" i="1"/>
  <c r="KY273" i="1"/>
  <c r="KX273" i="1"/>
  <c r="LL273" i="1"/>
  <c r="KW273" i="1"/>
  <c r="KV273" i="1"/>
  <c r="IJ273" i="1"/>
  <c r="AH273" i="1"/>
  <c r="AG273" i="1"/>
  <c r="IH273" i="1"/>
  <c r="LJ273" i="1"/>
  <c r="IG273" i="1"/>
  <c r="LI273" i="1"/>
  <c r="LH273" i="1"/>
  <c r="CF272" i="1"/>
  <c r="D272" i="1"/>
  <c r="K273" i="1"/>
  <c r="AI272" i="1"/>
  <c r="MD273" i="1" a="1"/>
  <c r="MD273" i="1" s="1"/>
  <c r="LZ273" i="1" a="1"/>
  <c r="LZ273" i="1" s="1"/>
  <c r="LU273" i="1" a="1"/>
  <c r="LU273" i="1" s="1"/>
  <c r="MC273" i="1" a="1"/>
  <c r="MC273" i="1" s="1"/>
  <c r="LY273" i="1" a="1"/>
  <c r="LY273" i="1" s="1"/>
  <c r="LT273" i="1" a="1"/>
  <c r="LT273" i="1" s="1"/>
  <c r="MF273" i="1" a="1"/>
  <c r="MF273" i="1" s="1"/>
  <c r="MB273" i="1" a="1"/>
  <c r="MB273" i="1" s="1"/>
  <c r="LS273" i="1" a="1"/>
  <c r="LS273" i="1" s="1"/>
  <c r="LK273" i="1" a="1"/>
  <c r="LK273" i="1" s="1"/>
  <c r="MA273" i="1" a="1"/>
  <c r="MA273" i="1" s="1"/>
  <c r="ME273" i="1" a="1"/>
  <c r="ME273" i="1" s="1"/>
  <c r="LV273" i="1" a="1"/>
  <c r="LV273" i="1" s="1"/>
  <c r="MD217" i="1" a="1"/>
  <c r="MD217" i="1" s="1"/>
  <c r="LZ217" i="1" a="1"/>
  <c r="LZ217" i="1" s="1"/>
  <c r="LU217" i="1" a="1"/>
  <c r="LU217" i="1" s="1"/>
  <c r="MC217" i="1" a="1"/>
  <c r="MC217" i="1" s="1"/>
  <c r="LY217" i="1" a="1"/>
  <c r="LY217" i="1" s="1"/>
  <c r="LT217" i="1" a="1"/>
  <c r="LT217" i="1" s="1"/>
  <c r="MF217" i="1" a="1"/>
  <c r="MF217" i="1" s="1"/>
  <c r="MB217" i="1" a="1"/>
  <c r="MB217" i="1" s="1"/>
  <c r="LS217" i="1" a="1"/>
  <c r="LS217" i="1" s="1"/>
  <c r="MA217" i="1" a="1"/>
  <c r="MA217" i="1" s="1"/>
  <c r="LV217" i="1" a="1"/>
  <c r="LV217" i="1" s="1"/>
  <c r="ME217" i="1" a="1"/>
  <c r="ME217" i="1" s="1"/>
  <c r="JR217" i="1"/>
  <c r="JQ217" i="1"/>
  <c r="KX217" i="1"/>
  <c r="KW217" i="1"/>
  <c r="AH217" i="1"/>
  <c r="LL217" i="1"/>
  <c r="KV217" i="1"/>
  <c r="IJ217" i="1"/>
  <c r="LJ217" i="1"/>
  <c r="IH217" i="1"/>
  <c r="LI217" i="1"/>
  <c r="IG217" i="1"/>
  <c r="LG217" i="1"/>
  <c r="KY217" i="1"/>
  <c r="AG217" i="1"/>
  <c r="LH217" i="1"/>
  <c r="EF215" i="1"/>
  <c r="EE215" i="1"/>
  <c r="J217" i="1"/>
  <c r="BR216" i="1"/>
  <c r="K217" i="1"/>
  <c r="AI216" i="1"/>
  <c r="D216" i="1"/>
  <c r="CE287" i="1" l="1"/>
  <c r="CE288" i="1" s="1"/>
  <c r="CG286" i="1"/>
  <c r="CS272" i="1"/>
  <c r="CR272" i="1"/>
  <c r="CQ272" i="1"/>
  <c r="CP272" i="1"/>
  <c r="CO272" i="1"/>
  <c r="CT272" i="1"/>
  <c r="EE272" i="1"/>
  <c r="EF272" i="1"/>
  <c r="JU273" i="1"/>
  <c r="JT273" i="1"/>
  <c r="JS273" i="1"/>
  <c r="JY273" i="1"/>
  <c r="JX273" i="1"/>
  <c r="JW273" i="1"/>
  <c r="JV273" i="1"/>
  <c r="CF273" i="1"/>
  <c r="AI273" i="1"/>
  <c r="D273" i="1"/>
  <c r="BR273" i="1"/>
  <c r="AI217" i="1"/>
  <c r="D217" i="1"/>
  <c r="EE216" i="1"/>
  <c r="EF216" i="1"/>
  <c r="BR217" i="1"/>
  <c r="CE289" i="1" l="1"/>
  <c r="CG288" i="1"/>
  <c r="CG287" i="1"/>
  <c r="CP273" i="1"/>
  <c r="CO273" i="1"/>
  <c r="CT273" i="1"/>
  <c r="CS273" i="1"/>
  <c r="CR273" i="1"/>
  <c r="CQ273" i="1"/>
  <c r="EF273" i="1"/>
  <c r="EE273" i="1"/>
  <c r="EF217" i="1"/>
  <c r="EE217" i="1"/>
  <c r="CG289" i="1" l="1"/>
  <c r="CE290" i="1"/>
  <c r="CG290" i="1" l="1"/>
  <c r="CE291" i="1"/>
  <c r="CE292" i="1" l="1"/>
  <c r="CG291" i="1"/>
  <c r="CE293" i="1" l="1"/>
  <c r="CG292" i="1"/>
  <c r="CE294" i="1" l="1"/>
  <c r="CG293" i="1"/>
  <c r="CG294" i="1" l="1"/>
  <c r="CE295" i="1"/>
  <c r="CE296" i="1" l="1"/>
  <c r="CG295" i="1"/>
  <c r="CG296" i="1" l="1"/>
  <c r="CE297" i="1"/>
  <c r="CE298" i="1" l="1"/>
  <c r="CG297" i="1"/>
  <c r="CG298" i="1" l="1"/>
  <c r="CE299" i="1"/>
  <c r="CE300" i="1" l="1"/>
  <c r="CG299" i="1"/>
  <c r="CE301" i="1" l="1"/>
  <c r="CG300" i="1"/>
  <c r="CG301" i="1" l="1"/>
  <c r="CE302" i="1"/>
  <c r="CE303" i="1" l="1"/>
  <c r="CG302" i="1"/>
  <c r="CG303" i="1" l="1"/>
  <c r="CE304" i="1"/>
  <c r="CE305" i="1" l="1"/>
  <c r="CG304" i="1"/>
  <c r="CE306" i="1" l="1"/>
  <c r="CG305" i="1"/>
  <c r="CE307" i="1" l="1"/>
  <c r="CG306" i="1"/>
  <c r="CG307" i="1" l="1"/>
  <c r="CJ144" i="1" l="1"/>
  <c r="CJ135" i="1"/>
  <c r="CJ126" i="1"/>
  <c r="CJ117"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H145" i="1"/>
  <c r="KH146" i="1" s="1"/>
  <c r="KH147" i="1" s="1"/>
  <c r="KH148" i="1" s="1"/>
  <c r="KH149" i="1" s="1"/>
  <c r="KG145" i="1"/>
  <c r="KG146" i="1" s="1"/>
  <c r="KG147" i="1" s="1"/>
  <c r="KG148" i="1" s="1"/>
  <c r="KG149" i="1" s="1"/>
  <c r="KF145" i="1"/>
  <c r="KF146" i="1" s="1"/>
  <c r="KF147" i="1" s="1"/>
  <c r="KF148" i="1" s="1"/>
  <c r="KF149" i="1" s="1"/>
  <c r="KE145" i="1"/>
  <c r="KE146" i="1" s="1"/>
  <c r="KE147" i="1" s="1"/>
  <c r="KE148" i="1" s="1"/>
  <c r="KE149" i="1" s="1"/>
  <c r="KD145" i="1"/>
  <c r="KD146" i="1" s="1"/>
  <c r="KD147" i="1" s="1"/>
  <c r="KD148" i="1" s="1"/>
  <c r="KD149" i="1" s="1"/>
  <c r="KC145" i="1"/>
  <c r="KC146" i="1" s="1"/>
  <c r="KC147" i="1" s="1"/>
  <c r="KC148" i="1" s="1"/>
  <c r="KC149" i="1" s="1"/>
  <c r="KB145" i="1"/>
  <c r="KB146" i="1" s="1"/>
  <c r="KB147" i="1" s="1"/>
  <c r="KB148" i="1" s="1"/>
  <c r="KB149" i="1" s="1"/>
  <c r="KA145" i="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T149" i="1" s="1"/>
  <c r="S145" i="1"/>
  <c r="LX145" i="1" s="1"/>
  <c r="R145" i="1"/>
  <c r="R146" i="1" s="1"/>
  <c r="R147" i="1" s="1"/>
  <c r="R148" i="1" s="1"/>
  <c r="R149" i="1" s="1"/>
  <c r="Q145" i="1"/>
  <c r="P145" i="1"/>
  <c r="P146" i="1" s="1"/>
  <c r="P147" i="1" s="1"/>
  <c r="P148" i="1" s="1"/>
  <c r="P149" i="1" s="1"/>
  <c r="O145" i="1"/>
  <c r="JR145" i="1" s="1"/>
  <c r="N145" i="1"/>
  <c r="M145" i="1"/>
  <c r="KW145" i="1" s="1"/>
  <c r="L145" i="1"/>
  <c r="JK145" i="1" s="1"/>
  <c r="I145" i="1"/>
  <c r="I146" i="1" s="1"/>
  <c r="I147" i="1" s="1"/>
  <c r="I148" i="1" s="1"/>
  <c r="I149" i="1" s="1"/>
  <c r="H145" i="1"/>
  <c r="A145" i="1"/>
  <c r="MF144" i="1" a="1"/>
  <c r="MF144" i="1" s="1"/>
  <c r="ME144" i="1" a="1"/>
  <c r="ME144" i="1" s="1"/>
  <c r="MD144" i="1" a="1"/>
  <c r="MD144" i="1" s="1"/>
  <c r="MC144" i="1" a="1"/>
  <c r="MC144" i="1" s="1"/>
  <c r="MB144" i="1" a="1"/>
  <c r="MB144" i="1" s="1"/>
  <c r="MA144" i="1" a="1"/>
  <c r="MA144" i="1" s="1"/>
  <c r="LZ144" i="1" a="1"/>
  <c r="LZ144" i="1" s="1"/>
  <c r="LY144" i="1" a="1"/>
  <c r="LY144" i="1" s="1"/>
  <c r="LX144" i="1"/>
  <c r="LV144" i="1" a="1"/>
  <c r="LV144" i="1" s="1"/>
  <c r="LU144" i="1" a="1"/>
  <c r="LU144" i="1" s="1"/>
  <c r="LT144" i="1" a="1"/>
  <c r="LT144" i="1" s="1"/>
  <c r="LS144" i="1" a="1"/>
  <c r="LS144" i="1" s="1"/>
  <c r="LE144" i="1"/>
  <c r="KY144" i="1"/>
  <c r="KX144" i="1"/>
  <c r="KW144" i="1"/>
  <c r="KV144" i="1"/>
  <c r="KI144" i="1" a="1"/>
  <c r="KI144" i="1" s="1"/>
  <c r="JZ144" i="1" a="1"/>
  <c r="JZ144" i="1" s="1"/>
  <c r="JR144" i="1"/>
  <c r="JQ144" i="1"/>
  <c r="JP144" i="1"/>
  <c r="JO144" i="1"/>
  <c r="JN144" i="1"/>
  <c r="JK144" i="1"/>
  <c r="IJ144" i="1"/>
  <c r="IH144" i="1"/>
  <c r="IG144" i="1"/>
  <c r="CG144" i="1"/>
  <c r="BC144" i="1"/>
  <c r="BB144" i="1"/>
  <c r="BA144" i="1"/>
  <c r="AZ144" i="1"/>
  <c r="AY144" i="1"/>
  <c r="AX144" i="1"/>
  <c r="AH144" i="1"/>
  <c r="AG144" i="1"/>
  <c r="K144" i="1"/>
  <c r="K145"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H136" i="1"/>
  <c r="KH137" i="1" s="1"/>
  <c r="KH138" i="1" s="1"/>
  <c r="KH139" i="1" s="1"/>
  <c r="KH140" i="1" s="1"/>
  <c r="KG136" i="1"/>
  <c r="KG137" i="1" s="1"/>
  <c r="KG138" i="1" s="1"/>
  <c r="KG139" i="1" s="1"/>
  <c r="KG140" i="1" s="1"/>
  <c r="KF136" i="1"/>
  <c r="KF137" i="1" s="1"/>
  <c r="KF138" i="1" s="1"/>
  <c r="KF139" i="1" s="1"/>
  <c r="KF140" i="1" s="1"/>
  <c r="KE136" i="1"/>
  <c r="KE137" i="1" s="1"/>
  <c r="KE138" i="1" s="1"/>
  <c r="KE139" i="1" s="1"/>
  <c r="KE140" i="1" s="1"/>
  <c r="KD136" i="1"/>
  <c r="KD137" i="1" s="1"/>
  <c r="KD138" i="1" s="1"/>
  <c r="KD139" i="1" s="1"/>
  <c r="KD140" i="1" s="1"/>
  <c r="KC136" i="1"/>
  <c r="KC137" i="1" s="1"/>
  <c r="KC138" i="1" s="1"/>
  <c r="KC139" i="1" s="1"/>
  <c r="KC140" i="1" s="1"/>
  <c r="KB136" i="1"/>
  <c r="KB137" i="1" s="1"/>
  <c r="KB138" i="1" s="1"/>
  <c r="KB139" i="1" s="1"/>
  <c r="KB140" i="1" s="1"/>
  <c r="KA136" i="1"/>
  <c r="KA137"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S137" i="1" s="1"/>
  <c r="LX137" i="1" s="1"/>
  <c r="R136" i="1"/>
  <c r="R137" i="1" s="1"/>
  <c r="R138" i="1" s="1"/>
  <c r="R139" i="1" s="1"/>
  <c r="R140" i="1" s="1"/>
  <c r="Q136" i="1"/>
  <c r="P136" i="1"/>
  <c r="P137" i="1" s="1"/>
  <c r="P138" i="1" s="1"/>
  <c r="P139" i="1" s="1"/>
  <c r="P140" i="1" s="1"/>
  <c r="O136" i="1"/>
  <c r="JR136" i="1" s="1"/>
  <c r="N136" i="1"/>
  <c r="JN136" i="1" s="1"/>
  <c r="M136" i="1"/>
  <c r="L136" i="1"/>
  <c r="I136" i="1"/>
  <c r="I137" i="1" s="1"/>
  <c r="I138" i="1" s="1"/>
  <c r="I139" i="1" s="1"/>
  <c r="I140" i="1" s="1"/>
  <c r="H136" i="1"/>
  <c r="BB136" i="1" s="1"/>
  <c r="A136" i="1"/>
  <c r="MF135" i="1" a="1"/>
  <c r="MF135" i="1" s="1"/>
  <c r="ME135" i="1" a="1"/>
  <c r="ME135" i="1" s="1"/>
  <c r="MD135" i="1" a="1"/>
  <c r="MD135" i="1" s="1"/>
  <c r="MC135" i="1" a="1"/>
  <c r="MC135" i="1" s="1"/>
  <c r="MB135" i="1" a="1"/>
  <c r="MB135" i="1" s="1"/>
  <c r="MA135" i="1" a="1"/>
  <c r="MA135" i="1" s="1"/>
  <c r="LZ135" i="1" a="1"/>
  <c r="LZ135" i="1" s="1"/>
  <c r="LY135" i="1" a="1"/>
  <c r="LY135" i="1" s="1"/>
  <c r="LX135" i="1"/>
  <c r="LV135" i="1" a="1"/>
  <c r="LV135" i="1" s="1"/>
  <c r="LU135" i="1" a="1"/>
  <c r="LU135" i="1" s="1"/>
  <c r="LT135" i="1" a="1"/>
  <c r="LT135" i="1" s="1"/>
  <c r="LS135" i="1" a="1"/>
  <c r="LS135" i="1" s="1"/>
  <c r="LE135" i="1"/>
  <c r="KY135" i="1"/>
  <c r="KX135" i="1"/>
  <c r="KW135" i="1"/>
  <c r="KV135" i="1"/>
  <c r="KI135" i="1" a="1"/>
  <c r="KI135" i="1" s="1"/>
  <c r="JZ135" i="1" a="1"/>
  <c r="JZ135" i="1" s="1"/>
  <c r="JR135" i="1"/>
  <c r="JQ135" i="1"/>
  <c r="JP135" i="1"/>
  <c r="JO135" i="1"/>
  <c r="JN135" i="1"/>
  <c r="JK135" i="1"/>
  <c r="IJ135" i="1"/>
  <c r="IH135" i="1"/>
  <c r="IG135" i="1"/>
  <c r="CG135" i="1"/>
  <c r="BC135" i="1"/>
  <c r="BB135" i="1"/>
  <c r="BA135" i="1"/>
  <c r="AZ135" i="1"/>
  <c r="AY135" i="1"/>
  <c r="AX135" i="1"/>
  <c r="AH135" i="1"/>
  <c r="AG135" i="1"/>
  <c r="K135" i="1"/>
  <c r="CF135" i="1" s="1"/>
  <c r="AJ135" i="1" s="1"/>
  <c r="J135" i="1"/>
  <c r="J136" i="1" s="1"/>
  <c r="J137" i="1" s="1"/>
  <c r="J138" i="1" s="1"/>
  <c r="J139" i="1" s="1"/>
  <c r="J140" i="1" s="1"/>
  <c r="G135" i="1"/>
  <c r="A135" i="1"/>
  <c r="B136" i="1" s="1"/>
  <c r="LA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H127" i="1"/>
  <c r="KH128" i="1" s="1"/>
  <c r="KH129" i="1" s="1"/>
  <c r="KH130" i="1" s="1"/>
  <c r="KH131" i="1" s="1"/>
  <c r="KG127" i="1"/>
  <c r="KG128" i="1" s="1"/>
  <c r="KG129" i="1" s="1"/>
  <c r="KG130" i="1" s="1"/>
  <c r="KG131" i="1" s="1"/>
  <c r="KF127" i="1"/>
  <c r="KF128" i="1" s="1"/>
  <c r="KF129" i="1" s="1"/>
  <c r="KF130" i="1" s="1"/>
  <c r="KF131" i="1" s="1"/>
  <c r="KE127" i="1"/>
  <c r="KE128" i="1" s="1"/>
  <c r="KE129" i="1" s="1"/>
  <c r="KE130" i="1" s="1"/>
  <c r="KE131" i="1" s="1"/>
  <c r="KD127" i="1"/>
  <c r="KD128" i="1" s="1"/>
  <c r="KD129" i="1" s="1"/>
  <c r="KD130" i="1" s="1"/>
  <c r="KD131" i="1" s="1"/>
  <c r="KC127" i="1"/>
  <c r="KC128" i="1" s="1"/>
  <c r="KC129" i="1" s="1"/>
  <c r="KC130" i="1" s="1"/>
  <c r="KC131" i="1" s="1"/>
  <c r="KB127" i="1"/>
  <c r="KB128" i="1" s="1"/>
  <c r="KB129" i="1" s="1"/>
  <c r="KB130" i="1" s="1"/>
  <c r="KB131" i="1" s="1"/>
  <c r="KA127" i="1"/>
  <c r="KA128" i="1" s="1"/>
  <c r="KA129" i="1" s="1"/>
  <c r="KA130" i="1" s="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LX127" i="1" s="1"/>
  <c r="R127" i="1"/>
  <c r="R128" i="1" s="1"/>
  <c r="R129" i="1" s="1"/>
  <c r="R130" i="1" s="1"/>
  <c r="R131" i="1" s="1"/>
  <c r="Q127" i="1"/>
  <c r="P127" i="1"/>
  <c r="P128" i="1" s="1"/>
  <c r="P129" i="1" s="1"/>
  <c r="P130" i="1" s="1"/>
  <c r="P131" i="1" s="1"/>
  <c r="O127" i="1"/>
  <c r="O128" i="1" s="1"/>
  <c r="JQ128" i="1" s="1"/>
  <c r="N127" i="1"/>
  <c r="N128" i="1" s="1"/>
  <c r="M127" i="1"/>
  <c r="IJ127" i="1" s="1"/>
  <c r="L127" i="1"/>
  <c r="JK127" i="1" s="1"/>
  <c r="I127" i="1"/>
  <c r="I128" i="1" s="1"/>
  <c r="I129" i="1" s="1"/>
  <c r="I130" i="1" s="1"/>
  <c r="I131" i="1" s="1"/>
  <c r="H127" i="1"/>
  <c r="AX127" i="1" s="1"/>
  <c r="A127" i="1"/>
  <c r="MF126" i="1" a="1"/>
  <c r="MF126" i="1" s="1"/>
  <c r="ME126" i="1" a="1"/>
  <c r="ME126" i="1" s="1"/>
  <c r="MD126" i="1" a="1"/>
  <c r="MD126" i="1" s="1"/>
  <c r="MC126" i="1" a="1"/>
  <c r="MC126" i="1" s="1"/>
  <c r="MB126" i="1" a="1"/>
  <c r="MB126" i="1" s="1"/>
  <c r="MA126" i="1" a="1"/>
  <c r="MA126" i="1" s="1"/>
  <c r="LZ126" i="1" a="1"/>
  <c r="LZ126" i="1" s="1"/>
  <c r="LY126" i="1" a="1"/>
  <c r="LY126" i="1" s="1"/>
  <c r="LX126" i="1"/>
  <c r="LV126" i="1" a="1"/>
  <c r="LV126" i="1" s="1"/>
  <c r="LU126" i="1" a="1"/>
  <c r="LU126" i="1" s="1"/>
  <c r="LT126" i="1" a="1"/>
  <c r="LT126" i="1" s="1"/>
  <c r="LS126" i="1" a="1"/>
  <c r="LS126" i="1" s="1"/>
  <c r="LE126" i="1"/>
  <c r="KY126" i="1"/>
  <c r="KX126" i="1"/>
  <c r="KW126" i="1"/>
  <c r="KV126" i="1"/>
  <c r="KI126" i="1" a="1"/>
  <c r="KI126" i="1" s="1"/>
  <c r="JZ126" i="1" a="1"/>
  <c r="JZ126" i="1" s="1"/>
  <c r="JR126" i="1"/>
  <c r="JQ126" i="1"/>
  <c r="JP126" i="1"/>
  <c r="JO126" i="1"/>
  <c r="JN126" i="1"/>
  <c r="JK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LH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H118" i="1"/>
  <c r="KH119" i="1" s="1"/>
  <c r="KH120" i="1" s="1"/>
  <c r="KH121" i="1" s="1"/>
  <c r="KH122" i="1" s="1"/>
  <c r="KG118" i="1"/>
  <c r="KG119" i="1" s="1"/>
  <c r="KG120" i="1" s="1"/>
  <c r="KG121" i="1" s="1"/>
  <c r="KG122" i="1" s="1"/>
  <c r="KF118" i="1"/>
  <c r="KF119" i="1" s="1"/>
  <c r="KF120" i="1" s="1"/>
  <c r="KF121" i="1" s="1"/>
  <c r="KF122" i="1" s="1"/>
  <c r="KE118" i="1"/>
  <c r="KE119" i="1" s="1"/>
  <c r="KE120" i="1" s="1"/>
  <c r="KE121" i="1" s="1"/>
  <c r="KE122" i="1" s="1"/>
  <c r="KD118" i="1"/>
  <c r="KD119" i="1" s="1"/>
  <c r="KD120" i="1" s="1"/>
  <c r="KD121" i="1" s="1"/>
  <c r="KD122" i="1" s="1"/>
  <c r="KC118" i="1"/>
  <c r="KC119" i="1" s="1"/>
  <c r="KC120" i="1" s="1"/>
  <c r="KC121" i="1" s="1"/>
  <c r="KC122" i="1" s="1"/>
  <c r="KB118" i="1"/>
  <c r="KB119" i="1" s="1"/>
  <c r="KB120" i="1" s="1"/>
  <c r="KB121" i="1" s="1"/>
  <c r="KB122" i="1" s="1"/>
  <c r="KA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T122" i="1" s="1"/>
  <c r="S118" i="1"/>
  <c r="R118" i="1"/>
  <c r="R119" i="1" s="1"/>
  <c r="R120" i="1" s="1"/>
  <c r="R121" i="1" s="1"/>
  <c r="R122" i="1" s="1"/>
  <c r="Q118" i="1"/>
  <c r="P118" i="1"/>
  <c r="P119" i="1" s="1"/>
  <c r="P120" i="1" s="1"/>
  <c r="P121" i="1" s="1"/>
  <c r="P122" i="1" s="1"/>
  <c r="O118" i="1"/>
  <c r="O119" i="1" s="1"/>
  <c r="N118" i="1"/>
  <c r="M118" i="1"/>
  <c r="KV118" i="1" s="1"/>
  <c r="L118" i="1"/>
  <c r="JK118" i="1" s="1"/>
  <c r="I118" i="1"/>
  <c r="I119" i="1" s="1"/>
  <c r="I120" i="1" s="1"/>
  <c r="I121" i="1" s="1"/>
  <c r="I122" i="1" s="1"/>
  <c r="H118" i="1"/>
  <c r="AX118" i="1" s="1"/>
  <c r="A118" i="1"/>
  <c r="MF117" i="1" a="1"/>
  <c r="MF117" i="1" s="1"/>
  <c r="ME117" i="1" a="1"/>
  <c r="ME117" i="1" s="1"/>
  <c r="MD117" i="1" a="1"/>
  <c r="MD117" i="1" s="1"/>
  <c r="MC117" i="1" a="1"/>
  <c r="MC117" i="1" s="1"/>
  <c r="MB117" i="1" a="1"/>
  <c r="MB117" i="1" s="1"/>
  <c r="MA117" i="1" a="1"/>
  <c r="MA117" i="1" s="1"/>
  <c r="LZ117" i="1" a="1"/>
  <c r="LZ117" i="1" s="1"/>
  <c r="LY117" i="1" a="1"/>
  <c r="LY117" i="1" s="1"/>
  <c r="LX117" i="1"/>
  <c r="LV117" i="1" a="1"/>
  <c r="LV117" i="1" s="1"/>
  <c r="LU117" i="1" a="1"/>
  <c r="LU117" i="1" s="1"/>
  <c r="LT117" i="1" a="1"/>
  <c r="LT117" i="1" s="1"/>
  <c r="LS117" i="1" a="1"/>
  <c r="LS117" i="1" s="1"/>
  <c r="LE117" i="1"/>
  <c r="KY117" i="1"/>
  <c r="KX117" i="1"/>
  <c r="KW117" i="1"/>
  <c r="KV117" i="1"/>
  <c r="KI117" i="1" a="1"/>
  <c r="KI117" i="1" s="1"/>
  <c r="JZ117" i="1" a="1"/>
  <c r="JZ117" i="1" s="1"/>
  <c r="JR117" i="1"/>
  <c r="JQ117" i="1"/>
  <c r="JP117" i="1"/>
  <c r="JO117" i="1"/>
  <c r="JN117" i="1"/>
  <c r="JK117" i="1"/>
  <c r="IJ117" i="1"/>
  <c r="IH117" i="1"/>
  <c r="IG117" i="1"/>
  <c r="CG117" i="1"/>
  <c r="BC117" i="1"/>
  <c r="BB117" i="1"/>
  <c r="BA117" i="1"/>
  <c r="AZ117" i="1"/>
  <c r="AY117" i="1"/>
  <c r="AX117" i="1"/>
  <c r="AH117" i="1"/>
  <c r="AG117" i="1"/>
  <c r="K117" i="1"/>
  <c r="J117" i="1"/>
  <c r="J118" i="1" s="1"/>
  <c r="J119" i="1" s="1"/>
  <c r="J120" i="1" s="1"/>
  <c r="J121" i="1" s="1"/>
  <c r="J122" i="1" s="1"/>
  <c r="G117" i="1"/>
  <c r="A117" i="1"/>
  <c r="B118" i="1" s="1"/>
  <c r="LD118" i="1" s="1"/>
  <c r="AA116" i="1"/>
  <c r="Z116" i="1"/>
  <c r="Y116" i="1"/>
  <c r="A116" i="1"/>
  <c r="A115" i="1"/>
  <c r="K279" i="1"/>
  <c r="J279" i="1"/>
  <c r="K278" i="1"/>
  <c r="J278" i="1"/>
  <c r="K277" i="1"/>
  <c r="J277" i="1"/>
  <c r="K276" i="1"/>
  <c r="J276" i="1"/>
  <c r="AL281" i="1"/>
  <c r="A281" i="1"/>
  <c r="MG279" i="1"/>
  <c r="LX279" i="1"/>
  <c r="LW279" i="1"/>
  <c r="IK279" i="1" a="1"/>
  <c r="IK279" i="1" s="1"/>
  <c r="JQ279" i="1"/>
  <c r="JK279" i="1"/>
  <c r="G279" i="1"/>
  <c r="A279" i="1"/>
  <c r="MG278" i="1"/>
  <c r="LX278" i="1"/>
  <c r="LW278" i="1"/>
  <c r="KV278" i="1"/>
  <c r="JR278" i="1"/>
  <c r="IK278" i="1" a="1"/>
  <c r="IK278" i="1" s="1"/>
  <c r="LY278" i="1" a="1"/>
  <c r="LY278" i="1" s="1"/>
  <c r="JQ278" i="1"/>
  <c r="JN278" i="1"/>
  <c r="KX278" i="1"/>
  <c r="JK278" i="1"/>
  <c r="BC278" i="1"/>
  <c r="G278" i="1"/>
  <c r="A278" i="1"/>
  <c r="MG277" i="1"/>
  <c r="LX277" i="1"/>
  <c r="LW277" i="1"/>
  <c r="IK277" i="1" a="1"/>
  <c r="IK277" i="1" s="1"/>
  <c r="AH277" i="1"/>
  <c r="MC277" i="1" a="1"/>
  <c r="MC277" i="1" s="1"/>
  <c r="JP277" i="1"/>
  <c r="LL277" i="1"/>
  <c r="JK277" i="1"/>
  <c r="G277" i="1"/>
  <c r="A277" i="1"/>
  <c r="MG276" i="1"/>
  <c r="LX276" i="1"/>
  <c r="LW276" i="1"/>
  <c r="LL276" i="1"/>
  <c r="LG276" i="1"/>
  <c r="KW276" i="1"/>
  <c r="IK276" i="1" a="1"/>
  <c r="IK276" i="1" s="1"/>
  <c r="CE277" i="1"/>
  <c r="CE278" i="1" s="1"/>
  <c r="CE279" i="1" s="1"/>
  <c r="CE280" i="1" s="1"/>
  <c r="CG280" i="1" s="1"/>
  <c r="CD277" i="1"/>
  <c r="CD278" i="1" s="1"/>
  <c r="CD279" i="1" s="1"/>
  <c r="CD280" i="1" s="1"/>
  <c r="CC277" i="1"/>
  <c r="CC278" i="1" s="1"/>
  <c r="CC279" i="1" s="1"/>
  <c r="CC280" i="1" s="1"/>
  <c r="AH276" i="1"/>
  <c r="MC276" i="1" a="1"/>
  <c r="MC276" i="1" s="1"/>
  <c r="JR276" i="1"/>
  <c r="JK276" i="1"/>
  <c r="G276" i="1"/>
  <c r="A276" i="1"/>
  <c r="A275" i="1"/>
  <c r="ME118" i="1" l="1" a="1"/>
  <c r="ME118" i="1" s="1"/>
  <c r="LK118" i="1" a="1"/>
  <c r="LK118" i="1" s="1"/>
  <c r="MF127" i="1" a="1"/>
  <c r="MF127" i="1" s="1"/>
  <c r="LK127" i="1" a="1"/>
  <c r="LK127" i="1" s="1"/>
  <c r="LZ136" i="1" a="1"/>
  <c r="LZ136" i="1" s="1"/>
  <c r="LK136" i="1" a="1"/>
  <c r="LK136" i="1" s="1"/>
  <c r="Q146" i="1"/>
  <c r="LK146" i="1" s="1" a="1"/>
  <c r="LK146" i="1" s="1"/>
  <c r="LK145" i="1" a="1"/>
  <c r="LK145" i="1" s="1"/>
  <c r="CF144" i="1"/>
  <c r="AJ144" i="1" s="1"/>
  <c r="D144" i="1"/>
  <c r="AI144" i="1"/>
  <c r="LY127" i="1" a="1"/>
  <c r="LY127" i="1" s="1"/>
  <c r="G145" i="1"/>
  <c r="KX145" i="1"/>
  <c r="H119" i="1"/>
  <c r="AZ119" i="1" s="1"/>
  <c r="MA127" i="1" a="1"/>
  <c r="MA127" i="1" s="1"/>
  <c r="CJ136" i="1"/>
  <c r="LS136" i="1" a="1"/>
  <c r="LS136" i="1" s="1"/>
  <c r="CJ145" i="1"/>
  <c r="CJ146" i="1" s="1"/>
  <c r="CJ147" i="1" s="1"/>
  <c r="CJ148" i="1" s="1"/>
  <c r="CJ149" i="1" s="1"/>
  <c r="JR118" i="1"/>
  <c r="JN127" i="1"/>
  <c r="AY136" i="1"/>
  <c r="CF127" i="1"/>
  <c r="JR127" i="1"/>
  <c r="CF136" i="1"/>
  <c r="LT127" i="1" a="1"/>
  <c r="LT127" i="1" s="1"/>
  <c r="AI145" i="1"/>
  <c r="CJ127" i="1"/>
  <c r="CF145" i="1"/>
  <c r="AJ145" i="1" s="1"/>
  <c r="AY118" i="1"/>
  <c r="LT118" i="1" a="1"/>
  <c r="LT118" i="1" s="1"/>
  <c r="BB127" i="1"/>
  <c r="JV127" i="1"/>
  <c r="MC127" i="1" a="1"/>
  <c r="MC127" i="1" s="1"/>
  <c r="LU136" i="1" a="1"/>
  <c r="LU136" i="1" s="1"/>
  <c r="LU145" i="1" a="1"/>
  <c r="LU145" i="1" s="1"/>
  <c r="AZ118" i="1"/>
  <c r="LU118" i="1" a="1"/>
  <c r="LU118" i="1" s="1"/>
  <c r="KJ127" i="1"/>
  <c r="ME127" i="1" a="1"/>
  <c r="ME127" i="1" s="1"/>
  <c r="LZ145" i="1" a="1"/>
  <c r="LZ145" i="1" s="1"/>
  <c r="LY118" i="1" a="1"/>
  <c r="LY118" i="1" s="1"/>
  <c r="G127" i="1"/>
  <c r="KV127" i="1"/>
  <c r="MD145" i="1" a="1"/>
  <c r="MD145" i="1" s="1"/>
  <c r="AH127" i="1"/>
  <c r="LZ118" i="1" a="1"/>
  <c r="LZ118" i="1" s="1"/>
  <c r="H128" i="1"/>
  <c r="H129" i="1" s="1"/>
  <c r="N137" i="1"/>
  <c r="JN137" i="1" s="1"/>
  <c r="AG145" i="1"/>
  <c r="JZ118" i="1" a="1"/>
  <c r="JZ118" i="1" s="1"/>
  <c r="MC118" i="1" a="1"/>
  <c r="MC118" i="1" s="1"/>
  <c r="IG127" i="1"/>
  <c r="AG127" i="1"/>
  <c r="JQ118" i="1"/>
  <c r="MD118" i="1" a="1"/>
  <c r="MD118" i="1" s="1"/>
  <c r="IH127" i="1"/>
  <c r="LV127" i="1" a="1"/>
  <c r="LV127" i="1" s="1"/>
  <c r="JO136" i="1"/>
  <c r="CJ118" i="1"/>
  <c r="KN118" i="1"/>
  <c r="CF117" i="1"/>
  <c r="AJ117" i="1" s="1"/>
  <c r="AI117" i="1"/>
  <c r="D117" i="1"/>
  <c r="K118" i="1"/>
  <c r="S119" i="1"/>
  <c r="LX118" i="1"/>
  <c r="KP118" i="1"/>
  <c r="KA119" i="1"/>
  <c r="LG118" i="1"/>
  <c r="KQ118" i="1"/>
  <c r="JU118" i="1"/>
  <c r="LE118" i="1"/>
  <c r="KO118" i="1"/>
  <c r="JS118" i="1"/>
  <c r="LC118" i="1"/>
  <c r="KU118" i="1"/>
  <c r="KM118" i="1"/>
  <c r="JY118" i="1"/>
  <c r="LJ118" i="1"/>
  <c r="LB118" i="1"/>
  <c r="KT118" i="1"/>
  <c r="KL118" i="1"/>
  <c r="JX118" i="1"/>
  <c r="LI118" i="1"/>
  <c r="LA118" i="1"/>
  <c r="KS118" i="1"/>
  <c r="KK118" i="1"/>
  <c r="JW118" i="1"/>
  <c r="CI118" i="1"/>
  <c r="B119" i="1"/>
  <c r="LH118" i="1"/>
  <c r="KZ118" i="1"/>
  <c r="KJ118" i="1"/>
  <c r="JV118" i="1"/>
  <c r="KY118" i="1"/>
  <c r="AG118" i="1"/>
  <c r="KW118" i="1"/>
  <c r="IJ118" i="1"/>
  <c r="M119" i="1"/>
  <c r="IH118" i="1"/>
  <c r="IG118" i="1"/>
  <c r="AH118" i="1"/>
  <c r="W119" i="1"/>
  <c r="KX118" i="1"/>
  <c r="O120" i="1"/>
  <c r="JQ119" i="1"/>
  <c r="JT118" i="1"/>
  <c r="LF118" i="1"/>
  <c r="JR119" i="1"/>
  <c r="BA118" i="1"/>
  <c r="JN118" i="1"/>
  <c r="LV118" i="1" a="1"/>
  <c r="LV118" i="1" s="1"/>
  <c r="MA118" i="1" a="1"/>
  <c r="MA118" i="1" s="1"/>
  <c r="L119" i="1"/>
  <c r="BB118" i="1"/>
  <c r="JO118" i="1"/>
  <c r="CF118" i="1"/>
  <c r="AJ118" i="1" s="1"/>
  <c r="BC118" i="1"/>
  <c r="JP118" i="1"/>
  <c r="LS118" i="1" a="1"/>
  <c r="LS118" i="1" s="1"/>
  <c r="MB118" i="1" a="1"/>
  <c r="MB118" i="1" s="1"/>
  <c r="MF118" i="1" a="1"/>
  <c r="MF118" i="1" s="1"/>
  <c r="N119" i="1"/>
  <c r="Q119" i="1"/>
  <c r="LK119" i="1" s="1" a="1"/>
  <c r="LK119" i="1" s="1"/>
  <c r="KN127" i="1"/>
  <c r="L128" i="1"/>
  <c r="W129" i="1"/>
  <c r="N129" i="1"/>
  <c r="JP128" i="1"/>
  <c r="JO128" i="1"/>
  <c r="JN128" i="1"/>
  <c r="K127" i="1"/>
  <c r="CF126" i="1"/>
  <c r="AJ126" i="1" s="1"/>
  <c r="AI126" i="1"/>
  <c r="D126" i="1"/>
  <c r="O129" i="1"/>
  <c r="JR128" i="1"/>
  <c r="KZ127" i="1"/>
  <c r="LC127" i="1"/>
  <c r="KU127" i="1"/>
  <c r="KM127" i="1"/>
  <c r="JY127" i="1"/>
  <c r="LJ127" i="1"/>
  <c r="LB127" i="1"/>
  <c r="KT127" i="1"/>
  <c r="KL127" i="1"/>
  <c r="JX127" i="1"/>
  <c r="LI127" i="1"/>
  <c r="LA127" i="1"/>
  <c r="KS127" i="1"/>
  <c r="KK127" i="1"/>
  <c r="JW127" i="1"/>
  <c r="CI127" i="1"/>
  <c r="LG127" i="1"/>
  <c r="KQ127" i="1"/>
  <c r="JU127" i="1"/>
  <c r="LF127" i="1"/>
  <c r="KP127" i="1"/>
  <c r="JT127" i="1"/>
  <c r="LE127" i="1"/>
  <c r="KO127" i="1"/>
  <c r="JS127" i="1"/>
  <c r="LD127" i="1"/>
  <c r="JZ129" i="1" a="1"/>
  <c r="JZ129" i="1" s="1"/>
  <c r="BC127" i="1"/>
  <c r="BA127" i="1"/>
  <c r="AZ127" i="1"/>
  <c r="AY127" i="1"/>
  <c r="JZ127" i="1" a="1"/>
  <c r="JZ127" i="1" s="1"/>
  <c r="B128" i="1"/>
  <c r="KW127" i="1"/>
  <c r="Q128" i="1"/>
  <c r="LK128" i="1" s="1" a="1"/>
  <c r="LK128" i="1" s="1"/>
  <c r="KA131" i="1"/>
  <c r="JZ131" i="1" s="1" a="1"/>
  <c r="JZ131" i="1" s="1"/>
  <c r="JZ130" i="1" a="1"/>
  <c r="JZ130" i="1" s="1"/>
  <c r="KX127" i="1"/>
  <c r="LU127" i="1" a="1"/>
  <c r="LU127" i="1" s="1"/>
  <c r="LZ127" i="1" a="1"/>
  <c r="LZ127" i="1" s="1"/>
  <c r="MD127" i="1" a="1"/>
  <c r="MD127" i="1" s="1"/>
  <c r="KY127" i="1"/>
  <c r="S128" i="1"/>
  <c r="JZ128" i="1" a="1"/>
  <c r="JZ128" i="1" s="1"/>
  <c r="JO127" i="1"/>
  <c r="M128" i="1"/>
  <c r="JP127" i="1"/>
  <c r="LS127" i="1" a="1"/>
  <c r="LS127" i="1" s="1"/>
  <c r="MB127" i="1" a="1"/>
  <c r="MB127" i="1" s="1"/>
  <c r="JQ127" i="1"/>
  <c r="JV136" i="1"/>
  <c r="JY136" i="1"/>
  <c r="B137" i="1"/>
  <c r="LG136" i="1"/>
  <c r="KQ136" i="1"/>
  <c r="JU136" i="1"/>
  <c r="LE136" i="1"/>
  <c r="KO136" i="1"/>
  <c r="JS136" i="1"/>
  <c r="LJ136" i="1"/>
  <c r="KZ136" i="1"/>
  <c r="KN136" i="1"/>
  <c r="JX136" i="1"/>
  <c r="LI136" i="1"/>
  <c r="KM136" i="1"/>
  <c r="JW136" i="1"/>
  <c r="LF136" i="1"/>
  <c r="KU136" i="1"/>
  <c r="KK136" i="1"/>
  <c r="JT136" i="1"/>
  <c r="LD136" i="1"/>
  <c r="KT136" i="1"/>
  <c r="KJ136" i="1"/>
  <c r="LC136" i="1"/>
  <c r="KS136" i="1"/>
  <c r="LB136" i="1"/>
  <c r="CI136" i="1"/>
  <c r="KY136" i="1"/>
  <c r="KW136" i="1"/>
  <c r="M137" i="1"/>
  <c r="IH136" i="1"/>
  <c r="AH136" i="1"/>
  <c r="KX136" i="1"/>
  <c r="IG136" i="1"/>
  <c r="AG136" i="1"/>
  <c r="IJ136" i="1"/>
  <c r="W137" i="1"/>
  <c r="KA138" i="1"/>
  <c r="JZ137" i="1" a="1"/>
  <c r="JZ137" i="1" s="1"/>
  <c r="KL136" i="1"/>
  <c r="KP136" i="1"/>
  <c r="KV136" i="1"/>
  <c r="LH136" i="1"/>
  <c r="BA136" i="1"/>
  <c r="H137" i="1"/>
  <c r="AZ136" i="1"/>
  <c r="AX136" i="1"/>
  <c r="BC136" i="1"/>
  <c r="ME136" i="1" a="1"/>
  <c r="ME136" i="1" s="1"/>
  <c r="MA136" i="1" a="1"/>
  <c r="MA136" i="1" s="1"/>
  <c r="LV136" i="1" a="1"/>
  <c r="LV136" i="1" s="1"/>
  <c r="MD136" i="1" a="1"/>
  <c r="MD136" i="1" s="1"/>
  <c r="Q137" i="1"/>
  <c r="LK137" i="1" s="1" a="1"/>
  <c r="LK137" i="1" s="1"/>
  <c r="JP136" i="1"/>
  <c r="JZ136" i="1" a="1"/>
  <c r="JZ136" i="1" s="1"/>
  <c r="MC136" i="1" a="1"/>
  <c r="MC136" i="1" s="1"/>
  <c r="O137" i="1"/>
  <c r="JQ136" i="1"/>
  <c r="K136" i="1"/>
  <c r="LX136" i="1"/>
  <c r="MF136" i="1" a="1"/>
  <c r="MF136" i="1" s="1"/>
  <c r="L137" i="1"/>
  <c r="JK136" i="1"/>
  <c r="LY136" i="1" a="1"/>
  <c r="LY136" i="1" s="1"/>
  <c r="S138" i="1"/>
  <c r="D135" i="1"/>
  <c r="AI135" i="1"/>
  <c r="LT136" i="1" a="1"/>
  <c r="LT136" i="1" s="1"/>
  <c r="MB136" i="1" a="1"/>
  <c r="MB136" i="1" s="1"/>
  <c r="KR144" i="1"/>
  <c r="AY145" i="1"/>
  <c r="H146" i="1"/>
  <c r="AX145" i="1"/>
  <c r="BC145" i="1"/>
  <c r="BB145" i="1"/>
  <c r="BA145" i="1"/>
  <c r="AZ145" i="1"/>
  <c r="LE145" i="1"/>
  <c r="KO145" i="1"/>
  <c r="JS145" i="1"/>
  <c r="LD145" i="1"/>
  <c r="KN145" i="1"/>
  <c r="LC145" i="1"/>
  <c r="KU145" i="1"/>
  <c r="KM145" i="1"/>
  <c r="JY145" i="1"/>
  <c r="LJ145" i="1"/>
  <c r="LB145" i="1"/>
  <c r="KT145" i="1"/>
  <c r="KL145" i="1"/>
  <c r="JX145" i="1"/>
  <c r="LI145" i="1"/>
  <c r="LA145" i="1"/>
  <c r="KS145" i="1"/>
  <c r="KK145" i="1"/>
  <c r="JW145" i="1"/>
  <c r="CI145" i="1"/>
  <c r="B146" i="1"/>
  <c r="LH145" i="1"/>
  <c r="KZ145" i="1"/>
  <c r="KJ145" i="1"/>
  <c r="JV145" i="1"/>
  <c r="LG145" i="1"/>
  <c r="KQ145" i="1"/>
  <c r="JU145" i="1"/>
  <c r="JT145" i="1"/>
  <c r="KA146" i="1"/>
  <c r="JZ145" i="1" a="1"/>
  <c r="JZ145" i="1" s="1"/>
  <c r="KP145" i="1"/>
  <c r="N146" i="1"/>
  <c r="JP145" i="1"/>
  <c r="JO145" i="1"/>
  <c r="JN145" i="1"/>
  <c r="LF145" i="1"/>
  <c r="D145" i="1"/>
  <c r="K146" i="1"/>
  <c r="AH145" i="1"/>
  <c r="KY145" i="1"/>
  <c r="S146" i="1"/>
  <c r="IG145" i="1"/>
  <c r="LV145" i="1" a="1"/>
  <c r="LV145" i="1" s="1"/>
  <c r="MA145" i="1" a="1"/>
  <c r="MA145" i="1" s="1"/>
  <c r="ME145" i="1" a="1"/>
  <c r="ME145" i="1" s="1"/>
  <c r="L146" i="1"/>
  <c r="IH145" i="1"/>
  <c r="M146" i="1"/>
  <c r="W146" i="1"/>
  <c r="LS145" i="1" a="1"/>
  <c r="LS145" i="1" s="1"/>
  <c r="MB145" i="1" a="1"/>
  <c r="MB145" i="1" s="1"/>
  <c r="MF145" i="1" a="1"/>
  <c r="MF145" i="1" s="1"/>
  <c r="IJ145" i="1"/>
  <c r="JQ145" i="1"/>
  <c r="O146" i="1"/>
  <c r="KV145" i="1"/>
  <c r="LT145" i="1" a="1"/>
  <c r="LT145" i="1" s="1"/>
  <c r="LY145" i="1" a="1"/>
  <c r="LY145" i="1" s="1"/>
  <c r="MC145" i="1" a="1"/>
  <c r="MC145" i="1" s="1"/>
  <c r="KX276" i="1"/>
  <c r="BC277" i="1"/>
  <c r="KW277" i="1"/>
  <c r="BB278" i="1"/>
  <c r="LV278" i="1" a="1"/>
  <c r="LV278" i="1" s="1"/>
  <c r="IJ276" i="1"/>
  <c r="KY276" i="1"/>
  <c r="LI277" i="1"/>
  <c r="LT277" i="1" a="1"/>
  <c r="LT277" i="1" s="1"/>
  <c r="AX277" i="1"/>
  <c r="CG277" i="1"/>
  <c r="KY278" i="1"/>
  <c r="ME278" i="1" a="1"/>
  <c r="ME278" i="1" s="1"/>
  <c r="AY277" i="1"/>
  <c r="IG277" i="1"/>
  <c r="AH278" i="1"/>
  <c r="CG278" i="1"/>
  <c r="LG278" i="1"/>
  <c r="KV276" i="1"/>
  <c r="BA277" i="1"/>
  <c r="AX278" i="1"/>
  <c r="IJ278" i="1"/>
  <c r="LH278" i="1"/>
  <c r="BB277" i="1"/>
  <c r="JO277" i="1"/>
  <c r="AZ278" i="1"/>
  <c r="LL278" i="1"/>
  <c r="LU276" i="1" a="1"/>
  <c r="LU276" i="1" s="1"/>
  <c r="MF276" i="1" a="1"/>
  <c r="MF276" i="1" s="1"/>
  <c r="MB276" i="1" a="1"/>
  <c r="MB276" i="1" s="1"/>
  <c r="LS276" i="1" a="1"/>
  <c r="LS276" i="1" s="1"/>
  <c r="ME276" i="1" a="1"/>
  <c r="ME276" i="1" s="1"/>
  <c r="MA276" i="1" a="1"/>
  <c r="MA276" i="1" s="1"/>
  <c r="LV276" i="1" a="1"/>
  <c r="LV276" i="1" s="1"/>
  <c r="BA276" i="1"/>
  <c r="AZ276" i="1"/>
  <c r="AY276" i="1"/>
  <c r="AX276" i="1"/>
  <c r="MD276" i="1" a="1"/>
  <c r="MD276" i="1" s="1"/>
  <c r="BR276" i="1"/>
  <c r="CG276" i="1"/>
  <c r="LY276" i="1" a="1"/>
  <c r="LY276" i="1" s="1"/>
  <c r="JP276" i="1"/>
  <c r="JO276" i="1"/>
  <c r="JN276" i="1"/>
  <c r="BB276" i="1"/>
  <c r="LT276" i="1" a="1"/>
  <c r="LT276" i="1" s="1"/>
  <c r="LZ276" i="1" a="1"/>
  <c r="LZ276" i="1" s="1"/>
  <c r="JQ276" i="1"/>
  <c r="BC276" i="1"/>
  <c r="D277" i="1"/>
  <c r="AI277" i="1"/>
  <c r="EE277" i="1" s="1"/>
  <c r="LH276" i="1"/>
  <c r="IG276" i="1"/>
  <c r="LI276" i="1"/>
  <c r="IH276" i="1"/>
  <c r="LJ276" i="1"/>
  <c r="AG276" i="1"/>
  <c r="JR277" i="1"/>
  <c r="JQ277" i="1"/>
  <c r="KX277" i="1"/>
  <c r="LU277" i="1" a="1"/>
  <c r="LU277" i="1" s="1"/>
  <c r="LZ277" i="1" a="1"/>
  <c r="LZ277" i="1" s="1"/>
  <c r="MD277" i="1" a="1"/>
  <c r="MD277" i="1" s="1"/>
  <c r="KY277" i="1"/>
  <c r="LG277" i="1"/>
  <c r="JN277" i="1"/>
  <c r="LH277" i="1"/>
  <c r="LV277" i="1" a="1"/>
  <c r="LV277" i="1" s="1"/>
  <c r="MA277" i="1" a="1"/>
  <c r="MA277" i="1" s="1"/>
  <c r="ME277" i="1" a="1"/>
  <c r="ME277" i="1" s="1"/>
  <c r="AZ277" i="1"/>
  <c r="IH277" i="1"/>
  <c r="LJ277" i="1"/>
  <c r="LS277" i="1" a="1"/>
  <c r="LS277" i="1" s="1"/>
  <c r="MB277" i="1" a="1"/>
  <c r="MB277" i="1" s="1"/>
  <c r="MF277" i="1" a="1"/>
  <c r="MF277" i="1" s="1"/>
  <c r="AG277" i="1"/>
  <c r="IJ277" i="1"/>
  <c r="KV277" i="1"/>
  <c r="LY277" i="1" a="1"/>
  <c r="LY277" i="1" s="1"/>
  <c r="JP278" i="1"/>
  <c r="JO278" i="1"/>
  <c r="AI278" i="1"/>
  <c r="EE278" i="1" s="1"/>
  <c r="D278" i="1"/>
  <c r="BB279" i="1"/>
  <c r="AZ279" i="1"/>
  <c r="AX279" i="1"/>
  <c r="BC279" i="1"/>
  <c r="BA279" i="1"/>
  <c r="AY279" i="1"/>
  <c r="MD278" i="1" a="1"/>
  <c r="MD278" i="1" s="1"/>
  <c r="LZ278" i="1" a="1"/>
  <c r="LZ278" i="1" s="1"/>
  <c r="LU278" i="1" a="1"/>
  <c r="LU278" i="1" s="1"/>
  <c r="MF278" i="1" a="1"/>
  <c r="MF278" i="1" s="1"/>
  <c r="MB278" i="1" a="1"/>
  <c r="MB278" i="1" s="1"/>
  <c r="LS278" i="1" a="1"/>
  <c r="LS278" i="1" s="1"/>
  <c r="MA278" i="1" a="1"/>
  <c r="MA278" i="1" s="1"/>
  <c r="BR278" i="1"/>
  <c r="LT278" i="1" a="1"/>
  <c r="LT278" i="1" s="1"/>
  <c r="MC278" i="1" a="1"/>
  <c r="MC278" i="1" s="1"/>
  <c r="AY278" i="1"/>
  <c r="IG278" i="1"/>
  <c r="LI278" i="1"/>
  <c r="IH278" i="1"/>
  <c r="LJ278" i="1"/>
  <c r="AG278" i="1"/>
  <c r="BA278" i="1"/>
  <c r="KW278" i="1"/>
  <c r="AG279" i="1"/>
  <c r="KX279" i="1"/>
  <c r="LL279" i="1"/>
  <c r="KV279" i="1"/>
  <c r="IJ279" i="1"/>
  <c r="LJ279" i="1"/>
  <c r="IH279" i="1"/>
  <c r="LI279" i="1"/>
  <c r="LH279" i="1"/>
  <c r="KY279" i="1"/>
  <c r="AH279" i="1"/>
  <c r="KW279" i="1"/>
  <c r="LG279" i="1"/>
  <c r="IG279" i="1"/>
  <c r="JR279" i="1"/>
  <c r="MC279" i="1" a="1"/>
  <c r="MC279" i="1" s="1"/>
  <c r="LY279" i="1" a="1"/>
  <c r="LY279" i="1" s="1"/>
  <c r="LT279" i="1" a="1"/>
  <c r="LT279" i="1" s="1"/>
  <c r="MF279" i="1" a="1"/>
  <c r="MF279" i="1" s="1"/>
  <c r="MB279" i="1" a="1"/>
  <c r="MB279" i="1" s="1"/>
  <c r="LS279" i="1" a="1"/>
  <c r="LS279" i="1" s="1"/>
  <c r="ME279" i="1" a="1"/>
  <c r="ME279" i="1" s="1"/>
  <c r="MA279" i="1" a="1"/>
  <c r="MA279" i="1" s="1"/>
  <c r="LV279" i="1" a="1"/>
  <c r="LV279" i="1" s="1"/>
  <c r="LU279" i="1" a="1"/>
  <c r="LU279" i="1" s="1"/>
  <c r="MD279" i="1" a="1"/>
  <c r="MD279" i="1" s="1"/>
  <c r="CG279" i="1"/>
  <c r="JP279" i="1"/>
  <c r="JN279" i="1"/>
  <c r="JO279" i="1"/>
  <c r="LZ279" i="1" a="1"/>
  <c r="LZ279" i="1" s="1"/>
  <c r="G254" i="1"/>
  <c r="G255" i="1"/>
  <c r="G256" i="1"/>
  <c r="G257" i="1"/>
  <c r="G258" i="1"/>
  <c r="G259" i="1"/>
  <c r="G260" i="1"/>
  <c r="G261" i="1"/>
  <c r="G262" i="1"/>
  <c r="G263" i="1"/>
  <c r="G264" i="1"/>
  <c r="G265" i="1"/>
  <c r="G266" i="1"/>
  <c r="G267" i="1"/>
  <c r="G268" i="1"/>
  <c r="G269" i="1"/>
  <c r="LV146" i="1" l="1" a="1"/>
  <c r="LV146" i="1" s="1"/>
  <c r="MA146" i="1" a="1"/>
  <c r="MA146" i="1" s="1"/>
  <c r="LS146" i="1" a="1"/>
  <c r="LS146" i="1" s="1"/>
  <c r="ME146" i="1" a="1"/>
  <c r="ME146" i="1" s="1"/>
  <c r="MB146" i="1" a="1"/>
  <c r="MB146" i="1" s="1"/>
  <c r="LT146" i="1" a="1"/>
  <c r="LT146" i="1" s="1"/>
  <c r="MF146" i="1" a="1"/>
  <c r="MF146" i="1" s="1"/>
  <c r="LY146" i="1" a="1"/>
  <c r="LY146" i="1" s="1"/>
  <c r="Q147" i="1"/>
  <c r="LK147" i="1" s="1" a="1"/>
  <c r="LK147" i="1" s="1"/>
  <c r="MC146" i="1" a="1"/>
  <c r="MC146" i="1" s="1"/>
  <c r="LU146" i="1" a="1"/>
  <c r="LU146" i="1" s="1"/>
  <c r="MD146" i="1" a="1"/>
  <c r="MD146" i="1" s="1"/>
  <c r="LZ146" i="1" a="1"/>
  <c r="LZ146" i="1" s="1"/>
  <c r="AX119" i="1"/>
  <c r="AX128" i="1"/>
  <c r="BA128" i="1"/>
  <c r="BC128" i="1"/>
  <c r="BA119" i="1"/>
  <c r="BB128" i="1"/>
  <c r="BC119" i="1"/>
  <c r="AY128" i="1"/>
  <c r="AZ128" i="1"/>
  <c r="H120" i="1"/>
  <c r="BB120" i="1" s="1"/>
  <c r="BB119" i="1"/>
  <c r="AY119" i="1"/>
  <c r="N138" i="1"/>
  <c r="JN138" i="1" s="1"/>
  <c r="JO137" i="1"/>
  <c r="JP137" i="1"/>
  <c r="KR145" i="1"/>
  <c r="KI127" i="1" a="1"/>
  <c r="KI127" i="1" s="1"/>
  <c r="CF146" i="1"/>
  <c r="AJ146" i="1" s="1"/>
  <c r="KI136" i="1" a="1"/>
  <c r="KI136" i="1" s="1"/>
  <c r="L120" i="1"/>
  <c r="JK119" i="1"/>
  <c r="KY119" i="1"/>
  <c r="KW119" i="1"/>
  <c r="IJ119" i="1"/>
  <c r="AH119" i="1"/>
  <c r="KX119" i="1"/>
  <c r="AG119" i="1"/>
  <c r="KV119" i="1"/>
  <c r="IH119" i="1"/>
  <c r="IG119" i="1"/>
  <c r="M120" i="1"/>
  <c r="LJ119" i="1"/>
  <c r="LB119" i="1"/>
  <c r="B120" i="1"/>
  <c r="LG119" i="1"/>
  <c r="KQ119" i="1"/>
  <c r="LE119" i="1"/>
  <c r="KO119" i="1"/>
  <c r="LF119" i="1"/>
  <c r="KT119" i="1"/>
  <c r="KJ119" i="1"/>
  <c r="JU119" i="1"/>
  <c r="LC119" i="1"/>
  <c r="JS119" i="1"/>
  <c r="KZ119" i="1"/>
  <c r="KN119" i="1"/>
  <c r="JY119" i="1"/>
  <c r="KM119" i="1"/>
  <c r="JX119" i="1"/>
  <c r="LI119" i="1"/>
  <c r="KL119" i="1"/>
  <c r="JW119" i="1"/>
  <c r="LH119" i="1"/>
  <c r="KU119" i="1"/>
  <c r="KK119" i="1"/>
  <c r="JV119" i="1"/>
  <c r="CI119" i="1"/>
  <c r="LA119" i="1"/>
  <c r="KS119" i="1"/>
  <c r="KP119" i="1"/>
  <c r="JT119" i="1"/>
  <c r="LD119" i="1"/>
  <c r="S120" i="1"/>
  <c r="LX119" i="1"/>
  <c r="L147" i="1"/>
  <c r="JK146" i="1"/>
  <c r="K147" i="1"/>
  <c r="AI146" i="1"/>
  <c r="D146" i="1"/>
  <c r="LD146" i="1"/>
  <c r="KN146" i="1"/>
  <c r="LC146" i="1"/>
  <c r="KU146" i="1"/>
  <c r="KM146" i="1"/>
  <c r="JY146" i="1"/>
  <c r="LI146" i="1"/>
  <c r="LA146" i="1"/>
  <c r="KS146" i="1"/>
  <c r="KK146" i="1"/>
  <c r="JW146" i="1"/>
  <c r="B147" i="1"/>
  <c r="LH146" i="1"/>
  <c r="KZ146" i="1"/>
  <c r="KJ146" i="1"/>
  <c r="JV146" i="1"/>
  <c r="LG146" i="1"/>
  <c r="KQ146" i="1"/>
  <c r="JU146" i="1"/>
  <c r="LF146" i="1"/>
  <c r="KP146" i="1"/>
  <c r="LE146" i="1"/>
  <c r="KO146" i="1"/>
  <c r="JS146" i="1"/>
  <c r="KT146" i="1"/>
  <c r="KL146" i="1"/>
  <c r="CI146" i="1"/>
  <c r="JX146" i="1"/>
  <c r="JT146" i="1"/>
  <c r="LJ146" i="1"/>
  <c r="LB146" i="1"/>
  <c r="L138" i="1"/>
  <c r="JK137" i="1"/>
  <c r="G136" i="1"/>
  <c r="S129" i="1"/>
  <c r="LX128" i="1"/>
  <c r="LF128" i="1"/>
  <c r="KP128" i="1"/>
  <c r="JT128" i="1"/>
  <c r="LE128" i="1"/>
  <c r="KO128" i="1"/>
  <c r="JS128" i="1"/>
  <c r="LJ128" i="1"/>
  <c r="LB128" i="1"/>
  <c r="KT128" i="1"/>
  <c r="KL128" i="1"/>
  <c r="JX128" i="1"/>
  <c r="LI128" i="1"/>
  <c r="LA128" i="1"/>
  <c r="KS128" i="1"/>
  <c r="KK128" i="1"/>
  <c r="JW128" i="1"/>
  <c r="B129" i="1"/>
  <c r="LH128" i="1"/>
  <c r="KZ128" i="1"/>
  <c r="KJ128" i="1"/>
  <c r="JV128" i="1"/>
  <c r="LG128" i="1"/>
  <c r="KQ128" i="1"/>
  <c r="JU128" i="1"/>
  <c r="KN128" i="1"/>
  <c r="KM128" i="1"/>
  <c r="LD128" i="1"/>
  <c r="LC128" i="1"/>
  <c r="JY128" i="1"/>
  <c r="CI128" i="1"/>
  <c r="KU128" i="1"/>
  <c r="KR126" i="1"/>
  <c r="JK128" i="1"/>
  <c r="L129" i="1"/>
  <c r="K119" i="1"/>
  <c r="AI118" i="1"/>
  <c r="D118" i="1"/>
  <c r="MC137" i="1" a="1"/>
  <c r="MC137" i="1" s="1"/>
  <c r="LY137" i="1" a="1"/>
  <c r="LY137" i="1" s="1"/>
  <c r="LT137" i="1" a="1"/>
  <c r="LT137" i="1" s="1"/>
  <c r="MD137" i="1" a="1"/>
  <c r="MD137" i="1" s="1"/>
  <c r="LV137" i="1" a="1"/>
  <c r="LV137" i="1" s="1"/>
  <c r="MB137" i="1" a="1"/>
  <c r="MB137" i="1" s="1"/>
  <c r="LS137" i="1" a="1"/>
  <c r="LS137" i="1" s="1"/>
  <c r="MA137" i="1" a="1"/>
  <c r="MA137" i="1" s="1"/>
  <c r="Q138" i="1"/>
  <c r="LK138" i="1" s="1" a="1"/>
  <c r="LK138" i="1" s="1"/>
  <c r="LZ137" i="1" a="1"/>
  <c r="LZ137" i="1" s="1"/>
  <c r="LU137" i="1" a="1"/>
  <c r="LU137" i="1" s="1"/>
  <c r="MF137" i="1" a="1"/>
  <c r="MF137" i="1" s="1"/>
  <c r="ME137" i="1" a="1"/>
  <c r="ME137" i="1" s="1"/>
  <c r="BC129" i="1"/>
  <c r="AZ129" i="1"/>
  <c r="AY129" i="1"/>
  <c r="AX129" i="1"/>
  <c r="BA129" i="1"/>
  <c r="H130" i="1"/>
  <c r="BB129" i="1"/>
  <c r="W120" i="1"/>
  <c r="KR117" i="1"/>
  <c r="JZ146" i="1" a="1"/>
  <c r="JZ146" i="1" s="1"/>
  <c r="KA147" i="1"/>
  <c r="H138" i="1"/>
  <c r="AX137" i="1"/>
  <c r="BC137" i="1"/>
  <c r="BB137" i="1"/>
  <c r="AZ137" i="1"/>
  <c r="AY137" i="1"/>
  <c r="BA137" i="1"/>
  <c r="LI137" i="1"/>
  <c r="LA137" i="1"/>
  <c r="KS137" i="1"/>
  <c r="KK137" i="1"/>
  <c r="JW137" i="1"/>
  <c r="LF137" i="1"/>
  <c r="KN137" i="1"/>
  <c r="JX137" i="1"/>
  <c r="CI137" i="1"/>
  <c r="LE137" i="1"/>
  <c r="KM137" i="1"/>
  <c r="JV137" i="1"/>
  <c r="LD137" i="1"/>
  <c r="KU137" i="1"/>
  <c r="KL137" i="1"/>
  <c r="JU137" i="1"/>
  <c r="LC137" i="1"/>
  <c r="KT137" i="1"/>
  <c r="KJ137" i="1"/>
  <c r="JT137" i="1"/>
  <c r="LH137" i="1"/>
  <c r="KP137" i="1"/>
  <c r="LG137" i="1"/>
  <c r="KO137" i="1"/>
  <c r="JY137" i="1"/>
  <c r="LB137" i="1"/>
  <c r="JS137" i="1"/>
  <c r="KZ137" i="1"/>
  <c r="LJ137" i="1"/>
  <c r="KQ137" i="1"/>
  <c r="B138" i="1"/>
  <c r="M138" i="1"/>
  <c r="IH137" i="1"/>
  <c r="KW137" i="1"/>
  <c r="KV137" i="1"/>
  <c r="IJ137" i="1"/>
  <c r="KX137" i="1"/>
  <c r="IG137" i="1"/>
  <c r="AH137" i="1"/>
  <c r="KY137" i="1"/>
  <c r="AG137" i="1"/>
  <c r="H147" i="1"/>
  <c r="BA146" i="1"/>
  <c r="BC146" i="1"/>
  <c r="BB146" i="1"/>
  <c r="AZ146" i="1"/>
  <c r="AY146" i="1"/>
  <c r="AX146" i="1"/>
  <c r="KR135" i="1"/>
  <c r="K137" i="1"/>
  <c r="CJ137" i="1"/>
  <c r="CJ138" i="1" s="1"/>
  <c r="CJ139" i="1" s="1"/>
  <c r="CJ140" i="1" s="1"/>
  <c r="D136" i="1"/>
  <c r="AJ136" i="1"/>
  <c r="AI136" i="1"/>
  <c r="W138" i="1"/>
  <c r="MD128" i="1" a="1"/>
  <c r="MD128" i="1" s="1"/>
  <c r="LZ128" i="1" a="1"/>
  <c r="LZ128" i="1" s="1"/>
  <c r="LU128" i="1" a="1"/>
  <c r="LU128" i="1" s="1"/>
  <c r="Q129" i="1"/>
  <c r="LK129" i="1" s="1" a="1"/>
  <c r="LK129" i="1" s="1"/>
  <c r="MF128" i="1" a="1"/>
  <c r="MF128" i="1" s="1"/>
  <c r="MB128" i="1" a="1"/>
  <c r="MB128" i="1" s="1"/>
  <c r="LS128" i="1" a="1"/>
  <c r="LS128" i="1" s="1"/>
  <c r="ME128" i="1" a="1"/>
  <c r="ME128" i="1" s="1"/>
  <c r="MA128" i="1" a="1"/>
  <c r="MA128" i="1" s="1"/>
  <c r="LV128" i="1" a="1"/>
  <c r="LV128" i="1" s="1"/>
  <c r="LT128" i="1" a="1"/>
  <c r="LT128" i="1" s="1"/>
  <c r="MC128" i="1" a="1"/>
  <c r="MC128" i="1" s="1"/>
  <c r="LY128" i="1" a="1"/>
  <c r="LY128" i="1" s="1"/>
  <c r="K128" i="1"/>
  <c r="D127" i="1"/>
  <c r="AJ127" i="1"/>
  <c r="AI127" i="1"/>
  <c r="N130" i="1"/>
  <c r="JP129" i="1"/>
  <c r="JO129" i="1"/>
  <c r="JN129" i="1"/>
  <c r="G118" i="1"/>
  <c r="KA120" i="1"/>
  <c r="JZ119" i="1" a="1"/>
  <c r="JZ119" i="1" s="1"/>
  <c r="JO146" i="1"/>
  <c r="JN146" i="1"/>
  <c r="N147" i="1"/>
  <c r="JP146" i="1"/>
  <c r="MF119" i="1" a="1"/>
  <c r="MF119" i="1" s="1"/>
  <c r="MB119" i="1" a="1"/>
  <c r="MB119" i="1" s="1"/>
  <c r="LS119" i="1" a="1"/>
  <c r="LS119" i="1" s="1"/>
  <c r="Q120" i="1"/>
  <c r="LK120" i="1" s="1" a="1"/>
  <c r="LK120" i="1" s="1"/>
  <c r="MC119" i="1" a="1"/>
  <c r="MC119" i="1" s="1"/>
  <c r="LY119" i="1" a="1"/>
  <c r="LY119" i="1" s="1"/>
  <c r="LT119" i="1" a="1"/>
  <c r="LT119" i="1" s="1"/>
  <c r="MA119" i="1" a="1"/>
  <c r="MA119" i="1" s="1"/>
  <c r="ME119" i="1" a="1"/>
  <c r="ME119" i="1" s="1"/>
  <c r="LV119" i="1" a="1"/>
  <c r="LV119" i="1" s="1"/>
  <c r="MD119" i="1" a="1"/>
  <c r="MD119" i="1" s="1"/>
  <c r="LU119" i="1" a="1"/>
  <c r="LU119" i="1" s="1"/>
  <c r="LZ119" i="1" a="1"/>
  <c r="LZ119" i="1" s="1"/>
  <c r="N120" i="1"/>
  <c r="JP119" i="1"/>
  <c r="JO119" i="1"/>
  <c r="JN119" i="1"/>
  <c r="KI118" i="1" a="1"/>
  <c r="KI118" i="1" s="1"/>
  <c r="W147" i="1"/>
  <c r="JZ138" i="1" a="1"/>
  <c r="JZ138" i="1" s="1"/>
  <c r="KA139" i="1"/>
  <c r="JR146" i="1"/>
  <c r="O147" i="1"/>
  <c r="JQ146" i="1"/>
  <c r="KV146" i="1"/>
  <c r="IJ146" i="1"/>
  <c r="M147" i="1"/>
  <c r="IG146" i="1"/>
  <c r="KY146" i="1"/>
  <c r="KX146" i="1"/>
  <c r="KW146" i="1"/>
  <c r="AH146" i="1"/>
  <c r="AG146" i="1"/>
  <c r="IH146" i="1"/>
  <c r="LX146" i="1"/>
  <c r="S147" i="1"/>
  <c r="KI145" i="1" a="1"/>
  <c r="KI145" i="1" s="1"/>
  <c r="LX138" i="1"/>
  <c r="S139" i="1"/>
  <c r="O138" i="1"/>
  <c r="JR137" i="1"/>
  <c r="JQ137" i="1"/>
  <c r="KX128" i="1"/>
  <c r="KW128" i="1"/>
  <c r="M129" i="1"/>
  <c r="IH128" i="1"/>
  <c r="IG128" i="1"/>
  <c r="KY128" i="1"/>
  <c r="AH128" i="1"/>
  <c r="AG128" i="1"/>
  <c r="KV128" i="1"/>
  <c r="IJ128" i="1"/>
  <c r="W130" i="1"/>
  <c r="JR129" i="1"/>
  <c r="JQ129" i="1"/>
  <c r="O130" i="1"/>
  <c r="JR120" i="1"/>
  <c r="O121" i="1"/>
  <c r="JQ120" i="1"/>
  <c r="D279" i="1"/>
  <c r="AI279" i="1"/>
  <c r="EF278" i="1"/>
  <c r="BR277" i="1"/>
  <c r="AI276" i="1"/>
  <c r="D276" i="1"/>
  <c r="EF277" i="1"/>
  <c r="BR279" i="1"/>
  <c r="AL274" i="1"/>
  <c r="A274" i="1"/>
  <c r="MG269" i="1"/>
  <c r="LX269" i="1"/>
  <c r="LW269" i="1"/>
  <c r="IK269" i="1" a="1"/>
  <c r="IK269" i="1" s="1"/>
  <c r="A269" i="1"/>
  <c r="MG268" i="1"/>
  <c r="LX268" i="1"/>
  <c r="LW268" i="1"/>
  <c r="IK268" i="1" a="1"/>
  <c r="IK268" i="1" s="1"/>
  <c r="W268" i="1" a="1"/>
  <c r="W268" i="1" s="1"/>
  <c r="A268" i="1"/>
  <c r="MG267" i="1"/>
  <c r="LX267" i="1"/>
  <c r="LW267" i="1"/>
  <c r="IK267" i="1" a="1"/>
  <c r="IK267" i="1" s="1"/>
  <c r="CE267" i="1"/>
  <c r="CE268" i="1" s="1"/>
  <c r="CE269" i="1" s="1"/>
  <c r="CG269" i="1" s="1"/>
  <c r="CD267" i="1"/>
  <c r="CD268" i="1" s="1"/>
  <c r="CD269" i="1" s="1"/>
  <c r="CC267" i="1"/>
  <c r="CC268" i="1" s="1"/>
  <c r="CC269" i="1" s="1"/>
  <c r="Q267" i="1"/>
  <c r="P267" i="1"/>
  <c r="P268" i="1" s="1"/>
  <c r="P269" i="1" s="1"/>
  <c r="O267" i="1"/>
  <c r="N267" i="1"/>
  <c r="N268" i="1" s="1"/>
  <c r="M267" i="1"/>
  <c r="LJ267" i="1" s="1"/>
  <c r="L267" i="1"/>
  <c r="I267" i="1"/>
  <c r="I268" i="1" s="1"/>
  <c r="I269" i="1" s="1"/>
  <c r="H267" i="1"/>
  <c r="H268" i="1" s="1"/>
  <c r="BB268" i="1" s="1"/>
  <c r="A267" i="1"/>
  <c r="MG266" i="1"/>
  <c r="MF266" i="1" a="1"/>
  <c r="MF266" i="1" s="1"/>
  <c r="ME266" i="1" a="1"/>
  <c r="ME266" i="1" s="1"/>
  <c r="MD266" i="1" a="1"/>
  <c r="MD266" i="1" s="1"/>
  <c r="MC266" i="1" a="1"/>
  <c r="MC266" i="1" s="1"/>
  <c r="MB266" i="1" a="1"/>
  <c r="MB266" i="1" s="1"/>
  <c r="MA266" i="1" a="1"/>
  <c r="MA266" i="1" s="1"/>
  <c r="LZ266" i="1" a="1"/>
  <c r="LZ266" i="1" s="1"/>
  <c r="LY266" i="1" a="1"/>
  <c r="LY266" i="1" s="1"/>
  <c r="LX266" i="1"/>
  <c r="LW266" i="1"/>
  <c r="LV266" i="1" a="1"/>
  <c r="LV266" i="1" s="1"/>
  <c r="LU266" i="1" a="1"/>
  <c r="LU266" i="1" s="1"/>
  <c r="LT266" i="1" a="1"/>
  <c r="LT266" i="1" s="1"/>
  <c r="LS266" i="1" a="1"/>
  <c r="LS266" i="1" s="1"/>
  <c r="LL266" i="1"/>
  <c r="LJ266" i="1"/>
  <c r="LI266" i="1"/>
  <c r="LH266" i="1"/>
  <c r="LG266" i="1"/>
  <c r="KY266" i="1"/>
  <c r="KX266" i="1"/>
  <c r="KW266" i="1"/>
  <c r="KV266" i="1"/>
  <c r="JR266" i="1"/>
  <c r="JQ266" i="1"/>
  <c r="JP266" i="1"/>
  <c r="JO266" i="1"/>
  <c r="JN266" i="1"/>
  <c r="JK266" i="1"/>
  <c r="IK266" i="1" a="1"/>
  <c r="IK266" i="1" s="1"/>
  <c r="IJ266" i="1"/>
  <c r="IH266" i="1"/>
  <c r="IG266" i="1"/>
  <c r="CG266" i="1"/>
  <c r="BC266" i="1"/>
  <c r="BB266" i="1"/>
  <c r="BA266" i="1"/>
  <c r="AZ266" i="1"/>
  <c r="AY266" i="1"/>
  <c r="AX266" i="1"/>
  <c r="AH266" i="1"/>
  <c r="AG266" i="1"/>
  <c r="K266" i="1"/>
  <c r="CF266" i="1" s="1"/>
  <c r="J266" i="1"/>
  <c r="J267" i="1" s="1"/>
  <c r="A266" i="1"/>
  <c r="MG265" i="1"/>
  <c r="LX265" i="1"/>
  <c r="LW265" i="1"/>
  <c r="IK265" i="1" a="1"/>
  <c r="IK265" i="1" s="1"/>
  <c r="A265" i="1"/>
  <c r="MG264" i="1"/>
  <c r="LX264" i="1"/>
  <c r="LW264" i="1"/>
  <c r="IK264" i="1" a="1"/>
  <c r="IK264" i="1" s="1"/>
  <c r="W264" i="1" a="1"/>
  <c r="W264" i="1" s="1"/>
  <c r="A264" i="1"/>
  <c r="MG263" i="1"/>
  <c r="LX263" i="1"/>
  <c r="LW263" i="1"/>
  <c r="IK263" i="1" a="1"/>
  <c r="IK263" i="1" s="1"/>
  <c r="CE263" i="1"/>
  <c r="CE264" i="1" s="1"/>
  <c r="CD263" i="1"/>
  <c r="CD264" i="1" s="1"/>
  <c r="CD265" i="1" s="1"/>
  <c r="CC263" i="1"/>
  <c r="CC264" i="1" s="1"/>
  <c r="CC265" i="1" s="1"/>
  <c r="Q263" i="1"/>
  <c r="P263" i="1"/>
  <c r="P264" i="1" s="1"/>
  <c r="P265" i="1" s="1"/>
  <c r="O263" i="1"/>
  <c r="N263" i="1"/>
  <c r="M263" i="1"/>
  <c r="L263" i="1"/>
  <c r="L264" i="1" s="1"/>
  <c r="I263" i="1"/>
  <c r="I264" i="1" s="1"/>
  <c r="I265" i="1" s="1"/>
  <c r="H263" i="1"/>
  <c r="AZ263" i="1" s="1"/>
  <c r="A263" i="1"/>
  <c r="MG262" i="1"/>
  <c r="MF262" i="1" a="1"/>
  <c r="MF262" i="1" s="1"/>
  <c r="ME262" i="1" a="1"/>
  <c r="ME262" i="1" s="1"/>
  <c r="MD262" i="1" a="1"/>
  <c r="MD262" i="1" s="1"/>
  <c r="MC262" i="1" a="1"/>
  <c r="MC262" i="1" s="1"/>
  <c r="MB262" i="1" a="1"/>
  <c r="MB262" i="1" s="1"/>
  <c r="MA262" i="1" a="1"/>
  <c r="MA262" i="1" s="1"/>
  <c r="LZ262" i="1" a="1"/>
  <c r="LZ262" i="1" s="1"/>
  <c r="LY262" i="1" a="1"/>
  <c r="LY262" i="1" s="1"/>
  <c r="LX262" i="1"/>
  <c r="LW262" i="1"/>
  <c r="LV262" i="1" a="1"/>
  <c r="LV262" i="1" s="1"/>
  <c r="LU262" i="1" a="1"/>
  <c r="LU262" i="1" s="1"/>
  <c r="LT262" i="1" a="1"/>
  <c r="LT262" i="1" s="1"/>
  <c r="LS262" i="1" a="1"/>
  <c r="LS262" i="1" s="1"/>
  <c r="LL262" i="1"/>
  <c r="LJ262" i="1"/>
  <c r="LI262" i="1"/>
  <c r="LH262" i="1"/>
  <c r="LG262" i="1"/>
  <c r="KY262" i="1"/>
  <c r="KX262" i="1"/>
  <c r="KW262" i="1"/>
  <c r="KV262" i="1"/>
  <c r="JR262" i="1"/>
  <c r="JQ262" i="1"/>
  <c r="JP262" i="1"/>
  <c r="JO262" i="1"/>
  <c r="JN262" i="1"/>
  <c r="JK262" i="1"/>
  <c r="IK262" i="1" a="1"/>
  <c r="IK262" i="1" s="1"/>
  <c r="IJ262" i="1"/>
  <c r="IH262" i="1"/>
  <c r="IG262" i="1"/>
  <c r="CG262" i="1"/>
  <c r="BC262" i="1"/>
  <c r="BB262" i="1"/>
  <c r="BA262" i="1"/>
  <c r="AZ262" i="1"/>
  <c r="AY262" i="1"/>
  <c r="AX262" i="1"/>
  <c r="AH262" i="1"/>
  <c r="AG262" i="1"/>
  <c r="K262" i="1"/>
  <c r="CF262" i="1" s="1"/>
  <c r="J262" i="1"/>
  <c r="J263" i="1" s="1"/>
  <c r="J264" i="1" s="1"/>
  <c r="A262" i="1"/>
  <c r="MG261" i="1"/>
  <c r="LX261" i="1"/>
  <c r="LW261" i="1"/>
  <c r="IK261" i="1" a="1"/>
  <c r="IK261" i="1" s="1"/>
  <c r="A261" i="1"/>
  <c r="MG260" i="1"/>
  <c r="LX260" i="1"/>
  <c r="LW260" i="1"/>
  <c r="IK260" i="1" a="1"/>
  <c r="IK260" i="1" s="1"/>
  <c r="W260" i="1" a="1"/>
  <c r="W260" i="1" s="1"/>
  <c r="A260" i="1"/>
  <c r="MG259" i="1"/>
  <c r="LX259" i="1"/>
  <c r="LW259" i="1"/>
  <c r="IK259" i="1" a="1"/>
  <c r="IK259" i="1" s="1"/>
  <c r="CE259" i="1"/>
  <c r="CE260" i="1" s="1"/>
  <c r="CD259" i="1"/>
  <c r="CD260" i="1" s="1"/>
  <c r="CD261" i="1" s="1"/>
  <c r="CC259" i="1"/>
  <c r="CC260" i="1" s="1"/>
  <c r="CC261" i="1" s="1"/>
  <c r="Q259" i="1"/>
  <c r="P259" i="1"/>
  <c r="P260" i="1" s="1"/>
  <c r="P261" i="1" s="1"/>
  <c r="O259" i="1"/>
  <c r="JR259" i="1" s="1"/>
  <c r="N259" i="1"/>
  <c r="N260" i="1" s="1"/>
  <c r="M259" i="1"/>
  <c r="LG259" i="1" s="1"/>
  <c r="L259" i="1"/>
  <c r="JK259" i="1" s="1"/>
  <c r="I259" i="1"/>
  <c r="I260" i="1" s="1"/>
  <c r="I261" i="1" s="1"/>
  <c r="H259" i="1"/>
  <c r="BB259" i="1" s="1"/>
  <c r="A259" i="1"/>
  <c r="MG258" i="1"/>
  <c r="MF258" i="1" a="1"/>
  <c r="MF258" i="1" s="1"/>
  <c r="ME258" i="1" a="1"/>
  <c r="ME258" i="1" s="1"/>
  <c r="MD258" i="1" a="1"/>
  <c r="MD258" i="1" s="1"/>
  <c r="MC258" i="1" a="1"/>
  <c r="MC258" i="1" s="1"/>
  <c r="MB258" i="1" a="1"/>
  <c r="MB258" i="1" s="1"/>
  <c r="MA258" i="1" a="1"/>
  <c r="MA258" i="1" s="1"/>
  <c r="LZ258" i="1" a="1"/>
  <c r="LZ258" i="1" s="1"/>
  <c r="LY258" i="1" a="1"/>
  <c r="LY258" i="1" s="1"/>
  <c r="LX258" i="1"/>
  <c r="LW258" i="1"/>
  <c r="LV258" i="1" a="1"/>
  <c r="LV258" i="1" s="1"/>
  <c r="LU258" i="1" a="1"/>
  <c r="LU258" i="1" s="1"/>
  <c r="LT258" i="1" a="1"/>
  <c r="LT258" i="1" s="1"/>
  <c r="LS258" i="1" a="1"/>
  <c r="LS258" i="1" s="1"/>
  <c r="LL258" i="1"/>
  <c r="LJ258" i="1"/>
  <c r="LI258" i="1"/>
  <c r="LH258" i="1"/>
  <c r="LG258" i="1"/>
  <c r="KY258" i="1"/>
  <c r="KX258" i="1"/>
  <c r="KW258" i="1"/>
  <c r="KV258" i="1"/>
  <c r="JR258" i="1"/>
  <c r="JQ258" i="1"/>
  <c r="JP258" i="1"/>
  <c r="JO258" i="1"/>
  <c r="JN258" i="1"/>
  <c r="JK258" i="1"/>
  <c r="IK258" i="1" a="1"/>
  <c r="IK258" i="1" s="1"/>
  <c r="IJ258" i="1"/>
  <c r="IH258" i="1"/>
  <c r="IG258" i="1"/>
  <c r="CG258" i="1"/>
  <c r="BC258" i="1"/>
  <c r="BB258" i="1"/>
  <c r="BA258" i="1"/>
  <c r="AZ258" i="1"/>
  <c r="AY258" i="1"/>
  <c r="AX258" i="1"/>
  <c r="AH258" i="1"/>
  <c r="AG258" i="1"/>
  <c r="K258" i="1"/>
  <c r="CF258" i="1" s="1"/>
  <c r="J258" i="1"/>
  <c r="A258" i="1"/>
  <c r="MG257" i="1"/>
  <c r="LX257" i="1"/>
  <c r="LW257" i="1"/>
  <c r="IK257" i="1" a="1"/>
  <c r="IK257" i="1" s="1"/>
  <c r="A257" i="1"/>
  <c r="MG256" i="1"/>
  <c r="LX256" i="1"/>
  <c r="LW256" i="1"/>
  <c r="IK256" i="1" a="1"/>
  <c r="IK256" i="1" s="1"/>
  <c r="W256" i="1" a="1"/>
  <c r="W256" i="1" s="1"/>
  <c r="A256" i="1"/>
  <c r="MG255" i="1"/>
  <c r="LX255" i="1"/>
  <c r="LW255" i="1"/>
  <c r="IK255" i="1" a="1"/>
  <c r="IK255" i="1" s="1"/>
  <c r="CE255" i="1"/>
  <c r="CE256" i="1" s="1"/>
  <c r="CD255" i="1"/>
  <c r="CD256" i="1" s="1"/>
  <c r="CD257" i="1" s="1"/>
  <c r="CC255" i="1"/>
  <c r="CC256" i="1" s="1"/>
  <c r="CC257" i="1" s="1"/>
  <c r="Q255" i="1"/>
  <c r="LK255" i="1" s="1" a="1"/>
  <c r="LK255" i="1" s="1"/>
  <c r="P255" i="1"/>
  <c r="P256" i="1" s="1"/>
  <c r="P257" i="1" s="1"/>
  <c r="O255" i="1"/>
  <c r="N255" i="1"/>
  <c r="JP255" i="1" s="1"/>
  <c r="M255" i="1"/>
  <c r="IH255" i="1" s="1"/>
  <c r="L255" i="1"/>
  <c r="I255" i="1"/>
  <c r="I256" i="1" s="1"/>
  <c r="I257" i="1" s="1"/>
  <c r="H255" i="1"/>
  <c r="H256" i="1" s="1"/>
  <c r="A255" i="1"/>
  <c r="MG254" i="1"/>
  <c r="MF254" i="1" a="1"/>
  <c r="MF254" i="1" s="1"/>
  <c r="ME254" i="1" a="1"/>
  <c r="ME254" i="1" s="1"/>
  <c r="MD254" i="1" a="1"/>
  <c r="MD254" i="1" s="1"/>
  <c r="MC254" i="1" a="1"/>
  <c r="MC254" i="1" s="1"/>
  <c r="MB254" i="1" a="1"/>
  <c r="MB254" i="1" s="1"/>
  <c r="MA254" i="1" a="1"/>
  <c r="MA254" i="1" s="1"/>
  <c r="LZ254" i="1" a="1"/>
  <c r="LZ254" i="1" s="1"/>
  <c r="LY254" i="1" a="1"/>
  <c r="LY254" i="1" s="1"/>
  <c r="LX254" i="1"/>
  <c r="LW254" i="1"/>
  <c r="LV254" i="1" a="1"/>
  <c r="LV254" i="1" s="1"/>
  <c r="LU254" i="1" a="1"/>
  <c r="LU254" i="1" s="1"/>
  <c r="LT254" i="1" a="1"/>
  <c r="LT254" i="1" s="1"/>
  <c r="LS254" i="1" a="1"/>
  <c r="LS254" i="1" s="1"/>
  <c r="LL254" i="1"/>
  <c r="LJ254" i="1"/>
  <c r="LI254" i="1"/>
  <c r="LH254" i="1"/>
  <c r="LG254" i="1"/>
  <c r="KY254" i="1"/>
  <c r="KX254" i="1"/>
  <c r="KW254" i="1"/>
  <c r="KV254" i="1"/>
  <c r="JR254" i="1"/>
  <c r="JQ254" i="1"/>
  <c r="JP254" i="1"/>
  <c r="JO254" i="1"/>
  <c r="JN254" i="1"/>
  <c r="JK254" i="1"/>
  <c r="IK254" i="1" a="1"/>
  <c r="IK254" i="1" s="1"/>
  <c r="IJ254" i="1"/>
  <c r="IH254" i="1"/>
  <c r="IG254" i="1"/>
  <c r="CG254" i="1"/>
  <c r="BC254" i="1"/>
  <c r="BB254" i="1"/>
  <c r="BA254" i="1"/>
  <c r="AZ254" i="1"/>
  <c r="AY254" i="1"/>
  <c r="AX254" i="1"/>
  <c r="AH254" i="1"/>
  <c r="AG254" i="1"/>
  <c r="K254" i="1"/>
  <c r="CF254" i="1" s="1"/>
  <c r="J254" i="1"/>
  <c r="BR254" i="1" s="1"/>
  <c r="A254" i="1"/>
  <c r="MG253" i="1"/>
  <c r="LX253" i="1"/>
  <c r="LW253" i="1"/>
  <c r="IK253" i="1" a="1"/>
  <c r="IK253" i="1" s="1"/>
  <c r="A253" i="1"/>
  <c r="MG252" i="1"/>
  <c r="LX252" i="1"/>
  <c r="LW252" i="1"/>
  <c r="IK252" i="1" a="1"/>
  <c r="IK252" i="1" s="1"/>
  <c r="W252" i="1" a="1"/>
  <c r="W252" i="1" s="1"/>
  <c r="A252" i="1"/>
  <c r="MG251" i="1"/>
  <c r="LX251" i="1"/>
  <c r="LW251" i="1"/>
  <c r="IK251" i="1" a="1"/>
  <c r="IK251" i="1" s="1"/>
  <c r="CE251" i="1"/>
  <c r="CE252" i="1" s="1"/>
  <c r="CD251" i="1"/>
  <c r="CD252" i="1" s="1"/>
  <c r="CD253" i="1" s="1"/>
  <c r="CC251" i="1"/>
  <c r="CC252" i="1" s="1"/>
  <c r="CC253" i="1" s="1"/>
  <c r="W251" i="1" a="1"/>
  <c r="W251" i="1" s="1"/>
  <c r="Q251" i="1"/>
  <c r="P251" i="1"/>
  <c r="P252" i="1" s="1"/>
  <c r="P253" i="1" s="1"/>
  <c r="O251" i="1"/>
  <c r="JR251" i="1" s="1"/>
  <c r="N251" i="1"/>
  <c r="JN251" i="1" s="1"/>
  <c r="M251" i="1"/>
  <c r="LH251" i="1" s="1"/>
  <c r="L251" i="1"/>
  <c r="L252" i="1" s="1"/>
  <c r="I251" i="1"/>
  <c r="I252" i="1" s="1"/>
  <c r="I253" i="1" s="1"/>
  <c r="H251" i="1"/>
  <c r="H252" i="1" s="1"/>
  <c r="A251" i="1"/>
  <c r="MG250" i="1"/>
  <c r="MF250" i="1" a="1"/>
  <c r="MF250" i="1" s="1"/>
  <c r="ME250" i="1" a="1"/>
  <c r="ME250" i="1" s="1"/>
  <c r="MD250" i="1" a="1"/>
  <c r="MD250" i="1" s="1"/>
  <c r="MC250" i="1" a="1"/>
  <c r="MC250" i="1" s="1"/>
  <c r="MB250" i="1" a="1"/>
  <c r="MB250" i="1" s="1"/>
  <c r="MA250" i="1" a="1"/>
  <c r="MA250" i="1" s="1"/>
  <c r="LZ250" i="1" a="1"/>
  <c r="LZ250" i="1" s="1"/>
  <c r="LY250" i="1" a="1"/>
  <c r="LY250" i="1" s="1"/>
  <c r="LX250" i="1"/>
  <c r="LW250" i="1"/>
  <c r="LV250" i="1" a="1"/>
  <c r="LV250" i="1" s="1"/>
  <c r="LU250" i="1" a="1"/>
  <c r="LU250" i="1" s="1"/>
  <c r="LT250" i="1" a="1"/>
  <c r="LT250" i="1" s="1"/>
  <c r="LS250" i="1" a="1"/>
  <c r="LS250" i="1" s="1"/>
  <c r="LL250" i="1"/>
  <c r="LJ250" i="1"/>
  <c r="LI250" i="1"/>
  <c r="LH250" i="1"/>
  <c r="LG250" i="1"/>
  <c r="KY250" i="1"/>
  <c r="KX250" i="1"/>
  <c r="KW250" i="1"/>
  <c r="KV250" i="1"/>
  <c r="JR250" i="1"/>
  <c r="JQ250" i="1"/>
  <c r="JP250" i="1"/>
  <c r="JO250" i="1"/>
  <c r="JN250" i="1"/>
  <c r="JK250" i="1"/>
  <c r="IK250" i="1" a="1"/>
  <c r="IK250" i="1" s="1"/>
  <c r="IJ250" i="1"/>
  <c r="IH250" i="1"/>
  <c r="IG250" i="1"/>
  <c r="CG250" i="1"/>
  <c r="BC250" i="1"/>
  <c r="BB250" i="1"/>
  <c r="BA250" i="1"/>
  <c r="AZ250" i="1"/>
  <c r="AY250" i="1"/>
  <c r="AX250" i="1"/>
  <c r="AH250" i="1"/>
  <c r="AG250" i="1"/>
  <c r="K250" i="1"/>
  <c r="CF250" i="1" s="1"/>
  <c r="J250" i="1"/>
  <c r="BR250" i="1" s="1"/>
  <c r="G250" i="1"/>
  <c r="A250" i="1"/>
  <c r="MG249" i="1"/>
  <c r="LX249" i="1"/>
  <c r="LW249" i="1"/>
  <c r="IK249" i="1" a="1"/>
  <c r="IK249" i="1" s="1"/>
  <c r="A249" i="1"/>
  <c r="MG248" i="1"/>
  <c r="LX248" i="1"/>
  <c r="LW248" i="1"/>
  <c r="IK248" i="1" a="1"/>
  <c r="IK248" i="1" s="1"/>
  <c r="A248" i="1"/>
  <c r="MG247" i="1"/>
  <c r="LX247" i="1"/>
  <c r="LW247" i="1"/>
  <c r="IK247" i="1" a="1"/>
  <c r="IK247" i="1" s="1"/>
  <c r="CE247" i="1"/>
  <c r="CG247" i="1" s="1"/>
  <c r="CD247" i="1"/>
  <c r="CD248" i="1" s="1"/>
  <c r="CD249" i="1" s="1"/>
  <c r="CC247" i="1"/>
  <c r="CC248" i="1" s="1"/>
  <c r="CC249" i="1" s="1"/>
  <c r="Q247" i="1"/>
  <c r="P247" i="1"/>
  <c r="P248" i="1" s="1"/>
  <c r="P249" i="1" s="1"/>
  <c r="O247" i="1"/>
  <c r="O248" i="1" s="1"/>
  <c r="N247" i="1"/>
  <c r="N248" i="1" s="1"/>
  <c r="M247" i="1"/>
  <c r="KV247" i="1" s="1"/>
  <c r="L247" i="1"/>
  <c r="L248" i="1" s="1"/>
  <c r="L249" i="1" s="1"/>
  <c r="JK249" i="1" s="1"/>
  <c r="I247" i="1"/>
  <c r="I248" i="1" s="1"/>
  <c r="I249" i="1" s="1"/>
  <c r="H247" i="1"/>
  <c r="AY247" i="1" s="1"/>
  <c r="A247" i="1"/>
  <c r="MG246" i="1"/>
  <c r="MF246" i="1" a="1"/>
  <c r="MF246" i="1" s="1"/>
  <c r="ME246" i="1" a="1"/>
  <c r="ME246" i="1" s="1"/>
  <c r="MD246" i="1" a="1"/>
  <c r="MD246" i="1" s="1"/>
  <c r="MC246" i="1" a="1"/>
  <c r="MC246" i="1" s="1"/>
  <c r="MB246" i="1" a="1"/>
  <c r="MB246" i="1" s="1"/>
  <c r="MA246" i="1" a="1"/>
  <c r="MA246" i="1" s="1"/>
  <c r="LZ246" i="1" a="1"/>
  <c r="LZ246" i="1" s="1"/>
  <c r="LY246" i="1" a="1"/>
  <c r="LY246" i="1" s="1"/>
  <c r="LX246" i="1"/>
  <c r="LW246" i="1"/>
  <c r="LV246" i="1" a="1"/>
  <c r="LV246" i="1" s="1"/>
  <c r="LU246" i="1" a="1"/>
  <c r="LU246" i="1" s="1"/>
  <c r="LT246" i="1" a="1"/>
  <c r="LT246" i="1" s="1"/>
  <c r="LS246" i="1" a="1"/>
  <c r="LS246" i="1" s="1"/>
  <c r="LL246" i="1"/>
  <c r="LJ246" i="1"/>
  <c r="LI246" i="1"/>
  <c r="LH246" i="1"/>
  <c r="LG246" i="1"/>
  <c r="KY246" i="1"/>
  <c r="KX246" i="1"/>
  <c r="KW246" i="1"/>
  <c r="KV246" i="1"/>
  <c r="JR246" i="1"/>
  <c r="JQ246" i="1"/>
  <c r="JP246" i="1"/>
  <c r="JO246" i="1"/>
  <c r="JN246" i="1"/>
  <c r="JK246" i="1"/>
  <c r="IK246" i="1" a="1"/>
  <c r="IK246" i="1" s="1"/>
  <c r="IJ246" i="1"/>
  <c r="IH246" i="1"/>
  <c r="IG246" i="1"/>
  <c r="CG246" i="1"/>
  <c r="BC246" i="1"/>
  <c r="BB246" i="1"/>
  <c r="BA246" i="1"/>
  <c r="AZ246" i="1"/>
  <c r="AY246" i="1"/>
  <c r="AX246" i="1"/>
  <c r="AH246" i="1"/>
  <c r="AG246" i="1"/>
  <c r="K246" i="1"/>
  <c r="CF246" i="1" s="1"/>
  <c r="J246" i="1"/>
  <c r="G246" i="1"/>
  <c r="A246" i="1"/>
  <c r="A245" i="1"/>
  <c r="AL244" i="1"/>
  <c r="A244" i="1"/>
  <c r="MG243" i="1"/>
  <c r="LX243" i="1"/>
  <c r="LW243" i="1"/>
  <c r="IK243" i="1" a="1"/>
  <c r="IK243" i="1" s="1"/>
  <c r="A243" i="1"/>
  <c r="MG242" i="1"/>
  <c r="LX242" i="1"/>
  <c r="LW242" i="1"/>
  <c r="IK242" i="1" a="1"/>
  <c r="IK242" i="1" s="1"/>
  <c r="W242" i="1" a="1"/>
  <c r="W242" i="1" s="1"/>
  <c r="W248" i="1" s="1" a="1"/>
  <c r="W248" i="1" s="1"/>
  <c r="A242" i="1"/>
  <c r="MG241" i="1"/>
  <c r="LX241" i="1"/>
  <c r="LW241" i="1"/>
  <c r="IK241" i="1" a="1"/>
  <c r="IK241" i="1" s="1"/>
  <c r="CE241" i="1"/>
  <c r="CG241" i="1" s="1"/>
  <c r="CD241" i="1"/>
  <c r="CD242" i="1" s="1"/>
  <c r="CD243" i="1" s="1"/>
  <c r="CC241" i="1"/>
  <c r="CC242" i="1" s="1"/>
  <c r="CC243" i="1" s="1"/>
  <c r="Q241" i="1"/>
  <c r="P241" i="1"/>
  <c r="P242" i="1" s="1"/>
  <c r="P243" i="1" s="1"/>
  <c r="O241" i="1"/>
  <c r="N241" i="1"/>
  <c r="M241" i="1"/>
  <c r="LH241" i="1" s="1"/>
  <c r="L241" i="1"/>
  <c r="JK241" i="1" s="1"/>
  <c r="I241" i="1"/>
  <c r="I242" i="1" s="1"/>
  <c r="I243" i="1" s="1"/>
  <c r="H241" i="1"/>
  <c r="BA241" i="1" s="1"/>
  <c r="A241" i="1"/>
  <c r="MG240" i="1"/>
  <c r="MF240" i="1" a="1"/>
  <c r="MF240" i="1" s="1"/>
  <c r="ME240" i="1" a="1"/>
  <c r="ME240" i="1" s="1"/>
  <c r="MD240" i="1" a="1"/>
  <c r="MD240" i="1" s="1"/>
  <c r="MC240" i="1" a="1"/>
  <c r="MC240" i="1" s="1"/>
  <c r="MB240" i="1" a="1"/>
  <c r="MB240" i="1" s="1"/>
  <c r="MA240" i="1" a="1"/>
  <c r="MA240" i="1" s="1"/>
  <c r="LZ240" i="1" a="1"/>
  <c r="LZ240" i="1" s="1"/>
  <c r="LY240" i="1" a="1"/>
  <c r="LY240" i="1" s="1"/>
  <c r="LX240" i="1"/>
  <c r="LW240" i="1"/>
  <c r="LV240" i="1" a="1"/>
  <c r="LV240" i="1" s="1"/>
  <c r="LU240" i="1" a="1"/>
  <c r="LU240" i="1" s="1"/>
  <c r="LT240" i="1" a="1"/>
  <c r="LT240" i="1" s="1"/>
  <c r="LS240" i="1" a="1"/>
  <c r="LS240" i="1" s="1"/>
  <c r="LL240" i="1"/>
  <c r="LJ240" i="1"/>
  <c r="LI240" i="1"/>
  <c r="LH240" i="1"/>
  <c r="LG240" i="1"/>
  <c r="KY240" i="1"/>
  <c r="KX240" i="1"/>
  <c r="KW240" i="1"/>
  <c r="KV240" i="1"/>
  <c r="JR240" i="1"/>
  <c r="JQ240" i="1"/>
  <c r="JP240" i="1"/>
  <c r="JO240" i="1"/>
  <c r="JN240" i="1"/>
  <c r="JK240" i="1"/>
  <c r="IK240" i="1" a="1"/>
  <c r="IK240" i="1" s="1"/>
  <c r="IJ240" i="1"/>
  <c r="IH240" i="1"/>
  <c r="IG240" i="1"/>
  <c r="CG240" i="1"/>
  <c r="BC240" i="1"/>
  <c r="BB240" i="1"/>
  <c r="BA240" i="1"/>
  <c r="AZ240" i="1"/>
  <c r="AY240" i="1"/>
  <c r="AX240" i="1"/>
  <c r="AH240" i="1"/>
  <c r="AG240" i="1"/>
  <c r="K240" i="1"/>
  <c r="J240" i="1"/>
  <c r="G240" i="1"/>
  <c r="A240" i="1"/>
  <c r="MG239" i="1"/>
  <c r="LX239" i="1"/>
  <c r="LW239" i="1"/>
  <c r="IK239" i="1" a="1"/>
  <c r="IK239" i="1" s="1"/>
  <c r="A239" i="1"/>
  <c r="MG238" i="1"/>
  <c r="LX238" i="1"/>
  <c r="LW238" i="1"/>
  <c r="IK238" i="1" a="1"/>
  <c r="IK238" i="1" s="1"/>
  <c r="W238" i="1" a="1"/>
  <c r="W238" i="1" s="1"/>
  <c r="A238" i="1"/>
  <c r="MG237" i="1"/>
  <c r="LX237" i="1"/>
  <c r="LW237" i="1"/>
  <c r="IK237" i="1" a="1"/>
  <c r="IK237" i="1" s="1"/>
  <c r="CE237" i="1"/>
  <c r="CE238" i="1" s="1"/>
  <c r="CD237" i="1"/>
  <c r="CD238" i="1" s="1"/>
  <c r="CD239" i="1" s="1"/>
  <c r="CC237" i="1"/>
  <c r="CC238" i="1" s="1"/>
  <c r="CC239" i="1" s="1"/>
  <c r="Q237" i="1"/>
  <c r="LK237" i="1" s="1" a="1"/>
  <c r="LK237" i="1" s="1"/>
  <c r="P237" i="1"/>
  <c r="P238" i="1" s="1"/>
  <c r="P239" i="1" s="1"/>
  <c r="O237" i="1"/>
  <c r="JR237" i="1" s="1"/>
  <c r="N237" i="1"/>
  <c r="N238" i="1" s="1"/>
  <c r="M237" i="1"/>
  <c r="LG237" i="1" s="1"/>
  <c r="L237" i="1"/>
  <c r="JK237" i="1" s="1"/>
  <c r="I237" i="1"/>
  <c r="I238" i="1" s="1"/>
  <c r="I239" i="1" s="1"/>
  <c r="H237" i="1"/>
  <c r="A237" i="1"/>
  <c r="MG236" i="1"/>
  <c r="MF236" i="1" a="1"/>
  <c r="MF236" i="1" s="1"/>
  <c r="ME236" i="1" a="1"/>
  <c r="ME236" i="1" s="1"/>
  <c r="MD236" i="1" a="1"/>
  <c r="MD236" i="1" s="1"/>
  <c r="MC236" i="1" a="1"/>
  <c r="MC236" i="1" s="1"/>
  <c r="MB236" i="1" a="1"/>
  <c r="MB236" i="1" s="1"/>
  <c r="MA236" i="1" a="1"/>
  <c r="MA236" i="1" s="1"/>
  <c r="LZ236" i="1" a="1"/>
  <c r="LZ236" i="1" s="1"/>
  <c r="LY236" i="1" a="1"/>
  <c r="LY236" i="1" s="1"/>
  <c r="LX236" i="1"/>
  <c r="LW236" i="1"/>
  <c r="LV236" i="1" a="1"/>
  <c r="LV236" i="1" s="1"/>
  <c r="LU236" i="1" a="1"/>
  <c r="LU236" i="1" s="1"/>
  <c r="LT236" i="1" a="1"/>
  <c r="LT236" i="1" s="1"/>
  <c r="LS236" i="1" a="1"/>
  <c r="LS236" i="1" s="1"/>
  <c r="LL236" i="1"/>
  <c r="LJ236" i="1"/>
  <c r="LI236" i="1"/>
  <c r="LH236" i="1"/>
  <c r="LG236" i="1"/>
  <c r="KY236" i="1"/>
  <c r="KX236" i="1"/>
  <c r="KW236" i="1"/>
  <c r="KV236" i="1"/>
  <c r="JR236" i="1"/>
  <c r="JQ236" i="1"/>
  <c r="JP236" i="1"/>
  <c r="JO236" i="1"/>
  <c r="JN236" i="1"/>
  <c r="JK236" i="1"/>
  <c r="IK236" i="1" a="1"/>
  <c r="IK236" i="1" s="1"/>
  <c r="IJ236" i="1"/>
  <c r="IH236" i="1"/>
  <c r="IG236" i="1"/>
  <c r="CG236" i="1"/>
  <c r="BC236" i="1"/>
  <c r="BB236" i="1"/>
  <c r="BA236" i="1"/>
  <c r="AZ236" i="1"/>
  <c r="AY236" i="1"/>
  <c r="AX236" i="1"/>
  <c r="AH236" i="1"/>
  <c r="AG236" i="1"/>
  <c r="K236" i="1"/>
  <c r="K237" i="1" s="1"/>
  <c r="J236" i="1"/>
  <c r="J237" i="1" s="1"/>
  <c r="G236" i="1"/>
  <c r="A236" i="1"/>
  <c r="MG235" i="1"/>
  <c r="LX235" i="1"/>
  <c r="LW235" i="1"/>
  <c r="IK235" i="1" a="1"/>
  <c r="IK235" i="1" s="1"/>
  <c r="A235" i="1"/>
  <c r="MG234" i="1"/>
  <c r="LX234" i="1"/>
  <c r="LW234" i="1"/>
  <c r="IK234" i="1" a="1"/>
  <c r="IK234" i="1" s="1"/>
  <c r="W234" i="1" a="1"/>
  <c r="W234" i="1" s="1"/>
  <c r="A234" i="1"/>
  <c r="MG233" i="1"/>
  <c r="LX233" i="1"/>
  <c r="LW233" i="1"/>
  <c r="IK233" i="1" a="1"/>
  <c r="IK233" i="1" s="1"/>
  <c r="CE233" i="1"/>
  <c r="CE234" i="1" s="1"/>
  <c r="CD233" i="1"/>
  <c r="CD234" i="1" s="1"/>
  <c r="CD235" i="1" s="1"/>
  <c r="CC233" i="1"/>
  <c r="CC234" i="1" s="1"/>
  <c r="CC235" i="1" s="1"/>
  <c r="Q233" i="1"/>
  <c r="P233" i="1"/>
  <c r="P234" i="1" s="1"/>
  <c r="P235" i="1" s="1"/>
  <c r="O233" i="1"/>
  <c r="JR233" i="1" s="1"/>
  <c r="N233" i="1"/>
  <c r="N234" i="1" s="1"/>
  <c r="M233" i="1"/>
  <c r="LG233" i="1" s="1"/>
  <c r="L233" i="1"/>
  <c r="JK233" i="1" s="1"/>
  <c r="I233" i="1"/>
  <c r="I234" i="1" s="1"/>
  <c r="I235" i="1" s="1"/>
  <c r="H233" i="1"/>
  <c r="BC233" i="1" s="1"/>
  <c r="A233" i="1"/>
  <c r="MG232" i="1"/>
  <c r="MF232" i="1" a="1"/>
  <c r="MF232" i="1" s="1"/>
  <c r="ME232" i="1" a="1"/>
  <c r="ME232" i="1" s="1"/>
  <c r="MD232" i="1" a="1"/>
  <c r="MD232" i="1" s="1"/>
  <c r="MC232" i="1" a="1"/>
  <c r="MC232" i="1" s="1"/>
  <c r="MB232" i="1" a="1"/>
  <c r="MB232" i="1" s="1"/>
  <c r="MA232" i="1" a="1"/>
  <c r="MA232" i="1" s="1"/>
  <c r="LZ232" i="1" a="1"/>
  <c r="LZ232" i="1" s="1"/>
  <c r="LY232" i="1" a="1"/>
  <c r="LY232" i="1" s="1"/>
  <c r="LX232" i="1"/>
  <c r="LW232" i="1"/>
  <c r="LV232" i="1" a="1"/>
  <c r="LV232" i="1" s="1"/>
  <c r="LU232" i="1" a="1"/>
  <c r="LU232" i="1" s="1"/>
  <c r="LT232" i="1" a="1"/>
  <c r="LT232" i="1" s="1"/>
  <c r="LS232" i="1" a="1"/>
  <c r="LS232" i="1" s="1"/>
  <c r="LL232" i="1"/>
  <c r="LJ232" i="1"/>
  <c r="LI232" i="1"/>
  <c r="LH232" i="1"/>
  <c r="LG232" i="1"/>
  <c r="KY232" i="1"/>
  <c r="KX232" i="1"/>
  <c r="KW232" i="1"/>
  <c r="KV232" i="1"/>
  <c r="JR232" i="1"/>
  <c r="JQ232" i="1"/>
  <c r="JP232" i="1"/>
  <c r="JO232" i="1"/>
  <c r="JN232" i="1"/>
  <c r="JK232" i="1"/>
  <c r="IK232" i="1" a="1"/>
  <c r="IK232" i="1" s="1"/>
  <c r="IJ232" i="1"/>
  <c r="IH232" i="1"/>
  <c r="IG232" i="1"/>
  <c r="CG232" i="1"/>
  <c r="BC232" i="1"/>
  <c r="BB232" i="1"/>
  <c r="BA232" i="1"/>
  <c r="AZ232" i="1"/>
  <c r="AY232" i="1"/>
  <c r="AX232" i="1"/>
  <c r="AH232" i="1"/>
  <c r="AG232" i="1"/>
  <c r="K232" i="1"/>
  <c r="J232" i="1"/>
  <c r="G232" i="1"/>
  <c r="A232" i="1"/>
  <c r="MG231" i="1"/>
  <c r="LX231" i="1"/>
  <c r="LW231" i="1"/>
  <c r="IK231" i="1" a="1"/>
  <c r="IK231" i="1" s="1"/>
  <c r="A231" i="1"/>
  <c r="MG230" i="1"/>
  <c r="LX230" i="1"/>
  <c r="LW230" i="1"/>
  <c r="IK230" i="1" a="1"/>
  <c r="IK230" i="1" s="1"/>
  <c r="W230" i="1" a="1"/>
  <c r="W230" i="1" s="1"/>
  <c r="A230" i="1"/>
  <c r="MG229" i="1"/>
  <c r="LX229" i="1"/>
  <c r="LW229" i="1"/>
  <c r="IK229" i="1" a="1"/>
  <c r="IK229" i="1" s="1"/>
  <c r="CE229" i="1"/>
  <c r="CD229" i="1"/>
  <c r="CD230" i="1" s="1"/>
  <c r="CD231" i="1" s="1"/>
  <c r="CC229" i="1"/>
  <c r="CC230" i="1" s="1"/>
  <c r="CC231" i="1" s="1"/>
  <c r="Q229" i="1"/>
  <c r="P229" i="1"/>
  <c r="P230" i="1" s="1"/>
  <c r="P231" i="1" s="1"/>
  <c r="O229" i="1"/>
  <c r="JR229" i="1" s="1"/>
  <c r="N229" i="1"/>
  <c r="N230" i="1" s="1"/>
  <c r="N231" i="1" s="1"/>
  <c r="M229" i="1"/>
  <c r="KX229" i="1" s="1"/>
  <c r="L229" i="1"/>
  <c r="L230" i="1" s="1"/>
  <c r="I229" i="1"/>
  <c r="I230" i="1" s="1"/>
  <c r="I231" i="1" s="1"/>
  <c r="H229" i="1"/>
  <c r="A229" i="1"/>
  <c r="MG228" i="1"/>
  <c r="MF228" i="1" a="1"/>
  <c r="MF228" i="1" s="1"/>
  <c r="ME228" i="1" a="1"/>
  <c r="ME228" i="1" s="1"/>
  <c r="MD228" i="1" a="1"/>
  <c r="MD228" i="1" s="1"/>
  <c r="MC228" i="1" a="1"/>
  <c r="MC228" i="1" s="1"/>
  <c r="MB228" i="1" a="1"/>
  <c r="MB228" i="1" s="1"/>
  <c r="MA228" i="1" a="1"/>
  <c r="MA228" i="1" s="1"/>
  <c r="LZ228" i="1" a="1"/>
  <c r="LZ228" i="1" s="1"/>
  <c r="LY228" i="1" a="1"/>
  <c r="LY228" i="1" s="1"/>
  <c r="LX228" i="1"/>
  <c r="LW228" i="1"/>
  <c r="LV228" i="1" a="1"/>
  <c r="LV228" i="1" s="1"/>
  <c r="LU228" i="1" a="1"/>
  <c r="LU228" i="1" s="1"/>
  <c r="LT228" i="1" a="1"/>
  <c r="LT228" i="1" s="1"/>
  <c r="LS228" i="1" a="1"/>
  <c r="LS228" i="1" s="1"/>
  <c r="LL228" i="1"/>
  <c r="LJ228" i="1"/>
  <c r="LI228" i="1"/>
  <c r="LH228" i="1"/>
  <c r="LG228" i="1"/>
  <c r="KY228" i="1"/>
  <c r="KX228" i="1"/>
  <c r="KW228" i="1"/>
  <c r="KV228" i="1"/>
  <c r="JR228" i="1"/>
  <c r="JQ228" i="1"/>
  <c r="JP228" i="1"/>
  <c r="JO228" i="1"/>
  <c r="JN228" i="1"/>
  <c r="JK228" i="1"/>
  <c r="IK228" i="1" a="1"/>
  <c r="IK228" i="1" s="1"/>
  <c r="IJ228" i="1"/>
  <c r="IH228" i="1"/>
  <c r="IG228" i="1"/>
  <c r="CG228" i="1"/>
  <c r="BC228" i="1"/>
  <c r="BB228" i="1"/>
  <c r="BA228" i="1"/>
  <c r="AZ228" i="1"/>
  <c r="AY228" i="1"/>
  <c r="AX228" i="1"/>
  <c r="AH228" i="1"/>
  <c r="AG228" i="1"/>
  <c r="K228" i="1"/>
  <c r="K229" i="1" s="1"/>
  <c r="K230" i="1" s="1"/>
  <c r="J228" i="1"/>
  <c r="J229" i="1" s="1"/>
  <c r="G228" i="1"/>
  <c r="A228" i="1"/>
  <c r="MG227" i="1"/>
  <c r="LX227" i="1"/>
  <c r="LW227" i="1"/>
  <c r="IK227" i="1" a="1"/>
  <c r="IK227" i="1" s="1"/>
  <c r="A227" i="1"/>
  <c r="MG226" i="1"/>
  <c r="LX226" i="1"/>
  <c r="LW226" i="1"/>
  <c r="IK226" i="1" a="1"/>
  <c r="IK226" i="1" s="1"/>
  <c r="W226" i="1" a="1"/>
  <c r="W226" i="1" s="1"/>
  <c r="A226" i="1"/>
  <c r="MG225" i="1"/>
  <c r="LX225" i="1"/>
  <c r="LW225" i="1"/>
  <c r="IK225" i="1" a="1"/>
  <c r="IK225" i="1" s="1"/>
  <c r="CE225" i="1"/>
  <c r="CE226" i="1" s="1"/>
  <c r="CD225" i="1"/>
  <c r="CD226" i="1" s="1"/>
  <c r="CD227" i="1" s="1"/>
  <c r="CC225" i="1"/>
  <c r="CC226" i="1" s="1"/>
  <c r="CC227" i="1" s="1"/>
  <c r="W225" i="1" a="1"/>
  <c r="W225" i="1" s="1"/>
  <c r="Q225" i="1"/>
  <c r="P225" i="1"/>
  <c r="P226" i="1" s="1"/>
  <c r="P227" i="1" s="1"/>
  <c r="O225" i="1"/>
  <c r="N225" i="1"/>
  <c r="JP225" i="1" s="1"/>
  <c r="M225" i="1"/>
  <c r="L225" i="1"/>
  <c r="I225" i="1"/>
  <c r="I226" i="1" s="1"/>
  <c r="I227" i="1" s="1"/>
  <c r="H225" i="1"/>
  <c r="H226" i="1" s="1"/>
  <c r="A225" i="1"/>
  <c r="MG224" i="1"/>
  <c r="MF224" i="1" a="1"/>
  <c r="MF224" i="1" s="1"/>
  <c r="ME224" i="1" a="1"/>
  <c r="ME224" i="1" s="1"/>
  <c r="MD224" i="1" a="1"/>
  <c r="MD224" i="1" s="1"/>
  <c r="MC224" i="1" a="1"/>
  <c r="MC224" i="1" s="1"/>
  <c r="MB224" i="1" a="1"/>
  <c r="MB224" i="1" s="1"/>
  <c r="MA224" i="1" a="1"/>
  <c r="MA224" i="1" s="1"/>
  <c r="LZ224" i="1" a="1"/>
  <c r="LZ224" i="1" s="1"/>
  <c r="LY224" i="1" a="1"/>
  <c r="LY224" i="1" s="1"/>
  <c r="LX224" i="1"/>
  <c r="LW224" i="1"/>
  <c r="LV224" i="1" a="1"/>
  <c r="LV224" i="1" s="1"/>
  <c r="LU224" i="1" a="1"/>
  <c r="LU224" i="1" s="1"/>
  <c r="LT224" i="1" a="1"/>
  <c r="LT224" i="1" s="1"/>
  <c r="LS224" i="1" a="1"/>
  <c r="LS224" i="1" s="1"/>
  <c r="LL224" i="1"/>
  <c r="LJ224" i="1"/>
  <c r="LI224" i="1"/>
  <c r="LH224" i="1"/>
  <c r="LG224" i="1"/>
  <c r="KY224" i="1"/>
  <c r="KX224" i="1"/>
  <c r="KW224" i="1"/>
  <c r="KV224" i="1"/>
  <c r="JR224" i="1"/>
  <c r="JQ224" i="1"/>
  <c r="JP224" i="1"/>
  <c r="JO224" i="1"/>
  <c r="JN224" i="1"/>
  <c r="JK224" i="1"/>
  <c r="IK224" i="1" a="1"/>
  <c r="IK224" i="1" s="1"/>
  <c r="IJ224" i="1"/>
  <c r="IH224" i="1"/>
  <c r="IG224" i="1"/>
  <c r="CG224" i="1"/>
  <c r="BC224" i="1"/>
  <c r="BB224" i="1"/>
  <c r="BA224" i="1"/>
  <c r="AZ224" i="1"/>
  <c r="AY224" i="1"/>
  <c r="AX224" i="1"/>
  <c r="AH224" i="1"/>
  <c r="AG224" i="1"/>
  <c r="K224" i="1"/>
  <c r="J224" i="1"/>
  <c r="G224" i="1"/>
  <c r="A224" i="1"/>
  <c r="MG223" i="1"/>
  <c r="LX223" i="1"/>
  <c r="LW223" i="1"/>
  <c r="IK223" i="1" a="1"/>
  <c r="IK223" i="1" s="1"/>
  <c r="A223" i="1"/>
  <c r="MG222" i="1"/>
  <c r="LX222" i="1"/>
  <c r="LW222" i="1"/>
  <c r="IK222" i="1" a="1"/>
  <c r="IK222" i="1" s="1"/>
  <c r="A222" i="1"/>
  <c r="MG221" i="1"/>
  <c r="LX221" i="1"/>
  <c r="LW221" i="1"/>
  <c r="IK221" i="1" a="1"/>
  <c r="IK221" i="1" s="1"/>
  <c r="CE221" i="1"/>
  <c r="CE222" i="1" s="1"/>
  <c r="CE223" i="1" s="1"/>
  <c r="CG223" i="1" s="1"/>
  <c r="CD221" i="1"/>
  <c r="CD222" i="1" s="1"/>
  <c r="CD223" i="1" s="1"/>
  <c r="CC221" i="1"/>
  <c r="CC222" i="1" s="1"/>
  <c r="CC223" i="1" s="1"/>
  <c r="Q221" i="1"/>
  <c r="P221" i="1"/>
  <c r="P222" i="1" s="1"/>
  <c r="P223" i="1" s="1"/>
  <c r="O221" i="1"/>
  <c r="JR221" i="1" s="1"/>
  <c r="N221" i="1"/>
  <c r="M221" i="1"/>
  <c r="LL221" i="1" s="1"/>
  <c r="L221" i="1"/>
  <c r="L222" i="1" s="1"/>
  <c r="I221" i="1"/>
  <c r="I222" i="1" s="1"/>
  <c r="I223" i="1" s="1"/>
  <c r="H221" i="1"/>
  <c r="H222" i="1" s="1"/>
  <c r="A221" i="1"/>
  <c r="MG220" i="1"/>
  <c r="MF220" i="1" a="1"/>
  <c r="MF220" i="1" s="1"/>
  <c r="ME220" i="1" a="1"/>
  <c r="ME220" i="1" s="1"/>
  <c r="MD220" i="1" a="1"/>
  <c r="MD220" i="1" s="1"/>
  <c r="MC220" i="1" a="1"/>
  <c r="MC220" i="1" s="1"/>
  <c r="MB220" i="1" a="1"/>
  <c r="MB220" i="1" s="1"/>
  <c r="MA220" i="1" a="1"/>
  <c r="MA220" i="1" s="1"/>
  <c r="LZ220" i="1" a="1"/>
  <c r="LZ220" i="1" s="1"/>
  <c r="LY220" i="1" a="1"/>
  <c r="LY220" i="1" s="1"/>
  <c r="LX220" i="1"/>
  <c r="LW220" i="1"/>
  <c r="LV220" i="1" a="1"/>
  <c r="LV220" i="1" s="1"/>
  <c r="LU220" i="1" a="1"/>
  <c r="LU220" i="1" s="1"/>
  <c r="LT220" i="1" a="1"/>
  <c r="LT220" i="1" s="1"/>
  <c r="LS220" i="1" a="1"/>
  <c r="LS220" i="1" s="1"/>
  <c r="LL220" i="1"/>
  <c r="LJ220" i="1"/>
  <c r="LI220" i="1"/>
  <c r="LH220" i="1"/>
  <c r="LG220" i="1"/>
  <c r="KY220" i="1"/>
  <c r="KX220" i="1"/>
  <c r="KW220" i="1"/>
  <c r="KV220" i="1"/>
  <c r="JR220" i="1"/>
  <c r="JQ220" i="1"/>
  <c r="JP220" i="1"/>
  <c r="JO220" i="1"/>
  <c r="JN220" i="1"/>
  <c r="JK220" i="1"/>
  <c r="IK220" i="1" a="1"/>
  <c r="IK220" i="1" s="1"/>
  <c r="IJ220" i="1"/>
  <c r="IH220" i="1"/>
  <c r="IG220" i="1"/>
  <c r="CG220" i="1"/>
  <c r="BC220" i="1"/>
  <c r="BB220" i="1"/>
  <c r="BA220" i="1"/>
  <c r="AZ220" i="1"/>
  <c r="AY220" i="1"/>
  <c r="AX220" i="1"/>
  <c r="AH220" i="1"/>
  <c r="AG220" i="1"/>
  <c r="K220" i="1"/>
  <c r="AI220" i="1" s="1"/>
  <c r="J220" i="1"/>
  <c r="BR220" i="1" s="1"/>
  <c r="G220" i="1"/>
  <c r="A220" i="1"/>
  <c r="A219" i="1"/>
  <c r="MG213" i="1"/>
  <c r="LX213" i="1"/>
  <c r="LW213" i="1"/>
  <c r="IK213" i="1" a="1"/>
  <c r="IK213" i="1" s="1"/>
  <c r="A213" i="1"/>
  <c r="MG212" i="1"/>
  <c r="LX212" i="1"/>
  <c r="LW212" i="1"/>
  <c r="IK212" i="1" a="1"/>
  <c r="IK212" i="1" s="1"/>
  <c r="W212" i="1" a="1"/>
  <c r="W212" i="1" s="1"/>
  <c r="W222" i="1" s="1" a="1"/>
  <c r="W222" i="1" s="1"/>
  <c r="A212" i="1"/>
  <c r="MG211" i="1"/>
  <c r="LX211" i="1"/>
  <c r="LW211" i="1"/>
  <c r="IK211" i="1" a="1"/>
  <c r="IK211" i="1" s="1"/>
  <c r="CE211" i="1"/>
  <c r="CD211" i="1"/>
  <c r="CD212" i="1" s="1"/>
  <c r="CD213" i="1" s="1"/>
  <c r="CC211" i="1"/>
  <c r="CC212" i="1" s="1"/>
  <c r="CC213" i="1" s="1"/>
  <c r="Q211" i="1"/>
  <c r="P211" i="1"/>
  <c r="P212" i="1" s="1"/>
  <c r="P213" i="1" s="1"/>
  <c r="O211" i="1"/>
  <c r="N211" i="1"/>
  <c r="M211" i="1"/>
  <c r="AG211" i="1" s="1"/>
  <c r="L211" i="1"/>
  <c r="I211" i="1"/>
  <c r="I212" i="1" s="1"/>
  <c r="I213" i="1" s="1"/>
  <c r="H211" i="1"/>
  <c r="BA211" i="1" s="1"/>
  <c r="A211" i="1"/>
  <c r="MG210" i="1"/>
  <c r="MF210" i="1" a="1"/>
  <c r="MF210" i="1" s="1"/>
  <c r="ME210" i="1" a="1"/>
  <c r="ME210" i="1" s="1"/>
  <c r="MD210" i="1" a="1"/>
  <c r="MD210" i="1" s="1"/>
  <c r="MC210" i="1" a="1"/>
  <c r="MC210" i="1" s="1"/>
  <c r="MB210" i="1" a="1"/>
  <c r="MB210" i="1" s="1"/>
  <c r="MA210" i="1" a="1"/>
  <c r="MA210" i="1" s="1"/>
  <c r="LZ210" i="1" a="1"/>
  <c r="LZ210" i="1" s="1"/>
  <c r="LY210" i="1" a="1"/>
  <c r="LY210" i="1" s="1"/>
  <c r="LX210" i="1"/>
  <c r="LW210" i="1"/>
  <c r="LV210" i="1" a="1"/>
  <c r="LV210" i="1" s="1"/>
  <c r="LU210" i="1" a="1"/>
  <c r="LU210" i="1" s="1"/>
  <c r="LT210" i="1" a="1"/>
  <c r="LT210" i="1" s="1"/>
  <c r="LS210" i="1" a="1"/>
  <c r="LS210" i="1" s="1"/>
  <c r="LL210" i="1"/>
  <c r="LJ210" i="1"/>
  <c r="LI210" i="1"/>
  <c r="LH210" i="1"/>
  <c r="LG210" i="1"/>
  <c r="KY210" i="1"/>
  <c r="KX210" i="1"/>
  <c r="KW210" i="1"/>
  <c r="KV210" i="1"/>
  <c r="JR210" i="1"/>
  <c r="JQ210" i="1"/>
  <c r="JP210" i="1"/>
  <c r="JO210" i="1"/>
  <c r="JN210" i="1"/>
  <c r="JK210" i="1"/>
  <c r="IK210" i="1" a="1"/>
  <c r="IK210" i="1" s="1"/>
  <c r="IJ210" i="1"/>
  <c r="IH210" i="1"/>
  <c r="IG210" i="1"/>
  <c r="CG210" i="1"/>
  <c r="BC210" i="1"/>
  <c r="BB210" i="1"/>
  <c r="BA210" i="1"/>
  <c r="AZ210" i="1"/>
  <c r="AY210" i="1"/>
  <c r="AX210" i="1"/>
  <c r="AH210" i="1"/>
  <c r="AG210" i="1"/>
  <c r="K210" i="1"/>
  <c r="J210" i="1"/>
  <c r="BR210" i="1" s="1"/>
  <c r="G210" i="1"/>
  <c r="A210" i="1"/>
  <c r="Q207" i="1"/>
  <c r="Q203" i="1"/>
  <c r="Q199" i="1"/>
  <c r="Q195" i="1"/>
  <c r="Q191" i="1"/>
  <c r="MG209" i="1"/>
  <c r="LX209" i="1"/>
  <c r="LW209" i="1"/>
  <c r="IK209" i="1" a="1"/>
  <c r="IK209" i="1" s="1"/>
  <c r="A209" i="1"/>
  <c r="MG208" i="1"/>
  <c r="LX208" i="1"/>
  <c r="LW208" i="1"/>
  <c r="IK208" i="1" a="1"/>
  <c r="IK208" i="1" s="1"/>
  <c r="W208" i="1" a="1"/>
  <c r="W208" i="1" s="1"/>
  <c r="A208" i="1"/>
  <c r="MG207" i="1"/>
  <c r="LX207" i="1"/>
  <c r="LW207" i="1"/>
  <c r="IK207" i="1" a="1"/>
  <c r="IK207" i="1" s="1"/>
  <c r="CE207" i="1"/>
  <c r="CE208" i="1" s="1"/>
  <c r="CG208" i="1" s="1"/>
  <c r="CD207" i="1"/>
  <c r="CD208" i="1" s="1"/>
  <c r="CD209" i="1" s="1"/>
  <c r="CC207" i="1"/>
  <c r="CC208" i="1" s="1"/>
  <c r="CC209" i="1" s="1"/>
  <c r="P207" i="1"/>
  <c r="P208" i="1" s="1"/>
  <c r="P209" i="1" s="1"/>
  <c r="O207" i="1"/>
  <c r="N207" i="1"/>
  <c r="JN207" i="1" s="1"/>
  <c r="M207" i="1"/>
  <c r="KX207" i="1" s="1"/>
  <c r="L207" i="1"/>
  <c r="I207" i="1"/>
  <c r="I208" i="1" s="1"/>
  <c r="I209" i="1" s="1"/>
  <c r="H207" i="1"/>
  <c r="H208" i="1" s="1"/>
  <c r="BB208" i="1" s="1"/>
  <c r="A207" i="1"/>
  <c r="MG206" i="1"/>
  <c r="MF206" i="1" a="1"/>
  <c r="MF206" i="1" s="1"/>
  <c r="ME206" i="1" a="1"/>
  <c r="ME206" i="1" s="1"/>
  <c r="MD206" i="1" a="1"/>
  <c r="MD206" i="1" s="1"/>
  <c r="MC206" i="1" a="1"/>
  <c r="MC206" i="1" s="1"/>
  <c r="MB206" i="1" a="1"/>
  <c r="MB206" i="1" s="1"/>
  <c r="MA206" i="1" a="1"/>
  <c r="MA206" i="1" s="1"/>
  <c r="LZ206" i="1" a="1"/>
  <c r="LZ206" i="1" s="1"/>
  <c r="LY206" i="1" a="1"/>
  <c r="LY206" i="1" s="1"/>
  <c r="LX206" i="1"/>
  <c r="LW206" i="1"/>
  <c r="LV206" i="1" a="1"/>
  <c r="LV206" i="1" s="1"/>
  <c r="LU206" i="1" a="1"/>
  <c r="LU206" i="1" s="1"/>
  <c r="LT206" i="1" a="1"/>
  <c r="LT206" i="1" s="1"/>
  <c r="LS206" i="1" a="1"/>
  <c r="LS206" i="1" s="1"/>
  <c r="LL206" i="1"/>
  <c r="LJ206" i="1"/>
  <c r="LI206" i="1"/>
  <c r="LH206" i="1"/>
  <c r="LG206" i="1"/>
  <c r="KY206" i="1"/>
  <c r="KX206" i="1"/>
  <c r="KW206" i="1"/>
  <c r="KV206" i="1"/>
  <c r="JR206" i="1"/>
  <c r="JQ206" i="1"/>
  <c r="JP206" i="1"/>
  <c r="JO206" i="1"/>
  <c r="JN206" i="1"/>
  <c r="JK206" i="1"/>
  <c r="IK206" i="1" a="1"/>
  <c r="IK206" i="1" s="1"/>
  <c r="IJ206" i="1"/>
  <c r="IH206" i="1"/>
  <c r="G206" i="1" s="1"/>
  <c r="IG206" i="1"/>
  <c r="CG206" i="1"/>
  <c r="BC206" i="1"/>
  <c r="BB206" i="1"/>
  <c r="BA206" i="1"/>
  <c r="AZ206" i="1"/>
  <c r="AY206" i="1"/>
  <c r="AX206" i="1"/>
  <c r="AH206" i="1"/>
  <c r="AG206" i="1"/>
  <c r="K206" i="1"/>
  <c r="K207" i="1" s="1"/>
  <c r="J206" i="1"/>
  <c r="A206" i="1"/>
  <c r="MG205" i="1"/>
  <c r="LX205" i="1"/>
  <c r="LW205" i="1"/>
  <c r="IK205" i="1" a="1"/>
  <c r="IK205" i="1" s="1"/>
  <c r="A205" i="1"/>
  <c r="MG204" i="1"/>
  <c r="LX204" i="1"/>
  <c r="LW204" i="1"/>
  <c r="IK204" i="1" a="1"/>
  <c r="IK204" i="1" s="1"/>
  <c r="W204" i="1" a="1"/>
  <c r="W204" i="1" s="1"/>
  <c r="A204" i="1"/>
  <c r="MG203" i="1"/>
  <c r="LX203" i="1"/>
  <c r="LW203" i="1"/>
  <c r="IK203" i="1" a="1"/>
  <c r="IK203" i="1" s="1"/>
  <c r="CE203" i="1"/>
  <c r="CD203" i="1"/>
  <c r="CC203" i="1"/>
  <c r="P203" i="1"/>
  <c r="O203" i="1"/>
  <c r="N203" i="1"/>
  <c r="M203" i="1"/>
  <c r="L203" i="1"/>
  <c r="I203" i="1"/>
  <c r="H203" i="1"/>
  <c r="A203" i="1"/>
  <c r="MG202" i="1"/>
  <c r="MF202" i="1" a="1"/>
  <c r="MF202" i="1" s="1"/>
  <c r="ME202" i="1" a="1"/>
  <c r="ME202" i="1" s="1"/>
  <c r="MD202" i="1" a="1"/>
  <c r="MD202" i="1" s="1"/>
  <c r="MC202" i="1" a="1"/>
  <c r="MC202" i="1" s="1"/>
  <c r="MB202" i="1" a="1"/>
  <c r="MB202" i="1" s="1"/>
  <c r="MA202" i="1" a="1"/>
  <c r="MA202" i="1" s="1"/>
  <c r="LZ202" i="1" a="1"/>
  <c r="LZ202" i="1" s="1"/>
  <c r="LY202" i="1" a="1"/>
  <c r="LY202" i="1" s="1"/>
  <c r="LX202" i="1"/>
  <c r="LW202" i="1"/>
  <c r="LV202" i="1" a="1"/>
  <c r="LV202" i="1" s="1"/>
  <c r="LU202" i="1" a="1"/>
  <c r="LU202" i="1" s="1"/>
  <c r="LT202" i="1" a="1"/>
  <c r="LT202" i="1" s="1"/>
  <c r="LS202" i="1" a="1"/>
  <c r="LS202" i="1" s="1"/>
  <c r="LL202" i="1"/>
  <c r="LJ202" i="1"/>
  <c r="LI202" i="1"/>
  <c r="LH202" i="1"/>
  <c r="LG202" i="1"/>
  <c r="KY202" i="1"/>
  <c r="KX202" i="1"/>
  <c r="KW202" i="1"/>
  <c r="KV202" i="1"/>
  <c r="JR202" i="1"/>
  <c r="JQ202" i="1"/>
  <c r="JP202" i="1"/>
  <c r="JO202" i="1"/>
  <c r="JN202" i="1"/>
  <c r="JK202" i="1"/>
  <c r="IK202" i="1" a="1"/>
  <c r="IK202" i="1" s="1"/>
  <c r="IJ202" i="1"/>
  <c r="IH202" i="1"/>
  <c r="G202" i="1" s="1"/>
  <c r="IG202" i="1"/>
  <c r="CG202" i="1"/>
  <c r="BC202" i="1"/>
  <c r="BB202" i="1"/>
  <c r="BA202" i="1"/>
  <c r="AZ202" i="1"/>
  <c r="AY202" i="1"/>
  <c r="AX202" i="1"/>
  <c r="AH202" i="1"/>
  <c r="AG202" i="1"/>
  <c r="K202" i="1"/>
  <c r="K203" i="1" s="1"/>
  <c r="J202" i="1"/>
  <c r="A202" i="1"/>
  <c r="MG201" i="1"/>
  <c r="LX201" i="1"/>
  <c r="LW201" i="1"/>
  <c r="IK201" i="1" a="1"/>
  <c r="IK201" i="1" s="1"/>
  <c r="A201" i="1"/>
  <c r="MG200" i="1"/>
  <c r="LX200" i="1"/>
  <c r="LW200" i="1"/>
  <c r="IK200" i="1" a="1"/>
  <c r="IK200" i="1" s="1"/>
  <c r="W200" i="1" a="1"/>
  <c r="W200" i="1" s="1"/>
  <c r="A200" i="1"/>
  <c r="MG199" i="1"/>
  <c r="LX199" i="1"/>
  <c r="LW199" i="1"/>
  <c r="IK199" i="1" a="1"/>
  <c r="IK199" i="1" s="1"/>
  <c r="CE199" i="1"/>
  <c r="CG199" i="1" s="1"/>
  <c r="CD199" i="1"/>
  <c r="CD200" i="1" s="1"/>
  <c r="CD201" i="1" s="1"/>
  <c r="CC199" i="1"/>
  <c r="CC200" i="1" s="1"/>
  <c r="CC201" i="1" s="1"/>
  <c r="P199" i="1"/>
  <c r="P200" i="1" s="1"/>
  <c r="P201" i="1" s="1"/>
  <c r="O199" i="1"/>
  <c r="O200" i="1" s="1"/>
  <c r="N199" i="1"/>
  <c r="N200" i="1" s="1"/>
  <c r="M199" i="1"/>
  <c r="LJ199" i="1" s="1"/>
  <c r="L199" i="1"/>
  <c r="I199" i="1"/>
  <c r="I200" i="1" s="1"/>
  <c r="I201" i="1" s="1"/>
  <c r="H199" i="1"/>
  <c r="BC199" i="1" s="1"/>
  <c r="A199" i="1"/>
  <c r="MG198" i="1"/>
  <c r="MF198" i="1" a="1"/>
  <c r="MF198" i="1" s="1"/>
  <c r="ME198" i="1" a="1"/>
  <c r="ME198" i="1" s="1"/>
  <c r="MD198" i="1" a="1"/>
  <c r="MD198" i="1" s="1"/>
  <c r="MC198" i="1" a="1"/>
  <c r="MC198" i="1" s="1"/>
  <c r="MB198" i="1" a="1"/>
  <c r="MB198" i="1" s="1"/>
  <c r="MA198" i="1" a="1"/>
  <c r="MA198" i="1" s="1"/>
  <c r="LZ198" i="1" a="1"/>
  <c r="LZ198" i="1" s="1"/>
  <c r="LY198" i="1" a="1"/>
  <c r="LY198" i="1" s="1"/>
  <c r="LX198" i="1"/>
  <c r="LW198" i="1"/>
  <c r="LV198" i="1" a="1"/>
  <c r="LV198" i="1" s="1"/>
  <c r="LU198" i="1" a="1"/>
  <c r="LU198" i="1" s="1"/>
  <c r="LT198" i="1" a="1"/>
  <c r="LT198" i="1" s="1"/>
  <c r="LS198" i="1" a="1"/>
  <c r="LS198" i="1" s="1"/>
  <c r="LL198" i="1"/>
  <c r="LJ198" i="1"/>
  <c r="LI198" i="1"/>
  <c r="LH198" i="1"/>
  <c r="LG198" i="1"/>
  <c r="KY198" i="1"/>
  <c r="KX198" i="1"/>
  <c r="KW198" i="1"/>
  <c r="KV198" i="1"/>
  <c r="JR198" i="1"/>
  <c r="JQ198" i="1"/>
  <c r="JP198" i="1"/>
  <c r="JO198" i="1"/>
  <c r="JN198" i="1"/>
  <c r="JK198" i="1"/>
  <c r="IK198" i="1" a="1"/>
  <c r="IK198" i="1" s="1"/>
  <c r="IJ198" i="1"/>
  <c r="IH198" i="1"/>
  <c r="G198" i="1" s="1"/>
  <c r="IG198" i="1"/>
  <c r="CG198" i="1"/>
  <c r="BC198" i="1"/>
  <c r="BB198" i="1"/>
  <c r="BA198" i="1"/>
  <c r="AZ198" i="1"/>
  <c r="AY198" i="1"/>
  <c r="AX198" i="1"/>
  <c r="AH198" i="1"/>
  <c r="AG198" i="1"/>
  <c r="K198" i="1"/>
  <c r="AI198" i="1" s="1"/>
  <c r="J198" i="1"/>
  <c r="A198" i="1"/>
  <c r="MG197" i="1"/>
  <c r="LX197" i="1"/>
  <c r="LW197" i="1"/>
  <c r="IK197" i="1" a="1"/>
  <c r="IK197" i="1" s="1"/>
  <c r="A197" i="1"/>
  <c r="MG196" i="1"/>
  <c r="LX196" i="1"/>
  <c r="LW196" i="1"/>
  <c r="IK196" i="1" a="1"/>
  <c r="IK196" i="1" s="1"/>
  <c r="W196" i="1" a="1"/>
  <c r="W196" i="1" s="1"/>
  <c r="A196" i="1"/>
  <c r="MG195" i="1"/>
  <c r="LX195" i="1"/>
  <c r="LW195" i="1"/>
  <c r="IK195" i="1" a="1"/>
  <c r="IK195" i="1" s="1"/>
  <c r="CE195" i="1"/>
  <c r="CE196" i="1" s="1"/>
  <c r="CD195" i="1"/>
  <c r="CD196" i="1" s="1"/>
  <c r="CD197" i="1" s="1"/>
  <c r="CC195" i="1"/>
  <c r="CC196" i="1" s="1"/>
  <c r="CC197" i="1" s="1"/>
  <c r="W195" i="1" a="1"/>
  <c r="W195" i="1" s="1"/>
  <c r="W201" i="1" s="1" a="1"/>
  <c r="W201" i="1" s="1"/>
  <c r="P195" i="1"/>
  <c r="P196" i="1" s="1"/>
  <c r="P197" i="1" s="1"/>
  <c r="O195" i="1"/>
  <c r="N195" i="1"/>
  <c r="N196" i="1" s="1"/>
  <c r="M195" i="1"/>
  <c r="KW195" i="1" s="1"/>
  <c r="L195" i="1"/>
  <c r="L196" i="1" s="1"/>
  <c r="I195" i="1"/>
  <c r="I196" i="1" s="1"/>
  <c r="I197" i="1" s="1"/>
  <c r="H195" i="1"/>
  <c r="A195" i="1"/>
  <c r="MG194" i="1"/>
  <c r="MF194" i="1" a="1"/>
  <c r="MF194" i="1" s="1"/>
  <c r="ME194" i="1" a="1"/>
  <c r="ME194" i="1" s="1"/>
  <c r="MD194" i="1" a="1"/>
  <c r="MD194" i="1" s="1"/>
  <c r="MC194" i="1" a="1"/>
  <c r="MC194" i="1" s="1"/>
  <c r="MB194" i="1" a="1"/>
  <c r="MB194" i="1" s="1"/>
  <c r="MA194" i="1" a="1"/>
  <c r="MA194" i="1" s="1"/>
  <c r="LZ194" i="1" a="1"/>
  <c r="LZ194" i="1" s="1"/>
  <c r="LY194" i="1" a="1"/>
  <c r="LY194" i="1" s="1"/>
  <c r="LX194" i="1"/>
  <c r="LW194" i="1"/>
  <c r="LV194" i="1" a="1"/>
  <c r="LV194" i="1" s="1"/>
  <c r="LU194" i="1" a="1"/>
  <c r="LU194" i="1" s="1"/>
  <c r="LT194" i="1" a="1"/>
  <c r="LT194" i="1" s="1"/>
  <c r="LS194" i="1" a="1"/>
  <c r="LS194" i="1" s="1"/>
  <c r="LL194" i="1"/>
  <c r="LJ194" i="1"/>
  <c r="LI194" i="1"/>
  <c r="LH194" i="1"/>
  <c r="LG194" i="1"/>
  <c r="KY194" i="1"/>
  <c r="KX194" i="1"/>
  <c r="KW194" i="1"/>
  <c r="KV194" i="1"/>
  <c r="JR194" i="1"/>
  <c r="JQ194" i="1"/>
  <c r="JP194" i="1"/>
  <c r="JO194" i="1"/>
  <c r="JN194" i="1"/>
  <c r="JK194" i="1"/>
  <c r="IK194" i="1" a="1"/>
  <c r="IK194" i="1" s="1"/>
  <c r="IJ194" i="1"/>
  <c r="IH194" i="1"/>
  <c r="G194" i="1" s="1"/>
  <c r="IG194" i="1"/>
  <c r="CG194" i="1"/>
  <c r="BC194" i="1"/>
  <c r="BB194" i="1"/>
  <c r="BA194" i="1"/>
  <c r="AZ194" i="1"/>
  <c r="AY194" i="1"/>
  <c r="AX194" i="1"/>
  <c r="AH194" i="1"/>
  <c r="AG194" i="1"/>
  <c r="K194" i="1"/>
  <c r="AI194" i="1" s="1"/>
  <c r="J194" i="1"/>
  <c r="A194" i="1"/>
  <c r="M191" i="1"/>
  <c r="M192" i="1" s="1"/>
  <c r="M193" i="1" s="1"/>
  <c r="N191" i="1"/>
  <c r="N192" i="1" s="1"/>
  <c r="N193" i="1" s="1"/>
  <c r="JM14" i="1"/>
  <c r="JL14" i="1"/>
  <c r="JM5" i="1"/>
  <c r="JM13" i="1" s="1"/>
  <c r="JL5" i="1"/>
  <c r="JL315" i="1" s="1"/>
  <c r="JK30" i="1"/>
  <c r="P172" i="1"/>
  <c r="P173" i="1" s="1"/>
  <c r="P182" i="1"/>
  <c r="P183" i="1" s="1"/>
  <c r="P184" i="1" s="1"/>
  <c r="P185" i="1" s="1"/>
  <c r="P186" i="1" s="1"/>
  <c r="P191" i="1"/>
  <c r="P192" i="1" s="1"/>
  <c r="P193" i="1" s="1"/>
  <c r="MG193" i="1"/>
  <c r="LX193" i="1"/>
  <c r="LW193" i="1"/>
  <c r="IK193" i="1" a="1"/>
  <c r="IK193" i="1" s="1"/>
  <c r="W193" i="1" a="1"/>
  <c r="W193" i="1" s="1"/>
  <c r="W199" i="1" s="1" a="1"/>
  <c r="W199" i="1" s="1"/>
  <c r="A193" i="1"/>
  <c r="MG192" i="1"/>
  <c r="LX192" i="1"/>
  <c r="LW192" i="1"/>
  <c r="IK192" i="1" a="1"/>
  <c r="IK192" i="1" s="1"/>
  <c r="A192" i="1"/>
  <c r="MG191" i="1"/>
  <c r="LX191" i="1"/>
  <c r="LW191" i="1"/>
  <c r="IK191" i="1" a="1"/>
  <c r="IK191" i="1" s="1"/>
  <c r="CE191" i="1"/>
  <c r="CE192" i="1" s="1"/>
  <c r="CG192" i="1" s="1"/>
  <c r="CD191" i="1"/>
  <c r="CD192" i="1" s="1"/>
  <c r="CD193" i="1" s="1"/>
  <c r="CC191" i="1"/>
  <c r="CC192" i="1" s="1"/>
  <c r="CC193" i="1" s="1"/>
  <c r="O191" i="1"/>
  <c r="O192" i="1" s="1"/>
  <c r="JR192" i="1" s="1"/>
  <c r="L191" i="1"/>
  <c r="L192" i="1" s="1"/>
  <c r="L193" i="1" s="1"/>
  <c r="I191" i="1"/>
  <c r="I192" i="1" s="1"/>
  <c r="I193" i="1" s="1"/>
  <c r="H191" i="1"/>
  <c r="H192" i="1" s="1"/>
  <c r="AZ192" i="1" s="1"/>
  <c r="A191" i="1"/>
  <c r="LU147" i="1" l="1" a="1"/>
  <c r="LU147" i="1" s="1"/>
  <c r="MB147" i="1" a="1"/>
  <c r="MB147" i="1" s="1"/>
  <c r="MD147" i="1" a="1"/>
  <c r="MD147" i="1" s="1"/>
  <c r="LV147" i="1" a="1"/>
  <c r="LV147" i="1" s="1"/>
  <c r="CD204" i="1"/>
  <c r="CD205" i="1" s="1"/>
  <c r="LL203" i="1"/>
  <c r="CC204" i="1"/>
  <c r="CC205" i="1" s="1"/>
  <c r="JR203" i="1"/>
  <c r="I204" i="1"/>
  <c r="I205" i="1" s="1"/>
  <c r="P204" i="1"/>
  <c r="P205" i="1" s="1"/>
  <c r="LZ147" i="1" a="1"/>
  <c r="LZ147" i="1" s="1"/>
  <c r="LY147" i="1" a="1"/>
  <c r="LY147" i="1" s="1"/>
  <c r="MA147" i="1" a="1"/>
  <c r="MA147" i="1" s="1"/>
  <c r="MC147" i="1" a="1"/>
  <c r="MC147" i="1" s="1"/>
  <c r="LS147" i="1" a="1"/>
  <c r="LS147" i="1" s="1"/>
  <c r="LT147" i="1" a="1"/>
  <c r="LT147" i="1" s="1"/>
  <c r="MF147" i="1" a="1"/>
  <c r="MF147" i="1" s="1"/>
  <c r="ME147" i="1" a="1"/>
  <c r="ME147" i="1" s="1"/>
  <c r="Q148" i="1"/>
  <c r="LK148" i="1" s="1" a="1"/>
  <c r="LK148" i="1" s="1"/>
  <c r="MF191" i="1" a="1"/>
  <c r="MF191" i="1" s="1"/>
  <c r="LK191" i="1" a="1"/>
  <c r="LK191" i="1" s="1"/>
  <c r="MC221" i="1" a="1"/>
  <c r="MC221" i="1" s="1"/>
  <c r="LK221" i="1" a="1"/>
  <c r="LK221" i="1" s="1"/>
  <c r="MF247" i="1" a="1"/>
  <c r="MF247" i="1" s="1"/>
  <c r="LK247" i="1" a="1"/>
  <c r="LK247" i="1" s="1"/>
  <c r="Q268" i="1"/>
  <c r="LK268" i="1" s="1" a="1"/>
  <c r="LK268" i="1" s="1"/>
  <c r="LK267" i="1" a="1"/>
  <c r="LK267" i="1" s="1"/>
  <c r="Q196" i="1"/>
  <c r="ME196" i="1" s="1" a="1"/>
  <c r="ME196" i="1" s="1"/>
  <c r="LK195" i="1" a="1"/>
  <c r="LK195" i="1" s="1"/>
  <c r="LU225" i="1" a="1"/>
  <c r="LU225" i="1" s="1"/>
  <c r="LK225" i="1" a="1"/>
  <c r="LK225" i="1" s="1"/>
  <c r="Q200" i="1"/>
  <c r="LK200" i="1" s="1" a="1"/>
  <c r="LK200" i="1" s="1"/>
  <c r="LK199" i="1" a="1"/>
  <c r="LK199" i="1" s="1"/>
  <c r="ME251" i="1" a="1"/>
  <c r="ME251" i="1" s="1"/>
  <c r="LK251" i="1" a="1"/>
  <c r="LK251" i="1" s="1"/>
  <c r="MA241" i="1" a="1"/>
  <c r="MA241" i="1" s="1"/>
  <c r="LK241" i="1" a="1"/>
  <c r="LK241" i="1" s="1"/>
  <c r="Q204" i="1"/>
  <c r="LK204" i="1" s="1" a="1"/>
  <c r="LK204" i="1" s="1"/>
  <c r="LK203" i="1" a="1"/>
  <c r="LK203" i="1" s="1"/>
  <c r="Q208" i="1"/>
  <c r="LK208" i="1" s="1" a="1"/>
  <c r="LK208" i="1" s="1"/>
  <c r="LK207" i="1" a="1"/>
  <c r="LK207" i="1" s="1"/>
  <c r="LU211" i="1" a="1"/>
  <c r="LU211" i="1" s="1"/>
  <c r="LK211" i="1" a="1"/>
  <c r="LK211" i="1" s="1"/>
  <c r="MD229" i="1" a="1"/>
  <c r="MD229" i="1" s="1"/>
  <c r="LK229" i="1" a="1"/>
  <c r="LK229" i="1" s="1"/>
  <c r="LV259" i="1" a="1"/>
  <c r="LV259" i="1" s="1"/>
  <c r="LK259" i="1" a="1"/>
  <c r="LK259" i="1" s="1"/>
  <c r="ME233" i="1" a="1"/>
  <c r="ME233" i="1" s="1"/>
  <c r="LK233" i="1" a="1"/>
  <c r="LK233" i="1" s="1"/>
  <c r="MF263" i="1" a="1"/>
  <c r="MF263" i="1" s="1"/>
  <c r="LK263" i="1" a="1"/>
  <c r="LK263" i="1" s="1"/>
  <c r="JO138" i="1"/>
  <c r="H121" i="1"/>
  <c r="AY121" i="1" s="1"/>
  <c r="BC120" i="1"/>
  <c r="AX120" i="1"/>
  <c r="AZ120" i="1"/>
  <c r="AY120" i="1"/>
  <c r="BA120" i="1"/>
  <c r="JP138" i="1"/>
  <c r="N139" i="1"/>
  <c r="JO139" i="1" s="1"/>
  <c r="MD199" i="1" a="1"/>
  <c r="MD199" i="1" s="1"/>
  <c r="KI128" i="1" a="1"/>
  <c r="KI128" i="1" s="1"/>
  <c r="JR121" i="1"/>
  <c r="JQ121" i="1"/>
  <c r="O122" i="1"/>
  <c r="MF120" i="1" a="1"/>
  <c r="MF120" i="1" s="1"/>
  <c r="MB120" i="1" a="1"/>
  <c r="MB120" i="1" s="1"/>
  <c r="LS120" i="1" a="1"/>
  <c r="LS120" i="1" s="1"/>
  <c r="ME120" i="1" a="1"/>
  <c r="ME120" i="1" s="1"/>
  <c r="MA120" i="1" a="1"/>
  <c r="MA120" i="1" s="1"/>
  <c r="LV120" i="1" a="1"/>
  <c r="LV120" i="1" s="1"/>
  <c r="MD120" i="1" a="1"/>
  <c r="MD120" i="1" s="1"/>
  <c r="LZ120" i="1" a="1"/>
  <c r="LZ120" i="1" s="1"/>
  <c r="LU120" i="1" a="1"/>
  <c r="LU120" i="1" s="1"/>
  <c r="Q121" i="1"/>
  <c r="LK121" i="1" s="1" a="1"/>
  <c r="LK121" i="1" s="1"/>
  <c r="MC120" i="1" a="1"/>
  <c r="MC120" i="1" s="1"/>
  <c r="LY120" i="1" a="1"/>
  <c r="LY120" i="1" s="1"/>
  <c r="LT120" i="1" a="1"/>
  <c r="LT120" i="1" s="1"/>
  <c r="J199" i="1"/>
  <c r="BR199" i="1" s="1"/>
  <c r="BR198" i="1"/>
  <c r="D246" i="1"/>
  <c r="AI246" i="1"/>
  <c r="EF246" i="1" s="1"/>
  <c r="O148" i="1"/>
  <c r="JQ147" i="1"/>
  <c r="JR147" i="1"/>
  <c r="CJ119" i="1"/>
  <c r="CJ120" i="1" s="1"/>
  <c r="CJ121" i="1" s="1"/>
  <c r="CJ122" i="1" s="1"/>
  <c r="CF119" i="1"/>
  <c r="AJ119" i="1" s="1"/>
  <c r="CJ128" i="1"/>
  <c r="CJ129" i="1" s="1"/>
  <c r="CJ130" i="1" s="1"/>
  <c r="CJ131" i="1" s="1"/>
  <c r="CF128" i="1"/>
  <c r="AJ128" i="1" s="1"/>
  <c r="KR136" i="1"/>
  <c r="G128" i="1"/>
  <c r="KR127" i="1"/>
  <c r="K138" i="1"/>
  <c r="D137" i="1"/>
  <c r="AI137" i="1"/>
  <c r="AY138" i="1"/>
  <c r="AX138" i="1"/>
  <c r="BC138" i="1"/>
  <c r="H139" i="1"/>
  <c r="BB138" i="1"/>
  <c r="BA138" i="1"/>
  <c r="AZ138" i="1"/>
  <c r="MF138" i="1" a="1"/>
  <c r="MF138" i="1" s="1"/>
  <c r="MB138" i="1" a="1"/>
  <c r="MB138" i="1" s="1"/>
  <c r="LS138" i="1" a="1"/>
  <c r="LS138" i="1" s="1"/>
  <c r="ME138" i="1" a="1"/>
  <c r="ME138" i="1" s="1"/>
  <c r="LY138" i="1" a="1"/>
  <c r="LY138" i="1" s="1"/>
  <c r="MD138" i="1" a="1"/>
  <c r="MD138" i="1" s="1"/>
  <c r="LV138" i="1" a="1"/>
  <c r="LV138" i="1" s="1"/>
  <c r="MC138" i="1" a="1"/>
  <c r="MC138" i="1" s="1"/>
  <c r="LU138" i="1" a="1"/>
  <c r="LU138" i="1" s="1"/>
  <c r="MA138" i="1" a="1"/>
  <c r="MA138" i="1" s="1"/>
  <c r="LT138" i="1" a="1"/>
  <c r="LT138" i="1" s="1"/>
  <c r="LZ138" i="1" a="1"/>
  <c r="LZ138" i="1" s="1"/>
  <c r="Q139" i="1"/>
  <c r="LK139" i="1" s="1" a="1"/>
  <c r="LK139" i="1" s="1"/>
  <c r="KI146" i="1" a="1"/>
  <c r="KI146" i="1" s="1"/>
  <c r="K148" i="1"/>
  <c r="AI147" i="1"/>
  <c r="D147" i="1"/>
  <c r="KI119" i="1" a="1"/>
  <c r="KI119" i="1" s="1"/>
  <c r="J251" i="1"/>
  <c r="J252" i="1" s="1"/>
  <c r="LC138" i="1"/>
  <c r="KU138" i="1"/>
  <c r="KM138" i="1"/>
  <c r="LJ138" i="1"/>
  <c r="LB138" i="1"/>
  <c r="KT138" i="1"/>
  <c r="KL138" i="1"/>
  <c r="JX138" i="1"/>
  <c r="LG138" i="1"/>
  <c r="KQ138" i="1"/>
  <c r="JU138" i="1"/>
  <c r="LA138" i="1"/>
  <c r="KO138" i="1"/>
  <c r="JT138" i="1"/>
  <c r="KZ138" i="1"/>
  <c r="KN138" i="1"/>
  <c r="JS138" i="1"/>
  <c r="KK138" i="1"/>
  <c r="LI138" i="1"/>
  <c r="KJ138" i="1"/>
  <c r="LH138" i="1"/>
  <c r="LF138" i="1"/>
  <c r="KS138" i="1"/>
  <c r="JY138" i="1"/>
  <c r="LD138" i="1"/>
  <c r="KP138" i="1"/>
  <c r="JW138" i="1"/>
  <c r="JV138" i="1"/>
  <c r="CI138" i="1"/>
  <c r="B139" i="1"/>
  <c r="LE138" i="1"/>
  <c r="KA148" i="1"/>
  <c r="JZ147" i="1" a="1"/>
  <c r="JZ147" i="1" s="1"/>
  <c r="W131" i="1"/>
  <c r="LX147" i="1"/>
  <c r="S148" i="1"/>
  <c r="N121" i="1"/>
  <c r="JP120" i="1"/>
  <c r="JN120" i="1"/>
  <c r="JO120" i="1"/>
  <c r="JK147" i="1"/>
  <c r="L148" i="1"/>
  <c r="W148" i="1"/>
  <c r="N148" i="1"/>
  <c r="JP147" i="1"/>
  <c r="JO147" i="1"/>
  <c r="JN147" i="1"/>
  <c r="K129" i="1"/>
  <c r="D128" i="1"/>
  <c r="AI128" i="1"/>
  <c r="W139" i="1"/>
  <c r="W121" i="1"/>
  <c r="KR118" i="1"/>
  <c r="S130" i="1"/>
  <c r="LX129" i="1"/>
  <c r="LE147" i="1"/>
  <c r="KO147" i="1"/>
  <c r="JS147" i="1"/>
  <c r="LC147" i="1"/>
  <c r="KU147" i="1"/>
  <c r="KM147" i="1"/>
  <c r="JY147" i="1"/>
  <c r="LJ147" i="1"/>
  <c r="LB147" i="1"/>
  <c r="KT147" i="1"/>
  <c r="LG147" i="1"/>
  <c r="KQ147" i="1"/>
  <c r="JU147" i="1"/>
  <c r="JW147" i="1"/>
  <c r="LI147" i="1"/>
  <c r="KS147" i="1"/>
  <c r="JV147" i="1"/>
  <c r="LF147" i="1"/>
  <c r="KP147" i="1"/>
  <c r="B148" i="1"/>
  <c r="LD147" i="1"/>
  <c r="KN147" i="1"/>
  <c r="CI147" i="1"/>
  <c r="LA147" i="1"/>
  <c r="KL147" i="1"/>
  <c r="KZ147" i="1"/>
  <c r="KK147" i="1"/>
  <c r="KJ147" i="1"/>
  <c r="JX147" i="1"/>
  <c r="JT147" i="1"/>
  <c r="LH147" i="1"/>
  <c r="S121" i="1"/>
  <c r="LX120" i="1"/>
  <c r="LJ120" i="1"/>
  <c r="LB120" i="1"/>
  <c r="KT120" i="1"/>
  <c r="KL120" i="1"/>
  <c r="JX120" i="1"/>
  <c r="B121" i="1"/>
  <c r="LH120" i="1"/>
  <c r="KZ120" i="1"/>
  <c r="KJ120" i="1"/>
  <c r="JV120" i="1"/>
  <c r="CI120" i="1"/>
  <c r="LG120" i="1"/>
  <c r="KQ120" i="1"/>
  <c r="JU120" i="1"/>
  <c r="LF120" i="1"/>
  <c r="KP120" i="1"/>
  <c r="LE120" i="1"/>
  <c r="KO120" i="1"/>
  <c r="JS120" i="1"/>
  <c r="LD120" i="1"/>
  <c r="KN120" i="1"/>
  <c r="KK120" i="1"/>
  <c r="LI120" i="1"/>
  <c r="LA120" i="1"/>
  <c r="JY120" i="1"/>
  <c r="KU120" i="1"/>
  <c r="JW120" i="1"/>
  <c r="KS120" i="1"/>
  <c r="JT120" i="1"/>
  <c r="KM120" i="1"/>
  <c r="LC120" i="1"/>
  <c r="G119" i="1"/>
  <c r="K120" i="1"/>
  <c r="D119" i="1"/>
  <c r="AI119" i="1"/>
  <c r="CF137" i="1"/>
  <c r="AJ137" i="1" s="1"/>
  <c r="L139" i="1"/>
  <c r="JK138" i="1"/>
  <c r="O139" i="1"/>
  <c r="JR138" i="1"/>
  <c r="JQ138" i="1"/>
  <c r="MD129" i="1" a="1"/>
  <c r="MD129" i="1" s="1"/>
  <c r="LZ129" i="1" a="1"/>
  <c r="LZ129" i="1" s="1"/>
  <c r="LU129" i="1" a="1"/>
  <c r="LU129" i="1" s="1"/>
  <c r="Q130" i="1"/>
  <c r="LK130" i="1" s="1" a="1"/>
  <c r="LK130" i="1" s="1"/>
  <c r="MF129" i="1" a="1"/>
  <c r="MF129" i="1" s="1"/>
  <c r="MB129" i="1" a="1"/>
  <c r="MB129" i="1" s="1"/>
  <c r="LS129" i="1" a="1"/>
  <c r="LS129" i="1" s="1"/>
  <c r="ME129" i="1" a="1"/>
  <c r="ME129" i="1" s="1"/>
  <c r="MA129" i="1" a="1"/>
  <c r="MA129" i="1" s="1"/>
  <c r="LV129" i="1" a="1"/>
  <c r="LV129" i="1" s="1"/>
  <c r="LY129" i="1" a="1"/>
  <c r="LY129" i="1" s="1"/>
  <c r="MC129" i="1" a="1"/>
  <c r="MC129" i="1" s="1"/>
  <c r="LT129" i="1" a="1"/>
  <c r="LT129" i="1" s="1"/>
  <c r="BB147" i="1"/>
  <c r="BA147" i="1"/>
  <c r="H148" i="1"/>
  <c r="AY147" i="1"/>
  <c r="AX147" i="1"/>
  <c r="BC147" i="1"/>
  <c r="AZ147" i="1"/>
  <c r="G137" i="1"/>
  <c r="KY138" i="1"/>
  <c r="M139" i="1"/>
  <c r="KX138" i="1"/>
  <c r="KW138" i="1"/>
  <c r="IJ138" i="1"/>
  <c r="KV138" i="1"/>
  <c r="IH138" i="1"/>
  <c r="IG138" i="1"/>
  <c r="AG138" i="1"/>
  <c r="AH138" i="1"/>
  <c r="KI137" i="1" a="1"/>
  <c r="KI137" i="1" s="1"/>
  <c r="BC130" i="1"/>
  <c r="H131" i="1"/>
  <c r="AZ130" i="1"/>
  <c r="AY130" i="1"/>
  <c r="AX130" i="1"/>
  <c r="BB130" i="1"/>
  <c r="BA130" i="1"/>
  <c r="JK129" i="1"/>
  <c r="L130" i="1"/>
  <c r="D220" i="1"/>
  <c r="O131" i="1"/>
  <c r="JR130" i="1"/>
  <c r="JQ130" i="1"/>
  <c r="KX129" i="1"/>
  <c r="KW129" i="1"/>
  <c r="AG129" i="1"/>
  <c r="M130" i="1"/>
  <c r="IH129" i="1"/>
  <c r="IG129" i="1"/>
  <c r="KY129" i="1"/>
  <c r="KV129" i="1"/>
  <c r="IJ129" i="1"/>
  <c r="AH129" i="1"/>
  <c r="LX139" i="1"/>
  <c r="S140" i="1"/>
  <c r="LX140" i="1" s="1"/>
  <c r="CF147" i="1"/>
  <c r="AJ147" i="1" s="1"/>
  <c r="G146" i="1"/>
  <c r="KW147" i="1"/>
  <c r="M148" i="1"/>
  <c r="KY147" i="1"/>
  <c r="KV147" i="1"/>
  <c r="IG147" i="1"/>
  <c r="AH147" i="1"/>
  <c r="IJ147" i="1"/>
  <c r="KX147" i="1"/>
  <c r="IH147" i="1"/>
  <c r="AG147" i="1"/>
  <c r="KA140" i="1"/>
  <c r="JZ140" i="1" s="1" a="1"/>
  <c r="JZ140" i="1" s="1"/>
  <c r="JZ139" i="1" a="1"/>
  <c r="JZ139" i="1" s="1"/>
  <c r="KA121" i="1"/>
  <c r="JZ120" i="1" a="1"/>
  <c r="JZ120" i="1" s="1"/>
  <c r="N131" i="1"/>
  <c r="JO130" i="1"/>
  <c r="JN130" i="1"/>
  <c r="JP130" i="1"/>
  <c r="LF129" i="1"/>
  <c r="KP129" i="1"/>
  <c r="JT129" i="1"/>
  <c r="LE129" i="1"/>
  <c r="KO129" i="1"/>
  <c r="JS129" i="1"/>
  <c r="LJ129" i="1"/>
  <c r="LB129" i="1"/>
  <c r="KT129" i="1"/>
  <c r="KL129" i="1"/>
  <c r="JX129" i="1"/>
  <c r="LI129" i="1"/>
  <c r="LA129" i="1"/>
  <c r="KS129" i="1"/>
  <c r="KK129" i="1"/>
  <c r="JW129" i="1"/>
  <c r="B130" i="1"/>
  <c r="LH129" i="1"/>
  <c r="KZ129" i="1"/>
  <c r="KJ129" i="1"/>
  <c r="JV129" i="1"/>
  <c r="CI129" i="1"/>
  <c r="LG129" i="1"/>
  <c r="KQ129" i="1"/>
  <c r="JU129" i="1"/>
  <c r="LC129" i="1"/>
  <c r="JY129" i="1"/>
  <c r="KU129" i="1"/>
  <c r="KM129" i="1"/>
  <c r="LD129" i="1"/>
  <c r="KN129" i="1"/>
  <c r="KR146" i="1"/>
  <c r="AG120" i="1"/>
  <c r="IG120" i="1"/>
  <c r="KY120" i="1"/>
  <c r="KX120" i="1"/>
  <c r="KW120" i="1"/>
  <c r="KV120" i="1"/>
  <c r="IH120" i="1"/>
  <c r="AH120" i="1"/>
  <c r="M121" i="1"/>
  <c r="IJ120" i="1"/>
  <c r="L121" i="1"/>
  <c r="JK120" i="1"/>
  <c r="EF279" i="1"/>
  <c r="EE279" i="1"/>
  <c r="AI228" i="1"/>
  <c r="D228" i="1"/>
  <c r="EE276" i="1"/>
  <c r="EF276" i="1"/>
  <c r="MA199" i="1" a="1"/>
  <c r="MA199" i="1" s="1"/>
  <c r="LS199" i="1" a="1"/>
  <c r="LS199" i="1" s="1"/>
  <c r="LV199" i="1" a="1"/>
  <c r="LV199" i="1" s="1"/>
  <c r="M252" i="1"/>
  <c r="IG252" i="1" s="1"/>
  <c r="MC195" i="1" a="1"/>
  <c r="MC195" i="1" s="1"/>
  <c r="LT241" i="1" a="1"/>
  <c r="LT241" i="1" s="1"/>
  <c r="AH251" i="1"/>
  <c r="CG267" i="1"/>
  <c r="ME195" i="1" a="1"/>
  <c r="ME195" i="1" s="1"/>
  <c r="LY247" i="1" a="1"/>
  <c r="LY247" i="1" s="1"/>
  <c r="LU195" i="1" a="1"/>
  <c r="LU195" i="1" s="1"/>
  <c r="IG251" i="1"/>
  <c r="BC259" i="1"/>
  <c r="JR247" i="1"/>
  <c r="JO251" i="1"/>
  <c r="MA195" i="1" a="1"/>
  <c r="MA195" i="1" s="1"/>
  <c r="LZ203" i="1" a="1"/>
  <c r="LZ203" i="1" s="1"/>
  <c r="Q222" i="1"/>
  <c r="BA255" i="1"/>
  <c r="LY263" i="1" a="1"/>
  <c r="LY263" i="1" s="1"/>
  <c r="MB203" i="1" a="1"/>
  <c r="MB203" i="1" s="1"/>
  <c r="MC263" i="1" a="1"/>
  <c r="MC263" i="1" s="1"/>
  <c r="MD203" i="1" a="1"/>
  <c r="MD203" i="1" s="1"/>
  <c r="AX251" i="1"/>
  <c r="LZ241" i="1" a="1"/>
  <c r="LZ241" i="1" s="1"/>
  <c r="AZ251" i="1"/>
  <c r="AY259" i="1"/>
  <c r="LS203" i="1" a="1"/>
  <c r="LS203" i="1" s="1"/>
  <c r="BB251" i="1"/>
  <c r="AZ259" i="1"/>
  <c r="AY255" i="1"/>
  <c r="LU203" i="1" a="1"/>
  <c r="LU203" i="1" s="1"/>
  <c r="BA259" i="1"/>
  <c r="JP259" i="1"/>
  <c r="LT263" i="1" a="1"/>
  <c r="LT263" i="1" s="1"/>
  <c r="AX221" i="1"/>
  <c r="CG237" i="1"/>
  <c r="KX255" i="1"/>
  <c r="JN233" i="1"/>
  <c r="BC241" i="1"/>
  <c r="AZ247" i="1"/>
  <c r="BC255" i="1"/>
  <c r="CG263" i="1"/>
  <c r="LZ263" i="1" a="1"/>
  <c r="LZ263" i="1" s="1"/>
  <c r="BA247" i="1"/>
  <c r="H248" i="1"/>
  <c r="BB248" i="1" s="1"/>
  <c r="AY263" i="1"/>
  <c r="CG221" i="1"/>
  <c r="AY233" i="1"/>
  <c r="BC247" i="1"/>
  <c r="LT247" i="1" a="1"/>
  <c r="LT247" i="1" s="1"/>
  <c r="AY251" i="1"/>
  <c r="CG251" i="1"/>
  <c r="JN259" i="1"/>
  <c r="L260" i="1"/>
  <c r="L261" i="1" s="1"/>
  <c r="JK261" i="1" s="1"/>
  <c r="BA263" i="1"/>
  <c r="MD263" i="1" a="1"/>
  <c r="MD263" i="1" s="1"/>
  <c r="AG267" i="1"/>
  <c r="BB263" i="1"/>
  <c r="AX267" i="1"/>
  <c r="AX268" i="1"/>
  <c r="AH221" i="1"/>
  <c r="KW221" i="1"/>
  <c r="CE248" i="1"/>
  <c r="CE249" i="1" s="1"/>
  <c r="CG249" i="1" s="1"/>
  <c r="BA251" i="1"/>
  <c r="AX255" i="1"/>
  <c r="CG255" i="1"/>
  <c r="LH259" i="1"/>
  <c r="BC263" i="1"/>
  <c r="LU263" i="1" a="1"/>
  <c r="LU263" i="1" s="1"/>
  <c r="BA267" i="1"/>
  <c r="H264" i="1"/>
  <c r="H265" i="1" s="1"/>
  <c r="BB267" i="1"/>
  <c r="LS267" i="1" a="1"/>
  <c r="LS267" i="1" s="1"/>
  <c r="AX241" i="1"/>
  <c r="AZ221" i="1"/>
  <c r="MC247" i="1" a="1"/>
  <c r="MC247" i="1" s="1"/>
  <c r="BC251" i="1"/>
  <c r="LI251" i="1"/>
  <c r="AZ255" i="1"/>
  <c r="AX259" i="1"/>
  <c r="CG259" i="1"/>
  <c r="Q264" i="1"/>
  <c r="EF220" i="1"/>
  <c r="LT199" i="1" a="1"/>
  <c r="LT199" i="1" s="1"/>
  <c r="MB199" i="1" a="1"/>
  <c r="MB199" i="1" s="1"/>
  <c r="BA221" i="1"/>
  <c r="JP230" i="1"/>
  <c r="LH233" i="1"/>
  <c r="IG241" i="1"/>
  <c r="AG247" i="1"/>
  <c r="LU199" i="1" a="1"/>
  <c r="LU199" i="1" s="1"/>
  <c r="MC199" i="1" a="1"/>
  <c r="MC199" i="1" s="1"/>
  <c r="BB221" i="1"/>
  <c r="CG225" i="1"/>
  <c r="AH241" i="1"/>
  <c r="IJ241" i="1"/>
  <c r="CE242" i="1"/>
  <c r="CE243" i="1" s="1"/>
  <c r="CG243" i="1" s="1"/>
  <c r="JK248" i="1"/>
  <c r="LJ247" i="1"/>
  <c r="IH247" i="1"/>
  <c r="M248" i="1"/>
  <c r="LI247" i="1"/>
  <c r="IG247" i="1"/>
  <c r="LH247" i="1"/>
  <c r="LG247" i="1"/>
  <c r="KY247" i="1"/>
  <c r="KX247" i="1"/>
  <c r="KW247" i="1"/>
  <c r="AH247" i="1"/>
  <c r="LL247" i="1"/>
  <c r="MB211" i="1" a="1"/>
  <c r="MB211" i="1" s="1"/>
  <c r="ME199" i="1" a="1"/>
  <c r="ME199" i="1" s="1"/>
  <c r="CG233" i="1"/>
  <c r="JN237" i="1"/>
  <c r="BB241" i="1"/>
  <c r="N249" i="1"/>
  <c r="JP248" i="1"/>
  <c r="JO248" i="1"/>
  <c r="JN248" i="1"/>
  <c r="MF199" i="1" a="1"/>
  <c r="MF199" i="1" s="1"/>
  <c r="BA225" i="1"/>
  <c r="JN225" i="1"/>
  <c r="JK229" i="1"/>
  <c r="LH237" i="1"/>
  <c r="KV241" i="1"/>
  <c r="J247" i="1"/>
  <c r="JR248" i="1"/>
  <c r="O249" i="1"/>
  <c r="JQ248" i="1"/>
  <c r="LY199" i="1" a="1"/>
  <c r="LY199" i="1" s="1"/>
  <c r="N212" i="1"/>
  <c r="JP212" i="1" s="1"/>
  <c r="BC225" i="1"/>
  <c r="KY229" i="1"/>
  <c r="L234" i="1"/>
  <c r="L235" i="1" s="1"/>
  <c r="JK235" i="1" s="1"/>
  <c r="H242" i="1"/>
  <c r="BB242" i="1" s="1"/>
  <c r="K247" i="1"/>
  <c r="CF247" i="1" s="1"/>
  <c r="BR246" i="1"/>
  <c r="LZ199" i="1" a="1"/>
  <c r="LZ199" i="1" s="1"/>
  <c r="LG229" i="1"/>
  <c r="IJ247" i="1"/>
  <c r="BB247" i="1"/>
  <c r="Q248" i="1"/>
  <c r="LK248" i="1" s="1" a="1"/>
  <c r="LK248" i="1" s="1"/>
  <c r="LU247" i="1" a="1"/>
  <c r="LU247" i="1" s="1"/>
  <c r="LZ247" i="1" a="1"/>
  <c r="LZ247" i="1" s="1"/>
  <c r="MD247" i="1" a="1"/>
  <c r="MD247" i="1" s="1"/>
  <c r="AX252" i="1"/>
  <c r="H253" i="1"/>
  <c r="BC252" i="1"/>
  <c r="BB252" i="1"/>
  <c r="BA252" i="1"/>
  <c r="AZ252" i="1"/>
  <c r="AY252" i="1"/>
  <c r="JK247" i="1"/>
  <c r="W257" i="1" a="1"/>
  <c r="W257" i="1" s="1"/>
  <c r="JN247" i="1"/>
  <c r="LV247" i="1" a="1"/>
  <c r="LV247" i="1" s="1"/>
  <c r="MA247" i="1" a="1"/>
  <c r="MA247" i="1" s="1"/>
  <c r="ME247" i="1" a="1"/>
  <c r="ME247" i="1" s="1"/>
  <c r="AX247" i="1"/>
  <c r="JO247" i="1"/>
  <c r="L253" i="1"/>
  <c r="JK253" i="1" s="1"/>
  <c r="JK252" i="1"/>
  <c r="JP247" i="1"/>
  <c r="LS247" i="1" a="1"/>
  <c r="LS247" i="1" s="1"/>
  <c r="MB247" i="1" a="1"/>
  <c r="MB247" i="1" s="1"/>
  <c r="JQ247" i="1"/>
  <c r="K251" i="1"/>
  <c r="CF251" i="1" s="1"/>
  <c r="IH251" i="1"/>
  <c r="G251" i="1" s="1"/>
  <c r="JP251" i="1"/>
  <c r="LJ251" i="1"/>
  <c r="LS251" i="1" a="1"/>
  <c r="LS251" i="1" s="1"/>
  <c r="MB251" i="1" a="1"/>
  <c r="MB251" i="1" s="1"/>
  <c r="MF251" i="1" a="1"/>
  <c r="MF251" i="1" s="1"/>
  <c r="N252" i="1"/>
  <c r="JQ251" i="1"/>
  <c r="O252" i="1"/>
  <c r="L256" i="1"/>
  <c r="JK255" i="1"/>
  <c r="D250" i="1"/>
  <c r="AI250" i="1"/>
  <c r="AG251" i="1"/>
  <c r="IJ251" i="1"/>
  <c r="KV251" i="1"/>
  <c r="LL251" i="1"/>
  <c r="LT251" i="1" a="1"/>
  <c r="LT251" i="1" s="1"/>
  <c r="LY251" i="1" a="1"/>
  <c r="LY251" i="1" s="1"/>
  <c r="MC251" i="1" a="1"/>
  <c r="MC251" i="1" s="1"/>
  <c r="KW251" i="1"/>
  <c r="Q252" i="1"/>
  <c r="LK252" i="1" s="1" a="1"/>
  <c r="LK252" i="1" s="1"/>
  <c r="KX251" i="1"/>
  <c r="LU251" i="1" a="1"/>
  <c r="LU251" i="1" s="1"/>
  <c r="LZ251" i="1" a="1"/>
  <c r="LZ251" i="1" s="1"/>
  <c r="MD251" i="1" a="1"/>
  <c r="MD251" i="1" s="1"/>
  <c r="AI254" i="1"/>
  <c r="D254" i="1"/>
  <c r="K255" i="1"/>
  <c r="CF255" i="1" s="1"/>
  <c r="CG252" i="1"/>
  <c r="CE253" i="1"/>
  <c r="CG253" i="1" s="1"/>
  <c r="JK251" i="1"/>
  <c r="KY251" i="1"/>
  <c r="LG251" i="1"/>
  <c r="LV251" i="1" a="1"/>
  <c r="LV251" i="1" s="1"/>
  <c r="MA251" i="1" a="1"/>
  <c r="MA251" i="1" s="1"/>
  <c r="Q256" i="1"/>
  <c r="LK256" i="1" s="1" a="1"/>
  <c r="LK256" i="1" s="1"/>
  <c r="MC255" i="1" a="1"/>
  <c r="MC255" i="1" s="1"/>
  <c r="LY255" i="1" a="1"/>
  <c r="LY255" i="1" s="1"/>
  <c r="LT255" i="1" a="1"/>
  <c r="LT255" i="1" s="1"/>
  <c r="MF255" i="1" a="1"/>
  <c r="MF255" i="1" s="1"/>
  <c r="MB255" i="1" a="1"/>
  <c r="MB255" i="1" s="1"/>
  <c r="LS255" i="1" a="1"/>
  <c r="LS255" i="1" s="1"/>
  <c r="ME255" i="1" a="1"/>
  <c r="ME255" i="1" s="1"/>
  <c r="MA255" i="1" a="1"/>
  <c r="MA255" i="1" s="1"/>
  <c r="LV255" i="1" a="1"/>
  <c r="LV255" i="1" s="1"/>
  <c r="LU255" i="1" a="1"/>
  <c r="LU255" i="1" s="1"/>
  <c r="MD255" i="1" a="1"/>
  <c r="MD255" i="1" s="1"/>
  <c r="LZ255" i="1" a="1"/>
  <c r="LZ255" i="1" s="1"/>
  <c r="J255" i="1"/>
  <c r="KW255" i="1"/>
  <c r="LL255" i="1"/>
  <c r="KV255" i="1"/>
  <c r="IJ255" i="1"/>
  <c r="LJ255" i="1"/>
  <c r="M256" i="1"/>
  <c r="LI255" i="1"/>
  <c r="IG255" i="1"/>
  <c r="LH255" i="1"/>
  <c r="LG255" i="1"/>
  <c r="KY255" i="1"/>
  <c r="AG255" i="1"/>
  <c r="N256" i="1"/>
  <c r="JO255" i="1"/>
  <c r="JN255" i="1"/>
  <c r="AH255" i="1"/>
  <c r="BB255" i="1"/>
  <c r="CG256" i="1"/>
  <c r="CE257" i="1"/>
  <c r="CG257" i="1" s="1"/>
  <c r="JR255" i="1"/>
  <c r="O256" i="1"/>
  <c r="JQ255" i="1"/>
  <c r="J259" i="1"/>
  <c r="BR258" i="1"/>
  <c r="BC256" i="1"/>
  <c r="BB256" i="1"/>
  <c r="H257" i="1"/>
  <c r="BA256" i="1"/>
  <c r="AZ256" i="1"/>
  <c r="AY256" i="1"/>
  <c r="AX256" i="1"/>
  <c r="K259" i="1"/>
  <c r="CF259" i="1" s="1"/>
  <c r="MD259" i="1" a="1"/>
  <c r="MD259" i="1" s="1"/>
  <c r="LZ259" i="1" a="1"/>
  <c r="LZ259" i="1" s="1"/>
  <c r="LU259" i="1" a="1"/>
  <c r="LU259" i="1" s="1"/>
  <c r="Q260" i="1"/>
  <c r="LK260" i="1" s="1" a="1"/>
  <c r="LK260" i="1" s="1"/>
  <c r="MC259" i="1" a="1"/>
  <c r="MC259" i="1" s="1"/>
  <c r="LY259" i="1" a="1"/>
  <c r="LY259" i="1" s="1"/>
  <c r="LT259" i="1" a="1"/>
  <c r="LT259" i="1" s="1"/>
  <c r="MF259" i="1" a="1"/>
  <c r="MF259" i="1" s="1"/>
  <c r="MB259" i="1" a="1"/>
  <c r="MB259" i="1" s="1"/>
  <c r="LS259" i="1" a="1"/>
  <c r="LS259" i="1" s="1"/>
  <c r="MA259" i="1" a="1"/>
  <c r="MA259" i="1" s="1"/>
  <c r="ME259" i="1" a="1"/>
  <c r="ME259" i="1" s="1"/>
  <c r="D258" i="1"/>
  <c r="AI258" i="1"/>
  <c r="CG260" i="1"/>
  <c r="CE261" i="1"/>
  <c r="CG261" i="1" s="1"/>
  <c r="N261" i="1"/>
  <c r="JP260" i="1"/>
  <c r="JO260" i="1"/>
  <c r="JN260" i="1"/>
  <c r="IG259" i="1"/>
  <c r="JO259" i="1"/>
  <c r="LI259" i="1"/>
  <c r="M260" i="1"/>
  <c r="LJ263" i="1"/>
  <c r="IH263" i="1"/>
  <c r="M264" i="1"/>
  <c r="LI263" i="1"/>
  <c r="IG263" i="1"/>
  <c r="LH263" i="1"/>
  <c r="LG263" i="1"/>
  <c r="KY263" i="1"/>
  <c r="KW263" i="1"/>
  <c r="AH263" i="1"/>
  <c r="KX263" i="1"/>
  <c r="AG263" i="1"/>
  <c r="KV263" i="1"/>
  <c r="IJ263" i="1"/>
  <c r="LL263" i="1"/>
  <c r="IH259" i="1"/>
  <c r="LJ259" i="1"/>
  <c r="JQ259" i="1"/>
  <c r="O260" i="1"/>
  <c r="O264" i="1"/>
  <c r="JQ263" i="1"/>
  <c r="JR263" i="1"/>
  <c r="AG259" i="1"/>
  <c r="IJ259" i="1"/>
  <c r="KV259" i="1"/>
  <c r="LL259" i="1"/>
  <c r="H260" i="1"/>
  <c r="AH259" i="1"/>
  <c r="KW259" i="1"/>
  <c r="KX259" i="1"/>
  <c r="BR264" i="1"/>
  <c r="J265" i="1"/>
  <c r="KY259" i="1"/>
  <c r="K263" i="1"/>
  <c r="CF263" i="1" s="1"/>
  <c r="AI262" i="1"/>
  <c r="D262" i="1"/>
  <c r="BR262" i="1"/>
  <c r="N264" i="1"/>
  <c r="JP263" i="1"/>
  <c r="JO263" i="1"/>
  <c r="JN263" i="1"/>
  <c r="BR263" i="1"/>
  <c r="L265" i="1"/>
  <c r="JK265" i="1" s="1"/>
  <c r="JK264" i="1"/>
  <c r="CE265" i="1"/>
  <c r="CG265" i="1" s="1"/>
  <c r="CG264" i="1"/>
  <c r="JK263" i="1"/>
  <c r="LV263" i="1" a="1"/>
  <c r="LV263" i="1" s="1"/>
  <c r="MA263" i="1" a="1"/>
  <c r="MA263" i="1" s="1"/>
  <c r="ME263" i="1" a="1"/>
  <c r="ME263" i="1" s="1"/>
  <c r="AX263" i="1"/>
  <c r="LS263" i="1" a="1"/>
  <c r="LS263" i="1" s="1"/>
  <c r="MB263" i="1" a="1"/>
  <c r="MB263" i="1" s="1"/>
  <c r="AI266" i="1"/>
  <c r="D266" i="1"/>
  <c r="K267" i="1"/>
  <c r="CF267" i="1" s="1"/>
  <c r="BR267" i="1"/>
  <c r="J268" i="1"/>
  <c r="LL267" i="1"/>
  <c r="KV267" i="1"/>
  <c r="M268" i="1"/>
  <c r="LI267" i="1"/>
  <c r="IG267" i="1"/>
  <c r="LH267" i="1"/>
  <c r="LG267" i="1"/>
  <c r="KY267" i="1"/>
  <c r="IJ267" i="1"/>
  <c r="IH267" i="1"/>
  <c r="KX267" i="1"/>
  <c r="AH267" i="1"/>
  <c r="N269" i="1"/>
  <c r="JO268" i="1"/>
  <c r="JN268" i="1"/>
  <c r="JP268" i="1"/>
  <c r="BR266" i="1"/>
  <c r="MC267" i="1" a="1"/>
  <c r="MC267" i="1" s="1"/>
  <c r="LY267" i="1" a="1"/>
  <c r="LY267" i="1" s="1"/>
  <c r="LT267" i="1" a="1"/>
  <c r="LT267" i="1" s="1"/>
  <c r="ME267" i="1" a="1"/>
  <c r="ME267" i="1" s="1"/>
  <c r="MA267" i="1" a="1"/>
  <c r="MA267" i="1" s="1"/>
  <c r="LV267" i="1" a="1"/>
  <c r="LV267" i="1" s="1"/>
  <c r="MF267" i="1" a="1"/>
  <c r="MF267" i="1" s="1"/>
  <c r="LU267" i="1" a="1"/>
  <c r="LU267" i="1" s="1"/>
  <c r="MD267" i="1" a="1"/>
  <c r="MD267" i="1" s="1"/>
  <c r="MB267" i="1" a="1"/>
  <c r="MB267" i="1" s="1"/>
  <c r="LZ267" i="1" a="1"/>
  <c r="LZ267" i="1" s="1"/>
  <c r="KW267" i="1"/>
  <c r="AY267" i="1"/>
  <c r="L268" i="1"/>
  <c r="JK267" i="1"/>
  <c r="AZ267" i="1"/>
  <c r="CG268" i="1"/>
  <c r="JO267" i="1"/>
  <c r="JN267" i="1"/>
  <c r="O268" i="1"/>
  <c r="JQ267" i="1"/>
  <c r="BC267" i="1"/>
  <c r="JP267" i="1"/>
  <c r="BC268" i="1"/>
  <c r="BA268" i="1"/>
  <c r="AZ268" i="1"/>
  <c r="AY268" i="1"/>
  <c r="JR267" i="1"/>
  <c r="H269" i="1"/>
  <c r="JK222" i="1"/>
  <c r="L223" i="1"/>
  <c r="JK223" i="1" s="1"/>
  <c r="H223" i="1"/>
  <c r="BC222" i="1"/>
  <c r="BB222" i="1"/>
  <c r="BA222" i="1"/>
  <c r="AZ222" i="1"/>
  <c r="AY222" i="1"/>
  <c r="AX222" i="1"/>
  <c r="Q192" i="1"/>
  <c r="LK192" i="1" s="1" a="1"/>
  <c r="LK192" i="1" s="1"/>
  <c r="ME191" i="1" a="1"/>
  <c r="ME191" i="1" s="1"/>
  <c r="MD191" i="1" a="1"/>
  <c r="MD191" i="1" s="1"/>
  <c r="LV191" i="1" a="1"/>
  <c r="LV191" i="1" s="1"/>
  <c r="LT191" i="1" a="1"/>
  <c r="LT191" i="1" s="1"/>
  <c r="MC191" i="1" a="1"/>
  <c r="MC191" i="1" s="1"/>
  <c r="LU191" i="1" a="1"/>
  <c r="LU191" i="1" s="1"/>
  <c r="MB191" i="1" a="1"/>
  <c r="MB191" i="1" s="1"/>
  <c r="MA191" i="1" a="1"/>
  <c r="MA191" i="1" s="1"/>
  <c r="LS191" i="1" a="1"/>
  <c r="LS191" i="1" s="1"/>
  <c r="LZ191" i="1" a="1"/>
  <c r="LZ191" i="1" s="1"/>
  <c r="LY191" i="1" a="1"/>
  <c r="LY191" i="1" s="1"/>
  <c r="MF211" i="1" a="1"/>
  <c r="MF211" i="1" s="1"/>
  <c r="BC221" i="1"/>
  <c r="KX221" i="1"/>
  <c r="LU221" i="1" a="1"/>
  <c r="LU221" i="1" s="1"/>
  <c r="LZ221" i="1" a="1"/>
  <c r="LZ221" i="1" s="1"/>
  <c r="MD221" i="1" a="1"/>
  <c r="MD221" i="1" s="1"/>
  <c r="JR225" i="1"/>
  <c r="O226" i="1"/>
  <c r="JQ225" i="1"/>
  <c r="JM315" i="1"/>
  <c r="ME207" i="1" a="1"/>
  <c r="ME207" i="1" s="1"/>
  <c r="JK221" i="1"/>
  <c r="KY221" i="1"/>
  <c r="LG221" i="1"/>
  <c r="JN221" i="1"/>
  <c r="LH221" i="1"/>
  <c r="LV221" i="1" a="1"/>
  <c r="LV221" i="1" s="1"/>
  <c r="MA221" i="1" a="1"/>
  <c r="MA221" i="1" s="1"/>
  <c r="ME221" i="1" a="1"/>
  <c r="ME221" i="1" s="1"/>
  <c r="J221" i="1"/>
  <c r="IG221" i="1"/>
  <c r="JO221" i="1"/>
  <c r="LI221" i="1"/>
  <c r="M222" i="1"/>
  <c r="W231" i="1" a="1"/>
  <c r="W231" i="1" s="1"/>
  <c r="JP211" i="1"/>
  <c r="K221" i="1"/>
  <c r="AY221" i="1"/>
  <c r="IH221" i="1"/>
  <c r="G221" i="1" s="1"/>
  <c r="JP221" i="1"/>
  <c r="LJ221" i="1"/>
  <c r="LS221" i="1" a="1"/>
  <c r="LS221" i="1" s="1"/>
  <c r="MB221" i="1" a="1"/>
  <c r="MB221" i="1" s="1"/>
  <c r="MF221" i="1" a="1"/>
  <c r="MF221" i="1" s="1"/>
  <c r="N222" i="1"/>
  <c r="D194" i="1"/>
  <c r="AI202" i="1"/>
  <c r="EF202" i="1" s="1"/>
  <c r="EE220" i="1"/>
  <c r="JQ221" i="1"/>
  <c r="O222" i="1"/>
  <c r="CG222" i="1"/>
  <c r="LT207" i="1" a="1"/>
  <c r="LT207" i="1" s="1"/>
  <c r="AG221" i="1"/>
  <c r="IJ221" i="1"/>
  <c r="KV221" i="1"/>
  <c r="LT221" i="1" a="1"/>
  <c r="LT221" i="1" s="1"/>
  <c r="LY221" i="1" a="1"/>
  <c r="LY221" i="1" s="1"/>
  <c r="BB226" i="1"/>
  <c r="H227" i="1"/>
  <c r="BA226" i="1"/>
  <c r="AZ226" i="1"/>
  <c r="AY226" i="1"/>
  <c r="AX226" i="1"/>
  <c r="CE227" i="1"/>
  <c r="CG227" i="1" s="1"/>
  <c r="CG226" i="1"/>
  <c r="KX225" i="1"/>
  <c r="MF225" i="1" a="1"/>
  <c r="MF225" i="1" s="1"/>
  <c r="MB225" i="1" a="1"/>
  <c r="MB225" i="1" s="1"/>
  <c r="LS225" i="1" a="1"/>
  <c r="LS225" i="1" s="1"/>
  <c r="ME225" i="1" a="1"/>
  <c r="ME225" i="1" s="1"/>
  <c r="MA225" i="1" a="1"/>
  <c r="MA225" i="1" s="1"/>
  <c r="LV225" i="1" a="1"/>
  <c r="LV225" i="1" s="1"/>
  <c r="Q226" i="1"/>
  <c r="LK226" i="1" s="1" a="1"/>
  <c r="LK226" i="1" s="1"/>
  <c r="MC225" i="1" a="1"/>
  <c r="MC225" i="1" s="1"/>
  <c r="LY225" i="1" a="1"/>
  <c r="LY225" i="1" s="1"/>
  <c r="LT225" i="1" a="1"/>
  <c r="LT225" i="1" s="1"/>
  <c r="IH225" i="1"/>
  <c r="G225" i="1" s="1"/>
  <c r="BR224" i="1"/>
  <c r="J225" i="1"/>
  <c r="AX225" i="1"/>
  <c r="LZ225" i="1" a="1"/>
  <c r="LZ225" i="1" s="1"/>
  <c r="K231" i="1"/>
  <c r="D230" i="1"/>
  <c r="K225" i="1"/>
  <c r="AY225" i="1"/>
  <c r="L226" i="1"/>
  <c r="JK225" i="1"/>
  <c r="AZ225" i="1"/>
  <c r="MD225" i="1" a="1"/>
  <c r="MD225" i="1" s="1"/>
  <c r="D224" i="1"/>
  <c r="AI224" i="1"/>
  <c r="LJ225" i="1"/>
  <c r="M226" i="1"/>
  <c r="LI225" i="1"/>
  <c r="IG225" i="1"/>
  <c r="LH225" i="1"/>
  <c r="LG225" i="1"/>
  <c r="KY225" i="1"/>
  <c r="KW225" i="1"/>
  <c r="LL225" i="1"/>
  <c r="KV225" i="1"/>
  <c r="IJ225" i="1"/>
  <c r="AG225" i="1"/>
  <c r="EE228" i="1"/>
  <c r="N226" i="1"/>
  <c r="JO225" i="1"/>
  <c r="AH225" i="1"/>
  <c r="BB225" i="1"/>
  <c r="BC226" i="1"/>
  <c r="JP231" i="1"/>
  <c r="JO231" i="1"/>
  <c r="JN231" i="1"/>
  <c r="CE230" i="1"/>
  <c r="CG229" i="1"/>
  <c r="J230" i="1"/>
  <c r="BR229" i="1"/>
  <c r="BC229" i="1"/>
  <c r="BB229" i="1"/>
  <c r="H230" i="1"/>
  <c r="BA229" i="1"/>
  <c r="AZ229" i="1"/>
  <c r="AY229" i="1"/>
  <c r="AX229" i="1"/>
  <c r="AI229" i="1"/>
  <c r="EF229" i="1" s="1"/>
  <c r="D229" i="1"/>
  <c r="BR228" i="1"/>
  <c r="L231" i="1"/>
  <c r="JK231" i="1" s="1"/>
  <c r="JK230" i="1"/>
  <c r="JO230" i="1"/>
  <c r="JN230" i="1"/>
  <c r="JN229" i="1"/>
  <c r="LH229" i="1"/>
  <c r="LV229" i="1" a="1"/>
  <c r="LV229" i="1" s="1"/>
  <c r="MA229" i="1" a="1"/>
  <c r="MA229" i="1" s="1"/>
  <c r="ME229" i="1" a="1"/>
  <c r="ME229" i="1" s="1"/>
  <c r="N235" i="1"/>
  <c r="JP234" i="1"/>
  <c r="JO234" i="1"/>
  <c r="JN234" i="1"/>
  <c r="IG229" i="1"/>
  <c r="JO229" i="1"/>
  <c r="LI229" i="1"/>
  <c r="M230" i="1"/>
  <c r="MA233" i="1" a="1"/>
  <c r="MA233" i="1" s="1"/>
  <c r="MD237" i="1" a="1"/>
  <c r="MD237" i="1" s="1"/>
  <c r="LZ237" i="1" a="1"/>
  <c r="LZ237" i="1" s="1"/>
  <c r="LU237" i="1" a="1"/>
  <c r="LU237" i="1" s="1"/>
  <c r="Q238" i="1"/>
  <c r="LK238" i="1" s="1" a="1"/>
  <c r="LK238" i="1" s="1"/>
  <c r="MC237" i="1" a="1"/>
  <c r="MC237" i="1" s="1"/>
  <c r="LY237" i="1" a="1"/>
  <c r="LY237" i="1" s="1"/>
  <c r="LT237" i="1" a="1"/>
  <c r="LT237" i="1" s="1"/>
  <c r="MF237" i="1" a="1"/>
  <c r="MF237" i="1" s="1"/>
  <c r="MB237" i="1" a="1"/>
  <c r="MB237" i="1" s="1"/>
  <c r="LS237" i="1" a="1"/>
  <c r="LS237" i="1" s="1"/>
  <c r="LV237" i="1" a="1"/>
  <c r="LV237" i="1" s="1"/>
  <c r="ME237" i="1" a="1"/>
  <c r="ME237" i="1" s="1"/>
  <c r="MA237" i="1" a="1"/>
  <c r="MA237" i="1" s="1"/>
  <c r="IH229" i="1"/>
  <c r="G229" i="1" s="1"/>
  <c r="JP229" i="1"/>
  <c r="LJ229" i="1"/>
  <c r="LS229" i="1" a="1"/>
  <c r="LS229" i="1" s="1"/>
  <c r="MB229" i="1" a="1"/>
  <c r="MB229" i="1" s="1"/>
  <c r="MF229" i="1" a="1"/>
  <c r="MF229" i="1" s="1"/>
  <c r="JQ229" i="1"/>
  <c r="O230" i="1"/>
  <c r="MD233" i="1" a="1"/>
  <c r="MD233" i="1" s="1"/>
  <c r="LZ233" i="1" a="1"/>
  <c r="LZ233" i="1" s="1"/>
  <c r="LU233" i="1" a="1"/>
  <c r="LU233" i="1" s="1"/>
  <c r="Q234" i="1"/>
  <c r="LK234" i="1" s="1" a="1"/>
  <c r="LK234" i="1" s="1"/>
  <c r="MC233" i="1" a="1"/>
  <c r="MC233" i="1" s="1"/>
  <c r="LY233" i="1" a="1"/>
  <c r="LY233" i="1" s="1"/>
  <c r="LT233" i="1" a="1"/>
  <c r="LT233" i="1" s="1"/>
  <c r="MF233" i="1" a="1"/>
  <c r="MF233" i="1" s="1"/>
  <c r="MB233" i="1" a="1"/>
  <c r="MB233" i="1" s="1"/>
  <c r="LS233" i="1" a="1"/>
  <c r="LS233" i="1" s="1"/>
  <c r="AG229" i="1"/>
  <c r="IJ229" i="1"/>
  <c r="KV229" i="1"/>
  <c r="LL229" i="1"/>
  <c r="LT229" i="1" a="1"/>
  <c r="LT229" i="1" s="1"/>
  <c r="LY229" i="1" a="1"/>
  <c r="LY229" i="1" s="1"/>
  <c r="MC229" i="1" a="1"/>
  <c r="MC229" i="1" s="1"/>
  <c r="J233" i="1"/>
  <c r="BR232" i="1"/>
  <c r="CG234" i="1"/>
  <c r="CE235" i="1"/>
  <c r="CG235" i="1" s="1"/>
  <c r="AH229" i="1"/>
  <c r="KW229" i="1"/>
  <c r="Q230" i="1"/>
  <c r="LK230" i="1" s="1" a="1"/>
  <c r="LK230" i="1" s="1"/>
  <c r="AI232" i="1"/>
  <c r="D232" i="1"/>
  <c r="K233" i="1"/>
  <c r="LU229" i="1" a="1"/>
  <c r="LU229" i="1" s="1"/>
  <c r="LZ229" i="1" a="1"/>
  <c r="LZ229" i="1" s="1"/>
  <c r="LV233" i="1" a="1"/>
  <c r="LV233" i="1" s="1"/>
  <c r="AX233" i="1"/>
  <c r="IG233" i="1"/>
  <c r="JO233" i="1"/>
  <c r="LI233" i="1"/>
  <c r="M234" i="1"/>
  <c r="IH233" i="1"/>
  <c r="G233" i="1" s="1"/>
  <c r="JP233" i="1"/>
  <c r="LJ233" i="1"/>
  <c r="AZ233" i="1"/>
  <c r="JQ233" i="1"/>
  <c r="O234" i="1"/>
  <c r="AG233" i="1"/>
  <c r="BA233" i="1"/>
  <c r="IJ233" i="1"/>
  <c r="KV233" i="1"/>
  <c r="LL233" i="1"/>
  <c r="H234" i="1"/>
  <c r="AH233" i="1"/>
  <c r="BB233" i="1"/>
  <c r="KW233" i="1"/>
  <c r="KX233" i="1"/>
  <c r="KY233" i="1"/>
  <c r="J238" i="1"/>
  <c r="BR237" i="1"/>
  <c r="BC237" i="1"/>
  <c r="BB237" i="1"/>
  <c r="H238" i="1"/>
  <c r="BA237" i="1"/>
  <c r="AZ237" i="1"/>
  <c r="AY237" i="1"/>
  <c r="AX237" i="1"/>
  <c r="K238" i="1"/>
  <c r="AI237" i="1"/>
  <c r="EF237" i="1" s="1"/>
  <c r="D237" i="1"/>
  <c r="BR236" i="1"/>
  <c r="CG238" i="1"/>
  <c r="CE239" i="1"/>
  <c r="CG239" i="1" s="1"/>
  <c r="L238" i="1"/>
  <c r="N239" i="1"/>
  <c r="JP238" i="1"/>
  <c r="JO238" i="1"/>
  <c r="JN238" i="1"/>
  <c r="D236" i="1"/>
  <c r="AI236" i="1"/>
  <c r="IG237" i="1"/>
  <c r="JO237" i="1"/>
  <c r="LI237" i="1"/>
  <c r="M238" i="1"/>
  <c r="IH237" i="1"/>
  <c r="G237" i="1" s="1"/>
  <c r="JP237" i="1"/>
  <c r="LJ237" i="1"/>
  <c r="JQ237" i="1"/>
  <c r="O238" i="1"/>
  <c r="AG237" i="1"/>
  <c r="IJ237" i="1"/>
  <c r="KV237" i="1"/>
  <c r="LL237" i="1"/>
  <c r="J241" i="1"/>
  <c r="BR240" i="1"/>
  <c r="AH237" i="1"/>
  <c r="KW237" i="1"/>
  <c r="KX237" i="1"/>
  <c r="KY237" i="1"/>
  <c r="K241" i="1"/>
  <c r="AI240" i="1"/>
  <c r="D240" i="1"/>
  <c r="N242" i="1"/>
  <c r="JP241" i="1"/>
  <c r="JN241" i="1"/>
  <c r="O242" i="1"/>
  <c r="JQ241" i="1"/>
  <c r="JR241" i="1"/>
  <c r="JO241" i="1"/>
  <c r="KW241" i="1"/>
  <c r="LI241" i="1"/>
  <c r="LU241" i="1" a="1"/>
  <c r="LU241" i="1" s="1"/>
  <c r="MF241" i="1" a="1"/>
  <c r="MF241" i="1" s="1"/>
  <c r="MB241" i="1" a="1"/>
  <c r="MB241" i="1" s="1"/>
  <c r="LS241" i="1" a="1"/>
  <c r="LS241" i="1" s="1"/>
  <c r="KX241" i="1"/>
  <c r="LL241" i="1"/>
  <c r="LV241" i="1" a="1"/>
  <c r="LV241" i="1" s="1"/>
  <c r="MC241" i="1" a="1"/>
  <c r="MC241" i="1" s="1"/>
  <c r="L242" i="1"/>
  <c r="AY241" i="1"/>
  <c r="MD241" i="1" a="1"/>
  <c r="MD241" i="1" s="1"/>
  <c r="Q242" i="1"/>
  <c r="LK242" i="1" s="1" a="1"/>
  <c r="LK242" i="1" s="1"/>
  <c r="AZ241" i="1"/>
  <c r="ME241" i="1" a="1"/>
  <c r="ME241" i="1" s="1"/>
  <c r="LJ241" i="1"/>
  <c r="IH241" i="1"/>
  <c r="G241" i="1" s="1"/>
  <c r="M242" i="1"/>
  <c r="LG241" i="1"/>
  <c r="KY241" i="1"/>
  <c r="AG241" i="1"/>
  <c r="LY241" i="1" a="1"/>
  <c r="LY241" i="1" s="1"/>
  <c r="EF198" i="1"/>
  <c r="EE198" i="1"/>
  <c r="CE212" i="1"/>
  <c r="CG211" i="1"/>
  <c r="D202" i="1"/>
  <c r="AI206" i="1"/>
  <c r="LZ207" i="1" a="1"/>
  <c r="LZ207" i="1" s="1"/>
  <c r="D210" i="1"/>
  <c r="AI210" i="1"/>
  <c r="L212" i="1"/>
  <c r="JK211" i="1"/>
  <c r="LS195" i="1" a="1"/>
  <c r="LS195" i="1" s="1"/>
  <c r="D206" i="1"/>
  <c r="MC207" i="1" a="1"/>
  <c r="MC207" i="1" s="1"/>
  <c r="KW211" i="1"/>
  <c r="LL211" i="1"/>
  <c r="KV211" i="1"/>
  <c r="IJ211" i="1"/>
  <c r="M212" i="1"/>
  <c r="LI211" i="1"/>
  <c r="IG211" i="1"/>
  <c r="LH211" i="1"/>
  <c r="LJ211" i="1"/>
  <c r="LG211" i="1"/>
  <c r="KY211" i="1"/>
  <c r="IH211" i="1"/>
  <c r="G211" i="1" s="1"/>
  <c r="KX211" i="1"/>
  <c r="AH211" i="1"/>
  <c r="AZ211" i="1"/>
  <c r="D198" i="1"/>
  <c r="J211" i="1"/>
  <c r="K211" i="1"/>
  <c r="H212" i="1"/>
  <c r="AY211" i="1"/>
  <c r="AX211" i="1"/>
  <c r="BC211" i="1"/>
  <c r="BB211" i="1"/>
  <c r="JO211" i="1"/>
  <c r="JN211" i="1"/>
  <c r="LS211" i="1" a="1"/>
  <c r="LS211" i="1" s="1"/>
  <c r="MD211" i="1" a="1"/>
  <c r="MD211" i="1" s="1"/>
  <c r="JR211" i="1"/>
  <c r="O212" i="1"/>
  <c r="Q212" i="1"/>
  <c r="LK212" i="1" s="1" a="1"/>
  <c r="LK212" i="1" s="1"/>
  <c r="MC211" i="1" a="1"/>
  <c r="MC211" i="1" s="1"/>
  <c r="LY211" i="1" a="1"/>
  <c r="LY211" i="1" s="1"/>
  <c r="LT211" i="1" a="1"/>
  <c r="LT211" i="1" s="1"/>
  <c r="ME211" i="1" a="1"/>
  <c r="ME211" i="1" s="1"/>
  <c r="MA211" i="1" a="1"/>
  <c r="MA211" i="1" s="1"/>
  <c r="LV211" i="1" a="1"/>
  <c r="LV211" i="1" s="1"/>
  <c r="JQ211" i="1"/>
  <c r="LZ211" i="1" a="1"/>
  <c r="LZ211" i="1" s="1"/>
  <c r="MF195" i="1" a="1"/>
  <c r="MF195" i="1" s="1"/>
  <c r="ME203" i="1" a="1"/>
  <c r="ME203" i="1" s="1"/>
  <c r="LY195" i="1" a="1"/>
  <c r="LY195" i="1" s="1"/>
  <c r="LY203" i="1" a="1"/>
  <c r="LY203" i="1" s="1"/>
  <c r="MF203" i="1" a="1"/>
  <c r="MF203" i="1" s="1"/>
  <c r="LZ195" i="1" a="1"/>
  <c r="LZ195" i="1" s="1"/>
  <c r="LT195" i="1" a="1"/>
  <c r="LT195" i="1" s="1"/>
  <c r="MB195" i="1" a="1"/>
  <c r="MB195" i="1" s="1"/>
  <c r="LT203" i="1" a="1"/>
  <c r="LT203" i="1" s="1"/>
  <c r="MA203" i="1" a="1"/>
  <c r="MA203" i="1" s="1"/>
  <c r="LV195" i="1" a="1"/>
  <c r="LV195" i="1" s="1"/>
  <c r="MD195" i="1" a="1"/>
  <c r="MD195" i="1" s="1"/>
  <c r="LV203" i="1" a="1"/>
  <c r="LV203" i="1" s="1"/>
  <c r="MC203" i="1" a="1"/>
  <c r="MC203" i="1" s="1"/>
  <c r="AX207" i="1"/>
  <c r="AZ207" i="1"/>
  <c r="LI199" i="1"/>
  <c r="BC207" i="1"/>
  <c r="AX199" i="1"/>
  <c r="BB203" i="1"/>
  <c r="BC203" i="1"/>
  <c r="BA199" i="1"/>
  <c r="AI203" i="1"/>
  <c r="IJ203" i="1"/>
  <c r="AG207" i="1"/>
  <c r="JN195" i="1"/>
  <c r="AG203" i="1"/>
  <c r="CE209" i="1"/>
  <c r="CG209" i="1" s="1"/>
  <c r="LH195" i="1"/>
  <c r="IG199" i="1"/>
  <c r="AZ203" i="1"/>
  <c r="KV203" i="1"/>
  <c r="AG199" i="1"/>
  <c r="JO199" i="1"/>
  <c r="H200" i="1"/>
  <c r="AX200" i="1" s="1"/>
  <c r="KX203" i="1"/>
  <c r="AY199" i="1"/>
  <c r="IJ199" i="1"/>
  <c r="LL199" i="1"/>
  <c r="KY203" i="1"/>
  <c r="BA207" i="1"/>
  <c r="LS207" i="1" a="1"/>
  <c r="LS207" i="1" s="1"/>
  <c r="LY207" i="1" a="1"/>
  <c r="LY207" i="1" s="1"/>
  <c r="AZ199" i="1"/>
  <c r="CE200" i="1"/>
  <c r="CE201" i="1" s="1"/>
  <c r="CG201" i="1" s="1"/>
  <c r="AY203" i="1"/>
  <c r="LG203" i="1"/>
  <c r="BB207" i="1"/>
  <c r="MD207" i="1" a="1"/>
  <c r="MD207" i="1" s="1"/>
  <c r="AY208" i="1"/>
  <c r="JQ199" i="1"/>
  <c r="M200" i="1"/>
  <c r="LH200" i="1" s="1"/>
  <c r="BA203" i="1"/>
  <c r="MA207" i="1" a="1"/>
  <c r="MA207" i="1" s="1"/>
  <c r="MF207" i="1" a="1"/>
  <c r="MF207" i="1" s="1"/>
  <c r="JR199" i="1"/>
  <c r="LU207" i="1" a="1"/>
  <c r="LU207" i="1" s="1"/>
  <c r="JK195" i="1"/>
  <c r="KV199" i="1"/>
  <c r="LV207" i="1" a="1"/>
  <c r="LV207" i="1" s="1"/>
  <c r="MB207" i="1" a="1"/>
  <c r="MB207" i="1" s="1"/>
  <c r="EE194" i="1"/>
  <c r="AH195" i="1"/>
  <c r="CE197" i="1"/>
  <c r="CG197" i="1" s="1"/>
  <c r="CG196" i="1"/>
  <c r="L197" i="1"/>
  <c r="JK197" i="1" s="1"/>
  <c r="JK196" i="1"/>
  <c r="CG195" i="1"/>
  <c r="KX195" i="1"/>
  <c r="M196" i="1"/>
  <c r="LL195" i="1"/>
  <c r="KV195" i="1"/>
  <c r="IJ195" i="1"/>
  <c r="AG195" i="1"/>
  <c r="LJ195" i="1"/>
  <c r="IH195" i="1"/>
  <c r="G195" i="1" s="1"/>
  <c r="LI195" i="1"/>
  <c r="IG195" i="1"/>
  <c r="KY195" i="1"/>
  <c r="BC195" i="1"/>
  <c r="BA195" i="1"/>
  <c r="AZ195" i="1"/>
  <c r="AY195" i="1"/>
  <c r="H196" i="1"/>
  <c r="AX195" i="1"/>
  <c r="J195" i="1"/>
  <c r="BR194" i="1"/>
  <c r="EF194" i="1"/>
  <c r="JO196" i="1"/>
  <c r="JP196" i="1"/>
  <c r="JN196" i="1"/>
  <c r="N197" i="1"/>
  <c r="BB195" i="1"/>
  <c r="O196" i="1"/>
  <c r="JR195" i="1"/>
  <c r="JQ195" i="1"/>
  <c r="LG195" i="1"/>
  <c r="JO195" i="1"/>
  <c r="L200" i="1"/>
  <c r="JK199" i="1"/>
  <c r="W207" i="1" a="1"/>
  <c r="W207" i="1" s="1"/>
  <c r="JP195" i="1"/>
  <c r="K195" i="1"/>
  <c r="N201" i="1"/>
  <c r="JP200" i="1"/>
  <c r="JO200" i="1"/>
  <c r="JN200" i="1"/>
  <c r="W205" i="1" a="1"/>
  <c r="W205" i="1" s="1"/>
  <c r="W211" i="1" s="1" a="1"/>
  <c r="W211" i="1" s="1"/>
  <c r="W217" i="1" s="1" a="1"/>
  <c r="W217" i="1" s="1"/>
  <c r="O201" i="1"/>
  <c r="JR200" i="1"/>
  <c r="JQ200" i="1"/>
  <c r="K199" i="1"/>
  <c r="L204" i="1"/>
  <c r="JK203" i="1"/>
  <c r="AH199" i="1"/>
  <c r="BB199" i="1"/>
  <c r="KW199" i="1"/>
  <c r="JP203" i="1"/>
  <c r="N204" i="1"/>
  <c r="JO203" i="1"/>
  <c r="JN203" i="1"/>
  <c r="KX199" i="1"/>
  <c r="O204" i="1"/>
  <c r="JQ203" i="1"/>
  <c r="K208" i="1"/>
  <c r="AI207" i="1"/>
  <c r="EF207" i="1" s="1"/>
  <c r="D207" i="1"/>
  <c r="KY199" i="1"/>
  <c r="LG199" i="1"/>
  <c r="D203" i="1"/>
  <c r="K204" i="1"/>
  <c r="JN199" i="1"/>
  <c r="LH199" i="1"/>
  <c r="IH199" i="1"/>
  <c r="G199" i="1" s="1"/>
  <c r="JP199" i="1"/>
  <c r="CE204" i="1"/>
  <c r="CG203" i="1"/>
  <c r="LH203" i="1"/>
  <c r="AX203" i="1"/>
  <c r="IG203" i="1"/>
  <c r="LJ203" i="1"/>
  <c r="BR202" i="1"/>
  <c r="J203" i="1"/>
  <c r="IH203" i="1"/>
  <c r="G203" i="1" s="1"/>
  <c r="M204" i="1"/>
  <c r="LI203" i="1"/>
  <c r="AH203" i="1"/>
  <c r="KW203" i="1"/>
  <c r="JK207" i="1"/>
  <c r="L208" i="1"/>
  <c r="J207" i="1"/>
  <c r="BR206" i="1"/>
  <c r="LG207" i="1"/>
  <c r="KY207" i="1"/>
  <c r="KW207" i="1"/>
  <c r="LL207" i="1"/>
  <c r="KV207" i="1"/>
  <c r="LJ207" i="1"/>
  <c r="IH207" i="1"/>
  <c r="G207" i="1" s="1"/>
  <c r="AH207" i="1"/>
  <c r="BA208" i="1"/>
  <c r="N208" i="1"/>
  <c r="JP207" i="1"/>
  <c r="JO207" i="1"/>
  <c r="JR207" i="1"/>
  <c r="O208" i="1"/>
  <c r="JQ207" i="1"/>
  <c r="IG207" i="1"/>
  <c r="LH207" i="1"/>
  <c r="M208" i="1"/>
  <c r="H209" i="1"/>
  <c r="AZ208" i="1"/>
  <c r="AX208" i="1"/>
  <c r="BC208" i="1"/>
  <c r="CG207" i="1"/>
  <c r="IJ207" i="1"/>
  <c r="LI207" i="1"/>
  <c r="AY207" i="1"/>
  <c r="JM16" i="1"/>
  <c r="JM17" i="1"/>
  <c r="JL13" i="1"/>
  <c r="JR191" i="1"/>
  <c r="CG191" i="1"/>
  <c r="O193" i="1"/>
  <c r="JK191" i="1"/>
  <c r="AX191" i="1"/>
  <c r="AY191" i="1"/>
  <c r="AZ191" i="1"/>
  <c r="BA191" i="1"/>
  <c r="AY192" i="1"/>
  <c r="AX192" i="1"/>
  <c r="BC192" i="1"/>
  <c r="BB192" i="1"/>
  <c r="BA192" i="1"/>
  <c r="BB191" i="1"/>
  <c r="BC191" i="1"/>
  <c r="JQ192" i="1"/>
  <c r="JQ191" i="1"/>
  <c r="H193" i="1"/>
  <c r="CE193" i="1"/>
  <c r="LT204" i="1" l="1" a="1"/>
  <c r="LT204" i="1" s="1"/>
  <c r="LZ204" i="1" a="1"/>
  <c r="LZ204" i="1" s="1"/>
  <c r="MF204" i="1" a="1"/>
  <c r="MF204" i="1" s="1"/>
  <c r="MA204" i="1" a="1"/>
  <c r="MA204" i="1" s="1"/>
  <c r="MC204" i="1" a="1"/>
  <c r="MC204" i="1" s="1"/>
  <c r="LV204" i="1" a="1"/>
  <c r="LV204" i="1" s="1"/>
  <c r="LS204" i="1" a="1"/>
  <c r="LS204" i="1" s="1"/>
  <c r="ME204" i="1" a="1"/>
  <c r="ME204" i="1" s="1"/>
  <c r="MD204" i="1" a="1"/>
  <c r="MD204" i="1" s="1"/>
  <c r="LU204" i="1" a="1"/>
  <c r="LU204" i="1" s="1"/>
  <c r="MB204" i="1" a="1"/>
  <c r="MB204" i="1" s="1"/>
  <c r="Q205" i="1"/>
  <c r="LK205" i="1" s="1" a="1"/>
  <c r="LK205" i="1" s="1"/>
  <c r="LY204" i="1" a="1"/>
  <c r="LY204" i="1" s="1"/>
  <c r="BB121" i="1"/>
  <c r="MA148" i="1" a="1"/>
  <c r="MA148" i="1" s="1"/>
  <c r="MF196" i="1" a="1"/>
  <c r="MF196" i="1" s="1"/>
  <c r="MC196" i="1" a="1"/>
  <c r="MC196" i="1" s="1"/>
  <c r="LY196" i="1" a="1"/>
  <c r="LY196" i="1" s="1"/>
  <c r="LU196" i="1" a="1"/>
  <c r="LU196" i="1" s="1"/>
  <c r="LS196" i="1" a="1"/>
  <c r="LS196" i="1" s="1"/>
  <c r="LZ196" i="1" a="1"/>
  <c r="LZ196" i="1" s="1"/>
  <c r="MD196" i="1" a="1"/>
  <c r="MD196" i="1" s="1"/>
  <c r="MA196" i="1" a="1"/>
  <c r="MA196" i="1" s="1"/>
  <c r="LV196" i="1" a="1"/>
  <c r="LV196" i="1" s="1"/>
  <c r="MB196" i="1" a="1"/>
  <c r="MB196" i="1" s="1"/>
  <c r="LT196" i="1" a="1"/>
  <c r="LT196" i="1" s="1"/>
  <c r="BA121" i="1"/>
  <c r="H204" i="1"/>
  <c r="LV268" i="1" a="1"/>
  <c r="LV268" i="1" s="1"/>
  <c r="ME268" i="1" a="1"/>
  <c r="ME268" i="1" s="1"/>
  <c r="LT200" i="1" a="1"/>
  <c r="LT200" i="1" s="1"/>
  <c r="LY200" i="1" a="1"/>
  <c r="LY200" i="1" s="1"/>
  <c r="MB148" i="1" a="1"/>
  <c r="MB148" i="1" s="1"/>
  <c r="MF200" i="1" a="1"/>
  <c r="MF200" i="1" s="1"/>
  <c r="LZ208" i="1" a="1"/>
  <c r="LZ208" i="1" s="1"/>
  <c r="LV208" i="1" a="1"/>
  <c r="LV208" i="1" s="1"/>
  <c r="Q209" i="1"/>
  <c r="LK209" i="1" s="1" a="1"/>
  <c r="LK209" i="1" s="1"/>
  <c r="LU148" i="1" a="1"/>
  <c r="LU148" i="1" s="1"/>
  <c r="LT148" i="1" a="1"/>
  <c r="LT148" i="1" s="1"/>
  <c r="LZ148" i="1" a="1"/>
  <c r="LZ148" i="1" s="1"/>
  <c r="MF148" i="1" a="1"/>
  <c r="MF148" i="1" s="1"/>
  <c r="Q149" i="1"/>
  <c r="LK149" i="1" s="1" a="1"/>
  <c r="LK149" i="1" s="1"/>
  <c r="MC148" i="1" a="1"/>
  <c r="MC148" i="1" s="1"/>
  <c r="LV148" i="1" a="1"/>
  <c r="LV148" i="1" s="1"/>
  <c r="LY148" i="1" a="1"/>
  <c r="LY148" i="1" s="1"/>
  <c r="ME148" i="1" a="1"/>
  <c r="ME148" i="1" s="1"/>
  <c r="MD148" i="1" a="1"/>
  <c r="MD148" i="1" s="1"/>
  <c r="LS148" i="1" a="1"/>
  <c r="LS148" i="1" s="1"/>
  <c r="MB268" i="1" a="1"/>
  <c r="MB268" i="1" s="1"/>
  <c r="Q269" i="1"/>
  <c r="LK269" i="1" s="1" a="1"/>
  <c r="LK269" i="1" s="1"/>
  <c r="MF268" i="1" a="1"/>
  <c r="MF268" i="1" s="1"/>
  <c r="MC268" i="1" a="1"/>
  <c r="MC268" i="1" s="1"/>
  <c r="LU268" i="1" a="1"/>
  <c r="LU268" i="1" s="1"/>
  <c r="LY268" i="1" a="1"/>
  <c r="LY268" i="1" s="1"/>
  <c r="LZ268" i="1" a="1"/>
  <c r="LZ268" i="1" s="1"/>
  <c r="LS268" i="1" a="1"/>
  <c r="LS268" i="1" s="1"/>
  <c r="MD268" i="1" a="1"/>
  <c r="MD268" i="1" s="1"/>
  <c r="LT268" i="1" a="1"/>
  <c r="LT268" i="1" s="1"/>
  <c r="MA268" i="1" a="1"/>
  <c r="MA268" i="1" s="1"/>
  <c r="MF208" i="1" a="1"/>
  <c r="MF208" i="1" s="1"/>
  <c r="MA200" i="1" a="1"/>
  <c r="MA200" i="1" s="1"/>
  <c r="LS208" i="1" a="1"/>
  <c r="LS208" i="1" s="1"/>
  <c r="LS200" i="1" a="1"/>
  <c r="LS200" i="1" s="1"/>
  <c r="MC208" i="1" a="1"/>
  <c r="MC208" i="1" s="1"/>
  <c r="LT208" i="1" a="1"/>
  <c r="LT208" i="1" s="1"/>
  <c r="MD208" i="1" a="1"/>
  <c r="MD208" i="1" s="1"/>
  <c r="MA208" i="1" a="1"/>
  <c r="MA208" i="1" s="1"/>
  <c r="LU200" i="1" a="1"/>
  <c r="LU200" i="1" s="1"/>
  <c r="LZ200" i="1" a="1"/>
  <c r="LZ200" i="1" s="1"/>
  <c r="ME200" i="1" a="1"/>
  <c r="ME200" i="1" s="1"/>
  <c r="MD200" i="1" a="1"/>
  <c r="MD200" i="1" s="1"/>
  <c r="ME208" i="1" a="1"/>
  <c r="ME208" i="1" s="1"/>
  <c r="LU208" i="1" a="1"/>
  <c r="LU208" i="1" s="1"/>
  <c r="MB200" i="1" a="1"/>
  <c r="MB200" i="1" s="1"/>
  <c r="LV200" i="1" a="1"/>
  <c r="LV200" i="1" s="1"/>
  <c r="MC200" i="1" a="1"/>
  <c r="MC200" i="1" s="1"/>
  <c r="LY208" i="1" a="1"/>
  <c r="LY208" i="1" s="1"/>
  <c r="MB208" i="1" a="1"/>
  <c r="MB208" i="1" s="1"/>
  <c r="Q201" i="1"/>
  <c r="LU201" i="1" s="1" a="1"/>
  <c r="LU201" i="1" s="1"/>
  <c r="Q265" i="1"/>
  <c r="LV265" i="1" s="1" a="1"/>
  <c r="LV265" i="1" s="1"/>
  <c r="LK264" i="1" a="1"/>
  <c r="LK264" i="1" s="1"/>
  <c r="ME222" i="1" a="1"/>
  <c r="ME222" i="1" s="1"/>
  <c r="LK222" i="1" a="1"/>
  <c r="LK222" i="1" s="1"/>
  <c r="Q197" i="1"/>
  <c r="LK196" i="1" a="1"/>
  <c r="LK196" i="1" s="1"/>
  <c r="EE246" i="1"/>
  <c r="EF228" i="1"/>
  <c r="H122" i="1"/>
  <c r="AY122" i="1" s="1"/>
  <c r="BC121" i="1"/>
  <c r="JN139" i="1"/>
  <c r="AX121" i="1"/>
  <c r="AZ121" i="1"/>
  <c r="JP139" i="1"/>
  <c r="N140" i="1"/>
  <c r="JP140" i="1" s="1"/>
  <c r="CF138" i="1"/>
  <c r="AJ138" i="1" s="1"/>
  <c r="CF120" i="1"/>
  <c r="AJ120" i="1" s="1"/>
  <c r="J200" i="1"/>
  <c r="BR200" i="1" s="1"/>
  <c r="BR251" i="1"/>
  <c r="AG252" i="1"/>
  <c r="KI129" i="1" a="1"/>
  <c r="KI129" i="1" s="1"/>
  <c r="G138" i="1"/>
  <c r="W122" i="1"/>
  <c r="JP131" i="1"/>
  <c r="JO131" i="1"/>
  <c r="JN131" i="1"/>
  <c r="MD130" i="1" a="1"/>
  <c r="MD130" i="1" s="1"/>
  <c r="LZ130" i="1" a="1"/>
  <c r="LZ130" i="1" s="1"/>
  <c r="LU130" i="1" a="1"/>
  <c r="LU130" i="1" s="1"/>
  <c r="Q131" i="1"/>
  <c r="LK131" i="1" s="1" a="1"/>
  <c r="LK131" i="1" s="1"/>
  <c r="MF130" i="1" a="1"/>
  <c r="MF130" i="1" s="1"/>
  <c r="ME130" i="1" a="1"/>
  <c r="ME130" i="1" s="1"/>
  <c r="MA130" i="1" a="1"/>
  <c r="MA130" i="1" s="1"/>
  <c r="LV130" i="1" a="1"/>
  <c r="LV130" i="1" s="1"/>
  <c r="LT130" i="1" a="1"/>
  <c r="LT130" i="1" s="1"/>
  <c r="MC130" i="1" a="1"/>
  <c r="MC130" i="1" s="1"/>
  <c r="MB130" i="1" a="1"/>
  <c r="MB130" i="1" s="1"/>
  <c r="LS130" i="1" a="1"/>
  <c r="LS130" i="1" s="1"/>
  <c r="LY130" i="1" a="1"/>
  <c r="LY130" i="1" s="1"/>
  <c r="L140" i="1"/>
  <c r="JK140" i="1" s="1"/>
  <c r="JK139" i="1"/>
  <c r="LJ148" i="1"/>
  <c r="LB148" i="1"/>
  <c r="KT148" i="1"/>
  <c r="KL148" i="1"/>
  <c r="JX148" i="1"/>
  <c r="B149" i="1"/>
  <c r="LH148" i="1"/>
  <c r="KZ148" i="1"/>
  <c r="KJ148" i="1"/>
  <c r="JV148" i="1"/>
  <c r="LC148" i="1"/>
  <c r="KQ148" i="1"/>
  <c r="JY148" i="1"/>
  <c r="KO148" i="1"/>
  <c r="JU148" i="1"/>
  <c r="LI148" i="1"/>
  <c r="KN148" i="1"/>
  <c r="JT148" i="1"/>
  <c r="LG148" i="1"/>
  <c r="KM148" i="1"/>
  <c r="JS148" i="1"/>
  <c r="LF148" i="1"/>
  <c r="KK148" i="1"/>
  <c r="CI148" i="1"/>
  <c r="LE148" i="1"/>
  <c r="KU148" i="1"/>
  <c r="JW148" i="1"/>
  <c r="LA148" i="1"/>
  <c r="KS148" i="1"/>
  <c r="KP148" i="1"/>
  <c r="LD148" i="1"/>
  <c r="KR137" i="1"/>
  <c r="G120" i="1"/>
  <c r="LX130" i="1"/>
  <c r="S131" i="1"/>
  <c r="LX131" i="1" s="1"/>
  <c r="L122" i="1"/>
  <c r="JK122" i="1" s="1"/>
  <c r="JK121" i="1"/>
  <c r="LF130" i="1"/>
  <c r="KP130" i="1"/>
  <c r="JT130" i="1"/>
  <c r="B131" i="1"/>
  <c r="LH130" i="1"/>
  <c r="KZ130" i="1"/>
  <c r="LJ130" i="1"/>
  <c r="KN130" i="1"/>
  <c r="JX130" i="1"/>
  <c r="LI130" i="1"/>
  <c r="KM130" i="1"/>
  <c r="JW130" i="1"/>
  <c r="LE130" i="1"/>
  <c r="KU130" i="1"/>
  <c r="KK130" i="1"/>
  <c r="JU130" i="1"/>
  <c r="LD130" i="1"/>
  <c r="KT130" i="1"/>
  <c r="KJ130" i="1"/>
  <c r="JS130" i="1"/>
  <c r="LC130" i="1"/>
  <c r="KS130" i="1"/>
  <c r="LB130" i="1"/>
  <c r="KQ130" i="1"/>
  <c r="CI130" i="1"/>
  <c r="LA130" i="1"/>
  <c r="KO130" i="1"/>
  <c r="JY130" i="1"/>
  <c r="LG130" i="1"/>
  <c r="JV130" i="1"/>
  <c r="KL130" i="1"/>
  <c r="KX130" i="1"/>
  <c r="KY130" i="1"/>
  <c r="M131" i="1"/>
  <c r="KW130" i="1"/>
  <c r="AG130" i="1"/>
  <c r="IH130" i="1"/>
  <c r="IG130" i="1"/>
  <c r="KV130" i="1"/>
  <c r="IJ130" i="1"/>
  <c r="AH130" i="1"/>
  <c r="JQ131" i="1"/>
  <c r="JR131" i="1"/>
  <c r="W140" i="1"/>
  <c r="KR147" i="1"/>
  <c r="KA122" i="1"/>
  <c r="JZ122" i="1" s="1" a="1"/>
  <c r="JZ122" i="1" s="1"/>
  <c r="JZ121" i="1" a="1"/>
  <c r="JZ121" i="1" s="1"/>
  <c r="IG148" i="1"/>
  <c r="KY148" i="1"/>
  <c r="AH148" i="1"/>
  <c r="KX148" i="1"/>
  <c r="AG148" i="1"/>
  <c r="KW148" i="1"/>
  <c r="M149" i="1"/>
  <c r="KV148" i="1"/>
  <c r="IJ148" i="1"/>
  <c r="IH148" i="1"/>
  <c r="G129" i="1"/>
  <c r="IJ139" i="1"/>
  <c r="AH139" i="1"/>
  <c r="AG139" i="1"/>
  <c r="IG139" i="1"/>
  <c r="KY139" i="1"/>
  <c r="KX139" i="1"/>
  <c r="M140" i="1"/>
  <c r="KW139" i="1"/>
  <c r="IH139" i="1"/>
  <c r="KV139" i="1"/>
  <c r="KR119" i="1"/>
  <c r="KI120" i="1" a="1"/>
  <c r="KI120" i="1" s="1"/>
  <c r="KA149" i="1"/>
  <c r="JZ149" i="1" s="1" a="1"/>
  <c r="JZ149" i="1" s="1"/>
  <c r="JZ148" i="1" a="1"/>
  <c r="JZ148" i="1" s="1"/>
  <c r="D148" i="1"/>
  <c r="K149" i="1"/>
  <c r="AI148" i="1"/>
  <c r="K139" i="1"/>
  <c r="D138" i="1"/>
  <c r="AI138" i="1"/>
  <c r="O149" i="1"/>
  <c r="JR148" i="1"/>
  <c r="JQ148" i="1"/>
  <c r="BC131" i="1"/>
  <c r="BB131" i="1"/>
  <c r="AY131" i="1"/>
  <c r="BA131" i="1"/>
  <c r="AZ131" i="1"/>
  <c r="AX131" i="1"/>
  <c r="BC148" i="1"/>
  <c r="BA148" i="1"/>
  <c r="AZ148" i="1"/>
  <c r="AY148" i="1"/>
  <c r="AX148" i="1"/>
  <c r="BB148" i="1"/>
  <c r="H149" i="1"/>
  <c r="KR128" i="1"/>
  <c r="N149" i="1"/>
  <c r="JP148" i="1"/>
  <c r="JN148" i="1"/>
  <c r="JO148" i="1"/>
  <c r="KI138" i="1" a="1"/>
  <c r="KI138" i="1" s="1"/>
  <c r="CF129" i="1"/>
  <c r="AJ129" i="1" s="1"/>
  <c r="MF121" i="1" a="1"/>
  <c r="MF121" i="1" s="1"/>
  <c r="MB121" i="1" a="1"/>
  <c r="MB121" i="1" s="1"/>
  <c r="LS121" i="1" a="1"/>
  <c r="LS121" i="1" s="1"/>
  <c r="ME121" i="1" a="1"/>
  <c r="ME121" i="1" s="1"/>
  <c r="MA121" i="1" a="1"/>
  <c r="MA121" i="1" s="1"/>
  <c r="LV121" i="1" a="1"/>
  <c r="LV121" i="1" s="1"/>
  <c r="MD121" i="1" a="1"/>
  <c r="MD121" i="1" s="1"/>
  <c r="LZ121" i="1" a="1"/>
  <c r="LZ121" i="1" s="1"/>
  <c r="LU121" i="1" a="1"/>
  <c r="LU121" i="1" s="1"/>
  <c r="Q122" i="1"/>
  <c r="LK122" i="1" s="1" a="1"/>
  <c r="LK122" i="1" s="1"/>
  <c r="MC121" i="1" a="1"/>
  <c r="MC121" i="1" s="1"/>
  <c r="LY121" i="1" a="1"/>
  <c r="LY121" i="1" s="1"/>
  <c r="LT121" i="1" a="1"/>
  <c r="LT121" i="1" s="1"/>
  <c r="L131" i="1"/>
  <c r="JK131" i="1" s="1"/>
  <c r="JK130" i="1"/>
  <c r="S122" i="1"/>
  <c r="LX122" i="1" s="1"/>
  <c r="LX121" i="1"/>
  <c r="W149" i="1"/>
  <c r="N122" i="1"/>
  <c r="JP121" i="1"/>
  <c r="JN121" i="1"/>
  <c r="JO121" i="1"/>
  <c r="MF139" i="1" a="1"/>
  <c r="MF139" i="1" s="1"/>
  <c r="MB139" i="1" a="1"/>
  <c r="MB139" i="1" s="1"/>
  <c r="LS139" i="1" a="1"/>
  <c r="LS139" i="1" s="1"/>
  <c r="ME139" i="1" a="1"/>
  <c r="ME139" i="1" s="1"/>
  <c r="MA139" i="1" a="1"/>
  <c r="MA139" i="1" s="1"/>
  <c r="LV139" i="1" a="1"/>
  <c r="LV139" i="1" s="1"/>
  <c r="MD139" i="1" a="1"/>
  <c r="MD139" i="1" s="1"/>
  <c r="LZ139" i="1" a="1"/>
  <c r="LZ139" i="1" s="1"/>
  <c r="LU139" i="1" a="1"/>
  <c r="LU139" i="1" s="1"/>
  <c r="LY139" i="1" a="1"/>
  <c r="LY139" i="1" s="1"/>
  <c r="LT139" i="1" a="1"/>
  <c r="LT139" i="1" s="1"/>
  <c r="Q140" i="1"/>
  <c r="LK140" i="1" s="1" a="1"/>
  <c r="LK140" i="1" s="1"/>
  <c r="MC139" i="1" a="1"/>
  <c r="MC139" i="1" s="1"/>
  <c r="BA139" i="1"/>
  <c r="AZ139" i="1"/>
  <c r="AX139" i="1"/>
  <c r="H140" i="1"/>
  <c r="BC139" i="1"/>
  <c r="BB139" i="1"/>
  <c r="AY139" i="1"/>
  <c r="AG121" i="1"/>
  <c r="IG121" i="1"/>
  <c r="KY121" i="1"/>
  <c r="KX121" i="1"/>
  <c r="KW121" i="1"/>
  <c r="KV121" i="1"/>
  <c r="IJ121" i="1"/>
  <c r="M122" i="1"/>
  <c r="AH121" i="1"/>
  <c r="IH121" i="1"/>
  <c r="LJ121" i="1"/>
  <c r="LB121" i="1"/>
  <c r="KT121" i="1"/>
  <c r="KL121" i="1"/>
  <c r="JX121" i="1"/>
  <c r="B122" i="1"/>
  <c r="LH121" i="1"/>
  <c r="KZ121" i="1"/>
  <c r="KJ121" i="1"/>
  <c r="JV121" i="1"/>
  <c r="CI121" i="1"/>
  <c r="LG121" i="1"/>
  <c r="KQ121" i="1"/>
  <c r="JU121" i="1"/>
  <c r="LF121" i="1"/>
  <c r="KP121" i="1"/>
  <c r="JT121" i="1"/>
  <c r="LE121" i="1"/>
  <c r="KO121" i="1"/>
  <c r="JS121" i="1"/>
  <c r="LD121" i="1"/>
  <c r="KN121" i="1"/>
  <c r="KU121" i="1"/>
  <c r="KM121" i="1"/>
  <c r="LI121" i="1"/>
  <c r="LC121" i="1"/>
  <c r="JY121" i="1"/>
  <c r="LA121" i="1"/>
  <c r="JW121" i="1"/>
  <c r="KK121" i="1"/>
  <c r="KS121" i="1"/>
  <c r="KI147" i="1" a="1"/>
  <c r="KI147" i="1" s="1"/>
  <c r="D129" i="1"/>
  <c r="K130" i="1"/>
  <c r="AI129" i="1"/>
  <c r="S149" i="1"/>
  <c r="LX149" i="1" s="1"/>
  <c r="LX148" i="1"/>
  <c r="JQ122" i="1"/>
  <c r="JR122" i="1"/>
  <c r="K121" i="1"/>
  <c r="AI120" i="1"/>
  <c r="D120" i="1"/>
  <c r="CF148" i="1"/>
  <c r="AJ148" i="1" s="1"/>
  <c r="G147" i="1"/>
  <c r="O140" i="1"/>
  <c r="JQ139" i="1"/>
  <c r="JR139" i="1"/>
  <c r="L149" i="1"/>
  <c r="JK149" i="1" s="1"/>
  <c r="JK148" i="1"/>
  <c r="LC139" i="1"/>
  <c r="KU139" i="1"/>
  <c r="KM139" i="1"/>
  <c r="JY139" i="1"/>
  <c r="LJ139" i="1"/>
  <c r="LB139" i="1"/>
  <c r="KT139" i="1"/>
  <c r="KL139" i="1"/>
  <c r="JX139" i="1"/>
  <c r="B140" i="1"/>
  <c r="LH139" i="1"/>
  <c r="KZ139" i="1"/>
  <c r="KJ139" i="1"/>
  <c r="JV139" i="1"/>
  <c r="CI139" i="1"/>
  <c r="LG139" i="1"/>
  <c r="KQ139" i="1"/>
  <c r="JU139" i="1"/>
  <c r="LF139" i="1"/>
  <c r="KP139" i="1"/>
  <c r="KO139" i="1"/>
  <c r="LI139" i="1"/>
  <c r="KN139" i="1"/>
  <c r="JW139" i="1"/>
  <c r="LE139" i="1"/>
  <c r="KK139" i="1"/>
  <c r="JT139" i="1"/>
  <c r="LD139" i="1"/>
  <c r="JS139" i="1"/>
  <c r="LA139" i="1"/>
  <c r="KS139" i="1"/>
  <c r="EF206" i="1"/>
  <c r="EE206" i="1"/>
  <c r="CG242" i="1"/>
  <c r="BC242" i="1"/>
  <c r="LH252" i="1"/>
  <c r="IJ252" i="1"/>
  <c r="LJ252" i="1"/>
  <c r="KW252" i="1"/>
  <c r="LI252" i="1"/>
  <c r="LG252" i="1"/>
  <c r="LZ264" i="1" a="1"/>
  <c r="LZ264" i="1" s="1"/>
  <c r="Q223" i="1"/>
  <c r="MA222" i="1" a="1"/>
  <c r="MA222" i="1" s="1"/>
  <c r="M253" i="1"/>
  <c r="LL253" i="1" s="1"/>
  <c r="LL252" i="1"/>
  <c r="AH252" i="1"/>
  <c r="KX252" i="1"/>
  <c r="IH252" i="1"/>
  <c r="G252" i="1" s="1"/>
  <c r="KY252" i="1"/>
  <c r="KV252" i="1"/>
  <c r="MD222" i="1" a="1"/>
  <c r="MD222" i="1" s="1"/>
  <c r="LS222" i="1" a="1"/>
  <c r="LS222" i="1" s="1"/>
  <c r="LV264" i="1" a="1"/>
  <c r="LV264" i="1" s="1"/>
  <c r="LV222" i="1" a="1"/>
  <c r="LV222" i="1" s="1"/>
  <c r="MB222" i="1" a="1"/>
  <c r="MB222" i="1" s="1"/>
  <c r="MA264" i="1" a="1"/>
  <c r="MA264" i="1" s="1"/>
  <c r="MF222" i="1" a="1"/>
  <c r="MF222" i="1" s="1"/>
  <c r="MB264" i="1" a="1"/>
  <c r="MB264" i="1" s="1"/>
  <c r="LT222" i="1" a="1"/>
  <c r="LT222" i="1" s="1"/>
  <c r="MC264" i="1" a="1"/>
  <c r="MC264" i="1" s="1"/>
  <c r="LY222" i="1" a="1"/>
  <c r="LY222" i="1" s="1"/>
  <c r="MC222" i="1" a="1"/>
  <c r="MC222" i="1" s="1"/>
  <c r="JK260" i="1"/>
  <c r="MF264" i="1" a="1"/>
  <c r="MF264" i="1" s="1"/>
  <c r="LZ222" i="1" a="1"/>
  <c r="LZ222" i="1" s="1"/>
  <c r="AY264" i="1"/>
  <c r="BA264" i="1"/>
  <c r="BB264" i="1"/>
  <c r="BC264" i="1"/>
  <c r="CG248" i="1"/>
  <c r="LU264" i="1" a="1"/>
  <c r="LU264" i="1" s="1"/>
  <c r="LY264" i="1" a="1"/>
  <c r="LY264" i="1" s="1"/>
  <c r="ME264" i="1" a="1"/>
  <c r="ME264" i="1" s="1"/>
  <c r="LU222" i="1" a="1"/>
  <c r="LU222" i="1" s="1"/>
  <c r="LS264" i="1" a="1"/>
  <c r="LS264" i="1" s="1"/>
  <c r="MD264" i="1" a="1"/>
  <c r="MD264" i="1" s="1"/>
  <c r="LT264" i="1" a="1"/>
  <c r="LT264" i="1" s="1"/>
  <c r="JN212" i="1"/>
  <c r="JO212" i="1"/>
  <c r="N213" i="1"/>
  <c r="JP213" i="1" s="1"/>
  <c r="BC248" i="1"/>
  <c r="AX248" i="1"/>
  <c r="AY248" i="1"/>
  <c r="AZ248" i="1"/>
  <c r="BA248" i="1"/>
  <c r="H249" i="1"/>
  <c r="AX249" i="1" s="1"/>
  <c r="H243" i="1"/>
  <c r="AX243" i="1" s="1"/>
  <c r="BB200" i="1"/>
  <c r="AY200" i="1"/>
  <c r="AZ242" i="1"/>
  <c r="H201" i="1"/>
  <c r="BB201" i="1" s="1"/>
  <c r="AX242" i="1"/>
  <c r="AZ200" i="1"/>
  <c r="AY242" i="1"/>
  <c r="BA200" i="1"/>
  <c r="BA242" i="1"/>
  <c r="BC200" i="1"/>
  <c r="EE229" i="1"/>
  <c r="AZ264" i="1"/>
  <c r="AX264" i="1"/>
  <c r="JK234" i="1"/>
  <c r="BR255" i="1"/>
  <c r="J256" i="1"/>
  <c r="K256" i="1"/>
  <c r="CF256" i="1" s="1"/>
  <c r="AI255" i="1"/>
  <c r="D255" i="1"/>
  <c r="LG268" i="1"/>
  <c r="KY268" i="1"/>
  <c r="KX268" i="1"/>
  <c r="M269" i="1"/>
  <c r="LI268" i="1"/>
  <c r="IG268" i="1"/>
  <c r="KW268" i="1"/>
  <c r="LJ268" i="1"/>
  <c r="KV268" i="1"/>
  <c r="IJ268" i="1"/>
  <c r="IH268" i="1"/>
  <c r="AG268" i="1"/>
  <c r="LL268" i="1"/>
  <c r="AH268" i="1"/>
  <c r="LH268" i="1"/>
  <c r="J269" i="1"/>
  <c r="BR268" i="1"/>
  <c r="EF266" i="1"/>
  <c r="EE266" i="1"/>
  <c r="JR260" i="1"/>
  <c r="JQ260" i="1"/>
  <c r="O261" i="1"/>
  <c r="AY260" i="1"/>
  <c r="AX260" i="1"/>
  <c r="BC260" i="1"/>
  <c r="BB260" i="1"/>
  <c r="H261" i="1"/>
  <c r="BA260" i="1"/>
  <c r="AZ260" i="1"/>
  <c r="LL264" i="1"/>
  <c r="KV264" i="1"/>
  <c r="IJ264" i="1"/>
  <c r="M265" i="1"/>
  <c r="LI264" i="1"/>
  <c r="LH264" i="1"/>
  <c r="LG264" i="1"/>
  <c r="KY264" i="1"/>
  <c r="KX264" i="1"/>
  <c r="AH264" i="1"/>
  <c r="KW264" i="1"/>
  <c r="AG264" i="1"/>
  <c r="IH264" i="1"/>
  <c r="LJ264" i="1"/>
  <c r="IG264" i="1"/>
  <c r="EF254" i="1"/>
  <c r="EE254" i="1"/>
  <c r="L257" i="1"/>
  <c r="JK257" i="1" s="1"/>
  <c r="JK256" i="1"/>
  <c r="JR264" i="1"/>
  <c r="O265" i="1"/>
  <c r="JQ264" i="1"/>
  <c r="AY269" i="1"/>
  <c r="AX269" i="1"/>
  <c r="BC269" i="1"/>
  <c r="BB269" i="1"/>
  <c r="BA269" i="1"/>
  <c r="AZ269" i="1"/>
  <c r="K264" i="1"/>
  <c r="CF264" i="1" s="1"/>
  <c r="D263" i="1"/>
  <c r="AI263" i="1"/>
  <c r="BR265" i="1"/>
  <c r="JO261" i="1"/>
  <c r="JP261" i="1"/>
  <c r="JN261" i="1"/>
  <c r="K260" i="1"/>
  <c r="CF260" i="1" s="1"/>
  <c r="AI259" i="1"/>
  <c r="D259" i="1"/>
  <c r="AZ257" i="1"/>
  <c r="AY257" i="1"/>
  <c r="AX257" i="1"/>
  <c r="BC257" i="1"/>
  <c r="BB257" i="1"/>
  <c r="BA257" i="1"/>
  <c r="JR256" i="1"/>
  <c r="O257" i="1"/>
  <c r="JQ256" i="1"/>
  <c r="JO252" i="1"/>
  <c r="JN252" i="1"/>
  <c r="JP252" i="1"/>
  <c r="N253" i="1"/>
  <c r="K252" i="1"/>
  <c r="CF252" i="1" s="1"/>
  <c r="AI251" i="1"/>
  <c r="D251" i="1"/>
  <c r="O269" i="1"/>
  <c r="JR268" i="1"/>
  <c r="JQ268" i="1"/>
  <c r="JP269" i="1"/>
  <c r="JO269" i="1"/>
  <c r="JN269" i="1"/>
  <c r="BC265" i="1"/>
  <c r="BB265" i="1"/>
  <c r="BA265" i="1"/>
  <c r="AZ265" i="1"/>
  <c r="AY265" i="1"/>
  <c r="AX265" i="1"/>
  <c r="EF262" i="1"/>
  <c r="EE262" i="1"/>
  <c r="JN256" i="1"/>
  <c r="N257" i="1"/>
  <c r="JP256" i="1"/>
  <c r="JO256" i="1"/>
  <c r="BA253" i="1"/>
  <c r="AZ253" i="1"/>
  <c r="AY253" i="1"/>
  <c r="AX253" i="1"/>
  <c r="BC253" i="1"/>
  <c r="BB253" i="1"/>
  <c r="BR247" i="1"/>
  <c r="J248" i="1"/>
  <c r="JK268" i="1"/>
  <c r="L269" i="1"/>
  <c r="JK269" i="1" s="1"/>
  <c r="LJ260" i="1"/>
  <c r="IH260" i="1"/>
  <c r="M261" i="1"/>
  <c r="LI260" i="1"/>
  <c r="IG260" i="1"/>
  <c r="LH260" i="1"/>
  <c r="LG260" i="1"/>
  <c r="KY260" i="1"/>
  <c r="KX260" i="1"/>
  <c r="KW260" i="1"/>
  <c r="AH260" i="1"/>
  <c r="LL260" i="1"/>
  <c r="KV260" i="1"/>
  <c r="IJ260" i="1"/>
  <c r="AG260" i="1"/>
  <c r="ME252" i="1" a="1"/>
  <c r="ME252" i="1" s="1"/>
  <c r="MA252" i="1" a="1"/>
  <c r="MA252" i="1" s="1"/>
  <c r="LV252" i="1" a="1"/>
  <c r="LV252" i="1" s="1"/>
  <c r="MD252" i="1" a="1"/>
  <c r="MD252" i="1" s="1"/>
  <c r="LZ252" i="1" a="1"/>
  <c r="LZ252" i="1" s="1"/>
  <c r="LU252" i="1" a="1"/>
  <c r="LU252" i="1" s="1"/>
  <c r="MC252" i="1" a="1"/>
  <c r="MC252" i="1" s="1"/>
  <c r="LY252" i="1" a="1"/>
  <c r="LY252" i="1" s="1"/>
  <c r="LT252" i="1" a="1"/>
  <c r="LT252" i="1" s="1"/>
  <c r="LS252" i="1" a="1"/>
  <c r="LS252" i="1" s="1"/>
  <c r="MF252" i="1" a="1"/>
  <c r="MF252" i="1" s="1"/>
  <c r="MB252" i="1" a="1"/>
  <c r="MB252" i="1" s="1"/>
  <c r="Q253" i="1"/>
  <c r="LK253" i="1" s="1" a="1"/>
  <c r="LK253" i="1" s="1"/>
  <c r="J253" i="1"/>
  <c r="BR252" i="1"/>
  <c r="W263" i="1" a="1"/>
  <c r="W263" i="1" s="1"/>
  <c r="MD248" i="1" a="1"/>
  <c r="MD248" i="1" s="1"/>
  <c r="LZ248" i="1" a="1"/>
  <c r="LZ248" i="1" s="1"/>
  <c r="LU248" i="1" a="1"/>
  <c r="LU248" i="1" s="1"/>
  <c r="Q249" i="1"/>
  <c r="LK249" i="1" s="1" a="1"/>
  <c r="LK249" i="1" s="1"/>
  <c r="MC248" i="1" a="1"/>
  <c r="MC248" i="1" s="1"/>
  <c r="LY248" i="1" a="1"/>
  <c r="LY248" i="1" s="1"/>
  <c r="LT248" i="1" a="1"/>
  <c r="LT248" i="1" s="1"/>
  <c r="MF248" i="1" a="1"/>
  <c r="MF248" i="1" s="1"/>
  <c r="MB248" i="1" a="1"/>
  <c r="MB248" i="1" s="1"/>
  <c r="LS248" i="1" a="1"/>
  <c r="LS248" i="1" s="1"/>
  <c r="ME248" i="1" a="1"/>
  <c r="ME248" i="1" s="1"/>
  <c r="MA248" i="1" a="1"/>
  <c r="MA248" i="1" s="1"/>
  <c r="LV248" i="1" a="1"/>
  <c r="LV248" i="1" s="1"/>
  <c r="K248" i="1"/>
  <c r="CF248" i="1" s="1"/>
  <c r="AI247" i="1"/>
  <c r="D247" i="1"/>
  <c r="JR249" i="1"/>
  <c r="JQ249" i="1"/>
  <c r="JO249" i="1"/>
  <c r="JP249" i="1"/>
  <c r="JN249" i="1"/>
  <c r="EE202" i="1"/>
  <c r="MF260" i="1" a="1"/>
  <c r="MF260" i="1" s="1"/>
  <c r="MB260" i="1" a="1"/>
  <c r="MB260" i="1" s="1"/>
  <c r="LS260" i="1" a="1"/>
  <c r="LS260" i="1" s="1"/>
  <c r="ME260" i="1" a="1"/>
  <c r="ME260" i="1" s="1"/>
  <c r="MA260" i="1" a="1"/>
  <c r="MA260" i="1" s="1"/>
  <c r="LV260" i="1" a="1"/>
  <c r="LV260" i="1" s="1"/>
  <c r="MD260" i="1" a="1"/>
  <c r="MD260" i="1" s="1"/>
  <c r="LZ260" i="1" a="1"/>
  <c r="LZ260" i="1" s="1"/>
  <c r="LU260" i="1" a="1"/>
  <c r="LU260" i="1" s="1"/>
  <c r="Q261" i="1"/>
  <c r="LK261" i="1" s="1" a="1"/>
  <c r="LK261" i="1" s="1"/>
  <c r="MC260" i="1" a="1"/>
  <c r="MC260" i="1" s="1"/>
  <c r="LY260" i="1" a="1"/>
  <c r="LY260" i="1" s="1"/>
  <c r="LT260" i="1" a="1"/>
  <c r="LT260" i="1" s="1"/>
  <c r="LH256" i="1"/>
  <c r="LG256" i="1"/>
  <c r="KY256" i="1"/>
  <c r="KX256" i="1"/>
  <c r="KW256" i="1"/>
  <c r="AH256" i="1"/>
  <c r="LL256" i="1"/>
  <c r="KV256" i="1"/>
  <c r="IJ256" i="1"/>
  <c r="AG256" i="1"/>
  <c r="LJ256" i="1"/>
  <c r="IH256" i="1"/>
  <c r="IG256" i="1"/>
  <c r="M257" i="1"/>
  <c r="LI256" i="1"/>
  <c r="ME256" i="1" a="1"/>
  <c r="ME256" i="1" s="1"/>
  <c r="MA256" i="1" a="1"/>
  <c r="MA256" i="1" s="1"/>
  <c r="LV256" i="1" a="1"/>
  <c r="LV256" i="1" s="1"/>
  <c r="MD256" i="1" a="1"/>
  <c r="MD256" i="1" s="1"/>
  <c r="LZ256" i="1" a="1"/>
  <c r="LZ256" i="1" s="1"/>
  <c r="LU256" i="1" a="1"/>
  <c r="LU256" i="1" s="1"/>
  <c r="Q257" i="1"/>
  <c r="LK257" i="1" s="1" a="1"/>
  <c r="LK257" i="1" s="1"/>
  <c r="MC256" i="1" a="1"/>
  <c r="MC256" i="1" s="1"/>
  <c r="LY256" i="1" a="1"/>
  <c r="LY256" i="1" s="1"/>
  <c r="LT256" i="1" a="1"/>
  <c r="LT256" i="1" s="1"/>
  <c r="MF256" i="1" a="1"/>
  <c r="MF256" i="1" s="1"/>
  <c r="MB256" i="1" a="1"/>
  <c r="MB256" i="1" s="1"/>
  <c r="LS256" i="1" a="1"/>
  <c r="LS256" i="1" s="1"/>
  <c r="KX248" i="1"/>
  <c r="KW248" i="1"/>
  <c r="AH248" i="1"/>
  <c r="LL248" i="1"/>
  <c r="KV248" i="1"/>
  <c r="IJ248" i="1"/>
  <c r="AG248" i="1"/>
  <c r="LJ248" i="1"/>
  <c r="IH248" i="1"/>
  <c r="G248" i="1" s="1"/>
  <c r="M249" i="1"/>
  <c r="LI248" i="1"/>
  <c r="IG248" i="1"/>
  <c r="LH248" i="1"/>
  <c r="KY248" i="1"/>
  <c r="LG248" i="1"/>
  <c r="K268" i="1"/>
  <c r="CF268" i="1" s="1"/>
  <c r="AI267" i="1"/>
  <c r="D267" i="1"/>
  <c r="N265" i="1"/>
  <c r="JO264" i="1"/>
  <c r="JN264" i="1"/>
  <c r="JP264" i="1"/>
  <c r="EF258" i="1"/>
  <c r="EE258" i="1"/>
  <c r="J260" i="1"/>
  <c r="BR259" i="1"/>
  <c r="EF250" i="1"/>
  <c r="EE250" i="1"/>
  <c r="O253" i="1"/>
  <c r="JQ252" i="1"/>
  <c r="JR252" i="1"/>
  <c r="EF224" i="1"/>
  <c r="EE224" i="1"/>
  <c r="W213" i="1" a="1"/>
  <c r="W213" i="1" s="1"/>
  <c r="LL242" i="1"/>
  <c r="KV242" i="1"/>
  <c r="IJ242" i="1"/>
  <c r="M243" i="1"/>
  <c r="LI242" i="1"/>
  <c r="IG242" i="1"/>
  <c r="LH242" i="1"/>
  <c r="KY242" i="1"/>
  <c r="KX242" i="1"/>
  <c r="AH242" i="1"/>
  <c r="KW242" i="1"/>
  <c r="AG242" i="1"/>
  <c r="LG242" i="1"/>
  <c r="IH242" i="1"/>
  <c r="G242" i="1" s="1"/>
  <c r="LJ242" i="1"/>
  <c r="K242" i="1"/>
  <c r="D241" i="1"/>
  <c r="AI241" i="1"/>
  <c r="JP239" i="1"/>
  <c r="JO239" i="1"/>
  <c r="JN239" i="1"/>
  <c r="H239" i="1"/>
  <c r="AY238" i="1"/>
  <c r="AX238" i="1"/>
  <c r="BC238" i="1"/>
  <c r="BB238" i="1"/>
  <c r="BA238" i="1"/>
  <c r="AZ238" i="1"/>
  <c r="LJ234" i="1"/>
  <c r="IH234" i="1"/>
  <c r="G234" i="1" s="1"/>
  <c r="M235" i="1"/>
  <c r="LI234" i="1"/>
  <c r="IG234" i="1"/>
  <c r="LH234" i="1"/>
  <c r="LG234" i="1"/>
  <c r="KY234" i="1"/>
  <c r="KX234" i="1"/>
  <c r="KW234" i="1"/>
  <c r="AH234" i="1"/>
  <c r="LL234" i="1"/>
  <c r="KV234" i="1"/>
  <c r="IJ234" i="1"/>
  <c r="AG234" i="1"/>
  <c r="JR230" i="1"/>
  <c r="O231" i="1"/>
  <c r="JQ230" i="1"/>
  <c r="Q227" i="1"/>
  <c r="LK227" i="1" s="1" a="1"/>
  <c r="LK227" i="1" s="1"/>
  <c r="MC226" i="1" a="1"/>
  <c r="MC226" i="1" s="1"/>
  <c r="LY226" i="1" a="1"/>
  <c r="LY226" i="1" s="1"/>
  <c r="LT226" i="1" a="1"/>
  <c r="LT226" i="1" s="1"/>
  <c r="MF226" i="1" a="1"/>
  <c r="MF226" i="1" s="1"/>
  <c r="MB226" i="1" a="1"/>
  <c r="MB226" i="1" s="1"/>
  <c r="LS226" i="1" a="1"/>
  <c r="LS226" i="1" s="1"/>
  <c r="ME226" i="1" a="1"/>
  <c r="ME226" i="1" s="1"/>
  <c r="MA226" i="1" a="1"/>
  <c r="MA226" i="1" s="1"/>
  <c r="LV226" i="1" a="1"/>
  <c r="LV226" i="1" s="1"/>
  <c r="MD226" i="1" a="1"/>
  <c r="MD226" i="1" s="1"/>
  <c r="LZ226" i="1" a="1"/>
  <c r="LZ226" i="1" s="1"/>
  <c r="LU226" i="1" a="1"/>
  <c r="LU226" i="1" s="1"/>
  <c r="N227" i="1"/>
  <c r="JP226" i="1"/>
  <c r="JO226" i="1"/>
  <c r="JN226" i="1"/>
  <c r="K226" i="1"/>
  <c r="D225" i="1"/>
  <c r="AI225" i="1"/>
  <c r="JO242" i="1"/>
  <c r="JN242" i="1"/>
  <c r="N243" i="1"/>
  <c r="JP242" i="1"/>
  <c r="EF240" i="1"/>
  <c r="EE240" i="1"/>
  <c r="J239" i="1"/>
  <c r="BR238" i="1"/>
  <c r="J226" i="1"/>
  <c r="BR225" i="1"/>
  <c r="J234" i="1"/>
  <c r="BR233" i="1"/>
  <c r="L243" i="1"/>
  <c r="JK243" i="1" s="1"/>
  <c r="JK242" i="1"/>
  <c r="K239" i="1"/>
  <c r="AI238" i="1"/>
  <c r="D238" i="1"/>
  <c r="EF232" i="1"/>
  <c r="EE232" i="1"/>
  <c r="M231" i="1"/>
  <c r="AI231" i="1" s="1"/>
  <c r="LI230" i="1"/>
  <c r="IG230" i="1"/>
  <c r="LH230" i="1"/>
  <c r="LG230" i="1"/>
  <c r="KY230" i="1"/>
  <c r="KX230" i="1"/>
  <c r="KW230" i="1"/>
  <c r="AH230" i="1"/>
  <c r="LL230" i="1"/>
  <c r="KV230" i="1"/>
  <c r="IJ230" i="1"/>
  <c r="AG230" i="1"/>
  <c r="LJ230" i="1"/>
  <c r="IH230" i="1"/>
  <c r="G230" i="1" s="1"/>
  <c r="BR221" i="1"/>
  <c r="J222" i="1"/>
  <c r="AY223" i="1"/>
  <c r="AX223" i="1"/>
  <c r="BC223" i="1"/>
  <c r="BB223" i="1"/>
  <c r="BA223" i="1"/>
  <c r="AZ223" i="1"/>
  <c r="JK238" i="1"/>
  <c r="L239" i="1"/>
  <c r="JK239" i="1" s="1"/>
  <c r="JR242" i="1"/>
  <c r="O243" i="1"/>
  <c r="JQ242" i="1"/>
  <c r="O239" i="1"/>
  <c r="JQ238" i="1"/>
  <c r="JR238" i="1"/>
  <c r="AI230" i="1"/>
  <c r="W237" i="1" a="1"/>
  <c r="W237" i="1" s="1"/>
  <c r="Q193" i="1"/>
  <c r="LK193" i="1" s="1" a="1"/>
  <c r="LK193" i="1" s="1"/>
  <c r="MC192" i="1" a="1"/>
  <c r="MC192" i="1" s="1"/>
  <c r="LU192" i="1" a="1"/>
  <c r="LU192" i="1" s="1"/>
  <c r="MB192" i="1" a="1"/>
  <c r="MB192" i="1" s="1"/>
  <c r="LT192" i="1" a="1"/>
  <c r="LT192" i="1" s="1"/>
  <c r="LZ192" i="1" a="1"/>
  <c r="LZ192" i="1" s="1"/>
  <c r="MA192" i="1" a="1"/>
  <c r="MA192" i="1" s="1"/>
  <c r="LS192" i="1" a="1"/>
  <c r="LS192" i="1" s="1"/>
  <c r="LY192" i="1" a="1"/>
  <c r="LY192" i="1" s="1"/>
  <c r="MF192" i="1" a="1"/>
  <c r="MF192" i="1" s="1"/>
  <c r="ME192" i="1" a="1"/>
  <c r="ME192" i="1" s="1"/>
  <c r="LV192" i="1" a="1"/>
  <c r="LV192" i="1" s="1"/>
  <c r="MD192" i="1" a="1"/>
  <c r="MD192" i="1" s="1"/>
  <c r="KW226" i="1"/>
  <c r="AH226" i="1"/>
  <c r="LL226" i="1"/>
  <c r="KV226" i="1"/>
  <c r="IJ226" i="1"/>
  <c r="AG226" i="1"/>
  <c r="LJ226" i="1"/>
  <c r="IH226" i="1"/>
  <c r="G226" i="1" s="1"/>
  <c r="M227" i="1"/>
  <c r="LI226" i="1"/>
  <c r="IG226" i="1"/>
  <c r="LH226" i="1"/>
  <c r="LG226" i="1"/>
  <c r="KY226" i="1"/>
  <c r="KX226" i="1"/>
  <c r="LJ238" i="1"/>
  <c r="IH238" i="1"/>
  <c r="G238" i="1" s="1"/>
  <c r="M239" i="1"/>
  <c r="LI238" i="1"/>
  <c r="IG238" i="1"/>
  <c r="LG238" i="1"/>
  <c r="KY238" i="1"/>
  <c r="KX238" i="1"/>
  <c r="LH238" i="1"/>
  <c r="KW238" i="1"/>
  <c r="KV238" i="1"/>
  <c r="IJ238" i="1"/>
  <c r="AH238" i="1"/>
  <c r="AG238" i="1"/>
  <c r="LL238" i="1"/>
  <c r="AY234" i="1"/>
  <c r="AX234" i="1"/>
  <c r="BC234" i="1"/>
  <c r="BB234" i="1"/>
  <c r="H235" i="1"/>
  <c r="BA234" i="1"/>
  <c r="AZ234" i="1"/>
  <c r="JR234" i="1"/>
  <c r="JQ234" i="1"/>
  <c r="O235" i="1"/>
  <c r="K234" i="1"/>
  <c r="AI233" i="1"/>
  <c r="D233" i="1"/>
  <c r="MF234" i="1" a="1"/>
  <c r="MF234" i="1" s="1"/>
  <c r="MB234" i="1" a="1"/>
  <c r="MB234" i="1" s="1"/>
  <c r="LS234" i="1" a="1"/>
  <c r="LS234" i="1" s="1"/>
  <c r="ME234" i="1" a="1"/>
  <c r="ME234" i="1" s="1"/>
  <c r="MA234" i="1" a="1"/>
  <c r="MA234" i="1" s="1"/>
  <c r="LV234" i="1" a="1"/>
  <c r="LV234" i="1" s="1"/>
  <c r="MD234" i="1" a="1"/>
  <c r="MD234" i="1" s="1"/>
  <c r="LZ234" i="1" a="1"/>
  <c r="LZ234" i="1" s="1"/>
  <c r="LU234" i="1" a="1"/>
  <c r="LU234" i="1" s="1"/>
  <c r="Q235" i="1"/>
  <c r="LK235" i="1" s="1" a="1"/>
  <c r="LK235" i="1" s="1"/>
  <c r="MC234" i="1" a="1"/>
  <c r="MC234" i="1" s="1"/>
  <c r="LY234" i="1" a="1"/>
  <c r="LY234" i="1" s="1"/>
  <c r="LT234" i="1" a="1"/>
  <c r="LT234" i="1" s="1"/>
  <c r="AX230" i="1"/>
  <c r="BC230" i="1"/>
  <c r="BB230" i="1"/>
  <c r="H231" i="1"/>
  <c r="BA230" i="1"/>
  <c r="AZ230" i="1"/>
  <c r="AY230" i="1"/>
  <c r="CG230" i="1"/>
  <c r="CE231" i="1"/>
  <c r="CG231" i="1" s="1"/>
  <c r="JR222" i="1"/>
  <c r="O223" i="1"/>
  <c r="JQ222" i="1"/>
  <c r="J231" i="1"/>
  <c r="BR230" i="1"/>
  <c r="W221" i="1" a="1"/>
  <c r="W221" i="1" s="1"/>
  <c r="BR241" i="1"/>
  <c r="J242" i="1"/>
  <c r="EF236" i="1"/>
  <c r="EE236" i="1"/>
  <c r="MF238" i="1" a="1"/>
  <c r="MF238" i="1" s="1"/>
  <c r="MB238" i="1" a="1"/>
  <c r="MB238" i="1" s="1"/>
  <c r="LS238" i="1" a="1"/>
  <c r="LS238" i="1" s="1"/>
  <c r="MD238" i="1" a="1"/>
  <c r="MD238" i="1" s="1"/>
  <c r="LZ238" i="1" a="1"/>
  <c r="LZ238" i="1" s="1"/>
  <c r="LU238" i="1" a="1"/>
  <c r="LU238" i="1" s="1"/>
  <c r="ME238" i="1" a="1"/>
  <c r="ME238" i="1" s="1"/>
  <c r="LV238" i="1" a="1"/>
  <c r="LV238" i="1" s="1"/>
  <c r="Q239" i="1"/>
  <c r="LK239" i="1" s="1" a="1"/>
  <c r="LK239" i="1" s="1"/>
  <c r="MC238" i="1" a="1"/>
  <c r="MC238" i="1" s="1"/>
  <c r="LT238" i="1" a="1"/>
  <c r="LT238" i="1" s="1"/>
  <c r="MA238" i="1" a="1"/>
  <c r="MA238" i="1" s="1"/>
  <c r="LY238" i="1" a="1"/>
  <c r="LY238" i="1" s="1"/>
  <c r="N223" i="1"/>
  <c r="JP222" i="1"/>
  <c r="JN222" i="1"/>
  <c r="JO222" i="1"/>
  <c r="LG222" i="1"/>
  <c r="KY222" i="1"/>
  <c r="KX222" i="1"/>
  <c r="LL222" i="1"/>
  <c r="KV222" i="1"/>
  <c r="IJ222" i="1"/>
  <c r="M223" i="1"/>
  <c r="LI222" i="1"/>
  <c r="LH222" i="1"/>
  <c r="LJ222" i="1"/>
  <c r="AH222" i="1"/>
  <c r="AG222" i="1"/>
  <c r="IH222" i="1"/>
  <c r="G222" i="1" s="1"/>
  <c r="KW222" i="1"/>
  <c r="IG222" i="1"/>
  <c r="JR226" i="1"/>
  <c r="O227" i="1"/>
  <c r="JQ226" i="1"/>
  <c r="Q243" i="1"/>
  <c r="LK243" i="1" s="1" a="1"/>
  <c r="LK243" i="1" s="1"/>
  <c r="MC242" i="1" a="1"/>
  <c r="MC242" i="1" s="1"/>
  <c r="LY242" i="1" a="1"/>
  <c r="LY242" i="1" s="1"/>
  <c r="LT242" i="1" a="1"/>
  <c r="LT242" i="1" s="1"/>
  <c r="ME242" i="1" a="1"/>
  <c r="ME242" i="1" s="1"/>
  <c r="MA242" i="1" a="1"/>
  <c r="MA242" i="1" s="1"/>
  <c r="LV242" i="1" a="1"/>
  <c r="LV242" i="1" s="1"/>
  <c r="LZ242" i="1" a="1"/>
  <c r="LZ242" i="1" s="1"/>
  <c r="MF242" i="1" a="1"/>
  <c r="MF242" i="1" s="1"/>
  <c r="MD242" i="1" a="1"/>
  <c r="MD242" i="1" s="1"/>
  <c r="LU242" i="1" a="1"/>
  <c r="LU242" i="1" s="1"/>
  <c r="MB242" i="1" a="1"/>
  <c r="MB242" i="1" s="1"/>
  <c r="LS242" i="1" a="1"/>
  <c r="LS242" i="1" s="1"/>
  <c r="EE237" i="1"/>
  <c r="ME230" i="1" a="1"/>
  <c r="ME230" i="1" s="1"/>
  <c r="MA230" i="1" a="1"/>
  <c r="MA230" i="1" s="1"/>
  <c r="LV230" i="1" a="1"/>
  <c r="LV230" i="1" s="1"/>
  <c r="MD230" i="1" a="1"/>
  <c r="MD230" i="1" s="1"/>
  <c r="LZ230" i="1" a="1"/>
  <c r="LZ230" i="1" s="1"/>
  <c r="LU230" i="1" a="1"/>
  <c r="LU230" i="1" s="1"/>
  <c r="Q231" i="1"/>
  <c r="LK231" i="1" s="1" a="1"/>
  <c r="LK231" i="1" s="1"/>
  <c r="MC230" i="1" a="1"/>
  <c r="MC230" i="1" s="1"/>
  <c r="LY230" i="1" a="1"/>
  <c r="LY230" i="1" s="1"/>
  <c r="LT230" i="1" a="1"/>
  <c r="LT230" i="1" s="1"/>
  <c r="LS230" i="1" a="1"/>
  <c r="LS230" i="1" s="1"/>
  <c r="MF230" i="1" a="1"/>
  <c r="MF230" i="1" s="1"/>
  <c r="MB230" i="1" a="1"/>
  <c r="MB230" i="1" s="1"/>
  <c r="JP235" i="1"/>
  <c r="JO235" i="1"/>
  <c r="JN235" i="1"/>
  <c r="L227" i="1"/>
  <c r="JK227" i="1" s="1"/>
  <c r="JK226" i="1"/>
  <c r="D231" i="1"/>
  <c r="BC227" i="1"/>
  <c r="BB227" i="1"/>
  <c r="BA227" i="1"/>
  <c r="AZ227" i="1"/>
  <c r="AY227" i="1"/>
  <c r="AX227" i="1"/>
  <c r="D221" i="1"/>
  <c r="K222" i="1"/>
  <c r="AI221" i="1"/>
  <c r="K212" i="1"/>
  <c r="AI211" i="1"/>
  <c r="D211" i="1"/>
  <c r="BC212" i="1"/>
  <c r="BA212" i="1"/>
  <c r="AZ212" i="1"/>
  <c r="BB212" i="1"/>
  <c r="AY212" i="1"/>
  <c r="AX212" i="1"/>
  <c r="H213" i="1"/>
  <c r="J212" i="1"/>
  <c r="BR211" i="1"/>
  <c r="CG200" i="1"/>
  <c r="MF212" i="1" a="1"/>
  <c r="MF212" i="1" s="1"/>
  <c r="MB212" i="1" a="1"/>
  <c r="MB212" i="1" s="1"/>
  <c r="LS212" i="1" a="1"/>
  <c r="LS212" i="1" s="1"/>
  <c r="ME212" i="1" a="1"/>
  <c r="ME212" i="1" s="1"/>
  <c r="MA212" i="1" a="1"/>
  <c r="MA212" i="1" s="1"/>
  <c r="LV212" i="1" a="1"/>
  <c r="LV212" i="1" s="1"/>
  <c r="Q213" i="1"/>
  <c r="LK213" i="1" s="1" a="1"/>
  <c r="LK213" i="1" s="1"/>
  <c r="MD212" i="1" a="1"/>
  <c r="MD212" i="1" s="1"/>
  <c r="LT212" i="1" a="1"/>
  <c r="LT212" i="1" s="1"/>
  <c r="LY212" i="1" a="1"/>
  <c r="LY212" i="1" s="1"/>
  <c r="MC212" i="1" a="1"/>
  <c r="MC212" i="1" s="1"/>
  <c r="LZ212" i="1" a="1"/>
  <c r="LZ212" i="1" s="1"/>
  <c r="LU212" i="1" a="1"/>
  <c r="LU212" i="1" s="1"/>
  <c r="L213" i="1"/>
  <c r="JK213" i="1" s="1"/>
  <c r="JK212" i="1"/>
  <c r="JR212" i="1"/>
  <c r="JQ212" i="1"/>
  <c r="O213" i="1"/>
  <c r="EF210" i="1"/>
  <c r="EE210" i="1"/>
  <c r="LJ212" i="1"/>
  <c r="M213" i="1"/>
  <c r="LI212" i="1"/>
  <c r="IG212" i="1"/>
  <c r="LH212" i="1"/>
  <c r="KW212" i="1"/>
  <c r="LL212" i="1"/>
  <c r="KV212" i="1"/>
  <c r="LG212" i="1"/>
  <c r="AG212" i="1"/>
  <c r="IJ212" i="1"/>
  <c r="KX212" i="1"/>
  <c r="IH212" i="1"/>
  <c r="G212" i="1" s="1"/>
  <c r="AH212" i="1"/>
  <c r="KY212" i="1"/>
  <c r="CG212" i="1"/>
  <c r="CE213" i="1"/>
  <c r="CG213" i="1" s="1"/>
  <c r="LL200" i="1"/>
  <c r="LI200" i="1"/>
  <c r="EE203" i="1"/>
  <c r="EF203" i="1"/>
  <c r="KX200" i="1"/>
  <c r="IH200" i="1"/>
  <c r="G200" i="1" s="1"/>
  <c r="M201" i="1"/>
  <c r="KW201" i="1" s="1"/>
  <c r="KV200" i="1"/>
  <c r="AG200" i="1"/>
  <c r="IJ200" i="1"/>
  <c r="KW200" i="1"/>
  <c r="LJ200" i="1"/>
  <c r="KY200" i="1"/>
  <c r="IG200" i="1"/>
  <c r="EE207" i="1"/>
  <c r="LG200" i="1"/>
  <c r="AH200" i="1"/>
  <c r="BR203" i="1"/>
  <c r="J204" i="1"/>
  <c r="L201" i="1"/>
  <c r="JK201" i="1" s="1"/>
  <c r="JK200" i="1"/>
  <c r="K209" i="1"/>
  <c r="AI208" i="1"/>
  <c r="EE208" i="1" s="1"/>
  <c r="D208" i="1"/>
  <c r="JO201" i="1"/>
  <c r="JP201" i="1"/>
  <c r="JN201" i="1"/>
  <c r="O205" i="1"/>
  <c r="JR204" i="1"/>
  <c r="JQ204" i="1"/>
  <c r="LG208" i="1"/>
  <c r="KY208" i="1"/>
  <c r="KW208" i="1"/>
  <c r="LL208" i="1"/>
  <c r="IG208" i="1"/>
  <c r="LJ208" i="1"/>
  <c r="LI208" i="1"/>
  <c r="KX208" i="1"/>
  <c r="KV208" i="1"/>
  <c r="AG208" i="1"/>
  <c r="IJ208" i="1"/>
  <c r="M209" i="1"/>
  <c r="LH208" i="1"/>
  <c r="IH208" i="1"/>
  <c r="G208" i="1" s="1"/>
  <c r="AH208" i="1"/>
  <c r="CE205" i="1"/>
  <c r="CG205" i="1" s="1"/>
  <c r="CG204" i="1"/>
  <c r="K196" i="1"/>
  <c r="AI195" i="1"/>
  <c r="D195" i="1"/>
  <c r="JO197" i="1"/>
  <c r="JP197" i="1"/>
  <c r="JN197" i="1"/>
  <c r="M197" i="1"/>
  <c r="LI196" i="1"/>
  <c r="IG196" i="1"/>
  <c r="LH196" i="1"/>
  <c r="KY196" i="1"/>
  <c r="LL196" i="1"/>
  <c r="KX196" i="1"/>
  <c r="LJ196" i="1"/>
  <c r="KW196" i="1"/>
  <c r="IJ196" i="1"/>
  <c r="LG196" i="1"/>
  <c r="KV196" i="1"/>
  <c r="IH196" i="1"/>
  <c r="G196" i="1" s="1"/>
  <c r="AH196" i="1"/>
  <c r="AG196" i="1"/>
  <c r="AZ209" i="1"/>
  <c r="AY209" i="1"/>
  <c r="AX209" i="1"/>
  <c r="BC209" i="1"/>
  <c r="BA209" i="1"/>
  <c r="BB209" i="1"/>
  <c r="J208" i="1"/>
  <c r="BR207" i="1"/>
  <c r="M205" i="1"/>
  <c r="LI204" i="1"/>
  <c r="IG204" i="1"/>
  <c r="LG204" i="1"/>
  <c r="KY204" i="1"/>
  <c r="KX204" i="1"/>
  <c r="KW204" i="1"/>
  <c r="AH204" i="1"/>
  <c r="LL204" i="1"/>
  <c r="KV204" i="1"/>
  <c r="IJ204" i="1"/>
  <c r="AG204" i="1"/>
  <c r="LH204" i="1"/>
  <c r="IH204" i="1"/>
  <c r="G204" i="1" s="1"/>
  <c r="LJ204" i="1"/>
  <c r="K205" i="1"/>
  <c r="D204" i="1"/>
  <c r="AI204" i="1"/>
  <c r="EF204" i="1" s="1"/>
  <c r="N209" i="1"/>
  <c r="JP208" i="1"/>
  <c r="JN208" i="1"/>
  <c r="JO208" i="1"/>
  <c r="L205" i="1"/>
  <c r="JK205" i="1" s="1"/>
  <c r="JK204" i="1"/>
  <c r="JR201" i="1"/>
  <c r="JQ201" i="1"/>
  <c r="J196" i="1"/>
  <c r="BR195" i="1"/>
  <c r="JK208" i="1"/>
  <c r="L209" i="1"/>
  <c r="JO204" i="1"/>
  <c r="JN204" i="1"/>
  <c r="N205" i="1"/>
  <c r="JP204" i="1"/>
  <c r="AZ196" i="1"/>
  <c r="H197" i="1"/>
  <c r="BC196" i="1"/>
  <c r="BB196" i="1"/>
  <c r="BA196" i="1"/>
  <c r="AY196" i="1"/>
  <c r="AX196" i="1"/>
  <c r="O197" i="1"/>
  <c r="JQ196" i="1"/>
  <c r="JR196" i="1"/>
  <c r="JQ208" i="1"/>
  <c r="O209" i="1"/>
  <c r="JR208" i="1"/>
  <c r="K200" i="1"/>
  <c r="AI199" i="1"/>
  <c r="D199" i="1"/>
  <c r="JQ193" i="1"/>
  <c r="JR193" i="1"/>
  <c r="JL17" i="1"/>
  <c r="JL16" i="1"/>
  <c r="JK192" i="1"/>
  <c r="CG193" i="1"/>
  <c r="AZ193" i="1"/>
  <c r="AX193" i="1"/>
  <c r="BC193" i="1"/>
  <c r="BB193" i="1"/>
  <c r="BA193" i="1"/>
  <c r="AY193" i="1"/>
  <c r="LY265" i="1" l="1" a="1"/>
  <c r="LY265" i="1" s="1"/>
  <c r="MC205" i="1" a="1"/>
  <c r="MC205" i="1" s="1"/>
  <c r="LT205" i="1" a="1"/>
  <c r="LT205" i="1" s="1"/>
  <c r="LU205" i="1" a="1"/>
  <c r="LU205" i="1" s="1"/>
  <c r="LY205" i="1" a="1"/>
  <c r="LY205" i="1" s="1"/>
  <c r="MA209" i="1" a="1"/>
  <c r="MA209" i="1" s="1"/>
  <c r="MC201" i="1" a="1"/>
  <c r="MC201" i="1" s="1"/>
  <c r="MF265" i="1" a="1"/>
  <c r="MF265" i="1" s="1"/>
  <c r="LV205" i="1" a="1"/>
  <c r="LV205" i="1" s="1"/>
  <c r="MD205" i="1" a="1"/>
  <c r="MD205" i="1" s="1"/>
  <c r="LS205" i="1" a="1"/>
  <c r="LS205" i="1" s="1"/>
  <c r="ME205" i="1" a="1"/>
  <c r="ME205" i="1" s="1"/>
  <c r="MB205" i="1" a="1"/>
  <c r="MB205" i="1" s="1"/>
  <c r="MF205" i="1" a="1"/>
  <c r="MF205" i="1" s="1"/>
  <c r="MA205" i="1" a="1"/>
  <c r="MA205" i="1" s="1"/>
  <c r="LZ205" i="1" a="1"/>
  <c r="LZ205" i="1" s="1"/>
  <c r="MD201" i="1" a="1"/>
  <c r="MD201" i="1" s="1"/>
  <c r="LT201" i="1" a="1"/>
  <c r="LT201" i="1" s="1"/>
  <c r="MF201" i="1" a="1"/>
  <c r="MF201" i="1" s="1"/>
  <c r="MA201" i="1" a="1"/>
  <c r="MA201" i="1" s="1"/>
  <c r="LV201" i="1" a="1"/>
  <c r="LV201" i="1" s="1"/>
  <c r="LZ201" i="1" a="1"/>
  <c r="LZ201" i="1" s="1"/>
  <c r="LS201" i="1" a="1"/>
  <c r="LS201" i="1" s="1"/>
  <c r="MB201" i="1" a="1"/>
  <c r="MB201" i="1" s="1"/>
  <c r="ME201" i="1" a="1"/>
  <c r="ME201" i="1" s="1"/>
  <c r="LY201" i="1" a="1"/>
  <c r="LY201" i="1" s="1"/>
  <c r="LT209" i="1" a="1"/>
  <c r="LT209" i="1" s="1"/>
  <c r="LU209" i="1" a="1"/>
  <c r="LU209" i="1" s="1"/>
  <c r="LY209" i="1" a="1"/>
  <c r="LY209" i="1" s="1"/>
  <c r="MB209" i="1" a="1"/>
  <c r="MB209" i="1" s="1"/>
  <c r="ME209" i="1" a="1"/>
  <c r="ME209" i="1" s="1"/>
  <c r="LV209" i="1" a="1"/>
  <c r="LV209" i="1" s="1"/>
  <c r="LS209" i="1" a="1"/>
  <c r="LS209" i="1" s="1"/>
  <c r="MC209" i="1" a="1"/>
  <c r="MC209" i="1" s="1"/>
  <c r="LZ209" i="1" a="1"/>
  <c r="LZ209" i="1" s="1"/>
  <c r="MD209" i="1" a="1"/>
  <c r="MD209" i="1" s="1"/>
  <c r="AX204" i="1"/>
  <c r="BB204" i="1"/>
  <c r="BA204" i="1"/>
  <c r="AZ204" i="1"/>
  <c r="H205" i="1"/>
  <c r="BC204" i="1"/>
  <c r="AY204" i="1"/>
  <c r="MF209" i="1" a="1"/>
  <c r="MF209" i="1" s="1"/>
  <c r="MF149" i="1" a="1"/>
  <c r="MF149" i="1" s="1"/>
  <c r="MA269" i="1" a="1"/>
  <c r="MA269" i="1" s="1"/>
  <c r="LU269" i="1" a="1"/>
  <c r="LU269" i="1" s="1"/>
  <c r="MD269" i="1" a="1"/>
  <c r="MD269" i="1" s="1"/>
  <c r="LT149" i="1" a="1"/>
  <c r="LT149" i="1" s="1"/>
  <c r="MC149" i="1" a="1"/>
  <c r="MC149" i="1" s="1"/>
  <c r="LZ269" i="1" a="1"/>
  <c r="LZ269" i="1" s="1"/>
  <c r="LY149" i="1" a="1"/>
  <c r="LY149" i="1" s="1"/>
  <c r="LV269" i="1" a="1"/>
  <c r="LV269" i="1" s="1"/>
  <c r="LS269" i="1" a="1"/>
  <c r="LS269" i="1" s="1"/>
  <c r="LU149" i="1" a="1"/>
  <c r="LU149" i="1" s="1"/>
  <c r="ME269" i="1" a="1"/>
  <c r="ME269" i="1" s="1"/>
  <c r="MB269" i="1" a="1"/>
  <c r="MB269" i="1" s="1"/>
  <c r="LZ149" i="1" a="1"/>
  <c r="LZ149" i="1" s="1"/>
  <c r="LT269" i="1" a="1"/>
  <c r="LT269" i="1" s="1"/>
  <c r="MF269" i="1" a="1"/>
  <c r="MF269" i="1" s="1"/>
  <c r="ME149" i="1" a="1"/>
  <c r="ME149" i="1" s="1"/>
  <c r="MD149" i="1" a="1"/>
  <c r="MD149" i="1" s="1"/>
  <c r="LY269" i="1" a="1"/>
  <c r="LY269" i="1" s="1"/>
  <c r="LV149" i="1" a="1"/>
  <c r="LV149" i="1" s="1"/>
  <c r="LS149" i="1" a="1"/>
  <c r="LS149" i="1" s="1"/>
  <c r="MC269" i="1" a="1"/>
  <c r="MC269" i="1" s="1"/>
  <c r="MA149" i="1" a="1"/>
  <c r="MA149" i="1" s="1"/>
  <c r="MB149" i="1" a="1"/>
  <c r="MB149" i="1" s="1"/>
  <c r="LS265" i="1" a="1"/>
  <c r="LS265" i="1" s="1"/>
  <c r="MA265" i="1" a="1"/>
  <c r="MA265" i="1" s="1"/>
  <c r="LU265" i="1" a="1"/>
  <c r="LU265" i="1" s="1"/>
  <c r="MB265" i="1" a="1"/>
  <c r="MB265" i="1" s="1"/>
  <c r="MD265" i="1" a="1"/>
  <c r="MD265" i="1" s="1"/>
  <c r="LT265" i="1" a="1"/>
  <c r="LT265" i="1" s="1"/>
  <c r="LZ265" i="1" a="1"/>
  <c r="LZ265" i="1" s="1"/>
  <c r="ME265" i="1" a="1"/>
  <c r="ME265" i="1" s="1"/>
  <c r="JO140" i="1"/>
  <c r="CF121" i="1"/>
  <c r="AJ121" i="1" s="1"/>
  <c r="LK201" i="1" a="1"/>
  <c r="LK201" i="1" s="1"/>
  <c r="LV197" i="1" a="1"/>
  <c r="LV197" i="1" s="1"/>
  <c r="LK197" i="1" a="1"/>
  <c r="LK197" i="1" s="1"/>
  <c r="LZ197" i="1" a="1"/>
  <c r="LZ197" i="1" s="1"/>
  <c r="MA197" i="1" a="1"/>
  <c r="MA197" i="1" s="1"/>
  <c r="LU197" i="1" a="1"/>
  <c r="LU197" i="1" s="1"/>
  <c r="LY197" i="1" a="1"/>
  <c r="LY197" i="1" s="1"/>
  <c r="LS197" i="1" a="1"/>
  <c r="LS197" i="1" s="1"/>
  <c r="MF197" i="1" a="1"/>
  <c r="MF197" i="1" s="1"/>
  <c r="MC197" i="1" a="1"/>
  <c r="MC197" i="1" s="1"/>
  <c r="ME197" i="1" a="1"/>
  <c r="ME197" i="1" s="1"/>
  <c r="LT197" i="1" a="1"/>
  <c r="LT197" i="1" s="1"/>
  <c r="MD197" i="1" a="1"/>
  <c r="MD197" i="1" s="1"/>
  <c r="MB197" i="1" a="1"/>
  <c r="MB197" i="1" s="1"/>
  <c r="MF223" i="1" a="1"/>
  <c r="MF223" i="1" s="1"/>
  <c r="LK223" i="1" a="1"/>
  <c r="LK223" i="1" s="1"/>
  <c r="MC265" i="1" a="1"/>
  <c r="MC265" i="1" s="1"/>
  <c r="LK265" i="1" a="1"/>
  <c r="LK265" i="1" s="1"/>
  <c r="BC122" i="1"/>
  <c r="AZ122" i="1"/>
  <c r="AX122" i="1"/>
  <c r="BA122" i="1"/>
  <c r="BB122" i="1"/>
  <c r="CF139" i="1"/>
  <c r="AJ139" i="1" s="1"/>
  <c r="J201" i="1"/>
  <c r="BR201" i="1" s="1"/>
  <c r="JN140" i="1"/>
  <c r="CF130" i="1"/>
  <c r="KI130" i="1" a="1"/>
  <c r="KI130" i="1" s="1"/>
  <c r="KI139" i="1" a="1"/>
  <c r="KI139" i="1" s="1"/>
  <c r="KI121" i="1" a="1"/>
  <c r="KI121" i="1" s="1"/>
  <c r="MD140" i="1" a="1"/>
  <c r="MD140" i="1" s="1"/>
  <c r="LZ140" i="1" a="1"/>
  <c r="LZ140" i="1" s="1"/>
  <c r="LU140" i="1" a="1"/>
  <c r="LU140" i="1" s="1"/>
  <c r="MC140" i="1" a="1"/>
  <c r="MC140" i="1" s="1"/>
  <c r="LY140" i="1" a="1"/>
  <c r="LY140" i="1" s="1"/>
  <c r="LT140" i="1" a="1"/>
  <c r="LT140" i="1" s="1"/>
  <c r="MF140" i="1" a="1"/>
  <c r="MF140" i="1" s="1"/>
  <c r="ME140" i="1" a="1"/>
  <c r="ME140" i="1" s="1"/>
  <c r="LV140" i="1" a="1"/>
  <c r="LV140" i="1" s="1"/>
  <c r="MB140" i="1" a="1"/>
  <c r="MB140" i="1" s="1"/>
  <c r="LS140" i="1" a="1"/>
  <c r="LS140" i="1" s="1"/>
  <c r="MA140" i="1" a="1"/>
  <c r="MA140" i="1" s="1"/>
  <c r="K140" i="1"/>
  <c r="AI139" i="1"/>
  <c r="D139" i="1"/>
  <c r="G139" i="1"/>
  <c r="IJ131" i="1"/>
  <c r="KY131" i="1"/>
  <c r="G131" i="1"/>
  <c r="KX131" i="1"/>
  <c r="KW131" i="1"/>
  <c r="KV131" i="1"/>
  <c r="IH131" i="1"/>
  <c r="AH131" i="1"/>
  <c r="AG131" i="1"/>
  <c r="IG131" i="1"/>
  <c r="LC149" i="1"/>
  <c r="KU149" i="1"/>
  <c r="KM149" i="1"/>
  <c r="JY149" i="1"/>
  <c r="LJ149" i="1"/>
  <c r="LB149" i="1"/>
  <c r="KT149" i="1"/>
  <c r="KL149" i="1"/>
  <c r="JX149" i="1"/>
  <c r="LG149" i="1"/>
  <c r="KQ149" i="1"/>
  <c r="JU149" i="1"/>
  <c r="LF149" i="1"/>
  <c r="KP149" i="1"/>
  <c r="JT149" i="1"/>
  <c r="LE149" i="1"/>
  <c r="KO149" i="1"/>
  <c r="JS149" i="1"/>
  <c r="LD149" i="1"/>
  <c r="KN149" i="1"/>
  <c r="KJ149" i="1"/>
  <c r="LI149" i="1"/>
  <c r="LA149" i="1"/>
  <c r="JW149" i="1"/>
  <c r="KZ149" i="1"/>
  <c r="JV149" i="1"/>
  <c r="KS149" i="1"/>
  <c r="KK149" i="1"/>
  <c r="LH149" i="1"/>
  <c r="JP122" i="1"/>
  <c r="JO122" i="1"/>
  <c r="JN122" i="1"/>
  <c r="KR148" i="1"/>
  <c r="LG140" i="1"/>
  <c r="KQ140" i="1"/>
  <c r="LF140" i="1"/>
  <c r="KP140" i="1"/>
  <c r="JT140" i="1"/>
  <c r="LE140" i="1"/>
  <c r="KO140" i="1"/>
  <c r="LD140" i="1"/>
  <c r="KN140" i="1"/>
  <c r="KU140" i="1"/>
  <c r="JW140" i="1"/>
  <c r="LJ140" i="1"/>
  <c r="KT140" i="1"/>
  <c r="JV140" i="1"/>
  <c r="LI140" i="1"/>
  <c r="KS140" i="1"/>
  <c r="JU140" i="1"/>
  <c r="LH140" i="1"/>
  <c r="JS140" i="1"/>
  <c r="LC140" i="1"/>
  <c r="KM140" i="1"/>
  <c r="LB140" i="1"/>
  <c r="KL140" i="1"/>
  <c r="KZ140" i="1"/>
  <c r="KK140" i="1"/>
  <c r="KJ140" i="1"/>
  <c r="JY140" i="1"/>
  <c r="JX140" i="1"/>
  <c r="LA140" i="1"/>
  <c r="D149" i="1"/>
  <c r="AI149" i="1"/>
  <c r="KY140" i="1"/>
  <c r="KX140" i="1"/>
  <c r="KW140" i="1"/>
  <c r="KV140" i="1"/>
  <c r="AG140" i="1"/>
  <c r="IJ140" i="1"/>
  <c r="G140" i="1"/>
  <c r="IH140" i="1"/>
  <c r="IG140" i="1"/>
  <c r="AH140" i="1"/>
  <c r="KR120" i="1"/>
  <c r="LF122" i="1"/>
  <c r="KP122" i="1"/>
  <c r="JT122" i="1"/>
  <c r="LE122" i="1"/>
  <c r="KO122" i="1"/>
  <c r="JS122" i="1"/>
  <c r="LC122" i="1"/>
  <c r="KU122" i="1"/>
  <c r="KM122" i="1"/>
  <c r="JY122" i="1"/>
  <c r="LJ122" i="1"/>
  <c r="LB122" i="1"/>
  <c r="KT122" i="1"/>
  <c r="KL122" i="1"/>
  <c r="JX122" i="1"/>
  <c r="LI122" i="1"/>
  <c r="LA122" i="1"/>
  <c r="KS122" i="1"/>
  <c r="KK122" i="1"/>
  <c r="JW122" i="1"/>
  <c r="LH122" i="1"/>
  <c r="KN122" i="1"/>
  <c r="JU122" i="1"/>
  <c r="LG122" i="1"/>
  <c r="KJ122" i="1"/>
  <c r="LD122" i="1"/>
  <c r="KZ122" i="1"/>
  <c r="JV122" i="1"/>
  <c r="KQ122" i="1"/>
  <c r="AZ140" i="1"/>
  <c r="AY140" i="1"/>
  <c r="BC140" i="1"/>
  <c r="AX140" i="1"/>
  <c r="BB140" i="1"/>
  <c r="BA140" i="1"/>
  <c r="IJ149" i="1"/>
  <c r="KY149" i="1"/>
  <c r="G149" i="1"/>
  <c r="KX149" i="1"/>
  <c r="KW149" i="1"/>
  <c r="KV149" i="1"/>
  <c r="IH149" i="1"/>
  <c r="IG149" i="1"/>
  <c r="AH149" i="1"/>
  <c r="AG149" i="1"/>
  <c r="LC131" i="1"/>
  <c r="KU131" i="1"/>
  <c r="KM131" i="1"/>
  <c r="JY131" i="1"/>
  <c r="LJ131" i="1"/>
  <c r="LB131" i="1"/>
  <c r="KT131" i="1"/>
  <c r="KL131" i="1"/>
  <c r="JX131" i="1"/>
  <c r="LG131" i="1"/>
  <c r="KQ131" i="1"/>
  <c r="JU131" i="1"/>
  <c r="LF131" i="1"/>
  <c r="KP131" i="1"/>
  <c r="JT131" i="1"/>
  <c r="LE131" i="1"/>
  <c r="KO131" i="1"/>
  <c r="JS131" i="1"/>
  <c r="KS131" i="1"/>
  <c r="LI131" i="1"/>
  <c r="KN131" i="1"/>
  <c r="JV131" i="1"/>
  <c r="LH131" i="1"/>
  <c r="KK131" i="1"/>
  <c r="LD131" i="1"/>
  <c r="KJ131" i="1"/>
  <c r="LA131" i="1"/>
  <c r="KZ131" i="1"/>
  <c r="JW131" i="1"/>
  <c r="K122" i="1"/>
  <c r="AI121" i="1"/>
  <c r="D121" i="1"/>
  <c r="MD122" i="1" a="1"/>
  <c r="MD122" i="1" s="1"/>
  <c r="LZ122" i="1" a="1"/>
  <c r="LZ122" i="1" s="1"/>
  <c r="LU122" i="1" a="1"/>
  <c r="LU122" i="1" s="1"/>
  <c r="MF122" i="1" a="1"/>
  <c r="MF122" i="1" s="1"/>
  <c r="MB122" i="1" a="1"/>
  <c r="MB122" i="1" s="1"/>
  <c r="LS122" i="1" a="1"/>
  <c r="LS122" i="1" s="1"/>
  <c r="MC122" i="1" a="1"/>
  <c r="MC122" i="1" s="1"/>
  <c r="LY122" i="1" a="1"/>
  <c r="LY122" i="1" s="1"/>
  <c r="LV122" i="1" a="1"/>
  <c r="LV122" i="1" s="1"/>
  <c r="ME122" i="1" a="1"/>
  <c r="ME122" i="1" s="1"/>
  <c r="LT122" i="1" a="1"/>
  <c r="LT122" i="1" s="1"/>
  <c r="MA122" i="1" a="1"/>
  <c r="MA122" i="1" s="1"/>
  <c r="G130" i="1"/>
  <c r="MF131" i="1" a="1"/>
  <c r="MF131" i="1" s="1"/>
  <c r="MB131" i="1" a="1"/>
  <c r="MB131" i="1" s="1"/>
  <c r="LS131" i="1" a="1"/>
  <c r="LS131" i="1" s="1"/>
  <c r="MD131" i="1" a="1"/>
  <c r="MD131" i="1" s="1"/>
  <c r="LZ131" i="1" a="1"/>
  <c r="LZ131" i="1" s="1"/>
  <c r="LU131" i="1" a="1"/>
  <c r="LU131" i="1" s="1"/>
  <c r="ME131" i="1" a="1"/>
  <c r="ME131" i="1" s="1"/>
  <c r="MC131" i="1" a="1"/>
  <c r="MC131" i="1" s="1"/>
  <c r="MA131" i="1" a="1"/>
  <c r="MA131" i="1" s="1"/>
  <c r="LY131" i="1" a="1"/>
  <c r="LY131" i="1" s="1"/>
  <c r="LV131" i="1" a="1"/>
  <c r="LV131" i="1" s="1"/>
  <c r="LT131" i="1" a="1"/>
  <c r="LT131" i="1" s="1"/>
  <c r="JR140" i="1"/>
  <c r="JQ140" i="1"/>
  <c r="KR129" i="1"/>
  <c r="KX122" i="1"/>
  <c r="KW122" i="1"/>
  <c r="IJ122" i="1"/>
  <c r="IH122" i="1"/>
  <c r="IG122" i="1"/>
  <c r="G122" i="1"/>
  <c r="KY122" i="1"/>
  <c r="AH122" i="1"/>
  <c r="KV122" i="1"/>
  <c r="AG122" i="1"/>
  <c r="JP149" i="1"/>
  <c r="JO149" i="1"/>
  <c r="JN149" i="1"/>
  <c r="JQ149" i="1"/>
  <c r="JR149" i="1"/>
  <c r="KI148" i="1" a="1"/>
  <c r="KI148" i="1" s="1"/>
  <c r="D130" i="1"/>
  <c r="K131" i="1"/>
  <c r="AI130" i="1"/>
  <c r="G121" i="1"/>
  <c r="AY149" i="1"/>
  <c r="BC149" i="1"/>
  <c r="BB149" i="1"/>
  <c r="AZ149" i="1"/>
  <c r="AX149" i="1"/>
  <c r="BA149" i="1"/>
  <c r="KR138" i="1"/>
  <c r="CF149" i="1"/>
  <c r="AJ149" i="1" s="1"/>
  <c r="G148" i="1"/>
  <c r="LV223" i="1" a="1"/>
  <c r="LV223" i="1" s="1"/>
  <c r="LZ223" i="1" a="1"/>
  <c r="LZ223" i="1" s="1"/>
  <c r="KV253" i="1"/>
  <c r="MD223" i="1" a="1"/>
  <c r="MD223" i="1" s="1"/>
  <c r="MA223" i="1" a="1"/>
  <c r="MA223" i="1" s="1"/>
  <c r="ME223" i="1" a="1"/>
  <c r="ME223" i="1" s="1"/>
  <c r="LT223" i="1" a="1"/>
  <c r="LT223" i="1" s="1"/>
  <c r="LY223" i="1" a="1"/>
  <c r="LY223" i="1" s="1"/>
  <c r="LS223" i="1" a="1"/>
  <c r="LS223" i="1" s="1"/>
  <c r="MC223" i="1" a="1"/>
  <c r="MC223" i="1" s="1"/>
  <c r="MB223" i="1" a="1"/>
  <c r="MB223" i="1" s="1"/>
  <c r="LU223" i="1" a="1"/>
  <c r="LU223" i="1" s="1"/>
  <c r="LJ201" i="1"/>
  <c r="KY253" i="1"/>
  <c r="LG253" i="1"/>
  <c r="IG253" i="1"/>
  <c r="LI253" i="1"/>
  <c r="AH253" i="1"/>
  <c r="IH253" i="1"/>
  <c r="G253" i="1" s="1"/>
  <c r="KW253" i="1"/>
  <c r="LJ253" i="1"/>
  <c r="LH253" i="1"/>
  <c r="KX253" i="1"/>
  <c r="IJ253" i="1"/>
  <c r="AG253" i="1"/>
  <c r="AY249" i="1"/>
  <c r="AZ249" i="1"/>
  <c r="BA249" i="1"/>
  <c r="BC201" i="1"/>
  <c r="JN213" i="1"/>
  <c r="JO213" i="1"/>
  <c r="IG201" i="1"/>
  <c r="KX201" i="1"/>
  <c r="BB249" i="1"/>
  <c r="AY243" i="1"/>
  <c r="BC249" i="1"/>
  <c r="BB243" i="1"/>
  <c r="BC243" i="1"/>
  <c r="AZ201" i="1"/>
  <c r="AX201" i="1"/>
  <c r="AY201" i="1"/>
  <c r="BA201" i="1"/>
  <c r="IJ201" i="1"/>
  <c r="AZ243" i="1"/>
  <c r="BA243" i="1"/>
  <c r="KY201" i="1"/>
  <c r="AG201" i="1"/>
  <c r="LG201" i="1"/>
  <c r="KV201" i="1"/>
  <c r="LI201" i="1"/>
  <c r="LL201" i="1"/>
  <c r="LH201" i="1"/>
  <c r="AH201" i="1"/>
  <c r="IH201" i="1"/>
  <c r="G201" i="1" s="1"/>
  <c r="K269" i="1"/>
  <c r="CF269" i="1" s="1"/>
  <c r="AI268" i="1"/>
  <c r="D268" i="1"/>
  <c r="KW249" i="1"/>
  <c r="LL249" i="1"/>
  <c r="KV249" i="1"/>
  <c r="LI249" i="1"/>
  <c r="IG249" i="1"/>
  <c r="LH249" i="1"/>
  <c r="LG249" i="1"/>
  <c r="KY249" i="1"/>
  <c r="LJ249" i="1"/>
  <c r="IJ249" i="1"/>
  <c r="AH249" i="1"/>
  <c r="KX249" i="1"/>
  <c r="IH249" i="1"/>
  <c r="G249" i="1" s="1"/>
  <c r="AG249" i="1"/>
  <c r="MC249" i="1" a="1"/>
  <c r="MC249" i="1" s="1"/>
  <c r="LY249" i="1" a="1"/>
  <c r="LY249" i="1" s="1"/>
  <c r="LT249" i="1" a="1"/>
  <c r="LT249" i="1" s="1"/>
  <c r="ME249" i="1" a="1"/>
  <c r="ME249" i="1" s="1"/>
  <c r="MA249" i="1" a="1"/>
  <c r="MA249" i="1" s="1"/>
  <c r="LV249" i="1" a="1"/>
  <c r="LV249" i="1" s="1"/>
  <c r="LS249" i="1" a="1"/>
  <c r="LS249" i="1" s="1"/>
  <c r="MF249" i="1" a="1"/>
  <c r="MF249" i="1" s="1"/>
  <c r="MD249" i="1" a="1"/>
  <c r="MD249" i="1" s="1"/>
  <c r="MB249" i="1" a="1"/>
  <c r="MB249" i="1" s="1"/>
  <c r="LZ249" i="1" a="1"/>
  <c r="LZ249" i="1" s="1"/>
  <c r="LU249" i="1" a="1"/>
  <c r="LU249" i="1" s="1"/>
  <c r="LJ261" i="1"/>
  <c r="LI261" i="1"/>
  <c r="IG261" i="1"/>
  <c r="LH261" i="1"/>
  <c r="KW261" i="1"/>
  <c r="IH261" i="1"/>
  <c r="AH261" i="1"/>
  <c r="LG261" i="1"/>
  <c r="KV261" i="1"/>
  <c r="AG261" i="1"/>
  <c r="KY261" i="1"/>
  <c r="LL261" i="1"/>
  <c r="IJ261" i="1"/>
  <c r="KX261" i="1"/>
  <c r="JQ257" i="1"/>
  <c r="JR257" i="1"/>
  <c r="K261" i="1"/>
  <c r="CF261" i="1" s="1"/>
  <c r="AI260" i="1"/>
  <c r="D260" i="1"/>
  <c r="K265" i="1"/>
  <c r="CF265" i="1" s="1"/>
  <c r="AI264" i="1"/>
  <c r="D264" i="1"/>
  <c r="LH265" i="1"/>
  <c r="LG265" i="1"/>
  <c r="KY265" i="1"/>
  <c r="KX265" i="1"/>
  <c r="LL265" i="1"/>
  <c r="KV265" i="1"/>
  <c r="IJ265" i="1"/>
  <c r="LJ265" i="1"/>
  <c r="AH265" i="1"/>
  <c r="LI265" i="1"/>
  <c r="AG265" i="1"/>
  <c r="IH265" i="1"/>
  <c r="IG265" i="1"/>
  <c r="KW265" i="1"/>
  <c r="K257" i="1"/>
  <c r="CF257" i="1" s="1"/>
  <c r="AI256" i="1"/>
  <c r="D256" i="1"/>
  <c r="JP257" i="1"/>
  <c r="JO257" i="1"/>
  <c r="JN257" i="1"/>
  <c r="BB261" i="1"/>
  <c r="BA261" i="1"/>
  <c r="AZ261" i="1"/>
  <c r="AY261" i="1"/>
  <c r="AX261" i="1"/>
  <c r="BC261" i="1"/>
  <c r="EE247" i="1"/>
  <c r="EF247" i="1"/>
  <c r="K253" i="1"/>
  <c r="CF253" i="1" s="1"/>
  <c r="AI252" i="1"/>
  <c r="D252" i="1"/>
  <c r="J257" i="1"/>
  <c r="BR256" i="1"/>
  <c r="EE267" i="1"/>
  <c r="EF267" i="1"/>
  <c r="MF261" i="1" a="1"/>
  <c r="MF261" i="1" s="1"/>
  <c r="MB261" i="1" a="1"/>
  <c r="MB261" i="1" s="1"/>
  <c r="LS261" i="1" a="1"/>
  <c r="LS261" i="1" s="1"/>
  <c r="LU261" i="1" a="1"/>
  <c r="LU261" i="1" s="1"/>
  <c r="LZ261" i="1" a="1"/>
  <c r="LZ261" i="1" s="1"/>
  <c r="ME261" i="1" a="1"/>
  <c r="ME261" i="1" s="1"/>
  <c r="LT261" i="1" a="1"/>
  <c r="LT261" i="1" s="1"/>
  <c r="LY261" i="1" a="1"/>
  <c r="LY261" i="1" s="1"/>
  <c r="MD261" i="1" a="1"/>
  <c r="MD261" i="1" s="1"/>
  <c r="MC261" i="1" a="1"/>
  <c r="MC261" i="1" s="1"/>
  <c r="LV261" i="1" a="1"/>
  <c r="LV261" i="1" s="1"/>
  <c r="MA261" i="1" a="1"/>
  <c r="MA261" i="1" s="1"/>
  <c r="MC253" i="1" a="1"/>
  <c r="MC253" i="1" s="1"/>
  <c r="LY253" i="1" a="1"/>
  <c r="LY253" i="1" s="1"/>
  <c r="LT253" i="1" a="1"/>
  <c r="LT253" i="1" s="1"/>
  <c r="MF253" i="1" a="1"/>
  <c r="MF253" i="1" s="1"/>
  <c r="MB253" i="1" a="1"/>
  <c r="MB253" i="1" s="1"/>
  <c r="LS253" i="1" a="1"/>
  <c r="LS253" i="1" s="1"/>
  <c r="MD253" i="1" a="1"/>
  <c r="MD253" i="1" s="1"/>
  <c r="LZ253" i="1" a="1"/>
  <c r="LZ253" i="1" s="1"/>
  <c r="LU253" i="1" a="1"/>
  <c r="LU253" i="1" s="1"/>
  <c r="ME253" i="1" a="1"/>
  <c r="ME253" i="1" s="1"/>
  <c r="MA253" i="1" a="1"/>
  <c r="MA253" i="1" s="1"/>
  <c r="LV253" i="1" a="1"/>
  <c r="LV253" i="1" s="1"/>
  <c r="JR269" i="1"/>
  <c r="JQ269" i="1"/>
  <c r="BR269" i="1"/>
  <c r="J249" i="1"/>
  <c r="BR248" i="1"/>
  <c r="LJ269" i="1"/>
  <c r="IH269" i="1"/>
  <c r="LI269" i="1"/>
  <c r="IG269" i="1"/>
  <c r="LG269" i="1"/>
  <c r="KY269" i="1"/>
  <c r="KX269" i="1"/>
  <c r="KW269" i="1"/>
  <c r="AH269" i="1"/>
  <c r="LL269" i="1"/>
  <c r="KV269" i="1"/>
  <c r="IJ269" i="1"/>
  <c r="AG269" i="1"/>
  <c r="LH269" i="1"/>
  <c r="JR253" i="1"/>
  <c r="JQ253" i="1"/>
  <c r="MF257" i="1" a="1"/>
  <c r="MF257" i="1" s="1"/>
  <c r="MB257" i="1" a="1"/>
  <c r="MB257" i="1" s="1"/>
  <c r="LS257" i="1" a="1"/>
  <c r="LS257" i="1" s="1"/>
  <c r="ME257" i="1" a="1"/>
  <c r="ME257" i="1" s="1"/>
  <c r="MA257" i="1" a="1"/>
  <c r="MA257" i="1" s="1"/>
  <c r="LV257" i="1" a="1"/>
  <c r="LV257" i="1" s="1"/>
  <c r="MD257" i="1" a="1"/>
  <c r="MD257" i="1" s="1"/>
  <c r="LZ257" i="1" a="1"/>
  <c r="LZ257" i="1" s="1"/>
  <c r="LU257" i="1" a="1"/>
  <c r="LU257" i="1" s="1"/>
  <c r="LT257" i="1" a="1"/>
  <c r="LT257" i="1" s="1"/>
  <c r="LY257" i="1" a="1"/>
  <c r="LY257" i="1" s="1"/>
  <c r="MC257" i="1" a="1"/>
  <c r="MC257" i="1" s="1"/>
  <c r="LJ257" i="1"/>
  <c r="IH257" i="1"/>
  <c r="LI257" i="1"/>
  <c r="IG257" i="1"/>
  <c r="LH257" i="1"/>
  <c r="LG257" i="1"/>
  <c r="KY257" i="1"/>
  <c r="KX257" i="1"/>
  <c r="KW257" i="1"/>
  <c r="AH257" i="1"/>
  <c r="LL257" i="1"/>
  <c r="KV257" i="1"/>
  <c r="AG257" i="1"/>
  <c r="IJ257" i="1"/>
  <c r="AI248" i="1"/>
  <c r="D248" i="1"/>
  <c r="K249" i="1"/>
  <c r="CF249" i="1" s="1"/>
  <c r="EF259" i="1"/>
  <c r="EE259" i="1"/>
  <c r="JQ261" i="1"/>
  <c r="JR261" i="1"/>
  <c r="EE255" i="1"/>
  <c r="EF255" i="1"/>
  <c r="JN265" i="1"/>
  <c r="JP265" i="1"/>
  <c r="JO265" i="1"/>
  <c r="J261" i="1"/>
  <c r="BR260" i="1"/>
  <c r="W269" i="1" a="1"/>
  <c r="W269" i="1" s="1"/>
  <c r="BR253" i="1"/>
  <c r="EF251" i="1"/>
  <c r="EE251" i="1"/>
  <c r="JP253" i="1"/>
  <c r="JO253" i="1"/>
  <c r="JN253" i="1"/>
  <c r="EF263" i="1"/>
  <c r="EE263" i="1"/>
  <c r="JR265" i="1"/>
  <c r="JQ265" i="1"/>
  <c r="BR226" i="1"/>
  <c r="J227" i="1"/>
  <c r="LH243" i="1"/>
  <c r="LG243" i="1"/>
  <c r="KY243" i="1"/>
  <c r="KX243" i="1"/>
  <c r="LL243" i="1"/>
  <c r="KV243" i="1"/>
  <c r="IJ243" i="1"/>
  <c r="AG243" i="1"/>
  <c r="IH243" i="1"/>
  <c r="G243" i="1" s="1"/>
  <c r="IG243" i="1"/>
  <c r="LJ243" i="1"/>
  <c r="LI243" i="1"/>
  <c r="KW243" i="1"/>
  <c r="AH243" i="1"/>
  <c r="K223" i="1"/>
  <c r="AI222" i="1"/>
  <c r="D222" i="1"/>
  <c r="JP223" i="1"/>
  <c r="JO223" i="1"/>
  <c r="JN223" i="1"/>
  <c r="MF235" i="1" a="1"/>
  <c r="MF235" i="1" s="1"/>
  <c r="MB235" i="1" a="1"/>
  <c r="MB235" i="1" s="1"/>
  <c r="LS235" i="1" a="1"/>
  <c r="LS235" i="1" s="1"/>
  <c r="ME235" i="1" a="1"/>
  <c r="ME235" i="1" s="1"/>
  <c r="MA235" i="1" a="1"/>
  <c r="MA235" i="1" s="1"/>
  <c r="LV235" i="1" a="1"/>
  <c r="LV235" i="1" s="1"/>
  <c r="MD235" i="1" a="1"/>
  <c r="MD235" i="1" s="1"/>
  <c r="LZ235" i="1" a="1"/>
  <c r="LZ235" i="1" s="1"/>
  <c r="LU235" i="1" a="1"/>
  <c r="LU235" i="1" s="1"/>
  <c r="MC235" i="1" a="1"/>
  <c r="MC235" i="1" s="1"/>
  <c r="LY235" i="1" a="1"/>
  <c r="LY235" i="1" s="1"/>
  <c r="LT235" i="1" a="1"/>
  <c r="LT235" i="1" s="1"/>
  <c r="EF233" i="1"/>
  <c r="EE233" i="1"/>
  <c r="EF230" i="1"/>
  <c r="EE230" i="1"/>
  <c r="J223" i="1"/>
  <c r="BR222" i="1"/>
  <c r="AI239" i="1"/>
  <c r="D239" i="1"/>
  <c r="EF225" i="1"/>
  <c r="EE225" i="1"/>
  <c r="D226" i="1"/>
  <c r="K227" i="1"/>
  <c r="AI226" i="1"/>
  <c r="ME227" i="1" a="1"/>
  <c r="ME227" i="1" s="1"/>
  <c r="MA227" i="1" a="1"/>
  <c r="MA227" i="1" s="1"/>
  <c r="LV227" i="1" a="1"/>
  <c r="LV227" i="1" s="1"/>
  <c r="MD227" i="1" a="1"/>
  <c r="MD227" i="1" s="1"/>
  <c r="LZ227" i="1" a="1"/>
  <c r="LZ227" i="1" s="1"/>
  <c r="LU227" i="1" a="1"/>
  <c r="LU227" i="1" s="1"/>
  <c r="MC227" i="1" a="1"/>
  <c r="MC227" i="1" s="1"/>
  <c r="LY227" i="1" a="1"/>
  <c r="LY227" i="1" s="1"/>
  <c r="LT227" i="1" a="1"/>
  <c r="LT227" i="1" s="1"/>
  <c r="MF227" i="1" a="1"/>
  <c r="MF227" i="1" s="1"/>
  <c r="MB227" i="1" a="1"/>
  <c r="MB227" i="1" s="1"/>
  <c r="LS227" i="1" a="1"/>
  <c r="LS227" i="1" s="1"/>
  <c r="ME243" i="1" a="1"/>
  <c r="ME243" i="1" s="1"/>
  <c r="MA243" i="1" a="1"/>
  <c r="MA243" i="1" s="1"/>
  <c r="LV243" i="1" a="1"/>
  <c r="LV243" i="1" s="1"/>
  <c r="MD243" i="1" a="1"/>
  <c r="MD243" i="1" s="1"/>
  <c r="LZ243" i="1" a="1"/>
  <c r="LZ243" i="1" s="1"/>
  <c r="LU243" i="1" a="1"/>
  <c r="LU243" i="1" s="1"/>
  <c r="MC243" i="1" a="1"/>
  <c r="MC243" i="1" s="1"/>
  <c r="LY243" i="1" a="1"/>
  <c r="LY243" i="1" s="1"/>
  <c r="LT243" i="1" a="1"/>
  <c r="LT243" i="1" s="1"/>
  <c r="MF243" i="1" a="1"/>
  <c r="MF243" i="1" s="1"/>
  <c r="MB243" i="1" a="1"/>
  <c r="MB243" i="1" s="1"/>
  <c r="LS243" i="1" a="1"/>
  <c r="LS243" i="1" s="1"/>
  <c r="BA231" i="1"/>
  <c r="AZ231" i="1"/>
  <c r="AY231" i="1"/>
  <c r="AX231" i="1"/>
  <c r="BC231" i="1"/>
  <c r="BB231" i="1"/>
  <c r="AX235" i="1"/>
  <c r="BC235" i="1"/>
  <c r="BB235" i="1"/>
  <c r="BA235" i="1"/>
  <c r="AZ235" i="1"/>
  <c r="AY235" i="1"/>
  <c r="AI242" i="1"/>
  <c r="D242" i="1"/>
  <c r="K243" i="1"/>
  <c r="LJ239" i="1"/>
  <c r="IH239" i="1"/>
  <c r="G239" i="1" s="1"/>
  <c r="LI239" i="1"/>
  <c r="IG239" i="1"/>
  <c r="LG239" i="1"/>
  <c r="KY239" i="1"/>
  <c r="KX239" i="1"/>
  <c r="KW239" i="1"/>
  <c r="KV239" i="1"/>
  <c r="AH239" i="1"/>
  <c r="AG239" i="1"/>
  <c r="LH239" i="1"/>
  <c r="IJ239" i="1"/>
  <c r="LL239" i="1"/>
  <c r="LJ223" i="1"/>
  <c r="IH223" i="1"/>
  <c r="G223" i="1" s="1"/>
  <c r="LI223" i="1"/>
  <c r="IG223" i="1"/>
  <c r="LH223" i="1"/>
  <c r="LG223" i="1"/>
  <c r="KY223" i="1"/>
  <c r="KX223" i="1"/>
  <c r="KW223" i="1"/>
  <c r="AH223" i="1"/>
  <c r="LL223" i="1"/>
  <c r="KV223" i="1"/>
  <c r="IJ223" i="1"/>
  <c r="AG223" i="1"/>
  <c r="J243" i="1"/>
  <c r="BR242" i="1"/>
  <c r="W227" i="1" a="1"/>
  <c r="W227" i="1" s="1"/>
  <c r="JQ239" i="1"/>
  <c r="JR239" i="1"/>
  <c r="J235" i="1"/>
  <c r="BR234" i="1"/>
  <c r="BR239" i="1"/>
  <c r="JN227" i="1"/>
  <c r="JP227" i="1"/>
  <c r="JO227" i="1"/>
  <c r="JR231" i="1"/>
  <c r="JQ231" i="1"/>
  <c r="JR227" i="1"/>
  <c r="JQ227" i="1"/>
  <c r="JR223" i="1"/>
  <c r="JQ223" i="1"/>
  <c r="K235" i="1"/>
  <c r="AI234" i="1"/>
  <c r="D234" i="1"/>
  <c r="EF241" i="1"/>
  <c r="EE241" i="1"/>
  <c r="MF231" i="1" a="1"/>
  <c r="MF231" i="1" s="1"/>
  <c r="MB231" i="1" a="1"/>
  <c r="MB231" i="1" s="1"/>
  <c r="LS231" i="1" a="1"/>
  <c r="LS231" i="1" s="1"/>
  <c r="ME231" i="1" a="1"/>
  <c r="ME231" i="1" s="1"/>
  <c r="LT231" i="1" a="1"/>
  <c r="LT231" i="1" s="1"/>
  <c r="LY231" i="1" a="1"/>
  <c r="LY231" i="1" s="1"/>
  <c r="MD231" i="1" a="1"/>
  <c r="MD231" i="1" s="1"/>
  <c r="MC231" i="1" a="1"/>
  <c r="MC231" i="1" s="1"/>
  <c r="LV231" i="1" a="1"/>
  <c r="LV231" i="1" s="1"/>
  <c r="MA231" i="1" a="1"/>
  <c r="MA231" i="1" s="1"/>
  <c r="LU231" i="1" a="1"/>
  <c r="LU231" i="1" s="1"/>
  <c r="LZ231" i="1" a="1"/>
  <c r="LZ231" i="1" s="1"/>
  <c r="EF231" i="1"/>
  <c r="EE231" i="1"/>
  <c r="JR235" i="1"/>
  <c r="JQ235" i="1"/>
  <c r="JR243" i="1"/>
  <c r="JQ243" i="1"/>
  <c r="EF238" i="1"/>
  <c r="EE238" i="1"/>
  <c r="LJ235" i="1"/>
  <c r="IH235" i="1"/>
  <c r="G235" i="1" s="1"/>
  <c r="LI235" i="1"/>
  <c r="IG235" i="1"/>
  <c r="LH235" i="1"/>
  <c r="LG235" i="1"/>
  <c r="KY235" i="1"/>
  <c r="KX235" i="1"/>
  <c r="KW235" i="1"/>
  <c r="LL235" i="1"/>
  <c r="KV235" i="1"/>
  <c r="IJ235" i="1"/>
  <c r="AH235" i="1"/>
  <c r="AG235" i="1"/>
  <c r="EE221" i="1"/>
  <c r="EF221" i="1"/>
  <c r="MF239" i="1" a="1"/>
  <c r="MF239" i="1" s="1"/>
  <c r="MB239" i="1" a="1"/>
  <c r="MB239" i="1" s="1"/>
  <c r="LS239" i="1" a="1"/>
  <c r="LS239" i="1" s="1"/>
  <c r="MD239" i="1" a="1"/>
  <c r="MD239" i="1" s="1"/>
  <c r="LZ239" i="1" a="1"/>
  <c r="LZ239" i="1" s="1"/>
  <c r="LU239" i="1" a="1"/>
  <c r="LU239" i="1" s="1"/>
  <c r="MC239" i="1" a="1"/>
  <c r="MC239" i="1" s="1"/>
  <c r="LT239" i="1" a="1"/>
  <c r="LT239" i="1" s="1"/>
  <c r="MA239" i="1" a="1"/>
  <c r="MA239" i="1" s="1"/>
  <c r="LY239" i="1" a="1"/>
  <c r="LY239" i="1" s="1"/>
  <c r="LV239" i="1" a="1"/>
  <c r="LV239" i="1" s="1"/>
  <c r="ME239" i="1" a="1"/>
  <c r="ME239" i="1" s="1"/>
  <c r="BR231" i="1"/>
  <c r="LY193" i="1" a="1"/>
  <c r="LY193" i="1" s="1"/>
  <c r="MF193" i="1" a="1"/>
  <c r="MF193" i="1" s="1"/>
  <c r="MB193" i="1" a="1"/>
  <c r="MB193" i="1" s="1"/>
  <c r="ME193" i="1" a="1"/>
  <c r="ME193" i="1" s="1"/>
  <c r="MA193" i="1" a="1"/>
  <c r="MA193" i="1" s="1"/>
  <c r="MD193" i="1" a="1"/>
  <c r="MD193" i="1" s="1"/>
  <c r="LS193" i="1" a="1"/>
  <c r="LS193" i="1" s="1"/>
  <c r="LV193" i="1" a="1"/>
  <c r="LV193" i="1" s="1"/>
  <c r="LZ193" i="1" a="1"/>
  <c r="LZ193" i="1" s="1"/>
  <c r="MC193" i="1" a="1"/>
  <c r="MC193" i="1" s="1"/>
  <c r="LU193" i="1" a="1"/>
  <c r="LU193" i="1" s="1"/>
  <c r="LT193" i="1" a="1"/>
  <c r="LT193" i="1" s="1"/>
  <c r="LJ231" i="1"/>
  <c r="LI231" i="1"/>
  <c r="IJ231" i="1"/>
  <c r="AG231" i="1"/>
  <c r="IH231" i="1"/>
  <c r="G231" i="1" s="1"/>
  <c r="IG231" i="1"/>
  <c r="KY231" i="1"/>
  <c r="LL231" i="1"/>
  <c r="KX231" i="1"/>
  <c r="LH231" i="1"/>
  <c r="KW231" i="1"/>
  <c r="LG231" i="1"/>
  <c r="AH231" i="1"/>
  <c r="KV231" i="1"/>
  <c r="JN243" i="1"/>
  <c r="JP243" i="1"/>
  <c r="JO243" i="1"/>
  <c r="W223" i="1" a="1"/>
  <c r="W223" i="1" s="1"/>
  <c r="W243" i="1" a="1"/>
  <c r="W243" i="1" s="1"/>
  <c r="LH227" i="1"/>
  <c r="LG227" i="1"/>
  <c r="KY227" i="1"/>
  <c r="KX227" i="1"/>
  <c r="KW227" i="1"/>
  <c r="AH227" i="1"/>
  <c r="LL227" i="1"/>
  <c r="KV227" i="1"/>
  <c r="IJ227" i="1"/>
  <c r="AG227" i="1"/>
  <c r="LJ227" i="1"/>
  <c r="IH227" i="1"/>
  <c r="G227" i="1" s="1"/>
  <c r="LI227" i="1"/>
  <c r="IG227" i="1"/>
  <c r="BC239" i="1"/>
  <c r="BB239" i="1"/>
  <c r="BA239" i="1"/>
  <c r="AY239" i="1"/>
  <c r="AX239" i="1"/>
  <c r="AZ239" i="1"/>
  <c r="JR213" i="1"/>
  <c r="JQ213" i="1"/>
  <c r="EF211" i="1"/>
  <c r="EE211" i="1"/>
  <c r="MC213" i="1" a="1"/>
  <c r="MC213" i="1" s="1"/>
  <c r="LY213" i="1" a="1"/>
  <c r="LY213" i="1" s="1"/>
  <c r="LT213" i="1" a="1"/>
  <c r="LT213" i="1" s="1"/>
  <c r="ME213" i="1" a="1"/>
  <c r="ME213" i="1" s="1"/>
  <c r="MA213" i="1" a="1"/>
  <c r="MA213" i="1" s="1"/>
  <c r="LV213" i="1" a="1"/>
  <c r="LV213" i="1" s="1"/>
  <c r="MD213" i="1" a="1"/>
  <c r="MD213" i="1" s="1"/>
  <c r="LS213" i="1" a="1"/>
  <c r="LS213" i="1" s="1"/>
  <c r="MB213" i="1" a="1"/>
  <c r="MB213" i="1" s="1"/>
  <c r="MF213" i="1" a="1"/>
  <c r="MF213" i="1" s="1"/>
  <c r="LZ213" i="1" a="1"/>
  <c r="LZ213" i="1" s="1"/>
  <c r="LU213" i="1" a="1"/>
  <c r="LU213" i="1" s="1"/>
  <c r="KW213" i="1"/>
  <c r="AH213" i="1"/>
  <c r="LL213" i="1"/>
  <c r="KV213" i="1"/>
  <c r="IJ213" i="1"/>
  <c r="AG213" i="1"/>
  <c r="LI213" i="1"/>
  <c r="IG213" i="1"/>
  <c r="LH213" i="1"/>
  <c r="KX213" i="1"/>
  <c r="IH213" i="1"/>
  <c r="G213" i="1" s="1"/>
  <c r="LG213" i="1"/>
  <c r="KY213" i="1"/>
  <c r="LJ213" i="1"/>
  <c r="J213" i="1"/>
  <c r="BR212" i="1"/>
  <c r="AI212" i="1"/>
  <c r="D212" i="1"/>
  <c r="K213" i="1"/>
  <c r="BB213" i="1"/>
  <c r="BA213" i="1"/>
  <c r="AZ213" i="1"/>
  <c r="AX213" i="1"/>
  <c r="BC213" i="1"/>
  <c r="AY213" i="1"/>
  <c r="EE204" i="1"/>
  <c r="EF208" i="1"/>
  <c r="BR196" i="1"/>
  <c r="J197" i="1"/>
  <c r="LG205" i="1"/>
  <c r="KY205" i="1"/>
  <c r="KW205" i="1"/>
  <c r="AH205" i="1"/>
  <c r="LL205" i="1"/>
  <c r="KV205" i="1"/>
  <c r="IJ205" i="1"/>
  <c r="AG205" i="1"/>
  <c r="LJ205" i="1"/>
  <c r="IH205" i="1"/>
  <c r="G205" i="1" s="1"/>
  <c r="KX205" i="1"/>
  <c r="IG205" i="1"/>
  <c r="LI205" i="1"/>
  <c r="LH205" i="1"/>
  <c r="JP205" i="1"/>
  <c r="JO205" i="1"/>
  <c r="JN205" i="1"/>
  <c r="JP209" i="1"/>
  <c r="JO209" i="1"/>
  <c r="JN209" i="1"/>
  <c r="J205" i="1"/>
  <c r="BR204" i="1"/>
  <c r="EE195" i="1"/>
  <c r="EF195" i="1"/>
  <c r="AI200" i="1"/>
  <c r="K201" i="1"/>
  <c r="D200" i="1"/>
  <c r="LJ209" i="1"/>
  <c r="IH209" i="1"/>
  <c r="G209" i="1" s="1"/>
  <c r="LI209" i="1"/>
  <c r="IG209" i="1"/>
  <c r="LH209" i="1"/>
  <c r="KX209" i="1"/>
  <c r="LG209" i="1"/>
  <c r="KY209" i="1"/>
  <c r="KW209" i="1"/>
  <c r="AH209" i="1"/>
  <c r="KV209" i="1"/>
  <c r="IJ209" i="1"/>
  <c r="AG209" i="1"/>
  <c r="LL209" i="1"/>
  <c r="J209" i="1"/>
  <c r="BR208" i="1"/>
  <c r="JQ209" i="1"/>
  <c r="JR209" i="1"/>
  <c r="D205" i="1"/>
  <c r="AI205" i="1"/>
  <c r="LI197" i="1"/>
  <c r="IG197" i="1"/>
  <c r="LG197" i="1"/>
  <c r="KY197" i="1"/>
  <c r="KX197" i="1"/>
  <c r="KW197" i="1"/>
  <c r="AH197" i="1"/>
  <c r="LL197" i="1"/>
  <c r="KV197" i="1"/>
  <c r="IJ197" i="1"/>
  <c r="AG197" i="1"/>
  <c r="LJ197" i="1"/>
  <c r="IH197" i="1"/>
  <c r="G197" i="1" s="1"/>
  <c r="LH197" i="1"/>
  <c r="JR197" i="1"/>
  <c r="JQ197" i="1"/>
  <c r="AX197" i="1"/>
  <c r="BB197" i="1"/>
  <c r="BA197" i="1"/>
  <c r="BC197" i="1"/>
  <c r="AZ197" i="1"/>
  <c r="AY197" i="1"/>
  <c r="D196" i="1"/>
  <c r="AI196" i="1"/>
  <c r="K197" i="1"/>
  <c r="JR205" i="1"/>
  <c r="JQ205" i="1"/>
  <c r="EF199" i="1"/>
  <c r="EE199" i="1"/>
  <c r="JK209" i="1"/>
  <c r="AI209" i="1"/>
  <c r="EE209" i="1" s="1"/>
  <c r="D209" i="1"/>
  <c r="JP193" i="1"/>
  <c r="IG193" i="1"/>
  <c r="JN193" i="1"/>
  <c r="JO193" i="1"/>
  <c r="IH193" i="1"/>
  <c r="G193" i="1" s="1"/>
  <c r="AH193" i="1"/>
  <c r="JK193" i="1"/>
  <c r="CF140" i="1" l="1"/>
  <c r="AJ140" i="1" s="1"/>
  <c r="CF122" i="1"/>
  <c r="AJ122" i="1" s="1"/>
  <c r="AX205" i="1"/>
  <c r="BB205" i="1"/>
  <c r="BC205" i="1"/>
  <c r="BA205" i="1"/>
  <c r="AZ205" i="1"/>
  <c r="AY205" i="1"/>
  <c r="AJ130" i="1"/>
  <c r="CF131" i="1"/>
  <c r="AJ131" i="1" s="1"/>
  <c r="KI149" i="1" a="1"/>
  <c r="KI149" i="1" s="1"/>
  <c r="W249" i="1" a="1"/>
  <c r="W249" i="1" s="1"/>
  <c r="AI140" i="1"/>
  <c r="D140" i="1"/>
  <c r="KR121" i="1"/>
  <c r="KI131" i="1" a="1"/>
  <c r="KI131" i="1" s="1"/>
  <c r="AI122" i="1"/>
  <c r="D122" i="1"/>
  <c r="KR130" i="1"/>
  <c r="KR149" i="1"/>
  <c r="KI140" i="1" a="1"/>
  <c r="KI140" i="1" s="1"/>
  <c r="AI131" i="1"/>
  <c r="D131" i="1"/>
  <c r="KI122" i="1" a="1"/>
  <c r="KI122" i="1" s="1"/>
  <c r="KR139" i="1"/>
  <c r="BR261" i="1"/>
  <c r="D253" i="1"/>
  <c r="AI253" i="1"/>
  <c r="AI269" i="1"/>
  <c r="D269" i="1"/>
  <c r="EE264" i="1"/>
  <c r="EF264" i="1"/>
  <c r="AI257" i="1"/>
  <c r="D257" i="1"/>
  <c r="EF268" i="1"/>
  <c r="EE268" i="1"/>
  <c r="AI249" i="1"/>
  <c r="D249" i="1"/>
  <c r="EE260" i="1"/>
  <c r="EF260" i="1"/>
  <c r="AI265" i="1"/>
  <c r="D265" i="1"/>
  <c r="EE248" i="1"/>
  <c r="EF248" i="1"/>
  <c r="BR249" i="1"/>
  <c r="BR257" i="1"/>
  <c r="D261" i="1"/>
  <c r="AI261" i="1"/>
  <c r="EF252" i="1"/>
  <c r="EE252" i="1"/>
  <c r="EF256" i="1"/>
  <c r="EE256" i="1"/>
  <c r="AI223" i="1"/>
  <c r="D223" i="1"/>
  <c r="BR235" i="1"/>
  <c r="W233" i="1" a="1"/>
  <c r="W233" i="1" s="1"/>
  <c r="AI243" i="1"/>
  <c r="D243" i="1"/>
  <c r="EF234" i="1"/>
  <c r="EE234" i="1"/>
  <c r="BR223" i="1"/>
  <c r="EF226" i="1"/>
  <c r="EE226" i="1"/>
  <c r="AI227" i="1"/>
  <c r="D227" i="1"/>
  <c r="W229" i="1" a="1"/>
  <c r="W229" i="1" s="1"/>
  <c r="BR243" i="1"/>
  <c r="EF242" i="1"/>
  <c r="EE242" i="1"/>
  <c r="AI235" i="1"/>
  <c r="D235" i="1"/>
  <c r="BR227" i="1"/>
  <c r="EE239" i="1"/>
  <c r="EF239" i="1"/>
  <c r="EF222" i="1"/>
  <c r="EE222" i="1"/>
  <c r="D213" i="1"/>
  <c r="AI213" i="1"/>
  <c r="EF212" i="1"/>
  <c r="EE212" i="1"/>
  <c r="BR213" i="1"/>
  <c r="EE196" i="1"/>
  <c r="EF196" i="1"/>
  <c r="BR205" i="1"/>
  <c r="AI201" i="1"/>
  <c r="D201" i="1"/>
  <c r="BR209" i="1"/>
  <c r="EE205" i="1"/>
  <c r="EF200" i="1"/>
  <c r="EE200" i="1"/>
  <c r="EF205" i="1"/>
  <c r="D197" i="1"/>
  <c r="AI197" i="1"/>
  <c r="EF209" i="1"/>
  <c r="BR197" i="1"/>
  <c r="LH193" i="1"/>
  <c r="LI193" i="1"/>
  <c r="AG193" i="1"/>
  <c r="LJ193" i="1"/>
  <c r="KX193" i="1"/>
  <c r="IJ193" i="1"/>
  <c r="KY193" i="1"/>
  <c r="KV193" i="1"/>
  <c r="LG193" i="1"/>
  <c r="LL193" i="1"/>
  <c r="KW193" i="1"/>
  <c r="KR131" i="1" l="1"/>
  <c r="KR122" i="1"/>
  <c r="W255" i="1" a="1"/>
  <c r="W255" i="1" s="1"/>
  <c r="KR140" i="1"/>
  <c r="EE257" i="1"/>
  <c r="EF257" i="1"/>
  <c r="EE253" i="1"/>
  <c r="EF253" i="1"/>
  <c r="EF261" i="1"/>
  <c r="EE261" i="1"/>
  <c r="EF265" i="1"/>
  <c r="EE265" i="1"/>
  <c r="EF269" i="1"/>
  <c r="EE269" i="1"/>
  <c r="EF249" i="1"/>
  <c r="EE249" i="1"/>
  <c r="W235" i="1" a="1"/>
  <c r="W235" i="1" s="1"/>
  <c r="EF243" i="1"/>
  <c r="EE243" i="1"/>
  <c r="EF235" i="1"/>
  <c r="EE235" i="1"/>
  <c r="W239" i="1" a="1"/>
  <c r="W239" i="1" s="1"/>
  <c r="EE227" i="1"/>
  <c r="EF227" i="1"/>
  <c r="EF223" i="1"/>
  <c r="EE223" i="1"/>
  <c r="EF213" i="1"/>
  <c r="EE213" i="1"/>
  <c r="EF201" i="1"/>
  <c r="EE201" i="1"/>
  <c r="EE197" i="1"/>
  <c r="EF197" i="1"/>
  <c r="W261" i="1" l="1" a="1"/>
  <c r="W261" i="1" s="1"/>
  <c r="W241" i="1" a="1"/>
  <c r="W241" i="1" s="1"/>
  <c r="W247" i="1" l="1" a="1"/>
  <c r="W247" i="1" s="1"/>
  <c r="W267" i="1" a="1"/>
  <c r="W267" i="1" s="1"/>
  <c r="W273" i="1" s="1" a="1"/>
  <c r="W273" i="1" s="1"/>
  <c r="LM273" i="1" s="1"/>
  <c r="W253" i="1" l="1" a="1"/>
  <c r="W253" i="1" s="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P91" i="1"/>
  <c r="P92" i="1" s="1"/>
  <c r="P93" i="1" s="1"/>
  <c r="P94" i="1" s="1"/>
  <c r="P95" i="1" s="1"/>
  <c r="O91" i="1"/>
  <c r="N91" i="1"/>
  <c r="M91" i="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E90" i="1"/>
  <c r="KY90" i="1"/>
  <c r="KX90" i="1"/>
  <c r="KW90" i="1"/>
  <c r="KV90" i="1"/>
  <c r="KI90" i="1" a="1"/>
  <c r="KI90" i="1" s="1"/>
  <c r="JZ90" i="1" a="1"/>
  <c r="JZ90" i="1" s="1"/>
  <c r="JR90" i="1"/>
  <c r="JQ90" i="1"/>
  <c r="JP90" i="1"/>
  <c r="JO90" i="1"/>
  <c r="JN90" i="1"/>
  <c r="JK90" i="1"/>
  <c r="IJ90" i="1"/>
  <c r="IH90" i="1"/>
  <c r="IG90" i="1"/>
  <c r="CG90" i="1"/>
  <c r="BC90" i="1"/>
  <c r="BB90" i="1"/>
  <c r="BA90" i="1"/>
  <c r="AZ90" i="1"/>
  <c r="AY90" i="1"/>
  <c r="AX90" i="1"/>
  <c r="AH90" i="1"/>
  <c r="AG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E81" i="1"/>
  <c r="KY81" i="1"/>
  <c r="KX81" i="1"/>
  <c r="KW81" i="1"/>
  <c r="KV81" i="1"/>
  <c r="KI81" i="1" a="1"/>
  <c r="KI81" i="1" s="1"/>
  <c r="JZ81" i="1" a="1"/>
  <c r="JZ81" i="1" s="1"/>
  <c r="JR81" i="1"/>
  <c r="JQ81" i="1"/>
  <c r="JP81" i="1"/>
  <c r="JO81" i="1"/>
  <c r="JN81" i="1"/>
  <c r="JK81" i="1"/>
  <c r="IJ81" i="1"/>
  <c r="IH81" i="1"/>
  <c r="IG81" i="1"/>
  <c r="CG81" i="1"/>
  <c r="BC81" i="1"/>
  <c r="BB81" i="1"/>
  <c r="BA81" i="1"/>
  <c r="AZ81" i="1"/>
  <c r="AY81" i="1"/>
  <c r="AX81" i="1"/>
  <c r="AH81" i="1"/>
  <c r="AG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E72" i="1"/>
  <c r="KY72" i="1"/>
  <c r="KX72" i="1"/>
  <c r="KW72" i="1"/>
  <c r="KV72" i="1"/>
  <c r="KI72" i="1" a="1"/>
  <c r="KI72" i="1" s="1"/>
  <c r="JZ72" i="1" a="1"/>
  <c r="JZ72" i="1" s="1"/>
  <c r="JR72" i="1"/>
  <c r="JQ72" i="1"/>
  <c r="JP72" i="1"/>
  <c r="JO72" i="1"/>
  <c r="JN72" i="1"/>
  <c r="JK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D91" i="1" l="1" a="1"/>
  <c r="MD91" i="1" s="1"/>
  <c r="LK91" i="1" a="1"/>
  <c r="LK91" i="1" s="1"/>
  <c r="MC82" i="1" a="1"/>
  <c r="MC82" i="1" s="1"/>
  <c r="LK82" i="1" a="1"/>
  <c r="LK82" i="1" s="1"/>
  <c r="Q74" i="1"/>
  <c r="LK74" i="1" s="1" a="1"/>
  <c r="LK74" i="1" s="1"/>
  <c r="LK73" i="1" a="1"/>
  <c r="LK73" i="1" s="1"/>
  <c r="W259" i="1" a="1"/>
  <c r="W259" i="1" s="1"/>
  <c r="LG91" i="1"/>
  <c r="AH82" i="1"/>
  <c r="KW73" i="1"/>
  <c r="G73" i="1"/>
  <c r="AI73" i="1"/>
  <c r="AX91" i="1"/>
  <c r="BA82" i="1"/>
  <c r="AY91" i="1"/>
  <c r="JZ82" i="1" a="1"/>
  <c r="JZ82" i="1" s="1"/>
  <c r="AX82" i="1"/>
  <c r="LY82" i="1" a="1"/>
  <c r="LY82" i="1" s="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JR82" i="1"/>
  <c r="L83" i="1"/>
  <c r="JK82" i="1"/>
  <c r="D81" i="1"/>
  <c r="CF81" i="1"/>
  <c r="AJ81" i="1" s="1"/>
  <c r="JP83" i="1"/>
  <c r="JO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LK83" i="1" s="1" a="1"/>
  <c r="LK83" i="1" s="1"/>
  <c r="MD82" i="1" a="1"/>
  <c r="MD82" i="1" s="1"/>
  <c r="LZ82" i="1" a="1"/>
  <c r="LZ82" i="1" s="1"/>
  <c r="LU82" i="1" a="1"/>
  <c r="LU82" i="1" s="1"/>
  <c r="LD82" i="1"/>
  <c r="O83" i="1"/>
  <c r="AG73" i="1"/>
  <c r="AH73" i="1"/>
  <c r="LX82" i="1"/>
  <c r="S83" i="1"/>
  <c r="LT82" i="1" a="1"/>
  <c r="LT82" i="1" s="1"/>
  <c r="H83" i="1"/>
  <c r="AZ82" i="1"/>
  <c r="JN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IG91" i="1"/>
  <c r="W92" i="1"/>
  <c r="N92" i="1"/>
  <c r="JP91" i="1"/>
  <c r="JO91" i="1"/>
  <c r="AG91" i="1"/>
  <c r="JN91" i="1"/>
  <c r="MA91" i="1" a="1"/>
  <c r="MA91" i="1" s="1"/>
  <c r="Q92" i="1"/>
  <c r="LK92" i="1" s="1" a="1"/>
  <c r="LK92" i="1" s="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N74" i="1"/>
  <c r="JP73" i="1"/>
  <c r="JO73" i="1"/>
  <c r="JN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BB73" i="1"/>
  <c r="JZ73" i="1" a="1"/>
  <c r="JZ73" i="1" s="1"/>
  <c r="KA74" i="1"/>
  <c r="KY73" i="1"/>
  <c r="S74" i="1"/>
  <c r="IG73" i="1"/>
  <c r="M74" i="1"/>
  <c r="W74" i="1"/>
  <c r="IH73" i="1"/>
  <c r="KV73" i="1"/>
  <c r="IJ73" i="1"/>
  <c r="MC74" i="1" l="1" a="1"/>
  <c r="MC74" i="1" s="1"/>
  <c r="LY74" i="1" a="1"/>
  <c r="LY74" i="1" s="1"/>
  <c r="MD74" i="1" a="1"/>
  <c r="MD74" i="1" s="1"/>
  <c r="LV74" i="1" a="1"/>
  <c r="LV74" i="1" s="1"/>
  <c r="LU74" i="1" a="1"/>
  <c r="LU74" i="1" s="1"/>
  <c r="MF74" i="1" a="1"/>
  <c r="MF74" i="1" s="1"/>
  <c r="LZ74" i="1" a="1"/>
  <c r="LZ74" i="1" s="1"/>
  <c r="LT74" i="1" a="1"/>
  <c r="LT74" i="1" s="1"/>
  <c r="MA74" i="1" a="1"/>
  <c r="MA74" i="1" s="1"/>
  <c r="ME74" i="1" a="1"/>
  <c r="ME74" i="1" s="1"/>
  <c r="LS74" i="1" a="1"/>
  <c r="LS74" i="1" s="1"/>
  <c r="MB74" i="1" a="1"/>
  <c r="MB74" i="1" s="1"/>
  <c r="W265" i="1" a="1"/>
  <c r="W265" i="1" s="1"/>
  <c r="W271" i="1" s="1" a="1"/>
  <c r="W271" i="1" s="1"/>
  <c r="LM271" i="1" s="1"/>
  <c r="KR73" i="1"/>
  <c r="KI91" i="1" a="1"/>
  <c r="KI91" i="1" s="1"/>
  <c r="KR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KR81" i="1"/>
  <c r="JK83" i="1"/>
  <c r="LX92" i="1"/>
  <c r="JN92" i="1"/>
  <c r="JP92" i="1"/>
  <c r="JO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K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JK74" i="1"/>
  <c r="CF74" i="1"/>
  <c r="AJ74" i="1" s="1"/>
  <c r="JP74" i="1"/>
  <c r="JN74" i="1"/>
  <c r="JO74" i="1"/>
  <c r="KV74" i="1"/>
  <c r="IG74" i="1"/>
  <c r="KY74" i="1"/>
  <c r="KX74" i="1"/>
  <c r="AH74" i="1"/>
  <c r="AG74" i="1"/>
  <c r="KW74" i="1"/>
  <c r="IJ74" i="1"/>
  <c r="IH74" i="1"/>
  <c r="BB74" i="1"/>
  <c r="BA74" i="1"/>
  <c r="AZ74" i="1"/>
  <c r="AY74" i="1"/>
  <c r="AX74" i="1"/>
  <c r="BC74" i="1"/>
  <c r="LX74" i="1"/>
  <c r="AI74" i="1"/>
  <c r="D74" i="1"/>
  <c r="Q75" i="1"/>
  <c r="LK75" i="1" s="1" a="1"/>
  <c r="LK75" i="1" s="1"/>
  <c r="KR72" i="1"/>
  <c r="KI73" i="1" a="1"/>
  <c r="KI73" i="1" s="1"/>
  <c r="JR74" i="1"/>
  <c r="JQ74" i="1"/>
  <c r="KI92" i="1" l="1" a="1"/>
  <c r="KI92" i="1" s="1"/>
  <c r="K84" i="1"/>
  <c r="W93" i="1"/>
  <c r="O84" i="1"/>
  <c r="O93" i="1"/>
  <c r="KR83" i="1"/>
  <c r="AX93" i="1"/>
  <c r="BC93" i="1"/>
  <c r="BA93" i="1"/>
  <c r="AZ93" i="1"/>
  <c r="H94" i="1"/>
  <c r="BB93" i="1"/>
  <c r="AY93" i="1"/>
  <c r="M93" i="1"/>
  <c r="W84" i="1"/>
  <c r="KA85" i="1"/>
  <c r="JZ84" i="1" a="1"/>
  <c r="JZ84" i="1" s="1"/>
  <c r="G92" i="1"/>
  <c r="H84" i="1"/>
  <c r="AI92" i="1"/>
  <c r="D92" i="1"/>
  <c r="N93" i="1"/>
  <c r="L84" i="1"/>
  <c r="M84" i="1"/>
  <c r="JN84" i="1"/>
  <c r="N85" i="1"/>
  <c r="JO84" i="1"/>
  <c r="JP84" i="1"/>
  <c r="B93" i="1"/>
  <c r="L93" i="1"/>
  <c r="KI83" i="1" a="1"/>
  <c r="KI83" i="1" s="1"/>
  <c r="Q93" i="1"/>
  <c r="LK93" i="1" s="1" a="1"/>
  <c r="LK93" i="1" s="1"/>
  <c r="CJ92" i="1"/>
  <c r="CJ93" i="1" s="1"/>
  <c r="CJ94" i="1" s="1"/>
  <c r="CJ95" i="1" s="1"/>
  <c r="CF92" i="1"/>
  <c r="AJ92" i="1" s="1"/>
  <c r="KR91" i="1"/>
  <c r="KA93" i="1"/>
  <c r="S84" i="1"/>
  <c r="S93" i="1"/>
  <c r="G83" i="1"/>
  <c r="B84" i="1"/>
  <c r="Q84" i="1"/>
  <c r="LK84" i="1" s="1" a="1"/>
  <c r="LK84" i="1" s="1"/>
  <c r="L75" i="1"/>
  <c r="B75" i="1"/>
  <c r="O75" i="1"/>
  <c r="K75" i="1"/>
  <c r="M75" i="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LK76" i="1" s="1" a="1"/>
  <c r="LK76" i="1" s="1"/>
  <c r="MD75" i="1" a="1"/>
  <c r="MD75" i="1" s="1"/>
  <c r="LZ75" i="1" a="1"/>
  <c r="LZ75" i="1" s="1"/>
  <c r="LU75" i="1" a="1"/>
  <c r="LU75" i="1" s="1"/>
  <c r="H75" i="1"/>
  <c r="S75" i="1"/>
  <c r="KA75" i="1"/>
  <c r="KR74" i="1"/>
  <c r="N75" i="1"/>
  <c r="KI74" i="1" a="1"/>
  <c r="KI74" i="1" s="1"/>
  <c r="AY94" i="1" l="1"/>
  <c r="BC94" i="1"/>
  <c r="AX94" i="1"/>
  <c r="BB94" i="1"/>
  <c r="BA94" i="1"/>
  <c r="AZ94" i="1"/>
  <c r="LX93" i="1"/>
  <c r="S94" i="1"/>
  <c r="N94" i="1"/>
  <c r="JP93" i="1"/>
  <c r="JO93" i="1"/>
  <c r="JN93" i="1"/>
  <c r="KV93" i="1"/>
  <c r="IH93" i="1"/>
  <c r="M94" i="1"/>
  <c r="IG93" i="1"/>
  <c r="KY93" i="1"/>
  <c r="KX93" i="1"/>
  <c r="IJ93" i="1"/>
  <c r="AH93" i="1"/>
  <c r="AG93" i="1"/>
  <c r="KW93" i="1"/>
  <c r="JZ85" i="1" a="1"/>
  <c r="JZ85" i="1" s="1"/>
  <c r="W94" i="1"/>
  <c r="W85" i="1"/>
  <c r="S85" i="1"/>
  <c r="LX84" i="1"/>
  <c r="ME84" i="1" a="1"/>
  <c r="ME84" i="1" s="1"/>
  <c r="MA84" i="1" a="1"/>
  <c r="MA84" i="1" s="1"/>
  <c r="LV84" i="1" a="1"/>
  <c r="LV84" i="1" s="1"/>
  <c r="Q85" i="1"/>
  <c r="LK85" i="1" s="1" a="1"/>
  <c r="LK85" i="1" s="1"/>
  <c r="MD84" i="1" a="1"/>
  <c r="MD84" i="1" s="1"/>
  <c r="LZ84" i="1" a="1"/>
  <c r="LZ84" i="1" s="1"/>
  <c r="LU84" i="1" a="1"/>
  <c r="LU84" i="1" s="1"/>
  <c r="MC84" i="1" a="1"/>
  <c r="MC84" i="1" s="1"/>
  <c r="LT84" i="1" a="1"/>
  <c r="LT84" i="1" s="1"/>
  <c r="MB84" i="1" a="1"/>
  <c r="MB84" i="1" s="1"/>
  <c r="LS84" i="1" a="1"/>
  <c r="LS84" i="1" s="1"/>
  <c r="LY84" i="1" a="1"/>
  <c r="LY84" i="1" s="1"/>
  <c r="MF84" i="1" a="1"/>
  <c r="MF84" i="1" s="1"/>
  <c r="JO85" i="1"/>
  <c r="JN85" i="1"/>
  <c r="JP85" i="1"/>
  <c r="KY84" i="1"/>
  <c r="KW84" i="1"/>
  <c r="IG84" i="1"/>
  <c r="M85" i="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LK94" i="1" s="1" a="1"/>
  <c r="LK94" i="1" s="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JP75" i="1"/>
  <c r="JO75" i="1"/>
  <c r="JN75" i="1"/>
  <c r="KA76" i="1"/>
  <c r="JZ75" i="1" a="1"/>
  <c r="JZ75" i="1" s="1"/>
  <c r="O76" i="1"/>
  <c r="JR75" i="1"/>
  <c r="JQ75" i="1"/>
  <c r="AZ75" i="1"/>
  <c r="AY75" i="1"/>
  <c r="AX75" i="1"/>
  <c r="BC75" i="1"/>
  <c r="BB75" i="1"/>
  <c r="H76" i="1"/>
  <c r="BA75" i="1"/>
  <c r="KV75" i="1"/>
  <c r="AG75" i="1"/>
  <c r="IH75" i="1"/>
  <c r="M76" i="1"/>
  <c r="IG75" i="1"/>
  <c r="KY75" i="1"/>
  <c r="KX75" i="1"/>
  <c r="KW75" i="1"/>
  <c r="IJ75" i="1"/>
  <c r="AH75" i="1"/>
  <c r="LX75" i="1"/>
  <c r="S76" i="1"/>
  <c r="W76"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JR85" i="1"/>
  <c r="JQ85" i="1"/>
  <c r="K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IH94" i="1"/>
  <c r="KY94" i="1"/>
  <c r="IG94" i="1"/>
  <c r="AH94" i="1"/>
  <c r="AG94" i="1"/>
  <c r="KX94" i="1"/>
  <c r="KW94" i="1"/>
  <c r="IJ94" i="1"/>
  <c r="KV94" i="1"/>
  <c r="N86" i="1"/>
  <c r="JP94" i="1"/>
  <c r="JN94" i="1"/>
  <c r="JO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LK77" i="1" s="1" a="1"/>
  <c r="LK77" i="1" s="1"/>
  <c r="CF76" i="1"/>
  <c r="AJ76" i="1" s="1"/>
  <c r="G75" i="1"/>
  <c r="KI75" i="1" a="1"/>
  <c r="KI75" i="1" s="1"/>
  <c r="LX76" i="1"/>
  <c r="KR75" i="1"/>
  <c r="AI76" i="1"/>
  <c r="D76" i="1"/>
  <c r="JK76" i="1"/>
  <c r="BC76" i="1"/>
  <c r="BA76" i="1"/>
  <c r="BB76" i="1"/>
  <c r="AZ76" i="1"/>
  <c r="AY76" i="1"/>
  <c r="AX76" i="1"/>
  <c r="JQ76" i="1"/>
  <c r="JR76" i="1"/>
  <c r="JN76" i="1"/>
  <c r="JP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LK95" i="1" s="1" a="1"/>
  <c r="LK95" i="1" s="1"/>
  <c r="W95" i="1"/>
  <c r="K86" i="1"/>
  <c r="S95" i="1"/>
  <c r="LX95" i="1" s="1"/>
  <c r="KI85" i="1" a="1"/>
  <c r="KI85" i="1" s="1"/>
  <c r="JN86" i="1"/>
  <c r="JP86" i="1"/>
  <c r="JO86" i="1"/>
  <c r="Q86" i="1"/>
  <c r="LK86" i="1" s="1" a="1"/>
  <c r="LK86" i="1" s="1"/>
  <c r="KI94" i="1" a="1"/>
  <c r="KI94" i="1" s="1"/>
  <c r="G85" i="1"/>
  <c r="H86" i="1"/>
  <c r="L95" i="1"/>
  <c r="JK95" i="1" s="1"/>
  <c r="M95" i="1"/>
  <c r="B86" i="1"/>
  <c r="L86" i="1"/>
  <c r="JK86" i="1" s="1"/>
  <c r="B95" i="1"/>
  <c r="S86" i="1"/>
  <c r="LX86" i="1" s="1"/>
  <c r="M86" i="1"/>
  <c r="AZ95" i="1"/>
  <c r="AX95" i="1"/>
  <c r="BC95" i="1"/>
  <c r="BB95" i="1"/>
  <c r="BA95" i="1"/>
  <c r="AY95" i="1"/>
  <c r="KR93" i="1"/>
  <c r="O95" i="1"/>
  <c r="N95" i="1"/>
  <c r="G94" i="1"/>
  <c r="O86" i="1"/>
  <c r="KA95" i="1"/>
  <c r="JZ95" i="1" s="1" a="1"/>
  <c r="JZ95" i="1" s="1"/>
  <c r="KR85" i="1"/>
  <c r="W86" i="1"/>
  <c r="AI94" i="1"/>
  <c r="D94" i="1"/>
  <c r="N77" i="1"/>
  <c r="KR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W77" i="1"/>
  <c r="B77" i="1"/>
  <c r="O77" i="1"/>
  <c r="K77" i="1"/>
  <c r="G76" i="1"/>
  <c r="L77" i="1"/>
  <c r="JK77" i="1" s="1"/>
  <c r="KA77" i="1"/>
  <c r="JZ77" i="1" s="1" a="1"/>
  <c r="JZ77" i="1" s="1"/>
  <c r="G86" i="1" l="1"/>
  <c r="CF86" i="1"/>
  <c r="AJ86" i="1" s="1"/>
  <c r="JR95" i="1"/>
  <c r="JQ95" i="1"/>
  <c r="IG95" i="1"/>
  <c r="AG95" i="1"/>
  <c r="KY95" i="1"/>
  <c r="KX95" i="1"/>
  <c r="KW95" i="1"/>
  <c r="IJ95" i="1"/>
  <c r="KV95" i="1"/>
  <c r="IH95" i="1"/>
  <c r="G95" i="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JN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KR94" i="1"/>
  <c r="JR86" i="1"/>
  <c r="JQ86" i="1"/>
  <c r="KX86" i="1"/>
  <c r="KV86" i="1"/>
  <c r="KY86" i="1"/>
  <c r="KW86" i="1"/>
  <c r="IJ86" i="1"/>
  <c r="IG86" i="1"/>
  <c r="AG86" i="1"/>
  <c r="IH86" i="1"/>
  <c r="AH86" i="1"/>
  <c r="CF95" i="1"/>
  <c r="AJ95" i="1" s="1"/>
  <c r="JR77" i="1"/>
  <c r="JQ77" i="1"/>
  <c r="BA77" i="1"/>
  <c r="AY77" i="1"/>
  <c r="BC77" i="1"/>
  <c r="BB77" i="1"/>
  <c r="AX77" i="1"/>
  <c r="AZ77" i="1"/>
  <c r="CF77" i="1"/>
  <c r="AJ77" i="1" s="1"/>
  <c r="JP77" i="1"/>
  <c r="JO77" i="1"/>
  <c r="JN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KR86" i="1"/>
  <c r="KI95" i="1" a="1"/>
  <c r="KI95" i="1" s="1"/>
  <c r="KR77" i="1"/>
  <c r="KI77" i="1" a="1"/>
  <c r="KI77" i="1" s="1"/>
  <c r="KR95" i="1" l="1"/>
  <c r="BB181" i="1" l="1"/>
  <c r="AL218" i="1" l="1"/>
  <c r="A218" i="1"/>
  <c r="MG190" i="1"/>
  <c r="MF190" i="1" a="1"/>
  <c r="MF190" i="1" s="1"/>
  <c r="ME190" i="1" a="1"/>
  <c r="ME190" i="1" s="1"/>
  <c r="MD190" i="1" a="1"/>
  <c r="MD190" i="1" s="1"/>
  <c r="MC190" i="1" a="1"/>
  <c r="MC190" i="1" s="1"/>
  <c r="MB190" i="1" a="1"/>
  <c r="MB190" i="1" s="1"/>
  <c r="MA190" i="1" a="1"/>
  <c r="MA190" i="1" s="1"/>
  <c r="LZ190" i="1" a="1"/>
  <c r="LZ190" i="1" s="1"/>
  <c r="LY190" i="1" a="1"/>
  <c r="LY190" i="1" s="1"/>
  <c r="LX190" i="1"/>
  <c r="LW190" i="1"/>
  <c r="LV190" i="1" a="1"/>
  <c r="LV190" i="1" s="1"/>
  <c r="LU190" i="1" a="1"/>
  <c r="LU190" i="1" s="1"/>
  <c r="LT190" i="1" a="1"/>
  <c r="LT190" i="1" s="1"/>
  <c r="LS190" i="1" a="1"/>
  <c r="LS190" i="1" s="1"/>
  <c r="LL190" i="1"/>
  <c r="LJ190" i="1"/>
  <c r="LI190" i="1"/>
  <c r="LH190" i="1"/>
  <c r="LG190" i="1"/>
  <c r="KY190" i="1"/>
  <c r="KX190" i="1"/>
  <c r="KW190" i="1"/>
  <c r="KV190" i="1"/>
  <c r="JR190" i="1"/>
  <c r="JQ190" i="1"/>
  <c r="JP190" i="1"/>
  <c r="JO190" i="1"/>
  <c r="JN190" i="1"/>
  <c r="JK190" i="1"/>
  <c r="IK190" i="1" a="1"/>
  <c r="IK190" i="1" s="1"/>
  <c r="IJ190" i="1"/>
  <c r="IH190" i="1"/>
  <c r="G190" i="1" s="1"/>
  <c r="IG190" i="1"/>
  <c r="CG190" i="1"/>
  <c r="BC190" i="1"/>
  <c r="BB190" i="1"/>
  <c r="BA190" i="1"/>
  <c r="AZ190" i="1"/>
  <c r="AY190" i="1"/>
  <c r="AX190" i="1"/>
  <c r="AH190" i="1"/>
  <c r="AG190" i="1"/>
  <c r="K190" i="1"/>
  <c r="K191" i="1" s="1"/>
  <c r="J190" i="1"/>
  <c r="J191" i="1" s="1"/>
  <c r="A190" i="1"/>
  <c r="A189" i="1"/>
  <c r="A188"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15"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92" i="1" l="1"/>
  <c r="BR191" i="1"/>
  <c r="K192" i="1"/>
  <c r="D191" i="1"/>
  <c r="BR190" i="1"/>
  <c r="D190" i="1"/>
  <c r="AI190" i="1"/>
  <c r="AU315" i="1"/>
  <c r="AV13" i="1"/>
  <c r="BR192" i="1" l="1"/>
  <c r="J193" i="1"/>
  <c r="BR193" i="1" s="1"/>
  <c r="K193" i="1"/>
  <c r="D192" i="1"/>
  <c r="EF190" i="1"/>
  <c r="EE190" i="1"/>
  <c r="LU184" i="1" a="1"/>
  <c r="LU184" i="1" s="1"/>
  <c r="D193" i="1" l="1"/>
  <c r="AI193" i="1"/>
  <c r="CD172" i="1"/>
  <c r="CD173" i="1" s="1"/>
  <c r="CD182" i="1"/>
  <c r="CD183" i="1" s="1"/>
  <c r="CD184" i="1" s="1"/>
  <c r="CD185" i="1" s="1"/>
  <c r="CD186" i="1" s="1"/>
  <c r="MG186" i="1"/>
  <c r="MF186" i="1" a="1"/>
  <c r="MF186" i="1" s="1"/>
  <c r="ME186" i="1" a="1"/>
  <c r="ME186" i="1" s="1"/>
  <c r="MD186" i="1" a="1"/>
  <c r="MD186" i="1" s="1"/>
  <c r="MC186" i="1" a="1"/>
  <c r="MC186" i="1" s="1"/>
  <c r="MB186" i="1" a="1"/>
  <c r="MB186" i="1" s="1"/>
  <c r="MA186" i="1" a="1"/>
  <c r="MA186" i="1" s="1"/>
  <c r="LZ186" i="1" a="1"/>
  <c r="LZ186" i="1" s="1"/>
  <c r="LY186" i="1" a="1"/>
  <c r="LY186" i="1" s="1"/>
  <c r="LX186" i="1"/>
  <c r="LW186" i="1"/>
  <c r="LV186" i="1" a="1"/>
  <c r="LV186" i="1" s="1"/>
  <c r="LU186" i="1" a="1"/>
  <c r="LU186" i="1" s="1"/>
  <c r="LT186" i="1" a="1"/>
  <c r="LT186" i="1" s="1"/>
  <c r="LS186" i="1" a="1"/>
  <c r="LS186" i="1" s="1"/>
  <c r="IK186" i="1" a="1"/>
  <c r="IK186" i="1" s="1"/>
  <c r="A186" i="1"/>
  <c r="MG185" i="1"/>
  <c r="MF185" i="1" a="1"/>
  <c r="MF185" i="1" s="1"/>
  <c r="ME185" i="1" a="1"/>
  <c r="ME185" i="1" s="1"/>
  <c r="MD185" i="1" a="1"/>
  <c r="MD185" i="1" s="1"/>
  <c r="MC185" i="1" a="1"/>
  <c r="MC185" i="1" s="1"/>
  <c r="MB185" i="1" a="1"/>
  <c r="MB185" i="1" s="1"/>
  <c r="MA185" i="1" a="1"/>
  <c r="MA185" i="1" s="1"/>
  <c r="LZ185" i="1" a="1"/>
  <c r="LZ185" i="1" s="1"/>
  <c r="LY185" i="1" a="1"/>
  <c r="LY185" i="1" s="1"/>
  <c r="LX185" i="1"/>
  <c r="LW185" i="1"/>
  <c r="LV185" i="1" a="1"/>
  <c r="LV185" i="1" s="1"/>
  <c r="LU185" i="1" a="1"/>
  <c r="LU185" i="1" s="1"/>
  <c r="LT185" i="1" a="1"/>
  <c r="LT185" i="1" s="1"/>
  <c r="LS185" i="1" a="1"/>
  <c r="LS185" i="1" s="1"/>
  <c r="IK185" i="1" a="1"/>
  <c r="IK185" i="1" s="1"/>
  <c r="A185" i="1"/>
  <c r="MG184" i="1"/>
  <c r="MF184" i="1" a="1"/>
  <c r="MF184" i="1" s="1"/>
  <c r="ME184" i="1" a="1"/>
  <c r="ME184" i="1" s="1"/>
  <c r="MD184" i="1" a="1"/>
  <c r="MD184" i="1" s="1"/>
  <c r="MC184" i="1" a="1"/>
  <c r="MC184" i="1" s="1"/>
  <c r="MB184" i="1" a="1"/>
  <c r="MB184" i="1" s="1"/>
  <c r="MA184" i="1" a="1"/>
  <c r="MA184" i="1" s="1"/>
  <c r="LZ184" i="1" a="1"/>
  <c r="LZ184" i="1" s="1"/>
  <c r="LY184" i="1" a="1"/>
  <c r="LY184" i="1" s="1"/>
  <c r="LX184" i="1"/>
  <c r="LW184" i="1"/>
  <c r="LV184" i="1" a="1"/>
  <c r="LV184" i="1" s="1"/>
  <c r="LT184" i="1" a="1"/>
  <c r="LT184" i="1" s="1"/>
  <c r="LS184" i="1" a="1"/>
  <c r="LS184" i="1" s="1"/>
  <c r="IK184" i="1" a="1"/>
  <c r="IK184" i="1" s="1"/>
  <c r="A184" i="1"/>
  <c r="LV183" i="1" a="1"/>
  <c r="LV183" i="1" s="1"/>
  <c r="LV182" i="1" a="1"/>
  <c r="LV182" i="1" s="1"/>
  <c r="LV181" i="1" a="1"/>
  <c r="LV181" i="1" s="1"/>
  <c r="LV177" i="1" a="1"/>
  <c r="LV177" i="1" s="1"/>
  <c r="LV173" i="1" a="1"/>
  <c r="LV173" i="1" s="1"/>
  <c r="LV172" i="1" a="1"/>
  <c r="LV172" i="1" s="1"/>
  <c r="LV171" i="1" a="1"/>
  <c r="LV171" i="1" s="1"/>
  <c r="LV63" i="1" a="1"/>
  <c r="LV63" i="1" s="1"/>
  <c r="LV52" i="1" a="1"/>
  <c r="LV52" i="1" s="1"/>
  <c r="LV41" i="1" a="1"/>
  <c r="LV41" i="1" s="1"/>
  <c r="LV30" i="1" a="1"/>
  <c r="LV30" i="1" s="1"/>
  <c r="LV25" i="1" a="1"/>
  <c r="LV25" i="1" s="1"/>
  <c r="LV24" i="1" a="1"/>
  <c r="LV24" i="1" s="1"/>
  <c r="LV5" i="1"/>
  <c r="LV315" i="1" s="1"/>
  <c r="LU183" i="1" a="1"/>
  <c r="LU183" i="1" s="1"/>
  <c r="LU182" i="1" a="1"/>
  <c r="LU182" i="1" s="1"/>
  <c r="LU181" i="1" a="1"/>
  <c r="LU181" i="1" s="1"/>
  <c r="LU177" i="1" a="1"/>
  <c r="LU177" i="1" s="1"/>
  <c r="LU173" i="1" a="1"/>
  <c r="LU173" i="1" s="1"/>
  <c r="LU172" i="1" a="1"/>
  <c r="LU172" i="1" s="1"/>
  <c r="LU171" i="1" a="1"/>
  <c r="LU171" i="1" s="1"/>
  <c r="LU63" i="1" a="1"/>
  <c r="LU63" i="1" s="1"/>
  <c r="LU52" i="1" a="1"/>
  <c r="LU52" i="1" s="1"/>
  <c r="LU41" i="1" a="1"/>
  <c r="LU41" i="1" s="1"/>
  <c r="LU30" i="1" a="1"/>
  <c r="LU30" i="1" s="1"/>
  <c r="LU25" i="1" a="1"/>
  <c r="LU25" i="1" s="1"/>
  <c r="LU24" i="1" a="1"/>
  <c r="LU24" i="1" s="1"/>
  <c r="LU5" i="1"/>
  <c r="LU315" i="1" s="1"/>
  <c r="EF193" i="1" l="1"/>
  <c r="EE193" i="1"/>
  <c r="LU13" i="1"/>
  <c r="LV13" i="1"/>
  <c r="LU16" i="1" l="1"/>
  <c r="LU17" i="1"/>
  <c r="LV17" i="1"/>
  <c r="LV16" i="1"/>
  <c r="EC5" i="1" l="1"/>
  <c r="EC315" i="1" s="1"/>
  <c r="EB5" i="1"/>
  <c r="EA5" i="1"/>
  <c r="DZ5" i="1"/>
  <c r="DY5" i="1"/>
  <c r="DY13" i="1" s="1"/>
  <c r="AL178" i="1"/>
  <c r="A178" i="1"/>
  <c r="MG177" i="1"/>
  <c r="MF177" i="1" a="1"/>
  <c r="MF177" i="1" s="1"/>
  <c r="ME177" i="1" a="1"/>
  <c r="ME177" i="1" s="1"/>
  <c r="MD177" i="1" a="1"/>
  <c r="MD177" i="1" s="1"/>
  <c r="MC177" i="1" a="1"/>
  <c r="MC177" i="1" s="1"/>
  <c r="MB177" i="1" a="1"/>
  <c r="MB177" i="1" s="1"/>
  <c r="MA177" i="1" a="1"/>
  <c r="MA177" i="1" s="1"/>
  <c r="LZ177" i="1" a="1"/>
  <c r="LZ177" i="1" s="1"/>
  <c r="LY177" i="1" a="1"/>
  <c r="LY177" i="1" s="1"/>
  <c r="LX177" i="1"/>
  <c r="LW177" i="1"/>
  <c r="LT177" i="1" a="1"/>
  <c r="LT177" i="1" s="1"/>
  <c r="LS177" i="1" a="1"/>
  <c r="LS177" i="1" s="1"/>
  <c r="LL177" i="1"/>
  <c r="LJ177" i="1"/>
  <c r="LI177" i="1"/>
  <c r="LH177" i="1"/>
  <c r="LG177" i="1"/>
  <c r="KY177" i="1"/>
  <c r="KX177" i="1"/>
  <c r="KW177" i="1"/>
  <c r="KV177" i="1"/>
  <c r="JR177" i="1"/>
  <c r="JQ177" i="1"/>
  <c r="JP177" i="1"/>
  <c r="JO177" i="1"/>
  <c r="JN177" i="1"/>
  <c r="JK177" i="1"/>
  <c r="IK177" i="1" a="1"/>
  <c r="IK177" i="1" s="1"/>
  <c r="IJ177" i="1"/>
  <c r="IH177" i="1"/>
  <c r="E177" i="1" s="1"/>
  <c r="G177" i="1" s="1"/>
  <c r="IG177" i="1"/>
  <c r="CG177" i="1"/>
  <c r="BC177" i="1"/>
  <c r="BB177" i="1"/>
  <c r="BA177" i="1"/>
  <c r="AZ177" i="1"/>
  <c r="AY177" i="1"/>
  <c r="AX177" i="1"/>
  <c r="AH177" i="1"/>
  <c r="AG177" i="1"/>
  <c r="K177" i="1"/>
  <c r="J177" i="1"/>
  <c r="BR177" i="1" s="1"/>
  <c r="A177" i="1"/>
  <c r="A176" i="1"/>
  <c r="A175" i="1"/>
  <c r="AL187" i="1"/>
  <c r="A187" i="1"/>
  <c r="MG183" i="1"/>
  <c r="MF183" i="1" a="1"/>
  <c r="MF183" i="1" s="1"/>
  <c r="ME183" i="1" a="1"/>
  <c r="ME183" i="1" s="1"/>
  <c r="MD183" i="1" a="1"/>
  <c r="MD183" i="1" s="1"/>
  <c r="MC183" i="1" a="1"/>
  <c r="MC183" i="1" s="1"/>
  <c r="MB183" i="1" a="1"/>
  <c r="MB183" i="1" s="1"/>
  <c r="MA183" i="1" a="1"/>
  <c r="MA183" i="1" s="1"/>
  <c r="LZ183" i="1" a="1"/>
  <c r="LZ183" i="1" s="1"/>
  <c r="LY183" i="1" a="1"/>
  <c r="LY183" i="1" s="1"/>
  <c r="LX183" i="1"/>
  <c r="LW183" i="1"/>
  <c r="LT183" i="1" a="1"/>
  <c r="LT183" i="1" s="1"/>
  <c r="LS183" i="1" a="1"/>
  <c r="LS183" i="1" s="1"/>
  <c r="IK183" i="1" a="1"/>
  <c r="IK183" i="1" s="1"/>
  <c r="A183" i="1"/>
  <c r="MG182" i="1"/>
  <c r="MF182" i="1" a="1"/>
  <c r="MF182" i="1" s="1"/>
  <c r="ME182" i="1" a="1"/>
  <c r="ME182" i="1" s="1"/>
  <c r="MD182" i="1" a="1"/>
  <c r="MD182" i="1" s="1"/>
  <c r="MC182" i="1" a="1"/>
  <c r="MC182" i="1" s="1"/>
  <c r="MB182" i="1" a="1"/>
  <c r="MB182" i="1" s="1"/>
  <c r="MA182" i="1" a="1"/>
  <c r="MA182" i="1" s="1"/>
  <c r="LZ182" i="1" a="1"/>
  <c r="LZ182" i="1" s="1"/>
  <c r="LY182" i="1" a="1"/>
  <c r="LY182" i="1" s="1"/>
  <c r="LX182" i="1"/>
  <c r="LW182" i="1"/>
  <c r="LT182" i="1" a="1"/>
  <c r="LT182" i="1" s="1"/>
  <c r="LS182" i="1" a="1"/>
  <c r="LS182" i="1" s="1"/>
  <c r="IK182" i="1" a="1"/>
  <c r="IK182" i="1" s="1"/>
  <c r="CE182" i="1"/>
  <c r="CC182" i="1"/>
  <c r="CC183" i="1" s="1"/>
  <c r="CC184" i="1" s="1"/>
  <c r="CC185" i="1" s="1"/>
  <c r="CC186" i="1" s="1"/>
  <c r="W182" i="1" a="1"/>
  <c r="W182" i="1" s="1"/>
  <c r="O182" i="1"/>
  <c r="L182" i="1"/>
  <c r="JK182" i="1" s="1"/>
  <c r="I182" i="1"/>
  <c r="I183" i="1" s="1"/>
  <c r="I184" i="1" s="1"/>
  <c r="I185" i="1" s="1"/>
  <c r="I186" i="1" s="1"/>
  <c r="H182" i="1"/>
  <c r="A182" i="1"/>
  <c r="MG181" i="1"/>
  <c r="MF181" i="1" a="1"/>
  <c r="MF181" i="1" s="1"/>
  <c r="ME181" i="1" a="1"/>
  <c r="ME181" i="1" s="1"/>
  <c r="MD181" i="1" a="1"/>
  <c r="MD181" i="1" s="1"/>
  <c r="MC181" i="1" a="1"/>
  <c r="MC181" i="1" s="1"/>
  <c r="MB181" i="1" a="1"/>
  <c r="MB181" i="1" s="1"/>
  <c r="MA181" i="1" a="1"/>
  <c r="MA181" i="1" s="1"/>
  <c r="LZ181" i="1" a="1"/>
  <c r="LZ181" i="1" s="1"/>
  <c r="LY181" i="1" a="1"/>
  <c r="LY181" i="1" s="1"/>
  <c r="LX181" i="1"/>
  <c r="LW181" i="1"/>
  <c r="LT181" i="1" a="1"/>
  <c r="LT181" i="1" s="1"/>
  <c r="LS181" i="1" a="1"/>
  <c r="LS181" i="1" s="1"/>
  <c r="LL181" i="1"/>
  <c r="LJ181" i="1"/>
  <c r="LI181" i="1"/>
  <c r="LH181" i="1"/>
  <c r="LG181" i="1"/>
  <c r="KY181" i="1"/>
  <c r="KX181" i="1"/>
  <c r="KW181" i="1"/>
  <c r="KV181" i="1"/>
  <c r="JR181" i="1"/>
  <c r="JQ181" i="1"/>
  <c r="JP181" i="1"/>
  <c r="JO181" i="1"/>
  <c r="JN181" i="1"/>
  <c r="JK181" i="1"/>
  <c r="IK181" i="1" a="1"/>
  <c r="IK181" i="1" s="1"/>
  <c r="IJ181" i="1"/>
  <c r="IH181" i="1"/>
  <c r="IG181" i="1"/>
  <c r="CG181" i="1"/>
  <c r="BC181" i="1"/>
  <c r="BA181" i="1"/>
  <c r="AZ181" i="1"/>
  <c r="AY181" i="1"/>
  <c r="AX181" i="1"/>
  <c r="AH181" i="1"/>
  <c r="AG181" i="1"/>
  <c r="K181" i="1"/>
  <c r="K182" i="1" s="1"/>
  <c r="J181" i="1"/>
  <c r="J182" i="1" s="1"/>
  <c r="A181" i="1"/>
  <c r="A180" i="1"/>
  <c r="A179" i="1"/>
  <c r="DX5" i="1"/>
  <c r="DX315" i="1" s="1"/>
  <c r="D177" i="1" l="1"/>
  <c r="CF177" i="1"/>
  <c r="G181" i="1"/>
  <c r="AI177" i="1"/>
  <c r="EE177" i="1" s="1"/>
  <c r="EC13" i="1"/>
  <c r="EC17" i="1" s="1"/>
  <c r="DY315" i="1"/>
  <c r="DY17" i="1"/>
  <c r="DY16" i="1"/>
  <c r="DZ13" i="1"/>
  <c r="DZ315" i="1"/>
  <c r="EA315" i="1"/>
  <c r="EA13" i="1"/>
  <c r="EC16" i="1"/>
  <c r="EB315" i="1"/>
  <c r="EB13" i="1"/>
  <c r="J183" i="1"/>
  <c r="J184" i="1" s="1"/>
  <c r="BR182" i="1"/>
  <c r="DX13" i="1"/>
  <c r="K183" i="1"/>
  <c r="K184" i="1" s="1"/>
  <c r="D182" i="1"/>
  <c r="W183" i="1" a="1"/>
  <c r="W183" i="1" s="1"/>
  <c r="W184" i="1" s="1" a="1"/>
  <c r="W184" i="1" s="1"/>
  <c r="W185" i="1" s="1" a="1"/>
  <c r="W185" i="1" s="1"/>
  <c r="BR181" i="1"/>
  <c r="H183" i="1"/>
  <c r="BA182" i="1"/>
  <c r="AZ182" i="1"/>
  <c r="AY182" i="1"/>
  <c r="AX182" i="1"/>
  <c r="CE183" i="1"/>
  <c r="CG182" i="1"/>
  <c r="BB182" i="1"/>
  <c r="D181" i="1"/>
  <c r="AI181" i="1"/>
  <c r="BC182" i="1"/>
  <c r="JQ182" i="1"/>
  <c r="O183" i="1"/>
  <c r="O184" i="1" s="1"/>
  <c r="N182" i="1" a="1"/>
  <c r="N182" i="1" s="1"/>
  <c r="JR182" i="1"/>
  <c r="L183" i="1"/>
  <c r="E52" i="1"/>
  <c r="CE172" i="1"/>
  <c r="CE173" i="1" s="1"/>
  <c r="CC172" i="1"/>
  <c r="CC173" i="1" s="1"/>
  <c r="W186" i="1" l="1" a="1"/>
  <c r="W186" i="1" s="1"/>
  <c r="W192" i="1" s="1" a="1"/>
  <c r="W192" i="1" s="1"/>
  <c r="W191" i="1" a="1"/>
  <c r="W191" i="1" s="1"/>
  <c r="W197" i="1" s="1" a="1"/>
  <c r="W197" i="1" s="1"/>
  <c r="BB183" i="1"/>
  <c r="BC183" i="1"/>
  <c r="H184" i="1"/>
  <c r="H185" i="1" s="1"/>
  <c r="BB185" i="1" s="1"/>
  <c r="JK183" i="1"/>
  <c r="L184" i="1"/>
  <c r="K185" i="1"/>
  <c r="D184" i="1"/>
  <c r="CG183" i="1"/>
  <c r="CE184" i="1"/>
  <c r="JQ184" i="1"/>
  <c r="O185" i="1"/>
  <c r="JR184" i="1"/>
  <c r="BR184" i="1"/>
  <c r="J185" i="1"/>
  <c r="EF177" i="1"/>
  <c r="EB17" i="1"/>
  <c r="EB16" i="1"/>
  <c r="DZ17" i="1"/>
  <c r="DZ16" i="1"/>
  <c r="EA17" i="1"/>
  <c r="EA16" i="1"/>
  <c r="AZ183" i="1"/>
  <c r="AY183" i="1"/>
  <c r="AX183" i="1"/>
  <c r="BA183" i="1"/>
  <c r="EF181" i="1"/>
  <c r="EE181" i="1"/>
  <c r="D183" i="1"/>
  <c r="BR183" i="1"/>
  <c r="JO182" i="1"/>
  <c r="JN182" i="1"/>
  <c r="N183" i="1" a="1"/>
  <c r="N183" i="1" s="1"/>
  <c r="N184" i="1" s="1" a="1"/>
  <c r="N184" i="1" s="1"/>
  <c r="M182" i="1" a="1"/>
  <c r="M182" i="1" s="1"/>
  <c r="JP182" i="1"/>
  <c r="JR183" i="1"/>
  <c r="JQ183" i="1"/>
  <c r="DX17" i="1"/>
  <c r="DX16" i="1"/>
  <c r="CG173" i="1"/>
  <c r="KI41" i="1" a="1"/>
  <c r="KI41" i="1" s="1"/>
  <c r="JZ41" i="1" a="1"/>
  <c r="JZ41" i="1" s="1"/>
  <c r="LE41" i="1"/>
  <c r="KY41" i="1"/>
  <c r="KX41" i="1"/>
  <c r="KW41" i="1"/>
  <c r="KV41" i="1"/>
  <c r="W203" i="1" l="1" a="1"/>
  <c r="W203" i="1" s="1"/>
  <c r="AX184" i="1"/>
  <c r="BB184" i="1"/>
  <c r="BC184" i="1"/>
  <c r="BC185" i="1"/>
  <c r="AZ184" i="1"/>
  <c r="AY184" i="1"/>
  <c r="BA184" i="1"/>
  <c r="JP184" i="1"/>
  <c r="JO184" i="1"/>
  <c r="JN184" i="1"/>
  <c r="N185" i="1" a="1"/>
  <c r="N185" i="1" s="1"/>
  <c r="BR185" i="1"/>
  <c r="J186" i="1"/>
  <c r="JQ185" i="1"/>
  <c r="JR185" i="1"/>
  <c r="O186" i="1"/>
  <c r="H186" i="1"/>
  <c r="AZ185" i="1"/>
  <c r="AY185" i="1"/>
  <c r="AX185" i="1"/>
  <c r="BA185" i="1"/>
  <c r="CE185" i="1"/>
  <c r="CG184" i="1"/>
  <c r="K186" i="1"/>
  <c r="D185" i="1"/>
  <c r="JK184" i="1"/>
  <c r="L185" i="1"/>
  <c r="JP183" i="1"/>
  <c r="JO183" i="1"/>
  <c r="JN183" i="1"/>
  <c r="LG182" i="1"/>
  <c r="KX182" i="1"/>
  <c r="KW182" i="1"/>
  <c r="AG182" i="1"/>
  <c r="KV182" i="1"/>
  <c r="IJ182" i="1"/>
  <c r="IH182" i="1"/>
  <c r="LL182" i="1"/>
  <c r="IG182" i="1"/>
  <c r="M183" i="1" a="1"/>
  <c r="M183" i="1" s="1"/>
  <c r="LJ182" i="1"/>
  <c r="LI182" i="1"/>
  <c r="LH182" i="1"/>
  <c r="KY182" i="1"/>
  <c r="AH182" i="1"/>
  <c r="AI182"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LK64" i="1" s="1" a="1"/>
  <c r="LK64" i="1" s="1"/>
  <c r="P64" i="1"/>
  <c r="P65" i="1" s="1"/>
  <c r="P66" i="1" s="1"/>
  <c r="P67" i="1" s="1"/>
  <c r="P68" i="1" s="1"/>
  <c r="O64" i="1"/>
  <c r="JQ64" i="1" s="1"/>
  <c r="N64" i="1"/>
  <c r="M64" i="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LK53" i="1" s="1" a="1"/>
  <c r="LK53" i="1" s="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209" i="1" l="1" a="1"/>
  <c r="W209" i="1" s="1"/>
  <c r="W215" i="1" s="1" a="1"/>
  <c r="W215" i="1" s="1"/>
  <c r="JN191" i="1"/>
  <c r="JP191" i="1"/>
  <c r="JO191" i="1"/>
  <c r="G182" i="1"/>
  <c r="BC186" i="1"/>
  <c r="BB186" i="1"/>
  <c r="CG185" i="1"/>
  <c r="CE186" i="1"/>
  <c r="CG186" i="1" s="1"/>
  <c r="JQ186" i="1"/>
  <c r="JR186" i="1"/>
  <c r="JP185" i="1"/>
  <c r="JO185" i="1"/>
  <c r="JN185" i="1"/>
  <c r="N186" i="1" a="1"/>
  <c r="N186" i="1" s="1"/>
  <c r="AZ186" i="1"/>
  <c r="AY186" i="1"/>
  <c r="AX186" i="1"/>
  <c r="BA186" i="1"/>
  <c r="JK185" i="1"/>
  <c r="L186" i="1"/>
  <c r="JK186" i="1" s="1"/>
  <c r="M184" i="1" a="1"/>
  <c r="M184" i="1" s="1"/>
  <c r="D186" i="1"/>
  <c r="BR186" i="1"/>
  <c r="LU64" i="1" a="1"/>
  <c r="LU64" i="1" s="1"/>
  <c r="LV64" i="1" a="1"/>
  <c r="LV64" i="1" s="1"/>
  <c r="MA53" i="1" a="1"/>
  <c r="MA53" i="1" s="1"/>
  <c r="LU53" i="1" a="1"/>
  <c r="LU53" i="1" s="1"/>
  <c r="LV53" i="1" a="1"/>
  <c r="LV53" i="1" s="1"/>
  <c r="EF182" i="1"/>
  <c r="EE182" i="1"/>
  <c r="KW183" i="1"/>
  <c r="LL183" i="1"/>
  <c r="KV183" i="1"/>
  <c r="IJ183" i="1"/>
  <c r="KX183" i="1"/>
  <c r="LI183" i="1"/>
  <c r="LH183" i="1"/>
  <c r="LG183" i="1"/>
  <c r="IH183" i="1"/>
  <c r="E183" i="1" s="1"/>
  <c r="IG183" i="1"/>
  <c r="AH183" i="1"/>
  <c r="AG183" i="1"/>
  <c r="LJ183" i="1"/>
  <c r="KY183" i="1"/>
  <c r="AI183"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LK65" i="1" s="1" a="1"/>
  <c r="LK65" i="1" s="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LK54" i="1" s="1" a="1"/>
  <c r="LK54" i="1" s="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92" i="1" l="1"/>
  <c r="JO192" i="1"/>
  <c r="JN192" i="1"/>
  <c r="AJ64" i="1"/>
  <c r="CF65" i="1"/>
  <c r="AJ65" i="1" s="1"/>
  <c r="G183" i="1"/>
  <c r="JP186" i="1"/>
  <c r="JO186" i="1"/>
  <c r="JN186" i="1"/>
  <c r="LJ184" i="1"/>
  <c r="IH184" i="1"/>
  <c r="E184" i="1" s="1"/>
  <c r="M185" i="1" a="1"/>
  <c r="M185" i="1" s="1"/>
  <c r="LI184" i="1"/>
  <c r="IG184" i="1"/>
  <c r="LG184" i="1"/>
  <c r="KY184" i="1"/>
  <c r="AG184" i="1"/>
  <c r="LL184" i="1"/>
  <c r="KX184" i="1"/>
  <c r="LH184" i="1"/>
  <c r="KV184" i="1"/>
  <c r="IJ184" i="1"/>
  <c r="AH184" i="1"/>
  <c r="KW184" i="1"/>
  <c r="AI184" i="1"/>
  <c r="LU65" i="1" a="1"/>
  <c r="LU65" i="1" s="1"/>
  <c r="LV65" i="1" a="1"/>
  <c r="LV65" i="1" s="1"/>
  <c r="LU54" i="1" a="1"/>
  <c r="LU54" i="1" s="1"/>
  <c r="LV54" i="1" a="1"/>
  <c r="LV54" i="1" s="1"/>
  <c r="K54" i="1"/>
  <c r="AI54" i="1" s="1"/>
  <c r="AI53" i="1"/>
  <c r="D53" i="1"/>
  <c r="CJ53" i="1"/>
  <c r="CJ54" i="1" s="1"/>
  <c r="CJ55" i="1" s="1"/>
  <c r="CJ56" i="1" s="1"/>
  <c r="CJ57" i="1" s="1"/>
  <c r="CJ58" i="1" s="1"/>
  <c r="CJ59" i="1" s="1"/>
  <c r="EF183" i="1"/>
  <c r="EE183"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K55" i="1" s="1" a="1"/>
  <c r="LK55" i="1" s="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91" i="1" l="1"/>
  <c r="LG191" i="1"/>
  <c r="KY191" i="1"/>
  <c r="KX191" i="1"/>
  <c r="KW191" i="1"/>
  <c r="LL191" i="1"/>
  <c r="KV191" i="1"/>
  <c r="IH191" i="1"/>
  <c r="G191" i="1" s="1"/>
  <c r="IG191" i="1"/>
  <c r="AH191" i="1"/>
  <c r="AG191" i="1"/>
  <c r="LJ191" i="1"/>
  <c r="LI191" i="1"/>
  <c r="IJ191" i="1"/>
  <c r="AI191" i="1"/>
  <c r="G184" i="1"/>
  <c r="K55" i="1"/>
  <c r="K56" i="1" s="1"/>
  <c r="D54" i="1"/>
  <c r="KR53" i="1"/>
  <c r="LJ185" i="1"/>
  <c r="IH185" i="1"/>
  <c r="M186" i="1" a="1"/>
  <c r="M186" i="1" s="1"/>
  <c r="LI185" i="1"/>
  <c r="IG185" i="1"/>
  <c r="LG185" i="1"/>
  <c r="KY185" i="1"/>
  <c r="LL185" i="1"/>
  <c r="KX185" i="1"/>
  <c r="LH185" i="1"/>
  <c r="KV185" i="1"/>
  <c r="IJ185" i="1"/>
  <c r="KW185" i="1"/>
  <c r="AH185" i="1"/>
  <c r="AG185" i="1"/>
  <c r="AI185" i="1"/>
  <c r="EF184" i="1"/>
  <c r="EE184" i="1"/>
  <c r="CF54" i="1"/>
  <c r="AJ54" i="1" s="1"/>
  <c r="LV55" i="1" a="1"/>
  <c r="LV55" i="1" s="1"/>
  <c r="LU55" i="1" a="1"/>
  <c r="LU55" i="1" s="1"/>
  <c r="E55" i="1"/>
  <c r="KI65" i="1" a="1"/>
  <c r="KI65" i="1" s="1"/>
  <c r="H66" i="1"/>
  <c r="S67" i="1"/>
  <c r="LX66" i="1"/>
  <c r="M66" i="1"/>
  <c r="Q66" i="1"/>
  <c r="LK66" i="1" s="1" a="1"/>
  <c r="LK66" i="1" s="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LK56" i="1" s="1" a="1"/>
  <c r="LK56" i="1" s="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LI192" i="1" l="1"/>
  <c r="KV192" i="1"/>
  <c r="IH192" i="1"/>
  <c r="G192" i="1" s="1"/>
  <c r="IG192" i="1"/>
  <c r="LL192" i="1"/>
  <c r="LJ192" i="1"/>
  <c r="LH192" i="1"/>
  <c r="KY192" i="1"/>
  <c r="AH192" i="1"/>
  <c r="LG192" i="1"/>
  <c r="KX192" i="1"/>
  <c r="IJ192" i="1"/>
  <c r="AG192" i="1"/>
  <c r="KW192" i="1"/>
  <c r="AI192" i="1"/>
  <c r="EE191" i="1"/>
  <c r="EF191" i="1"/>
  <c r="E185" i="1"/>
  <c r="G185" i="1" s="1"/>
  <c r="AI55" i="1"/>
  <c r="D55" i="1"/>
  <c r="EF185" i="1"/>
  <c r="EE185" i="1"/>
  <c r="LJ186" i="1"/>
  <c r="IH186" i="1"/>
  <c r="E186" i="1" s="1"/>
  <c r="G186" i="1" s="1"/>
  <c r="LI186" i="1"/>
  <c r="LH186" i="1"/>
  <c r="IG186" i="1"/>
  <c r="KY186" i="1"/>
  <c r="KW186" i="1"/>
  <c r="AH186" i="1"/>
  <c r="KV186" i="1"/>
  <c r="AG186" i="1"/>
  <c r="LL186" i="1"/>
  <c r="LG186" i="1"/>
  <c r="IJ186" i="1"/>
  <c r="KX186" i="1"/>
  <c r="AI186"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KX66" i="1"/>
  <c r="KW66" i="1"/>
  <c r="IH66" i="1"/>
  <c r="AH66" i="1"/>
  <c r="AG66" i="1"/>
  <c r="IJ66" i="1"/>
  <c r="W68" i="1"/>
  <c r="ME66" i="1" a="1"/>
  <c r="ME66" i="1" s="1"/>
  <c r="MA66" i="1" a="1"/>
  <c r="MA66" i="1" s="1"/>
  <c r="LT66" i="1" a="1"/>
  <c r="LT66" i="1" s="1"/>
  <c r="Q67" i="1"/>
  <c r="LK67" i="1" s="1" a="1"/>
  <c r="LK67" i="1" s="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LK57" i="1" s="1" a="1"/>
  <c r="LK57" i="1" s="1"/>
  <c r="JP57" i="1"/>
  <c r="JN57" i="1"/>
  <c r="N58" i="1"/>
  <c r="JO57" i="1"/>
  <c r="K57" i="1"/>
  <c r="AI56" i="1"/>
  <c r="D56" i="1"/>
  <c r="EF192" i="1" l="1"/>
  <c r="EE192" i="1"/>
  <c r="KR55" i="1"/>
  <c r="EF186" i="1"/>
  <c r="EE186"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LK58" i="1" s="1" a="1"/>
  <c r="LK58" i="1" s="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CF68" i="1" l="1"/>
  <c r="LU58" i="1" a="1"/>
  <c r="LU58" i="1" s="1"/>
  <c r="LV58" i="1" a="1"/>
  <c r="LV58" i="1" s="1"/>
  <c r="E58" i="1"/>
  <c r="H68" i="1"/>
  <c r="Q68" i="1"/>
  <c r="LK68" i="1" s="1" a="1"/>
  <c r="LK68" i="1" s="1"/>
  <c r="M68" i="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LK59" i="1" s="1" a="1"/>
  <c r="LK59" i="1" s="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73" i="1" l="1" a="1"/>
  <c r="LT173" i="1" s="1"/>
  <c r="LT172" i="1" a="1"/>
  <c r="LT172" i="1" s="1"/>
  <c r="LT171" i="1" a="1"/>
  <c r="LT171" i="1" s="1"/>
  <c r="LT41" i="1" a="1"/>
  <c r="LT41" i="1" s="1"/>
  <c r="LT30" i="1" a="1"/>
  <c r="LT30" i="1" s="1"/>
  <c r="LT25" i="1" a="1"/>
  <c r="LT25" i="1" s="1"/>
  <c r="LT24" i="1" a="1"/>
  <c r="LT24" i="1" s="1"/>
  <c r="LT5" i="1"/>
  <c r="LT13" i="1" s="1"/>
  <c r="LT17" i="1" l="1"/>
  <c r="LT16" i="1"/>
  <c r="LT315" i="1"/>
  <c r="LS173" i="1" a="1"/>
  <c r="LS173" i="1" s="1"/>
  <c r="LS172" i="1" a="1"/>
  <c r="LS172" i="1" s="1"/>
  <c r="LS171" i="1" a="1"/>
  <c r="LS171" i="1" s="1"/>
  <c r="LS41" i="1" a="1"/>
  <c r="LS41" i="1" s="1"/>
  <c r="LS30" i="1" a="1"/>
  <c r="LS30" i="1" s="1"/>
  <c r="LS25" i="1" a="1"/>
  <c r="LS25" i="1" s="1"/>
  <c r="LS24" i="1" a="1"/>
  <c r="LS24" i="1" s="1"/>
  <c r="LS5" i="1"/>
  <c r="LS315" i="1" s="1"/>
  <c r="LS13" i="1" l="1"/>
  <c r="CZ5" i="1"/>
  <c r="CZ315" i="1" s="1"/>
  <c r="LS17" i="1" l="1"/>
  <c r="LS16" i="1"/>
  <c r="CZ13" i="1"/>
  <c r="MG173" i="1" l="1"/>
  <c r="LX173" i="1"/>
  <c r="LW173" i="1"/>
  <c r="IK173" i="1" a="1"/>
  <c r="IK173" i="1" s="1"/>
  <c r="LZ173" i="1" a="1"/>
  <c r="LZ173" i="1" s="1"/>
  <c r="A173" i="1"/>
  <c r="MG172" i="1"/>
  <c r="MF172" i="1" a="1"/>
  <c r="MF172" i="1" s="1"/>
  <c r="ME172" i="1" a="1"/>
  <c r="ME172" i="1" s="1"/>
  <c r="MD172" i="1" a="1"/>
  <c r="MD172" i="1" s="1"/>
  <c r="MC172" i="1" a="1"/>
  <c r="MC172" i="1" s="1"/>
  <c r="MB172" i="1" a="1"/>
  <c r="MB172" i="1" s="1"/>
  <c r="MA172" i="1" a="1"/>
  <c r="MA172" i="1" s="1"/>
  <c r="LZ172" i="1" a="1"/>
  <c r="LZ172" i="1" s="1"/>
  <c r="LY172" i="1" a="1"/>
  <c r="LY172" i="1" s="1"/>
  <c r="LX172" i="1"/>
  <c r="LW172" i="1"/>
  <c r="IK172" i="1" a="1"/>
  <c r="IK172" i="1" s="1"/>
  <c r="W172" i="1" a="1"/>
  <c r="W172" i="1" s="1"/>
  <c r="O172" i="1"/>
  <c r="O173" i="1" s="1"/>
  <c r="L172" i="1"/>
  <c r="JK172" i="1" s="1"/>
  <c r="I172" i="1"/>
  <c r="I173" i="1" s="1"/>
  <c r="H172" i="1"/>
  <c r="H173" i="1" s="1"/>
  <c r="BA173" i="1" s="1"/>
  <c r="A172" i="1"/>
  <c r="MG171" i="1"/>
  <c r="MF171" i="1" a="1"/>
  <c r="MF171" i="1" s="1"/>
  <c r="ME171" i="1" a="1"/>
  <c r="ME171" i="1" s="1"/>
  <c r="MD171" i="1" a="1"/>
  <c r="MD171" i="1" s="1"/>
  <c r="MC171" i="1" a="1"/>
  <c r="MC171" i="1" s="1"/>
  <c r="MB171" i="1" a="1"/>
  <c r="MB171" i="1" s="1"/>
  <c r="MA171" i="1" a="1"/>
  <c r="MA171" i="1" s="1"/>
  <c r="LZ171" i="1" a="1"/>
  <c r="LZ171" i="1" s="1"/>
  <c r="LY171" i="1" a="1"/>
  <c r="LY171" i="1" s="1"/>
  <c r="LX171" i="1"/>
  <c r="LW171" i="1"/>
  <c r="LL171" i="1"/>
  <c r="LJ171" i="1"/>
  <c r="LI171" i="1"/>
  <c r="LH171" i="1"/>
  <c r="LG171" i="1"/>
  <c r="KY171" i="1"/>
  <c r="KX171" i="1"/>
  <c r="KW171" i="1"/>
  <c r="KV171" i="1"/>
  <c r="JR171" i="1"/>
  <c r="JQ171" i="1"/>
  <c r="JP171" i="1"/>
  <c r="JO171" i="1"/>
  <c r="JN171" i="1"/>
  <c r="JK171" i="1"/>
  <c r="IK171" i="1" a="1"/>
  <c r="IK171" i="1" s="1"/>
  <c r="IJ171" i="1"/>
  <c r="IH171" i="1"/>
  <c r="IG171" i="1"/>
  <c r="BC171" i="1"/>
  <c r="BB171" i="1"/>
  <c r="BA171" i="1"/>
  <c r="AZ171" i="1"/>
  <c r="AY171" i="1"/>
  <c r="AX171" i="1"/>
  <c r="AH171" i="1"/>
  <c r="AG171" i="1"/>
  <c r="K171" i="1"/>
  <c r="J171" i="1"/>
  <c r="J172" i="1" s="1"/>
  <c r="A171" i="1"/>
  <c r="A170" i="1"/>
  <c r="A169" i="1"/>
  <c r="E171" i="1" l="1"/>
  <c r="G171" i="1" s="1"/>
  <c r="AI171" i="1"/>
  <c r="CF171" i="1"/>
  <c r="D171" i="1"/>
  <c r="BB172" i="1"/>
  <c r="BC172" i="1"/>
  <c r="AX172" i="1"/>
  <c r="AY172" i="1"/>
  <c r="AZ172" i="1"/>
  <c r="J173" i="1"/>
  <c r="BR172" i="1"/>
  <c r="N172" i="1" a="1"/>
  <c r="N172" i="1" s="1"/>
  <c r="W173" i="1" a="1"/>
  <c r="W173" i="1" s="1"/>
  <c r="BR171" i="1"/>
  <c r="K172" i="1"/>
  <c r="L173" i="1"/>
  <c r="JK173" i="1" s="1"/>
  <c r="BA172" i="1"/>
  <c r="AX173" i="1"/>
  <c r="MC173" i="1" a="1"/>
  <c r="MC173" i="1" s="1"/>
  <c r="LY173" i="1" a="1"/>
  <c r="LY173" i="1" s="1"/>
  <c r="MF173" i="1" a="1"/>
  <c r="MF173" i="1" s="1"/>
  <c r="MB173" i="1" a="1"/>
  <c r="MB173" i="1" s="1"/>
  <c r="ME173" i="1" a="1"/>
  <c r="ME173" i="1" s="1"/>
  <c r="MA173" i="1" a="1"/>
  <c r="MA173" i="1" s="1"/>
  <c r="BC173" i="1"/>
  <c r="BB173" i="1"/>
  <c r="AZ173" i="1"/>
  <c r="AY173" i="1"/>
  <c r="JQ172" i="1"/>
  <c r="MD173" i="1" a="1"/>
  <c r="MD173" i="1" s="1"/>
  <c r="JR173" i="1"/>
  <c r="JQ173" i="1"/>
  <c r="JR172"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LK42" i="1" s="1" a="1"/>
  <c r="LK42" i="1" s="1"/>
  <c r="P42" i="1"/>
  <c r="P43" i="1" s="1"/>
  <c r="P44" i="1" s="1"/>
  <c r="P45" i="1" s="1"/>
  <c r="P46" i="1" s="1"/>
  <c r="P47" i="1" s="1"/>
  <c r="P48" i="1" s="1"/>
  <c r="O42" i="1"/>
  <c r="JR42" i="1" s="1"/>
  <c r="N42" i="1"/>
  <c r="M42" i="1"/>
  <c r="KX42" i="1" s="1"/>
  <c r="I42" i="1"/>
  <c r="I43" i="1" s="1"/>
  <c r="I44" i="1" s="1"/>
  <c r="I45" i="1" s="1"/>
  <c r="I46" i="1" s="1"/>
  <c r="I47" i="1" s="1"/>
  <c r="I48" i="1" s="1"/>
  <c r="H42" i="1"/>
  <c r="AY42" i="1" s="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LK31" i="1" s="1" a="1"/>
  <c r="LK31" i="1" s="1"/>
  <c r="Q26" i="1" a="1"/>
  <c r="Q26" i="1" s="1"/>
  <c r="LK26" i="1" s="1" a="1"/>
  <c r="LK26" i="1" s="1"/>
  <c r="Q13" i="1"/>
  <c r="MF5" i="1"/>
  <c r="MF315" i="1" s="1"/>
  <c r="ME5" i="1"/>
  <c r="ME315" i="1" s="1"/>
  <c r="MD5" i="1"/>
  <c r="MD315" i="1" s="1"/>
  <c r="MC5" i="1"/>
  <c r="MC315" i="1" s="1"/>
  <c r="MB5" i="1"/>
  <c r="MB315" i="1" s="1"/>
  <c r="MA5" i="1"/>
  <c r="MA13" i="1" s="1"/>
  <c r="LZ5" i="1"/>
  <c r="LZ315" i="1" s="1"/>
  <c r="LY5" i="1"/>
  <c r="LY315" i="1" s="1"/>
  <c r="K42" i="1" l="1"/>
  <c r="CJ42" i="1" s="1"/>
  <c r="CJ43" i="1" s="1"/>
  <c r="CJ44" i="1" s="1"/>
  <c r="CJ45" i="1" s="1"/>
  <c r="CJ46" i="1" s="1"/>
  <c r="CJ47" i="1" s="1"/>
  <c r="LU26" i="1" a="1"/>
  <c r="LU26" i="1" s="1"/>
  <c r="LV26" i="1" a="1"/>
  <c r="LV26" i="1" s="1"/>
  <c r="AI41" i="1"/>
  <c r="KR41" i="1" s="1"/>
  <c r="EE171"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171" i="1"/>
  <c r="MD42" i="1" a="1"/>
  <c r="MD42" i="1" s="1"/>
  <c r="LS42" i="1" a="1"/>
  <c r="LS42" i="1" s="1"/>
  <c r="Q32" i="1"/>
  <c r="LK32" i="1" s="1" a="1"/>
  <c r="LK32" i="1" s="1"/>
  <c r="LS31" i="1" a="1"/>
  <c r="LS31" i="1" s="1"/>
  <c r="BR173" i="1"/>
  <c r="D172" i="1"/>
  <c r="K173" i="1"/>
  <c r="JO172" i="1"/>
  <c r="JP172" i="1"/>
  <c r="JN172" i="1"/>
  <c r="N173" i="1" a="1"/>
  <c r="N173" i="1" s="1"/>
  <c r="M172" i="1" a="1"/>
  <c r="M172"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LK43" i="1" s="1" a="1"/>
  <c r="LK43" i="1" s="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315" i="1"/>
  <c r="MB13" i="1"/>
  <c r="MC13" i="1"/>
  <c r="MD13" i="1"/>
  <c r="ME13" i="1"/>
  <c r="MF13" i="1"/>
  <c r="LY13" i="1"/>
  <c r="LZ13" i="1"/>
  <c r="CF42" i="1" l="1"/>
  <c r="AJ42" i="1" s="1"/>
  <c r="D42" i="1"/>
  <c r="AI42" i="1"/>
  <c r="KR42" i="1" s="1"/>
  <c r="K43" i="1"/>
  <c r="AI43" i="1" s="1"/>
  <c r="LT32" i="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K33" i="1" s="1" a="1"/>
  <c r="LK33" i="1" s="1"/>
  <c r="LS32" i="1" a="1"/>
  <c r="LS32" i="1" s="1"/>
  <c r="D173" i="1"/>
  <c r="LI172" i="1"/>
  <c r="IG172" i="1"/>
  <c r="M173" i="1" a="1"/>
  <c r="M173" i="1" s="1"/>
  <c r="AI173" i="1" s="1"/>
  <c r="LJ172" i="1"/>
  <c r="KY172" i="1"/>
  <c r="AH172" i="1"/>
  <c r="LH172" i="1"/>
  <c r="KX172" i="1"/>
  <c r="AG172" i="1"/>
  <c r="LG172" i="1"/>
  <c r="KW172" i="1"/>
  <c r="KV172" i="1"/>
  <c r="IJ172" i="1"/>
  <c r="IH172" i="1"/>
  <c r="E172" i="1" s="1"/>
  <c r="G172" i="1" s="1"/>
  <c r="LL172" i="1"/>
  <c r="AI172" i="1"/>
  <c r="JP173" i="1"/>
  <c r="JN173" i="1"/>
  <c r="JO173" i="1"/>
  <c r="KI42" i="1" a="1"/>
  <c r="KI42" i="1" s="1"/>
  <c r="KA45" i="1"/>
  <c r="JZ44" i="1" a="1"/>
  <c r="JZ44" i="1" s="1"/>
  <c r="CJ48" i="1"/>
  <c r="Q44" i="1"/>
  <c r="LK44" i="1" s="1" a="1"/>
  <c r="LK44" i="1" s="1"/>
  <c r="MC43" i="1" a="1"/>
  <c r="MC43" i="1" s="1"/>
  <c r="LY43" i="1" a="1"/>
  <c r="LY43" i="1" s="1"/>
  <c r="MF43" i="1" a="1"/>
  <c r="MF43" i="1" s="1"/>
  <c r="MA43" i="1" a="1"/>
  <c r="MA43" i="1" s="1"/>
  <c r="LZ43" i="1" a="1"/>
  <c r="LZ43" i="1" s="1"/>
  <c r="ME43" i="1" a="1"/>
  <c r="ME43" i="1" s="1"/>
  <c r="MD43" i="1" a="1"/>
  <c r="MD43" i="1" s="1"/>
  <c r="MB43" i="1" a="1"/>
  <c r="MB43" i="1" s="1"/>
  <c r="W44" i="1"/>
  <c r="JZ43" i="1" a="1"/>
  <c r="JZ43" i="1" s="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MF17" i="1"/>
  <c r="MF16" i="1"/>
  <c r="ME17" i="1"/>
  <c r="ME16" i="1"/>
  <c r="MB17" i="1"/>
  <c r="MB16" i="1"/>
  <c r="MD17" i="1"/>
  <c r="MD16" i="1"/>
  <c r="LZ17" i="1"/>
  <c r="LZ16" i="1"/>
  <c r="MC17" i="1"/>
  <c r="MC16" i="1"/>
  <c r="LY17" i="1"/>
  <c r="LY16" i="1"/>
  <c r="D43" i="1" l="1"/>
  <c r="K44" i="1"/>
  <c r="AI44" i="1" s="1"/>
  <c r="LV44" i="1" a="1"/>
  <c r="LV44" i="1" s="1"/>
  <c r="LU44" i="1" a="1"/>
  <c r="LU44" i="1" s="1"/>
  <c r="LT33" i="1" a="1"/>
  <c r="LT33" i="1" s="1"/>
  <c r="LV33" i="1" a="1"/>
  <c r="LV33" i="1" s="1"/>
  <c r="LU33" i="1" a="1"/>
  <c r="LU33" i="1" s="1"/>
  <c r="LS44" i="1" a="1"/>
  <c r="LS44" i="1" s="1"/>
  <c r="LT44" i="1" a="1"/>
  <c r="LT44" i="1" s="1"/>
  <c r="Q34" i="1"/>
  <c r="LK34" i="1" s="1" a="1"/>
  <c r="LK34" i="1" s="1"/>
  <c r="LS33" i="1" a="1"/>
  <c r="LS33" i="1" s="1"/>
  <c r="MA33" i="1" a="1"/>
  <c r="MA33" i="1" s="1"/>
  <c r="LY33" i="1" a="1"/>
  <c r="LY33" i="1" s="1"/>
  <c r="ME33" i="1" a="1"/>
  <c r="ME33" i="1" s="1"/>
  <c r="MB33" i="1" a="1"/>
  <c r="MB33" i="1" s="1"/>
  <c r="MC33" i="1" a="1"/>
  <c r="MC33" i="1" s="1"/>
  <c r="MD33" i="1" a="1"/>
  <c r="MD33" i="1" s="1"/>
  <c r="LZ33" i="1" a="1"/>
  <c r="LZ33" i="1" s="1"/>
  <c r="MF33" i="1" a="1"/>
  <c r="MF33" i="1" s="1"/>
  <c r="EE173" i="1"/>
  <c r="EF173" i="1"/>
  <c r="EE172" i="1"/>
  <c r="EF172" i="1"/>
  <c r="LL173" i="1"/>
  <c r="KV173" i="1"/>
  <c r="IJ173" i="1"/>
  <c r="AH173" i="1"/>
  <c r="AG173" i="1"/>
  <c r="LJ173" i="1"/>
  <c r="IH173" i="1"/>
  <c r="E173" i="1" s="1"/>
  <c r="G173" i="1" s="1"/>
  <c r="LH173" i="1"/>
  <c r="LG173" i="1"/>
  <c r="KY173" i="1"/>
  <c r="KW173" i="1"/>
  <c r="IG173" i="1"/>
  <c r="LI173" i="1"/>
  <c r="KX173"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LK45" i="1" s="1" a="1"/>
  <c r="LK45" i="1" s="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A46" i="1"/>
  <c r="JZ45" i="1" a="1"/>
  <c r="JZ45" i="1" s="1"/>
  <c r="K45" i="1" l="1"/>
  <c r="K46" i="1" s="1"/>
  <c r="D44" i="1"/>
  <c r="LT34" i="1" a="1"/>
  <c r="LT34" i="1" s="1"/>
  <c r="LU34" i="1" a="1"/>
  <c r="LU34" i="1" s="1"/>
  <c r="LV34" i="1" a="1"/>
  <c r="LV34" i="1" s="1"/>
  <c r="LU45" i="1" a="1"/>
  <c r="LU45" i="1" s="1"/>
  <c r="LV45" i="1" a="1"/>
  <c r="LV45" i="1" s="1"/>
  <c r="LS45" i="1" a="1"/>
  <c r="LS45" i="1" s="1"/>
  <c r="LT45" i="1" a="1"/>
  <c r="LT45" i="1" s="1"/>
  <c r="Q35" i="1"/>
  <c r="LK35" i="1" s="1" a="1"/>
  <c r="LK35" i="1" s="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S47" i="1"/>
  <c r="LX46" i="1"/>
  <c r="BB45" i="1"/>
  <c r="H46" i="1"/>
  <c r="BA45" i="1"/>
  <c r="AZ45" i="1"/>
  <c r="AY45" i="1"/>
  <c r="BC45" i="1"/>
  <c r="AX45" i="1"/>
  <c r="Q46" i="1"/>
  <c r="LK46" i="1" s="1" a="1"/>
  <c r="LK46" i="1" s="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D45" i="1" l="1"/>
  <c r="AI45" i="1"/>
  <c r="KR45" i="1" s="1"/>
  <c r="LT35" i="1" a="1"/>
  <c r="LT35" i="1" s="1"/>
  <c r="LU35" i="1" a="1"/>
  <c r="LU35" i="1" s="1"/>
  <c r="LV35" i="1" a="1"/>
  <c r="LV35" i="1" s="1"/>
  <c r="LU46" i="1" a="1"/>
  <c r="LU46" i="1" s="1"/>
  <c r="LV46" i="1" a="1"/>
  <c r="LV46" i="1" s="1"/>
  <c r="LS46" i="1" a="1"/>
  <c r="LS46" i="1" s="1"/>
  <c r="LT46" i="1" a="1"/>
  <c r="LT46" i="1" s="1"/>
  <c r="Q36" i="1"/>
  <c r="LK36" i="1" s="1" a="1"/>
  <c r="LK36" i="1" s="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I45" i="1" a="1"/>
  <c r="KI45" i="1" s="1"/>
  <c r="ME46" i="1" a="1"/>
  <c r="ME46" i="1" s="1"/>
  <c r="MA46" i="1" a="1"/>
  <c r="MA46" i="1" s="1"/>
  <c r="MD46" i="1" a="1"/>
  <c r="MD46" i="1" s="1"/>
  <c r="LZ46" i="1" a="1"/>
  <c r="LZ46" i="1" s="1"/>
  <c r="Q47" i="1"/>
  <c r="LK47" i="1" s="1" a="1"/>
  <c r="LK47" i="1" s="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K37" i="1" s="1" a="1"/>
  <c r="LK37" i="1" s="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LK48" i="1" s="1" a="1"/>
  <c r="LK48" i="1" s="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1" i="4"/>
  <c r="Z192" i="4" s="1"/>
  <c r="Z193" i="4" s="1"/>
  <c r="AA191" i="4"/>
  <c r="AA192" i="4" s="1"/>
  <c r="AA193" i="4" s="1"/>
  <c r="Z196" i="4"/>
  <c r="AA196" i="4"/>
  <c r="AA197" i="4" s="1"/>
  <c r="AA198" i="4" s="1"/>
  <c r="Z197" i="4"/>
  <c r="Z198" i="4" s="1"/>
  <c r="Z201" i="4"/>
  <c r="AA201" i="4"/>
  <c r="AA202" i="4" s="1"/>
  <c r="AA203" i="4" s="1"/>
  <c r="Z202" i="4"/>
  <c r="Z203"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315" i="1" s="1"/>
  <c r="JB5" i="1"/>
  <c r="JB315" i="1" s="1"/>
  <c r="JA5" i="1"/>
  <c r="JA315" i="1" s="1"/>
  <c r="IZ5" i="1"/>
  <c r="IZ315" i="1" s="1"/>
  <c r="IY5" i="1"/>
  <c r="IY315" i="1" s="1"/>
  <c r="IX5" i="1"/>
  <c r="IX315" i="1" s="1"/>
  <c r="IW5" i="1"/>
  <c r="IW315" i="1" s="1"/>
  <c r="IV5" i="1"/>
  <c r="IV315" i="1" s="1"/>
  <c r="IU5" i="1"/>
  <c r="IU315" i="1" s="1"/>
  <c r="JF5" i="1"/>
  <c r="JF315" i="1" s="1"/>
  <c r="IK26" i="1" a="1"/>
  <c r="IK26" i="1" s="1"/>
  <c r="IK25" i="1" a="1"/>
  <c r="IK25" i="1" s="1"/>
  <c r="IK24" i="1" a="1"/>
  <c r="IK24" i="1" s="1"/>
  <c r="J30" i="1"/>
  <c r="J24" i="1"/>
  <c r="AL174" i="1"/>
  <c r="A174" i="1"/>
  <c r="IK5" i="1"/>
  <c r="IK315" i="1" s="1"/>
  <c r="A113" i="5"/>
  <c r="JG5" i="1"/>
  <c r="JG315" i="1" s="1"/>
  <c r="JH5" i="1"/>
  <c r="JH315" i="1" s="1"/>
  <c r="A122" i="5"/>
  <c r="JI5" i="1"/>
  <c r="JI315" i="1" s="1"/>
  <c r="JZ30" i="1" a="1"/>
  <c r="JZ30" i="1" s="1"/>
  <c r="C769" i="4"/>
  <c r="C767" i="4"/>
  <c r="C772" i="4"/>
  <c r="C771" i="4"/>
  <c r="C770" i="4"/>
  <c r="C768"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B256" i="8"/>
  <c r="B256" i="7"/>
  <c r="B256" i="6"/>
  <c r="B271"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9"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3" i="4"/>
  <c r="B243" i="8"/>
  <c r="B243" i="7"/>
  <c r="B243" i="6"/>
  <c r="B258" i="4"/>
  <c r="B259" i="8"/>
  <c r="B259" i="7"/>
  <c r="B259" i="6"/>
  <c r="B274" i="4"/>
  <c r="B251" i="8"/>
  <c r="B251" i="7"/>
  <c r="B251" i="6"/>
  <c r="B266"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15" i="1" s="1"/>
  <c r="IC5" i="1"/>
  <c r="IC315" i="1" s="1"/>
  <c r="IB5" i="1"/>
  <c r="IB315" i="1" s="1"/>
  <c r="IA5" i="1"/>
  <c r="IA315" i="1" s="1"/>
  <c r="HZ5" i="1"/>
  <c r="HZ315" i="1" s="1"/>
  <c r="HY5" i="1"/>
  <c r="HY315" i="1" s="1"/>
  <c r="HX5" i="1"/>
  <c r="HX315" i="1" s="1"/>
  <c r="HW5" i="1"/>
  <c r="HW315" i="1" s="1"/>
  <c r="HV5" i="1"/>
  <c r="HV315" i="1" s="1"/>
  <c r="HU5" i="1"/>
  <c r="HU315" i="1" s="1"/>
  <c r="HT5" i="1"/>
  <c r="HT315" i="1" s="1"/>
  <c r="HS5" i="1"/>
  <c r="HS315" i="1" s="1"/>
  <c r="HR5" i="1"/>
  <c r="HR315" i="1" s="1"/>
  <c r="HQ5" i="1"/>
  <c r="HQ315" i="1" s="1"/>
  <c r="HP5" i="1"/>
  <c r="HP315" i="1" s="1"/>
  <c r="HO5" i="1"/>
  <c r="HO315" i="1" s="1"/>
  <c r="HN5" i="1"/>
  <c r="HN315" i="1" s="1"/>
  <c r="HM5" i="1"/>
  <c r="HM315" i="1" s="1"/>
  <c r="HL5" i="1"/>
  <c r="HL315" i="1" s="1"/>
  <c r="HK5" i="1"/>
  <c r="HK315" i="1" s="1"/>
  <c r="HJ5" i="1"/>
  <c r="HJ315" i="1" s="1"/>
  <c r="HI5" i="1"/>
  <c r="HI315" i="1" s="1"/>
  <c r="HH5" i="1"/>
  <c r="HH315" i="1" s="1"/>
  <c r="HG5" i="1"/>
  <c r="HG315" i="1" s="1"/>
  <c r="HF5" i="1"/>
  <c r="HF315" i="1" s="1"/>
  <c r="HE5" i="1"/>
  <c r="HE315" i="1" s="1"/>
  <c r="HD5" i="1"/>
  <c r="HD315" i="1" s="1"/>
  <c r="HC5" i="1"/>
  <c r="HC315" i="1" s="1"/>
  <c r="HB5" i="1"/>
  <c r="HB315" i="1" s="1"/>
  <c r="HA5" i="1"/>
  <c r="HA315" i="1" s="1"/>
  <c r="GZ5" i="1"/>
  <c r="GZ315" i="1" s="1"/>
  <c r="GY5" i="1"/>
  <c r="GY315" i="1" s="1"/>
  <c r="GX5" i="1"/>
  <c r="GX315" i="1" s="1"/>
  <c r="GW5" i="1"/>
  <c r="GW315" i="1" s="1"/>
  <c r="GV5" i="1"/>
  <c r="GV315" i="1" s="1"/>
  <c r="GU5" i="1"/>
  <c r="GU315" i="1" s="1"/>
  <c r="GT5" i="1"/>
  <c r="GT315" i="1" s="1"/>
  <c r="GS5" i="1"/>
  <c r="GS315" i="1" s="1"/>
  <c r="GR5" i="1"/>
  <c r="GR315" i="1" s="1"/>
  <c r="GQ5" i="1"/>
  <c r="GQ315" i="1" s="1"/>
  <c r="GP5" i="1"/>
  <c r="GP315" i="1" s="1"/>
  <c r="GO5" i="1"/>
  <c r="GO315" i="1" s="1"/>
  <c r="GN5" i="1"/>
  <c r="GN315" i="1" s="1"/>
  <c r="GM5" i="1"/>
  <c r="GM315" i="1" s="1"/>
  <c r="GL5" i="1"/>
  <c r="GL315" i="1" s="1"/>
  <c r="GK5" i="1"/>
  <c r="GK315" i="1" s="1"/>
  <c r="GJ5" i="1"/>
  <c r="GJ315" i="1" s="1"/>
  <c r="GI5" i="1"/>
  <c r="GI315" i="1" s="1"/>
  <c r="GH5" i="1"/>
  <c r="GH315" i="1" s="1"/>
  <c r="GG5" i="1"/>
  <c r="GG315" i="1" s="1"/>
  <c r="GF5" i="1"/>
  <c r="GF315" i="1" s="1"/>
  <c r="GE5" i="1"/>
  <c r="GE315" i="1" s="1"/>
  <c r="GD5" i="1"/>
  <c r="GD315" i="1" s="1"/>
  <c r="GC5" i="1"/>
  <c r="GC315" i="1" s="1"/>
  <c r="GB5" i="1"/>
  <c r="GB315" i="1" s="1"/>
  <c r="GA5" i="1"/>
  <c r="GA315" i="1" s="1"/>
  <c r="FZ5" i="1"/>
  <c r="FZ315" i="1" s="1"/>
  <c r="FY5" i="1"/>
  <c r="FY315" i="1" s="1"/>
  <c r="FX5" i="1"/>
  <c r="FX315" i="1" s="1"/>
  <c r="FW5" i="1"/>
  <c r="FW315" i="1" s="1"/>
  <c r="FV5" i="1"/>
  <c r="FV315" i="1" s="1"/>
  <c r="FU5" i="1"/>
  <c r="FU315" i="1" s="1"/>
  <c r="FT5" i="1"/>
  <c r="FT315" i="1" s="1"/>
  <c r="FS5" i="1"/>
  <c r="FS315" i="1" s="1"/>
  <c r="FR5" i="1"/>
  <c r="FR315" i="1" s="1"/>
  <c r="FQ5" i="1"/>
  <c r="FQ315" i="1" s="1"/>
  <c r="FP5" i="1"/>
  <c r="FP315" i="1" s="1"/>
  <c r="FO5" i="1"/>
  <c r="FO315" i="1" s="1"/>
  <c r="FN5" i="1"/>
  <c r="FN315" i="1" s="1"/>
  <c r="FM5" i="1"/>
  <c r="FM315" i="1" s="1"/>
  <c r="FL5" i="1"/>
  <c r="FL315" i="1" s="1"/>
  <c r="FK5" i="1"/>
  <c r="FK315" i="1" s="1"/>
  <c r="FJ5" i="1"/>
  <c r="FJ315" i="1" s="1"/>
  <c r="FI5" i="1"/>
  <c r="FI315" i="1" s="1"/>
  <c r="FH5" i="1"/>
  <c r="FH315" i="1" s="1"/>
  <c r="FG5" i="1"/>
  <c r="FG315" i="1" s="1"/>
  <c r="FF5" i="1"/>
  <c r="FF315" i="1" s="1"/>
  <c r="FE5" i="1"/>
  <c r="FE315" i="1" s="1"/>
  <c r="FD5" i="1"/>
  <c r="FD315" i="1" s="1"/>
  <c r="FC5" i="1"/>
  <c r="FC315" i="1" s="1"/>
  <c r="FB5" i="1"/>
  <c r="FB315" i="1" s="1"/>
  <c r="FA5" i="1"/>
  <c r="FA315" i="1" s="1"/>
  <c r="EZ5" i="1"/>
  <c r="EZ315" i="1" s="1"/>
  <c r="EY5" i="1"/>
  <c r="EY315" i="1" s="1"/>
  <c r="EX5" i="1"/>
  <c r="EX315" i="1" s="1"/>
  <c r="EW5" i="1"/>
  <c r="EW315" i="1" s="1"/>
  <c r="EV5" i="1"/>
  <c r="EV315" i="1" s="1"/>
  <c r="EU5" i="1"/>
  <c r="EU315" i="1" s="1"/>
  <c r="ET5" i="1"/>
  <c r="ET315" i="1" s="1"/>
  <c r="ES5" i="1"/>
  <c r="ES315" i="1" s="1"/>
  <c r="ER5" i="1"/>
  <c r="ER315" i="1" s="1"/>
  <c r="EQ5" i="1"/>
  <c r="EQ315" i="1" s="1"/>
  <c r="EP5" i="1"/>
  <c r="EP315" i="1" s="1"/>
  <c r="EO5" i="1"/>
  <c r="EO315" i="1" s="1"/>
  <c r="EN5" i="1"/>
  <c r="EN315" i="1" s="1"/>
  <c r="EM5" i="1"/>
  <c r="EM315" i="1" s="1"/>
  <c r="EL5" i="1"/>
  <c r="EL315" i="1" s="1"/>
  <c r="EK5" i="1"/>
  <c r="EK315" i="1" s="1"/>
  <c r="EJ5" i="1"/>
  <c r="EJ315" i="1" s="1"/>
  <c r="EI5" i="1"/>
  <c r="EI315" i="1" s="1"/>
  <c r="EH5" i="1"/>
  <c r="EH315"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15" i="1" s="1"/>
  <c r="AF240" i="4"/>
  <c r="AI240" i="4" s="1"/>
  <c r="AL240" i="4" s="1"/>
  <c r="AO240" i="4" s="1"/>
  <c r="AE240" i="4"/>
  <c r="AH240" i="4" s="1"/>
  <c r="AK240" i="4" s="1"/>
  <c r="AN240"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0" i="4"/>
  <c r="AG240" i="4" s="1"/>
  <c r="AJ240" i="4" s="1"/>
  <c r="AM240"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1" i="4"/>
  <c r="AJ251" i="4"/>
  <c r="AG251" i="4"/>
  <c r="AD251" i="4"/>
  <c r="AM250" i="4"/>
  <c r="AJ250" i="4"/>
  <c r="AG250" i="4"/>
  <c r="AD250" i="4"/>
  <c r="G315" i="1"/>
  <c r="F315" i="1"/>
  <c r="E315" i="1"/>
  <c r="C315" i="1"/>
  <c r="B315" i="1"/>
  <c r="DL315" i="1"/>
  <c r="DK315" i="1"/>
  <c r="DJ315" i="1"/>
  <c r="DI315" i="1"/>
  <c r="DH315" i="1"/>
  <c r="DG315" i="1"/>
  <c r="DF315" i="1"/>
  <c r="DE315" i="1"/>
  <c r="DD315" i="1"/>
  <c r="DC315" i="1"/>
  <c r="DB315" i="1"/>
  <c r="DA315" i="1"/>
  <c r="DL13" i="1"/>
  <c r="DK13" i="1"/>
  <c r="DJ13" i="1"/>
  <c r="DI13" i="1"/>
  <c r="DH13" i="1"/>
  <c r="DG13" i="1"/>
  <c r="DF13" i="1"/>
  <c r="DE13" i="1"/>
  <c r="DD13" i="1"/>
  <c r="DC13" i="1"/>
  <c r="DB13" i="1"/>
  <c r="DA13" i="1"/>
  <c r="II5" i="1"/>
  <c r="II315"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315" i="1" s="1"/>
  <c r="KG5" i="1"/>
  <c r="KG315" i="1" s="1"/>
  <c r="KF5" i="1"/>
  <c r="KF315" i="1" s="1"/>
  <c r="KE5" i="1"/>
  <c r="KE315" i="1" s="1"/>
  <c r="KD5" i="1"/>
  <c r="KD315" i="1" s="1"/>
  <c r="KC5" i="1"/>
  <c r="KC315" i="1" s="1"/>
  <c r="KB5" i="1"/>
  <c r="KB315" i="1" s="1"/>
  <c r="LD5" i="1"/>
  <c r="LD315" i="1" s="1"/>
  <c r="KU5" i="1"/>
  <c r="KU315" i="1" s="1"/>
  <c r="AD59" i="4"/>
  <c r="AC59" i="4"/>
  <c r="W59" i="4"/>
  <c r="MR5" i="1"/>
  <c r="MR315" i="1" s="1"/>
  <c r="MQ5" i="1"/>
  <c r="MQ315" i="1" s="1"/>
  <c r="MP5" i="1"/>
  <c r="MP315" i="1" s="1"/>
  <c r="MO5" i="1"/>
  <c r="MO315" i="1" s="1"/>
  <c r="MN5" i="1"/>
  <c r="MN315" i="1" s="1"/>
  <c r="MM5" i="1"/>
  <c r="MM315" i="1" s="1"/>
  <c r="ML5" i="1"/>
  <c r="ML315" i="1" s="1"/>
  <c r="KI30" i="1" a="1"/>
  <c r="KI30" i="1" s="1"/>
  <c r="KP5" i="1"/>
  <c r="KP315" i="1" s="1"/>
  <c r="KO5" i="1"/>
  <c r="KO315" i="1" s="1"/>
  <c r="KN5" i="1"/>
  <c r="KN315" i="1" s="1"/>
  <c r="KM5" i="1"/>
  <c r="KM315" i="1" s="1"/>
  <c r="KL5" i="1"/>
  <c r="KL315" i="1" s="1"/>
  <c r="KK5" i="1"/>
  <c r="KK315"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8" i="4"/>
  <c r="B757" i="4"/>
  <c r="B756" i="4"/>
  <c r="B746" i="4"/>
  <c r="B745" i="4"/>
  <c r="B744" i="4"/>
  <c r="B734" i="4"/>
  <c r="B733" i="4"/>
  <c r="B732" i="4"/>
  <c r="BC14" i="1"/>
  <c r="H25" i="1"/>
  <c r="H32" i="1"/>
  <c r="BA14" i="1"/>
  <c r="AZ14" i="1"/>
  <c r="AY14" i="1"/>
  <c r="BA5" i="1"/>
  <c r="BA315" i="1" s="1"/>
  <c r="AZ5" i="1"/>
  <c r="AY5" i="1"/>
  <c r="A14" i="1"/>
  <c r="A13" i="1"/>
  <c r="B14" i="1" s="1"/>
  <c r="JE5" i="1"/>
  <c r="JE315" i="1" s="1"/>
  <c r="EG104" i="1" l="1"/>
  <c r="EG113" i="1"/>
  <c r="B99" i="1"/>
  <c r="B108" i="1"/>
  <c r="BD99" i="1"/>
  <c r="CZ99" i="1"/>
  <c r="JM99" i="1"/>
  <c r="DO99" i="1"/>
  <c r="LQ99" i="1"/>
  <c r="DU99" i="1"/>
  <c r="DU104" i="1" s="1"/>
  <c r="DM99" i="1"/>
  <c r="LP99" i="1"/>
  <c r="CM99" i="1"/>
  <c r="CL99" i="1"/>
  <c r="DN99" i="1"/>
  <c r="LR99" i="1"/>
  <c r="MI99" i="1"/>
  <c r="LO99" i="1"/>
  <c r="JL99" i="1"/>
  <c r="MJ99" i="1"/>
  <c r="B153" i="1"/>
  <c r="DO153" i="1" s="1"/>
  <c r="B162" i="1"/>
  <c r="EG158" i="1"/>
  <c r="EG167" i="1"/>
  <c r="LR153" i="1"/>
  <c r="CZ153" i="1"/>
  <c r="LO153" i="1"/>
  <c r="DN153" i="1"/>
  <c r="MJ153" i="1"/>
  <c r="DM153" i="1"/>
  <c r="BD153" i="1"/>
  <c r="MI153" i="1"/>
  <c r="CM153" i="1"/>
  <c r="LQ153" i="1"/>
  <c r="CL153" i="1"/>
  <c r="LP153" i="1"/>
  <c r="EG294" i="1"/>
  <c r="EG291" i="1"/>
  <c r="EG290" i="1"/>
  <c r="EG293" i="1"/>
  <c r="EG301" i="1"/>
  <c r="EG300" i="1"/>
  <c r="EG302" i="1"/>
  <c r="EG288" i="1"/>
  <c r="EG299" i="1"/>
  <c r="EG295" i="1"/>
  <c r="EG296" i="1"/>
  <c r="EG303" i="1"/>
  <c r="EG297" i="1"/>
  <c r="EG292" i="1"/>
  <c r="EG289" i="1"/>
  <c r="EG298" i="1"/>
  <c r="EG305" i="1"/>
  <c r="EG306" i="1"/>
  <c r="EG307" i="1"/>
  <c r="EG304" i="1"/>
  <c r="EG284" i="1"/>
  <c r="EG286" i="1"/>
  <c r="EG287" i="1"/>
  <c r="EG285" i="1"/>
  <c r="EG280" i="1"/>
  <c r="EG283" i="1"/>
  <c r="EG270" i="1"/>
  <c r="EG271" i="1"/>
  <c r="EG272" i="1"/>
  <c r="EG273" i="1"/>
  <c r="B214" i="1"/>
  <c r="KM214" i="1" s="1"/>
  <c r="B270" i="1"/>
  <c r="EG214" i="1"/>
  <c r="EG215" i="1"/>
  <c r="EG216" i="1"/>
  <c r="EG217" i="1"/>
  <c r="B144" i="1"/>
  <c r="B135" i="1"/>
  <c r="B126" i="1"/>
  <c r="B117" i="1"/>
  <c r="EG149" i="1"/>
  <c r="EG131" i="1"/>
  <c r="EG122" i="1"/>
  <c r="EG140" i="1"/>
  <c r="EG277" i="1"/>
  <c r="EG278" i="1"/>
  <c r="EG279" i="1"/>
  <c r="EG276" i="1"/>
  <c r="B266" i="1"/>
  <c r="B262" i="1"/>
  <c r="B258" i="1"/>
  <c r="B250" i="1"/>
  <c r="B254" i="1"/>
  <c r="B246" i="1"/>
  <c r="EG250" i="1"/>
  <c r="EG246" i="1"/>
  <c r="EG254" i="1"/>
  <c r="EG258" i="1"/>
  <c r="EG266" i="1"/>
  <c r="EG262" i="1"/>
  <c r="EG255" i="1"/>
  <c r="EG247" i="1"/>
  <c r="EG263" i="1"/>
  <c r="EG251" i="1"/>
  <c r="EG267" i="1"/>
  <c r="EG259" i="1"/>
  <c r="EG260" i="1"/>
  <c r="EG268" i="1"/>
  <c r="EG256" i="1"/>
  <c r="EG264" i="1"/>
  <c r="EG252" i="1"/>
  <c r="EG248" i="1"/>
  <c r="EG253" i="1"/>
  <c r="EG261" i="1"/>
  <c r="EG257" i="1"/>
  <c r="EG249" i="1"/>
  <c r="EG269" i="1"/>
  <c r="EG265" i="1"/>
  <c r="B210" i="1"/>
  <c r="MJ210" i="1" s="1"/>
  <c r="B240" i="1"/>
  <c r="B236" i="1"/>
  <c r="B232" i="1"/>
  <c r="B228" i="1"/>
  <c r="B224" i="1"/>
  <c r="B220" i="1"/>
  <c r="EG240" i="1"/>
  <c r="EG220" i="1"/>
  <c r="EG230" i="1"/>
  <c r="EG232" i="1"/>
  <c r="EG229" i="1"/>
  <c r="EG224" i="1"/>
  <c r="EG237" i="1"/>
  <c r="EG228" i="1"/>
  <c r="EG236" i="1"/>
  <c r="EG225" i="1"/>
  <c r="EG238" i="1"/>
  <c r="EG231" i="1"/>
  <c r="EG233" i="1"/>
  <c r="EG221" i="1"/>
  <c r="EG241" i="1"/>
  <c r="EG234" i="1"/>
  <c r="EG239" i="1"/>
  <c r="EG226" i="1"/>
  <c r="EG242" i="1"/>
  <c r="EG222" i="1"/>
  <c r="EG227" i="1"/>
  <c r="EG243" i="1"/>
  <c r="EG235" i="1"/>
  <c r="EG223" i="1"/>
  <c r="DU210" i="1"/>
  <c r="KK210" i="1"/>
  <c r="EG210" i="1"/>
  <c r="EG211" i="1"/>
  <c r="EG212" i="1"/>
  <c r="EG213" i="1"/>
  <c r="B206" i="1"/>
  <c r="B202" i="1"/>
  <c r="B198" i="1"/>
  <c r="B194" i="1"/>
  <c r="EG202" i="1"/>
  <c r="EG198" i="1"/>
  <c r="EG206" i="1"/>
  <c r="EG207" i="1"/>
  <c r="EG194" i="1"/>
  <c r="EG203" i="1"/>
  <c r="EG208" i="1"/>
  <c r="EG199" i="1"/>
  <c r="EG195" i="1"/>
  <c r="EG204" i="1"/>
  <c r="EG196" i="1"/>
  <c r="EG205" i="1"/>
  <c r="EG209" i="1"/>
  <c r="EG200" i="1"/>
  <c r="EG197" i="1"/>
  <c r="EG201" i="1"/>
  <c r="EG191" i="1"/>
  <c r="EG192" i="1"/>
  <c r="EG193" i="1"/>
  <c r="EG77" i="1"/>
  <c r="EG86" i="1"/>
  <c r="EG95" i="1"/>
  <c r="B90" i="1"/>
  <c r="B81" i="1"/>
  <c r="B190" i="1"/>
  <c r="CZ190" i="1" s="1"/>
  <c r="B72" i="1"/>
  <c r="EG190" i="1"/>
  <c r="EG177" i="1"/>
  <c r="EG184" i="1"/>
  <c r="EG185" i="1"/>
  <c r="EG186" i="1"/>
  <c r="LU14" i="1"/>
  <c r="LV14" i="1"/>
  <c r="DX14" i="1"/>
  <c r="DX153" i="1" s="1"/>
  <c r="EC14" i="1"/>
  <c r="EC153" i="1" s="1"/>
  <c r="EB14" i="1"/>
  <c r="EB153" i="1" s="1"/>
  <c r="EA14" i="1"/>
  <c r="EA153" i="1" s="1"/>
  <c r="DY14" i="1"/>
  <c r="DY153" i="1" s="1"/>
  <c r="DZ14" i="1"/>
  <c r="DZ153" i="1" s="1"/>
  <c r="B181" i="1"/>
  <c r="LR181" i="1" s="1"/>
  <c r="B177" i="1"/>
  <c r="EG182" i="1"/>
  <c r="EG181" i="1"/>
  <c r="EG183" i="1"/>
  <c r="B52" i="1"/>
  <c r="B63" i="1"/>
  <c r="EG59" i="1"/>
  <c r="EG68" i="1"/>
  <c r="LS14" i="1"/>
  <c r="LT14" i="1"/>
  <c r="B41" i="1"/>
  <c r="B171" i="1"/>
  <c r="EG48" i="1"/>
  <c r="EG171" i="1"/>
  <c r="EG172" i="1"/>
  <c r="EG173" i="1"/>
  <c r="LZ14" i="1"/>
  <c r="LY14" i="1"/>
  <c r="MD14" i="1"/>
  <c r="MC14" i="1"/>
  <c r="MF14" i="1"/>
  <c r="ME14" i="1"/>
  <c r="MB14" i="1"/>
  <c r="MA14" i="1"/>
  <c r="H26" i="1"/>
  <c r="BB25" i="1"/>
  <c r="BA25" i="1"/>
  <c r="AX25" i="1"/>
  <c r="AZ25" i="1"/>
  <c r="AY25" i="1"/>
  <c r="BC25" i="1"/>
  <c r="H33" i="1"/>
  <c r="BC32" i="1"/>
  <c r="BB32" i="1"/>
  <c r="BA32" i="1"/>
  <c r="AZ32" i="1"/>
  <c r="AY32" i="1"/>
  <c r="AX32" i="1"/>
  <c r="MT14" i="1"/>
  <c r="MT153" i="1" s="1"/>
  <c r="AY18" i="8"/>
  <c r="AN18" i="8" s="1"/>
  <c r="AX20" i="7"/>
  <c r="AM20" i="7" s="1"/>
  <c r="BA20" i="7"/>
  <c r="AP20" i="7" s="1"/>
  <c r="IX14" i="1"/>
  <c r="IX153" i="1" s="1"/>
  <c r="JB14" i="1"/>
  <c r="JB153" i="1" s="1"/>
  <c r="IW14" i="1"/>
  <c r="IW153" i="1" s="1"/>
  <c r="JC14" i="1"/>
  <c r="JC153" i="1" s="1"/>
  <c r="IV14" i="1"/>
  <c r="IV153" i="1" s="1"/>
  <c r="IU14" i="1"/>
  <c r="IU153" i="1" s="1"/>
  <c r="IZ14" i="1"/>
  <c r="IZ153" i="1" s="1"/>
  <c r="IY14" i="1"/>
  <c r="IY153" i="1" s="1"/>
  <c r="JA14" i="1"/>
  <c r="JA153" i="1" s="1"/>
  <c r="IK14" i="1"/>
  <c r="IK153" i="1" s="1"/>
  <c r="JF14" i="1"/>
  <c r="JF153" i="1" s="1"/>
  <c r="EH9" i="1"/>
  <c r="JG14" i="1"/>
  <c r="JG153" i="1" s="1"/>
  <c r="JH14" i="1"/>
  <c r="JH153" i="1" s="1"/>
  <c r="JI14" i="1"/>
  <c r="JI190"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90" i="1" s="1"/>
  <c r="DJ14" i="1"/>
  <c r="DJ153" i="1" s="1"/>
  <c r="DL14" i="1"/>
  <c r="DL153" i="1" s="1"/>
  <c r="DB14" i="1"/>
  <c r="DB153"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53" i="1" s="1"/>
  <c r="DI14" i="1"/>
  <c r="DI153" i="1" s="1"/>
  <c r="DK14" i="1"/>
  <c r="DK153" i="1" s="1"/>
  <c r="DA14" i="1"/>
  <c r="DA153" i="1" s="1"/>
  <c r="DC14" i="1"/>
  <c r="DC153" i="1" s="1"/>
  <c r="KB37" i="1"/>
  <c r="KC37" i="1"/>
  <c r="KD37" i="1"/>
  <c r="KE37" i="1"/>
  <c r="KF37" i="1"/>
  <c r="KG37" i="1"/>
  <c r="KH37" i="1"/>
  <c r="DD14" i="1"/>
  <c r="DD153" i="1" s="1"/>
  <c r="DE14" i="1"/>
  <c r="DE153" i="1" s="1"/>
  <c r="DF14" i="1"/>
  <c r="DF153" i="1" s="1"/>
  <c r="II13" i="1"/>
  <c r="II16" i="1" s="1"/>
  <c r="KH13" i="1"/>
  <c r="LD13" i="1"/>
  <c r="LD17" i="1" s="1"/>
  <c r="KB13" i="1"/>
  <c r="KC13" i="1"/>
  <c r="KD13" i="1"/>
  <c r="KE13" i="1"/>
  <c r="KE17" i="1" s="1"/>
  <c r="KF13" i="1"/>
  <c r="KF17" i="1" s="1"/>
  <c r="KG13" i="1"/>
  <c r="KG17" i="1" s="1"/>
  <c r="LE315" i="1"/>
  <c r="LE13" i="1"/>
  <c r="LE17" i="1" s="1"/>
  <c r="KU14" i="1"/>
  <c r="KU16" i="1"/>
  <c r="KK13" i="1"/>
  <c r="KL13" i="1"/>
  <c r="KM13" i="1"/>
  <c r="KN13" i="1"/>
  <c r="KO13" i="1"/>
  <c r="KP13" i="1"/>
  <c r="AY315" i="1"/>
  <c r="AY13" i="1"/>
  <c r="AZ315" i="1"/>
  <c r="AZ13" i="1"/>
  <c r="BA13" i="1"/>
  <c r="JE13" i="1"/>
  <c r="LP108" i="1" l="1"/>
  <c r="JI108" i="1"/>
  <c r="JA108" i="1"/>
  <c r="IK108" i="1"/>
  <c r="EB108" i="1"/>
  <c r="DL108" i="1"/>
  <c r="DD108" i="1"/>
  <c r="CM108" i="1"/>
  <c r="MJ108" i="1"/>
  <c r="LO108" i="1"/>
  <c r="JH108" i="1"/>
  <c r="IZ108" i="1"/>
  <c r="EA108" i="1"/>
  <c r="DK108" i="1"/>
  <c r="DC108" i="1"/>
  <c r="CL108" i="1"/>
  <c r="DU108" i="1"/>
  <c r="MI108" i="1"/>
  <c r="JG108" i="1"/>
  <c r="IY108" i="1"/>
  <c r="DZ108" i="1"/>
  <c r="DJ108" i="1"/>
  <c r="DB108" i="1"/>
  <c r="EC108" i="1"/>
  <c r="DE108" i="1"/>
  <c r="JF108" i="1"/>
  <c r="IX108" i="1"/>
  <c r="DY108" i="1"/>
  <c r="DI108" i="1"/>
  <c r="DA108" i="1"/>
  <c r="BD108" i="1"/>
  <c r="IW108" i="1"/>
  <c r="DX108" i="1"/>
  <c r="DH108" i="1"/>
  <c r="CZ108" i="1"/>
  <c r="JM108" i="1"/>
  <c r="IV108" i="1"/>
  <c r="DO108" i="1"/>
  <c r="DG108" i="1"/>
  <c r="JB108" i="1"/>
  <c r="DM108" i="1"/>
  <c r="LR108" i="1"/>
  <c r="JL108" i="1"/>
  <c r="JC108" i="1"/>
  <c r="IU108" i="1"/>
  <c r="DN108" i="1"/>
  <c r="DF108" i="1"/>
  <c r="MT108" i="1"/>
  <c r="LQ108" i="1"/>
  <c r="EH104" i="1"/>
  <c r="EH113" i="1"/>
  <c r="JG99" i="1"/>
  <c r="CL100" i="1"/>
  <c r="CL101" i="1"/>
  <c r="CL102" i="1"/>
  <c r="CL103" i="1"/>
  <c r="DL99" i="1"/>
  <c r="IK99" i="1"/>
  <c r="DE99" i="1"/>
  <c r="DO101" i="1"/>
  <c r="DU101" i="1" s="1"/>
  <c r="DO102" i="1"/>
  <c r="DU102" i="1" s="1"/>
  <c r="DO103" i="1"/>
  <c r="DU103" i="1" s="1"/>
  <c r="DO104" i="1"/>
  <c r="IV99" i="1"/>
  <c r="DX99" i="1"/>
  <c r="BD100" i="1"/>
  <c r="BD101" i="1"/>
  <c r="BD102" i="1"/>
  <c r="BD103" i="1"/>
  <c r="BD104" i="1"/>
  <c r="DC99" i="1"/>
  <c r="JH99" i="1"/>
  <c r="IU99" i="1"/>
  <c r="EB99" i="1"/>
  <c r="JA99" i="1"/>
  <c r="JM100" i="1"/>
  <c r="JM101" i="1"/>
  <c r="JM102" i="1"/>
  <c r="JM103" i="1"/>
  <c r="JM104" i="1"/>
  <c r="DZ99" i="1"/>
  <c r="MJ100" i="1"/>
  <c r="MJ101" i="1"/>
  <c r="MJ102" i="1"/>
  <c r="MJ103" i="1"/>
  <c r="MJ104" i="1"/>
  <c r="LR100" i="1"/>
  <c r="LR101" i="1"/>
  <c r="LR102" i="1"/>
  <c r="LR103" i="1"/>
  <c r="LR104" i="1"/>
  <c r="IZ99" i="1"/>
  <c r="JI99" i="1"/>
  <c r="EC99" i="1"/>
  <c r="JB99" i="1"/>
  <c r="DA99" i="1"/>
  <c r="IY99" i="1"/>
  <c r="JC99" i="1"/>
  <c r="LP100" i="1"/>
  <c r="LP101" i="1"/>
  <c r="LP102" i="1"/>
  <c r="LP103" i="1"/>
  <c r="LP104" i="1"/>
  <c r="LQ100" i="1"/>
  <c r="LQ101" i="1"/>
  <c r="LQ102" i="1"/>
  <c r="LQ103" i="1"/>
  <c r="LQ104" i="1"/>
  <c r="DI99" i="1"/>
  <c r="CM100" i="1"/>
  <c r="CM101" i="1"/>
  <c r="CM102" i="1"/>
  <c r="CM103" i="1"/>
  <c r="CZ100" i="1"/>
  <c r="CZ101" i="1"/>
  <c r="CZ102" i="1"/>
  <c r="CZ103" i="1"/>
  <c r="CZ104" i="1"/>
  <c r="IX99" i="1"/>
  <c r="DU153" i="1"/>
  <c r="DU158" i="1" s="1"/>
  <c r="DB99" i="1"/>
  <c r="DF99" i="1"/>
  <c r="JL100" i="1"/>
  <c r="JL101" i="1"/>
  <c r="JL102" i="1"/>
  <c r="JL103" i="1"/>
  <c r="JL104" i="1"/>
  <c r="MI100" i="1"/>
  <c r="MI101" i="1"/>
  <c r="MI102" i="1"/>
  <c r="MI103" i="1"/>
  <c r="MI104" i="1"/>
  <c r="DK99" i="1"/>
  <c r="MT99" i="1"/>
  <c r="DH99" i="1"/>
  <c r="DY99" i="1"/>
  <c r="JF99" i="1"/>
  <c r="EA99" i="1"/>
  <c r="LO100" i="1"/>
  <c r="LO101" i="1"/>
  <c r="LO102" i="1"/>
  <c r="LO103" i="1"/>
  <c r="LO104" i="1"/>
  <c r="DJ99" i="1"/>
  <c r="DD99" i="1"/>
  <c r="DG99" i="1"/>
  <c r="IW99" i="1"/>
  <c r="EH158" i="1"/>
  <c r="EH167" i="1"/>
  <c r="LR162" i="1"/>
  <c r="JI162" i="1"/>
  <c r="JA162" i="1"/>
  <c r="IK162" i="1"/>
  <c r="EB162" i="1"/>
  <c r="DL162" i="1"/>
  <c r="DD162" i="1"/>
  <c r="CM162" i="1"/>
  <c r="MT162" i="1"/>
  <c r="LP162" i="1"/>
  <c r="JG162" i="1"/>
  <c r="IY162" i="1"/>
  <c r="DZ162" i="1"/>
  <c r="DJ162" i="1"/>
  <c r="DB162" i="1"/>
  <c r="MJ162" i="1"/>
  <c r="LO162" i="1"/>
  <c r="MI162" i="1"/>
  <c r="IW162" i="1"/>
  <c r="IV162" i="1"/>
  <c r="IZ162" i="1"/>
  <c r="DK162" i="1"/>
  <c r="CZ162" i="1"/>
  <c r="IX162" i="1"/>
  <c r="DU162" i="1"/>
  <c r="DU167" i="1" s="1"/>
  <c r="DI162" i="1"/>
  <c r="LQ162" i="1"/>
  <c r="IU162" i="1"/>
  <c r="DH162" i="1"/>
  <c r="BD162" i="1"/>
  <c r="DM162" i="1"/>
  <c r="EC162" i="1"/>
  <c r="DG162" i="1"/>
  <c r="CL162" i="1"/>
  <c r="JH162" i="1"/>
  <c r="EA162" i="1"/>
  <c r="DF162" i="1"/>
  <c r="JF162" i="1"/>
  <c r="DY162" i="1"/>
  <c r="DO162" i="1"/>
  <c r="DE162" i="1"/>
  <c r="JC162" i="1"/>
  <c r="DX162" i="1"/>
  <c r="DN162" i="1"/>
  <c r="DC162" i="1"/>
  <c r="JB162" i="1"/>
  <c r="DA162" i="1"/>
  <c r="MT154" i="1"/>
  <c r="MT155" i="1"/>
  <c r="MT156" i="1"/>
  <c r="MT157" i="1"/>
  <c r="MT158" i="1"/>
  <c r="DZ154" i="1"/>
  <c r="DZ155" i="1"/>
  <c r="DZ156" i="1"/>
  <c r="DZ157" i="1"/>
  <c r="DZ158" i="1"/>
  <c r="DC154" i="1"/>
  <c r="DC155" i="1"/>
  <c r="DC156" i="1"/>
  <c r="DC157" i="1"/>
  <c r="DC158" i="1"/>
  <c r="JG154" i="1"/>
  <c r="JG155" i="1"/>
  <c r="JG156" i="1"/>
  <c r="JG157" i="1"/>
  <c r="JG158" i="1"/>
  <c r="IV154" i="1"/>
  <c r="IV155" i="1"/>
  <c r="IV156" i="1"/>
  <c r="IV157" i="1"/>
  <c r="IV158" i="1"/>
  <c r="DY154" i="1"/>
  <c r="DY155" i="1"/>
  <c r="DY156" i="1"/>
  <c r="DY157" i="1"/>
  <c r="DY158" i="1"/>
  <c r="IZ154" i="1"/>
  <c r="IZ155" i="1"/>
  <c r="IZ156" i="1"/>
  <c r="IZ157" i="1"/>
  <c r="IZ158" i="1"/>
  <c r="DK154" i="1"/>
  <c r="DK155" i="1"/>
  <c r="DK156" i="1"/>
  <c r="DK157" i="1"/>
  <c r="DK158" i="1"/>
  <c r="DH154" i="1"/>
  <c r="DH155" i="1"/>
  <c r="DH156" i="1"/>
  <c r="DH157" i="1"/>
  <c r="DH158" i="1"/>
  <c r="JF154" i="1"/>
  <c r="JF155" i="1"/>
  <c r="JF156" i="1"/>
  <c r="JF157" i="1"/>
  <c r="JF158" i="1"/>
  <c r="IW154" i="1"/>
  <c r="IW155" i="1"/>
  <c r="IW156" i="1"/>
  <c r="IW157" i="1"/>
  <c r="IW158" i="1"/>
  <c r="EA154" i="1"/>
  <c r="EA155" i="1"/>
  <c r="EA156" i="1"/>
  <c r="EA157" i="1"/>
  <c r="EA158" i="1"/>
  <c r="DD154" i="1"/>
  <c r="DD155" i="1"/>
  <c r="DD156" i="1"/>
  <c r="DD157" i="1"/>
  <c r="DD158" i="1"/>
  <c r="DB154" i="1"/>
  <c r="DB155" i="1"/>
  <c r="DB156" i="1"/>
  <c r="DB157" i="1"/>
  <c r="DB158" i="1"/>
  <c r="IK154" i="1"/>
  <c r="IK155" i="1"/>
  <c r="IK156" i="1"/>
  <c r="IK157" i="1"/>
  <c r="IK158" i="1"/>
  <c r="JB154" i="1"/>
  <c r="JB155" i="1"/>
  <c r="JB156" i="1"/>
  <c r="JB157" i="1"/>
  <c r="JB158" i="1"/>
  <c r="EB154" i="1"/>
  <c r="EB155" i="1"/>
  <c r="EB156" i="1"/>
  <c r="EB157" i="1"/>
  <c r="EB158" i="1"/>
  <c r="DA154" i="1"/>
  <c r="DA155" i="1"/>
  <c r="DA156" i="1"/>
  <c r="DA157" i="1"/>
  <c r="DA158" i="1"/>
  <c r="IU154" i="1"/>
  <c r="IU155" i="1"/>
  <c r="IU156" i="1"/>
  <c r="IU157" i="1"/>
  <c r="IU158" i="1"/>
  <c r="DL154" i="1"/>
  <c r="DL155" i="1"/>
  <c r="DL156" i="1"/>
  <c r="DL157" i="1"/>
  <c r="DL158" i="1"/>
  <c r="JA154" i="1"/>
  <c r="JA155" i="1"/>
  <c r="JA156" i="1"/>
  <c r="JA157" i="1"/>
  <c r="JA158" i="1"/>
  <c r="IX154" i="1"/>
  <c r="IX155" i="1"/>
  <c r="IX156" i="1"/>
  <c r="IX157" i="1"/>
  <c r="IX158" i="1"/>
  <c r="EC154" i="1"/>
  <c r="EC155" i="1"/>
  <c r="EC156" i="1"/>
  <c r="EC157" i="1"/>
  <c r="EC158" i="1"/>
  <c r="JH154" i="1"/>
  <c r="JH155" i="1"/>
  <c r="JH156" i="1"/>
  <c r="JH157" i="1"/>
  <c r="JH158" i="1"/>
  <c r="DF154" i="1"/>
  <c r="DF155" i="1"/>
  <c r="DF156" i="1"/>
  <c r="DF157" i="1"/>
  <c r="DF158" i="1"/>
  <c r="DE154" i="1"/>
  <c r="DE155" i="1"/>
  <c r="DE156" i="1"/>
  <c r="DE157" i="1"/>
  <c r="DE158" i="1"/>
  <c r="DJ154" i="1"/>
  <c r="DJ155" i="1"/>
  <c r="DJ156" i="1"/>
  <c r="DJ157" i="1"/>
  <c r="DJ158" i="1"/>
  <c r="IY154" i="1"/>
  <c r="IY155" i="1"/>
  <c r="IY156" i="1"/>
  <c r="IY157" i="1"/>
  <c r="IY158" i="1"/>
  <c r="DX154" i="1"/>
  <c r="DX155" i="1"/>
  <c r="DX156" i="1"/>
  <c r="DX157" i="1"/>
  <c r="DX158" i="1"/>
  <c r="DI154" i="1"/>
  <c r="DI155" i="1"/>
  <c r="DI156" i="1"/>
  <c r="DI157" i="1"/>
  <c r="DI158" i="1"/>
  <c r="BD154" i="1"/>
  <c r="BD155" i="1"/>
  <c r="BD156" i="1"/>
  <c r="BD157" i="1"/>
  <c r="BD158" i="1"/>
  <c r="JC154" i="1"/>
  <c r="JC155" i="1"/>
  <c r="JC156" i="1"/>
  <c r="JC157" i="1"/>
  <c r="JC158" i="1"/>
  <c r="LR154" i="1"/>
  <c r="LR155" i="1"/>
  <c r="LR156" i="1"/>
  <c r="LR157" i="1"/>
  <c r="LR158" i="1"/>
  <c r="LP154" i="1"/>
  <c r="LP155" i="1"/>
  <c r="LP156" i="1"/>
  <c r="LP157" i="1"/>
  <c r="LP158" i="1"/>
  <c r="MI154" i="1"/>
  <c r="MI155" i="1"/>
  <c r="MI156" i="1"/>
  <c r="MI157" i="1"/>
  <c r="MI158" i="1"/>
  <c r="CZ154" i="1"/>
  <c r="CZ155" i="1"/>
  <c r="CZ156" i="1"/>
  <c r="CZ157" i="1"/>
  <c r="CZ158" i="1"/>
  <c r="JI153" i="1"/>
  <c r="CM154" i="1"/>
  <c r="CM155" i="1"/>
  <c r="CM156" i="1"/>
  <c r="CM157" i="1"/>
  <c r="DG153" i="1"/>
  <c r="LQ154" i="1"/>
  <c r="LQ155" i="1"/>
  <c r="LQ156" i="1"/>
  <c r="LQ157" i="1"/>
  <c r="LQ158" i="1"/>
  <c r="LO154" i="1"/>
  <c r="LO155" i="1"/>
  <c r="LO156" i="1"/>
  <c r="LO157" i="1"/>
  <c r="LO158" i="1"/>
  <c r="CL154" i="1"/>
  <c r="CL155" i="1"/>
  <c r="CL156" i="1"/>
  <c r="CL157" i="1"/>
  <c r="DO155" i="1"/>
  <c r="DU155" i="1" s="1"/>
  <c r="DO156" i="1"/>
  <c r="DU156" i="1" s="1"/>
  <c r="DO157" i="1"/>
  <c r="DU157" i="1" s="1"/>
  <c r="DO158" i="1"/>
  <c r="MJ154" i="1"/>
  <c r="MJ155" i="1"/>
  <c r="MJ156" i="1"/>
  <c r="MJ157" i="1"/>
  <c r="MJ158" i="1"/>
  <c r="DN210" i="1"/>
  <c r="DO214" i="1"/>
  <c r="JG214" i="1"/>
  <c r="IV214" i="1"/>
  <c r="MT214" i="1"/>
  <c r="KJ214" i="1"/>
  <c r="KO214" i="1"/>
  <c r="DN214" i="1"/>
  <c r="LP214" i="1"/>
  <c r="CZ214" i="1"/>
  <c r="EB190" i="1"/>
  <c r="DE190" i="1"/>
  <c r="DJ190" i="1"/>
  <c r="IY190" i="1"/>
  <c r="KK214" i="1"/>
  <c r="DA190" i="1"/>
  <c r="JH190" i="1"/>
  <c r="IU190" i="1"/>
  <c r="DZ190" i="1"/>
  <c r="DI190" i="1"/>
  <c r="EH298" i="1"/>
  <c r="EH291" i="1"/>
  <c r="EH290" i="1"/>
  <c r="EH292" i="1"/>
  <c r="EH300" i="1"/>
  <c r="EH303" i="1"/>
  <c r="EH293" i="1"/>
  <c r="EH294" i="1"/>
  <c r="EH297" i="1"/>
  <c r="EH299" i="1"/>
  <c r="EH289" i="1"/>
  <c r="EH301" i="1"/>
  <c r="EH295" i="1"/>
  <c r="EH288" i="1"/>
  <c r="EH296" i="1"/>
  <c r="EH306" i="1"/>
  <c r="EH305" i="1"/>
  <c r="EH307" i="1"/>
  <c r="EH302" i="1"/>
  <c r="EH304" i="1"/>
  <c r="JC190" i="1"/>
  <c r="DY190" i="1"/>
  <c r="IW190" i="1"/>
  <c r="EA190" i="1"/>
  <c r="MI214" i="1"/>
  <c r="DD181" i="1"/>
  <c r="DC181" i="1"/>
  <c r="EH287" i="1"/>
  <c r="EH285" i="1"/>
  <c r="EH284" i="1"/>
  <c r="EH286" i="1"/>
  <c r="LR214" i="1"/>
  <c r="CL214" i="1"/>
  <c r="DM214" i="1"/>
  <c r="KN214" i="1"/>
  <c r="DU214" i="1"/>
  <c r="DB210" i="1"/>
  <c r="JB210" i="1"/>
  <c r="BD210" i="1"/>
  <c r="KL210" i="1"/>
  <c r="LP210" i="1"/>
  <c r="CL210" i="1"/>
  <c r="KM210" i="1"/>
  <c r="DX210" i="1"/>
  <c r="KN210" i="1"/>
  <c r="KO210" i="1"/>
  <c r="CM210" i="1"/>
  <c r="MI210" i="1"/>
  <c r="DM210" i="1"/>
  <c r="LQ210" i="1"/>
  <c r="KP210" i="1"/>
  <c r="KJ210" i="1"/>
  <c r="LR210" i="1"/>
  <c r="LO210" i="1"/>
  <c r="EH280" i="1"/>
  <c r="EH283" i="1"/>
  <c r="DO210" i="1"/>
  <c r="CZ210" i="1"/>
  <c r="EC190" i="1"/>
  <c r="KO190" i="1"/>
  <c r="DM190" i="1"/>
  <c r="KP214" i="1"/>
  <c r="BD214" i="1"/>
  <c r="DU190" i="1"/>
  <c r="CM214" i="1"/>
  <c r="LO214" i="1"/>
  <c r="KL214" i="1"/>
  <c r="KP190" i="1"/>
  <c r="LQ214" i="1"/>
  <c r="MJ214" i="1"/>
  <c r="DK181" i="1"/>
  <c r="KO270" i="1"/>
  <c r="JH270" i="1"/>
  <c r="KN270" i="1"/>
  <c r="JG270" i="1"/>
  <c r="IY270" i="1"/>
  <c r="KU270" i="1"/>
  <c r="KM270" i="1"/>
  <c r="JF270" i="1"/>
  <c r="IX270" i="1"/>
  <c r="DZ270" i="1"/>
  <c r="LR270" i="1"/>
  <c r="KL270" i="1"/>
  <c r="IW270" i="1"/>
  <c r="DY270" i="1"/>
  <c r="DI270" i="1"/>
  <c r="DA270" i="1"/>
  <c r="MT270" i="1"/>
  <c r="LQ270" i="1"/>
  <c r="LP270" i="1"/>
  <c r="MJ270" i="1"/>
  <c r="MI270" i="1"/>
  <c r="KK270" i="1"/>
  <c r="IV270" i="1"/>
  <c r="DN270" i="1"/>
  <c r="DE270" i="1"/>
  <c r="CL270" i="1"/>
  <c r="KJ270" i="1"/>
  <c r="IU270" i="1"/>
  <c r="DM270" i="1"/>
  <c r="DD270" i="1"/>
  <c r="BD270" i="1"/>
  <c r="JI270" i="1"/>
  <c r="DU270" i="1"/>
  <c r="DL270" i="1"/>
  <c r="DC270" i="1"/>
  <c r="DK270" i="1"/>
  <c r="DB270" i="1"/>
  <c r="EB270" i="1"/>
  <c r="DH270" i="1"/>
  <c r="JC270" i="1"/>
  <c r="EC270" i="1"/>
  <c r="DJ270" i="1"/>
  <c r="CZ270" i="1"/>
  <c r="LO270" i="1"/>
  <c r="JB270" i="1"/>
  <c r="JA270" i="1"/>
  <c r="EA270" i="1"/>
  <c r="DG270" i="1"/>
  <c r="KP270" i="1"/>
  <c r="IZ270" i="1"/>
  <c r="DX270" i="1"/>
  <c r="DO270" i="1"/>
  <c r="DF270" i="1"/>
  <c r="CM270" i="1"/>
  <c r="EH270" i="1"/>
  <c r="EH271" i="1"/>
  <c r="EH272" i="1"/>
  <c r="EH273" i="1"/>
  <c r="LO190" i="1"/>
  <c r="DH181" i="1"/>
  <c r="MJ190" i="1"/>
  <c r="KU181" i="1"/>
  <c r="DN190" i="1"/>
  <c r="DF181" i="1"/>
  <c r="DL181" i="1"/>
  <c r="JA181" i="1"/>
  <c r="IX181" i="1"/>
  <c r="CL190" i="1"/>
  <c r="MI190" i="1"/>
  <c r="KM190" i="1"/>
  <c r="JF181" i="1"/>
  <c r="MJ181" i="1"/>
  <c r="EC214" i="1"/>
  <c r="JB214" i="1"/>
  <c r="DX214" i="1"/>
  <c r="IW214" i="1"/>
  <c r="DB214" i="1"/>
  <c r="DK214" i="1"/>
  <c r="LR190" i="1"/>
  <c r="DG214" i="1"/>
  <c r="DJ214" i="1"/>
  <c r="DL214" i="1"/>
  <c r="JA214" i="1"/>
  <c r="DF214" i="1"/>
  <c r="KU214" i="1"/>
  <c r="EA214" i="1"/>
  <c r="IU214" i="1"/>
  <c r="DD214" i="1"/>
  <c r="JI214" i="1"/>
  <c r="DA214" i="1"/>
  <c r="DZ214" i="1"/>
  <c r="IZ181" i="1"/>
  <c r="KJ181" i="1"/>
  <c r="JC214" i="1"/>
  <c r="DI214" i="1"/>
  <c r="IY214" i="1"/>
  <c r="DM181" i="1"/>
  <c r="DE214" i="1"/>
  <c r="JG181" i="1"/>
  <c r="IV181" i="1"/>
  <c r="MT181" i="1"/>
  <c r="DU181" i="1"/>
  <c r="EB214" i="1"/>
  <c r="IZ214" i="1"/>
  <c r="DH214" i="1"/>
  <c r="DY214" i="1"/>
  <c r="IX214" i="1"/>
  <c r="EH214" i="1"/>
  <c r="EH215" i="1"/>
  <c r="EH216" i="1"/>
  <c r="EH217" i="1"/>
  <c r="KK181" i="1"/>
  <c r="CM190" i="1"/>
  <c r="KN190" i="1"/>
  <c r="JH214" i="1"/>
  <c r="JF214" i="1"/>
  <c r="DC214" i="1"/>
  <c r="EH149" i="1"/>
  <c r="EH140" i="1"/>
  <c r="EH131" i="1"/>
  <c r="EH122" i="1"/>
  <c r="LP190" i="1"/>
  <c r="MT117" i="1"/>
  <c r="LQ117" i="1"/>
  <c r="JI117" i="1"/>
  <c r="JA117" i="1"/>
  <c r="IK117" i="1"/>
  <c r="EB117" i="1"/>
  <c r="DL117" i="1"/>
  <c r="DD117" i="1"/>
  <c r="CM117" i="1"/>
  <c r="MJ117" i="1"/>
  <c r="LO117" i="1"/>
  <c r="JG117" i="1"/>
  <c r="IY117" i="1"/>
  <c r="DZ117" i="1"/>
  <c r="DJ117" i="1"/>
  <c r="DB117" i="1"/>
  <c r="MI117" i="1"/>
  <c r="JF117" i="1"/>
  <c r="IX117" i="1"/>
  <c r="DY117" i="1"/>
  <c r="DI117" i="1"/>
  <c r="DA117" i="1"/>
  <c r="BD117" i="1"/>
  <c r="IW117" i="1"/>
  <c r="DX117" i="1"/>
  <c r="DH117" i="1"/>
  <c r="CZ117" i="1"/>
  <c r="JC117" i="1"/>
  <c r="IV117" i="1"/>
  <c r="DO117" i="1"/>
  <c r="DG117" i="1"/>
  <c r="IU117" i="1"/>
  <c r="DM117" i="1"/>
  <c r="DK117" i="1"/>
  <c r="DF117" i="1"/>
  <c r="LR117" i="1"/>
  <c r="JH117" i="1"/>
  <c r="EA117" i="1"/>
  <c r="DE117" i="1"/>
  <c r="LP117" i="1"/>
  <c r="JB117" i="1"/>
  <c r="DC117" i="1"/>
  <c r="IZ117" i="1"/>
  <c r="DU117" i="1"/>
  <c r="DU122" i="1" s="1"/>
  <c r="DN117" i="1"/>
  <c r="EC117" i="1"/>
  <c r="CL117" i="1"/>
  <c r="LP126" i="1"/>
  <c r="JH126" i="1"/>
  <c r="IZ126" i="1"/>
  <c r="MJ126" i="1"/>
  <c r="LO126" i="1"/>
  <c r="JG126" i="1"/>
  <c r="IY126" i="1"/>
  <c r="DZ126" i="1"/>
  <c r="DJ126" i="1"/>
  <c r="DB126" i="1"/>
  <c r="MI126" i="1"/>
  <c r="JF126" i="1"/>
  <c r="IX126" i="1"/>
  <c r="DY126" i="1"/>
  <c r="DI126" i="1"/>
  <c r="DA126" i="1"/>
  <c r="BD126" i="1"/>
  <c r="IV126" i="1"/>
  <c r="DO126" i="1"/>
  <c r="DG126" i="1"/>
  <c r="JC126" i="1"/>
  <c r="IU126" i="1"/>
  <c r="DN126" i="1"/>
  <c r="DF126" i="1"/>
  <c r="LR126" i="1"/>
  <c r="JB126" i="1"/>
  <c r="EC126" i="1"/>
  <c r="DU126" i="1"/>
  <c r="DU131" i="1" s="1"/>
  <c r="DM126" i="1"/>
  <c r="DE126" i="1"/>
  <c r="LQ126" i="1"/>
  <c r="IK126" i="1"/>
  <c r="EA126" i="1"/>
  <c r="DD126" i="1"/>
  <c r="JI126" i="1"/>
  <c r="CZ126" i="1"/>
  <c r="JA126" i="1"/>
  <c r="IW126" i="1"/>
  <c r="DL126" i="1"/>
  <c r="DK126" i="1"/>
  <c r="CM126" i="1"/>
  <c r="DC126" i="1"/>
  <c r="EB126" i="1"/>
  <c r="DX126" i="1"/>
  <c r="DH126" i="1"/>
  <c r="MT126" i="1"/>
  <c r="CL126" i="1"/>
  <c r="IV135" i="1"/>
  <c r="DO135" i="1"/>
  <c r="DG135" i="1"/>
  <c r="JC135" i="1"/>
  <c r="IU135" i="1"/>
  <c r="DN135" i="1"/>
  <c r="DF135" i="1"/>
  <c r="MT135" i="1"/>
  <c r="LQ135" i="1"/>
  <c r="JI135" i="1"/>
  <c r="JA135" i="1"/>
  <c r="IK135" i="1"/>
  <c r="EB135" i="1"/>
  <c r="DL135" i="1"/>
  <c r="DD135" i="1"/>
  <c r="CM135" i="1"/>
  <c r="LP135" i="1"/>
  <c r="JH135" i="1"/>
  <c r="IZ135" i="1"/>
  <c r="EA135" i="1"/>
  <c r="DK135" i="1"/>
  <c r="DC135" i="1"/>
  <c r="CL135" i="1"/>
  <c r="MJ135" i="1"/>
  <c r="LO135" i="1"/>
  <c r="JG135" i="1"/>
  <c r="IY135" i="1"/>
  <c r="DZ135" i="1"/>
  <c r="DJ135" i="1"/>
  <c r="DB135" i="1"/>
  <c r="MI135" i="1"/>
  <c r="JF135" i="1"/>
  <c r="IX135" i="1"/>
  <c r="DY135" i="1"/>
  <c r="DI135" i="1"/>
  <c r="DA135" i="1"/>
  <c r="BD135" i="1"/>
  <c r="DX135" i="1"/>
  <c r="DU135" i="1"/>
  <c r="DU140" i="1" s="1"/>
  <c r="DM135" i="1"/>
  <c r="JB135" i="1"/>
  <c r="DH135" i="1"/>
  <c r="IW135" i="1"/>
  <c r="DE135" i="1"/>
  <c r="CZ135" i="1"/>
  <c r="EC135" i="1"/>
  <c r="LR135" i="1"/>
  <c r="MI144" i="1"/>
  <c r="LP144" i="1"/>
  <c r="JH144" i="1"/>
  <c r="IZ144" i="1"/>
  <c r="EA144" i="1"/>
  <c r="DK144" i="1"/>
  <c r="DC144" i="1"/>
  <c r="CL144" i="1"/>
  <c r="LO144" i="1"/>
  <c r="JG144" i="1"/>
  <c r="IY144" i="1"/>
  <c r="DZ144" i="1"/>
  <c r="DJ144" i="1"/>
  <c r="DB144" i="1"/>
  <c r="MJ144" i="1"/>
  <c r="JF144" i="1"/>
  <c r="IX144" i="1"/>
  <c r="DY144" i="1"/>
  <c r="DI144" i="1"/>
  <c r="DA144" i="1"/>
  <c r="BD144" i="1"/>
  <c r="MT144" i="1"/>
  <c r="IW144" i="1"/>
  <c r="DX144" i="1"/>
  <c r="DH144" i="1"/>
  <c r="CZ144" i="1"/>
  <c r="IV144" i="1"/>
  <c r="DO144" i="1"/>
  <c r="DG144" i="1"/>
  <c r="JC144" i="1"/>
  <c r="IU144" i="1"/>
  <c r="DN144" i="1"/>
  <c r="DF144" i="1"/>
  <c r="LR144" i="1"/>
  <c r="JB144" i="1"/>
  <c r="EC144" i="1"/>
  <c r="DU144" i="1"/>
  <c r="DU149" i="1" s="1"/>
  <c r="DM144" i="1"/>
  <c r="DE144" i="1"/>
  <c r="JA144" i="1"/>
  <c r="CM144" i="1"/>
  <c r="IK144" i="1"/>
  <c r="EB144" i="1"/>
  <c r="LQ144" i="1"/>
  <c r="JI144" i="1"/>
  <c r="DL144" i="1"/>
  <c r="DD144" i="1"/>
  <c r="KJ190" i="1"/>
  <c r="EH278" i="1"/>
  <c r="EH277" i="1"/>
  <c r="EH276" i="1"/>
  <c r="EH279" i="1"/>
  <c r="EH246" i="1"/>
  <c r="EH250" i="1"/>
  <c r="EH262" i="1"/>
  <c r="EH254" i="1"/>
  <c r="EH258" i="1"/>
  <c r="EH266" i="1"/>
  <c r="EH263" i="1"/>
  <c r="EH251" i="1"/>
  <c r="EH259" i="1"/>
  <c r="EH255" i="1"/>
  <c r="EH267" i="1"/>
  <c r="EH247" i="1"/>
  <c r="EH256" i="1"/>
  <c r="EH252" i="1"/>
  <c r="EH268" i="1"/>
  <c r="EH248" i="1"/>
  <c r="EH264" i="1"/>
  <c r="EH260" i="1"/>
  <c r="EH269" i="1"/>
  <c r="EH253" i="1"/>
  <c r="EH265" i="1"/>
  <c r="EH261" i="1"/>
  <c r="EH257" i="1"/>
  <c r="EH249" i="1"/>
  <c r="MT246" i="1"/>
  <c r="LQ246" i="1"/>
  <c r="KJ246" i="1"/>
  <c r="JC246" i="1"/>
  <c r="IU246" i="1"/>
  <c r="LP246" i="1"/>
  <c r="JB246" i="1"/>
  <c r="DN246" i="1"/>
  <c r="DF246" i="1"/>
  <c r="MJ246" i="1"/>
  <c r="LO246" i="1"/>
  <c r="KP246" i="1"/>
  <c r="JI246" i="1"/>
  <c r="JA246" i="1"/>
  <c r="MI246" i="1"/>
  <c r="KO246" i="1"/>
  <c r="JH246" i="1"/>
  <c r="IZ246" i="1"/>
  <c r="EB246" i="1"/>
  <c r="KN246" i="1"/>
  <c r="JG246" i="1"/>
  <c r="IY246" i="1"/>
  <c r="KU246" i="1"/>
  <c r="KM246" i="1"/>
  <c r="JF246" i="1"/>
  <c r="IX246" i="1"/>
  <c r="KL246" i="1"/>
  <c r="IW246" i="1"/>
  <c r="DU246" i="1"/>
  <c r="DK246" i="1"/>
  <c r="DB246" i="1"/>
  <c r="DJ246" i="1"/>
  <c r="DA246" i="1"/>
  <c r="EC246" i="1"/>
  <c r="DI246" i="1"/>
  <c r="CZ246" i="1"/>
  <c r="EA246" i="1"/>
  <c r="DH246" i="1"/>
  <c r="KK246" i="1"/>
  <c r="DZ246" i="1"/>
  <c r="DG246" i="1"/>
  <c r="CM246" i="1"/>
  <c r="BD246" i="1"/>
  <c r="DY246" i="1"/>
  <c r="DO246" i="1"/>
  <c r="DE246" i="1"/>
  <c r="CL246" i="1"/>
  <c r="DL246" i="1"/>
  <c r="LR246" i="1"/>
  <c r="IV246" i="1"/>
  <c r="DX246" i="1"/>
  <c r="DM246" i="1"/>
  <c r="DD246" i="1"/>
  <c r="DC246" i="1"/>
  <c r="KU210" i="1"/>
  <c r="KN254" i="1"/>
  <c r="JG254" i="1"/>
  <c r="IY254" i="1"/>
  <c r="EA254" i="1"/>
  <c r="DK254" i="1"/>
  <c r="DC254" i="1"/>
  <c r="CL254" i="1"/>
  <c r="KU254" i="1"/>
  <c r="KM254" i="1"/>
  <c r="JF254" i="1"/>
  <c r="IX254" i="1"/>
  <c r="DZ254" i="1"/>
  <c r="DJ254" i="1"/>
  <c r="DB254" i="1"/>
  <c r="KL254" i="1"/>
  <c r="IW254" i="1"/>
  <c r="DY254" i="1"/>
  <c r="DI254" i="1"/>
  <c r="DA254" i="1"/>
  <c r="BD254" i="1"/>
  <c r="LR254" i="1"/>
  <c r="KK254" i="1"/>
  <c r="IV254" i="1"/>
  <c r="DX254" i="1"/>
  <c r="DH254" i="1"/>
  <c r="CZ254" i="1"/>
  <c r="LP254" i="1"/>
  <c r="JB254" i="1"/>
  <c r="DN254" i="1"/>
  <c r="DF254" i="1"/>
  <c r="MJ254" i="1"/>
  <c r="LO254" i="1"/>
  <c r="KP254" i="1"/>
  <c r="JI254" i="1"/>
  <c r="JA254" i="1"/>
  <c r="EC254" i="1"/>
  <c r="DU254" i="1"/>
  <c r="DM254" i="1"/>
  <c r="DE254" i="1"/>
  <c r="MI254" i="1"/>
  <c r="CM254" i="1"/>
  <c r="JH254" i="1"/>
  <c r="DO254" i="1"/>
  <c r="JC254" i="1"/>
  <c r="DL254" i="1"/>
  <c r="IZ254" i="1"/>
  <c r="DG254" i="1"/>
  <c r="MT254" i="1"/>
  <c r="KO254" i="1"/>
  <c r="IU254" i="1"/>
  <c r="DD254" i="1"/>
  <c r="LQ254" i="1"/>
  <c r="KJ254" i="1"/>
  <c r="EB254" i="1"/>
  <c r="MI250" i="1"/>
  <c r="KO250" i="1"/>
  <c r="JH250" i="1"/>
  <c r="IZ250" i="1"/>
  <c r="EB250" i="1"/>
  <c r="DL250" i="1"/>
  <c r="DD250" i="1"/>
  <c r="CM250" i="1"/>
  <c r="KN250" i="1"/>
  <c r="JG250" i="1"/>
  <c r="IY250" i="1"/>
  <c r="EA250" i="1"/>
  <c r="DK250" i="1"/>
  <c r="DC250" i="1"/>
  <c r="CL250" i="1"/>
  <c r="KU250" i="1"/>
  <c r="KM250" i="1"/>
  <c r="JF250" i="1"/>
  <c r="IX250" i="1"/>
  <c r="DZ250" i="1"/>
  <c r="DJ250" i="1"/>
  <c r="DB250" i="1"/>
  <c r="KL250" i="1"/>
  <c r="IW250" i="1"/>
  <c r="DY250" i="1"/>
  <c r="DI250" i="1"/>
  <c r="DA250" i="1"/>
  <c r="BD250" i="1"/>
  <c r="LR250" i="1"/>
  <c r="KK250" i="1"/>
  <c r="IV250" i="1"/>
  <c r="DX250" i="1"/>
  <c r="DH250" i="1"/>
  <c r="CZ250" i="1"/>
  <c r="MT250" i="1"/>
  <c r="LQ250" i="1"/>
  <c r="KJ250" i="1"/>
  <c r="JC250" i="1"/>
  <c r="IU250" i="1"/>
  <c r="DO250" i="1"/>
  <c r="DG250" i="1"/>
  <c r="LP250" i="1"/>
  <c r="JB250" i="1"/>
  <c r="DN250" i="1"/>
  <c r="DF250" i="1"/>
  <c r="KP250" i="1"/>
  <c r="EC250" i="1"/>
  <c r="DU250" i="1"/>
  <c r="JI250" i="1"/>
  <c r="DM250" i="1"/>
  <c r="LO250" i="1"/>
  <c r="JA250" i="1"/>
  <c r="DE250" i="1"/>
  <c r="MJ250" i="1"/>
  <c r="DO190" i="1"/>
  <c r="KN258" i="1"/>
  <c r="JG258" i="1"/>
  <c r="IY258" i="1"/>
  <c r="KU258" i="1"/>
  <c r="KM258" i="1"/>
  <c r="JF258" i="1"/>
  <c r="IX258" i="1"/>
  <c r="KL258" i="1"/>
  <c r="IW258" i="1"/>
  <c r="LR258" i="1"/>
  <c r="KK258" i="1"/>
  <c r="IV258" i="1"/>
  <c r="MT258" i="1"/>
  <c r="LQ258" i="1"/>
  <c r="KJ258" i="1"/>
  <c r="JC258" i="1"/>
  <c r="IU258" i="1"/>
  <c r="LP258" i="1"/>
  <c r="MJ258" i="1"/>
  <c r="LO258" i="1"/>
  <c r="KP258" i="1"/>
  <c r="JH258" i="1"/>
  <c r="DZ258" i="1"/>
  <c r="DJ258" i="1"/>
  <c r="DB258" i="1"/>
  <c r="JB258" i="1"/>
  <c r="DY258" i="1"/>
  <c r="DI258" i="1"/>
  <c r="DA258" i="1"/>
  <c r="BD258" i="1"/>
  <c r="JA258" i="1"/>
  <c r="DX258" i="1"/>
  <c r="DH258" i="1"/>
  <c r="CZ258" i="1"/>
  <c r="KO258" i="1"/>
  <c r="IZ258" i="1"/>
  <c r="DO258" i="1"/>
  <c r="DG258" i="1"/>
  <c r="DN258" i="1"/>
  <c r="DF258" i="1"/>
  <c r="EC258" i="1"/>
  <c r="DU258" i="1"/>
  <c r="DM258" i="1"/>
  <c r="DE258" i="1"/>
  <c r="MI258" i="1"/>
  <c r="EB258" i="1"/>
  <c r="DL258" i="1"/>
  <c r="DD258" i="1"/>
  <c r="CM258" i="1"/>
  <c r="DC258" i="1"/>
  <c r="CL258" i="1"/>
  <c r="JI258" i="1"/>
  <c r="EA258" i="1"/>
  <c r="DK258" i="1"/>
  <c r="MT262" i="1"/>
  <c r="MJ262" i="1"/>
  <c r="KN262" i="1"/>
  <c r="JG262" i="1"/>
  <c r="IY262" i="1"/>
  <c r="EA262" i="1"/>
  <c r="DK262" i="1"/>
  <c r="DC262" i="1"/>
  <c r="CL262" i="1"/>
  <c r="KU262" i="1"/>
  <c r="KM262" i="1"/>
  <c r="JF262" i="1"/>
  <c r="IX262" i="1"/>
  <c r="DZ262" i="1"/>
  <c r="DJ262" i="1"/>
  <c r="DB262" i="1"/>
  <c r="KL262" i="1"/>
  <c r="IW262" i="1"/>
  <c r="DY262" i="1"/>
  <c r="DI262" i="1"/>
  <c r="DA262" i="1"/>
  <c r="BD262" i="1"/>
  <c r="LR262" i="1"/>
  <c r="KK262" i="1"/>
  <c r="IV262" i="1"/>
  <c r="DX262" i="1"/>
  <c r="DH262" i="1"/>
  <c r="CZ262" i="1"/>
  <c r="LQ262" i="1"/>
  <c r="KJ262" i="1"/>
  <c r="JC262" i="1"/>
  <c r="IU262" i="1"/>
  <c r="DO262" i="1"/>
  <c r="DG262" i="1"/>
  <c r="LO262" i="1"/>
  <c r="KP262" i="1"/>
  <c r="JI262" i="1"/>
  <c r="JA262" i="1"/>
  <c r="EC262" i="1"/>
  <c r="DU262" i="1"/>
  <c r="DM262" i="1"/>
  <c r="DE262" i="1"/>
  <c r="IZ262" i="1"/>
  <c r="DL262" i="1"/>
  <c r="KO262" i="1"/>
  <c r="DF262" i="1"/>
  <c r="DD262" i="1"/>
  <c r="LP262" i="1"/>
  <c r="EB262" i="1"/>
  <c r="MI262" i="1"/>
  <c r="JH262" i="1"/>
  <c r="CM262" i="1"/>
  <c r="JB262" i="1"/>
  <c r="DN262" i="1"/>
  <c r="KN266" i="1"/>
  <c r="KU266" i="1"/>
  <c r="KM266" i="1"/>
  <c r="JF266" i="1"/>
  <c r="IX266" i="1"/>
  <c r="DZ266" i="1"/>
  <c r="DJ266" i="1"/>
  <c r="DB266" i="1"/>
  <c r="MT266" i="1"/>
  <c r="LQ266" i="1"/>
  <c r="KJ266" i="1"/>
  <c r="JC266" i="1"/>
  <c r="IU266" i="1"/>
  <c r="LP266" i="1"/>
  <c r="JB266" i="1"/>
  <c r="KL266" i="1"/>
  <c r="JA266" i="1"/>
  <c r="EC266" i="1"/>
  <c r="DK266" i="1"/>
  <c r="DA266" i="1"/>
  <c r="KK266" i="1"/>
  <c r="IZ266" i="1"/>
  <c r="EB266" i="1"/>
  <c r="DI266" i="1"/>
  <c r="CZ266" i="1"/>
  <c r="IY266" i="1"/>
  <c r="EA266" i="1"/>
  <c r="DH266" i="1"/>
  <c r="MJ266" i="1"/>
  <c r="LO266" i="1"/>
  <c r="JH266" i="1"/>
  <c r="IV266" i="1"/>
  <c r="DX266" i="1"/>
  <c r="DO266" i="1"/>
  <c r="DF266" i="1"/>
  <c r="CM266" i="1"/>
  <c r="MI266" i="1"/>
  <c r="JG266" i="1"/>
  <c r="DN266" i="1"/>
  <c r="DE266" i="1"/>
  <c r="CL266" i="1"/>
  <c r="IW266" i="1"/>
  <c r="DU266" i="1"/>
  <c r="KP266" i="1"/>
  <c r="KO266" i="1"/>
  <c r="DM266" i="1"/>
  <c r="LR266" i="1"/>
  <c r="DL266" i="1"/>
  <c r="DG266" i="1"/>
  <c r="JI266" i="1"/>
  <c r="DD266" i="1"/>
  <c r="BD266" i="1"/>
  <c r="DC266" i="1"/>
  <c r="DY266" i="1"/>
  <c r="EC210" i="1"/>
  <c r="LR220" i="1"/>
  <c r="KK220" i="1"/>
  <c r="IV220" i="1"/>
  <c r="DX220" i="1"/>
  <c r="DH220" i="1"/>
  <c r="CZ220" i="1"/>
  <c r="MT220" i="1"/>
  <c r="LQ220" i="1"/>
  <c r="KJ220" i="1"/>
  <c r="JC220" i="1"/>
  <c r="IU220" i="1"/>
  <c r="DO220" i="1"/>
  <c r="DG220" i="1"/>
  <c r="LP220" i="1"/>
  <c r="JB220" i="1"/>
  <c r="DN220" i="1"/>
  <c r="DF220" i="1"/>
  <c r="MJ220" i="1"/>
  <c r="LO220" i="1"/>
  <c r="KP220" i="1"/>
  <c r="JI220" i="1"/>
  <c r="JA220" i="1"/>
  <c r="EC220" i="1"/>
  <c r="DU220" i="1"/>
  <c r="DM220" i="1"/>
  <c r="DE220" i="1"/>
  <c r="MI220" i="1"/>
  <c r="KO220" i="1"/>
  <c r="JH220" i="1"/>
  <c r="IZ220" i="1"/>
  <c r="EB220" i="1"/>
  <c r="DL220" i="1"/>
  <c r="DD220" i="1"/>
  <c r="CM220" i="1"/>
  <c r="KN220" i="1"/>
  <c r="JG220" i="1"/>
  <c r="IY220" i="1"/>
  <c r="EA220" i="1"/>
  <c r="DK220" i="1"/>
  <c r="DC220" i="1"/>
  <c r="CL220" i="1"/>
  <c r="IW220" i="1"/>
  <c r="KU220" i="1"/>
  <c r="KM220" i="1"/>
  <c r="JF220" i="1"/>
  <c r="IX220" i="1"/>
  <c r="DZ220" i="1"/>
  <c r="DJ220" i="1"/>
  <c r="DB220" i="1"/>
  <c r="KL220" i="1"/>
  <c r="DA220" i="1"/>
  <c r="BD220" i="1"/>
  <c r="DY220" i="1"/>
  <c r="DI220" i="1"/>
  <c r="KL224" i="1"/>
  <c r="IW224" i="1"/>
  <c r="DY224" i="1"/>
  <c r="DI224" i="1"/>
  <c r="DA224" i="1"/>
  <c r="BD224" i="1"/>
  <c r="LR224" i="1"/>
  <c r="KK224" i="1"/>
  <c r="IV224" i="1"/>
  <c r="DX224" i="1"/>
  <c r="DH224" i="1"/>
  <c r="CZ224" i="1"/>
  <c r="MT224" i="1"/>
  <c r="LQ224" i="1"/>
  <c r="KJ224" i="1"/>
  <c r="JC224" i="1"/>
  <c r="IU224" i="1"/>
  <c r="DO224" i="1"/>
  <c r="DG224" i="1"/>
  <c r="LP224" i="1"/>
  <c r="JB224" i="1"/>
  <c r="DN224" i="1"/>
  <c r="DF224" i="1"/>
  <c r="MJ224" i="1"/>
  <c r="LO224" i="1"/>
  <c r="KP224" i="1"/>
  <c r="JI224" i="1"/>
  <c r="JA224" i="1"/>
  <c r="EC224" i="1"/>
  <c r="DU224" i="1"/>
  <c r="DM224" i="1"/>
  <c r="DE224" i="1"/>
  <c r="MI224" i="1"/>
  <c r="KO224" i="1"/>
  <c r="JH224" i="1"/>
  <c r="IZ224" i="1"/>
  <c r="EB224" i="1"/>
  <c r="DL224" i="1"/>
  <c r="DD224" i="1"/>
  <c r="CM224" i="1"/>
  <c r="KN224" i="1"/>
  <c r="JG224" i="1"/>
  <c r="IY224" i="1"/>
  <c r="EA224" i="1"/>
  <c r="DK224" i="1"/>
  <c r="DC224" i="1"/>
  <c r="CL224" i="1"/>
  <c r="DB224" i="1"/>
  <c r="DJ224" i="1"/>
  <c r="IX224" i="1"/>
  <c r="KU224" i="1"/>
  <c r="KM224" i="1"/>
  <c r="DZ224" i="1"/>
  <c r="JF224" i="1"/>
  <c r="JA210" i="1"/>
  <c r="LR228" i="1"/>
  <c r="MT228" i="1"/>
  <c r="LP228" i="1"/>
  <c r="MJ228" i="1"/>
  <c r="MI228" i="1"/>
  <c r="KO228" i="1"/>
  <c r="JH228" i="1"/>
  <c r="JC228" i="1"/>
  <c r="IU228" i="1"/>
  <c r="DO228" i="1"/>
  <c r="DG228" i="1"/>
  <c r="JB228" i="1"/>
  <c r="DN228" i="1"/>
  <c r="DF228" i="1"/>
  <c r="KP228" i="1"/>
  <c r="JA228" i="1"/>
  <c r="EC228" i="1"/>
  <c r="DU228" i="1"/>
  <c r="DM228" i="1"/>
  <c r="DE228" i="1"/>
  <c r="KN228" i="1"/>
  <c r="JI228" i="1"/>
  <c r="IZ228" i="1"/>
  <c r="EB228" i="1"/>
  <c r="DL228" i="1"/>
  <c r="DD228" i="1"/>
  <c r="CM228" i="1"/>
  <c r="KM228" i="1"/>
  <c r="JG228" i="1"/>
  <c r="IY228" i="1"/>
  <c r="EA228" i="1"/>
  <c r="DK228" i="1"/>
  <c r="DC228" i="1"/>
  <c r="CL228" i="1"/>
  <c r="LQ228" i="1"/>
  <c r="KL228" i="1"/>
  <c r="JF228" i="1"/>
  <c r="IX228" i="1"/>
  <c r="DZ228" i="1"/>
  <c r="DJ228" i="1"/>
  <c r="DB228" i="1"/>
  <c r="LO228" i="1"/>
  <c r="KK228" i="1"/>
  <c r="IW228" i="1"/>
  <c r="DY228" i="1"/>
  <c r="DI228" i="1"/>
  <c r="DA228" i="1"/>
  <c r="BD228" i="1"/>
  <c r="DX228" i="1"/>
  <c r="KU228" i="1"/>
  <c r="KJ228" i="1"/>
  <c r="DH228" i="1"/>
  <c r="IV228" i="1"/>
  <c r="CZ228" i="1"/>
  <c r="EH236" i="1"/>
  <c r="EH224" i="1"/>
  <c r="EH232" i="1"/>
  <c r="EH230" i="1"/>
  <c r="EH220" i="1"/>
  <c r="EH240" i="1"/>
  <c r="EH229" i="1"/>
  <c r="EH237" i="1"/>
  <c r="EH228" i="1"/>
  <c r="EH231" i="1"/>
  <c r="EH241" i="1"/>
  <c r="EH238" i="1"/>
  <c r="EH221" i="1"/>
  <c r="EH225" i="1"/>
  <c r="EH233" i="1"/>
  <c r="EH234" i="1"/>
  <c r="EH239" i="1"/>
  <c r="EH222" i="1"/>
  <c r="EH226" i="1"/>
  <c r="EH242" i="1"/>
  <c r="EH243" i="1"/>
  <c r="EH227" i="1"/>
  <c r="EH235" i="1"/>
  <c r="EH223" i="1"/>
  <c r="DA210" i="1"/>
  <c r="KN232" i="1"/>
  <c r="JG232" i="1"/>
  <c r="IY232" i="1"/>
  <c r="EA232" i="1"/>
  <c r="KU232" i="1"/>
  <c r="KM232" i="1"/>
  <c r="JF232" i="1"/>
  <c r="IX232" i="1"/>
  <c r="DZ232" i="1"/>
  <c r="DJ232" i="1"/>
  <c r="DB232" i="1"/>
  <c r="KL232" i="1"/>
  <c r="IW232" i="1"/>
  <c r="DY232" i="1"/>
  <c r="DI232" i="1"/>
  <c r="DA232" i="1"/>
  <c r="BD232" i="1"/>
  <c r="LR232" i="1"/>
  <c r="KK232" i="1"/>
  <c r="IV232" i="1"/>
  <c r="DX232" i="1"/>
  <c r="DH232" i="1"/>
  <c r="CZ232" i="1"/>
  <c r="MT232" i="1"/>
  <c r="LQ232" i="1"/>
  <c r="KJ232" i="1"/>
  <c r="JC232" i="1"/>
  <c r="IU232" i="1"/>
  <c r="DO232" i="1"/>
  <c r="DG232" i="1"/>
  <c r="LP232" i="1"/>
  <c r="JB232" i="1"/>
  <c r="DN232" i="1"/>
  <c r="DF232" i="1"/>
  <c r="MJ232" i="1"/>
  <c r="LO232" i="1"/>
  <c r="KP232" i="1"/>
  <c r="JI232" i="1"/>
  <c r="JA232" i="1"/>
  <c r="EC232" i="1"/>
  <c r="DU232" i="1"/>
  <c r="DM232" i="1"/>
  <c r="DE232" i="1"/>
  <c r="DL232" i="1"/>
  <c r="JH232" i="1"/>
  <c r="DK232" i="1"/>
  <c r="IZ232" i="1"/>
  <c r="DD232" i="1"/>
  <c r="MI232" i="1"/>
  <c r="DC232" i="1"/>
  <c r="EB232" i="1"/>
  <c r="CM232" i="1"/>
  <c r="KO232" i="1"/>
  <c r="CL232" i="1"/>
  <c r="LR236" i="1"/>
  <c r="LP236" i="1"/>
  <c r="MJ236" i="1"/>
  <c r="LO236" i="1"/>
  <c r="KP236" i="1"/>
  <c r="IW236" i="1"/>
  <c r="DY236" i="1"/>
  <c r="DI236" i="1"/>
  <c r="DA236" i="1"/>
  <c r="BD236" i="1"/>
  <c r="KO236" i="1"/>
  <c r="IV236" i="1"/>
  <c r="DX236" i="1"/>
  <c r="DH236" i="1"/>
  <c r="CZ236" i="1"/>
  <c r="MT236" i="1"/>
  <c r="KN236" i="1"/>
  <c r="JC236" i="1"/>
  <c r="IU236" i="1"/>
  <c r="DO236" i="1"/>
  <c r="DG236" i="1"/>
  <c r="KM236" i="1"/>
  <c r="JB236" i="1"/>
  <c r="DN236" i="1"/>
  <c r="DF236" i="1"/>
  <c r="LQ236" i="1"/>
  <c r="KL236" i="1"/>
  <c r="JI236" i="1"/>
  <c r="JA236" i="1"/>
  <c r="EC236" i="1"/>
  <c r="DU236" i="1"/>
  <c r="DM236" i="1"/>
  <c r="DE236" i="1"/>
  <c r="KU236" i="1"/>
  <c r="KK236" i="1"/>
  <c r="JH236" i="1"/>
  <c r="IZ236" i="1"/>
  <c r="EB236" i="1"/>
  <c r="DL236" i="1"/>
  <c r="DD236" i="1"/>
  <c r="CM236" i="1"/>
  <c r="MI236" i="1"/>
  <c r="KJ236" i="1"/>
  <c r="JG236" i="1"/>
  <c r="IY236" i="1"/>
  <c r="EA236" i="1"/>
  <c r="DK236" i="1"/>
  <c r="DC236" i="1"/>
  <c r="CL236" i="1"/>
  <c r="DZ236" i="1"/>
  <c r="JF236" i="1"/>
  <c r="DJ236" i="1"/>
  <c r="IX236" i="1"/>
  <c r="DB236" i="1"/>
  <c r="LR240" i="1"/>
  <c r="KK240" i="1"/>
  <c r="IV240" i="1"/>
  <c r="DX240" i="1"/>
  <c r="MT240" i="1"/>
  <c r="LQ240" i="1"/>
  <c r="KJ240" i="1"/>
  <c r="JC240" i="1"/>
  <c r="LP240" i="1"/>
  <c r="JB240" i="1"/>
  <c r="MI240" i="1"/>
  <c r="KP240" i="1"/>
  <c r="JH240" i="1"/>
  <c r="IW240" i="1"/>
  <c r="EA240" i="1"/>
  <c r="DJ240" i="1"/>
  <c r="DB240" i="1"/>
  <c r="KO240" i="1"/>
  <c r="JG240" i="1"/>
  <c r="IU240" i="1"/>
  <c r="DZ240" i="1"/>
  <c r="DI240" i="1"/>
  <c r="DA240" i="1"/>
  <c r="BD240" i="1"/>
  <c r="KN240" i="1"/>
  <c r="JF240" i="1"/>
  <c r="DY240" i="1"/>
  <c r="DH240" i="1"/>
  <c r="CZ240" i="1"/>
  <c r="KL240" i="1"/>
  <c r="JA240" i="1"/>
  <c r="DN240" i="1"/>
  <c r="DF240" i="1"/>
  <c r="IZ240" i="1"/>
  <c r="DU240" i="1"/>
  <c r="DM240" i="1"/>
  <c r="DE240" i="1"/>
  <c r="EB240" i="1"/>
  <c r="DD240" i="1"/>
  <c r="DC240" i="1"/>
  <c r="JI240" i="1"/>
  <c r="KU240" i="1"/>
  <c r="IY240" i="1"/>
  <c r="DO240" i="1"/>
  <c r="IX240" i="1"/>
  <c r="DL240" i="1"/>
  <c r="KM240" i="1"/>
  <c r="DK240" i="1"/>
  <c r="DG240" i="1"/>
  <c r="MJ240" i="1"/>
  <c r="LO240" i="1"/>
  <c r="CM240" i="1"/>
  <c r="CL240" i="1"/>
  <c r="EC240" i="1"/>
  <c r="DG210" i="1"/>
  <c r="EH210" i="1"/>
  <c r="EH211" i="1"/>
  <c r="EH212" i="1"/>
  <c r="EH213" i="1"/>
  <c r="MT210" i="1"/>
  <c r="DI210" i="1"/>
  <c r="DK210" i="1"/>
  <c r="DZ210" i="1"/>
  <c r="JI210" i="1"/>
  <c r="IY210" i="1"/>
  <c r="DD210" i="1"/>
  <c r="EB210" i="1"/>
  <c r="DL210" i="1"/>
  <c r="IW210" i="1"/>
  <c r="IZ210" i="1"/>
  <c r="DE210" i="1"/>
  <c r="IU210" i="1"/>
  <c r="JH210" i="1"/>
  <c r="LQ181" i="1"/>
  <c r="DY210" i="1"/>
  <c r="JG210" i="1"/>
  <c r="IV210" i="1"/>
  <c r="IX210" i="1"/>
  <c r="KP181" i="1"/>
  <c r="DO181" i="1"/>
  <c r="JC210" i="1"/>
  <c r="DC210" i="1"/>
  <c r="EA210" i="1"/>
  <c r="JF210" i="1"/>
  <c r="CL181" i="1"/>
  <c r="KN181" i="1"/>
  <c r="DH210" i="1"/>
  <c r="CM181" i="1"/>
  <c r="BD181" i="1"/>
  <c r="DJ210" i="1"/>
  <c r="DF210" i="1"/>
  <c r="EH202" i="1"/>
  <c r="EH198" i="1"/>
  <c r="EH194" i="1"/>
  <c r="EH203" i="1"/>
  <c r="EH206" i="1"/>
  <c r="EH207" i="1"/>
  <c r="EH199" i="1"/>
  <c r="EH195" i="1"/>
  <c r="EH208" i="1"/>
  <c r="EH204" i="1"/>
  <c r="EH200" i="1"/>
  <c r="EH196" i="1"/>
  <c r="EH209" i="1"/>
  <c r="EH205" i="1"/>
  <c r="EH201" i="1"/>
  <c r="EH197" i="1"/>
  <c r="MI181" i="1"/>
  <c r="LQ190" i="1"/>
  <c r="KK190" i="1"/>
  <c r="KL194" i="1"/>
  <c r="IW194" i="1"/>
  <c r="DY194" i="1"/>
  <c r="DI194" i="1"/>
  <c r="DA194" i="1"/>
  <c r="BD194" i="1"/>
  <c r="MT194" i="1"/>
  <c r="LQ194" i="1"/>
  <c r="KJ194" i="1"/>
  <c r="JC194" i="1"/>
  <c r="IU194" i="1"/>
  <c r="DO194" i="1"/>
  <c r="DG194" i="1"/>
  <c r="LP194" i="1"/>
  <c r="JB194" i="1"/>
  <c r="DN194" i="1"/>
  <c r="DF194" i="1"/>
  <c r="MJ194" i="1"/>
  <c r="LO194" i="1"/>
  <c r="KP194" i="1"/>
  <c r="JI194" i="1"/>
  <c r="JA194" i="1"/>
  <c r="EC194" i="1"/>
  <c r="DU194" i="1"/>
  <c r="DM194" i="1"/>
  <c r="DE194" i="1"/>
  <c r="MI194" i="1"/>
  <c r="KO194" i="1"/>
  <c r="JH194" i="1"/>
  <c r="IZ194" i="1"/>
  <c r="EB194" i="1"/>
  <c r="DL194" i="1"/>
  <c r="DD194" i="1"/>
  <c r="CM194" i="1"/>
  <c r="IX194" i="1"/>
  <c r="DK194" i="1"/>
  <c r="IV194" i="1"/>
  <c r="DJ194" i="1"/>
  <c r="CL194" i="1"/>
  <c r="KU194" i="1"/>
  <c r="EA194" i="1"/>
  <c r="DH194" i="1"/>
  <c r="CZ194" i="1"/>
  <c r="IY194" i="1"/>
  <c r="LR194" i="1"/>
  <c r="JG194" i="1"/>
  <c r="DZ194" i="1"/>
  <c r="DC194" i="1"/>
  <c r="KM194" i="1"/>
  <c r="KN194" i="1"/>
  <c r="JF194" i="1"/>
  <c r="DX194" i="1"/>
  <c r="DB194" i="1"/>
  <c r="KK194" i="1"/>
  <c r="MJ198" i="1"/>
  <c r="LO198" i="1"/>
  <c r="KN198" i="1"/>
  <c r="KU198" i="1"/>
  <c r="KM198" i="1"/>
  <c r="JF198" i="1"/>
  <c r="IX198" i="1"/>
  <c r="KL198" i="1"/>
  <c r="IW198" i="1"/>
  <c r="LR198" i="1"/>
  <c r="KK198" i="1"/>
  <c r="IV198" i="1"/>
  <c r="IY198" i="1"/>
  <c r="DX198" i="1"/>
  <c r="DH198" i="1"/>
  <c r="CZ198" i="1"/>
  <c r="JH198" i="1"/>
  <c r="DN198" i="1"/>
  <c r="DF198" i="1"/>
  <c r="LQ198" i="1"/>
  <c r="JG198" i="1"/>
  <c r="EC198" i="1"/>
  <c r="DU198" i="1"/>
  <c r="DM198" i="1"/>
  <c r="DE198" i="1"/>
  <c r="MI198" i="1"/>
  <c r="LP198" i="1"/>
  <c r="KP198" i="1"/>
  <c r="JC198" i="1"/>
  <c r="EB198" i="1"/>
  <c r="DL198" i="1"/>
  <c r="DD198" i="1"/>
  <c r="CM198" i="1"/>
  <c r="KO198" i="1"/>
  <c r="JB198" i="1"/>
  <c r="EA198" i="1"/>
  <c r="DK198" i="1"/>
  <c r="DC198" i="1"/>
  <c r="CL198" i="1"/>
  <c r="MT198" i="1"/>
  <c r="JA198" i="1"/>
  <c r="DA198" i="1"/>
  <c r="BD198" i="1"/>
  <c r="IZ198" i="1"/>
  <c r="IU198" i="1"/>
  <c r="KJ198" i="1"/>
  <c r="DO198" i="1"/>
  <c r="DJ198" i="1"/>
  <c r="DI198" i="1"/>
  <c r="DZ198" i="1"/>
  <c r="DG198" i="1"/>
  <c r="JI198" i="1"/>
  <c r="DY198" i="1"/>
  <c r="DB198" i="1"/>
  <c r="LO181" i="1"/>
  <c r="BD190" i="1"/>
  <c r="LR202" i="1"/>
  <c r="KK202" i="1"/>
  <c r="IV202" i="1"/>
  <c r="DX202" i="1"/>
  <c r="DH202" i="1"/>
  <c r="CZ202" i="1"/>
  <c r="LP202" i="1"/>
  <c r="JB202" i="1"/>
  <c r="DN202" i="1"/>
  <c r="DF202" i="1"/>
  <c r="MJ202" i="1"/>
  <c r="LO202" i="1"/>
  <c r="KP202" i="1"/>
  <c r="JI202" i="1"/>
  <c r="JA202" i="1"/>
  <c r="EC202" i="1"/>
  <c r="DU202" i="1"/>
  <c r="DM202" i="1"/>
  <c r="DE202" i="1"/>
  <c r="MI202" i="1"/>
  <c r="KO202" i="1"/>
  <c r="JH202" i="1"/>
  <c r="IZ202" i="1"/>
  <c r="EB202" i="1"/>
  <c r="DL202" i="1"/>
  <c r="DD202" i="1"/>
  <c r="CM202" i="1"/>
  <c r="KN202" i="1"/>
  <c r="JG202" i="1"/>
  <c r="IY202" i="1"/>
  <c r="EA202" i="1"/>
  <c r="DK202" i="1"/>
  <c r="DC202" i="1"/>
  <c r="CL202" i="1"/>
  <c r="KL202" i="1"/>
  <c r="JC202" i="1"/>
  <c r="IW202" i="1"/>
  <c r="DO202" i="1"/>
  <c r="IU202" i="1"/>
  <c r="DJ202" i="1"/>
  <c r="KU202" i="1"/>
  <c r="DI202" i="1"/>
  <c r="LQ202" i="1"/>
  <c r="DZ202" i="1"/>
  <c r="DG202" i="1"/>
  <c r="JF202" i="1"/>
  <c r="IX202" i="1"/>
  <c r="DY202" i="1"/>
  <c r="MT202" i="1"/>
  <c r="KM202" i="1"/>
  <c r="DB202" i="1"/>
  <c r="BD202" i="1"/>
  <c r="DA202" i="1"/>
  <c r="KJ202" i="1"/>
  <c r="DN181" i="1"/>
  <c r="LP181" i="1"/>
  <c r="KL190" i="1"/>
  <c r="MJ206" i="1"/>
  <c r="LO206" i="1"/>
  <c r="KP206" i="1"/>
  <c r="JI206" i="1"/>
  <c r="JA206" i="1"/>
  <c r="EC206" i="1"/>
  <c r="DU206" i="1"/>
  <c r="DM206" i="1"/>
  <c r="DE206" i="1"/>
  <c r="KN206" i="1"/>
  <c r="JG206" i="1"/>
  <c r="IY206" i="1"/>
  <c r="EA206" i="1"/>
  <c r="DK206" i="1"/>
  <c r="DC206" i="1"/>
  <c r="CL206" i="1"/>
  <c r="KU206" i="1"/>
  <c r="KM206" i="1"/>
  <c r="JF206" i="1"/>
  <c r="IX206" i="1"/>
  <c r="DZ206" i="1"/>
  <c r="DJ206" i="1"/>
  <c r="DB206" i="1"/>
  <c r="KL206" i="1"/>
  <c r="IW206" i="1"/>
  <c r="LR206" i="1"/>
  <c r="KK206" i="1"/>
  <c r="IV206" i="1"/>
  <c r="DX206" i="1"/>
  <c r="DH206" i="1"/>
  <c r="CZ206" i="1"/>
  <c r="LP206" i="1"/>
  <c r="KO206" i="1"/>
  <c r="JH206" i="1"/>
  <c r="DA206" i="1"/>
  <c r="JB206" i="1"/>
  <c r="DN206" i="1"/>
  <c r="IZ206" i="1"/>
  <c r="EB206" i="1"/>
  <c r="DL206" i="1"/>
  <c r="MT206" i="1"/>
  <c r="IU206" i="1"/>
  <c r="DY206" i="1"/>
  <c r="DI206" i="1"/>
  <c r="DG206" i="1"/>
  <c r="BD206" i="1"/>
  <c r="LQ206" i="1"/>
  <c r="DO206" i="1"/>
  <c r="MI206" i="1"/>
  <c r="DD206" i="1"/>
  <c r="CM206" i="1"/>
  <c r="KJ206" i="1"/>
  <c r="JC206" i="1"/>
  <c r="DF206" i="1"/>
  <c r="JL63" i="1"/>
  <c r="JM63" i="1"/>
  <c r="CL52" i="1"/>
  <c r="CL53" i="1" s="1"/>
  <c r="JL52" i="1"/>
  <c r="JM52" i="1"/>
  <c r="JM177" i="1"/>
  <c r="JL177" i="1"/>
  <c r="JL171" i="1"/>
  <c r="JM171" i="1"/>
  <c r="KM181" i="1"/>
  <c r="JL181" i="1"/>
  <c r="JM181" i="1"/>
  <c r="JM72" i="1"/>
  <c r="JL72" i="1"/>
  <c r="MI41" i="1"/>
  <c r="MI46" i="1" s="1"/>
  <c r="JL41" i="1"/>
  <c r="JM41" i="1"/>
  <c r="CZ181" i="1"/>
  <c r="JL81" i="1"/>
  <c r="JM81" i="1"/>
  <c r="KL181" i="1"/>
  <c r="KO181" i="1"/>
  <c r="JM90" i="1"/>
  <c r="JL90" i="1"/>
  <c r="EH191" i="1"/>
  <c r="EH192" i="1"/>
  <c r="EH193" i="1"/>
  <c r="DX181"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90" i="1"/>
  <c r="MT190" i="1"/>
  <c r="EH190" i="1"/>
  <c r="KU190" i="1"/>
  <c r="DD190" i="1"/>
  <c r="DH190" i="1"/>
  <c r="JG190" i="1"/>
  <c r="JB190" i="1"/>
  <c r="DX190" i="1"/>
  <c r="IX190" i="1"/>
  <c r="DF190" i="1"/>
  <c r="DC190" i="1"/>
  <c r="JF190" i="1"/>
  <c r="IZ190" i="1"/>
  <c r="JA190" i="1"/>
  <c r="DK190" i="1"/>
  <c r="IV190" i="1"/>
  <c r="DB190" i="1"/>
  <c r="DA41" i="1"/>
  <c r="DA46" i="1" s="1"/>
  <c r="JH41" i="1"/>
  <c r="JH42" i="1" s="1"/>
  <c r="IU41" i="1"/>
  <c r="IU44" i="1" s="1"/>
  <c r="EH177" i="1"/>
  <c r="EH184" i="1"/>
  <c r="EH185" i="1"/>
  <c r="EH186" i="1"/>
  <c r="DM41" i="1"/>
  <c r="KU177" i="1"/>
  <c r="KM177" i="1"/>
  <c r="JF177" i="1"/>
  <c r="IX177" i="1"/>
  <c r="DL177" i="1"/>
  <c r="DD177" i="1"/>
  <c r="CM177" i="1"/>
  <c r="MJ177" i="1"/>
  <c r="KL177" i="1"/>
  <c r="IW177" i="1"/>
  <c r="DK177" i="1"/>
  <c r="DC177" i="1"/>
  <c r="CL177" i="1"/>
  <c r="KO177" i="1"/>
  <c r="JH177" i="1"/>
  <c r="IZ177" i="1"/>
  <c r="DN177" i="1"/>
  <c r="DF177" i="1"/>
  <c r="LO177" i="1"/>
  <c r="IV177" i="1"/>
  <c r="DI177" i="1"/>
  <c r="JI177" i="1"/>
  <c r="IU177" i="1"/>
  <c r="DU177" i="1"/>
  <c r="DH177" i="1"/>
  <c r="DJ177" i="1"/>
  <c r="JG177" i="1"/>
  <c r="DG177" i="1"/>
  <c r="MI177" i="1"/>
  <c r="KP177" i="1"/>
  <c r="DE177" i="1"/>
  <c r="KN177" i="1"/>
  <c r="JC177" i="1"/>
  <c r="DB177" i="1"/>
  <c r="IY177" i="1"/>
  <c r="MT177" i="1"/>
  <c r="LR177" i="1"/>
  <c r="KK177" i="1"/>
  <c r="JB177" i="1"/>
  <c r="DO177" i="1"/>
  <c r="DA177" i="1"/>
  <c r="LP177" i="1"/>
  <c r="LQ177" i="1"/>
  <c r="KJ177" i="1"/>
  <c r="JA177" i="1"/>
  <c r="DM177" i="1"/>
  <c r="CZ177" i="1"/>
  <c r="BD177" i="1"/>
  <c r="DE41" i="1"/>
  <c r="DE48" i="1" s="1"/>
  <c r="DJ41" i="1"/>
  <c r="DJ43" i="1" s="1"/>
  <c r="IY41" i="1"/>
  <c r="IY42" i="1" s="1"/>
  <c r="EB181" i="1"/>
  <c r="EA181" i="1"/>
  <c r="DZ181" i="1"/>
  <c r="DY181" i="1"/>
  <c r="EC181" i="1"/>
  <c r="EA171" i="1"/>
  <c r="DZ171" i="1"/>
  <c r="DY171" i="1"/>
  <c r="EC171" i="1"/>
  <c r="EB171"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81" i="1"/>
  <c r="DE181" i="1"/>
  <c r="BD52" i="1"/>
  <c r="BD53" i="1" s="1"/>
  <c r="DU52" i="1"/>
  <c r="DU59" i="1" s="1"/>
  <c r="DB181" i="1"/>
  <c r="IY181" i="1"/>
  <c r="JC181" i="1"/>
  <c r="DF52" i="1"/>
  <c r="DF55" i="1" s="1"/>
  <c r="IX52" i="1"/>
  <c r="IX54" i="1" s="1"/>
  <c r="LQ52" i="1"/>
  <c r="LQ56" i="1" s="1"/>
  <c r="DO52" i="1"/>
  <c r="DO58" i="1" s="1"/>
  <c r="DU58" i="1" s="1"/>
  <c r="DJ181" i="1"/>
  <c r="DD52" i="1"/>
  <c r="DD53" i="1" s="1"/>
  <c r="DC52" i="1"/>
  <c r="DC58" i="1" s="1"/>
  <c r="DG52" i="1"/>
  <c r="DG54" i="1" s="1"/>
  <c r="JI52" i="1"/>
  <c r="JI53" i="1" s="1"/>
  <c r="IZ52" i="1"/>
  <c r="IZ58" i="1" s="1"/>
  <c r="CZ171" i="1"/>
  <c r="DX171" i="1"/>
  <c r="DM52" i="1"/>
  <c r="JI181" i="1"/>
  <c r="DA181" i="1"/>
  <c r="JB181" i="1"/>
  <c r="DI181" i="1"/>
  <c r="EH181" i="1"/>
  <c r="EH182" i="1"/>
  <c r="EH183" i="1"/>
  <c r="JA52" i="1"/>
  <c r="JA53" i="1" s="1"/>
  <c r="CZ41" i="1"/>
  <c r="CZ44" i="1" s="1"/>
  <c r="DX41" i="1"/>
  <c r="LR52" i="1"/>
  <c r="LR55" i="1" s="1"/>
  <c r="JG52" i="1"/>
  <c r="JG55" i="1" s="1"/>
  <c r="LO52" i="1"/>
  <c r="LO56" i="1" s="1"/>
  <c r="MI52" i="1"/>
  <c r="MI55" i="1" s="1"/>
  <c r="IW181" i="1"/>
  <c r="DG181" i="1"/>
  <c r="IU181"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171" i="1"/>
  <c r="KO171" i="1"/>
  <c r="JH171" i="1"/>
  <c r="IZ171" i="1"/>
  <c r="KN171" i="1"/>
  <c r="JG171" i="1"/>
  <c r="IY171" i="1"/>
  <c r="KU171" i="1"/>
  <c r="KM171" i="1"/>
  <c r="KL171" i="1"/>
  <c r="IW171" i="1"/>
  <c r="LR171" i="1"/>
  <c r="KK171" i="1"/>
  <c r="IV171" i="1"/>
  <c r="LP171" i="1"/>
  <c r="IX171" i="1"/>
  <c r="DL171" i="1"/>
  <c r="DD171" i="1"/>
  <c r="CL171" i="1"/>
  <c r="MT171" i="1"/>
  <c r="LO171" i="1"/>
  <c r="KP171" i="1"/>
  <c r="IU171" i="1"/>
  <c r="DK171" i="1"/>
  <c r="DC171" i="1"/>
  <c r="JA171" i="1"/>
  <c r="CM171" i="1"/>
  <c r="KJ171" i="1"/>
  <c r="DJ171" i="1"/>
  <c r="DB171" i="1"/>
  <c r="LQ171" i="1"/>
  <c r="JI171" i="1"/>
  <c r="DI171" i="1"/>
  <c r="DA171" i="1"/>
  <c r="BD171" i="1"/>
  <c r="DE171" i="1"/>
  <c r="JF171" i="1"/>
  <c r="DH171" i="1"/>
  <c r="DF171" i="1"/>
  <c r="DU171" i="1"/>
  <c r="MJ171" i="1"/>
  <c r="JC171" i="1"/>
  <c r="DO171" i="1"/>
  <c r="DG171" i="1"/>
  <c r="JB171" i="1"/>
  <c r="DN171" i="1"/>
  <c r="CG171" i="1"/>
  <c r="DM171" i="1"/>
  <c r="EH48" i="1"/>
  <c r="EH171" i="1"/>
  <c r="EH172" i="1"/>
  <c r="EH173"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108" i="1" s="1"/>
  <c r="HS14" i="1"/>
  <c r="HS108" i="1" s="1"/>
  <c r="IA14" i="1"/>
  <c r="IA108" i="1" s="1"/>
  <c r="FT14" i="1"/>
  <c r="FT108" i="1" s="1"/>
  <c r="FO14" i="1"/>
  <c r="FO108" i="1" s="1"/>
  <c r="GS14" i="1"/>
  <c r="GS108" i="1" s="1"/>
  <c r="FX14" i="1"/>
  <c r="FX108" i="1" s="1"/>
  <c r="FR14" i="1"/>
  <c r="FR108" i="1" s="1"/>
  <c r="ES14" i="1"/>
  <c r="ES108" i="1" s="1"/>
  <c r="HO14" i="1"/>
  <c r="HO108" i="1" s="1"/>
  <c r="HZ14" i="1"/>
  <c r="HZ108" i="1" s="1"/>
  <c r="ER14" i="1"/>
  <c r="ER108" i="1" s="1"/>
  <c r="FP14" i="1"/>
  <c r="FP108" i="1" s="1"/>
  <c r="GM14" i="1"/>
  <c r="GM108" i="1" s="1"/>
  <c r="FL14" i="1"/>
  <c r="FL108" i="1" s="1"/>
  <c r="ET14" i="1"/>
  <c r="ET108" i="1" s="1"/>
  <c r="EH14" i="1"/>
  <c r="EH108" i="1" s="1"/>
  <c r="IB14" i="1"/>
  <c r="IB108" i="1" s="1"/>
  <c r="GR14" i="1"/>
  <c r="GR108" i="1" s="1"/>
  <c r="HR14" i="1"/>
  <c r="HR108" i="1" s="1"/>
  <c r="IC14" i="1"/>
  <c r="IC108" i="1" s="1"/>
  <c r="FV14" i="1"/>
  <c r="FV108" i="1" s="1"/>
  <c r="EU14" i="1"/>
  <c r="EU108" i="1" s="1"/>
  <c r="AX29" i="6"/>
  <c r="AM29" i="6" s="1"/>
  <c r="HT14" i="1"/>
  <c r="HT108" i="1" s="1"/>
  <c r="EL14" i="1"/>
  <c r="EL108" i="1" s="1"/>
  <c r="GW14" i="1"/>
  <c r="GW108" i="1" s="1"/>
  <c r="EQ14" i="1"/>
  <c r="EQ108" i="1" s="1"/>
  <c r="AJ225" i="7"/>
  <c r="FU14" i="1"/>
  <c r="FU108" i="1" s="1"/>
  <c r="HW14" i="1"/>
  <c r="HW108" i="1" s="1"/>
  <c r="GQ14" i="1"/>
  <c r="GQ108" i="1" s="1"/>
  <c r="EJ14" i="1"/>
  <c r="EJ108" i="1" s="1"/>
  <c r="ER12" i="1"/>
  <c r="FW12" i="1"/>
  <c r="HE12" i="1" s="1"/>
  <c r="AZ25" i="6"/>
  <c r="AO25" i="6" s="1"/>
  <c r="BF25" i="6"/>
  <c r="AU25" i="6" s="1"/>
  <c r="BD25" i="6"/>
  <c r="AS25" i="6" s="1"/>
  <c r="HV14" i="1"/>
  <c r="HV108" i="1" s="1"/>
  <c r="BA23" i="6"/>
  <c r="AP23" i="6" s="1"/>
  <c r="BB25" i="6"/>
  <c r="AQ25" i="6" s="1"/>
  <c r="D25" i="6" s="1"/>
  <c r="V25" i="6" s="1"/>
  <c r="GU14" i="1"/>
  <c r="GU108" i="1" s="1"/>
  <c r="HQ14" i="1"/>
  <c r="HQ108" i="1" s="1"/>
  <c r="AY25" i="6"/>
  <c r="AN25" i="6" s="1"/>
  <c r="GP14" i="1"/>
  <c r="GP108" i="1" s="1"/>
  <c r="AX25" i="6"/>
  <c r="AM25" i="6" s="1"/>
  <c r="EN14" i="1"/>
  <c r="EN108" i="1" s="1"/>
  <c r="EI14" i="1"/>
  <c r="EI108" i="1" s="1"/>
  <c r="BE23" i="8"/>
  <c r="AT23" i="8" s="1"/>
  <c r="AW27" i="8"/>
  <c r="AW26" i="6"/>
  <c r="BB26" i="6" s="1"/>
  <c r="AQ26" i="6" s="1"/>
  <c r="AZ23" i="6"/>
  <c r="AO23" i="6" s="1"/>
  <c r="FS14" i="1"/>
  <c r="FS108" i="1" s="1"/>
  <c r="AO225" i="6"/>
  <c r="HU14" i="1"/>
  <c r="HU108" i="1" s="1"/>
  <c r="ID14" i="1"/>
  <c r="ID108" i="1" s="1"/>
  <c r="AN225" i="6"/>
  <c r="BF23" i="6"/>
  <c r="AU23" i="6" s="1"/>
  <c r="HP14" i="1"/>
  <c r="HP108" i="1" s="1"/>
  <c r="GX14" i="1"/>
  <c r="GX108" i="1" s="1"/>
  <c r="BA29" i="6"/>
  <c r="AP29" i="6" s="1"/>
  <c r="C29" i="6" s="1"/>
  <c r="U29" i="6" s="1"/>
  <c r="EM14" i="1"/>
  <c r="EM108" i="1" s="1"/>
  <c r="GO14" i="1"/>
  <c r="GO108" i="1" s="1"/>
  <c r="FW14" i="1"/>
  <c r="FW108" i="1" s="1"/>
  <c r="FN14" i="1"/>
  <c r="FN108" i="1" s="1"/>
  <c r="EV14" i="1"/>
  <c r="EV108" i="1" s="1"/>
  <c r="GT14" i="1"/>
  <c r="GT108" i="1" s="1"/>
  <c r="HX14" i="1"/>
  <c r="HX108" i="1" s="1"/>
  <c r="GN14" i="1"/>
  <c r="GN108" i="1" s="1"/>
  <c r="FM14" i="1"/>
  <c r="FM108" i="1" s="1"/>
  <c r="FQ14" i="1"/>
  <c r="FQ108" i="1" s="1"/>
  <c r="HY14" i="1"/>
  <c r="HY108" i="1" s="1"/>
  <c r="EP14" i="1"/>
  <c r="EP108" i="1" s="1"/>
  <c r="EK14" i="1"/>
  <c r="EK108" i="1" s="1"/>
  <c r="HN14" i="1"/>
  <c r="HN108" i="1" s="1"/>
  <c r="GV14" i="1"/>
  <c r="GV108" i="1" s="1"/>
  <c r="EO14" i="1"/>
  <c r="EO108" i="1" s="1"/>
  <c r="HM16" i="1"/>
  <c r="HM14" i="1"/>
  <c r="HM108" i="1" s="1"/>
  <c r="GL16" i="1"/>
  <c r="GL14" i="1"/>
  <c r="GL108" i="1" s="1"/>
  <c r="FK16" i="1"/>
  <c r="FK14" i="1"/>
  <c r="FK108" i="1" s="1"/>
  <c r="HL16" i="1"/>
  <c r="HL14" i="1"/>
  <c r="HL108" i="1" s="1"/>
  <c r="GK16" i="1"/>
  <c r="GK14" i="1"/>
  <c r="GK108" i="1" s="1"/>
  <c r="FJ16" i="1"/>
  <c r="FJ14" i="1"/>
  <c r="FJ108" i="1" s="1"/>
  <c r="HK16" i="1"/>
  <c r="HK14" i="1"/>
  <c r="HK108" i="1" s="1"/>
  <c r="GJ16" i="1"/>
  <c r="GJ14" i="1"/>
  <c r="GJ108" i="1" s="1"/>
  <c r="FI16" i="1"/>
  <c r="FI14" i="1"/>
  <c r="FI108" i="1" s="1"/>
  <c r="GG16" i="1"/>
  <c r="GG14" i="1"/>
  <c r="GG108" i="1" s="1"/>
  <c r="FF16" i="1"/>
  <c r="FF14" i="1"/>
  <c r="FF108" i="1" s="1"/>
  <c r="HG16" i="1"/>
  <c r="HG14" i="1"/>
  <c r="HG108" i="1" s="1"/>
  <c r="GF16" i="1"/>
  <c r="GF14" i="1"/>
  <c r="GF108" i="1" s="1"/>
  <c r="FE16" i="1"/>
  <c r="FE14" i="1"/>
  <c r="FE108" i="1" s="1"/>
  <c r="HJ16" i="1"/>
  <c r="HJ14" i="1"/>
  <c r="HJ108" i="1" s="1"/>
  <c r="GI16" i="1"/>
  <c r="GI14" i="1"/>
  <c r="GI108" i="1" s="1"/>
  <c r="FH16" i="1"/>
  <c r="FH14" i="1"/>
  <c r="FH108" i="1" s="1"/>
  <c r="HF16" i="1"/>
  <c r="HF14" i="1"/>
  <c r="HF108" i="1" s="1"/>
  <c r="GE16" i="1"/>
  <c r="GE14" i="1"/>
  <c r="GE108" i="1" s="1"/>
  <c r="FD16" i="1"/>
  <c r="FD14" i="1"/>
  <c r="FD108" i="1" s="1"/>
  <c r="HH16" i="1"/>
  <c r="HH14" i="1"/>
  <c r="HH108" i="1" s="1"/>
  <c r="HE16" i="1"/>
  <c r="HE14" i="1"/>
  <c r="HE108" i="1" s="1"/>
  <c r="GD16" i="1"/>
  <c r="GD14" i="1"/>
  <c r="GD108" i="1" s="1"/>
  <c r="FC16" i="1"/>
  <c r="FC14" i="1"/>
  <c r="FC108" i="1" s="1"/>
  <c r="HI16" i="1"/>
  <c r="HI14" i="1"/>
  <c r="HI108" i="1" s="1"/>
  <c r="GH16" i="1"/>
  <c r="GH14" i="1"/>
  <c r="GH108" i="1" s="1"/>
  <c r="FG16" i="1"/>
  <c r="FG14" i="1"/>
  <c r="FG108" i="1" s="1"/>
  <c r="HC16" i="1"/>
  <c r="HC14" i="1"/>
  <c r="HC108" i="1" s="1"/>
  <c r="GB16" i="1"/>
  <c r="GB14" i="1"/>
  <c r="GB108" i="1" s="1"/>
  <c r="HD16" i="1"/>
  <c r="HD14" i="1"/>
  <c r="HD108" i="1" s="1"/>
  <c r="FA16" i="1"/>
  <c r="FA14" i="1"/>
  <c r="FA108" i="1" s="1"/>
  <c r="GC16" i="1"/>
  <c r="GC14" i="1"/>
  <c r="GC108" i="1" s="1"/>
  <c r="FB16" i="1"/>
  <c r="FB14" i="1"/>
  <c r="FB108" i="1" s="1"/>
  <c r="HB16" i="1"/>
  <c r="HB14" i="1"/>
  <c r="HB108" i="1" s="1"/>
  <c r="GA16" i="1"/>
  <c r="GA14" i="1"/>
  <c r="GA108" i="1" s="1"/>
  <c r="EZ16" i="1"/>
  <c r="EZ14" i="1"/>
  <c r="EZ108" i="1" s="1"/>
  <c r="HA16" i="1"/>
  <c r="HA14" i="1"/>
  <c r="HA108" i="1" s="1"/>
  <c r="FZ16" i="1"/>
  <c r="FZ14" i="1"/>
  <c r="FZ108" i="1" s="1"/>
  <c r="EY16" i="1"/>
  <c r="EY14" i="1"/>
  <c r="EY108" i="1" s="1"/>
  <c r="EW16" i="1"/>
  <c r="EW14" i="1"/>
  <c r="EW108" i="1" s="1"/>
  <c r="GZ16" i="1"/>
  <c r="GZ14" i="1"/>
  <c r="GZ108" i="1" s="1"/>
  <c r="FY16" i="1"/>
  <c r="FY14" i="1"/>
  <c r="FY108" i="1" s="1"/>
  <c r="EX16" i="1"/>
  <c r="EX14" i="1"/>
  <c r="EX108" i="1" s="1"/>
  <c r="EG14" i="1"/>
  <c r="EG108"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KH270" i="1" s="1"/>
  <c r="II14" i="1"/>
  <c r="II108" i="1" s="1"/>
  <c r="LE16" i="1"/>
  <c r="LE14" i="1"/>
  <c r="LE270" i="1" s="1"/>
  <c r="KG16" i="1"/>
  <c r="KG14" i="1"/>
  <c r="KG270" i="1" s="1"/>
  <c r="KF16" i="1"/>
  <c r="KF14" i="1"/>
  <c r="KF270" i="1" s="1"/>
  <c r="KB14" i="1"/>
  <c r="KB270" i="1" s="1"/>
  <c r="KC14" i="1"/>
  <c r="KC270" i="1" s="1"/>
  <c r="KE16" i="1"/>
  <c r="KE14" i="1"/>
  <c r="KE270" i="1" s="1"/>
  <c r="KD14" i="1"/>
  <c r="KD270" i="1" s="1"/>
  <c r="LD16" i="1"/>
  <c r="LD14" i="1"/>
  <c r="LD270" i="1" s="1"/>
  <c r="DU113" i="1" l="1"/>
  <c r="EW109" i="1"/>
  <c r="EW110" i="1"/>
  <c r="EW111" i="1"/>
  <c r="EW112" i="1"/>
  <c r="GC109" i="1"/>
  <c r="GC110" i="1"/>
  <c r="GC111" i="1"/>
  <c r="GC112" i="1"/>
  <c r="HC109" i="1"/>
  <c r="HC110" i="1"/>
  <c r="HC111" i="1"/>
  <c r="HC112" i="1"/>
  <c r="FD109" i="1"/>
  <c r="FD110" i="1"/>
  <c r="FD111" i="1"/>
  <c r="FD112" i="1"/>
  <c r="GI109" i="1"/>
  <c r="GI110" i="1"/>
  <c r="GI111" i="1"/>
  <c r="GI112" i="1"/>
  <c r="HG109" i="1"/>
  <c r="HG110" i="1"/>
  <c r="HG111" i="1"/>
  <c r="HG112" i="1"/>
  <c r="GJ109" i="1"/>
  <c r="GJ110" i="1"/>
  <c r="GJ111" i="1"/>
  <c r="GJ112" i="1"/>
  <c r="HL109" i="1"/>
  <c r="HL110" i="1"/>
  <c r="HL111" i="1"/>
  <c r="HL112" i="1"/>
  <c r="EO109" i="1"/>
  <c r="EO110" i="1"/>
  <c r="EO111" i="1"/>
  <c r="EO112" i="1"/>
  <c r="GN109" i="1"/>
  <c r="GN110" i="1"/>
  <c r="GN111" i="1"/>
  <c r="GN112" i="1"/>
  <c r="GP109" i="1"/>
  <c r="GP110" i="1"/>
  <c r="GP111" i="1"/>
  <c r="GP112" i="1"/>
  <c r="IC109" i="1"/>
  <c r="IC110" i="1"/>
  <c r="IC111" i="1"/>
  <c r="IC112" i="1"/>
  <c r="FP109" i="1"/>
  <c r="FP110" i="1"/>
  <c r="FP111" i="1"/>
  <c r="FP112" i="1"/>
  <c r="FO109" i="1"/>
  <c r="FO110" i="1"/>
  <c r="FO111" i="1"/>
  <c r="FO112" i="1"/>
  <c r="EZ109" i="1"/>
  <c r="EZ110" i="1"/>
  <c r="EZ111" i="1"/>
  <c r="EZ112" i="1"/>
  <c r="FC109" i="1"/>
  <c r="FC110" i="1"/>
  <c r="FC111" i="1"/>
  <c r="FC112" i="1"/>
  <c r="EG109" i="1"/>
  <c r="EG110" i="1"/>
  <c r="EG111" i="1"/>
  <c r="EG112" i="1"/>
  <c r="GV109" i="1"/>
  <c r="GV110" i="1"/>
  <c r="GV111" i="1"/>
  <c r="GV112" i="1"/>
  <c r="HX109" i="1"/>
  <c r="HX110" i="1"/>
  <c r="HX111" i="1"/>
  <c r="HX112" i="1"/>
  <c r="GX109" i="1"/>
  <c r="GX110" i="1"/>
  <c r="GX111" i="1"/>
  <c r="GX112" i="1"/>
  <c r="EQ109" i="1"/>
  <c r="EQ110" i="1"/>
  <c r="EQ111" i="1"/>
  <c r="EQ112" i="1"/>
  <c r="HR109" i="1"/>
  <c r="HR110" i="1"/>
  <c r="HR111" i="1"/>
  <c r="HR112" i="1"/>
  <c r="EY109" i="1"/>
  <c r="EY110" i="1"/>
  <c r="EY111" i="1"/>
  <c r="EY112" i="1"/>
  <c r="FA109" i="1"/>
  <c r="FA110" i="1"/>
  <c r="FA111" i="1"/>
  <c r="FA112" i="1"/>
  <c r="GE109" i="1"/>
  <c r="GE110" i="1"/>
  <c r="GE111" i="1"/>
  <c r="GE112" i="1"/>
  <c r="FF109" i="1"/>
  <c r="FF110" i="1"/>
  <c r="FF111" i="1"/>
  <c r="FF112" i="1"/>
  <c r="HN109" i="1"/>
  <c r="HN110" i="1"/>
  <c r="HN111" i="1"/>
  <c r="HN112" i="1"/>
  <c r="HP109" i="1"/>
  <c r="HP110" i="1"/>
  <c r="HP111" i="1"/>
  <c r="HP112" i="1"/>
  <c r="HQ109" i="1"/>
  <c r="HQ110" i="1"/>
  <c r="HQ111" i="1"/>
  <c r="HQ112" i="1"/>
  <c r="GW109" i="1"/>
  <c r="GW110" i="1"/>
  <c r="GW111" i="1"/>
  <c r="GW112" i="1"/>
  <c r="GR109" i="1"/>
  <c r="GR110" i="1"/>
  <c r="GR111" i="1"/>
  <c r="GR112" i="1"/>
  <c r="IA109" i="1"/>
  <c r="IA110" i="1"/>
  <c r="IA111" i="1"/>
  <c r="IA112" i="1"/>
  <c r="EX109" i="1"/>
  <c r="EX110" i="1"/>
  <c r="EX111" i="1"/>
  <c r="EX112" i="1"/>
  <c r="GA109" i="1"/>
  <c r="GA110" i="1"/>
  <c r="GA111" i="1"/>
  <c r="GA112" i="1"/>
  <c r="GD109" i="1"/>
  <c r="GD110" i="1"/>
  <c r="GD111" i="1"/>
  <c r="GD112" i="1"/>
  <c r="HJ109" i="1"/>
  <c r="HJ110" i="1"/>
  <c r="HJ111" i="1"/>
  <c r="HJ112" i="1"/>
  <c r="HK109" i="1"/>
  <c r="HK110" i="1"/>
  <c r="HK111" i="1"/>
  <c r="HK112" i="1"/>
  <c r="FK109" i="1"/>
  <c r="FK110" i="1"/>
  <c r="FK111" i="1"/>
  <c r="FK112" i="1"/>
  <c r="GT109" i="1"/>
  <c r="GT110" i="1"/>
  <c r="GT111" i="1"/>
  <c r="GT112" i="1"/>
  <c r="EK109" i="1"/>
  <c r="EK110" i="1"/>
  <c r="EK111" i="1"/>
  <c r="EK112" i="1"/>
  <c r="EV109" i="1"/>
  <c r="EV110" i="1"/>
  <c r="EV111" i="1"/>
  <c r="EV112" i="1"/>
  <c r="GU109" i="1"/>
  <c r="GU110" i="1"/>
  <c r="GU111" i="1"/>
  <c r="GU112" i="1"/>
  <c r="EL109" i="1"/>
  <c r="EL110" i="1"/>
  <c r="EL111" i="1"/>
  <c r="EL112" i="1"/>
  <c r="IB109" i="1"/>
  <c r="IB110" i="1"/>
  <c r="IB111" i="1"/>
  <c r="IB112" i="1"/>
  <c r="HO109" i="1"/>
  <c r="HO110" i="1"/>
  <c r="HO111" i="1"/>
  <c r="HO112" i="1"/>
  <c r="FY109" i="1"/>
  <c r="FY110" i="1"/>
  <c r="FY111" i="1"/>
  <c r="FY112" i="1"/>
  <c r="FZ109" i="1"/>
  <c r="FZ110" i="1"/>
  <c r="FZ111" i="1"/>
  <c r="FZ112" i="1"/>
  <c r="HB109" i="1"/>
  <c r="HB110" i="1"/>
  <c r="HB111" i="1"/>
  <c r="HB112" i="1"/>
  <c r="GH109" i="1"/>
  <c r="GH110" i="1"/>
  <c r="GH111" i="1"/>
  <c r="GH112" i="1"/>
  <c r="HE109" i="1"/>
  <c r="HE110" i="1"/>
  <c r="HE111" i="1"/>
  <c r="HE112" i="1"/>
  <c r="FE109" i="1"/>
  <c r="FE110" i="1"/>
  <c r="FE111" i="1"/>
  <c r="FE112" i="1"/>
  <c r="FJ109" i="1"/>
  <c r="FJ110" i="1"/>
  <c r="FJ111" i="1"/>
  <c r="FJ112" i="1"/>
  <c r="GL109" i="1"/>
  <c r="GL110" i="1"/>
  <c r="GL111" i="1"/>
  <c r="GL112" i="1"/>
  <c r="EP109" i="1"/>
  <c r="EP110" i="1"/>
  <c r="EP111" i="1"/>
  <c r="EP112" i="1"/>
  <c r="EJ109" i="1"/>
  <c r="EJ110" i="1"/>
  <c r="EJ111" i="1"/>
  <c r="EJ112" i="1"/>
  <c r="HT109" i="1"/>
  <c r="HT110" i="1"/>
  <c r="HT111" i="1"/>
  <c r="HT112" i="1"/>
  <c r="EH109" i="1"/>
  <c r="EH110" i="1"/>
  <c r="EH111" i="1"/>
  <c r="EH112" i="1"/>
  <c r="ES109" i="1"/>
  <c r="ES110" i="1"/>
  <c r="ES111" i="1"/>
  <c r="ES112" i="1"/>
  <c r="GY109" i="1"/>
  <c r="GY110" i="1"/>
  <c r="GY111" i="1"/>
  <c r="GY112" i="1"/>
  <c r="II109" i="1"/>
  <c r="II110" i="1"/>
  <c r="II111" i="1"/>
  <c r="II112" i="1"/>
  <c r="II113" i="1"/>
  <c r="HY109" i="1"/>
  <c r="HY110" i="1"/>
  <c r="HY111" i="1"/>
  <c r="HY112" i="1"/>
  <c r="FW109" i="1"/>
  <c r="FW110" i="1"/>
  <c r="FW111" i="1"/>
  <c r="FW112" i="1"/>
  <c r="ID109" i="1"/>
  <c r="ID110" i="1"/>
  <c r="ID111" i="1"/>
  <c r="ID112" i="1"/>
  <c r="EI109" i="1"/>
  <c r="EI110" i="1"/>
  <c r="EI111" i="1"/>
  <c r="EI112" i="1"/>
  <c r="GQ109" i="1"/>
  <c r="GQ110" i="1"/>
  <c r="GQ111" i="1"/>
  <c r="GQ112" i="1"/>
  <c r="ET109" i="1"/>
  <c r="ET110" i="1"/>
  <c r="ET111" i="1"/>
  <c r="ET112" i="1"/>
  <c r="FR109" i="1"/>
  <c r="FR110" i="1"/>
  <c r="FR111" i="1"/>
  <c r="FR112" i="1"/>
  <c r="HA109" i="1"/>
  <c r="HA110" i="1"/>
  <c r="HA111" i="1"/>
  <c r="HA112" i="1"/>
  <c r="GB109" i="1"/>
  <c r="GB110" i="1"/>
  <c r="GB111" i="1"/>
  <c r="GB112" i="1"/>
  <c r="HH109" i="1"/>
  <c r="HH110" i="1"/>
  <c r="HH111" i="1"/>
  <c r="HH112" i="1"/>
  <c r="FH109" i="1"/>
  <c r="FH110" i="1"/>
  <c r="FH111" i="1"/>
  <c r="FH112" i="1"/>
  <c r="FI109" i="1"/>
  <c r="FI110" i="1"/>
  <c r="FI111" i="1"/>
  <c r="FI112" i="1"/>
  <c r="HM109" i="1"/>
  <c r="HM110" i="1"/>
  <c r="HM111" i="1"/>
  <c r="HM112" i="1"/>
  <c r="HU109" i="1"/>
  <c r="HU110" i="1"/>
  <c r="HU111" i="1"/>
  <c r="HU112" i="1"/>
  <c r="EN109" i="1"/>
  <c r="EN110" i="1"/>
  <c r="EN111" i="1"/>
  <c r="EN112" i="1"/>
  <c r="HW109" i="1"/>
  <c r="HW110" i="1"/>
  <c r="HW111" i="1"/>
  <c r="HW112" i="1"/>
  <c r="EU109" i="1"/>
  <c r="EU110" i="1"/>
  <c r="EU111" i="1"/>
  <c r="EU112" i="1"/>
  <c r="FL109" i="1"/>
  <c r="FL110" i="1"/>
  <c r="FL111" i="1"/>
  <c r="FL112" i="1"/>
  <c r="FX109" i="1"/>
  <c r="FX110" i="1"/>
  <c r="FX111" i="1"/>
  <c r="FX112" i="1"/>
  <c r="GZ109" i="1"/>
  <c r="GZ110" i="1"/>
  <c r="GZ111" i="1"/>
  <c r="GZ112" i="1"/>
  <c r="FB109" i="1"/>
  <c r="FB110" i="1"/>
  <c r="FB111" i="1"/>
  <c r="FB112" i="1"/>
  <c r="HI109" i="1"/>
  <c r="HI110" i="1"/>
  <c r="HI111" i="1"/>
  <c r="HI112" i="1"/>
  <c r="GF109" i="1"/>
  <c r="GF110" i="1"/>
  <c r="GF111" i="1"/>
  <c r="GF112" i="1"/>
  <c r="GK109" i="1"/>
  <c r="GK110" i="1"/>
  <c r="GK111" i="1"/>
  <c r="GK112" i="1"/>
  <c r="FQ109" i="1"/>
  <c r="FQ110" i="1"/>
  <c r="FQ111" i="1"/>
  <c r="FQ112" i="1"/>
  <c r="HV109" i="1"/>
  <c r="HV110" i="1"/>
  <c r="HV111" i="1"/>
  <c r="HV112" i="1"/>
  <c r="FM109" i="1"/>
  <c r="FM110" i="1"/>
  <c r="FM111" i="1"/>
  <c r="FM112" i="1"/>
  <c r="EM109" i="1"/>
  <c r="EM110" i="1"/>
  <c r="EM111" i="1"/>
  <c r="EM112" i="1"/>
  <c r="FV109" i="1"/>
  <c r="FV110" i="1"/>
  <c r="FV111" i="1"/>
  <c r="FV112" i="1"/>
  <c r="GM109" i="1"/>
  <c r="GM110" i="1"/>
  <c r="GM111" i="1"/>
  <c r="GM112" i="1"/>
  <c r="GS109" i="1"/>
  <c r="GS110" i="1"/>
  <c r="GS111" i="1"/>
  <c r="GS112" i="1"/>
  <c r="LQ109" i="1"/>
  <c r="LQ110" i="1"/>
  <c r="LQ111" i="1"/>
  <c r="LQ112" i="1"/>
  <c r="LQ113" i="1"/>
  <c r="HF109" i="1"/>
  <c r="HF110" i="1"/>
  <c r="HF111" i="1"/>
  <c r="HF112" i="1"/>
  <c r="FS109" i="1"/>
  <c r="FS110" i="1"/>
  <c r="FS111" i="1"/>
  <c r="FS112" i="1"/>
  <c r="FT109" i="1"/>
  <c r="FT110" i="1"/>
  <c r="FT111" i="1"/>
  <c r="FT112" i="1"/>
  <c r="FU109" i="1"/>
  <c r="FU110" i="1"/>
  <c r="FU111" i="1"/>
  <c r="FU112" i="1"/>
  <c r="DB109" i="1"/>
  <c r="DB110" i="1"/>
  <c r="DB111" i="1"/>
  <c r="DB112" i="1"/>
  <c r="DB113" i="1"/>
  <c r="HZ109" i="1"/>
  <c r="HZ110" i="1"/>
  <c r="HZ111" i="1"/>
  <c r="HZ112" i="1"/>
  <c r="GO109" i="1"/>
  <c r="GO110" i="1"/>
  <c r="GO111" i="1"/>
  <c r="GO112" i="1"/>
  <c r="DO110" i="1"/>
  <c r="DU110" i="1" s="1"/>
  <c r="DO111" i="1"/>
  <c r="DU111" i="1" s="1"/>
  <c r="DO112" i="1"/>
  <c r="DU112" i="1" s="1"/>
  <c r="DO113" i="1"/>
  <c r="IV109" i="1"/>
  <c r="IV110" i="1"/>
  <c r="IV111" i="1"/>
  <c r="IV112" i="1"/>
  <c r="IV113" i="1"/>
  <c r="IW109" i="1"/>
  <c r="IW110" i="1"/>
  <c r="IW111" i="1"/>
  <c r="IW112" i="1"/>
  <c r="IW113" i="1"/>
  <c r="IX109" i="1"/>
  <c r="IX110" i="1"/>
  <c r="IX111" i="1"/>
  <c r="IX112" i="1"/>
  <c r="IX113" i="1"/>
  <c r="DJ109" i="1"/>
  <c r="DJ110" i="1"/>
  <c r="DJ111" i="1"/>
  <c r="DJ112" i="1"/>
  <c r="DJ113" i="1"/>
  <c r="DC109" i="1"/>
  <c r="DC110" i="1"/>
  <c r="DC111" i="1"/>
  <c r="DC112" i="1"/>
  <c r="DC113" i="1"/>
  <c r="CM109" i="1"/>
  <c r="CM110" i="1"/>
  <c r="CM111" i="1"/>
  <c r="CM112" i="1"/>
  <c r="FG109" i="1"/>
  <c r="FG110" i="1"/>
  <c r="FG111" i="1"/>
  <c r="FG112" i="1"/>
  <c r="MT109" i="1"/>
  <c r="MT110" i="1"/>
  <c r="MT111" i="1"/>
  <c r="MT112" i="1"/>
  <c r="MT113" i="1"/>
  <c r="DX109" i="1"/>
  <c r="DX110" i="1"/>
  <c r="DX111" i="1"/>
  <c r="DX112" i="1"/>
  <c r="DX113" i="1"/>
  <c r="DY109" i="1"/>
  <c r="DY110" i="1"/>
  <c r="DY111" i="1"/>
  <c r="DY112" i="1"/>
  <c r="DY113" i="1"/>
  <c r="JF109" i="1"/>
  <c r="JF110" i="1"/>
  <c r="JF111" i="1"/>
  <c r="JF112" i="1"/>
  <c r="JF113" i="1"/>
  <c r="DK109" i="1"/>
  <c r="DK110" i="1"/>
  <c r="DK111" i="1"/>
  <c r="DK112" i="1"/>
  <c r="DK113" i="1"/>
  <c r="LR109" i="1"/>
  <c r="LR110" i="1"/>
  <c r="LR111" i="1"/>
  <c r="LR112" i="1"/>
  <c r="LR113" i="1"/>
  <c r="DG109" i="1"/>
  <c r="DG110" i="1"/>
  <c r="DG111" i="1"/>
  <c r="DG112" i="1"/>
  <c r="DG113" i="1"/>
  <c r="DH109" i="1"/>
  <c r="DH110" i="1"/>
  <c r="DH111" i="1"/>
  <c r="DH112" i="1"/>
  <c r="DH113" i="1"/>
  <c r="DI109" i="1"/>
  <c r="DI110" i="1"/>
  <c r="DI111" i="1"/>
  <c r="DI112" i="1"/>
  <c r="DI113" i="1"/>
  <c r="GG109" i="1"/>
  <c r="GG110" i="1"/>
  <c r="GG111" i="1"/>
  <c r="GG112" i="1"/>
  <c r="FN109" i="1"/>
  <c r="FN110" i="1"/>
  <c r="FN111" i="1"/>
  <c r="FN112" i="1"/>
  <c r="EI104" i="1"/>
  <c r="EI113" i="1"/>
  <c r="DF109" i="1"/>
  <c r="DF110" i="1"/>
  <c r="DF111" i="1"/>
  <c r="DF112" i="1"/>
  <c r="DF113" i="1"/>
  <c r="JM109" i="1"/>
  <c r="JM110" i="1"/>
  <c r="JM111" i="1"/>
  <c r="JM112" i="1"/>
  <c r="JM113" i="1"/>
  <c r="DZ109" i="1"/>
  <c r="DZ110" i="1"/>
  <c r="DZ111" i="1"/>
  <c r="DZ112" i="1"/>
  <c r="DZ113" i="1"/>
  <c r="IY109" i="1"/>
  <c r="IY110" i="1"/>
  <c r="IY111" i="1"/>
  <c r="IY112" i="1"/>
  <c r="IY113" i="1"/>
  <c r="IZ109" i="1"/>
  <c r="IZ110" i="1"/>
  <c r="IZ111" i="1"/>
  <c r="IZ112" i="1"/>
  <c r="IZ113" i="1"/>
  <c r="DD109" i="1"/>
  <c r="DD110" i="1"/>
  <c r="DD111" i="1"/>
  <c r="DD112" i="1"/>
  <c r="DD113" i="1"/>
  <c r="HD109" i="1"/>
  <c r="HD110" i="1"/>
  <c r="HD111" i="1"/>
  <c r="HD112" i="1"/>
  <c r="JB109" i="1"/>
  <c r="JB110" i="1"/>
  <c r="JB111" i="1"/>
  <c r="JB112" i="1"/>
  <c r="JB113" i="1"/>
  <c r="BD109" i="1"/>
  <c r="BD110" i="1"/>
  <c r="BD111" i="1"/>
  <c r="BD112" i="1"/>
  <c r="BD113" i="1"/>
  <c r="JG109" i="1"/>
  <c r="JG110" i="1"/>
  <c r="JG111" i="1"/>
  <c r="JG112" i="1"/>
  <c r="JG113" i="1"/>
  <c r="EA109" i="1"/>
  <c r="EA110" i="1"/>
  <c r="EA111" i="1"/>
  <c r="EA112" i="1"/>
  <c r="EA113" i="1"/>
  <c r="JH109" i="1"/>
  <c r="JH110" i="1"/>
  <c r="JH111" i="1"/>
  <c r="JH112" i="1"/>
  <c r="JH113" i="1"/>
  <c r="DL109" i="1"/>
  <c r="DL110" i="1"/>
  <c r="DL111" i="1"/>
  <c r="DL112" i="1"/>
  <c r="DL113" i="1"/>
  <c r="IK109" i="1"/>
  <c r="IK110" i="1"/>
  <c r="IK111" i="1"/>
  <c r="IK112" i="1"/>
  <c r="IK113" i="1"/>
  <c r="LP109" i="1"/>
  <c r="LP110" i="1"/>
  <c r="LP111" i="1"/>
  <c r="LP112" i="1"/>
  <c r="LP113" i="1"/>
  <c r="IU109" i="1"/>
  <c r="IU110" i="1"/>
  <c r="IU111" i="1"/>
  <c r="IU112" i="1"/>
  <c r="IU113" i="1"/>
  <c r="DE109" i="1"/>
  <c r="DE110" i="1"/>
  <c r="DE111" i="1"/>
  <c r="DE112" i="1"/>
  <c r="DE113" i="1"/>
  <c r="MI109" i="1"/>
  <c r="MI110" i="1"/>
  <c r="MI111" i="1"/>
  <c r="MI112" i="1"/>
  <c r="MI113" i="1"/>
  <c r="LO109" i="1"/>
  <c r="LO110" i="1"/>
  <c r="LO111" i="1"/>
  <c r="LO112" i="1"/>
  <c r="LO113" i="1"/>
  <c r="HS109" i="1"/>
  <c r="HS110" i="1"/>
  <c r="HS111" i="1"/>
  <c r="HS112" i="1"/>
  <c r="JC109" i="1"/>
  <c r="JC110" i="1"/>
  <c r="JC111" i="1"/>
  <c r="JC112" i="1"/>
  <c r="JC113" i="1"/>
  <c r="EC109" i="1"/>
  <c r="EC110" i="1"/>
  <c r="EC111" i="1"/>
  <c r="EC112" i="1"/>
  <c r="EC113" i="1"/>
  <c r="MJ109" i="1"/>
  <c r="MJ110" i="1"/>
  <c r="MJ111" i="1"/>
  <c r="MJ112" i="1"/>
  <c r="MJ113" i="1"/>
  <c r="EB109" i="1"/>
  <c r="EB110" i="1"/>
  <c r="EB111" i="1"/>
  <c r="EB112" i="1"/>
  <c r="EB113" i="1"/>
  <c r="JA109" i="1"/>
  <c r="JA110" i="1"/>
  <c r="JA111" i="1"/>
  <c r="JA112" i="1"/>
  <c r="JA113" i="1"/>
  <c r="ER109" i="1"/>
  <c r="ER110" i="1"/>
  <c r="ER111" i="1"/>
  <c r="ER112" i="1"/>
  <c r="JL109" i="1"/>
  <c r="JL110" i="1"/>
  <c r="JL111" i="1"/>
  <c r="JL112" i="1"/>
  <c r="JL113" i="1"/>
  <c r="CZ109" i="1"/>
  <c r="CZ110" i="1"/>
  <c r="CZ111" i="1"/>
  <c r="CZ112" i="1"/>
  <c r="CZ113" i="1"/>
  <c r="DA109" i="1"/>
  <c r="DA110" i="1"/>
  <c r="DA111" i="1"/>
  <c r="DA112" i="1"/>
  <c r="DA113" i="1"/>
  <c r="CL109" i="1"/>
  <c r="CL110" i="1"/>
  <c r="CL111" i="1"/>
  <c r="CL112" i="1"/>
  <c r="JI109" i="1"/>
  <c r="JI110" i="1"/>
  <c r="JI111" i="1"/>
  <c r="JI112" i="1"/>
  <c r="JI113" i="1"/>
  <c r="EZ162" i="1"/>
  <c r="EZ166" i="1" s="1"/>
  <c r="EZ99" i="1"/>
  <c r="FC162" i="1"/>
  <c r="FC164" i="1" s="1"/>
  <c r="FC99" i="1"/>
  <c r="EG162" i="1"/>
  <c r="EG165" i="1" s="1"/>
  <c r="EG99" i="1"/>
  <c r="GV162" i="1"/>
  <c r="GV163" i="1" s="1"/>
  <c r="GV99" i="1"/>
  <c r="HX162" i="1"/>
  <c r="HX165" i="1" s="1"/>
  <c r="HX99" i="1"/>
  <c r="GX162" i="1"/>
  <c r="GX163" i="1" s="1"/>
  <c r="GX99" i="1"/>
  <c r="EQ162" i="1"/>
  <c r="EQ163" i="1" s="1"/>
  <c r="EQ99" i="1"/>
  <c r="HR162" i="1"/>
  <c r="HR164" i="1" s="1"/>
  <c r="HR99" i="1"/>
  <c r="ER162" i="1"/>
  <c r="ER164" i="1" s="1"/>
  <c r="ER99" i="1"/>
  <c r="FT162" i="1"/>
  <c r="FT163" i="1" s="1"/>
  <c r="FT99" i="1"/>
  <c r="IW100" i="1"/>
  <c r="IW101" i="1"/>
  <c r="IW102" i="1"/>
  <c r="IW103" i="1"/>
  <c r="IW104" i="1"/>
  <c r="JA100" i="1"/>
  <c r="JA101" i="1"/>
  <c r="JA102" i="1"/>
  <c r="JA103" i="1"/>
  <c r="JA104" i="1"/>
  <c r="DE100" i="1"/>
  <c r="DE101" i="1"/>
  <c r="DE102" i="1"/>
  <c r="DE103" i="1"/>
  <c r="DE104" i="1"/>
  <c r="EX162" i="1"/>
  <c r="EX165" i="1" s="1"/>
  <c r="EX99" i="1"/>
  <c r="GA162" i="1"/>
  <c r="GA163" i="1" s="1"/>
  <c r="GA99" i="1"/>
  <c r="FA162" i="1"/>
  <c r="FA163" i="1" s="1"/>
  <c r="FA99" i="1"/>
  <c r="FG162" i="1"/>
  <c r="FG163" i="1" s="1"/>
  <c r="FG99" i="1"/>
  <c r="GD162" i="1"/>
  <c r="GD165" i="1" s="1"/>
  <c r="GD99" i="1"/>
  <c r="GE162" i="1"/>
  <c r="GE163" i="1" s="1"/>
  <c r="GE99" i="1"/>
  <c r="HJ162" i="1"/>
  <c r="HJ164" i="1" s="1"/>
  <c r="HJ99" i="1"/>
  <c r="FF162" i="1"/>
  <c r="FF165" i="1" s="1"/>
  <c r="FF99" i="1"/>
  <c r="HK162" i="1"/>
  <c r="HK163" i="1" s="1"/>
  <c r="HK99" i="1"/>
  <c r="FK162" i="1"/>
  <c r="FK163" i="1" s="1"/>
  <c r="FK99" i="1"/>
  <c r="HN162" i="1"/>
  <c r="HN164" i="1" s="1"/>
  <c r="HN99" i="1"/>
  <c r="GT162" i="1"/>
  <c r="GT163" i="1" s="1"/>
  <c r="GT99" i="1"/>
  <c r="HP162" i="1"/>
  <c r="HP163" i="1" s="1"/>
  <c r="HP99" i="1"/>
  <c r="HQ162" i="1"/>
  <c r="HQ163" i="1" s="1"/>
  <c r="HQ99" i="1"/>
  <c r="GW162" i="1"/>
  <c r="GW164" i="1" s="1"/>
  <c r="GW99" i="1"/>
  <c r="GR162" i="1"/>
  <c r="GR164" i="1" s="1"/>
  <c r="GR99" i="1"/>
  <c r="HZ162" i="1"/>
  <c r="HZ163" i="1" s="1"/>
  <c r="HZ99" i="1"/>
  <c r="IA162" i="1"/>
  <c r="IA163" i="1" s="1"/>
  <c r="IA99" i="1"/>
  <c r="DG100" i="1"/>
  <c r="DG101" i="1"/>
  <c r="DG102" i="1"/>
  <c r="DG103" i="1"/>
  <c r="DG104" i="1"/>
  <c r="EA100" i="1"/>
  <c r="EA101" i="1"/>
  <c r="EA102" i="1"/>
  <c r="EA103" i="1"/>
  <c r="EA104" i="1"/>
  <c r="DF100" i="1"/>
  <c r="DF101" i="1"/>
  <c r="DF102" i="1"/>
  <c r="DF103" i="1"/>
  <c r="DF104" i="1"/>
  <c r="JC100" i="1"/>
  <c r="JC101" i="1"/>
  <c r="JC102" i="1"/>
  <c r="JC103" i="1"/>
  <c r="JC104" i="1"/>
  <c r="EB100" i="1"/>
  <c r="EB101" i="1"/>
  <c r="EB102" i="1"/>
  <c r="EB103" i="1"/>
  <c r="EB104" i="1"/>
  <c r="IK100" i="1"/>
  <c r="IK101" i="1"/>
  <c r="IK102" i="1"/>
  <c r="IK103" i="1"/>
  <c r="IK104" i="1"/>
  <c r="EY162" i="1"/>
  <c r="EY163" i="1" s="1"/>
  <c r="EY99" i="1"/>
  <c r="EK162" i="1"/>
  <c r="EK163" i="1" s="1"/>
  <c r="EK99" i="1"/>
  <c r="EV162" i="1"/>
  <c r="EV166" i="1" s="1"/>
  <c r="EV99" i="1"/>
  <c r="GU162" i="1"/>
  <c r="GU163" i="1" s="1"/>
  <c r="GU99" i="1"/>
  <c r="EL162" i="1"/>
  <c r="EL163" i="1" s="1"/>
  <c r="EL99" i="1"/>
  <c r="IB162" i="1"/>
  <c r="IB163" i="1" s="1"/>
  <c r="IB99" i="1"/>
  <c r="HO162" i="1"/>
  <c r="HO163" i="1" s="1"/>
  <c r="HO99" i="1"/>
  <c r="HS162" i="1"/>
  <c r="HS163" i="1" s="1"/>
  <c r="HS99" i="1"/>
  <c r="DD100" i="1"/>
  <c r="DD101" i="1"/>
  <c r="DD102" i="1"/>
  <c r="DD103" i="1"/>
  <c r="DD104" i="1"/>
  <c r="JF100" i="1"/>
  <c r="JF101" i="1"/>
  <c r="JF102" i="1"/>
  <c r="JF103" i="1"/>
  <c r="JF104" i="1"/>
  <c r="DB100" i="1"/>
  <c r="DB101" i="1"/>
  <c r="DB102" i="1"/>
  <c r="DB103" i="1"/>
  <c r="DB104" i="1"/>
  <c r="IY100" i="1"/>
  <c r="IY101" i="1"/>
  <c r="IY102" i="1"/>
  <c r="IY103" i="1"/>
  <c r="IY104" i="1"/>
  <c r="DZ100" i="1"/>
  <c r="DZ101" i="1"/>
  <c r="DZ102" i="1"/>
  <c r="DZ103" i="1"/>
  <c r="DZ104" i="1"/>
  <c r="IU100" i="1"/>
  <c r="IU101" i="1"/>
  <c r="IU102" i="1"/>
  <c r="IU103" i="1"/>
  <c r="IU104" i="1"/>
  <c r="DX100" i="1"/>
  <c r="DX101" i="1"/>
  <c r="DX102" i="1"/>
  <c r="DX103" i="1"/>
  <c r="DX104" i="1"/>
  <c r="DL100" i="1"/>
  <c r="DL101" i="1"/>
  <c r="DL102" i="1"/>
  <c r="DL103" i="1"/>
  <c r="DL104" i="1"/>
  <c r="FY162" i="1"/>
  <c r="FY163" i="1" s="1"/>
  <c r="FY99" i="1"/>
  <c r="FZ162" i="1"/>
  <c r="FZ163" i="1" s="1"/>
  <c r="FZ99" i="1"/>
  <c r="HB162" i="1"/>
  <c r="HB164" i="1" s="1"/>
  <c r="HB99" i="1"/>
  <c r="HD162" i="1"/>
  <c r="HD163" i="1" s="1"/>
  <c r="HD99" i="1"/>
  <c r="GH162" i="1"/>
  <c r="GH163" i="1" s="1"/>
  <c r="GH99" i="1"/>
  <c r="HE162" i="1"/>
  <c r="HE163" i="1" s="1"/>
  <c r="HE99" i="1"/>
  <c r="HF162" i="1"/>
  <c r="HF164" i="1" s="1"/>
  <c r="HF99" i="1"/>
  <c r="FE162" i="1"/>
  <c r="FE163" i="1" s="1"/>
  <c r="FE99" i="1"/>
  <c r="GG162" i="1"/>
  <c r="GG163" i="1" s="1"/>
  <c r="GG99" i="1"/>
  <c r="FJ162" i="1"/>
  <c r="FJ163" i="1" s="1"/>
  <c r="FJ99" i="1"/>
  <c r="GL162" i="1"/>
  <c r="GL164" i="1" s="1"/>
  <c r="GL99" i="1"/>
  <c r="EP162" i="1"/>
  <c r="EP166" i="1" s="1"/>
  <c r="EP99" i="1"/>
  <c r="FN162" i="1"/>
  <c r="FN163" i="1" s="1"/>
  <c r="FN99" i="1"/>
  <c r="EJ162" i="1"/>
  <c r="EJ163" i="1" s="1"/>
  <c r="EJ99" i="1"/>
  <c r="HT162" i="1"/>
  <c r="HT164" i="1" s="1"/>
  <c r="HT99" i="1"/>
  <c r="EH162" i="1"/>
  <c r="EH163" i="1" s="1"/>
  <c r="EH99" i="1"/>
  <c r="ES162" i="1"/>
  <c r="ES163" i="1" s="1"/>
  <c r="ES99" i="1"/>
  <c r="GY162" i="1"/>
  <c r="GY163" i="1" s="1"/>
  <c r="GY99" i="1"/>
  <c r="DJ100" i="1"/>
  <c r="DJ101" i="1"/>
  <c r="DJ102" i="1"/>
  <c r="DJ103" i="1"/>
  <c r="DJ104" i="1"/>
  <c r="DY100" i="1"/>
  <c r="DY101" i="1"/>
  <c r="DY102" i="1"/>
  <c r="DY103" i="1"/>
  <c r="DY104" i="1"/>
  <c r="DA100" i="1"/>
  <c r="DA101" i="1"/>
  <c r="DA102" i="1"/>
  <c r="DA103" i="1"/>
  <c r="DA104" i="1"/>
  <c r="JH100" i="1"/>
  <c r="JH101" i="1"/>
  <c r="JH102" i="1"/>
  <c r="JH103" i="1"/>
  <c r="JH104" i="1"/>
  <c r="IV100" i="1"/>
  <c r="IV101" i="1"/>
  <c r="IV102" i="1"/>
  <c r="IV103" i="1"/>
  <c r="IV104" i="1"/>
  <c r="II162" i="1"/>
  <c r="II167" i="1" s="1"/>
  <c r="II99" i="1"/>
  <c r="HY162" i="1"/>
  <c r="HY163" i="1" s="1"/>
  <c r="HY99" i="1"/>
  <c r="FW162" i="1"/>
  <c r="FW165" i="1" s="1"/>
  <c r="FW99" i="1"/>
  <c r="ID162" i="1"/>
  <c r="ID163" i="1" s="1"/>
  <c r="ID99" i="1"/>
  <c r="EI162" i="1"/>
  <c r="EI166" i="1" s="1"/>
  <c r="EI99" i="1"/>
  <c r="GQ162" i="1"/>
  <c r="GQ165" i="1" s="1"/>
  <c r="GQ99" i="1"/>
  <c r="ET162" i="1"/>
  <c r="ET164" i="1" s="1"/>
  <c r="ET99" i="1"/>
  <c r="FR162" i="1"/>
  <c r="FR164" i="1" s="1"/>
  <c r="FR99" i="1"/>
  <c r="DH100" i="1"/>
  <c r="DH101" i="1"/>
  <c r="DH102" i="1"/>
  <c r="DH103" i="1"/>
  <c r="DH104" i="1"/>
  <c r="IX100" i="1"/>
  <c r="IX101" i="1"/>
  <c r="IX102" i="1"/>
  <c r="IX103" i="1"/>
  <c r="IX104" i="1"/>
  <c r="JB100" i="1"/>
  <c r="JB101" i="1"/>
  <c r="JB102" i="1"/>
  <c r="JB103" i="1"/>
  <c r="JB104" i="1"/>
  <c r="DC100" i="1"/>
  <c r="DC101" i="1"/>
  <c r="DC102" i="1"/>
  <c r="DC103" i="1"/>
  <c r="DC104" i="1"/>
  <c r="GZ162" i="1"/>
  <c r="GZ165" i="1" s="1"/>
  <c r="GZ99" i="1"/>
  <c r="FB162" i="1"/>
  <c r="FB166" i="1" s="1"/>
  <c r="FB99" i="1"/>
  <c r="HI162" i="1"/>
  <c r="HI163" i="1" s="1"/>
  <c r="HI99" i="1"/>
  <c r="HH162" i="1"/>
  <c r="HH165" i="1" s="1"/>
  <c r="HH99" i="1"/>
  <c r="GF162" i="1"/>
  <c r="GF166" i="1" s="1"/>
  <c r="GF99" i="1"/>
  <c r="FI162" i="1"/>
  <c r="FI165" i="1" s="1"/>
  <c r="FI99" i="1"/>
  <c r="GK162" i="1"/>
  <c r="GK166" i="1" s="1"/>
  <c r="GK99" i="1"/>
  <c r="HM162" i="1"/>
  <c r="HM163" i="1" s="1"/>
  <c r="HM99" i="1"/>
  <c r="FQ162" i="1"/>
  <c r="FQ165" i="1" s="1"/>
  <c r="FQ99" i="1"/>
  <c r="GO162" i="1"/>
  <c r="GO163" i="1" s="1"/>
  <c r="GO99" i="1"/>
  <c r="HU162" i="1"/>
  <c r="HU163" i="1" s="1"/>
  <c r="HU99" i="1"/>
  <c r="EN162" i="1"/>
  <c r="EN163" i="1" s="1"/>
  <c r="EN99" i="1"/>
  <c r="HV162" i="1"/>
  <c r="HV163" i="1" s="1"/>
  <c r="HV99" i="1"/>
  <c r="HW162" i="1"/>
  <c r="HW164" i="1" s="1"/>
  <c r="HW99" i="1"/>
  <c r="EU162" i="1"/>
  <c r="EU163" i="1" s="1"/>
  <c r="EU99" i="1"/>
  <c r="FL162" i="1"/>
  <c r="FL164" i="1" s="1"/>
  <c r="FL99" i="1"/>
  <c r="FX162" i="1"/>
  <c r="FX163" i="1" s="1"/>
  <c r="FX99" i="1"/>
  <c r="MT100" i="1"/>
  <c r="MT101" i="1"/>
  <c r="MT102" i="1"/>
  <c r="MT103" i="1"/>
  <c r="MT104" i="1"/>
  <c r="EC100" i="1"/>
  <c r="EC101" i="1"/>
  <c r="EC102" i="1"/>
  <c r="EC103" i="1"/>
  <c r="EC104" i="1"/>
  <c r="HA162" i="1"/>
  <c r="HA166" i="1" s="1"/>
  <c r="HA99" i="1"/>
  <c r="GB162" i="1"/>
  <c r="GB163" i="1" s="1"/>
  <c r="GB99" i="1"/>
  <c r="FH162" i="1"/>
  <c r="FH163" i="1" s="1"/>
  <c r="FH99" i="1"/>
  <c r="FM162" i="1"/>
  <c r="FM165" i="1" s="1"/>
  <c r="FM99" i="1"/>
  <c r="EM162" i="1"/>
  <c r="EM164" i="1" s="1"/>
  <c r="EM99" i="1"/>
  <c r="FU162" i="1"/>
  <c r="FU164" i="1" s="1"/>
  <c r="FU99" i="1"/>
  <c r="FV162" i="1"/>
  <c r="FV164" i="1" s="1"/>
  <c r="FV99" i="1"/>
  <c r="GM162" i="1"/>
  <c r="GM165" i="1" s="1"/>
  <c r="GM99" i="1"/>
  <c r="GS162" i="1"/>
  <c r="GS164" i="1" s="1"/>
  <c r="GS99" i="1"/>
  <c r="DK100" i="1"/>
  <c r="DK101" i="1"/>
  <c r="DK102" i="1"/>
  <c r="DK103" i="1"/>
  <c r="DK104" i="1"/>
  <c r="DI100" i="1"/>
  <c r="DI101" i="1"/>
  <c r="DI102" i="1"/>
  <c r="DI103" i="1"/>
  <c r="DI104" i="1"/>
  <c r="JI100" i="1"/>
  <c r="JI101" i="1"/>
  <c r="JI102" i="1"/>
  <c r="JI103" i="1"/>
  <c r="JI104" i="1"/>
  <c r="EW162" i="1"/>
  <c r="EW163" i="1" s="1"/>
  <c r="EW99" i="1"/>
  <c r="GC162" i="1"/>
  <c r="GC166" i="1" s="1"/>
  <c r="GC99" i="1"/>
  <c r="HC162" i="1"/>
  <c r="HC166" i="1" s="1"/>
  <c r="HC99" i="1"/>
  <c r="FD162" i="1"/>
  <c r="FD166" i="1" s="1"/>
  <c r="FD99" i="1"/>
  <c r="GI162" i="1"/>
  <c r="GI163" i="1" s="1"/>
  <c r="GI99" i="1"/>
  <c r="HG162" i="1"/>
  <c r="HG166" i="1" s="1"/>
  <c r="HG99" i="1"/>
  <c r="GJ162" i="1"/>
  <c r="GJ165" i="1" s="1"/>
  <c r="GJ99" i="1"/>
  <c r="HL162" i="1"/>
  <c r="HL163" i="1" s="1"/>
  <c r="HL99" i="1"/>
  <c r="EO162" i="1"/>
  <c r="EO166" i="1" s="1"/>
  <c r="EO99" i="1"/>
  <c r="GN162" i="1"/>
  <c r="GN166" i="1" s="1"/>
  <c r="GN99" i="1"/>
  <c r="FS162" i="1"/>
  <c r="FS164" i="1" s="1"/>
  <c r="FS99" i="1"/>
  <c r="GP162" i="1"/>
  <c r="GP163" i="1" s="1"/>
  <c r="GP99" i="1"/>
  <c r="IC162" i="1"/>
  <c r="IC163" i="1" s="1"/>
  <c r="IC99" i="1"/>
  <c r="FP162" i="1"/>
  <c r="FP163" i="1" s="1"/>
  <c r="FP99" i="1"/>
  <c r="FO162" i="1"/>
  <c r="FO166" i="1" s="1"/>
  <c r="FO99" i="1"/>
  <c r="IZ100" i="1"/>
  <c r="IZ101" i="1"/>
  <c r="IZ102" i="1"/>
  <c r="IZ103" i="1"/>
  <c r="IZ104" i="1"/>
  <c r="JG100" i="1"/>
  <c r="JG101" i="1"/>
  <c r="JG102" i="1"/>
  <c r="JG103" i="1"/>
  <c r="JG104" i="1"/>
  <c r="ER166" i="1"/>
  <c r="HJ166" i="1"/>
  <c r="HN163" i="1"/>
  <c r="GW166" i="1"/>
  <c r="ID166" i="1"/>
  <c r="DE163" i="1"/>
  <c r="DE164" i="1"/>
  <c r="DE165" i="1"/>
  <c r="DE166" i="1"/>
  <c r="DE167" i="1"/>
  <c r="CL163" i="1"/>
  <c r="CL164" i="1"/>
  <c r="CL165" i="1"/>
  <c r="CL166" i="1"/>
  <c r="DH163" i="1"/>
  <c r="DH164" i="1"/>
  <c r="DH165" i="1"/>
  <c r="DH166" i="1"/>
  <c r="DH167" i="1"/>
  <c r="MJ163" i="1"/>
  <c r="MJ164" i="1"/>
  <c r="MJ165" i="1"/>
  <c r="MJ166" i="1"/>
  <c r="MJ167" i="1"/>
  <c r="DB163" i="1"/>
  <c r="DB164" i="1"/>
  <c r="DB165" i="1"/>
  <c r="DB166" i="1"/>
  <c r="DB167" i="1"/>
  <c r="DO164" i="1"/>
  <c r="DU164" i="1" s="1"/>
  <c r="DO165" i="1"/>
  <c r="DU165" i="1" s="1"/>
  <c r="DO166" i="1"/>
  <c r="DU166" i="1" s="1"/>
  <c r="DO167" i="1"/>
  <c r="CZ163" i="1"/>
  <c r="CZ164" i="1"/>
  <c r="CZ165" i="1"/>
  <c r="CZ166" i="1"/>
  <c r="CZ167" i="1"/>
  <c r="IV163" i="1"/>
  <c r="IV164" i="1"/>
  <c r="IV165" i="1"/>
  <c r="IV166" i="1"/>
  <c r="IV167" i="1"/>
  <c r="DJ163" i="1"/>
  <c r="DJ164" i="1"/>
  <c r="DJ165" i="1"/>
  <c r="DJ166" i="1"/>
  <c r="DJ167" i="1"/>
  <c r="DD163" i="1"/>
  <c r="DD164" i="1"/>
  <c r="DD165" i="1"/>
  <c r="DD166" i="1"/>
  <c r="DD167" i="1"/>
  <c r="JB163" i="1"/>
  <c r="JB164" i="1"/>
  <c r="JB165" i="1"/>
  <c r="JB166" i="1"/>
  <c r="JB167" i="1"/>
  <c r="DY163" i="1"/>
  <c r="DY164" i="1"/>
  <c r="DY165" i="1"/>
  <c r="DY166" i="1"/>
  <c r="DY167" i="1"/>
  <c r="JH163" i="1"/>
  <c r="JH164" i="1"/>
  <c r="JH165" i="1"/>
  <c r="JH166" i="1"/>
  <c r="JH167" i="1"/>
  <c r="DG163" i="1"/>
  <c r="DG164" i="1"/>
  <c r="DG165" i="1"/>
  <c r="DG166" i="1"/>
  <c r="DG167" i="1"/>
  <c r="DK163" i="1"/>
  <c r="DK164" i="1"/>
  <c r="DK165" i="1"/>
  <c r="DK166" i="1"/>
  <c r="DK167" i="1"/>
  <c r="DL163" i="1"/>
  <c r="DL164" i="1"/>
  <c r="DL165" i="1"/>
  <c r="DL166" i="1"/>
  <c r="DL167" i="1"/>
  <c r="IK163" i="1"/>
  <c r="IK164" i="1"/>
  <c r="IK165" i="1"/>
  <c r="IK166" i="1"/>
  <c r="IK167" i="1"/>
  <c r="JC163" i="1"/>
  <c r="JC164" i="1"/>
  <c r="JC165" i="1"/>
  <c r="JC166" i="1"/>
  <c r="JC167" i="1"/>
  <c r="IX163" i="1"/>
  <c r="IX164" i="1"/>
  <c r="IX165" i="1"/>
  <c r="IX166" i="1"/>
  <c r="IX167" i="1"/>
  <c r="DZ163" i="1"/>
  <c r="DZ164" i="1"/>
  <c r="DZ165" i="1"/>
  <c r="DZ166" i="1"/>
  <c r="DZ167" i="1"/>
  <c r="IY163" i="1"/>
  <c r="IY164" i="1"/>
  <c r="IY165" i="1"/>
  <c r="IY166" i="1"/>
  <c r="IY167" i="1"/>
  <c r="DF163" i="1"/>
  <c r="DF164" i="1"/>
  <c r="DF165" i="1"/>
  <c r="DF166" i="1"/>
  <c r="DF167" i="1"/>
  <c r="EC163" i="1"/>
  <c r="EC164" i="1"/>
  <c r="EC165" i="1"/>
  <c r="EC166" i="1"/>
  <c r="EC167" i="1"/>
  <c r="BD163" i="1"/>
  <c r="BD164" i="1"/>
  <c r="BD165" i="1"/>
  <c r="BD166" i="1"/>
  <c r="BD167" i="1"/>
  <c r="IU163" i="1"/>
  <c r="IU164" i="1"/>
  <c r="IU165" i="1"/>
  <c r="IU166" i="1"/>
  <c r="IU167" i="1"/>
  <c r="JG163" i="1"/>
  <c r="JG164" i="1"/>
  <c r="JG165" i="1"/>
  <c r="JG166" i="1"/>
  <c r="JG167" i="1"/>
  <c r="EB163" i="1"/>
  <c r="EB164" i="1"/>
  <c r="EB165" i="1"/>
  <c r="EB166" i="1"/>
  <c r="EB167" i="1"/>
  <c r="JA163" i="1"/>
  <c r="JA164" i="1"/>
  <c r="JA165" i="1"/>
  <c r="JA166" i="1"/>
  <c r="JA167" i="1"/>
  <c r="DC163" i="1"/>
  <c r="DC164" i="1"/>
  <c r="DC165" i="1"/>
  <c r="DC166" i="1"/>
  <c r="DC167" i="1"/>
  <c r="LQ163" i="1"/>
  <c r="LQ164" i="1"/>
  <c r="LQ165" i="1"/>
  <c r="LQ166" i="1"/>
  <c r="LQ167" i="1"/>
  <c r="IW163" i="1"/>
  <c r="IW164" i="1"/>
  <c r="IW165" i="1"/>
  <c r="IW166" i="1"/>
  <c r="IW167" i="1"/>
  <c r="LP163" i="1"/>
  <c r="LP164" i="1"/>
  <c r="LP165" i="1"/>
  <c r="LP166" i="1"/>
  <c r="LP167" i="1"/>
  <c r="JI163" i="1"/>
  <c r="JI164" i="1"/>
  <c r="JI165" i="1"/>
  <c r="JI166" i="1"/>
  <c r="JI167" i="1"/>
  <c r="EI158" i="1"/>
  <c r="EI167" i="1"/>
  <c r="DA163" i="1"/>
  <c r="DA164" i="1"/>
  <c r="DA165" i="1"/>
  <c r="DA166" i="1"/>
  <c r="DA167" i="1"/>
  <c r="JF163" i="1"/>
  <c r="JF164" i="1"/>
  <c r="JF165" i="1"/>
  <c r="JF166" i="1"/>
  <c r="JF167" i="1"/>
  <c r="EA163" i="1"/>
  <c r="EA164" i="1"/>
  <c r="EA165" i="1"/>
  <c r="EA166" i="1"/>
  <c r="EA167" i="1"/>
  <c r="IZ163" i="1"/>
  <c r="IZ164" i="1"/>
  <c r="IZ165" i="1"/>
  <c r="IZ166" i="1"/>
  <c r="IZ167" i="1"/>
  <c r="MT163" i="1"/>
  <c r="MT164" i="1"/>
  <c r="MT165" i="1"/>
  <c r="MT166" i="1"/>
  <c r="MT167" i="1"/>
  <c r="LR163" i="1"/>
  <c r="LR164" i="1"/>
  <c r="LR165" i="1"/>
  <c r="LR166" i="1"/>
  <c r="LR167" i="1"/>
  <c r="DX163" i="1"/>
  <c r="DX164" i="1"/>
  <c r="DX165" i="1"/>
  <c r="DX166" i="1"/>
  <c r="DX167" i="1"/>
  <c r="DI163" i="1"/>
  <c r="DI164" i="1"/>
  <c r="DI165" i="1"/>
  <c r="DI166" i="1"/>
  <c r="DI167" i="1"/>
  <c r="MI163" i="1"/>
  <c r="MI164" i="1"/>
  <c r="MI165" i="1"/>
  <c r="MI166" i="1"/>
  <c r="MI167" i="1"/>
  <c r="LO163" i="1"/>
  <c r="LO164" i="1"/>
  <c r="LO165" i="1"/>
  <c r="LO166" i="1"/>
  <c r="LO167" i="1"/>
  <c r="CM163" i="1"/>
  <c r="CM164" i="1"/>
  <c r="CM165" i="1"/>
  <c r="CM166" i="1"/>
  <c r="GC63" i="1"/>
  <c r="GC64" i="1" s="1"/>
  <c r="GC153" i="1"/>
  <c r="GV63" i="1"/>
  <c r="GV65" i="1" s="1"/>
  <c r="GV153" i="1"/>
  <c r="EQ63" i="1"/>
  <c r="EQ64" i="1" s="1"/>
  <c r="EQ153" i="1"/>
  <c r="HR63" i="1"/>
  <c r="HR66" i="1" s="1"/>
  <c r="HR153" i="1"/>
  <c r="ER63" i="1"/>
  <c r="ER67" i="1" s="1"/>
  <c r="ER153" i="1"/>
  <c r="FT63" i="1"/>
  <c r="FT64" i="1" s="1"/>
  <c r="FT153" i="1"/>
  <c r="EM63" i="1"/>
  <c r="EM65" i="1" s="1"/>
  <c r="EM153" i="1"/>
  <c r="FV63" i="1"/>
  <c r="FV66" i="1" s="1"/>
  <c r="FV153" i="1"/>
  <c r="EW63" i="1"/>
  <c r="EW67" i="1" s="1"/>
  <c r="EW153" i="1"/>
  <c r="FC63" i="1"/>
  <c r="FC66" i="1" s="1"/>
  <c r="FC153" i="1"/>
  <c r="HL63" i="1"/>
  <c r="HL64" i="1" s="1"/>
  <c r="HL153" i="1"/>
  <c r="GP63" i="1"/>
  <c r="GP64" i="1" s="1"/>
  <c r="GP153" i="1"/>
  <c r="FO63" i="1"/>
  <c r="FO66" i="1" s="1"/>
  <c r="FO153" i="1"/>
  <c r="HX63" i="1"/>
  <c r="HX65" i="1" s="1"/>
  <c r="HX153" i="1"/>
  <c r="EY63" i="1"/>
  <c r="EY65" i="1" s="1"/>
  <c r="EY153" i="1"/>
  <c r="EZ63" i="1"/>
  <c r="EZ64" i="1" s="1"/>
  <c r="EZ153" i="1"/>
  <c r="FD63" i="1"/>
  <c r="FD67" i="1" s="1"/>
  <c r="FD153" i="1"/>
  <c r="EO63" i="1"/>
  <c r="EO66" i="1" s="1"/>
  <c r="EO153" i="1"/>
  <c r="FS63" i="1"/>
  <c r="FS67" i="1" s="1"/>
  <c r="FS153" i="1"/>
  <c r="FA63" i="1"/>
  <c r="FA66" i="1" s="1"/>
  <c r="FA153" i="1"/>
  <c r="HJ63" i="1"/>
  <c r="HJ64" i="1" s="1"/>
  <c r="HJ153" i="1"/>
  <c r="FK63" i="1"/>
  <c r="FK64" i="1" s="1"/>
  <c r="FK153" i="1"/>
  <c r="HP63" i="1"/>
  <c r="HP65" i="1" s="1"/>
  <c r="HP153" i="1"/>
  <c r="IA63" i="1"/>
  <c r="IA66" i="1" s="1"/>
  <c r="IA153" i="1"/>
  <c r="EK63" i="1"/>
  <c r="EK67" i="1" s="1"/>
  <c r="EK153" i="1"/>
  <c r="EV63" i="1"/>
  <c r="EV64" i="1" s="1"/>
  <c r="EV153" i="1"/>
  <c r="GU63" i="1"/>
  <c r="GU64" i="1" s="1"/>
  <c r="GU153" i="1"/>
  <c r="EL63" i="1"/>
  <c r="EL66" i="1" s="1"/>
  <c r="EL153" i="1"/>
  <c r="IB63" i="1"/>
  <c r="IB65" i="1" s="1"/>
  <c r="IB153" i="1"/>
  <c r="HO63" i="1"/>
  <c r="HO65" i="1" s="1"/>
  <c r="HO153" i="1"/>
  <c r="HS63" i="1"/>
  <c r="HS64" i="1" s="1"/>
  <c r="HS153" i="1"/>
  <c r="JI154" i="1"/>
  <c r="JI155" i="1"/>
  <c r="JI156" i="1"/>
  <c r="JI157" i="1"/>
  <c r="JI158" i="1"/>
  <c r="GJ63" i="1"/>
  <c r="GJ64" i="1" s="1"/>
  <c r="GJ153" i="1"/>
  <c r="GA63" i="1"/>
  <c r="GA65" i="1" s="1"/>
  <c r="GA153" i="1"/>
  <c r="GE63" i="1"/>
  <c r="GE66" i="1" s="1"/>
  <c r="GE153" i="1"/>
  <c r="HK63" i="1"/>
  <c r="HK64" i="1" s="1"/>
  <c r="HK153" i="1"/>
  <c r="GT63" i="1"/>
  <c r="GT64" i="1" s="1"/>
  <c r="GT153" i="1"/>
  <c r="HQ63" i="1"/>
  <c r="HQ65" i="1" s="1"/>
  <c r="HQ153" i="1"/>
  <c r="HZ63" i="1"/>
  <c r="HZ66" i="1" s="1"/>
  <c r="HZ153" i="1"/>
  <c r="FY63" i="1"/>
  <c r="FY64" i="1" s="1"/>
  <c r="FY153" i="1"/>
  <c r="FZ63" i="1"/>
  <c r="FZ66" i="1" s="1"/>
  <c r="FZ153" i="1"/>
  <c r="HB63" i="1"/>
  <c r="HB67" i="1" s="1"/>
  <c r="HB153" i="1"/>
  <c r="HD63" i="1"/>
  <c r="HD64" i="1" s="1"/>
  <c r="HD153" i="1"/>
  <c r="GH63" i="1"/>
  <c r="GH64" i="1" s="1"/>
  <c r="GH153" i="1"/>
  <c r="HE63" i="1"/>
  <c r="HE64" i="1" s="1"/>
  <c r="HE153" i="1"/>
  <c r="HF63" i="1"/>
  <c r="HF65" i="1" s="1"/>
  <c r="HF153" i="1"/>
  <c r="FE63" i="1"/>
  <c r="FE66" i="1" s="1"/>
  <c r="FE153" i="1"/>
  <c r="GG63" i="1"/>
  <c r="GG64" i="1" s="1"/>
  <c r="GG153" i="1"/>
  <c r="FJ63" i="1"/>
  <c r="FJ66" i="1" s="1"/>
  <c r="FJ153" i="1"/>
  <c r="GL63" i="1"/>
  <c r="GL66" i="1" s="1"/>
  <c r="GL153" i="1"/>
  <c r="EP63" i="1"/>
  <c r="EP66" i="1" s="1"/>
  <c r="EP153" i="1"/>
  <c r="FN63" i="1"/>
  <c r="FN65" i="1" s="1"/>
  <c r="FN153" i="1"/>
  <c r="EJ63" i="1"/>
  <c r="EJ64" i="1" s="1"/>
  <c r="EJ153" i="1"/>
  <c r="HT63" i="1"/>
  <c r="HT67" i="1" s="1"/>
  <c r="HT153" i="1"/>
  <c r="EH63" i="1"/>
  <c r="EH66" i="1" s="1"/>
  <c r="EH153" i="1"/>
  <c r="ES63" i="1"/>
  <c r="ES64" i="1" s="1"/>
  <c r="ES153" i="1"/>
  <c r="GY63" i="1"/>
  <c r="GY64" i="1" s="1"/>
  <c r="GY153" i="1"/>
  <c r="FM63" i="1"/>
  <c r="FM64" i="1" s="1"/>
  <c r="FM153" i="1"/>
  <c r="FU63" i="1"/>
  <c r="FU66" i="1" s="1"/>
  <c r="FU153" i="1"/>
  <c r="GM63" i="1"/>
  <c r="GM67" i="1" s="1"/>
  <c r="GM153" i="1"/>
  <c r="HC63" i="1"/>
  <c r="HC66" i="1" s="1"/>
  <c r="HC153" i="1"/>
  <c r="HG63" i="1"/>
  <c r="HG67" i="1" s="1"/>
  <c r="HG153" i="1"/>
  <c r="GN63" i="1"/>
  <c r="GN64" i="1" s="1"/>
  <c r="GN153" i="1"/>
  <c r="FP63" i="1"/>
  <c r="FP65" i="1" s="1"/>
  <c r="FP153" i="1"/>
  <c r="EX63" i="1"/>
  <c r="EX64" i="1" s="1"/>
  <c r="EX153" i="1"/>
  <c r="FG63" i="1"/>
  <c r="FG67" i="1" s="1"/>
  <c r="FG153" i="1"/>
  <c r="FF63" i="1"/>
  <c r="FF64" i="1" s="1"/>
  <c r="FF153" i="1"/>
  <c r="HN63" i="1"/>
  <c r="HN65" i="1" s="1"/>
  <c r="HN153" i="1"/>
  <c r="GW63" i="1"/>
  <c r="GW64" i="1" s="1"/>
  <c r="GW153" i="1"/>
  <c r="FW63" i="1"/>
  <c r="FW65" i="1" s="1"/>
  <c r="FW153" i="1"/>
  <c r="EI63" i="1"/>
  <c r="EI66" i="1" s="1"/>
  <c r="EI153" i="1"/>
  <c r="GQ63" i="1"/>
  <c r="GQ65" i="1" s="1"/>
  <c r="GQ153" i="1"/>
  <c r="ET63" i="1"/>
  <c r="ET64" i="1" s="1"/>
  <c r="ET153" i="1"/>
  <c r="FR63" i="1"/>
  <c r="FR67" i="1" s="1"/>
  <c r="FR153" i="1"/>
  <c r="GS63" i="1"/>
  <c r="GS64" i="1" s="1"/>
  <c r="GS153" i="1"/>
  <c r="GI63" i="1"/>
  <c r="GI65" i="1" s="1"/>
  <c r="GI153" i="1"/>
  <c r="IC63" i="1"/>
  <c r="IC66" i="1" s="1"/>
  <c r="IC153" i="1"/>
  <c r="EG63" i="1"/>
  <c r="EG64" i="1" s="1"/>
  <c r="EG153" i="1"/>
  <c r="GX63" i="1"/>
  <c r="GX64" i="1" s="1"/>
  <c r="GX153" i="1"/>
  <c r="GD63" i="1"/>
  <c r="GD64" i="1" s="1"/>
  <c r="GD153" i="1"/>
  <c r="GR63" i="1"/>
  <c r="GR64" i="1" s="1"/>
  <c r="GR153" i="1"/>
  <c r="II270" i="1"/>
  <c r="II153" i="1"/>
  <c r="HY63" i="1"/>
  <c r="HY64" i="1" s="1"/>
  <c r="HY153" i="1"/>
  <c r="ID63" i="1"/>
  <c r="ID64" i="1" s="1"/>
  <c r="ID153" i="1"/>
  <c r="GZ63" i="1"/>
  <c r="GZ64" i="1" s="1"/>
  <c r="GZ153" i="1"/>
  <c r="HA63" i="1"/>
  <c r="HA65" i="1" s="1"/>
  <c r="HA153" i="1"/>
  <c r="FB63" i="1"/>
  <c r="FB66" i="1" s="1"/>
  <c r="FB153" i="1"/>
  <c r="GB63" i="1"/>
  <c r="GB67" i="1" s="1"/>
  <c r="GB153" i="1"/>
  <c r="HI63" i="1"/>
  <c r="HI66" i="1" s="1"/>
  <c r="HI153" i="1"/>
  <c r="HH63" i="1"/>
  <c r="HH66" i="1" s="1"/>
  <c r="HH153" i="1"/>
  <c r="FH63" i="1"/>
  <c r="FH64" i="1" s="1"/>
  <c r="FH153" i="1"/>
  <c r="GF63" i="1"/>
  <c r="GF64" i="1" s="1"/>
  <c r="GF153" i="1"/>
  <c r="FI63" i="1"/>
  <c r="FI66" i="1" s="1"/>
  <c r="FI153" i="1"/>
  <c r="GK63" i="1"/>
  <c r="GK64" i="1" s="1"/>
  <c r="GK153" i="1"/>
  <c r="HM63" i="1"/>
  <c r="HM66" i="1" s="1"/>
  <c r="HM153" i="1"/>
  <c r="FQ63" i="1"/>
  <c r="FQ67" i="1" s="1"/>
  <c r="FQ153" i="1"/>
  <c r="GO63" i="1"/>
  <c r="GO66" i="1" s="1"/>
  <c r="GO153" i="1"/>
  <c r="HU63" i="1"/>
  <c r="HU64" i="1" s="1"/>
  <c r="HU153" i="1"/>
  <c r="EN63" i="1"/>
  <c r="EN66" i="1" s="1"/>
  <c r="EN153" i="1"/>
  <c r="HV63" i="1"/>
  <c r="HV64" i="1" s="1"/>
  <c r="HV153" i="1"/>
  <c r="HW63" i="1"/>
  <c r="HW64" i="1" s="1"/>
  <c r="HW153" i="1"/>
  <c r="EU63" i="1"/>
  <c r="EU64" i="1" s="1"/>
  <c r="EU153" i="1"/>
  <c r="FL63" i="1"/>
  <c r="FL66" i="1" s="1"/>
  <c r="FL153" i="1"/>
  <c r="FX63" i="1"/>
  <c r="FX67" i="1" s="1"/>
  <c r="FX153" i="1"/>
  <c r="DG154" i="1"/>
  <c r="DG155" i="1"/>
  <c r="DG156" i="1"/>
  <c r="DG157" i="1"/>
  <c r="DG158" i="1"/>
  <c r="MJ42" i="1"/>
  <c r="KI214" i="1" a="1"/>
  <c r="KI214" i="1" s="1"/>
  <c r="KI210" i="1" a="1"/>
  <c r="KI210" i="1" s="1"/>
  <c r="EI304" i="1"/>
  <c r="EI295" i="1"/>
  <c r="EI293" i="1"/>
  <c r="EI297" i="1"/>
  <c r="EI299" i="1"/>
  <c r="EI296" i="1"/>
  <c r="EI300" i="1"/>
  <c r="EI298" i="1"/>
  <c r="EI290" i="1"/>
  <c r="EI294" i="1"/>
  <c r="EI301" i="1"/>
  <c r="EI292" i="1"/>
  <c r="EI288" i="1"/>
  <c r="EI289" i="1"/>
  <c r="EI291" i="1"/>
  <c r="EI307" i="1"/>
  <c r="EI302" i="1"/>
  <c r="EI303" i="1"/>
  <c r="EI305" i="1"/>
  <c r="EI306" i="1"/>
  <c r="EI285" i="1"/>
  <c r="EI287" i="1"/>
  <c r="EI286" i="1"/>
  <c r="EI284" i="1"/>
  <c r="EI280" i="1"/>
  <c r="EI283" i="1"/>
  <c r="KI270" i="1" a="1"/>
  <c r="KI270" i="1" s="1"/>
  <c r="EI270" i="1"/>
  <c r="EI271" i="1"/>
  <c r="EI272" i="1"/>
  <c r="EI273" i="1"/>
  <c r="KE220" i="1"/>
  <c r="KE214" i="1"/>
  <c r="LE240" i="1"/>
  <c r="LE214" i="1"/>
  <c r="II240" i="1"/>
  <c r="II214" i="1"/>
  <c r="KD224" i="1"/>
  <c r="KD214" i="1"/>
  <c r="KC236" i="1"/>
  <c r="KC214" i="1"/>
  <c r="KF228" i="1"/>
  <c r="KF214" i="1"/>
  <c r="KH224" i="1"/>
  <c r="KH214" i="1"/>
  <c r="EI214" i="1"/>
  <c r="EI215" i="1"/>
  <c r="EI216" i="1"/>
  <c r="EI217" i="1"/>
  <c r="KB220" i="1"/>
  <c r="KB214" i="1"/>
  <c r="LD220" i="1"/>
  <c r="LD214" i="1"/>
  <c r="KG232" i="1"/>
  <c r="KG214" i="1"/>
  <c r="IB144" i="1"/>
  <c r="GN144" i="1"/>
  <c r="EZ144" i="1"/>
  <c r="EC145" i="1"/>
  <c r="EC146" i="1"/>
  <c r="EC147" i="1"/>
  <c r="EC148" i="1"/>
  <c r="EC149" i="1"/>
  <c r="GO144" i="1"/>
  <c r="JB145" i="1"/>
  <c r="JB146" i="1"/>
  <c r="JB147" i="1"/>
  <c r="JB148" i="1"/>
  <c r="JB149" i="1"/>
  <c r="FB144" i="1"/>
  <c r="HN144" i="1"/>
  <c r="EM144" i="1"/>
  <c r="GY144" i="1"/>
  <c r="DH145" i="1"/>
  <c r="DH146" i="1"/>
  <c r="DH147" i="1"/>
  <c r="DH148" i="1"/>
  <c r="DH149" i="1"/>
  <c r="FT144" i="1"/>
  <c r="EG144" i="1"/>
  <c r="GS144" i="1"/>
  <c r="MJ145" i="1"/>
  <c r="MJ146" i="1"/>
  <c r="MJ147" i="1"/>
  <c r="MJ148" i="1"/>
  <c r="MJ149" i="1"/>
  <c r="FF144" i="1"/>
  <c r="HR144" i="1"/>
  <c r="DC145" i="1"/>
  <c r="DC146" i="1"/>
  <c r="DC147" i="1"/>
  <c r="DC148" i="1"/>
  <c r="DC149" i="1"/>
  <c r="FO144" i="1"/>
  <c r="IA144" i="1"/>
  <c r="MI145" i="1"/>
  <c r="MI146" i="1"/>
  <c r="MI147" i="1"/>
  <c r="MI148" i="1"/>
  <c r="MI149" i="1"/>
  <c r="IW136" i="1"/>
  <c r="IW137" i="1"/>
  <c r="IW138" i="1"/>
  <c r="IW139" i="1"/>
  <c r="IW140" i="1"/>
  <c r="JB136" i="1"/>
  <c r="JB137" i="1"/>
  <c r="JB138" i="1"/>
  <c r="JB139" i="1"/>
  <c r="JB140" i="1"/>
  <c r="HE135" i="1"/>
  <c r="EG135" i="1"/>
  <c r="GS135" i="1"/>
  <c r="MI136" i="1"/>
  <c r="MI137" i="1"/>
  <c r="MI138" i="1"/>
  <c r="MI139" i="1"/>
  <c r="MI140" i="1"/>
  <c r="EH135" i="1"/>
  <c r="GT135" i="1"/>
  <c r="JG136" i="1"/>
  <c r="JG137" i="1"/>
  <c r="JG138" i="1"/>
  <c r="JG139" i="1"/>
  <c r="JG140" i="1"/>
  <c r="DK136" i="1"/>
  <c r="DK137" i="1"/>
  <c r="DK138" i="1"/>
  <c r="DK139" i="1"/>
  <c r="DK140" i="1"/>
  <c r="FW135" i="1"/>
  <c r="DD136" i="1"/>
  <c r="DD137" i="1"/>
  <c r="DD138" i="1"/>
  <c r="DD139" i="1"/>
  <c r="DD140" i="1"/>
  <c r="FP135" i="1"/>
  <c r="IB135" i="1"/>
  <c r="FJ135" i="1"/>
  <c r="HV135" i="1"/>
  <c r="FK135" i="1"/>
  <c r="HW135" i="1"/>
  <c r="FH126" i="1"/>
  <c r="EZ126" i="1"/>
  <c r="CM127" i="1"/>
  <c r="CM128" i="1"/>
  <c r="CM129" i="1"/>
  <c r="CM130" i="1"/>
  <c r="JA127" i="1"/>
  <c r="JA128" i="1"/>
  <c r="JA129" i="1"/>
  <c r="JA130" i="1"/>
  <c r="JA131" i="1"/>
  <c r="HD126" i="1"/>
  <c r="HH126" i="1"/>
  <c r="FD126" i="1"/>
  <c r="ES126" i="1"/>
  <c r="HE126" i="1"/>
  <c r="ET126" i="1"/>
  <c r="HF126" i="1"/>
  <c r="EU126" i="1"/>
  <c r="HG126" i="1"/>
  <c r="EW126" i="1"/>
  <c r="HI126" i="1"/>
  <c r="EX126" i="1"/>
  <c r="HJ126" i="1"/>
  <c r="MJ127" i="1"/>
  <c r="MJ128" i="1"/>
  <c r="MJ129" i="1"/>
  <c r="MJ130" i="1"/>
  <c r="MJ131" i="1"/>
  <c r="EI126" i="1"/>
  <c r="GU126" i="1"/>
  <c r="LP127" i="1"/>
  <c r="LP128" i="1"/>
  <c r="LP129" i="1"/>
  <c r="LP130" i="1"/>
  <c r="LP131" i="1"/>
  <c r="CL118" i="1"/>
  <c r="CL119" i="1"/>
  <c r="CL120" i="1"/>
  <c r="CL121" i="1"/>
  <c r="DC118" i="1"/>
  <c r="DC119" i="1"/>
  <c r="DC120" i="1"/>
  <c r="DC121" i="1"/>
  <c r="DC122" i="1"/>
  <c r="DE118" i="1"/>
  <c r="DE119" i="1"/>
  <c r="DE120" i="1"/>
  <c r="DE121" i="1"/>
  <c r="DE122" i="1"/>
  <c r="GU117" i="1"/>
  <c r="FK117" i="1"/>
  <c r="HW117" i="1"/>
  <c r="JC118" i="1"/>
  <c r="JC119" i="1"/>
  <c r="JC120" i="1"/>
  <c r="JC121" i="1"/>
  <c r="JC122" i="1"/>
  <c r="DX118" i="1"/>
  <c r="DX119" i="1"/>
  <c r="DX120" i="1"/>
  <c r="DX121" i="1"/>
  <c r="DX122" i="1"/>
  <c r="GJ117" i="1"/>
  <c r="DY118" i="1"/>
  <c r="DY119" i="1"/>
  <c r="DY120" i="1"/>
  <c r="DY121" i="1"/>
  <c r="DY122" i="1"/>
  <c r="GK117" i="1"/>
  <c r="JF118" i="1"/>
  <c r="JF119" i="1"/>
  <c r="JF120" i="1"/>
  <c r="JF121" i="1"/>
  <c r="JF122" i="1"/>
  <c r="DZ118" i="1"/>
  <c r="DZ119" i="1"/>
  <c r="DZ120" i="1"/>
  <c r="DZ121" i="1"/>
  <c r="DZ122" i="1"/>
  <c r="GL117" i="1"/>
  <c r="IY118" i="1"/>
  <c r="IY119" i="1"/>
  <c r="IY120" i="1"/>
  <c r="IY121" i="1"/>
  <c r="IY122" i="1"/>
  <c r="DL118" i="1"/>
  <c r="DL119" i="1"/>
  <c r="DL120" i="1"/>
  <c r="DL121" i="1"/>
  <c r="DL122" i="1"/>
  <c r="FX117" i="1"/>
  <c r="IK118" i="1"/>
  <c r="IK119" i="1"/>
  <c r="IK120" i="1"/>
  <c r="IK121" i="1"/>
  <c r="IK122" i="1"/>
  <c r="DD145" i="1"/>
  <c r="DD146" i="1"/>
  <c r="DD147" i="1"/>
  <c r="DD148" i="1"/>
  <c r="DD149" i="1"/>
  <c r="EJ144" i="1"/>
  <c r="HL144" i="1"/>
  <c r="EK144" i="1"/>
  <c r="GW144" i="1"/>
  <c r="LR145" i="1"/>
  <c r="LR146" i="1"/>
  <c r="LR147" i="1"/>
  <c r="LR148" i="1"/>
  <c r="LR149" i="1"/>
  <c r="FJ144" i="1"/>
  <c r="HV144" i="1"/>
  <c r="EU144" i="1"/>
  <c r="HG144" i="1"/>
  <c r="GB144" i="1"/>
  <c r="IW145" i="1"/>
  <c r="IW146" i="1"/>
  <c r="IW147" i="1"/>
  <c r="IW148" i="1"/>
  <c r="IW149" i="1"/>
  <c r="BD145" i="1"/>
  <c r="BD146" i="1"/>
  <c r="BD147" i="1"/>
  <c r="BD148" i="1"/>
  <c r="BD149" i="1"/>
  <c r="EO144" i="1"/>
  <c r="HA144" i="1"/>
  <c r="DB145" i="1"/>
  <c r="DB146" i="1"/>
  <c r="DB147" i="1"/>
  <c r="DB148" i="1"/>
  <c r="DB149" i="1"/>
  <c r="FN144" i="1"/>
  <c r="HZ144" i="1"/>
  <c r="DK145" i="1"/>
  <c r="DK146" i="1"/>
  <c r="DK147" i="1"/>
  <c r="DK148" i="1"/>
  <c r="DK149" i="1"/>
  <c r="FW144" i="1"/>
  <c r="BD136" i="1"/>
  <c r="BD137" i="1"/>
  <c r="BD138" i="1"/>
  <c r="BD139" i="1"/>
  <c r="BD140" i="1"/>
  <c r="EO135" i="1"/>
  <c r="HA135" i="1"/>
  <c r="EP135" i="1"/>
  <c r="HB135" i="1"/>
  <c r="LO136" i="1"/>
  <c r="LO137" i="1"/>
  <c r="LO138" i="1"/>
  <c r="LO139" i="1"/>
  <c r="LO140" i="1"/>
  <c r="GE135" i="1"/>
  <c r="IZ136" i="1"/>
  <c r="IZ137" i="1"/>
  <c r="IZ138" i="1"/>
  <c r="IZ139" i="1"/>
  <c r="IZ140" i="1"/>
  <c r="DL136" i="1"/>
  <c r="DL137" i="1"/>
  <c r="DL138" i="1"/>
  <c r="DL139" i="1"/>
  <c r="DL140" i="1"/>
  <c r="FX135" i="1"/>
  <c r="IK136" i="1"/>
  <c r="IK137" i="1"/>
  <c r="IK138" i="1"/>
  <c r="IK139" i="1"/>
  <c r="IK140" i="1"/>
  <c r="DF136" i="1"/>
  <c r="DF137" i="1"/>
  <c r="DF138" i="1"/>
  <c r="DF139" i="1"/>
  <c r="DF140" i="1"/>
  <c r="FR135" i="1"/>
  <c r="ID135" i="1"/>
  <c r="DG136" i="1"/>
  <c r="DG137" i="1"/>
  <c r="DG138" i="1"/>
  <c r="DG139" i="1"/>
  <c r="DG140" i="1"/>
  <c r="FS135" i="1"/>
  <c r="GN126" i="1"/>
  <c r="DK127" i="1"/>
  <c r="DK128" i="1"/>
  <c r="DK129" i="1"/>
  <c r="DK130" i="1"/>
  <c r="DK131" i="1"/>
  <c r="JI127" i="1"/>
  <c r="JI128" i="1"/>
  <c r="JI129" i="1"/>
  <c r="JI130" i="1"/>
  <c r="JI131" i="1"/>
  <c r="GJ126" i="1"/>
  <c r="FA126" i="1"/>
  <c r="HM126" i="1"/>
  <c r="FB126" i="1"/>
  <c r="HN126" i="1"/>
  <c r="FC126" i="1"/>
  <c r="HO126" i="1"/>
  <c r="FE126" i="1"/>
  <c r="HQ126" i="1"/>
  <c r="FF126" i="1"/>
  <c r="HR126" i="1"/>
  <c r="EQ126" i="1"/>
  <c r="HC126" i="1"/>
  <c r="FR117" i="1"/>
  <c r="EL117" i="1"/>
  <c r="EC118" i="1"/>
  <c r="EC119" i="1"/>
  <c r="EC120" i="1"/>
  <c r="EC121" i="1"/>
  <c r="EC122" i="1"/>
  <c r="EA118" i="1"/>
  <c r="EA119" i="1"/>
  <c r="EA120" i="1"/>
  <c r="EA121" i="1"/>
  <c r="EA122" i="1"/>
  <c r="FW117" i="1"/>
  <c r="HS117" i="1"/>
  <c r="DG118" i="1"/>
  <c r="DG119" i="1"/>
  <c r="DG120" i="1"/>
  <c r="DG121" i="1"/>
  <c r="DG122" i="1"/>
  <c r="FS117" i="1"/>
  <c r="JL118" i="1"/>
  <c r="JL119" i="1"/>
  <c r="JL120" i="1"/>
  <c r="JL121" i="1"/>
  <c r="JL122" i="1"/>
  <c r="GR117" i="1"/>
  <c r="EG117" i="1"/>
  <c r="GS117" i="1"/>
  <c r="MI118" i="1"/>
  <c r="MI119" i="1"/>
  <c r="MI120" i="1"/>
  <c r="MI121" i="1"/>
  <c r="MI122" i="1"/>
  <c r="EH117" i="1"/>
  <c r="GT117" i="1"/>
  <c r="JG118" i="1"/>
  <c r="JG119" i="1"/>
  <c r="JG120" i="1"/>
  <c r="JG121" i="1"/>
  <c r="JG122" i="1"/>
  <c r="GF117" i="1"/>
  <c r="DL145" i="1"/>
  <c r="DL146" i="1"/>
  <c r="DL147" i="1"/>
  <c r="DL148" i="1"/>
  <c r="DL149" i="1"/>
  <c r="GV144" i="1"/>
  <c r="ES144" i="1"/>
  <c r="HE144" i="1"/>
  <c r="DF145" i="1"/>
  <c r="DF146" i="1"/>
  <c r="DF147" i="1"/>
  <c r="DF148" i="1"/>
  <c r="DF149" i="1"/>
  <c r="FR144" i="1"/>
  <c r="ID144" i="1"/>
  <c r="FC144" i="1"/>
  <c r="HO144" i="1"/>
  <c r="DX145" i="1"/>
  <c r="DX146" i="1"/>
  <c r="DX147" i="1"/>
  <c r="DX148" i="1"/>
  <c r="DX149" i="1"/>
  <c r="GJ144" i="1"/>
  <c r="EW144" i="1"/>
  <c r="HI144" i="1"/>
  <c r="DJ145" i="1"/>
  <c r="DJ146" i="1"/>
  <c r="DJ147" i="1"/>
  <c r="DJ148" i="1"/>
  <c r="DJ149" i="1"/>
  <c r="FV144" i="1"/>
  <c r="II144" i="1"/>
  <c r="GE144" i="1"/>
  <c r="IZ145" i="1"/>
  <c r="IZ146" i="1"/>
  <c r="IZ147" i="1"/>
  <c r="IZ148" i="1"/>
  <c r="IZ149" i="1"/>
  <c r="EC136" i="1"/>
  <c r="EC137" i="1"/>
  <c r="EC138" i="1"/>
  <c r="EC139" i="1"/>
  <c r="EC140" i="1"/>
  <c r="CZ136" i="1"/>
  <c r="CZ137" i="1"/>
  <c r="CZ138" i="1"/>
  <c r="CZ139" i="1"/>
  <c r="CZ140" i="1"/>
  <c r="DX136" i="1"/>
  <c r="DX137" i="1"/>
  <c r="DX138" i="1"/>
  <c r="DX139" i="1"/>
  <c r="DX140" i="1"/>
  <c r="EW135" i="1"/>
  <c r="HI135" i="1"/>
  <c r="EX135" i="1"/>
  <c r="HJ135" i="1"/>
  <c r="MJ136" i="1"/>
  <c r="MJ137" i="1"/>
  <c r="MJ138" i="1"/>
  <c r="MJ139" i="1"/>
  <c r="MJ140" i="1"/>
  <c r="EA136" i="1"/>
  <c r="EA137" i="1"/>
  <c r="EA138" i="1"/>
  <c r="EA139" i="1"/>
  <c r="EA140" i="1"/>
  <c r="GM135" i="1"/>
  <c r="JH136" i="1"/>
  <c r="JH137" i="1"/>
  <c r="JH138" i="1"/>
  <c r="JH139" i="1"/>
  <c r="JH140" i="1"/>
  <c r="GF135" i="1"/>
  <c r="FZ135" i="1"/>
  <c r="DO137" i="1"/>
  <c r="DU137" i="1" s="1"/>
  <c r="DO138" i="1"/>
  <c r="DU138" i="1" s="1"/>
  <c r="DO139" i="1"/>
  <c r="DU139" i="1" s="1"/>
  <c r="DO140" i="1"/>
  <c r="GA135" i="1"/>
  <c r="IV136" i="1"/>
  <c r="IV137" i="1"/>
  <c r="IV138" i="1"/>
  <c r="IV139" i="1"/>
  <c r="IV140" i="1"/>
  <c r="MT127" i="1"/>
  <c r="MT128" i="1"/>
  <c r="MT129" i="1"/>
  <c r="MT130" i="1"/>
  <c r="MT131" i="1"/>
  <c r="GF126" i="1"/>
  <c r="DL127" i="1"/>
  <c r="DL128" i="1"/>
  <c r="DL129" i="1"/>
  <c r="DL130" i="1"/>
  <c r="DL131" i="1"/>
  <c r="HP126" i="1"/>
  <c r="FI126" i="1"/>
  <c r="HU126" i="1"/>
  <c r="FJ126" i="1"/>
  <c r="HV126" i="1"/>
  <c r="FK126" i="1"/>
  <c r="HW126" i="1"/>
  <c r="DA127" i="1"/>
  <c r="DA128" i="1"/>
  <c r="DA129" i="1"/>
  <c r="DA130" i="1"/>
  <c r="DA131" i="1"/>
  <c r="FM126" i="1"/>
  <c r="HY126" i="1"/>
  <c r="DB127" i="1"/>
  <c r="DB128" i="1"/>
  <c r="DB129" i="1"/>
  <c r="DB130" i="1"/>
  <c r="DB131" i="1"/>
  <c r="FN126" i="1"/>
  <c r="HZ126" i="1"/>
  <c r="EY126" i="1"/>
  <c r="HK126" i="1"/>
  <c r="FI117" i="1"/>
  <c r="HM117" i="1"/>
  <c r="EQ117" i="1"/>
  <c r="ES117" i="1"/>
  <c r="ET117" i="1"/>
  <c r="DF118" i="1"/>
  <c r="DF119" i="1"/>
  <c r="DF120" i="1"/>
  <c r="DF121" i="1"/>
  <c r="DF122" i="1"/>
  <c r="HN117" i="1"/>
  <c r="DO119" i="1"/>
  <c r="DU119" i="1" s="1"/>
  <c r="DO120" i="1"/>
  <c r="DU120" i="1" s="1"/>
  <c r="DO121" i="1"/>
  <c r="DU121" i="1" s="1"/>
  <c r="DO122" i="1"/>
  <c r="GA117" i="1"/>
  <c r="IV118" i="1"/>
  <c r="IV119" i="1"/>
  <c r="IV120" i="1"/>
  <c r="IV121" i="1"/>
  <c r="IV122" i="1"/>
  <c r="EN117" i="1"/>
  <c r="GZ117" i="1"/>
  <c r="BD118" i="1"/>
  <c r="BD119" i="1"/>
  <c r="BD120" i="1"/>
  <c r="BD121" i="1"/>
  <c r="BD122" i="1"/>
  <c r="EO117" i="1"/>
  <c r="HA117" i="1"/>
  <c r="EP117" i="1"/>
  <c r="HB117" i="1"/>
  <c r="LO118" i="1"/>
  <c r="LO119" i="1"/>
  <c r="LO120" i="1"/>
  <c r="LO121" i="1"/>
  <c r="LO122" i="1"/>
  <c r="EB118" i="1"/>
  <c r="EB119" i="1"/>
  <c r="EB120" i="1"/>
  <c r="EB121" i="1"/>
  <c r="EB122" i="1"/>
  <c r="GN117" i="1"/>
  <c r="JA118" i="1"/>
  <c r="JA119" i="1"/>
  <c r="JA120" i="1"/>
  <c r="JA121" i="1"/>
  <c r="JA122" i="1"/>
  <c r="JI145" i="1"/>
  <c r="JI146" i="1"/>
  <c r="JI147" i="1"/>
  <c r="JI148" i="1"/>
  <c r="JI149" i="1"/>
  <c r="ER144" i="1"/>
  <c r="FA144" i="1"/>
  <c r="HM144" i="1"/>
  <c r="FZ144" i="1"/>
  <c r="FK144" i="1"/>
  <c r="HW144" i="1"/>
  <c r="GR144" i="1"/>
  <c r="FE144" i="1"/>
  <c r="HQ144" i="1"/>
  <c r="GD144" i="1"/>
  <c r="EA145" i="1"/>
  <c r="EA146" i="1"/>
  <c r="EA147" i="1"/>
  <c r="EA148" i="1"/>
  <c r="EA149" i="1"/>
  <c r="GM144" i="1"/>
  <c r="JH145" i="1"/>
  <c r="JH146" i="1"/>
  <c r="JH147" i="1"/>
  <c r="JH148" i="1"/>
  <c r="JH149" i="1"/>
  <c r="FI135" i="1"/>
  <c r="DE136" i="1"/>
  <c r="DE137" i="1"/>
  <c r="DE138" i="1"/>
  <c r="DE139" i="1"/>
  <c r="DE140" i="1"/>
  <c r="FD135" i="1"/>
  <c r="FE135" i="1"/>
  <c r="HQ135" i="1"/>
  <c r="FF135" i="1"/>
  <c r="HR135" i="1"/>
  <c r="EI135" i="1"/>
  <c r="GU135" i="1"/>
  <c r="LP136" i="1"/>
  <c r="LP137" i="1"/>
  <c r="LP138" i="1"/>
  <c r="LP139" i="1"/>
  <c r="LP140" i="1"/>
  <c r="EB136" i="1"/>
  <c r="EB137" i="1"/>
  <c r="EB138" i="1"/>
  <c r="EB139" i="1"/>
  <c r="EB140" i="1"/>
  <c r="GN135" i="1"/>
  <c r="JA136" i="1"/>
  <c r="JA137" i="1"/>
  <c r="JA138" i="1"/>
  <c r="JA139" i="1"/>
  <c r="JA140" i="1"/>
  <c r="GH135" i="1"/>
  <c r="IU136" i="1"/>
  <c r="IU137" i="1"/>
  <c r="IU138" i="1"/>
  <c r="IU139" i="1"/>
  <c r="IU140" i="1"/>
  <c r="GI135" i="1"/>
  <c r="DH127" i="1"/>
  <c r="DH128" i="1"/>
  <c r="DH129" i="1"/>
  <c r="DH130" i="1"/>
  <c r="DH131" i="1"/>
  <c r="FL126" i="1"/>
  <c r="EJ126" i="1"/>
  <c r="IK127" i="1"/>
  <c r="IK128" i="1"/>
  <c r="IK129" i="1"/>
  <c r="IK130" i="1"/>
  <c r="IK131" i="1"/>
  <c r="DE127" i="1"/>
  <c r="DE128" i="1"/>
  <c r="DE129" i="1"/>
  <c r="DE130" i="1"/>
  <c r="DE131" i="1"/>
  <c r="FQ126" i="1"/>
  <c r="IC126" i="1"/>
  <c r="DF127" i="1"/>
  <c r="DF128" i="1"/>
  <c r="DF129" i="1"/>
  <c r="DF130" i="1"/>
  <c r="DF131" i="1"/>
  <c r="FR126" i="1"/>
  <c r="ID126" i="1"/>
  <c r="DG127" i="1"/>
  <c r="DG128" i="1"/>
  <c r="DG129" i="1"/>
  <c r="DG130" i="1"/>
  <c r="DG131" i="1"/>
  <c r="FS126" i="1"/>
  <c r="DI127" i="1"/>
  <c r="DI128" i="1"/>
  <c r="DI129" i="1"/>
  <c r="DI130" i="1"/>
  <c r="DI131" i="1"/>
  <c r="FU126" i="1"/>
  <c r="DJ127" i="1"/>
  <c r="DJ128" i="1"/>
  <c r="DJ129" i="1"/>
  <c r="DJ130" i="1"/>
  <c r="DJ131" i="1"/>
  <c r="FV126" i="1"/>
  <c r="II126" i="1"/>
  <c r="FG126" i="1"/>
  <c r="HS126" i="1"/>
  <c r="GE117" i="1"/>
  <c r="FJ117" i="1"/>
  <c r="EY117" i="1"/>
  <c r="FO117" i="1"/>
  <c r="FG117" i="1"/>
  <c r="FQ117" i="1"/>
  <c r="GI117" i="1"/>
  <c r="EV117" i="1"/>
  <c r="HH117" i="1"/>
  <c r="EW117" i="1"/>
  <c r="HI117" i="1"/>
  <c r="EX117" i="1"/>
  <c r="HJ117" i="1"/>
  <c r="MJ118" i="1"/>
  <c r="MJ119" i="1"/>
  <c r="MJ120" i="1"/>
  <c r="MJ121" i="1"/>
  <c r="MJ122" i="1"/>
  <c r="EJ117" i="1"/>
  <c r="GV117" i="1"/>
  <c r="JI118" i="1"/>
  <c r="JI119" i="1"/>
  <c r="JI120" i="1"/>
  <c r="JI121" i="1"/>
  <c r="JI122" i="1"/>
  <c r="LQ145" i="1"/>
  <c r="LQ146" i="1"/>
  <c r="LQ147" i="1"/>
  <c r="LQ148" i="1"/>
  <c r="LQ149" i="1"/>
  <c r="GF144" i="1"/>
  <c r="HD144" i="1"/>
  <c r="FI144" i="1"/>
  <c r="HU144" i="1"/>
  <c r="GH144" i="1"/>
  <c r="IU145" i="1"/>
  <c r="IU146" i="1"/>
  <c r="IU147" i="1"/>
  <c r="IU148" i="1"/>
  <c r="IU149" i="1"/>
  <c r="DG145" i="1"/>
  <c r="DG146" i="1"/>
  <c r="DG147" i="1"/>
  <c r="DG148" i="1"/>
  <c r="DG149" i="1"/>
  <c r="FS144" i="1"/>
  <c r="EN144" i="1"/>
  <c r="GZ144" i="1"/>
  <c r="DA145" i="1"/>
  <c r="DA146" i="1"/>
  <c r="DA147" i="1"/>
  <c r="DA148" i="1"/>
  <c r="DA149" i="1"/>
  <c r="FM144" i="1"/>
  <c r="HY144" i="1"/>
  <c r="DZ145" i="1"/>
  <c r="DZ146" i="1"/>
  <c r="DZ147" i="1"/>
  <c r="DZ148" i="1"/>
  <c r="DZ149" i="1"/>
  <c r="GL144" i="1"/>
  <c r="IY145" i="1"/>
  <c r="IY146" i="1"/>
  <c r="IY147" i="1"/>
  <c r="IY148" i="1"/>
  <c r="IY149" i="1"/>
  <c r="EI144" i="1"/>
  <c r="GU144" i="1"/>
  <c r="LP145" i="1"/>
  <c r="LP146" i="1"/>
  <c r="LP147" i="1"/>
  <c r="LP148" i="1"/>
  <c r="LP149" i="1"/>
  <c r="EV135" i="1"/>
  <c r="GO135" i="1"/>
  <c r="FL135" i="1"/>
  <c r="EK135" i="1"/>
  <c r="DH136" i="1"/>
  <c r="DH137" i="1"/>
  <c r="DH138" i="1"/>
  <c r="DH139" i="1"/>
  <c r="DH140" i="1"/>
  <c r="GJ135" i="1"/>
  <c r="DA136" i="1"/>
  <c r="DA137" i="1"/>
  <c r="DA138" i="1"/>
  <c r="DA139" i="1"/>
  <c r="DA140" i="1"/>
  <c r="FM135" i="1"/>
  <c r="HY135" i="1"/>
  <c r="DB136" i="1"/>
  <c r="DB137" i="1"/>
  <c r="DB138" i="1"/>
  <c r="DB139" i="1"/>
  <c r="DB140" i="1"/>
  <c r="FN135" i="1"/>
  <c r="HZ135" i="1"/>
  <c r="EQ135" i="1"/>
  <c r="HC135" i="1"/>
  <c r="EJ135" i="1"/>
  <c r="GV135" i="1"/>
  <c r="JI136" i="1"/>
  <c r="JI137" i="1"/>
  <c r="JI138" i="1"/>
  <c r="JI139" i="1"/>
  <c r="JI140" i="1"/>
  <c r="GP135" i="1"/>
  <c r="JC136" i="1"/>
  <c r="JC137" i="1"/>
  <c r="JC138" i="1"/>
  <c r="JC139" i="1"/>
  <c r="JC140" i="1"/>
  <c r="GQ135" i="1"/>
  <c r="JM137" i="1"/>
  <c r="HT126" i="1"/>
  <c r="GR126" i="1"/>
  <c r="FP126" i="1"/>
  <c r="CZ127" i="1"/>
  <c r="CZ128" i="1"/>
  <c r="CZ129" i="1"/>
  <c r="CZ130" i="1"/>
  <c r="CZ131" i="1"/>
  <c r="LQ127" i="1"/>
  <c r="LQ128" i="1"/>
  <c r="LQ129" i="1"/>
  <c r="LQ130" i="1"/>
  <c r="LQ131" i="1"/>
  <c r="FY126" i="1"/>
  <c r="FZ126" i="1"/>
  <c r="DO128" i="1"/>
  <c r="DU128" i="1" s="1"/>
  <c r="DO129" i="1"/>
  <c r="DU129" i="1" s="1"/>
  <c r="DO130" i="1"/>
  <c r="DU130" i="1" s="1"/>
  <c r="DO131" i="1"/>
  <c r="GA126" i="1"/>
  <c r="IV127" i="1"/>
  <c r="IV128" i="1"/>
  <c r="IV129" i="1"/>
  <c r="IV130" i="1"/>
  <c r="IV131" i="1"/>
  <c r="GC126" i="1"/>
  <c r="IX127" i="1"/>
  <c r="IX128" i="1"/>
  <c r="IX129" i="1"/>
  <c r="IX130" i="1"/>
  <c r="IX131" i="1"/>
  <c r="GD126" i="1"/>
  <c r="FO126" i="1"/>
  <c r="IA126" i="1"/>
  <c r="EK117" i="1"/>
  <c r="GX117" i="1"/>
  <c r="GG117" i="1"/>
  <c r="GO117" i="1"/>
  <c r="GH117" i="1"/>
  <c r="GW117" i="1"/>
  <c r="GM117" i="1"/>
  <c r="DK118" i="1"/>
  <c r="DK119" i="1"/>
  <c r="DK120" i="1"/>
  <c r="DK121" i="1"/>
  <c r="DK122" i="1"/>
  <c r="ID117" i="1"/>
  <c r="GQ117" i="1"/>
  <c r="JM118" i="1"/>
  <c r="JM119" i="1"/>
  <c r="JM120" i="1"/>
  <c r="JM121" i="1"/>
  <c r="JM122" i="1"/>
  <c r="FD117" i="1"/>
  <c r="HP117" i="1"/>
  <c r="FE117" i="1"/>
  <c r="HQ117" i="1"/>
  <c r="FF117" i="1"/>
  <c r="HR117" i="1"/>
  <c r="ER117" i="1"/>
  <c r="HD117" i="1"/>
  <c r="LQ118" i="1"/>
  <c r="LQ119" i="1"/>
  <c r="LQ120" i="1"/>
  <c r="LQ121" i="1"/>
  <c r="LQ122" i="1"/>
  <c r="FP144" i="1"/>
  <c r="IK145" i="1"/>
  <c r="IK146" i="1"/>
  <c r="IK147" i="1"/>
  <c r="IK148" i="1"/>
  <c r="IK149" i="1"/>
  <c r="FH144" i="1"/>
  <c r="DE145" i="1"/>
  <c r="DE146" i="1"/>
  <c r="DE147" i="1"/>
  <c r="DE148" i="1"/>
  <c r="DE149" i="1"/>
  <c r="FQ144" i="1"/>
  <c r="IC144" i="1"/>
  <c r="GP144" i="1"/>
  <c r="JC145" i="1"/>
  <c r="JC146" i="1"/>
  <c r="JC147" i="1"/>
  <c r="JC148" i="1"/>
  <c r="JC149" i="1"/>
  <c r="DO146" i="1"/>
  <c r="DU146" i="1" s="1"/>
  <c r="DO147" i="1"/>
  <c r="DU147" i="1" s="1"/>
  <c r="DO148" i="1"/>
  <c r="DU148" i="1" s="1"/>
  <c r="DO149" i="1"/>
  <c r="GA144" i="1"/>
  <c r="IV145" i="1"/>
  <c r="IV146" i="1"/>
  <c r="IV147" i="1"/>
  <c r="IV148" i="1"/>
  <c r="IV149" i="1"/>
  <c r="EV144" i="1"/>
  <c r="HH144" i="1"/>
  <c r="MT145" i="1"/>
  <c r="MT146" i="1"/>
  <c r="MT147" i="1"/>
  <c r="MT148" i="1"/>
  <c r="MT149" i="1"/>
  <c r="DI145" i="1"/>
  <c r="DI146" i="1"/>
  <c r="DI147" i="1"/>
  <c r="DI148" i="1"/>
  <c r="DI149" i="1"/>
  <c r="FU144" i="1"/>
  <c r="EH144" i="1"/>
  <c r="GT144" i="1"/>
  <c r="JG145" i="1"/>
  <c r="JG146" i="1"/>
  <c r="JG147" i="1"/>
  <c r="JG148" i="1"/>
  <c r="JG149" i="1"/>
  <c r="EQ144" i="1"/>
  <c r="HC144" i="1"/>
  <c r="GB135" i="1"/>
  <c r="HU135" i="1"/>
  <c r="GR135" i="1"/>
  <c r="FQ135" i="1"/>
  <c r="EN135" i="1"/>
  <c r="FA135" i="1"/>
  <c r="HP135" i="1"/>
  <c r="DI136" i="1"/>
  <c r="DI137" i="1"/>
  <c r="DI138" i="1"/>
  <c r="DI139" i="1"/>
  <c r="DI140" i="1"/>
  <c r="FU135" i="1"/>
  <c r="DJ136" i="1"/>
  <c r="DJ137" i="1"/>
  <c r="DJ138" i="1"/>
  <c r="DJ139" i="1"/>
  <c r="DJ140" i="1"/>
  <c r="FV135" i="1"/>
  <c r="II135" i="1"/>
  <c r="CL136" i="1"/>
  <c r="CL137" i="1"/>
  <c r="CL138" i="1"/>
  <c r="CL139" i="1"/>
  <c r="EY135" i="1"/>
  <c r="HK135" i="1"/>
  <c r="ER135" i="1"/>
  <c r="HD135" i="1"/>
  <c r="LQ136" i="1"/>
  <c r="LQ137" i="1"/>
  <c r="LQ138" i="1"/>
  <c r="LQ139" i="1"/>
  <c r="LQ140" i="1"/>
  <c r="EL135" i="1"/>
  <c r="GX135" i="1"/>
  <c r="JL136" i="1"/>
  <c r="JL137" i="1"/>
  <c r="JL138" i="1"/>
  <c r="JL139" i="1"/>
  <c r="JL140" i="1"/>
  <c r="EM135" i="1"/>
  <c r="GY135" i="1"/>
  <c r="DX127" i="1"/>
  <c r="DX128" i="1"/>
  <c r="DX129" i="1"/>
  <c r="DX130" i="1"/>
  <c r="DX131" i="1"/>
  <c r="DC127" i="1"/>
  <c r="DC128" i="1"/>
  <c r="DC129" i="1"/>
  <c r="DC130" i="1"/>
  <c r="DC131" i="1"/>
  <c r="HX126" i="1"/>
  <c r="GV126" i="1"/>
  <c r="EN126" i="1"/>
  <c r="GG126" i="1"/>
  <c r="GH126" i="1"/>
  <c r="IU127" i="1"/>
  <c r="IU128" i="1"/>
  <c r="IU129" i="1"/>
  <c r="IU130" i="1"/>
  <c r="IU131" i="1"/>
  <c r="GI126" i="1"/>
  <c r="DY127" i="1"/>
  <c r="DY128" i="1"/>
  <c r="DY129" i="1"/>
  <c r="DY130" i="1"/>
  <c r="DY131" i="1"/>
  <c r="GK126" i="1"/>
  <c r="JF127" i="1"/>
  <c r="JF128" i="1"/>
  <c r="JF129" i="1"/>
  <c r="JF130" i="1"/>
  <c r="JF131" i="1"/>
  <c r="DZ127" i="1"/>
  <c r="DZ128" i="1"/>
  <c r="DZ129" i="1"/>
  <c r="DZ130" i="1"/>
  <c r="DZ131" i="1"/>
  <c r="GL126" i="1"/>
  <c r="IY127" i="1"/>
  <c r="IY128" i="1"/>
  <c r="IY129" i="1"/>
  <c r="IY130" i="1"/>
  <c r="IY131" i="1"/>
  <c r="FW126" i="1"/>
  <c r="HU117" i="1"/>
  <c r="IA117" i="1"/>
  <c r="FZ117" i="1"/>
  <c r="HC117" i="1"/>
  <c r="HE117" i="1"/>
  <c r="HK117" i="1"/>
  <c r="FA117" i="1"/>
  <c r="EI117" i="1"/>
  <c r="IU118" i="1"/>
  <c r="IU119" i="1"/>
  <c r="IU120" i="1"/>
  <c r="IU121" i="1"/>
  <c r="IU122" i="1"/>
  <c r="EM117" i="1"/>
  <c r="GY117" i="1"/>
  <c r="HF117" i="1"/>
  <c r="CZ118" i="1"/>
  <c r="CZ119" i="1"/>
  <c r="CZ120" i="1"/>
  <c r="CZ121" i="1"/>
  <c r="CZ122" i="1"/>
  <c r="FL117" i="1"/>
  <c r="HX117" i="1"/>
  <c r="DA118" i="1"/>
  <c r="DA119" i="1"/>
  <c r="DA120" i="1"/>
  <c r="DA121" i="1"/>
  <c r="DA122" i="1"/>
  <c r="FM117" i="1"/>
  <c r="HY117" i="1"/>
  <c r="DB118" i="1"/>
  <c r="DB119" i="1"/>
  <c r="DB120" i="1"/>
  <c r="DB121" i="1"/>
  <c r="DB122" i="1"/>
  <c r="FN117" i="1"/>
  <c r="HZ117" i="1"/>
  <c r="CM118" i="1"/>
  <c r="CM119" i="1"/>
  <c r="CM120" i="1"/>
  <c r="CM121" i="1"/>
  <c r="EZ117" i="1"/>
  <c r="HL117" i="1"/>
  <c r="FX144" i="1"/>
  <c r="HT144" i="1"/>
  <c r="FY144" i="1"/>
  <c r="EL144" i="1"/>
  <c r="GX144" i="1"/>
  <c r="JL145" i="1"/>
  <c r="JL146" i="1"/>
  <c r="JL147" i="1"/>
  <c r="JL148" i="1"/>
  <c r="JL149" i="1"/>
  <c r="GI144" i="1"/>
  <c r="FD144" i="1"/>
  <c r="HP144" i="1"/>
  <c r="GC144" i="1"/>
  <c r="IX145" i="1"/>
  <c r="IX146" i="1"/>
  <c r="IX147" i="1"/>
  <c r="IX148" i="1"/>
  <c r="IX149" i="1"/>
  <c r="EP144" i="1"/>
  <c r="HB144" i="1"/>
  <c r="LO145" i="1"/>
  <c r="LO146" i="1"/>
  <c r="LO147" i="1"/>
  <c r="LO148" i="1"/>
  <c r="LO149" i="1"/>
  <c r="CL145" i="1"/>
  <c r="CL146" i="1"/>
  <c r="CL147" i="1"/>
  <c r="CL148" i="1"/>
  <c r="EY144" i="1"/>
  <c r="HK144" i="1"/>
  <c r="HH135" i="1"/>
  <c r="HX135" i="1"/>
  <c r="GW135" i="1"/>
  <c r="FT135" i="1"/>
  <c r="ES135" i="1"/>
  <c r="GG135" i="1"/>
  <c r="GC135" i="1"/>
  <c r="IX136" i="1"/>
  <c r="IX137" i="1"/>
  <c r="IX138" i="1"/>
  <c r="IX139" i="1"/>
  <c r="IX140" i="1"/>
  <c r="GD135" i="1"/>
  <c r="FG135" i="1"/>
  <c r="HS135" i="1"/>
  <c r="CM136" i="1"/>
  <c r="CM137" i="1"/>
  <c r="CM138" i="1"/>
  <c r="CM139" i="1"/>
  <c r="EZ135" i="1"/>
  <c r="HL135" i="1"/>
  <c r="ET135" i="1"/>
  <c r="HF135" i="1"/>
  <c r="EU135" i="1"/>
  <c r="HG135" i="1"/>
  <c r="EB127" i="1"/>
  <c r="EB128" i="1"/>
  <c r="EB129" i="1"/>
  <c r="EB130" i="1"/>
  <c r="EB131" i="1"/>
  <c r="HL126" i="1"/>
  <c r="IB126" i="1"/>
  <c r="FT126" i="1"/>
  <c r="ER126" i="1"/>
  <c r="EV126" i="1"/>
  <c r="DD127" i="1"/>
  <c r="DD128" i="1"/>
  <c r="DD129" i="1"/>
  <c r="DD130" i="1"/>
  <c r="DD131" i="1"/>
  <c r="EC127" i="1"/>
  <c r="EC128" i="1"/>
  <c r="EC129" i="1"/>
  <c r="EC130" i="1"/>
  <c r="EC131" i="1"/>
  <c r="GO126" i="1"/>
  <c r="JB127" i="1"/>
  <c r="JB128" i="1"/>
  <c r="JB129" i="1"/>
  <c r="JB130" i="1"/>
  <c r="JB131" i="1"/>
  <c r="GP126" i="1"/>
  <c r="JC127" i="1"/>
  <c r="JC128" i="1"/>
  <c r="JC129" i="1"/>
  <c r="JC130" i="1"/>
  <c r="JC131" i="1"/>
  <c r="GQ126" i="1"/>
  <c r="JM127" i="1"/>
  <c r="JM128" i="1"/>
  <c r="JM129" i="1"/>
  <c r="JM130" i="1"/>
  <c r="JM131" i="1"/>
  <c r="EG126" i="1"/>
  <c r="GS126" i="1"/>
  <c r="MI127" i="1"/>
  <c r="MI128" i="1"/>
  <c r="MI129" i="1"/>
  <c r="MI130" i="1"/>
  <c r="MI131" i="1"/>
  <c r="EH126" i="1"/>
  <c r="GT126" i="1"/>
  <c r="JG127" i="1"/>
  <c r="JG128" i="1"/>
  <c r="JG129" i="1"/>
  <c r="JG130" i="1"/>
  <c r="JG131" i="1"/>
  <c r="GE126" i="1"/>
  <c r="IZ127" i="1"/>
  <c r="IZ128" i="1"/>
  <c r="IZ129" i="1"/>
  <c r="IZ130" i="1"/>
  <c r="IZ131" i="1"/>
  <c r="IC117" i="1"/>
  <c r="JB118" i="1"/>
  <c r="JB119" i="1"/>
  <c r="JB120" i="1"/>
  <c r="JB121" i="1"/>
  <c r="JB122" i="1"/>
  <c r="JH118" i="1"/>
  <c r="JH119" i="1"/>
  <c r="JH120" i="1"/>
  <c r="JH121" i="1"/>
  <c r="JH122" i="1"/>
  <c r="GP117" i="1"/>
  <c r="FB117" i="1"/>
  <c r="EU117" i="1"/>
  <c r="HG117" i="1"/>
  <c r="HV117" i="1"/>
  <c r="DH118" i="1"/>
  <c r="DH119" i="1"/>
  <c r="DH120" i="1"/>
  <c r="DH121" i="1"/>
  <c r="DH122" i="1"/>
  <c r="FT117" i="1"/>
  <c r="DI118" i="1"/>
  <c r="DI119" i="1"/>
  <c r="DI120" i="1"/>
  <c r="DI121" i="1"/>
  <c r="DI122" i="1"/>
  <c r="FU117" i="1"/>
  <c r="DJ118" i="1"/>
  <c r="DJ119" i="1"/>
  <c r="DJ120" i="1"/>
  <c r="DJ121" i="1"/>
  <c r="DJ122" i="1"/>
  <c r="FV117" i="1"/>
  <c r="II117" i="1"/>
  <c r="FH117" i="1"/>
  <c r="HT117" i="1"/>
  <c r="MT118" i="1"/>
  <c r="MT119" i="1"/>
  <c r="MT120" i="1"/>
  <c r="MT121" i="1"/>
  <c r="MT122" i="1"/>
  <c r="EI149" i="1"/>
  <c r="EI122" i="1"/>
  <c r="EI140" i="1"/>
  <c r="EI131" i="1"/>
  <c r="EB145" i="1"/>
  <c r="EB146" i="1"/>
  <c r="EB147" i="1"/>
  <c r="EB148" i="1"/>
  <c r="EB149" i="1"/>
  <c r="CM145" i="1"/>
  <c r="CM146" i="1"/>
  <c r="CM147" i="1"/>
  <c r="CM148" i="1"/>
  <c r="JA145" i="1"/>
  <c r="JA146" i="1"/>
  <c r="JA147" i="1"/>
  <c r="JA148" i="1"/>
  <c r="JA149" i="1"/>
  <c r="GG144" i="1"/>
  <c r="ET144" i="1"/>
  <c r="HF144" i="1"/>
  <c r="GQ144" i="1"/>
  <c r="JM145" i="1"/>
  <c r="JM146" i="1"/>
  <c r="JM147" i="1"/>
  <c r="JM148" i="1"/>
  <c r="JM149" i="1"/>
  <c r="CZ145" i="1"/>
  <c r="CZ146" i="1"/>
  <c r="CZ147" i="1"/>
  <c r="CZ148" i="1"/>
  <c r="CZ149" i="1"/>
  <c r="FL144" i="1"/>
  <c r="HX144" i="1"/>
  <c r="DY145" i="1"/>
  <c r="DY146" i="1"/>
  <c r="DY147" i="1"/>
  <c r="DY148" i="1"/>
  <c r="DY149" i="1"/>
  <c r="GK144" i="1"/>
  <c r="JF145" i="1"/>
  <c r="JF146" i="1"/>
  <c r="JF147" i="1"/>
  <c r="JF148" i="1"/>
  <c r="JF149" i="1"/>
  <c r="EX144" i="1"/>
  <c r="HJ144" i="1"/>
  <c r="FG144" i="1"/>
  <c r="HS144" i="1"/>
  <c r="LR136" i="1"/>
  <c r="LR137" i="1"/>
  <c r="LR138" i="1"/>
  <c r="LR139" i="1"/>
  <c r="LR140" i="1"/>
  <c r="IC135" i="1"/>
  <c r="GZ135" i="1"/>
  <c r="FY135" i="1"/>
  <c r="HM135" i="1"/>
  <c r="DY136" i="1"/>
  <c r="DY137" i="1"/>
  <c r="DY138" i="1"/>
  <c r="DY139" i="1"/>
  <c r="DY140" i="1"/>
  <c r="GK135" i="1"/>
  <c r="JF136" i="1"/>
  <c r="JF137" i="1"/>
  <c r="JF138" i="1"/>
  <c r="JF139" i="1"/>
  <c r="JF140" i="1"/>
  <c r="DZ136" i="1"/>
  <c r="DZ137" i="1"/>
  <c r="DZ138" i="1"/>
  <c r="DZ139" i="1"/>
  <c r="DZ140" i="1"/>
  <c r="GL135" i="1"/>
  <c r="IY136" i="1"/>
  <c r="IY137" i="1"/>
  <c r="IY138" i="1"/>
  <c r="IY139" i="1"/>
  <c r="IY140" i="1"/>
  <c r="DC136" i="1"/>
  <c r="DC137" i="1"/>
  <c r="DC138" i="1"/>
  <c r="DC139" i="1"/>
  <c r="DC140" i="1"/>
  <c r="FO135" i="1"/>
  <c r="IA135" i="1"/>
  <c r="FH135" i="1"/>
  <c r="HT135" i="1"/>
  <c r="MT136" i="1"/>
  <c r="MT137" i="1"/>
  <c r="MT138" i="1"/>
  <c r="MT139" i="1"/>
  <c r="MT140" i="1"/>
  <c r="FB135" i="1"/>
  <c r="HN135" i="1"/>
  <c r="FC135" i="1"/>
  <c r="HO135" i="1"/>
  <c r="CL127" i="1"/>
  <c r="CL128" i="1"/>
  <c r="CL129" i="1"/>
  <c r="CL130" i="1"/>
  <c r="IW127" i="1"/>
  <c r="IW128" i="1"/>
  <c r="IW129" i="1"/>
  <c r="IW130" i="1"/>
  <c r="IW131" i="1"/>
  <c r="GZ126" i="1"/>
  <c r="FX126" i="1"/>
  <c r="GB126" i="1"/>
  <c r="EA127" i="1"/>
  <c r="EA128" i="1"/>
  <c r="EA129" i="1"/>
  <c r="EA130" i="1"/>
  <c r="EA131" i="1"/>
  <c r="EK126" i="1"/>
  <c r="GW126" i="1"/>
  <c r="LR127" i="1"/>
  <c r="LR128" i="1"/>
  <c r="LR129" i="1"/>
  <c r="LR130" i="1"/>
  <c r="LR131" i="1"/>
  <c r="EL126" i="1"/>
  <c r="GX126" i="1"/>
  <c r="JL127" i="1"/>
  <c r="JL128" i="1"/>
  <c r="JM138" i="1" s="1"/>
  <c r="JL129" i="1"/>
  <c r="JL130" i="1"/>
  <c r="JL131" i="1"/>
  <c r="EM126" i="1"/>
  <c r="GY126" i="1"/>
  <c r="BD127" i="1"/>
  <c r="BD128" i="1"/>
  <c r="BD129" i="1"/>
  <c r="BD130" i="1"/>
  <c r="BD131" i="1"/>
  <c r="EO126" i="1"/>
  <c r="HA126" i="1"/>
  <c r="EP126" i="1"/>
  <c r="HB126" i="1"/>
  <c r="LO127" i="1"/>
  <c r="LO128" i="1"/>
  <c r="LO129" i="1"/>
  <c r="LO130" i="1"/>
  <c r="LO131" i="1"/>
  <c r="GM126" i="1"/>
  <c r="JH127" i="1"/>
  <c r="JH128" i="1"/>
  <c r="JH129" i="1"/>
  <c r="JH130" i="1"/>
  <c r="JH131" i="1"/>
  <c r="IZ118" i="1"/>
  <c r="IZ119" i="1"/>
  <c r="IZ120" i="1"/>
  <c r="IZ121" i="1"/>
  <c r="IZ122" i="1"/>
  <c r="LP118" i="1"/>
  <c r="LP119" i="1"/>
  <c r="LP120" i="1"/>
  <c r="LP121" i="1"/>
  <c r="LP122" i="1"/>
  <c r="LR118" i="1"/>
  <c r="LR119" i="1"/>
  <c r="LR120" i="1"/>
  <c r="LR121" i="1"/>
  <c r="LR122" i="1"/>
  <c r="FY117" i="1"/>
  <c r="FC117" i="1"/>
  <c r="HO117" i="1"/>
  <c r="GB117" i="1"/>
  <c r="IW118" i="1"/>
  <c r="IW119" i="1"/>
  <c r="IW120" i="1"/>
  <c r="IW121" i="1"/>
  <c r="IW122" i="1"/>
  <c r="GC117" i="1"/>
  <c r="IX118" i="1"/>
  <c r="IX119" i="1"/>
  <c r="IX120" i="1"/>
  <c r="IX121" i="1"/>
  <c r="IX122" i="1"/>
  <c r="GD117" i="1"/>
  <c r="DD118" i="1"/>
  <c r="DD119" i="1"/>
  <c r="DD120" i="1"/>
  <c r="DD121" i="1"/>
  <c r="DD122" i="1"/>
  <c r="FP117" i="1"/>
  <c r="IB117" i="1"/>
  <c r="EI278" i="1"/>
  <c r="EI277" i="1"/>
  <c r="EI279" i="1"/>
  <c r="EI276" i="1"/>
  <c r="IK53" i="1"/>
  <c r="KI190" i="1" a="1"/>
  <c r="KI190" i="1" s="1"/>
  <c r="KB236" i="1"/>
  <c r="KG266" i="1"/>
  <c r="KH262" i="1"/>
  <c r="KC262" i="1"/>
  <c r="KH258" i="1"/>
  <c r="KB250" i="1"/>
  <c r="LE250" i="1"/>
  <c r="KC254" i="1"/>
  <c r="KF254" i="1"/>
  <c r="LD254" i="1"/>
  <c r="KE246" i="1"/>
  <c r="LD232" i="1"/>
  <c r="II266" i="1"/>
  <c r="KB262" i="1"/>
  <c r="LE262" i="1"/>
  <c r="KI262" i="1" a="1"/>
  <c r="KI262" i="1" s="1"/>
  <c r="LD262" i="1"/>
  <c r="KF258" i="1"/>
  <c r="LD258" i="1"/>
  <c r="KG250" i="1"/>
  <c r="KB254" i="1"/>
  <c r="KD246" i="1"/>
  <c r="KH266" i="1"/>
  <c r="LD266" i="1"/>
  <c r="KE258" i="1"/>
  <c r="KC250" i="1"/>
  <c r="KE254" i="1"/>
  <c r="LD228" i="1"/>
  <c r="II220" i="1"/>
  <c r="KD262" i="1"/>
  <c r="KF262" i="1"/>
  <c r="KD258" i="1"/>
  <c r="KI250" i="1" a="1"/>
  <c r="KI250" i="1" s="1"/>
  <c r="KF250" i="1"/>
  <c r="LD250" i="1"/>
  <c r="II246" i="1"/>
  <c r="KG236" i="1"/>
  <c r="KC266" i="1"/>
  <c r="KC258" i="1"/>
  <c r="KI254" i="1" a="1"/>
  <c r="KI254" i="1" s="1"/>
  <c r="KD254" i="1"/>
  <c r="II254" i="1"/>
  <c r="KH246" i="1"/>
  <c r="KC246" i="1"/>
  <c r="EI266" i="1"/>
  <c r="EI258" i="1"/>
  <c r="EI262" i="1"/>
  <c r="EI246" i="1"/>
  <c r="EI254" i="1"/>
  <c r="EI250" i="1"/>
  <c r="EI251" i="1"/>
  <c r="EI255" i="1"/>
  <c r="EI259" i="1"/>
  <c r="EI267" i="1"/>
  <c r="EI263" i="1"/>
  <c r="EI247" i="1"/>
  <c r="EI264" i="1"/>
  <c r="EI256" i="1"/>
  <c r="EI248" i="1"/>
  <c r="EI252" i="1"/>
  <c r="EI268" i="1"/>
  <c r="EI260" i="1"/>
  <c r="EI257" i="1"/>
  <c r="EI265" i="1"/>
  <c r="EI261" i="1"/>
  <c r="EI269" i="1"/>
  <c r="EI249" i="1"/>
  <c r="EI253" i="1"/>
  <c r="KG240" i="1"/>
  <c r="KD266" i="1"/>
  <c r="KE266" i="1"/>
  <c r="KI266" i="1" a="1"/>
  <c r="KI266" i="1" s="1"/>
  <c r="KF266" i="1"/>
  <c r="KI258" i="1" a="1"/>
  <c r="KI258" i="1" s="1"/>
  <c r="II258" i="1"/>
  <c r="KE250" i="1"/>
  <c r="LE254" i="1"/>
  <c r="KG246" i="1"/>
  <c r="KI246" i="1" a="1"/>
  <c r="KI246" i="1" s="1"/>
  <c r="LD240" i="1"/>
  <c r="KC228" i="1"/>
  <c r="KB224" i="1"/>
  <c r="LE258" i="1"/>
  <c r="KH250" i="1"/>
  <c r="KH254" i="1"/>
  <c r="KG254" i="1"/>
  <c r="LE246" i="1"/>
  <c r="LE266" i="1"/>
  <c r="KB266" i="1"/>
  <c r="KE262" i="1"/>
  <c r="II262" i="1"/>
  <c r="KG262" i="1"/>
  <c r="KB258" i="1"/>
  <c r="KG258" i="1"/>
  <c r="KD250" i="1"/>
  <c r="II250" i="1"/>
  <c r="KF246" i="1"/>
  <c r="LD246" i="1"/>
  <c r="KB246" i="1"/>
  <c r="KE232" i="1"/>
  <c r="KH236" i="1"/>
  <c r="II236" i="1"/>
  <c r="LD236" i="1"/>
  <c r="KF236" i="1"/>
  <c r="KI228" i="1" a="1"/>
  <c r="KI228" i="1" s="1"/>
  <c r="II224" i="1"/>
  <c r="LE224" i="1"/>
  <c r="KF240" i="1"/>
  <c r="KD232" i="1"/>
  <c r="II232" i="1"/>
  <c r="KG224" i="1"/>
  <c r="KC224" i="1"/>
  <c r="KB240" i="1"/>
  <c r="KE236" i="1"/>
  <c r="KD220" i="1"/>
  <c r="KH232" i="1"/>
  <c r="II228" i="1"/>
  <c r="KE228" i="1"/>
  <c r="KG228" i="1"/>
  <c r="KH228" i="1"/>
  <c r="KF224" i="1"/>
  <c r="LD224" i="1"/>
  <c r="KF220" i="1"/>
  <c r="KG220" i="1"/>
  <c r="KH220" i="1"/>
  <c r="LE236" i="1"/>
  <c r="KH240" i="1"/>
  <c r="KE240" i="1"/>
  <c r="KB232" i="1"/>
  <c r="KI224" i="1" a="1"/>
  <c r="KI224" i="1" s="1"/>
  <c r="EI220" i="1"/>
  <c r="EI237" i="1"/>
  <c r="EI240" i="1"/>
  <c r="EI236" i="1"/>
  <c r="EI224" i="1"/>
  <c r="EI228" i="1"/>
  <c r="EI229" i="1"/>
  <c r="EI230" i="1"/>
  <c r="EI232" i="1"/>
  <c r="EI233" i="1"/>
  <c r="EI238" i="1"/>
  <c r="EI241" i="1"/>
  <c r="EI225" i="1"/>
  <c r="EI231" i="1"/>
  <c r="EI221" i="1"/>
  <c r="EI222" i="1"/>
  <c r="EI242" i="1"/>
  <c r="EI226" i="1"/>
  <c r="EI239" i="1"/>
  <c r="EI234" i="1"/>
  <c r="EI223" i="1"/>
  <c r="EI243" i="1"/>
  <c r="EI227" i="1"/>
  <c r="EI235" i="1"/>
  <c r="KI236" i="1" a="1"/>
  <c r="KI236" i="1" s="1"/>
  <c r="KC232" i="1"/>
  <c r="KE224" i="1"/>
  <c r="KC220" i="1"/>
  <c r="KC240" i="1"/>
  <c r="KD240" i="1"/>
  <c r="KD236" i="1"/>
  <c r="LE232" i="1"/>
  <c r="KI232" i="1" a="1"/>
  <c r="KI232" i="1" s="1"/>
  <c r="KF232" i="1"/>
  <c r="KD228" i="1"/>
  <c r="LE228" i="1"/>
  <c r="LE220" i="1"/>
  <c r="KI220" i="1" a="1"/>
  <c r="KI220" i="1" s="1"/>
  <c r="KI240" i="1" a="1"/>
  <c r="KI240" i="1" s="1"/>
  <c r="KB228" i="1"/>
  <c r="KH202" i="1"/>
  <c r="KH210" i="1"/>
  <c r="KC198" i="1"/>
  <c r="KC210" i="1"/>
  <c r="KB202" i="1"/>
  <c r="KB210" i="1"/>
  <c r="KF198" i="1"/>
  <c r="KF210" i="1"/>
  <c r="CL58" i="1"/>
  <c r="EI210" i="1"/>
  <c r="EI211" i="1"/>
  <c r="EI212" i="1"/>
  <c r="EI213" i="1"/>
  <c r="CL57" i="1"/>
  <c r="LD194" i="1"/>
  <c r="LD210" i="1"/>
  <c r="KG206" i="1"/>
  <c r="KG210" i="1"/>
  <c r="CL56" i="1"/>
  <c r="II72" i="1"/>
  <c r="II73" i="1" s="1"/>
  <c r="II210" i="1"/>
  <c r="KD194" i="1"/>
  <c r="KD210" i="1"/>
  <c r="CL55" i="1"/>
  <c r="KI206" i="1" a="1"/>
  <c r="KI206" i="1" s="1"/>
  <c r="KE202" i="1"/>
  <c r="KE210" i="1"/>
  <c r="LE202" i="1"/>
  <c r="LE210" i="1"/>
  <c r="CL54" i="1"/>
  <c r="DB54" i="1"/>
  <c r="MI45" i="1"/>
  <c r="MI44" i="1"/>
  <c r="KI198" i="1" a="1"/>
  <c r="KI198" i="1" s="1"/>
  <c r="II202" i="1"/>
  <c r="KG202" i="1"/>
  <c r="KE198" i="1"/>
  <c r="KE206" i="1"/>
  <c r="KD202" i="1"/>
  <c r="KB198" i="1"/>
  <c r="KD198" i="1"/>
  <c r="II194" i="1"/>
  <c r="KH194" i="1"/>
  <c r="EI194" i="1"/>
  <c r="EI198" i="1"/>
  <c r="EI206" i="1"/>
  <c r="EI202" i="1"/>
  <c r="EI207" i="1"/>
  <c r="EI203" i="1"/>
  <c r="EI208" i="1"/>
  <c r="EI204" i="1"/>
  <c r="EI195" i="1"/>
  <c r="EI199" i="1"/>
  <c r="EI205" i="1"/>
  <c r="EI196" i="1"/>
  <c r="EI209" i="1"/>
  <c r="EI200" i="1"/>
  <c r="EI201" i="1"/>
  <c r="EI197" i="1"/>
  <c r="KB206" i="1"/>
  <c r="KC206" i="1"/>
  <c r="KD206" i="1"/>
  <c r="II206" i="1"/>
  <c r="KF202" i="1"/>
  <c r="LD202" i="1"/>
  <c r="KG198" i="1"/>
  <c r="KB194" i="1"/>
  <c r="KE194" i="1"/>
  <c r="KH206" i="1"/>
  <c r="II198" i="1"/>
  <c r="KG194" i="1"/>
  <c r="LE194" i="1"/>
  <c r="LE206" i="1"/>
  <c r="KC202" i="1"/>
  <c r="KH198" i="1"/>
  <c r="LE198" i="1"/>
  <c r="LD198" i="1"/>
  <c r="KC194" i="1"/>
  <c r="KI194" i="1" a="1"/>
  <c r="KI194" i="1" s="1"/>
  <c r="KF206" i="1"/>
  <c r="LD206" i="1"/>
  <c r="KI202" i="1" a="1"/>
  <c r="KI202" i="1" s="1"/>
  <c r="KF194" i="1"/>
  <c r="KI181" i="1" a="1"/>
  <c r="KI181"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91" i="1"/>
  <c r="EI192" i="1"/>
  <c r="EI193"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81" i="1"/>
  <c r="KF190" i="1"/>
  <c r="JH48" i="1"/>
  <c r="LO57" i="1"/>
  <c r="IZ56" i="1"/>
  <c r="LD181" i="1"/>
  <c r="LD190" i="1"/>
  <c r="EI190" i="1"/>
  <c r="JH47" i="1"/>
  <c r="LO55" i="1"/>
  <c r="IX59" i="1"/>
  <c r="JH46" i="1"/>
  <c r="KH181" i="1"/>
  <c r="KH190" i="1"/>
  <c r="KG181" i="1"/>
  <c r="KG190" i="1"/>
  <c r="JH45" i="1"/>
  <c r="IX57" i="1"/>
  <c r="KB181" i="1"/>
  <c r="KB190" i="1"/>
  <c r="KD181" i="1"/>
  <c r="KD190" i="1"/>
  <c r="KE181" i="1"/>
  <c r="KE190" i="1"/>
  <c r="LE181" i="1"/>
  <c r="LE190" i="1"/>
  <c r="JH44" i="1"/>
  <c r="IX56" i="1"/>
  <c r="KC181" i="1"/>
  <c r="KC190" i="1"/>
  <c r="II181" i="1"/>
  <c r="II190"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77" i="1"/>
  <c r="EI184" i="1"/>
  <c r="EI185" i="1"/>
  <c r="EI186"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77" i="1"/>
  <c r="BD56" i="1"/>
  <c r="CM46" i="1"/>
  <c r="JC43" i="1"/>
  <c r="BD58" i="1"/>
  <c r="JA59" i="1"/>
  <c r="DX57" i="1"/>
  <c r="EC42" i="1"/>
  <c r="EC43" i="1"/>
  <c r="EC44" i="1"/>
  <c r="EC45" i="1"/>
  <c r="EC46" i="1"/>
  <c r="EC47" i="1"/>
  <c r="EC48" i="1"/>
  <c r="EA53" i="1"/>
  <c r="EA54" i="1"/>
  <c r="EA55" i="1"/>
  <c r="EA56" i="1"/>
  <c r="EA57" i="1"/>
  <c r="EA58" i="1"/>
  <c r="EA59" i="1"/>
  <c r="KH177" i="1"/>
  <c r="LE177" i="1"/>
  <c r="KD177"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77" i="1"/>
  <c r="KG177" i="1"/>
  <c r="KF177" i="1"/>
  <c r="CM44" i="1"/>
  <c r="JC47" i="1"/>
  <c r="BD54" i="1"/>
  <c r="JA55" i="1"/>
  <c r="DX53" i="1"/>
  <c r="EB53" i="1"/>
  <c r="EB54" i="1"/>
  <c r="EB55" i="1"/>
  <c r="EB56" i="1"/>
  <c r="EB57" i="1"/>
  <c r="EB58" i="1"/>
  <c r="EB59" i="1"/>
  <c r="EC64" i="1"/>
  <c r="EC65" i="1"/>
  <c r="EC66" i="1"/>
  <c r="EC67" i="1"/>
  <c r="EC68" i="1"/>
  <c r="KE177" i="1"/>
  <c r="JC46" i="1"/>
  <c r="JA54" i="1"/>
  <c r="EC53" i="1"/>
  <c r="EC54" i="1"/>
  <c r="EC55" i="1"/>
  <c r="EC56" i="1"/>
  <c r="EC57" i="1"/>
  <c r="EC58" i="1"/>
  <c r="EC59" i="1"/>
  <c r="DY64" i="1"/>
  <c r="DY65" i="1"/>
  <c r="DY66" i="1"/>
  <c r="DY67" i="1"/>
  <c r="DY68" i="1"/>
  <c r="KI177" i="1" a="1"/>
  <c r="KI177" i="1" s="1"/>
  <c r="LD177" i="1"/>
  <c r="DY42" i="1"/>
  <c r="DY43" i="1"/>
  <c r="DY44" i="1"/>
  <c r="DY45" i="1"/>
  <c r="DY46" i="1"/>
  <c r="DY47" i="1"/>
  <c r="DY48" i="1"/>
  <c r="DY53" i="1"/>
  <c r="DY54" i="1"/>
  <c r="DY55" i="1"/>
  <c r="DY56" i="1"/>
  <c r="DY57" i="1"/>
  <c r="DY58" i="1"/>
  <c r="DY59" i="1"/>
  <c r="DZ64" i="1"/>
  <c r="DZ65" i="1"/>
  <c r="DZ66" i="1"/>
  <c r="DZ67" i="1"/>
  <c r="DZ68" i="1"/>
  <c r="KB177"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82" i="1"/>
  <c r="EI181" i="1"/>
  <c r="EI183" i="1"/>
  <c r="DC54" i="1"/>
  <c r="DC53" i="1"/>
  <c r="DO59" i="1"/>
  <c r="DC59" i="1"/>
  <c r="IW46" i="1"/>
  <c r="CL42" i="1"/>
  <c r="LO48" i="1"/>
  <c r="DB48" i="1"/>
  <c r="DF48" i="1"/>
  <c r="IW45" i="1"/>
  <c r="DL42" i="1"/>
  <c r="LO47" i="1"/>
  <c r="DB47" i="1"/>
  <c r="DF47" i="1"/>
  <c r="IW44" i="1"/>
  <c r="LO46" i="1"/>
  <c r="IW43" i="1"/>
  <c r="IW42" i="1"/>
  <c r="LO44" i="1"/>
  <c r="IK43" i="1"/>
  <c r="LO45" i="1"/>
  <c r="KE171" i="1"/>
  <c r="LE171" i="1"/>
  <c r="LR48" i="1"/>
  <c r="BD44" i="1"/>
  <c r="MJ43" i="1"/>
  <c r="KC171" i="1"/>
  <c r="II63" i="1"/>
  <c r="II64" i="1" s="1"/>
  <c r="LR46" i="1"/>
  <c r="BD42" i="1"/>
  <c r="KH171" i="1"/>
  <c r="LR45" i="1"/>
  <c r="MJ48" i="1"/>
  <c r="KF171" i="1"/>
  <c r="MT44" i="1"/>
  <c r="LR44" i="1"/>
  <c r="BD48" i="1"/>
  <c r="MJ47" i="1"/>
  <c r="KD171" i="1"/>
  <c r="KB171" i="1"/>
  <c r="LR43" i="1"/>
  <c r="BD47" i="1"/>
  <c r="MJ46" i="1"/>
  <c r="JF45" i="1"/>
  <c r="LD171" i="1"/>
  <c r="KG171"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HL66" i="1"/>
  <c r="FS65" i="1"/>
  <c r="FS66" i="1"/>
  <c r="EQ65" i="1"/>
  <c r="HP64" i="1"/>
  <c r="HP67" i="1"/>
  <c r="EY64" i="1"/>
  <c r="GU66" i="1"/>
  <c r="GU67" i="1"/>
  <c r="HS67" i="1"/>
  <c r="EM64" i="1"/>
  <c r="EM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171" i="1" a="1"/>
  <c r="KI171" i="1" s="1"/>
  <c r="EI48" i="1"/>
  <c r="EI171" i="1"/>
  <c r="EI172" i="1"/>
  <c r="EI173" i="1"/>
  <c r="II171"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ID165" i="1" l="1"/>
  <c r="FC163" i="1"/>
  <c r="HR163" i="1"/>
  <c r="GV165" i="1"/>
  <c r="GV164" i="1"/>
  <c r="HR166" i="1"/>
  <c r="HR165" i="1"/>
  <c r="GV166" i="1"/>
  <c r="FR166" i="1"/>
  <c r="GX166" i="1"/>
  <c r="FC166" i="1"/>
  <c r="FC165" i="1"/>
  <c r="HU165" i="1"/>
  <c r="EX67" i="1"/>
  <c r="EJ164" i="1"/>
  <c r="FA164" i="1"/>
  <c r="FJ164" i="1"/>
  <c r="HE164" i="1"/>
  <c r="IB164" i="1"/>
  <c r="HN166" i="1"/>
  <c r="HI65" i="1"/>
  <c r="FW166" i="1"/>
  <c r="IC65" i="1"/>
  <c r="GZ164" i="1"/>
  <c r="GF165" i="1"/>
  <c r="ET166" i="1"/>
  <c r="GZ163" i="1"/>
  <c r="FZ164" i="1"/>
  <c r="HJ163" i="1"/>
  <c r="FW164" i="1"/>
  <c r="EK164" i="1"/>
  <c r="FO165" i="1"/>
  <c r="FQ164" i="1"/>
  <c r="FW163" i="1"/>
  <c r="FH165" i="1"/>
  <c r="GY166" i="1"/>
  <c r="GW163" i="1"/>
  <c r="HP166" i="1"/>
  <c r="FS166" i="1"/>
  <c r="GF164" i="1"/>
  <c r="ET163" i="1"/>
  <c r="FX164" i="1"/>
  <c r="GT165" i="1"/>
  <c r="HC165" i="1"/>
  <c r="GZ166" i="1"/>
  <c r="FH166" i="1"/>
  <c r="EM166" i="1"/>
  <c r="EM163" i="1"/>
  <c r="FS163" i="1"/>
  <c r="HI166" i="1"/>
  <c r="EU166" i="1"/>
  <c r="II163" i="1"/>
  <c r="GS166" i="1"/>
  <c r="EU165" i="1"/>
  <c r="EI165" i="1"/>
  <c r="FT166" i="1"/>
  <c r="GM66" i="1"/>
  <c r="HK67" i="1"/>
  <c r="ES67" i="1"/>
  <c r="HW163" i="1"/>
  <c r="HR65" i="1"/>
  <c r="HL164" i="1"/>
  <c r="HR64" i="1"/>
  <c r="EM66" i="1"/>
  <c r="GQ67" i="1"/>
  <c r="GU65" i="1"/>
  <c r="HP66" i="1"/>
  <c r="EQ67" i="1"/>
  <c r="FS64" i="1"/>
  <c r="FN67" i="1"/>
  <c r="EQ66" i="1"/>
  <c r="HL67" i="1"/>
  <c r="GB66" i="1"/>
  <c r="HS66" i="1"/>
  <c r="EY67" i="1"/>
  <c r="HN67" i="1"/>
  <c r="HL65" i="1"/>
  <c r="HT166" i="1"/>
  <c r="FG166" i="1"/>
  <c r="FX66" i="1"/>
  <c r="HS65" i="1"/>
  <c r="EY66" i="1"/>
  <c r="FQ66" i="1"/>
  <c r="FP64" i="1"/>
  <c r="GI67" i="1"/>
  <c r="GM65" i="1"/>
  <c r="GB65" i="1"/>
  <c r="FX65" i="1"/>
  <c r="FQ65" i="1"/>
  <c r="ES66" i="1"/>
  <c r="GQ66" i="1"/>
  <c r="FN66" i="1"/>
  <c r="HK66" i="1"/>
  <c r="HN66" i="1"/>
  <c r="GI66" i="1"/>
  <c r="GF163" i="1"/>
  <c r="FH164" i="1"/>
  <c r="FV166" i="1"/>
  <c r="HV166" i="1"/>
  <c r="GB64" i="1"/>
  <c r="ES65" i="1"/>
  <c r="HK65" i="1"/>
  <c r="GH67" i="1"/>
  <c r="HV67" i="1"/>
  <c r="GF67" i="1"/>
  <c r="GQ64" i="1"/>
  <c r="FN64" i="1"/>
  <c r="HN64" i="1"/>
  <c r="GI64" i="1"/>
  <c r="FV163" i="1"/>
  <c r="FX166" i="1"/>
  <c r="HV165" i="1"/>
  <c r="FX64" i="1"/>
  <c r="GH66" i="1"/>
  <c r="HV66" i="1"/>
  <c r="GF66" i="1"/>
  <c r="FY67" i="1"/>
  <c r="ID67" i="1"/>
  <c r="GG67" i="1"/>
  <c r="GD67" i="1"/>
  <c r="FX165" i="1"/>
  <c r="FQ64" i="1"/>
  <c r="GH65" i="1"/>
  <c r="HV65" i="1"/>
  <c r="GF65" i="1"/>
  <c r="FY66" i="1"/>
  <c r="ID66" i="1"/>
  <c r="GG66" i="1"/>
  <c r="GD66" i="1"/>
  <c r="FP67" i="1"/>
  <c r="GM64" i="1"/>
  <c r="FY65" i="1"/>
  <c r="ID65" i="1"/>
  <c r="GG65" i="1"/>
  <c r="GD65" i="1"/>
  <c r="FP66" i="1"/>
  <c r="FQ163" i="1"/>
  <c r="GM164" i="1"/>
  <c r="FM164" i="1"/>
  <c r="FB165" i="1"/>
  <c r="GO166" i="1"/>
  <c r="FI164" i="1"/>
  <c r="FR163" i="1"/>
  <c r="HF166" i="1"/>
  <c r="HO164" i="1"/>
  <c r="FF163" i="1"/>
  <c r="ER163" i="1"/>
  <c r="HX164" i="1"/>
  <c r="EZ165" i="1"/>
  <c r="GM163" i="1"/>
  <c r="FM163" i="1"/>
  <c r="FB164" i="1"/>
  <c r="HW166" i="1"/>
  <c r="GO165" i="1"/>
  <c r="FI163" i="1"/>
  <c r="HF163" i="1"/>
  <c r="HX163" i="1"/>
  <c r="EZ164" i="1"/>
  <c r="FB163" i="1"/>
  <c r="HW165" i="1"/>
  <c r="GO164" i="1"/>
  <c r="HB163" i="1"/>
  <c r="EV165" i="1"/>
  <c r="EZ163" i="1"/>
  <c r="EV164" i="1"/>
  <c r="GT166" i="1"/>
  <c r="GM166" i="1"/>
  <c r="FM166" i="1"/>
  <c r="FI166" i="1"/>
  <c r="FR165" i="1"/>
  <c r="ID164" i="1"/>
  <c r="HT163" i="1"/>
  <c r="GR166" i="1"/>
  <c r="ER165" i="1"/>
  <c r="HX166" i="1"/>
  <c r="GL163" i="1"/>
  <c r="GR163" i="1"/>
  <c r="FF164"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66" i="1"/>
  <c r="EP163" i="1"/>
  <c r="EG65" i="1"/>
  <c r="HD165" i="1"/>
  <c r="HZ164" i="1"/>
  <c r="HS166" i="1"/>
  <c r="EH166" i="1"/>
  <c r="FI65" i="1"/>
  <c r="FJ65" i="1"/>
  <c r="FZ65" i="1"/>
  <c r="GT67" i="1"/>
  <c r="GO65" i="1"/>
  <c r="GR67" i="1"/>
  <c r="EG164" i="1"/>
  <c r="EG163" i="1"/>
  <c r="GJ67" i="1"/>
  <c r="HC65" i="1"/>
  <c r="HM165" i="1"/>
  <c r="FD164" i="1"/>
  <c r="EO65" i="1"/>
  <c r="HX64" i="1"/>
  <c r="GV66" i="1"/>
  <c r="FK66" i="1"/>
  <c r="EO163" i="1"/>
  <c r="FC65" i="1"/>
  <c r="HO66" i="1"/>
  <c r="HL166" i="1"/>
  <c r="HT165" i="1"/>
  <c r="HF165" i="1"/>
  <c r="HO166" i="1"/>
  <c r="EV163" i="1"/>
  <c r="GR165" i="1"/>
  <c r="GT164" i="1"/>
  <c r="HL165" i="1"/>
  <c r="HO165" i="1"/>
  <c r="FD165" i="1"/>
  <c r="FV64" i="1"/>
  <c r="GP165" i="1"/>
  <c r="GL166" i="1"/>
  <c r="HB166" i="1"/>
  <c r="FG165" i="1"/>
  <c r="FD163" i="1"/>
  <c r="GP164" i="1"/>
  <c r="GQ163" i="1"/>
  <c r="GL165" i="1"/>
  <c r="HB165" i="1"/>
  <c r="FG164" i="1"/>
  <c r="FF166" i="1"/>
  <c r="EQ166" i="1"/>
  <c r="EL64" i="1"/>
  <c r="HM166" i="1"/>
  <c r="IA65" i="1"/>
  <c r="HM164" i="1"/>
  <c r="HY166" i="1"/>
  <c r="EQ165" i="1"/>
  <c r="IA64" i="1"/>
  <c r="FL163" i="1"/>
  <c r="HH164" i="1"/>
  <c r="EQ164" i="1"/>
  <c r="FV165" i="1"/>
  <c r="HV164" i="1"/>
  <c r="FQ166" i="1"/>
  <c r="HH163" i="1"/>
  <c r="ET165" i="1"/>
  <c r="GB166" i="1"/>
  <c r="FA65" i="1"/>
  <c r="EN166" i="1"/>
  <c r="GB165" i="1"/>
  <c r="EG166" i="1"/>
  <c r="FV65" i="1"/>
  <c r="EL65" i="1"/>
  <c r="FA64" i="1"/>
  <c r="FU163" i="1"/>
  <c r="GQ164" i="1"/>
  <c r="EP165" i="1"/>
  <c r="EX164" i="1"/>
  <c r="HZ166" i="1"/>
  <c r="GD164" i="1"/>
  <c r="EO165" i="1"/>
  <c r="HO67" i="1"/>
  <c r="EO64" i="1"/>
  <c r="FC64" i="1"/>
  <c r="FK67" i="1"/>
  <c r="GV67" i="1"/>
  <c r="EP164" i="1"/>
  <c r="HD166" i="1"/>
  <c r="EX163" i="1"/>
  <c r="HZ165" i="1"/>
  <c r="GD163" i="1"/>
  <c r="EO164" i="1"/>
  <c r="GI166" i="1"/>
  <c r="EW166" i="1"/>
  <c r="EH165" i="1"/>
  <c r="HD164" i="1"/>
  <c r="HS165" i="1"/>
  <c r="GU166" i="1"/>
  <c r="HP165" i="1"/>
  <c r="IC166" i="1"/>
  <c r="EV67" i="1"/>
  <c r="FK65" i="1"/>
  <c r="HO64" i="1"/>
  <c r="EV66" i="1"/>
  <c r="FT66" i="1"/>
  <c r="GV64" i="1"/>
  <c r="GI165" i="1"/>
  <c r="EW165" i="1"/>
  <c r="GS163" i="1"/>
  <c r="HI165" i="1"/>
  <c r="EN165" i="1"/>
  <c r="GB164" i="1"/>
  <c r="HY165" i="1"/>
  <c r="EH164" i="1"/>
  <c r="FE166" i="1"/>
  <c r="HS164" i="1"/>
  <c r="GU165" i="1"/>
  <c r="HP164" i="1"/>
  <c r="HK166" i="1"/>
  <c r="FT165" i="1"/>
  <c r="GX165" i="1"/>
  <c r="IC165" i="1"/>
  <c r="FT67" i="1"/>
  <c r="EV65" i="1"/>
  <c r="FT65" i="1"/>
  <c r="HX67" i="1"/>
  <c r="GI164" i="1"/>
  <c r="EW164" i="1"/>
  <c r="FU166" i="1"/>
  <c r="FL166" i="1"/>
  <c r="EN164" i="1"/>
  <c r="GK165" i="1"/>
  <c r="HY164" i="1"/>
  <c r="FE165" i="1"/>
  <c r="GU164" i="1"/>
  <c r="HK165" i="1"/>
  <c r="FT164" i="1"/>
  <c r="GX164" i="1"/>
  <c r="IC164" i="1"/>
  <c r="EO67" i="1"/>
  <c r="HX66" i="1"/>
  <c r="FU165" i="1"/>
  <c r="FL165" i="1"/>
  <c r="HH166" i="1"/>
  <c r="GQ166" i="1"/>
  <c r="FE164" i="1"/>
  <c r="EX166" i="1"/>
  <c r="HK164" i="1"/>
  <c r="GD166" i="1"/>
  <c r="FC67" i="1"/>
  <c r="HU166" i="1"/>
  <c r="II166" i="1"/>
  <c r="HG165" i="1"/>
  <c r="EW66" i="1"/>
  <c r="HJ67" i="1"/>
  <c r="FD66" i="1"/>
  <c r="EK66" i="1"/>
  <c r="GG166" i="1"/>
  <c r="FO65" i="1"/>
  <c r="GC165" i="1"/>
  <c r="IB67" i="1"/>
  <c r="EK65" i="1"/>
  <c r="HJ66" i="1"/>
  <c r="FO64" i="1"/>
  <c r="FD65" i="1"/>
  <c r="EW65" i="1"/>
  <c r="IB66" i="1"/>
  <c r="EK64" i="1"/>
  <c r="HJ65" i="1"/>
  <c r="FD64" i="1"/>
  <c r="EW64" i="1"/>
  <c r="FY166" i="1"/>
  <c r="HA165" i="1"/>
  <c r="GN165" i="1"/>
  <c r="FN166" i="1"/>
  <c r="IB64" i="1"/>
  <c r="GC66" i="1"/>
  <c r="ER66" i="1"/>
  <c r="GC65" i="1"/>
  <c r="ER65" i="1"/>
  <c r="GH166" i="1"/>
  <c r="EL166" i="1"/>
  <c r="GC67" i="1"/>
  <c r="FO67" i="1"/>
  <c r="ER64" i="1"/>
  <c r="GA166" i="1"/>
  <c r="GJ163" i="1"/>
  <c r="FI64" i="1"/>
  <c r="FZ64" i="1"/>
  <c r="GO64" i="1"/>
  <c r="HI64" i="1"/>
  <c r="FJ64" i="1"/>
  <c r="GT66" i="1"/>
  <c r="GR66" i="1"/>
  <c r="EX66" i="1"/>
  <c r="GJ66" i="1"/>
  <c r="IC64" i="1"/>
  <c r="HC64" i="1"/>
  <c r="FO164" i="1"/>
  <c r="GN164" i="1"/>
  <c r="GC164" i="1"/>
  <c r="HI164" i="1"/>
  <c r="EU164" i="1"/>
  <c r="HU164" i="1"/>
  <c r="GK164" i="1"/>
  <c r="EI164" i="1"/>
  <c r="II165" i="1"/>
  <c r="FN165" i="1"/>
  <c r="GG165" i="1"/>
  <c r="GH165" i="1"/>
  <c r="FY165" i="1"/>
  <c r="GY165" i="1"/>
  <c r="EL165" i="1"/>
  <c r="GW165" i="1"/>
  <c r="HN165" i="1"/>
  <c r="HJ165" i="1"/>
  <c r="GA165" i="1"/>
  <c r="HG164" i="1"/>
  <c r="HC164" i="1"/>
  <c r="HA164" i="1"/>
  <c r="GZ67" i="1"/>
  <c r="HW67" i="1"/>
  <c r="EJ67" i="1"/>
  <c r="ET67" i="1"/>
  <c r="GY67" i="1"/>
  <c r="HE67" i="1"/>
  <c r="GT65" i="1"/>
  <c r="GR65" i="1"/>
  <c r="EX65" i="1"/>
  <c r="GJ65" i="1"/>
  <c r="FO163" i="1"/>
  <c r="GN163" i="1"/>
  <c r="GC163" i="1"/>
  <c r="GK163" i="1"/>
  <c r="EI163" i="1"/>
  <c r="II164" i="1"/>
  <c r="FN164" i="1"/>
  <c r="GG164" i="1"/>
  <c r="GH164" i="1"/>
  <c r="FY164" i="1"/>
  <c r="GY164" i="1"/>
  <c r="EL164" i="1"/>
  <c r="GA164" i="1"/>
  <c r="HG163" i="1"/>
  <c r="HC163" i="1"/>
  <c r="HA163" i="1"/>
  <c r="GZ66" i="1"/>
  <c r="HW66" i="1"/>
  <c r="EJ66" i="1"/>
  <c r="ET66" i="1"/>
  <c r="GY66" i="1"/>
  <c r="HE66" i="1"/>
  <c r="FP166" i="1"/>
  <c r="GZ65" i="1"/>
  <c r="HW65" i="1"/>
  <c r="EJ65" i="1"/>
  <c r="ET65" i="1"/>
  <c r="GY65" i="1"/>
  <c r="HE65" i="1"/>
  <c r="GW67" i="1"/>
  <c r="FP165" i="1"/>
  <c r="FS165" i="1"/>
  <c r="GS165" i="1"/>
  <c r="EM165" i="1"/>
  <c r="EY166" i="1"/>
  <c r="ES166" i="1"/>
  <c r="EJ166" i="1"/>
  <c r="FJ166" i="1"/>
  <c r="HE166" i="1"/>
  <c r="FZ166" i="1"/>
  <c r="IB166" i="1"/>
  <c r="EK166" i="1"/>
  <c r="IA166" i="1"/>
  <c r="HQ166" i="1"/>
  <c r="FK166" i="1"/>
  <c r="GE166" i="1"/>
  <c r="FA166" i="1"/>
  <c r="GJ166" i="1"/>
  <c r="GW66" i="1"/>
  <c r="FP164" i="1"/>
  <c r="EY165" i="1"/>
  <c r="ES165" i="1"/>
  <c r="EJ165" i="1"/>
  <c r="FJ165" i="1"/>
  <c r="HE165" i="1"/>
  <c r="FZ165" i="1"/>
  <c r="IB165" i="1"/>
  <c r="EK165" i="1"/>
  <c r="IA165" i="1"/>
  <c r="HQ165" i="1"/>
  <c r="FK165" i="1"/>
  <c r="GE165" i="1"/>
  <c r="FA165" i="1"/>
  <c r="GJ164" i="1"/>
  <c r="FI67" i="1"/>
  <c r="FZ67" i="1"/>
  <c r="GO67" i="1"/>
  <c r="HI67" i="1"/>
  <c r="FJ67" i="1"/>
  <c r="GW65" i="1"/>
  <c r="IC67" i="1"/>
  <c r="HC67" i="1"/>
  <c r="EY164" i="1"/>
  <c r="ES164" i="1"/>
  <c r="IA164" i="1"/>
  <c r="HQ164" i="1"/>
  <c r="FK164" i="1"/>
  <c r="GE164" i="1"/>
  <c r="EJ104" i="1"/>
  <c r="EJ113" i="1"/>
  <c r="FV100" i="1"/>
  <c r="FV101" i="1"/>
  <c r="FV102" i="1"/>
  <c r="FV103" i="1"/>
  <c r="FH100" i="1"/>
  <c r="FH101" i="1"/>
  <c r="FH102" i="1"/>
  <c r="FH103" i="1"/>
  <c r="FX100" i="1"/>
  <c r="FX101" i="1"/>
  <c r="FX102" i="1"/>
  <c r="FX103" i="1"/>
  <c r="HV100" i="1"/>
  <c r="HV101" i="1"/>
  <c r="HV102" i="1"/>
  <c r="HV103" i="1"/>
  <c r="FQ100" i="1"/>
  <c r="FQ101" i="1"/>
  <c r="FQ102" i="1"/>
  <c r="FQ103" i="1"/>
  <c r="GF100" i="1"/>
  <c r="GF101" i="1"/>
  <c r="GF102" i="1"/>
  <c r="GF103" i="1"/>
  <c r="GZ100" i="1"/>
  <c r="GZ101" i="1"/>
  <c r="GZ102" i="1"/>
  <c r="GZ103" i="1"/>
  <c r="ET100" i="1"/>
  <c r="ET101" i="1"/>
  <c r="ET102" i="1"/>
  <c r="ET103" i="1"/>
  <c r="FW100" i="1"/>
  <c r="FW101" i="1"/>
  <c r="FW102" i="1"/>
  <c r="FW103" i="1"/>
  <c r="HR100" i="1"/>
  <c r="HR101" i="1"/>
  <c r="HR102" i="1"/>
  <c r="HR103" i="1"/>
  <c r="GV100" i="1"/>
  <c r="GV101" i="1"/>
  <c r="GV102" i="1"/>
  <c r="GV103" i="1"/>
  <c r="FP100" i="1"/>
  <c r="FP101" i="1"/>
  <c r="FP102" i="1"/>
  <c r="FP103" i="1"/>
  <c r="GN100" i="1"/>
  <c r="GN101" i="1"/>
  <c r="GN102" i="1"/>
  <c r="GN103" i="1"/>
  <c r="HG100" i="1"/>
  <c r="HG101" i="1"/>
  <c r="HG102" i="1"/>
  <c r="HG103" i="1"/>
  <c r="GC100" i="1"/>
  <c r="GC101" i="1"/>
  <c r="GC102" i="1"/>
  <c r="GC103" i="1"/>
  <c r="ES100" i="1"/>
  <c r="ES101" i="1"/>
  <c r="ES102" i="1"/>
  <c r="ES103" i="1"/>
  <c r="FN100" i="1"/>
  <c r="FN101" i="1"/>
  <c r="FN102" i="1"/>
  <c r="FN103" i="1"/>
  <c r="GG100" i="1"/>
  <c r="GG101" i="1"/>
  <c r="GG102" i="1"/>
  <c r="GG103" i="1"/>
  <c r="GH100" i="1"/>
  <c r="GH101" i="1"/>
  <c r="GH102" i="1"/>
  <c r="GH103" i="1"/>
  <c r="FY100" i="1"/>
  <c r="FY101" i="1"/>
  <c r="FY102" i="1"/>
  <c r="FY103" i="1"/>
  <c r="EL100" i="1"/>
  <c r="EL101" i="1"/>
  <c r="EL102" i="1"/>
  <c r="EL103" i="1"/>
  <c r="EY100" i="1"/>
  <c r="EY101" i="1"/>
  <c r="EY102" i="1"/>
  <c r="EY103" i="1"/>
  <c r="IA100" i="1"/>
  <c r="IA101" i="1"/>
  <c r="IA102" i="1"/>
  <c r="IA103" i="1"/>
  <c r="HQ100" i="1"/>
  <c r="HQ101" i="1"/>
  <c r="HQ102" i="1"/>
  <c r="HQ103" i="1"/>
  <c r="FK100" i="1"/>
  <c r="FK101" i="1"/>
  <c r="FK102" i="1"/>
  <c r="FK103" i="1"/>
  <c r="GE100" i="1"/>
  <c r="GE101" i="1"/>
  <c r="GE102" i="1"/>
  <c r="GE103" i="1"/>
  <c r="GA100" i="1"/>
  <c r="GA101" i="1"/>
  <c r="GA102" i="1"/>
  <c r="GA103" i="1"/>
  <c r="FU100" i="1"/>
  <c r="FU101" i="1"/>
  <c r="FU102" i="1"/>
  <c r="FU103" i="1"/>
  <c r="GB100" i="1"/>
  <c r="GB101" i="1"/>
  <c r="GB102" i="1"/>
  <c r="GB103" i="1"/>
  <c r="FL100" i="1"/>
  <c r="FL101" i="1"/>
  <c r="FL102" i="1"/>
  <c r="FL103" i="1"/>
  <c r="EN100" i="1"/>
  <c r="EN101" i="1"/>
  <c r="EN102" i="1"/>
  <c r="EN103" i="1"/>
  <c r="HM100" i="1"/>
  <c r="HM101" i="1"/>
  <c r="HM102" i="1"/>
  <c r="HM103" i="1"/>
  <c r="HH100" i="1"/>
  <c r="HH101" i="1"/>
  <c r="HH102" i="1"/>
  <c r="HH103" i="1"/>
  <c r="GQ100" i="1"/>
  <c r="GQ101" i="1"/>
  <c r="GQ102" i="1"/>
  <c r="GQ103" i="1"/>
  <c r="HY100" i="1"/>
  <c r="HY101" i="1"/>
  <c r="HY102" i="1"/>
  <c r="HY103" i="1"/>
  <c r="EQ100" i="1"/>
  <c r="EQ101" i="1"/>
  <c r="EQ102" i="1"/>
  <c r="EQ103" i="1"/>
  <c r="EG100" i="1"/>
  <c r="EG101" i="1"/>
  <c r="EG102" i="1"/>
  <c r="EG103" i="1"/>
  <c r="IC100" i="1"/>
  <c r="IC101" i="1"/>
  <c r="IC102" i="1"/>
  <c r="IC103" i="1"/>
  <c r="EO100" i="1"/>
  <c r="EO101" i="1"/>
  <c r="EO102" i="1"/>
  <c r="EO103" i="1"/>
  <c r="GI100" i="1"/>
  <c r="GI101" i="1"/>
  <c r="GI102" i="1"/>
  <c r="GI103" i="1"/>
  <c r="EW100" i="1"/>
  <c r="EW101" i="1"/>
  <c r="EW102" i="1"/>
  <c r="EW103" i="1"/>
  <c r="EH100" i="1"/>
  <c r="EH101" i="1"/>
  <c r="EH102" i="1"/>
  <c r="EH103" i="1"/>
  <c r="EP100" i="1"/>
  <c r="EP101" i="1"/>
  <c r="EP102" i="1"/>
  <c r="EP103" i="1"/>
  <c r="FE100" i="1"/>
  <c r="FE101" i="1"/>
  <c r="FE102" i="1"/>
  <c r="FE103" i="1"/>
  <c r="HD100" i="1"/>
  <c r="HD101" i="1"/>
  <c r="HD102" i="1"/>
  <c r="HD103" i="1"/>
  <c r="HS100" i="1"/>
  <c r="HS101" i="1"/>
  <c r="HS102" i="1"/>
  <c r="HS103" i="1"/>
  <c r="GU100" i="1"/>
  <c r="GU101" i="1"/>
  <c r="GU102" i="1"/>
  <c r="GU103" i="1"/>
  <c r="HZ100" i="1"/>
  <c r="HZ101" i="1"/>
  <c r="HZ102" i="1"/>
  <c r="HZ103" i="1"/>
  <c r="HP100" i="1"/>
  <c r="HP101" i="1"/>
  <c r="HP102" i="1"/>
  <c r="HP103" i="1"/>
  <c r="HK100" i="1"/>
  <c r="HK101" i="1"/>
  <c r="HK102" i="1"/>
  <c r="HK103" i="1"/>
  <c r="GD100" i="1"/>
  <c r="GD101" i="1"/>
  <c r="GD102" i="1"/>
  <c r="GD103" i="1"/>
  <c r="EX100" i="1"/>
  <c r="EX101" i="1"/>
  <c r="EX102" i="1"/>
  <c r="EX103" i="1"/>
  <c r="GS100" i="1"/>
  <c r="GS101" i="1"/>
  <c r="GS102" i="1"/>
  <c r="GS103" i="1"/>
  <c r="EM100" i="1"/>
  <c r="EM101" i="1"/>
  <c r="EM102" i="1"/>
  <c r="EM103" i="1"/>
  <c r="HA100" i="1"/>
  <c r="HA101" i="1"/>
  <c r="HA102" i="1"/>
  <c r="HA103" i="1"/>
  <c r="EU100" i="1"/>
  <c r="EU101" i="1"/>
  <c r="EU102" i="1"/>
  <c r="EU103" i="1"/>
  <c r="HU100" i="1"/>
  <c r="HU101" i="1"/>
  <c r="HU102" i="1"/>
  <c r="HU103" i="1"/>
  <c r="GK100" i="1"/>
  <c r="GK101" i="1"/>
  <c r="GK102" i="1"/>
  <c r="GK103" i="1"/>
  <c r="HI100" i="1"/>
  <c r="HI101" i="1"/>
  <c r="HI102" i="1"/>
  <c r="HI103" i="1"/>
  <c r="EI100" i="1"/>
  <c r="EI101" i="1"/>
  <c r="EI102" i="1"/>
  <c r="EI103" i="1"/>
  <c r="II100" i="1"/>
  <c r="II101" i="1"/>
  <c r="II102" i="1"/>
  <c r="II103" i="1"/>
  <c r="II104" i="1"/>
  <c r="FT100" i="1"/>
  <c r="FT101" i="1"/>
  <c r="FT102" i="1"/>
  <c r="FT103" i="1"/>
  <c r="GX100" i="1"/>
  <c r="GX101" i="1"/>
  <c r="GX102" i="1"/>
  <c r="GX103" i="1"/>
  <c r="FC100" i="1"/>
  <c r="FC101" i="1"/>
  <c r="FC102" i="1"/>
  <c r="FC103" i="1"/>
  <c r="GP100" i="1"/>
  <c r="GP101" i="1"/>
  <c r="GP102" i="1"/>
  <c r="GP103" i="1"/>
  <c r="HL100" i="1"/>
  <c r="HL101" i="1"/>
  <c r="HL102" i="1"/>
  <c r="HL103" i="1"/>
  <c r="FD100" i="1"/>
  <c r="FD101" i="1"/>
  <c r="FD102" i="1"/>
  <c r="FD103" i="1"/>
  <c r="HT100" i="1"/>
  <c r="HT101" i="1"/>
  <c r="HT102" i="1"/>
  <c r="HT103" i="1"/>
  <c r="GL100" i="1"/>
  <c r="GL101" i="1"/>
  <c r="GL102" i="1"/>
  <c r="GL103" i="1"/>
  <c r="HF100" i="1"/>
  <c r="HF101" i="1"/>
  <c r="HF102" i="1"/>
  <c r="HF103" i="1"/>
  <c r="HB100" i="1"/>
  <c r="HB101" i="1"/>
  <c r="HB102" i="1"/>
  <c r="HB103" i="1"/>
  <c r="HO100" i="1"/>
  <c r="HO101" i="1"/>
  <c r="HO102" i="1"/>
  <c r="HO103" i="1"/>
  <c r="EV100" i="1"/>
  <c r="EV101" i="1"/>
  <c r="EV102" i="1"/>
  <c r="EV103" i="1"/>
  <c r="GR100" i="1"/>
  <c r="GR101" i="1"/>
  <c r="GR102" i="1"/>
  <c r="GR103" i="1"/>
  <c r="GT100" i="1"/>
  <c r="GT101" i="1"/>
  <c r="GT102" i="1"/>
  <c r="GT103" i="1"/>
  <c r="FF100" i="1"/>
  <c r="FF101" i="1"/>
  <c r="FF102" i="1"/>
  <c r="FF103" i="1"/>
  <c r="FG100" i="1"/>
  <c r="FG101" i="1"/>
  <c r="FG102" i="1"/>
  <c r="FG103" i="1"/>
  <c r="GM100" i="1"/>
  <c r="GM101" i="1"/>
  <c r="GM102" i="1"/>
  <c r="GM103" i="1"/>
  <c r="FM100" i="1"/>
  <c r="FM101" i="1"/>
  <c r="FM102" i="1"/>
  <c r="FM103" i="1"/>
  <c r="HW100" i="1"/>
  <c r="HW101" i="1"/>
  <c r="HW102" i="1"/>
  <c r="HW103" i="1"/>
  <c r="GO100" i="1"/>
  <c r="GO101" i="1"/>
  <c r="GO102" i="1"/>
  <c r="GO103" i="1"/>
  <c r="FI100" i="1"/>
  <c r="FI101" i="1"/>
  <c r="FI102" i="1"/>
  <c r="FI103" i="1"/>
  <c r="FB100" i="1"/>
  <c r="FB101" i="1"/>
  <c r="FB102" i="1"/>
  <c r="FB103" i="1"/>
  <c r="FR100" i="1"/>
  <c r="FR101" i="1"/>
  <c r="FR102" i="1"/>
  <c r="FR103" i="1"/>
  <c r="ID100" i="1"/>
  <c r="ID101" i="1"/>
  <c r="ID102" i="1"/>
  <c r="ID103" i="1"/>
  <c r="ER100" i="1"/>
  <c r="ER101" i="1"/>
  <c r="ER102" i="1"/>
  <c r="ER103" i="1"/>
  <c r="HX100" i="1"/>
  <c r="HX101" i="1"/>
  <c r="HX102" i="1"/>
  <c r="HX103" i="1"/>
  <c r="EZ100" i="1"/>
  <c r="EZ101" i="1"/>
  <c r="EZ102" i="1"/>
  <c r="EZ103" i="1"/>
  <c r="FO100" i="1"/>
  <c r="FO101" i="1"/>
  <c r="FO102" i="1"/>
  <c r="FO103" i="1"/>
  <c r="FS100" i="1"/>
  <c r="FS101" i="1"/>
  <c r="FS102" i="1"/>
  <c r="FS103" i="1"/>
  <c r="GJ100" i="1"/>
  <c r="GJ101" i="1"/>
  <c r="GJ102" i="1"/>
  <c r="GJ103" i="1"/>
  <c r="HC100" i="1"/>
  <c r="HC101" i="1"/>
  <c r="HC102" i="1"/>
  <c r="HC103" i="1"/>
  <c r="GY100" i="1"/>
  <c r="GY101" i="1"/>
  <c r="GY102" i="1"/>
  <c r="GY103" i="1"/>
  <c r="EJ100" i="1"/>
  <c r="EJ101" i="1"/>
  <c r="EJ102" i="1"/>
  <c r="EJ103" i="1"/>
  <c r="FJ100" i="1"/>
  <c r="FJ101" i="1"/>
  <c r="FJ102" i="1"/>
  <c r="FJ103" i="1"/>
  <c r="HE100" i="1"/>
  <c r="HE101" i="1"/>
  <c r="HE102" i="1"/>
  <c r="HE103" i="1"/>
  <c r="FZ100" i="1"/>
  <c r="FZ101" i="1"/>
  <c r="FZ102" i="1"/>
  <c r="FZ103" i="1"/>
  <c r="IB100" i="1"/>
  <c r="IB101" i="1"/>
  <c r="IB102" i="1"/>
  <c r="IB103" i="1"/>
  <c r="EK100" i="1"/>
  <c r="EK101" i="1"/>
  <c r="EK102" i="1"/>
  <c r="EK103" i="1"/>
  <c r="GW100" i="1"/>
  <c r="GW101" i="1"/>
  <c r="GW102" i="1"/>
  <c r="GW103" i="1"/>
  <c r="HN100" i="1"/>
  <c r="HN101" i="1"/>
  <c r="HN102" i="1"/>
  <c r="HN103" i="1"/>
  <c r="HJ100" i="1"/>
  <c r="HJ101" i="1"/>
  <c r="HJ102" i="1"/>
  <c r="HJ103" i="1"/>
  <c r="FA100" i="1"/>
  <c r="FA101" i="1"/>
  <c r="FA102" i="1"/>
  <c r="FA103" i="1"/>
  <c r="GP67" i="1"/>
  <c r="EZ67" i="1"/>
  <c r="GP66" i="1"/>
  <c r="EZ66" i="1"/>
  <c r="GP65" i="1"/>
  <c r="EZ65" i="1"/>
  <c r="FV67" i="1"/>
  <c r="EL67" i="1"/>
  <c r="FA67" i="1"/>
  <c r="IA67" i="1"/>
  <c r="HR67" i="1"/>
  <c r="EJ158" i="1"/>
  <c r="EJ167" i="1"/>
  <c r="HZ65" i="1"/>
  <c r="EN65" i="1"/>
  <c r="GE65" i="1"/>
  <c r="FL65" i="1"/>
  <c r="EI65" i="1"/>
  <c r="FB65" i="1"/>
  <c r="HM65" i="1"/>
  <c r="EH65" i="1"/>
  <c r="FE65" i="1"/>
  <c r="EP65" i="1"/>
  <c r="FU65" i="1"/>
  <c r="HR154" i="1"/>
  <c r="HR155" i="1"/>
  <c r="HR156" i="1"/>
  <c r="HR157" i="1"/>
  <c r="FU64" i="1"/>
  <c r="FB64" i="1"/>
  <c r="EH64" i="1"/>
  <c r="FE64" i="1"/>
  <c r="FL64" i="1"/>
  <c r="EN64" i="1"/>
  <c r="HM64" i="1"/>
  <c r="EP64" i="1"/>
  <c r="EI64" i="1"/>
  <c r="HZ64" i="1"/>
  <c r="GE64" i="1"/>
  <c r="EU154" i="1"/>
  <c r="EU155" i="1"/>
  <c r="EU156" i="1"/>
  <c r="EU157" i="1"/>
  <c r="HU154" i="1"/>
  <c r="HU155" i="1"/>
  <c r="HU156" i="1"/>
  <c r="HU157" i="1"/>
  <c r="GK154" i="1"/>
  <c r="GK155" i="1"/>
  <c r="GK156" i="1"/>
  <c r="GK157" i="1"/>
  <c r="HH154" i="1"/>
  <c r="HH155" i="1"/>
  <c r="HH156" i="1"/>
  <c r="HH157" i="1"/>
  <c r="HA154" i="1"/>
  <c r="HA155" i="1"/>
  <c r="HA156" i="1"/>
  <c r="HA157" i="1"/>
  <c r="II154" i="1"/>
  <c r="II155" i="1"/>
  <c r="II156" i="1"/>
  <c r="II157" i="1"/>
  <c r="II158" i="1"/>
  <c r="EG154" i="1"/>
  <c r="EG155" i="1"/>
  <c r="EG156" i="1"/>
  <c r="EG157" i="1"/>
  <c r="FR154" i="1"/>
  <c r="FR155" i="1"/>
  <c r="FR156" i="1"/>
  <c r="FR157" i="1"/>
  <c r="FW154" i="1"/>
  <c r="FW155" i="1"/>
  <c r="FW156" i="1"/>
  <c r="FW157" i="1"/>
  <c r="FG154" i="1"/>
  <c r="FG155" i="1"/>
  <c r="FG156" i="1"/>
  <c r="FG157" i="1"/>
  <c r="HG154" i="1"/>
  <c r="HG155" i="1"/>
  <c r="HG156" i="1"/>
  <c r="HG157" i="1"/>
  <c r="FM154" i="1"/>
  <c r="FM155" i="1"/>
  <c r="FM156" i="1"/>
  <c r="FM157" i="1"/>
  <c r="HT154" i="1"/>
  <c r="HT155" i="1"/>
  <c r="HT156" i="1"/>
  <c r="HT157" i="1"/>
  <c r="GL154" i="1"/>
  <c r="GL155" i="1"/>
  <c r="GL156" i="1"/>
  <c r="GL157" i="1"/>
  <c r="HF154" i="1"/>
  <c r="HF155" i="1"/>
  <c r="HF156" i="1"/>
  <c r="HF157" i="1"/>
  <c r="HB154" i="1"/>
  <c r="HB155" i="1"/>
  <c r="HB156" i="1"/>
  <c r="HB157" i="1"/>
  <c r="HQ154" i="1"/>
  <c r="HQ155" i="1"/>
  <c r="HQ156" i="1"/>
  <c r="HQ157" i="1"/>
  <c r="GA154" i="1"/>
  <c r="GA155" i="1"/>
  <c r="GA156" i="1"/>
  <c r="GA157" i="1"/>
  <c r="GP154" i="1"/>
  <c r="GP155" i="1"/>
  <c r="GP156" i="1"/>
  <c r="GP157" i="1"/>
  <c r="GS67" i="1"/>
  <c r="FH67" i="1"/>
  <c r="HY67" i="1"/>
  <c r="HD67" i="1"/>
  <c r="FF67" i="1"/>
  <c r="GN67" i="1"/>
  <c r="GX67" i="1"/>
  <c r="HS154" i="1"/>
  <c r="HS155" i="1"/>
  <c r="HS156" i="1"/>
  <c r="HS157" i="1"/>
  <c r="GU154" i="1"/>
  <c r="GU155" i="1"/>
  <c r="GU156" i="1"/>
  <c r="GU157" i="1"/>
  <c r="HP154" i="1"/>
  <c r="HP155" i="1"/>
  <c r="HP156" i="1"/>
  <c r="HP157" i="1"/>
  <c r="FS154" i="1"/>
  <c r="FS155" i="1"/>
  <c r="FS156" i="1"/>
  <c r="FS157" i="1"/>
  <c r="EY154" i="1"/>
  <c r="EY155" i="1"/>
  <c r="EY156" i="1"/>
  <c r="EY157" i="1"/>
  <c r="HL154" i="1"/>
  <c r="HL155" i="1"/>
  <c r="HL156" i="1"/>
  <c r="HL157" i="1"/>
  <c r="EM154" i="1"/>
  <c r="EM155" i="1"/>
  <c r="EM156" i="1"/>
  <c r="EM157" i="1"/>
  <c r="EQ154" i="1"/>
  <c r="EQ155" i="1"/>
  <c r="EQ156" i="1"/>
  <c r="EQ157" i="1"/>
  <c r="EL154" i="1"/>
  <c r="EL155" i="1"/>
  <c r="EL156" i="1"/>
  <c r="EL157" i="1"/>
  <c r="GS66" i="1"/>
  <c r="FH66" i="1"/>
  <c r="HY66" i="1"/>
  <c r="HD66" i="1"/>
  <c r="FF66" i="1"/>
  <c r="GN66" i="1"/>
  <c r="GX66" i="1"/>
  <c r="HW154" i="1"/>
  <c r="HW155" i="1"/>
  <c r="HW156" i="1"/>
  <c r="HW157" i="1"/>
  <c r="GO154" i="1"/>
  <c r="GO155" i="1"/>
  <c r="GO156" i="1"/>
  <c r="GO157" i="1"/>
  <c r="FI154" i="1"/>
  <c r="FI155" i="1"/>
  <c r="FI156" i="1"/>
  <c r="FI157" i="1"/>
  <c r="HI154" i="1"/>
  <c r="HI155" i="1"/>
  <c r="HI156" i="1"/>
  <c r="HI157" i="1"/>
  <c r="GZ154" i="1"/>
  <c r="GZ155" i="1"/>
  <c r="GZ156" i="1"/>
  <c r="GZ157" i="1"/>
  <c r="GR154" i="1"/>
  <c r="GR155" i="1"/>
  <c r="GR156" i="1"/>
  <c r="GR157" i="1"/>
  <c r="IC154" i="1"/>
  <c r="IC155" i="1"/>
  <c r="IC156" i="1"/>
  <c r="IC157" i="1"/>
  <c r="ET154" i="1"/>
  <c r="ET155" i="1"/>
  <c r="ET156" i="1"/>
  <c r="ET157" i="1"/>
  <c r="GW154" i="1"/>
  <c r="GW155" i="1"/>
  <c r="GW156" i="1"/>
  <c r="GW157" i="1"/>
  <c r="EX154" i="1"/>
  <c r="EX155" i="1"/>
  <c r="EX156" i="1"/>
  <c r="EX157" i="1"/>
  <c r="HC154" i="1"/>
  <c r="HC155" i="1"/>
  <c r="HC156" i="1"/>
  <c r="HC157" i="1"/>
  <c r="GY154" i="1"/>
  <c r="GY155" i="1"/>
  <c r="GY156" i="1"/>
  <c r="GY157" i="1"/>
  <c r="EJ154" i="1"/>
  <c r="EJ155" i="1"/>
  <c r="EJ156" i="1"/>
  <c r="EJ157" i="1"/>
  <c r="FJ154" i="1"/>
  <c r="FJ155" i="1"/>
  <c r="FJ156" i="1"/>
  <c r="FJ157" i="1"/>
  <c r="HE154" i="1"/>
  <c r="HE155" i="1"/>
  <c r="HE156" i="1"/>
  <c r="HE157" i="1"/>
  <c r="FZ154" i="1"/>
  <c r="FZ155" i="1"/>
  <c r="FZ156" i="1"/>
  <c r="FZ157" i="1"/>
  <c r="GT154" i="1"/>
  <c r="GT155" i="1"/>
  <c r="GT156" i="1"/>
  <c r="GT157" i="1"/>
  <c r="GJ154" i="1"/>
  <c r="GJ155" i="1"/>
  <c r="GJ156" i="1"/>
  <c r="GJ157" i="1"/>
  <c r="FA154" i="1"/>
  <c r="FA155" i="1"/>
  <c r="FA156" i="1"/>
  <c r="FA157" i="1"/>
  <c r="GS65" i="1"/>
  <c r="FH65" i="1"/>
  <c r="HY65" i="1"/>
  <c r="HD65" i="1"/>
  <c r="FF65" i="1"/>
  <c r="GN65" i="1"/>
  <c r="GX65" i="1"/>
  <c r="HO154" i="1"/>
  <c r="HO155" i="1"/>
  <c r="HO156" i="1"/>
  <c r="HO157" i="1"/>
  <c r="EV154" i="1"/>
  <c r="EV155" i="1"/>
  <c r="EV156" i="1"/>
  <c r="EV157" i="1"/>
  <c r="FK154" i="1"/>
  <c r="FK155" i="1"/>
  <c r="FK156" i="1"/>
  <c r="FK157" i="1"/>
  <c r="EO154" i="1"/>
  <c r="EO155" i="1"/>
  <c r="EO156" i="1"/>
  <c r="EO157" i="1"/>
  <c r="HX154" i="1"/>
  <c r="HX155" i="1"/>
  <c r="HX156" i="1"/>
  <c r="HX157" i="1"/>
  <c r="FC154" i="1"/>
  <c r="FC155" i="1"/>
  <c r="FC156" i="1"/>
  <c r="FC157" i="1"/>
  <c r="FT154" i="1"/>
  <c r="FT155" i="1"/>
  <c r="FT156" i="1"/>
  <c r="FT157" i="1"/>
  <c r="GV154" i="1"/>
  <c r="GV155" i="1"/>
  <c r="GV156" i="1"/>
  <c r="GV157" i="1"/>
  <c r="FV154" i="1"/>
  <c r="FV155" i="1"/>
  <c r="FV156" i="1"/>
  <c r="FV157" i="1"/>
  <c r="FX154" i="1"/>
  <c r="FX155" i="1"/>
  <c r="FX156" i="1"/>
  <c r="FX157" i="1"/>
  <c r="HV154" i="1"/>
  <c r="HV155" i="1"/>
  <c r="HV156" i="1"/>
  <c r="HV157" i="1"/>
  <c r="FQ154" i="1"/>
  <c r="FQ155" i="1"/>
  <c r="FQ156" i="1"/>
  <c r="FQ157" i="1"/>
  <c r="GF154" i="1"/>
  <c r="GF155" i="1"/>
  <c r="GF156" i="1"/>
  <c r="GF157" i="1"/>
  <c r="GB154" i="1"/>
  <c r="GB155" i="1"/>
  <c r="GB156" i="1"/>
  <c r="GB157" i="1"/>
  <c r="ID154" i="1"/>
  <c r="ID155" i="1"/>
  <c r="ID156" i="1"/>
  <c r="ID157" i="1"/>
  <c r="GD154" i="1"/>
  <c r="GD155" i="1"/>
  <c r="GD156" i="1"/>
  <c r="GD157" i="1"/>
  <c r="GI154" i="1"/>
  <c r="GI155" i="1"/>
  <c r="GI156" i="1"/>
  <c r="GI157" i="1"/>
  <c r="GQ154" i="1"/>
  <c r="GQ155" i="1"/>
  <c r="GQ156" i="1"/>
  <c r="GQ157" i="1"/>
  <c r="HN154" i="1"/>
  <c r="HN155" i="1"/>
  <c r="HN156" i="1"/>
  <c r="HN157" i="1"/>
  <c r="FP154" i="1"/>
  <c r="FP155" i="1"/>
  <c r="FP156" i="1"/>
  <c r="FP157" i="1"/>
  <c r="GM154" i="1"/>
  <c r="GM155" i="1"/>
  <c r="GM156" i="1"/>
  <c r="GM157" i="1"/>
  <c r="ES154" i="1"/>
  <c r="ES155" i="1"/>
  <c r="ES156" i="1"/>
  <c r="ES157" i="1"/>
  <c r="FN154" i="1"/>
  <c r="FN155" i="1"/>
  <c r="FN156" i="1"/>
  <c r="FN157" i="1"/>
  <c r="GG154" i="1"/>
  <c r="GG155" i="1"/>
  <c r="GG156" i="1"/>
  <c r="GG157" i="1"/>
  <c r="GH154" i="1"/>
  <c r="GH155" i="1"/>
  <c r="GH156" i="1"/>
  <c r="GH157" i="1"/>
  <c r="FY154" i="1"/>
  <c r="FY155" i="1"/>
  <c r="FY156" i="1"/>
  <c r="FY157" i="1"/>
  <c r="HK154" i="1"/>
  <c r="HK155" i="1"/>
  <c r="HK156" i="1"/>
  <c r="HK157" i="1"/>
  <c r="IA154" i="1"/>
  <c r="IA155" i="1"/>
  <c r="IA156" i="1"/>
  <c r="IA157" i="1"/>
  <c r="FU67" i="1"/>
  <c r="FB67" i="1"/>
  <c r="EH67" i="1"/>
  <c r="FE67" i="1"/>
  <c r="FL67" i="1"/>
  <c r="EN67" i="1"/>
  <c r="HM67" i="1"/>
  <c r="EP67" i="1"/>
  <c r="EI67" i="1"/>
  <c r="HZ67" i="1"/>
  <c r="GE67" i="1"/>
  <c r="IB154" i="1"/>
  <c r="IB155" i="1"/>
  <c r="IB156" i="1"/>
  <c r="IB157" i="1"/>
  <c r="EK154" i="1"/>
  <c r="EK155" i="1"/>
  <c r="EK156" i="1"/>
  <c r="EK157" i="1"/>
  <c r="HJ154" i="1"/>
  <c r="HJ155" i="1"/>
  <c r="HJ156" i="1"/>
  <c r="HJ157" i="1"/>
  <c r="FD154" i="1"/>
  <c r="FD155" i="1"/>
  <c r="FD156" i="1"/>
  <c r="FD157" i="1"/>
  <c r="FO154" i="1"/>
  <c r="FO155" i="1"/>
  <c r="FO156" i="1"/>
  <c r="FO157" i="1"/>
  <c r="EW154" i="1"/>
  <c r="EW155" i="1"/>
  <c r="EW156" i="1"/>
  <c r="EW157" i="1"/>
  <c r="ER154" i="1"/>
  <c r="ER155" i="1"/>
  <c r="ER156" i="1"/>
  <c r="ER157" i="1"/>
  <c r="GC154" i="1"/>
  <c r="GC155" i="1"/>
  <c r="GC156" i="1"/>
  <c r="GC157" i="1"/>
  <c r="EZ154" i="1"/>
  <c r="EZ155" i="1"/>
  <c r="EZ156" i="1"/>
  <c r="EZ157" i="1"/>
  <c r="FL154" i="1"/>
  <c r="FL155" i="1"/>
  <c r="FL156" i="1"/>
  <c r="FL157" i="1"/>
  <c r="EN154" i="1"/>
  <c r="EN155" i="1"/>
  <c r="EN156" i="1"/>
  <c r="EN157" i="1"/>
  <c r="HM154" i="1"/>
  <c r="HM155" i="1"/>
  <c r="HM156" i="1"/>
  <c r="HM157" i="1"/>
  <c r="FH154" i="1"/>
  <c r="FH155" i="1"/>
  <c r="FH156" i="1"/>
  <c r="FH157" i="1"/>
  <c r="FB154" i="1"/>
  <c r="FB155" i="1"/>
  <c r="FB156" i="1"/>
  <c r="FB157" i="1"/>
  <c r="HY154" i="1"/>
  <c r="HY155" i="1"/>
  <c r="HY156" i="1"/>
  <c r="HY157" i="1"/>
  <c r="GX154" i="1"/>
  <c r="GX155" i="1"/>
  <c r="GX156" i="1"/>
  <c r="GX157" i="1"/>
  <c r="GS154" i="1"/>
  <c r="GS155" i="1"/>
  <c r="GS156" i="1"/>
  <c r="GS157" i="1"/>
  <c r="EI154" i="1"/>
  <c r="EI155" i="1"/>
  <c r="EI156" i="1"/>
  <c r="EI157" i="1"/>
  <c r="FF154" i="1"/>
  <c r="FF155" i="1"/>
  <c r="FF156" i="1"/>
  <c r="FF157" i="1"/>
  <c r="GN154" i="1"/>
  <c r="GN155" i="1"/>
  <c r="GN156" i="1"/>
  <c r="GN157" i="1"/>
  <c r="FU154" i="1"/>
  <c r="FU155" i="1"/>
  <c r="FU156" i="1"/>
  <c r="FU157" i="1"/>
  <c r="EH154" i="1"/>
  <c r="EH155" i="1"/>
  <c r="EH156" i="1"/>
  <c r="EH157" i="1"/>
  <c r="EP154" i="1"/>
  <c r="EP155" i="1"/>
  <c r="EP156" i="1"/>
  <c r="EP157" i="1"/>
  <c r="FE154" i="1"/>
  <c r="FE155" i="1"/>
  <c r="FE156" i="1"/>
  <c r="FE157" i="1"/>
  <c r="HD154" i="1"/>
  <c r="HD155" i="1"/>
  <c r="HD156" i="1"/>
  <c r="HD157" i="1"/>
  <c r="HZ154" i="1"/>
  <c r="HZ155" i="1"/>
  <c r="HZ156" i="1"/>
  <c r="HZ157" i="1"/>
  <c r="GE154" i="1"/>
  <c r="GE155" i="1"/>
  <c r="GE156" i="1"/>
  <c r="GE157" i="1"/>
  <c r="EJ304" i="1"/>
  <c r="EJ302" i="1"/>
  <c r="EJ298" i="1"/>
  <c r="EJ294" i="1"/>
  <c r="EJ295" i="1"/>
  <c r="EJ292" i="1"/>
  <c r="EJ288" i="1"/>
  <c r="EJ293" i="1"/>
  <c r="EJ290" i="1"/>
  <c r="EJ291" i="1"/>
  <c r="EJ289" i="1"/>
  <c r="EJ296" i="1"/>
  <c r="EJ297" i="1"/>
  <c r="EJ300" i="1"/>
  <c r="EJ299" i="1"/>
  <c r="EJ301" i="1"/>
  <c r="EJ303" i="1"/>
  <c r="EJ305" i="1"/>
  <c r="EJ306" i="1"/>
  <c r="EJ307" i="1"/>
  <c r="EJ286" i="1"/>
  <c r="EJ285" i="1"/>
  <c r="EJ284" i="1"/>
  <c r="EJ287" i="1"/>
  <c r="EJ280" i="1"/>
  <c r="EJ283" i="1"/>
  <c r="EJ270" i="1"/>
  <c r="EJ271" i="1"/>
  <c r="EJ272" i="1"/>
  <c r="EJ273" i="1"/>
  <c r="GN73" i="1"/>
  <c r="EJ214" i="1"/>
  <c r="EJ215" i="1"/>
  <c r="EJ216" i="1"/>
  <c r="EJ217" i="1"/>
  <c r="EX82" i="1"/>
  <c r="FY92" i="1"/>
  <c r="JM136" i="1"/>
  <c r="JM140" i="1"/>
  <c r="JM139" i="1"/>
  <c r="EJ149" i="1"/>
  <c r="EJ122" i="1"/>
  <c r="EJ140" i="1"/>
  <c r="EJ131" i="1"/>
  <c r="HO118" i="1"/>
  <c r="HO119" i="1"/>
  <c r="HO120" i="1"/>
  <c r="HO121" i="1"/>
  <c r="EO127" i="1"/>
  <c r="EO128" i="1"/>
  <c r="EO129" i="1"/>
  <c r="EO130" i="1"/>
  <c r="FC136" i="1"/>
  <c r="FC137" i="1"/>
  <c r="FC138" i="1"/>
  <c r="FC139" i="1"/>
  <c r="HT136" i="1"/>
  <c r="HT137" i="1"/>
  <c r="HT138" i="1"/>
  <c r="HT139" i="1"/>
  <c r="FY136" i="1"/>
  <c r="FY137" i="1"/>
  <c r="FY138" i="1"/>
  <c r="FY139" i="1"/>
  <c r="HS145" i="1"/>
  <c r="HS146" i="1"/>
  <c r="HS147" i="1"/>
  <c r="HS148" i="1"/>
  <c r="FL145" i="1"/>
  <c r="FL146" i="1"/>
  <c r="FL147" i="1"/>
  <c r="FL148" i="1"/>
  <c r="II118" i="1"/>
  <c r="II119" i="1"/>
  <c r="II120" i="1"/>
  <c r="II121" i="1"/>
  <c r="II122" i="1"/>
  <c r="GE127" i="1"/>
  <c r="GE128" i="1"/>
  <c r="GE129" i="1"/>
  <c r="GE130" i="1"/>
  <c r="GO127" i="1"/>
  <c r="GO128" i="1"/>
  <c r="GO129" i="1"/>
  <c r="GO130" i="1"/>
  <c r="ET136" i="1"/>
  <c r="ET137" i="1"/>
  <c r="ET138" i="1"/>
  <c r="ET139" i="1"/>
  <c r="FG136" i="1"/>
  <c r="FG137" i="1"/>
  <c r="FG138" i="1"/>
  <c r="FG139" i="1"/>
  <c r="GG136" i="1"/>
  <c r="GG137" i="1"/>
  <c r="GG138" i="1"/>
  <c r="GG139" i="1"/>
  <c r="GC145" i="1"/>
  <c r="GC146" i="1"/>
  <c r="GC147" i="1"/>
  <c r="GC148" i="1"/>
  <c r="HU118" i="1"/>
  <c r="HU119" i="1"/>
  <c r="HU120" i="1"/>
  <c r="HU121" i="1"/>
  <c r="GI127" i="1"/>
  <c r="GI128" i="1"/>
  <c r="GI129" i="1"/>
  <c r="GI130" i="1"/>
  <c r="EN127" i="1"/>
  <c r="EN128" i="1"/>
  <c r="EN129" i="1"/>
  <c r="EN130" i="1"/>
  <c r="HP136" i="1"/>
  <c r="HP137" i="1"/>
  <c r="HP138" i="1"/>
  <c r="HP139" i="1"/>
  <c r="EQ145" i="1"/>
  <c r="EQ146" i="1"/>
  <c r="EQ147" i="1"/>
  <c r="EQ148" i="1"/>
  <c r="FU145" i="1"/>
  <c r="FU146" i="1"/>
  <c r="FU147" i="1"/>
  <c r="FU148" i="1"/>
  <c r="HD118" i="1"/>
  <c r="HD119" i="1"/>
  <c r="HD120" i="1"/>
  <c r="HD121" i="1"/>
  <c r="GG118" i="1"/>
  <c r="GG119" i="1"/>
  <c r="GG120" i="1"/>
  <c r="GG121" i="1"/>
  <c r="GP136" i="1"/>
  <c r="GP137" i="1"/>
  <c r="GP138" i="1"/>
  <c r="GP139" i="1"/>
  <c r="HC136" i="1"/>
  <c r="HC137" i="1"/>
  <c r="HC138" i="1"/>
  <c r="HC139" i="1"/>
  <c r="GJ136" i="1"/>
  <c r="GJ137" i="1"/>
  <c r="GJ138" i="1"/>
  <c r="GJ139" i="1"/>
  <c r="GO136" i="1"/>
  <c r="GO137" i="1"/>
  <c r="GO138" i="1"/>
  <c r="GO139" i="1"/>
  <c r="EI145" i="1"/>
  <c r="EI146" i="1"/>
  <c r="EI147" i="1"/>
  <c r="EI148" i="1"/>
  <c r="GH145" i="1"/>
  <c r="GH146" i="1"/>
  <c r="GH147" i="1"/>
  <c r="GH148" i="1"/>
  <c r="EJ118" i="1"/>
  <c r="EJ119" i="1"/>
  <c r="EJ120" i="1"/>
  <c r="EJ121" i="1"/>
  <c r="HI118" i="1"/>
  <c r="HI119" i="1"/>
  <c r="HI120" i="1"/>
  <c r="HI121" i="1"/>
  <c r="EY118" i="1"/>
  <c r="EY119" i="1"/>
  <c r="EY120" i="1"/>
  <c r="EY121" i="1"/>
  <c r="ID127" i="1"/>
  <c r="ID128" i="1"/>
  <c r="ID129" i="1"/>
  <c r="ID130" i="1"/>
  <c r="FQ127" i="1"/>
  <c r="FQ128" i="1"/>
  <c r="FQ129" i="1"/>
  <c r="FQ130" i="1"/>
  <c r="GH136" i="1"/>
  <c r="GH137" i="1"/>
  <c r="GH138" i="1"/>
  <c r="GH139" i="1"/>
  <c r="HM145" i="1"/>
  <c r="HM146" i="1"/>
  <c r="HM147" i="1"/>
  <c r="HM148" i="1"/>
  <c r="HB118" i="1"/>
  <c r="HB119" i="1"/>
  <c r="HB120" i="1"/>
  <c r="HB121" i="1"/>
  <c r="GA118" i="1"/>
  <c r="GA119" i="1"/>
  <c r="GA120" i="1"/>
  <c r="GA121" i="1"/>
  <c r="HK127" i="1"/>
  <c r="HK128" i="1"/>
  <c r="HK129" i="1"/>
  <c r="HK130" i="1"/>
  <c r="HW127" i="1"/>
  <c r="HW128" i="1"/>
  <c r="HW129" i="1"/>
  <c r="HW130" i="1"/>
  <c r="HI136" i="1"/>
  <c r="HI137" i="1"/>
  <c r="HI138" i="1"/>
  <c r="HI139" i="1"/>
  <c r="FV145" i="1"/>
  <c r="FV146" i="1"/>
  <c r="FV147" i="1"/>
  <c r="FV148" i="1"/>
  <c r="GJ145" i="1"/>
  <c r="GJ146" i="1"/>
  <c r="GJ147" i="1"/>
  <c r="GJ148" i="1"/>
  <c r="ID145" i="1"/>
  <c r="ID146" i="1"/>
  <c r="ID147" i="1"/>
  <c r="ID148" i="1"/>
  <c r="ES145" i="1"/>
  <c r="ES146" i="1"/>
  <c r="ES147" i="1"/>
  <c r="ES148" i="1"/>
  <c r="HC127" i="1"/>
  <c r="HC128" i="1"/>
  <c r="HC129" i="1"/>
  <c r="HC130" i="1"/>
  <c r="HN127" i="1"/>
  <c r="HN128" i="1"/>
  <c r="HN129" i="1"/>
  <c r="HN130" i="1"/>
  <c r="FS136" i="1"/>
  <c r="FS137" i="1"/>
  <c r="FS138" i="1"/>
  <c r="FS139" i="1"/>
  <c r="HV145" i="1"/>
  <c r="HV146" i="1"/>
  <c r="HV147" i="1"/>
  <c r="HV148" i="1"/>
  <c r="EK145" i="1"/>
  <c r="EK146" i="1"/>
  <c r="EK147" i="1"/>
  <c r="EK148" i="1"/>
  <c r="GL118" i="1"/>
  <c r="GL119" i="1"/>
  <c r="GL120" i="1"/>
  <c r="GL121" i="1"/>
  <c r="ET127" i="1"/>
  <c r="ET128" i="1"/>
  <c r="ET129" i="1"/>
  <c r="ET130" i="1"/>
  <c r="FH127" i="1"/>
  <c r="FH128" i="1"/>
  <c r="FH129" i="1"/>
  <c r="FH130" i="1"/>
  <c r="EH136" i="1"/>
  <c r="EH137" i="1"/>
  <c r="EH138" i="1"/>
  <c r="EH139" i="1"/>
  <c r="HE136" i="1"/>
  <c r="HE137" i="1"/>
  <c r="HE138" i="1"/>
  <c r="HE139" i="1"/>
  <c r="IA145" i="1"/>
  <c r="IA146" i="1"/>
  <c r="IA147" i="1"/>
  <c r="IA148" i="1"/>
  <c r="FF145" i="1"/>
  <c r="FF146" i="1"/>
  <c r="FF147" i="1"/>
  <c r="FF148" i="1"/>
  <c r="FT145" i="1"/>
  <c r="FT146" i="1"/>
  <c r="FT147" i="1"/>
  <c r="FT148" i="1"/>
  <c r="HN145" i="1"/>
  <c r="HN146" i="1"/>
  <c r="HN147" i="1"/>
  <c r="HN148" i="1"/>
  <c r="GC118" i="1"/>
  <c r="GC119" i="1"/>
  <c r="GC120" i="1"/>
  <c r="GC121" i="1"/>
  <c r="FC118" i="1"/>
  <c r="FC119" i="1"/>
  <c r="FC120" i="1"/>
  <c r="FC121" i="1"/>
  <c r="HN136" i="1"/>
  <c r="HN137" i="1"/>
  <c r="HN138" i="1"/>
  <c r="HN139" i="1"/>
  <c r="FH136" i="1"/>
  <c r="FH137" i="1"/>
  <c r="FH138" i="1"/>
  <c r="FH139" i="1"/>
  <c r="GK136" i="1"/>
  <c r="GK137" i="1"/>
  <c r="GK138" i="1"/>
  <c r="GK139" i="1"/>
  <c r="GZ136" i="1"/>
  <c r="GZ137" i="1"/>
  <c r="GZ138" i="1"/>
  <c r="GZ139" i="1"/>
  <c r="FG145" i="1"/>
  <c r="FG146" i="1"/>
  <c r="FG147" i="1"/>
  <c r="FG148" i="1"/>
  <c r="GK145" i="1"/>
  <c r="GK146" i="1"/>
  <c r="GK147" i="1"/>
  <c r="GK148" i="1"/>
  <c r="FV118" i="1"/>
  <c r="FV119" i="1"/>
  <c r="FV120" i="1"/>
  <c r="FV121" i="1"/>
  <c r="HL136" i="1"/>
  <c r="HL137" i="1"/>
  <c r="HL138" i="1"/>
  <c r="HL139" i="1"/>
  <c r="GD136" i="1"/>
  <c r="GD137" i="1"/>
  <c r="GD138" i="1"/>
  <c r="GD139" i="1"/>
  <c r="ES136" i="1"/>
  <c r="ES137" i="1"/>
  <c r="ES138" i="1"/>
  <c r="ES139" i="1"/>
  <c r="HB145" i="1"/>
  <c r="HB146" i="1"/>
  <c r="HB147" i="1"/>
  <c r="HB148" i="1"/>
  <c r="HP145" i="1"/>
  <c r="HP146" i="1"/>
  <c r="HP147" i="1"/>
  <c r="HP148" i="1"/>
  <c r="GX145" i="1"/>
  <c r="GX146" i="1"/>
  <c r="GX147" i="1"/>
  <c r="GX148" i="1"/>
  <c r="HF118" i="1"/>
  <c r="HF119" i="1"/>
  <c r="HF120" i="1"/>
  <c r="HF121" i="1"/>
  <c r="EI118" i="1"/>
  <c r="EI119" i="1"/>
  <c r="EI120" i="1"/>
  <c r="EI121" i="1"/>
  <c r="FW127" i="1"/>
  <c r="FW128" i="1"/>
  <c r="FW129" i="1"/>
  <c r="FW130" i="1"/>
  <c r="GV127" i="1"/>
  <c r="GV128" i="1"/>
  <c r="GV129" i="1"/>
  <c r="GV130" i="1"/>
  <c r="FA136" i="1"/>
  <c r="FA137" i="1"/>
  <c r="FA138" i="1"/>
  <c r="FA139" i="1"/>
  <c r="ER118" i="1"/>
  <c r="ER119" i="1"/>
  <c r="ER120" i="1"/>
  <c r="ER121" i="1"/>
  <c r="GX118" i="1"/>
  <c r="GX119" i="1"/>
  <c r="GX120" i="1"/>
  <c r="GX121" i="1"/>
  <c r="GA127" i="1"/>
  <c r="GA128" i="1"/>
  <c r="GA129" i="1"/>
  <c r="GA130" i="1"/>
  <c r="EQ136" i="1"/>
  <c r="EQ137" i="1"/>
  <c r="EQ138" i="1"/>
  <c r="EQ139" i="1"/>
  <c r="HY136" i="1"/>
  <c r="HY137" i="1"/>
  <c r="HY138" i="1"/>
  <c r="HY139" i="1"/>
  <c r="EV136" i="1"/>
  <c r="EV137" i="1"/>
  <c r="EV138" i="1"/>
  <c r="EV139" i="1"/>
  <c r="HU145" i="1"/>
  <c r="HU146" i="1"/>
  <c r="HU147" i="1"/>
  <c r="HU148" i="1"/>
  <c r="EW118" i="1"/>
  <c r="EW119" i="1"/>
  <c r="EW120" i="1"/>
  <c r="EW121" i="1"/>
  <c r="FJ118" i="1"/>
  <c r="FJ119" i="1"/>
  <c r="FJ120" i="1"/>
  <c r="FJ121" i="1"/>
  <c r="FR127" i="1"/>
  <c r="FR128" i="1"/>
  <c r="FR129" i="1"/>
  <c r="FR130" i="1"/>
  <c r="GU136" i="1"/>
  <c r="GU137" i="1"/>
  <c r="GU138" i="1"/>
  <c r="GU139" i="1"/>
  <c r="GD145" i="1"/>
  <c r="GD146" i="1"/>
  <c r="GD147" i="1"/>
  <c r="GD148" i="1"/>
  <c r="FA145" i="1"/>
  <c r="FA146" i="1"/>
  <c r="FA147" i="1"/>
  <c r="FA148" i="1"/>
  <c r="EP118" i="1"/>
  <c r="EP119" i="1"/>
  <c r="EP120" i="1"/>
  <c r="EP121" i="1"/>
  <c r="GZ118" i="1"/>
  <c r="GZ119" i="1"/>
  <c r="GZ120" i="1"/>
  <c r="GZ121" i="1"/>
  <c r="EY127" i="1"/>
  <c r="EY128" i="1"/>
  <c r="EY129" i="1"/>
  <c r="EY130" i="1"/>
  <c r="HY127" i="1"/>
  <c r="HY128" i="1"/>
  <c r="HY129" i="1"/>
  <c r="HY130" i="1"/>
  <c r="FK127" i="1"/>
  <c r="FK128" i="1"/>
  <c r="FK129" i="1"/>
  <c r="FK130" i="1"/>
  <c r="EW136" i="1"/>
  <c r="EW137" i="1"/>
  <c r="EW138" i="1"/>
  <c r="EW139" i="1"/>
  <c r="FR145" i="1"/>
  <c r="FR146" i="1"/>
  <c r="FR147" i="1"/>
  <c r="FR148" i="1"/>
  <c r="GV145" i="1"/>
  <c r="GV146" i="1"/>
  <c r="GV147" i="1"/>
  <c r="GV148" i="1"/>
  <c r="EQ127" i="1"/>
  <c r="EQ128" i="1"/>
  <c r="EQ129" i="1"/>
  <c r="EQ130" i="1"/>
  <c r="FB127" i="1"/>
  <c r="FB128" i="1"/>
  <c r="FB129" i="1"/>
  <c r="FB130" i="1"/>
  <c r="HA145" i="1"/>
  <c r="HA146" i="1"/>
  <c r="HA147" i="1"/>
  <c r="HA148" i="1"/>
  <c r="FJ145" i="1"/>
  <c r="FJ146" i="1"/>
  <c r="FJ147" i="1"/>
  <c r="FJ148" i="1"/>
  <c r="HL145" i="1"/>
  <c r="HL146" i="1"/>
  <c r="HL147" i="1"/>
  <c r="HL148" i="1"/>
  <c r="GJ118" i="1"/>
  <c r="GJ119" i="1"/>
  <c r="GJ120" i="1"/>
  <c r="GJ121" i="1"/>
  <c r="HJ127" i="1"/>
  <c r="HJ128" i="1"/>
  <c r="HJ129" i="1"/>
  <c r="HJ130" i="1"/>
  <c r="HE127" i="1"/>
  <c r="HE128" i="1"/>
  <c r="HE129" i="1"/>
  <c r="HE130" i="1"/>
  <c r="HW136" i="1"/>
  <c r="HW137" i="1"/>
  <c r="HW138" i="1"/>
  <c r="HW139" i="1"/>
  <c r="FO145" i="1"/>
  <c r="FO146" i="1"/>
  <c r="FO147" i="1"/>
  <c r="FO148" i="1"/>
  <c r="FB145" i="1"/>
  <c r="FB146" i="1"/>
  <c r="FB147" i="1"/>
  <c r="FB148" i="1"/>
  <c r="FY118" i="1"/>
  <c r="FY119" i="1"/>
  <c r="FY120" i="1"/>
  <c r="FY121" i="1"/>
  <c r="FB136" i="1"/>
  <c r="FB137" i="1"/>
  <c r="FB138" i="1"/>
  <c r="FB139" i="1"/>
  <c r="IA136" i="1"/>
  <c r="IA137" i="1"/>
  <c r="IA138" i="1"/>
  <c r="IA139" i="1"/>
  <c r="IC136" i="1"/>
  <c r="IC137" i="1"/>
  <c r="IC138" i="1"/>
  <c r="IC139" i="1"/>
  <c r="HJ145" i="1"/>
  <c r="HJ146" i="1"/>
  <c r="HJ147" i="1"/>
  <c r="HJ148" i="1"/>
  <c r="IC118" i="1"/>
  <c r="IC119" i="1"/>
  <c r="IC120" i="1"/>
  <c r="IC121" i="1"/>
  <c r="GP127" i="1"/>
  <c r="GP128" i="1"/>
  <c r="GP129" i="1"/>
  <c r="GP130" i="1"/>
  <c r="EZ136" i="1"/>
  <c r="EZ137" i="1"/>
  <c r="EZ138" i="1"/>
  <c r="EZ139" i="1"/>
  <c r="FT136" i="1"/>
  <c r="FT137" i="1"/>
  <c r="FT138" i="1"/>
  <c r="FT139" i="1"/>
  <c r="EP145" i="1"/>
  <c r="EP146" i="1"/>
  <c r="EP147" i="1"/>
  <c r="EP148" i="1"/>
  <c r="FD145" i="1"/>
  <c r="FD146" i="1"/>
  <c r="FD147" i="1"/>
  <c r="FD148" i="1"/>
  <c r="EL145" i="1"/>
  <c r="EL146" i="1"/>
  <c r="EL147" i="1"/>
  <c r="EL148" i="1"/>
  <c r="HX118" i="1"/>
  <c r="HX119" i="1"/>
  <c r="HX120" i="1"/>
  <c r="HX121" i="1"/>
  <c r="GY118" i="1"/>
  <c r="GY119" i="1"/>
  <c r="GY120" i="1"/>
  <c r="GY121" i="1"/>
  <c r="FA118" i="1"/>
  <c r="FA119" i="1"/>
  <c r="FA120" i="1"/>
  <c r="FA121" i="1"/>
  <c r="GK127" i="1"/>
  <c r="GK128" i="1"/>
  <c r="GK129" i="1"/>
  <c r="GK130" i="1"/>
  <c r="HX127" i="1"/>
  <c r="HX128" i="1"/>
  <c r="HX129" i="1"/>
  <c r="HX130" i="1"/>
  <c r="FU136" i="1"/>
  <c r="FU137" i="1"/>
  <c r="FU138" i="1"/>
  <c r="FU139" i="1"/>
  <c r="EN136" i="1"/>
  <c r="EN137" i="1"/>
  <c r="EN138" i="1"/>
  <c r="EN139" i="1"/>
  <c r="GA145" i="1"/>
  <c r="GA146" i="1"/>
  <c r="GA147" i="1"/>
  <c r="GA148" i="1"/>
  <c r="FP145" i="1"/>
  <c r="FP146" i="1"/>
  <c r="FP147" i="1"/>
  <c r="FP148" i="1"/>
  <c r="HR118" i="1"/>
  <c r="HR119" i="1"/>
  <c r="HR120" i="1"/>
  <c r="HR121" i="1"/>
  <c r="EK118" i="1"/>
  <c r="EK119" i="1"/>
  <c r="EK120" i="1"/>
  <c r="EK121" i="1"/>
  <c r="FP127" i="1"/>
  <c r="FP128" i="1"/>
  <c r="FP129" i="1"/>
  <c r="FP130" i="1"/>
  <c r="GQ136" i="1"/>
  <c r="GQ137" i="1"/>
  <c r="GQ138" i="1"/>
  <c r="GQ139" i="1"/>
  <c r="HZ136" i="1"/>
  <c r="HZ137" i="1"/>
  <c r="HZ138" i="1"/>
  <c r="HZ139" i="1"/>
  <c r="FM136" i="1"/>
  <c r="FM137" i="1"/>
  <c r="FM138" i="1"/>
  <c r="FM139" i="1"/>
  <c r="FI145" i="1"/>
  <c r="FI146" i="1"/>
  <c r="FI147" i="1"/>
  <c r="FI148" i="1"/>
  <c r="HH118" i="1"/>
  <c r="HH119" i="1"/>
  <c r="HH120" i="1"/>
  <c r="HH121" i="1"/>
  <c r="GE118" i="1"/>
  <c r="GE119" i="1"/>
  <c r="GE120" i="1"/>
  <c r="GE121" i="1"/>
  <c r="FS127" i="1"/>
  <c r="FS128" i="1"/>
  <c r="FS129" i="1"/>
  <c r="FS130" i="1"/>
  <c r="GI136" i="1"/>
  <c r="GI137" i="1"/>
  <c r="GI138" i="1"/>
  <c r="GI139" i="1"/>
  <c r="EI136" i="1"/>
  <c r="EI137" i="1"/>
  <c r="EI138" i="1"/>
  <c r="EI139" i="1"/>
  <c r="HQ145" i="1"/>
  <c r="HQ146" i="1"/>
  <c r="HQ147" i="1"/>
  <c r="HQ148" i="1"/>
  <c r="ER145" i="1"/>
  <c r="ER146" i="1"/>
  <c r="ER147" i="1"/>
  <c r="ER148" i="1"/>
  <c r="HA118" i="1"/>
  <c r="HA119" i="1"/>
  <c r="HA120" i="1"/>
  <c r="HA121" i="1"/>
  <c r="EN118" i="1"/>
  <c r="EN119" i="1"/>
  <c r="EN120" i="1"/>
  <c r="EN121" i="1"/>
  <c r="HZ127" i="1"/>
  <c r="HZ128" i="1"/>
  <c r="HZ129" i="1"/>
  <c r="HZ130" i="1"/>
  <c r="FM127" i="1"/>
  <c r="FM128" i="1"/>
  <c r="FM129" i="1"/>
  <c r="FM130" i="1"/>
  <c r="HV127" i="1"/>
  <c r="HV128" i="1"/>
  <c r="HV129" i="1"/>
  <c r="HV130" i="1"/>
  <c r="HS118" i="1"/>
  <c r="HS119" i="1"/>
  <c r="HS120" i="1"/>
  <c r="HS121" i="1"/>
  <c r="HR127" i="1"/>
  <c r="HR128" i="1"/>
  <c r="HR129" i="1"/>
  <c r="HR130" i="1"/>
  <c r="HM127" i="1"/>
  <c r="HM128" i="1"/>
  <c r="HM129" i="1"/>
  <c r="HM130" i="1"/>
  <c r="FX136" i="1"/>
  <c r="FX137" i="1"/>
  <c r="FX138" i="1"/>
  <c r="FX139" i="1"/>
  <c r="HZ145" i="1"/>
  <c r="HZ146" i="1"/>
  <c r="HZ147" i="1"/>
  <c r="HZ148" i="1"/>
  <c r="EO145" i="1"/>
  <c r="EO146" i="1"/>
  <c r="EO147" i="1"/>
  <c r="EO148" i="1"/>
  <c r="EJ145" i="1"/>
  <c r="EJ146" i="1"/>
  <c r="EJ147" i="1"/>
  <c r="EJ148" i="1"/>
  <c r="GU127" i="1"/>
  <c r="GU128" i="1"/>
  <c r="GU129" i="1"/>
  <c r="GU130" i="1"/>
  <c r="EX127" i="1"/>
  <c r="EX128" i="1"/>
  <c r="EX129" i="1"/>
  <c r="EX130" i="1"/>
  <c r="ES127" i="1"/>
  <c r="ES128" i="1"/>
  <c r="ES129" i="1"/>
  <c r="ES130" i="1"/>
  <c r="FK136" i="1"/>
  <c r="FK137" i="1"/>
  <c r="FK138" i="1"/>
  <c r="FK139" i="1"/>
  <c r="GD118" i="1"/>
  <c r="GD119" i="1"/>
  <c r="GD120" i="1"/>
  <c r="GD121" i="1"/>
  <c r="GB127" i="1"/>
  <c r="GB128" i="1"/>
  <c r="GB129" i="1"/>
  <c r="GB130" i="1"/>
  <c r="FO136" i="1"/>
  <c r="FO137" i="1"/>
  <c r="FO138" i="1"/>
  <c r="FO139" i="1"/>
  <c r="EX145" i="1"/>
  <c r="EX146" i="1"/>
  <c r="EX147" i="1"/>
  <c r="EX148" i="1"/>
  <c r="GQ145" i="1"/>
  <c r="GQ146" i="1"/>
  <c r="GQ147" i="1"/>
  <c r="GQ148" i="1"/>
  <c r="HV118" i="1"/>
  <c r="HV119" i="1"/>
  <c r="HV120" i="1"/>
  <c r="HV121" i="1"/>
  <c r="EV127" i="1"/>
  <c r="EV128" i="1"/>
  <c r="EV129" i="1"/>
  <c r="EV130" i="1"/>
  <c r="GW136" i="1"/>
  <c r="GW137" i="1"/>
  <c r="GW138" i="1"/>
  <c r="GW139" i="1"/>
  <c r="GI145" i="1"/>
  <c r="GI146" i="1"/>
  <c r="GI147" i="1"/>
  <c r="GI148" i="1"/>
  <c r="FY145" i="1"/>
  <c r="FY146" i="1"/>
  <c r="FY147" i="1"/>
  <c r="FY148" i="1"/>
  <c r="HY118" i="1"/>
  <c r="HY119" i="1"/>
  <c r="HY120" i="1"/>
  <c r="HY121" i="1"/>
  <c r="FL118" i="1"/>
  <c r="FL119" i="1"/>
  <c r="FL120" i="1"/>
  <c r="FL121" i="1"/>
  <c r="EM118" i="1"/>
  <c r="EM119" i="1"/>
  <c r="EM120" i="1"/>
  <c r="EM121" i="1"/>
  <c r="HK118" i="1"/>
  <c r="HK119" i="1"/>
  <c r="HK120" i="1"/>
  <c r="HK121" i="1"/>
  <c r="HD136" i="1"/>
  <c r="HD137" i="1"/>
  <c r="HD138" i="1"/>
  <c r="HD139" i="1"/>
  <c r="II136" i="1"/>
  <c r="II137" i="1"/>
  <c r="II138" i="1"/>
  <c r="II139" i="1"/>
  <c r="II140" i="1"/>
  <c r="FQ136" i="1"/>
  <c r="FQ137" i="1"/>
  <c r="FQ138" i="1"/>
  <c r="FQ139" i="1"/>
  <c r="HH145" i="1"/>
  <c r="HH146" i="1"/>
  <c r="HH147" i="1"/>
  <c r="HH148" i="1"/>
  <c r="FF118" i="1"/>
  <c r="FF119" i="1"/>
  <c r="FF120" i="1"/>
  <c r="FF121" i="1"/>
  <c r="IA127" i="1"/>
  <c r="IA128" i="1"/>
  <c r="IA129" i="1"/>
  <c r="IA130" i="1"/>
  <c r="GC127" i="1"/>
  <c r="GC128" i="1"/>
  <c r="GC129" i="1"/>
  <c r="GC130" i="1"/>
  <c r="GR127" i="1"/>
  <c r="GR128" i="1"/>
  <c r="GR129" i="1"/>
  <c r="GR130" i="1"/>
  <c r="FN136" i="1"/>
  <c r="FN137" i="1"/>
  <c r="FN138" i="1"/>
  <c r="FN139" i="1"/>
  <c r="GZ145" i="1"/>
  <c r="GZ146" i="1"/>
  <c r="GZ147" i="1"/>
  <c r="GZ148" i="1"/>
  <c r="HD145" i="1"/>
  <c r="HD146" i="1"/>
  <c r="HD147" i="1"/>
  <c r="HD148" i="1"/>
  <c r="EV118" i="1"/>
  <c r="EV119" i="1"/>
  <c r="EV120" i="1"/>
  <c r="EV121" i="1"/>
  <c r="HS127" i="1"/>
  <c r="HS128" i="1"/>
  <c r="HS129" i="1"/>
  <c r="HS130" i="1"/>
  <c r="EJ127" i="1"/>
  <c r="EJ128" i="1"/>
  <c r="EJ129" i="1"/>
  <c r="EJ130" i="1"/>
  <c r="HR136" i="1"/>
  <c r="HR137" i="1"/>
  <c r="HR138" i="1"/>
  <c r="HR139" i="1"/>
  <c r="GM145" i="1"/>
  <c r="GM146" i="1"/>
  <c r="GM147" i="1"/>
  <c r="GM148" i="1"/>
  <c r="FE145" i="1"/>
  <c r="FE146" i="1"/>
  <c r="FE147" i="1"/>
  <c r="FE148" i="1"/>
  <c r="EO118" i="1"/>
  <c r="EO119" i="1"/>
  <c r="EO120" i="1"/>
  <c r="EO121" i="1"/>
  <c r="ET118" i="1"/>
  <c r="ET119" i="1"/>
  <c r="ET120" i="1"/>
  <c r="ET121" i="1"/>
  <c r="FN127" i="1"/>
  <c r="FN128" i="1"/>
  <c r="FN129" i="1"/>
  <c r="FN130" i="1"/>
  <c r="FJ127" i="1"/>
  <c r="FJ128" i="1"/>
  <c r="FJ129" i="1"/>
  <c r="FJ130" i="1"/>
  <c r="GM136" i="1"/>
  <c r="GM137" i="1"/>
  <c r="GM138" i="1"/>
  <c r="GM139" i="1"/>
  <c r="FW118" i="1"/>
  <c r="FW119" i="1"/>
  <c r="FW120" i="1"/>
  <c r="FW121" i="1"/>
  <c r="FF127" i="1"/>
  <c r="FF128" i="1"/>
  <c r="FF129" i="1"/>
  <c r="FF130" i="1"/>
  <c r="FA127" i="1"/>
  <c r="FA128" i="1"/>
  <c r="FA129" i="1"/>
  <c r="FA130" i="1"/>
  <c r="HB136" i="1"/>
  <c r="HB137" i="1"/>
  <c r="HB138" i="1"/>
  <c r="HB139" i="1"/>
  <c r="FN145" i="1"/>
  <c r="FN146" i="1"/>
  <c r="FN147" i="1"/>
  <c r="FN148" i="1"/>
  <c r="GK118" i="1"/>
  <c r="GK119" i="1"/>
  <c r="GK120" i="1"/>
  <c r="GK121" i="1"/>
  <c r="EI127" i="1"/>
  <c r="EI128" i="1"/>
  <c r="EI129" i="1"/>
  <c r="EI130" i="1"/>
  <c r="HI127" i="1"/>
  <c r="HI128" i="1"/>
  <c r="HI129" i="1"/>
  <c r="HI130" i="1"/>
  <c r="FD127" i="1"/>
  <c r="FD128" i="1"/>
  <c r="FD129" i="1"/>
  <c r="FD130" i="1"/>
  <c r="HV136" i="1"/>
  <c r="HV137" i="1"/>
  <c r="HV138" i="1"/>
  <c r="HV139" i="1"/>
  <c r="IB118" i="1"/>
  <c r="IB119" i="1"/>
  <c r="IB120" i="1"/>
  <c r="IB121" i="1"/>
  <c r="GW127" i="1"/>
  <c r="GW128" i="1"/>
  <c r="GW129" i="1"/>
  <c r="GW130" i="1"/>
  <c r="FX127" i="1"/>
  <c r="FX128" i="1"/>
  <c r="FX129" i="1"/>
  <c r="FX130" i="1"/>
  <c r="HF145" i="1"/>
  <c r="HF146" i="1"/>
  <c r="HF147" i="1"/>
  <c r="HF148" i="1"/>
  <c r="HG118" i="1"/>
  <c r="HG119" i="1"/>
  <c r="HG120" i="1"/>
  <c r="HG121" i="1"/>
  <c r="GQ127" i="1"/>
  <c r="GQ128" i="1"/>
  <c r="GQ129" i="1"/>
  <c r="GQ130" i="1"/>
  <c r="ER127" i="1"/>
  <c r="ER128" i="1"/>
  <c r="ER129" i="1"/>
  <c r="ER130" i="1"/>
  <c r="HX136" i="1"/>
  <c r="HX137" i="1"/>
  <c r="HX138" i="1"/>
  <c r="HX139" i="1"/>
  <c r="HT145" i="1"/>
  <c r="HT146" i="1"/>
  <c r="HT147" i="1"/>
  <c r="HT148" i="1"/>
  <c r="HZ118" i="1"/>
  <c r="HZ119" i="1"/>
  <c r="HZ120" i="1"/>
  <c r="HZ121" i="1"/>
  <c r="FM118" i="1"/>
  <c r="FM119" i="1"/>
  <c r="FM120" i="1"/>
  <c r="FM121" i="1"/>
  <c r="HE118" i="1"/>
  <c r="HE119" i="1"/>
  <c r="HE120" i="1"/>
  <c r="HE121" i="1"/>
  <c r="GX136" i="1"/>
  <c r="GX137" i="1"/>
  <c r="GX138" i="1"/>
  <c r="GX139" i="1"/>
  <c r="ER136" i="1"/>
  <c r="ER137" i="1"/>
  <c r="ER138" i="1"/>
  <c r="ER139" i="1"/>
  <c r="FV136" i="1"/>
  <c r="FV137" i="1"/>
  <c r="FV138" i="1"/>
  <c r="FV139" i="1"/>
  <c r="GR136" i="1"/>
  <c r="GR137" i="1"/>
  <c r="GR138" i="1"/>
  <c r="GR139" i="1"/>
  <c r="EV145" i="1"/>
  <c r="EV146" i="1"/>
  <c r="EV147" i="1"/>
  <c r="EV148" i="1"/>
  <c r="GP145" i="1"/>
  <c r="GP146" i="1"/>
  <c r="GP147" i="1"/>
  <c r="GP148" i="1"/>
  <c r="FH145" i="1"/>
  <c r="FH146" i="1"/>
  <c r="FH147" i="1"/>
  <c r="FH148" i="1"/>
  <c r="HQ118" i="1"/>
  <c r="HQ119" i="1"/>
  <c r="HQ120" i="1"/>
  <c r="HQ121" i="1"/>
  <c r="GM118" i="1"/>
  <c r="GM119" i="1"/>
  <c r="GM120" i="1"/>
  <c r="GM121" i="1"/>
  <c r="FO127" i="1"/>
  <c r="FO128" i="1"/>
  <c r="FO129" i="1"/>
  <c r="FO130" i="1"/>
  <c r="HT127" i="1"/>
  <c r="HT128" i="1"/>
  <c r="HT129" i="1"/>
  <c r="HT130" i="1"/>
  <c r="HY145" i="1"/>
  <c r="HY146" i="1"/>
  <c r="HY147" i="1"/>
  <c r="HY148" i="1"/>
  <c r="EN145" i="1"/>
  <c r="EN146" i="1"/>
  <c r="EN147" i="1"/>
  <c r="EN148" i="1"/>
  <c r="GF145" i="1"/>
  <c r="GF146" i="1"/>
  <c r="GF147" i="1"/>
  <c r="GF148" i="1"/>
  <c r="GI118" i="1"/>
  <c r="GI119" i="1"/>
  <c r="GI120" i="1"/>
  <c r="GI121" i="1"/>
  <c r="FG127" i="1"/>
  <c r="FG128" i="1"/>
  <c r="FG129" i="1"/>
  <c r="FG130" i="1"/>
  <c r="FU127" i="1"/>
  <c r="FU128" i="1"/>
  <c r="FU129" i="1"/>
  <c r="FU130" i="1"/>
  <c r="FL127" i="1"/>
  <c r="FL128" i="1"/>
  <c r="FL129" i="1"/>
  <c r="FL130" i="1"/>
  <c r="FF136" i="1"/>
  <c r="FF137" i="1"/>
  <c r="FF138" i="1"/>
  <c r="FF139" i="1"/>
  <c r="GR145" i="1"/>
  <c r="GR146" i="1"/>
  <c r="GR147" i="1"/>
  <c r="GR148" i="1"/>
  <c r="ES118" i="1"/>
  <c r="ES119" i="1"/>
  <c r="ES120" i="1"/>
  <c r="ES121" i="1"/>
  <c r="HU127" i="1"/>
  <c r="HU128" i="1"/>
  <c r="HU129" i="1"/>
  <c r="HU130" i="1"/>
  <c r="GF127" i="1"/>
  <c r="GF128" i="1"/>
  <c r="GF129" i="1"/>
  <c r="GF130" i="1"/>
  <c r="FZ136" i="1"/>
  <c r="FZ137" i="1"/>
  <c r="FZ138" i="1"/>
  <c r="FZ139" i="1"/>
  <c r="GS118" i="1"/>
  <c r="GS119" i="1"/>
  <c r="GS120" i="1"/>
  <c r="GS121" i="1"/>
  <c r="FS118" i="1"/>
  <c r="FS119" i="1"/>
  <c r="FS120" i="1"/>
  <c r="FS121" i="1"/>
  <c r="HQ127" i="1"/>
  <c r="HQ128" i="1"/>
  <c r="HQ129" i="1"/>
  <c r="HQ130" i="1"/>
  <c r="GJ127" i="1"/>
  <c r="GJ128" i="1"/>
  <c r="GJ129" i="1"/>
  <c r="GJ130" i="1"/>
  <c r="EP136" i="1"/>
  <c r="EP137" i="1"/>
  <c r="EP138" i="1"/>
  <c r="EP139" i="1"/>
  <c r="FW145" i="1"/>
  <c r="FW146" i="1"/>
  <c r="FW147" i="1"/>
  <c r="FW148" i="1"/>
  <c r="HW118" i="1"/>
  <c r="HW119" i="1"/>
  <c r="HW120" i="1"/>
  <c r="HW121" i="1"/>
  <c r="EW127" i="1"/>
  <c r="EW128" i="1"/>
  <c r="EW129" i="1"/>
  <c r="EW130" i="1"/>
  <c r="HH127" i="1"/>
  <c r="HH128" i="1"/>
  <c r="HH129" i="1"/>
  <c r="HH130" i="1"/>
  <c r="FJ136" i="1"/>
  <c r="FJ137" i="1"/>
  <c r="FJ138" i="1"/>
  <c r="FJ139" i="1"/>
  <c r="FW136" i="1"/>
  <c r="FW137" i="1"/>
  <c r="FW138" i="1"/>
  <c r="FW139" i="1"/>
  <c r="FP118" i="1"/>
  <c r="FP119" i="1"/>
  <c r="FP120" i="1"/>
  <c r="FP121" i="1"/>
  <c r="HB127" i="1"/>
  <c r="HB128" i="1"/>
  <c r="HB129" i="1"/>
  <c r="HB130" i="1"/>
  <c r="GX127" i="1"/>
  <c r="GX128" i="1"/>
  <c r="GX129" i="1"/>
  <c r="GX130" i="1"/>
  <c r="EK127" i="1"/>
  <c r="EK128" i="1"/>
  <c r="EK129" i="1"/>
  <c r="EK130" i="1"/>
  <c r="GZ127" i="1"/>
  <c r="GZ128" i="1"/>
  <c r="GZ129" i="1"/>
  <c r="GZ130" i="1"/>
  <c r="ET145" i="1"/>
  <c r="ET146" i="1"/>
  <c r="ET147" i="1"/>
  <c r="ET148" i="1"/>
  <c r="FT118" i="1"/>
  <c r="FT119" i="1"/>
  <c r="FT120" i="1"/>
  <c r="FT121" i="1"/>
  <c r="EU118" i="1"/>
  <c r="EU119" i="1"/>
  <c r="EU120" i="1"/>
  <c r="EU121" i="1"/>
  <c r="GS127" i="1"/>
  <c r="GS128" i="1"/>
  <c r="GS129" i="1"/>
  <c r="GS130" i="1"/>
  <c r="FT127" i="1"/>
  <c r="FT128" i="1"/>
  <c r="FT129" i="1"/>
  <c r="FT130" i="1"/>
  <c r="HG136" i="1"/>
  <c r="HG137" i="1"/>
  <c r="HG138" i="1"/>
  <c r="HG139" i="1"/>
  <c r="HH136" i="1"/>
  <c r="HH137" i="1"/>
  <c r="HH138" i="1"/>
  <c r="HH139" i="1"/>
  <c r="FX145" i="1"/>
  <c r="FX146" i="1"/>
  <c r="FX147" i="1"/>
  <c r="FX148" i="1"/>
  <c r="FN118" i="1"/>
  <c r="FN119" i="1"/>
  <c r="FN120" i="1"/>
  <c r="FN121" i="1"/>
  <c r="HC118" i="1"/>
  <c r="HC119" i="1"/>
  <c r="HC120" i="1"/>
  <c r="HC121" i="1"/>
  <c r="GY136" i="1"/>
  <c r="GY137" i="1"/>
  <c r="GY138" i="1"/>
  <c r="GY139" i="1"/>
  <c r="EL136" i="1"/>
  <c r="EL137" i="1"/>
  <c r="EL138" i="1"/>
  <c r="EL139" i="1"/>
  <c r="HK136" i="1"/>
  <c r="HK137" i="1"/>
  <c r="HK138" i="1"/>
  <c r="HK139" i="1"/>
  <c r="HU136" i="1"/>
  <c r="HU137" i="1"/>
  <c r="HU138" i="1"/>
  <c r="HU139" i="1"/>
  <c r="IC145" i="1"/>
  <c r="IC146" i="1"/>
  <c r="IC147" i="1"/>
  <c r="IC148" i="1"/>
  <c r="FE118" i="1"/>
  <c r="FE119" i="1"/>
  <c r="FE120" i="1"/>
  <c r="FE121" i="1"/>
  <c r="GQ118" i="1"/>
  <c r="GQ119" i="1"/>
  <c r="GQ120" i="1"/>
  <c r="GQ121" i="1"/>
  <c r="GW118" i="1"/>
  <c r="GW119" i="1"/>
  <c r="GW120" i="1"/>
  <c r="GW121" i="1"/>
  <c r="GD127" i="1"/>
  <c r="GD128" i="1"/>
  <c r="GD129" i="1"/>
  <c r="GD130" i="1"/>
  <c r="FM145" i="1"/>
  <c r="FM146" i="1"/>
  <c r="FM147" i="1"/>
  <c r="FM148" i="1"/>
  <c r="FS145" i="1"/>
  <c r="FS146" i="1"/>
  <c r="FS147" i="1"/>
  <c r="FS148" i="1"/>
  <c r="FQ118" i="1"/>
  <c r="FQ119" i="1"/>
  <c r="FQ120" i="1"/>
  <c r="FQ121" i="1"/>
  <c r="II127" i="1"/>
  <c r="II128" i="1"/>
  <c r="II129" i="1"/>
  <c r="II130" i="1"/>
  <c r="II131" i="1"/>
  <c r="HQ136" i="1"/>
  <c r="HQ137" i="1"/>
  <c r="HQ138" i="1"/>
  <c r="HQ139" i="1"/>
  <c r="FI136" i="1"/>
  <c r="FI137" i="1"/>
  <c r="FI138" i="1"/>
  <c r="FI139" i="1"/>
  <c r="HW145" i="1"/>
  <c r="HW146" i="1"/>
  <c r="HW147" i="1"/>
  <c r="HW148" i="1"/>
  <c r="GN118" i="1"/>
  <c r="GN119" i="1"/>
  <c r="GN120" i="1"/>
  <c r="GN121" i="1"/>
  <c r="HN118" i="1"/>
  <c r="HN119" i="1"/>
  <c r="HN120" i="1"/>
  <c r="HN121" i="1"/>
  <c r="EQ118" i="1"/>
  <c r="EQ119" i="1"/>
  <c r="EQ120" i="1"/>
  <c r="EQ121" i="1"/>
  <c r="FI127" i="1"/>
  <c r="FI128" i="1"/>
  <c r="FI129" i="1"/>
  <c r="FI130" i="1"/>
  <c r="GF136" i="1"/>
  <c r="GF137" i="1"/>
  <c r="GF138" i="1"/>
  <c r="GF139" i="1"/>
  <c r="GT118" i="1"/>
  <c r="GT119" i="1"/>
  <c r="GT120" i="1"/>
  <c r="GT121" i="1"/>
  <c r="EG118" i="1"/>
  <c r="EG119" i="1"/>
  <c r="EG120" i="1"/>
  <c r="EG121" i="1"/>
  <c r="FE127" i="1"/>
  <c r="FE128" i="1"/>
  <c r="FE129" i="1"/>
  <c r="FE130" i="1"/>
  <c r="GE136" i="1"/>
  <c r="GE137" i="1"/>
  <c r="GE138" i="1"/>
  <c r="GE139" i="1"/>
  <c r="HA136" i="1"/>
  <c r="HA137" i="1"/>
  <c r="HA138" i="1"/>
  <c r="HA139" i="1"/>
  <c r="GB145" i="1"/>
  <c r="GB146" i="1"/>
  <c r="GB147" i="1"/>
  <c r="GB148" i="1"/>
  <c r="FX118" i="1"/>
  <c r="FX119" i="1"/>
  <c r="FX120" i="1"/>
  <c r="FX121" i="1"/>
  <c r="FK118" i="1"/>
  <c r="FK119" i="1"/>
  <c r="FK120" i="1"/>
  <c r="FK121" i="1"/>
  <c r="HG127" i="1"/>
  <c r="HG128" i="1"/>
  <c r="HG129" i="1"/>
  <c r="HG130" i="1"/>
  <c r="HD127" i="1"/>
  <c r="HD128" i="1"/>
  <c r="HD129" i="1"/>
  <c r="HD130" i="1"/>
  <c r="IB136" i="1"/>
  <c r="IB137" i="1"/>
  <c r="IB138" i="1"/>
  <c r="IB139" i="1"/>
  <c r="EZ145" i="1"/>
  <c r="EZ146" i="1"/>
  <c r="EZ147" i="1"/>
  <c r="EZ148" i="1"/>
  <c r="EP127" i="1"/>
  <c r="EP128" i="1"/>
  <c r="EP129" i="1"/>
  <c r="EP130" i="1"/>
  <c r="GY127" i="1"/>
  <c r="GY128" i="1"/>
  <c r="GY129" i="1"/>
  <c r="GY130" i="1"/>
  <c r="EL127" i="1"/>
  <c r="EL128" i="1"/>
  <c r="EL129" i="1"/>
  <c r="EL130" i="1"/>
  <c r="GL136" i="1"/>
  <c r="GL137" i="1"/>
  <c r="GL138" i="1"/>
  <c r="GL139" i="1"/>
  <c r="GG145" i="1"/>
  <c r="GG146" i="1"/>
  <c r="GG147" i="1"/>
  <c r="GG148" i="1"/>
  <c r="HT118" i="1"/>
  <c r="HT119" i="1"/>
  <c r="HT120" i="1"/>
  <c r="HT121" i="1"/>
  <c r="FB118" i="1"/>
  <c r="FB119" i="1"/>
  <c r="FB120" i="1"/>
  <c r="FB121" i="1"/>
  <c r="GT127" i="1"/>
  <c r="GT128" i="1"/>
  <c r="GT129" i="1"/>
  <c r="GT130" i="1"/>
  <c r="EG127" i="1"/>
  <c r="EG128" i="1"/>
  <c r="EG129" i="1"/>
  <c r="EG130" i="1"/>
  <c r="IB127" i="1"/>
  <c r="IB128" i="1"/>
  <c r="IB129" i="1"/>
  <c r="IB130" i="1"/>
  <c r="EU136" i="1"/>
  <c r="EU137" i="1"/>
  <c r="EU138" i="1"/>
  <c r="EU139" i="1"/>
  <c r="HK145" i="1"/>
  <c r="HK146" i="1"/>
  <c r="HK147" i="1"/>
  <c r="HK148" i="1"/>
  <c r="HL118" i="1"/>
  <c r="HL119" i="1"/>
  <c r="HL120" i="1"/>
  <c r="HL121" i="1"/>
  <c r="FZ118" i="1"/>
  <c r="FZ119" i="1"/>
  <c r="FZ120" i="1"/>
  <c r="FZ121" i="1"/>
  <c r="GH127" i="1"/>
  <c r="GH128" i="1"/>
  <c r="GH129" i="1"/>
  <c r="GH130" i="1"/>
  <c r="EM136" i="1"/>
  <c r="EM137" i="1"/>
  <c r="EM138" i="1"/>
  <c r="EM139" i="1"/>
  <c r="EY136" i="1"/>
  <c r="EY137" i="1"/>
  <c r="EY138" i="1"/>
  <c r="EY139" i="1"/>
  <c r="GB136" i="1"/>
  <c r="GB137" i="1"/>
  <c r="GB138" i="1"/>
  <c r="GB139" i="1"/>
  <c r="GT145" i="1"/>
  <c r="GT146" i="1"/>
  <c r="GT147" i="1"/>
  <c r="GT148" i="1"/>
  <c r="FQ145" i="1"/>
  <c r="FQ146" i="1"/>
  <c r="FQ147" i="1"/>
  <c r="FQ148" i="1"/>
  <c r="HP118" i="1"/>
  <c r="HP119" i="1"/>
  <c r="HP120" i="1"/>
  <c r="HP121" i="1"/>
  <c r="ID118" i="1"/>
  <c r="ID119" i="1"/>
  <c r="ID120" i="1"/>
  <c r="ID121" i="1"/>
  <c r="GH118" i="1"/>
  <c r="GH119" i="1"/>
  <c r="GH120" i="1"/>
  <c r="GH121" i="1"/>
  <c r="FZ127" i="1"/>
  <c r="FZ128" i="1"/>
  <c r="FZ129" i="1"/>
  <c r="FZ130" i="1"/>
  <c r="GV136" i="1"/>
  <c r="GV137" i="1"/>
  <c r="GV138" i="1"/>
  <c r="GV139" i="1"/>
  <c r="EK136" i="1"/>
  <c r="EK137" i="1"/>
  <c r="EK138" i="1"/>
  <c r="EK139" i="1"/>
  <c r="GL145" i="1"/>
  <c r="GL146" i="1"/>
  <c r="GL147" i="1"/>
  <c r="GL148" i="1"/>
  <c r="HJ118" i="1"/>
  <c r="HJ119" i="1"/>
  <c r="HJ120" i="1"/>
  <c r="HJ121" i="1"/>
  <c r="FG118" i="1"/>
  <c r="FG119" i="1"/>
  <c r="FG120" i="1"/>
  <c r="FG121" i="1"/>
  <c r="FV127" i="1"/>
  <c r="FV128" i="1"/>
  <c r="FV129" i="1"/>
  <c r="FV130" i="1"/>
  <c r="GN136" i="1"/>
  <c r="GN137" i="1"/>
  <c r="GN138" i="1"/>
  <c r="GN139" i="1"/>
  <c r="FE136" i="1"/>
  <c r="FE137" i="1"/>
  <c r="FE138" i="1"/>
  <c r="FE139" i="1"/>
  <c r="FK145" i="1"/>
  <c r="FK146" i="1"/>
  <c r="FK147" i="1"/>
  <c r="FK148" i="1"/>
  <c r="HM118" i="1"/>
  <c r="HM119" i="1"/>
  <c r="HM120" i="1"/>
  <c r="HM121" i="1"/>
  <c r="HP127" i="1"/>
  <c r="HP128" i="1"/>
  <c r="HP129" i="1"/>
  <c r="HP130" i="1"/>
  <c r="HJ136" i="1"/>
  <c r="HJ137" i="1"/>
  <c r="HJ138" i="1"/>
  <c r="HJ139" i="1"/>
  <c r="GE145" i="1"/>
  <c r="GE146" i="1"/>
  <c r="GE147" i="1"/>
  <c r="GE148" i="1"/>
  <c r="HI145" i="1"/>
  <c r="HI146" i="1"/>
  <c r="HI147" i="1"/>
  <c r="HI148" i="1"/>
  <c r="HO145" i="1"/>
  <c r="HO146" i="1"/>
  <c r="HO147" i="1"/>
  <c r="HO148" i="1"/>
  <c r="EH118" i="1"/>
  <c r="EH119" i="1"/>
  <c r="EH120" i="1"/>
  <c r="EH121" i="1"/>
  <c r="GR118" i="1"/>
  <c r="GR119" i="1"/>
  <c r="GR120" i="1"/>
  <c r="GR121" i="1"/>
  <c r="EL118" i="1"/>
  <c r="EL119" i="1"/>
  <c r="EL120" i="1"/>
  <c r="EL121" i="1"/>
  <c r="HO127" i="1"/>
  <c r="HO128" i="1"/>
  <c r="HO129" i="1"/>
  <c r="HO130" i="1"/>
  <c r="ID136" i="1"/>
  <c r="ID137" i="1"/>
  <c r="ID138" i="1"/>
  <c r="ID139" i="1"/>
  <c r="EO136" i="1"/>
  <c r="EO137" i="1"/>
  <c r="EO138" i="1"/>
  <c r="EO139" i="1"/>
  <c r="HG145" i="1"/>
  <c r="HG146" i="1"/>
  <c r="HG147" i="1"/>
  <c r="HG148" i="1"/>
  <c r="GU118" i="1"/>
  <c r="GU119" i="1"/>
  <c r="GU120" i="1"/>
  <c r="GU121" i="1"/>
  <c r="EU127" i="1"/>
  <c r="EU128" i="1"/>
  <c r="EU129" i="1"/>
  <c r="EU130" i="1"/>
  <c r="FP136" i="1"/>
  <c r="FP137" i="1"/>
  <c r="FP138" i="1"/>
  <c r="FP139" i="1"/>
  <c r="GS136" i="1"/>
  <c r="GS137" i="1"/>
  <c r="GS138" i="1"/>
  <c r="GS139" i="1"/>
  <c r="GS145" i="1"/>
  <c r="GS146" i="1"/>
  <c r="GS147" i="1"/>
  <c r="GS148" i="1"/>
  <c r="GY145" i="1"/>
  <c r="GY146" i="1"/>
  <c r="GY147" i="1"/>
  <c r="GY148" i="1"/>
  <c r="GN145" i="1"/>
  <c r="GN146" i="1"/>
  <c r="GN147" i="1"/>
  <c r="GN148" i="1"/>
  <c r="GB118" i="1"/>
  <c r="GB119" i="1"/>
  <c r="GB120" i="1"/>
  <c r="GB121" i="1"/>
  <c r="GM127" i="1"/>
  <c r="GM128" i="1"/>
  <c r="GM129" i="1"/>
  <c r="GM130" i="1"/>
  <c r="HA127" i="1"/>
  <c r="HA128" i="1"/>
  <c r="HA129" i="1"/>
  <c r="HA130" i="1"/>
  <c r="EM127" i="1"/>
  <c r="EM128" i="1"/>
  <c r="EM129" i="1"/>
  <c r="EM130" i="1"/>
  <c r="HO136" i="1"/>
  <c r="HO137" i="1"/>
  <c r="HO138" i="1"/>
  <c r="HO139" i="1"/>
  <c r="HM136" i="1"/>
  <c r="HM137" i="1"/>
  <c r="HM138" i="1"/>
  <c r="HM139" i="1"/>
  <c r="HX145" i="1"/>
  <c r="HX146" i="1"/>
  <c r="HX147" i="1"/>
  <c r="HX148" i="1"/>
  <c r="FH118" i="1"/>
  <c r="FH119" i="1"/>
  <c r="FH120" i="1"/>
  <c r="FH121" i="1"/>
  <c r="FU118" i="1"/>
  <c r="FU119" i="1"/>
  <c r="FU120" i="1"/>
  <c r="FU121" i="1"/>
  <c r="GP118" i="1"/>
  <c r="GP119" i="1"/>
  <c r="GP120" i="1"/>
  <c r="GP121" i="1"/>
  <c r="EH127" i="1"/>
  <c r="EH128" i="1"/>
  <c r="EH129" i="1"/>
  <c r="EH130" i="1"/>
  <c r="HL127" i="1"/>
  <c r="HL128" i="1"/>
  <c r="HL129" i="1"/>
  <c r="HL130" i="1"/>
  <c r="HF136" i="1"/>
  <c r="HF137" i="1"/>
  <c r="HF138" i="1"/>
  <c r="HF139" i="1"/>
  <c r="HS136" i="1"/>
  <c r="HS137" i="1"/>
  <c r="HS138" i="1"/>
  <c r="HS139" i="1"/>
  <c r="GC136" i="1"/>
  <c r="GC137" i="1"/>
  <c r="GC138" i="1"/>
  <c r="GC139" i="1"/>
  <c r="EY145" i="1"/>
  <c r="EY146" i="1"/>
  <c r="EY147" i="1"/>
  <c r="EY148" i="1"/>
  <c r="EZ118" i="1"/>
  <c r="EZ119" i="1"/>
  <c r="EZ120" i="1"/>
  <c r="EZ121" i="1"/>
  <c r="IA118" i="1"/>
  <c r="IA119" i="1"/>
  <c r="IA120" i="1"/>
  <c r="IA121" i="1"/>
  <c r="GL127" i="1"/>
  <c r="GL128" i="1"/>
  <c r="GL129" i="1"/>
  <c r="GL130" i="1"/>
  <c r="GG127" i="1"/>
  <c r="GG128" i="1"/>
  <c r="GG129" i="1"/>
  <c r="GG130" i="1"/>
  <c r="HC145" i="1"/>
  <c r="HC146" i="1"/>
  <c r="HC147" i="1"/>
  <c r="HC148" i="1"/>
  <c r="EH145" i="1"/>
  <c r="EH146" i="1"/>
  <c r="EH147" i="1"/>
  <c r="EH148" i="1"/>
  <c r="FD118" i="1"/>
  <c r="FD119" i="1"/>
  <c r="FD120" i="1"/>
  <c r="FD121" i="1"/>
  <c r="GO118" i="1"/>
  <c r="GO119" i="1"/>
  <c r="GO120" i="1"/>
  <c r="GO121" i="1"/>
  <c r="FY127" i="1"/>
  <c r="FY128" i="1"/>
  <c r="FY129" i="1"/>
  <c r="FY130" i="1"/>
  <c r="EJ136" i="1"/>
  <c r="EJ137" i="1"/>
  <c r="EJ138" i="1"/>
  <c r="EJ139" i="1"/>
  <c r="FL136" i="1"/>
  <c r="FL137" i="1"/>
  <c r="FL138" i="1"/>
  <c r="FL139" i="1"/>
  <c r="GU145" i="1"/>
  <c r="GU146" i="1"/>
  <c r="GU147" i="1"/>
  <c r="GU148" i="1"/>
  <c r="GV118" i="1"/>
  <c r="GV119" i="1"/>
  <c r="GV120" i="1"/>
  <c r="GV121" i="1"/>
  <c r="EX118" i="1"/>
  <c r="EX119" i="1"/>
  <c r="EX120" i="1"/>
  <c r="EX121" i="1"/>
  <c r="FO118" i="1"/>
  <c r="FO119" i="1"/>
  <c r="FO120" i="1"/>
  <c r="FO121" i="1"/>
  <c r="IC127" i="1"/>
  <c r="IC128" i="1"/>
  <c r="IC129" i="1"/>
  <c r="IC130" i="1"/>
  <c r="FD136" i="1"/>
  <c r="FD137" i="1"/>
  <c r="FD138" i="1"/>
  <c r="FD139" i="1"/>
  <c r="FZ145" i="1"/>
  <c r="FZ146" i="1"/>
  <c r="FZ147" i="1"/>
  <c r="FZ148" i="1"/>
  <c r="FI118" i="1"/>
  <c r="FI119" i="1"/>
  <c r="FI120" i="1"/>
  <c r="FI121" i="1"/>
  <c r="GA136" i="1"/>
  <c r="GA137" i="1"/>
  <c r="GA138" i="1"/>
  <c r="GA139" i="1"/>
  <c r="EX136" i="1"/>
  <c r="EX137" i="1"/>
  <c r="EX138" i="1"/>
  <c r="EX139" i="1"/>
  <c r="II145" i="1"/>
  <c r="II146" i="1"/>
  <c r="II147" i="1"/>
  <c r="II148" i="1"/>
  <c r="II149" i="1"/>
  <c r="EW145" i="1"/>
  <c r="EW146" i="1"/>
  <c r="EW147" i="1"/>
  <c r="EW148" i="1"/>
  <c r="FC145" i="1"/>
  <c r="FC146" i="1"/>
  <c r="FC147" i="1"/>
  <c r="FC148" i="1"/>
  <c r="HE145" i="1"/>
  <c r="HE146" i="1"/>
  <c r="HE147" i="1"/>
  <c r="HE148" i="1"/>
  <c r="GF118" i="1"/>
  <c r="GF119" i="1"/>
  <c r="GF120" i="1"/>
  <c r="GF121" i="1"/>
  <c r="FR118" i="1"/>
  <c r="FR119" i="1"/>
  <c r="FR120" i="1"/>
  <c r="FR121" i="1"/>
  <c r="FC127" i="1"/>
  <c r="FC128" i="1"/>
  <c r="FC129" i="1"/>
  <c r="FC130" i="1"/>
  <c r="GN127" i="1"/>
  <c r="GN128" i="1"/>
  <c r="GN129" i="1"/>
  <c r="GN130" i="1"/>
  <c r="FR136" i="1"/>
  <c r="FR137" i="1"/>
  <c r="FR138" i="1"/>
  <c r="FR139" i="1"/>
  <c r="EU145" i="1"/>
  <c r="EU146" i="1"/>
  <c r="EU147" i="1"/>
  <c r="EU148" i="1"/>
  <c r="GW145" i="1"/>
  <c r="GW146" i="1"/>
  <c r="GW147" i="1"/>
  <c r="GW148" i="1"/>
  <c r="HF127" i="1"/>
  <c r="HF128" i="1"/>
  <c r="HF129" i="1"/>
  <c r="HF130" i="1"/>
  <c r="EZ127" i="1"/>
  <c r="EZ128" i="1"/>
  <c r="EZ129" i="1"/>
  <c r="EZ130" i="1"/>
  <c r="GT136" i="1"/>
  <c r="GT137" i="1"/>
  <c r="GT138" i="1"/>
  <c r="GT139" i="1"/>
  <c r="EG136" i="1"/>
  <c r="EG137" i="1"/>
  <c r="EG138" i="1"/>
  <c r="EG139" i="1"/>
  <c r="HR145" i="1"/>
  <c r="HR146" i="1"/>
  <c r="HR147" i="1"/>
  <c r="HR148" i="1"/>
  <c r="EG145" i="1"/>
  <c r="EG146" i="1"/>
  <c r="EG147" i="1"/>
  <c r="EG148" i="1"/>
  <c r="EM145" i="1"/>
  <c r="EM146" i="1"/>
  <c r="EM147" i="1"/>
  <c r="EM148" i="1"/>
  <c r="GO145" i="1"/>
  <c r="GO146" i="1"/>
  <c r="GO147" i="1"/>
  <c r="GO148" i="1"/>
  <c r="IB145" i="1"/>
  <c r="IB146" i="1"/>
  <c r="IB147" i="1"/>
  <c r="IB148" i="1"/>
  <c r="EJ277" i="1"/>
  <c r="EJ278" i="1"/>
  <c r="EJ276" i="1"/>
  <c r="EJ279" i="1"/>
  <c r="FY93" i="1"/>
  <c r="FO91" i="1"/>
  <c r="EX85" i="1"/>
  <c r="EX84" i="1"/>
  <c r="FO94" i="1"/>
  <c r="FO93" i="1"/>
  <c r="FY94" i="1"/>
  <c r="II77" i="1"/>
  <c r="II76" i="1"/>
  <c r="II75" i="1"/>
  <c r="II74" i="1"/>
  <c r="EJ254" i="1"/>
  <c r="EJ266" i="1"/>
  <c r="EJ262" i="1"/>
  <c r="EJ246" i="1"/>
  <c r="EJ250" i="1"/>
  <c r="EJ258" i="1"/>
  <c r="EJ255" i="1"/>
  <c r="EJ263" i="1"/>
  <c r="EJ247" i="1"/>
  <c r="EJ267" i="1"/>
  <c r="EJ251" i="1"/>
  <c r="EJ259" i="1"/>
  <c r="EJ260" i="1"/>
  <c r="EJ268" i="1"/>
  <c r="EJ264" i="1"/>
  <c r="EJ256" i="1"/>
  <c r="EJ252" i="1"/>
  <c r="EJ248" i="1"/>
  <c r="EJ265" i="1"/>
  <c r="EJ249" i="1"/>
  <c r="EJ257" i="1"/>
  <c r="EJ253" i="1"/>
  <c r="EJ261" i="1"/>
  <c r="EJ269" i="1"/>
  <c r="GR94" i="1"/>
  <c r="EJ232" i="1"/>
  <c r="EJ230" i="1"/>
  <c r="EJ224" i="1"/>
  <c r="EJ229" i="1"/>
  <c r="EJ236" i="1"/>
  <c r="EJ220" i="1"/>
  <c r="EJ228" i="1"/>
  <c r="EJ237" i="1"/>
  <c r="EJ240" i="1"/>
  <c r="EJ221" i="1"/>
  <c r="EJ225" i="1"/>
  <c r="EJ233" i="1"/>
  <c r="EJ238" i="1"/>
  <c r="EJ241" i="1"/>
  <c r="EJ231" i="1"/>
  <c r="EJ234" i="1"/>
  <c r="EJ226" i="1"/>
  <c r="EJ239" i="1"/>
  <c r="EJ242" i="1"/>
  <c r="EJ222" i="1"/>
  <c r="EJ243" i="1"/>
  <c r="EJ227" i="1"/>
  <c r="EJ235" i="1"/>
  <c r="EJ223" i="1"/>
  <c r="FS75" i="1"/>
  <c r="ET76" i="1"/>
  <c r="EJ210" i="1"/>
  <c r="EJ211" i="1"/>
  <c r="EJ212" i="1"/>
  <c r="EJ213" i="1"/>
  <c r="GK83" i="1"/>
  <c r="FM74" i="1"/>
  <c r="GA91" i="1"/>
  <c r="IA94" i="1"/>
  <c r="FM73" i="1"/>
  <c r="IA93" i="1"/>
  <c r="IA92" i="1"/>
  <c r="GA94" i="1"/>
  <c r="FM76" i="1"/>
  <c r="GA93" i="1"/>
  <c r="EJ206" i="1"/>
  <c r="EJ203" i="1"/>
  <c r="EJ194" i="1"/>
  <c r="EJ202" i="1"/>
  <c r="EJ207" i="1"/>
  <c r="EJ198" i="1"/>
  <c r="EJ208" i="1"/>
  <c r="EJ204" i="1"/>
  <c r="EJ195" i="1"/>
  <c r="EJ199" i="1"/>
  <c r="EJ205" i="1"/>
  <c r="EJ196" i="1"/>
  <c r="EJ209" i="1"/>
  <c r="EJ200" i="1"/>
  <c r="EJ201" i="1"/>
  <c r="EJ197" i="1"/>
  <c r="FI94" i="1"/>
  <c r="GT94" i="1"/>
  <c r="GT93" i="1"/>
  <c r="GT92" i="1"/>
  <c r="FI93" i="1"/>
  <c r="FI92" i="1"/>
  <c r="ER93" i="1"/>
  <c r="FV74" i="1"/>
  <c r="EJ191" i="1"/>
  <c r="EJ192" i="1"/>
  <c r="EJ193"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0" i="1"/>
  <c r="II68" i="1"/>
  <c r="EJ177" i="1"/>
  <c r="EJ184" i="1"/>
  <c r="EJ185" i="1"/>
  <c r="EJ186" i="1"/>
  <c r="II67" i="1"/>
  <c r="II66" i="1"/>
  <c r="II65" i="1"/>
  <c r="ES47" i="1"/>
  <c r="HV43" i="1"/>
  <c r="GF47" i="1"/>
  <c r="FY47" i="1"/>
  <c r="HY44" i="1"/>
  <c r="EJ181" i="1"/>
  <c r="EJ182" i="1"/>
  <c r="EJ183"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71" i="1"/>
  <c r="EJ172" i="1"/>
  <c r="EJ173"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104" i="1" l="1"/>
  <c r="EK113" i="1"/>
  <c r="EK158" i="1"/>
  <c r="EK167" i="1"/>
  <c r="EK306" i="1"/>
  <c r="EK304" i="1"/>
  <c r="EK295" i="1"/>
  <c r="EK291" i="1"/>
  <c r="EK290" i="1"/>
  <c r="EK298" i="1"/>
  <c r="EK300" i="1"/>
  <c r="EK294" i="1"/>
  <c r="EK299" i="1"/>
  <c r="EK301" i="1"/>
  <c r="EK302" i="1"/>
  <c r="EK303" i="1"/>
  <c r="EK293" i="1"/>
  <c r="EK289" i="1"/>
  <c r="EK288" i="1"/>
  <c r="EK296" i="1"/>
  <c r="EK297" i="1"/>
  <c r="EK292" i="1"/>
  <c r="EK307" i="1"/>
  <c r="EK305" i="1"/>
  <c r="EK286" i="1"/>
  <c r="EK285" i="1"/>
  <c r="EK284" i="1"/>
  <c r="EK287" i="1"/>
  <c r="EK280" i="1"/>
  <c r="EK283" i="1"/>
  <c r="EK270" i="1"/>
  <c r="EK271" i="1"/>
  <c r="EK272" i="1"/>
  <c r="EK273" i="1"/>
  <c r="EK214" i="1"/>
  <c r="EK215" i="1"/>
  <c r="EK216" i="1"/>
  <c r="EK217" i="1"/>
  <c r="EK149" i="1"/>
  <c r="EK140" i="1"/>
  <c r="EK131" i="1"/>
  <c r="EK122" i="1"/>
  <c r="EK278" i="1"/>
  <c r="EK277" i="1"/>
  <c r="EK279" i="1"/>
  <c r="EK276" i="1"/>
  <c r="EK250" i="1"/>
  <c r="EK254" i="1"/>
  <c r="EK266" i="1"/>
  <c r="EK258" i="1"/>
  <c r="EK262" i="1"/>
  <c r="EK246" i="1"/>
  <c r="EK263" i="1"/>
  <c r="EK259" i="1"/>
  <c r="EK255" i="1"/>
  <c r="EK267" i="1"/>
  <c r="EK247" i="1"/>
  <c r="EK251" i="1"/>
  <c r="EK264" i="1"/>
  <c r="EK252" i="1"/>
  <c r="EK248" i="1"/>
  <c r="EK268" i="1"/>
  <c r="EK260" i="1"/>
  <c r="EK256" i="1"/>
  <c r="EK269" i="1"/>
  <c r="EK265" i="1"/>
  <c r="EK253" i="1"/>
  <c r="EK257" i="1"/>
  <c r="EK261" i="1"/>
  <c r="EK249" i="1"/>
  <c r="EK220" i="1"/>
  <c r="EK228" i="1"/>
  <c r="EK230" i="1"/>
  <c r="EK236" i="1"/>
  <c r="EK240" i="1"/>
  <c r="EK229" i="1"/>
  <c r="EK232" i="1"/>
  <c r="EK224" i="1"/>
  <c r="EK237" i="1"/>
  <c r="EK225" i="1"/>
  <c r="EK238" i="1"/>
  <c r="EK221" i="1"/>
  <c r="EK231" i="1"/>
  <c r="EK241" i="1"/>
  <c r="EK233" i="1"/>
  <c r="EK222" i="1"/>
  <c r="EK239" i="1"/>
  <c r="EK242" i="1"/>
  <c r="EK234" i="1"/>
  <c r="EK226" i="1"/>
  <c r="EK223" i="1"/>
  <c r="EK227" i="1"/>
  <c r="EK235" i="1"/>
  <c r="EK243" i="1"/>
  <c r="EK210" i="1"/>
  <c r="EK211" i="1"/>
  <c r="EK212" i="1"/>
  <c r="EK213" i="1"/>
  <c r="EK198" i="1"/>
  <c r="EK194" i="1"/>
  <c r="EK202" i="1"/>
  <c r="EK203" i="1"/>
  <c r="EK206" i="1"/>
  <c r="EK207" i="1"/>
  <c r="EK208" i="1"/>
  <c r="EK204" i="1"/>
  <c r="EK195" i="1"/>
  <c r="EK199" i="1"/>
  <c r="EK205" i="1"/>
  <c r="EK209" i="1"/>
  <c r="EK200" i="1"/>
  <c r="EK196" i="1"/>
  <c r="EK201" i="1"/>
  <c r="EK197" i="1"/>
  <c r="EK191" i="1"/>
  <c r="EK192" i="1"/>
  <c r="EK193" i="1"/>
  <c r="EK77" i="1"/>
  <c r="EK86" i="1"/>
  <c r="EK95" i="1"/>
  <c r="EK190" i="1"/>
  <c r="EK177" i="1"/>
  <c r="EK184" i="1"/>
  <c r="EK185" i="1"/>
  <c r="EK186" i="1"/>
  <c r="EK182" i="1"/>
  <c r="EK181" i="1"/>
  <c r="EK183" i="1"/>
  <c r="EK59" i="1"/>
  <c r="EK68" i="1"/>
  <c r="EK48" i="1"/>
  <c r="EK171" i="1"/>
  <c r="EK172" i="1"/>
  <c r="EK173"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104" i="1" l="1"/>
  <c r="EL113" i="1"/>
  <c r="EL158" i="1"/>
  <c r="EL167" i="1"/>
  <c r="EL304" i="1"/>
  <c r="EL300" i="1"/>
  <c r="EL298" i="1"/>
  <c r="EL302" i="1"/>
  <c r="EL295" i="1"/>
  <c r="EL290" i="1"/>
  <c r="EL291" i="1"/>
  <c r="EL289" i="1"/>
  <c r="EL288" i="1"/>
  <c r="EL294" i="1"/>
  <c r="EL296" i="1"/>
  <c r="EL293" i="1"/>
  <c r="EL299" i="1"/>
  <c r="EL297" i="1"/>
  <c r="EL301" i="1"/>
  <c r="EL292" i="1"/>
  <c r="EL303" i="1"/>
  <c r="EL305" i="1"/>
  <c r="EL306" i="1"/>
  <c r="EL307" i="1"/>
  <c r="EL285" i="1"/>
  <c r="EL287" i="1"/>
  <c r="EL284" i="1"/>
  <c r="EL286" i="1"/>
  <c r="EL280" i="1"/>
  <c r="EL283" i="1"/>
  <c r="EL270" i="1"/>
  <c r="EL271" i="1"/>
  <c r="EL272" i="1"/>
  <c r="EL273" i="1"/>
  <c r="EL214" i="1"/>
  <c r="EL215" i="1"/>
  <c r="EL216" i="1"/>
  <c r="EL217" i="1"/>
  <c r="EL149" i="1"/>
  <c r="EL122" i="1"/>
  <c r="EL131" i="1"/>
  <c r="EL140" i="1"/>
  <c r="EL277" i="1"/>
  <c r="EL278" i="1"/>
  <c r="EL279" i="1"/>
  <c r="EL276" i="1"/>
  <c r="EL262" i="1"/>
  <c r="EL254" i="1"/>
  <c r="EL258" i="1"/>
  <c r="EL266" i="1"/>
  <c r="EL246" i="1"/>
  <c r="EL250" i="1"/>
  <c r="EL251" i="1"/>
  <c r="EL263" i="1"/>
  <c r="EL259" i="1"/>
  <c r="EL267" i="1"/>
  <c r="EL255" i="1"/>
  <c r="EL247" i="1"/>
  <c r="EL264" i="1"/>
  <c r="EL248" i="1"/>
  <c r="EL256" i="1"/>
  <c r="EL268" i="1"/>
  <c r="EL252" i="1"/>
  <c r="EL260" i="1"/>
  <c r="EL253" i="1"/>
  <c r="EL257" i="1"/>
  <c r="EL269" i="1"/>
  <c r="EL261" i="1"/>
  <c r="EL265" i="1"/>
  <c r="EL249" i="1"/>
  <c r="EL229" i="1"/>
  <c r="EL240" i="1"/>
  <c r="EL224" i="1"/>
  <c r="EL237" i="1"/>
  <c r="EL220" i="1"/>
  <c r="EL228" i="1"/>
  <c r="EL232" i="1"/>
  <c r="EL230" i="1"/>
  <c r="EL236" i="1"/>
  <c r="EL233" i="1"/>
  <c r="EL241" i="1"/>
  <c r="EL238" i="1"/>
  <c r="EL221" i="1"/>
  <c r="EL231" i="1"/>
  <c r="EL225" i="1"/>
  <c r="EL226" i="1"/>
  <c r="EL239" i="1"/>
  <c r="EL242" i="1"/>
  <c r="EL222" i="1"/>
  <c r="EL234" i="1"/>
  <c r="EL243" i="1"/>
  <c r="EL235" i="1"/>
  <c r="EL223" i="1"/>
  <c r="EL227" i="1"/>
  <c r="EL210" i="1"/>
  <c r="EL211" i="1"/>
  <c r="EL212" i="1"/>
  <c r="EL213" i="1"/>
  <c r="EL206" i="1"/>
  <c r="EL203" i="1"/>
  <c r="EL207" i="1"/>
  <c r="EL198" i="1"/>
  <c r="EL202" i="1"/>
  <c r="EL194" i="1"/>
  <c r="EL199" i="1"/>
  <c r="EL204" i="1"/>
  <c r="EL208" i="1"/>
  <c r="EL195" i="1"/>
  <c r="EL196" i="1"/>
  <c r="EL200" i="1"/>
  <c r="EL209" i="1"/>
  <c r="EL205" i="1"/>
  <c r="EL201" i="1"/>
  <c r="EL197" i="1"/>
  <c r="EL191" i="1"/>
  <c r="EL192" i="1"/>
  <c r="EL193" i="1"/>
  <c r="EL77" i="1"/>
  <c r="EL86" i="1"/>
  <c r="EL95" i="1"/>
  <c r="EL190" i="1"/>
  <c r="EL177" i="1"/>
  <c r="EL184" i="1"/>
  <c r="EL185" i="1"/>
  <c r="EL186" i="1"/>
  <c r="EL181" i="1"/>
  <c r="EL182" i="1"/>
  <c r="EL183" i="1"/>
  <c r="EL59" i="1"/>
  <c r="EL68" i="1"/>
  <c r="EL48" i="1"/>
  <c r="EL171" i="1"/>
  <c r="EL172" i="1"/>
  <c r="EL173" i="1"/>
  <c r="EM9" i="1"/>
  <c r="EM104" i="1" l="1"/>
  <c r="EM113" i="1"/>
  <c r="EM158" i="1"/>
  <c r="EM167" i="1"/>
  <c r="EM306" i="1"/>
  <c r="EM307" i="1"/>
  <c r="EM304" i="1"/>
  <c r="EM300" i="1"/>
  <c r="EM294" i="1"/>
  <c r="EM288" i="1"/>
  <c r="EM297" i="1"/>
  <c r="EM291" i="1"/>
  <c r="EM290" i="1"/>
  <c r="EM293" i="1"/>
  <c r="EM295" i="1"/>
  <c r="EM296" i="1"/>
  <c r="EM299" i="1"/>
  <c r="EM298" i="1"/>
  <c r="EM289" i="1"/>
  <c r="EM292" i="1"/>
  <c r="EM301" i="1"/>
  <c r="EM303" i="1"/>
  <c r="EM302" i="1"/>
  <c r="EM305" i="1"/>
  <c r="EM284" i="1"/>
  <c r="EM287" i="1"/>
  <c r="EM285" i="1"/>
  <c r="EM286" i="1"/>
  <c r="EM280" i="1"/>
  <c r="EM283" i="1"/>
  <c r="EM270" i="1"/>
  <c r="EM271" i="1"/>
  <c r="EM272" i="1"/>
  <c r="EM273" i="1"/>
  <c r="EM214" i="1"/>
  <c r="EM215" i="1"/>
  <c r="EM216" i="1"/>
  <c r="EM217" i="1"/>
  <c r="EM149" i="1"/>
  <c r="EM131" i="1"/>
  <c r="EM122" i="1"/>
  <c r="EM140" i="1"/>
  <c r="EM278" i="1"/>
  <c r="EM277" i="1"/>
  <c r="EM276" i="1"/>
  <c r="EM279" i="1"/>
  <c r="EM266" i="1"/>
  <c r="EM254" i="1"/>
  <c r="EM246" i="1"/>
  <c r="EM262" i="1"/>
  <c r="EM250" i="1"/>
  <c r="EM258" i="1"/>
  <c r="EM259" i="1"/>
  <c r="EM255" i="1"/>
  <c r="EM247" i="1"/>
  <c r="EM251" i="1"/>
  <c r="EM263" i="1"/>
  <c r="EM267" i="1"/>
  <c r="EM268" i="1"/>
  <c r="EM260" i="1"/>
  <c r="EM264" i="1"/>
  <c r="EM256" i="1"/>
  <c r="EM252" i="1"/>
  <c r="EM248" i="1"/>
  <c r="EM269" i="1"/>
  <c r="EM249" i="1"/>
  <c r="EM253" i="1"/>
  <c r="EM257" i="1"/>
  <c r="EM265" i="1"/>
  <c r="EM261" i="1"/>
  <c r="EM220" i="1"/>
  <c r="EM232" i="1"/>
  <c r="EM236" i="1"/>
  <c r="EM229" i="1"/>
  <c r="EM240" i="1"/>
  <c r="EM224" i="1"/>
  <c r="EM237" i="1"/>
  <c r="EM228" i="1"/>
  <c r="EM230" i="1"/>
  <c r="EM238" i="1"/>
  <c r="EM241" i="1"/>
  <c r="EM221" i="1"/>
  <c r="EM231" i="1"/>
  <c r="EM225" i="1"/>
  <c r="EM233" i="1"/>
  <c r="EM242" i="1"/>
  <c r="EM234" i="1"/>
  <c r="EM239" i="1"/>
  <c r="EM226" i="1"/>
  <c r="EM222" i="1"/>
  <c r="EM243" i="1"/>
  <c r="EM227" i="1"/>
  <c r="EM235" i="1"/>
  <c r="EM223" i="1"/>
  <c r="EM210" i="1"/>
  <c r="EM211" i="1"/>
  <c r="EM212" i="1"/>
  <c r="EM213" i="1"/>
  <c r="EM202" i="1"/>
  <c r="EM198" i="1"/>
  <c r="EM207" i="1"/>
  <c r="EM203" i="1"/>
  <c r="EM194" i="1"/>
  <c r="EM206" i="1"/>
  <c r="EM204" i="1"/>
  <c r="EM195" i="1"/>
  <c r="EM199" i="1"/>
  <c r="EM208" i="1"/>
  <c r="EM196" i="1"/>
  <c r="EM200" i="1"/>
  <c r="EM205" i="1"/>
  <c r="EM209" i="1"/>
  <c r="EM201" i="1"/>
  <c r="EM197" i="1"/>
  <c r="EM191" i="1"/>
  <c r="EM192" i="1"/>
  <c r="EM193" i="1"/>
  <c r="EM77" i="1"/>
  <c r="EM86" i="1"/>
  <c r="EM95" i="1"/>
  <c r="EM190" i="1"/>
  <c r="EM177" i="1"/>
  <c r="EM184" i="1"/>
  <c r="EM185" i="1"/>
  <c r="EM186" i="1"/>
  <c r="EM181" i="1"/>
  <c r="EM182" i="1"/>
  <c r="EM183" i="1"/>
  <c r="EM59" i="1"/>
  <c r="EM68" i="1"/>
  <c r="EM48" i="1"/>
  <c r="EM171" i="1"/>
  <c r="EM172" i="1"/>
  <c r="EM173" i="1"/>
  <c r="EN9" i="1"/>
  <c r="EN104" i="1" l="1"/>
  <c r="EN113" i="1"/>
  <c r="EN158" i="1"/>
  <c r="EN167" i="1"/>
  <c r="EN296" i="1"/>
  <c r="EN292" i="1"/>
  <c r="EN288" i="1"/>
  <c r="EN300" i="1"/>
  <c r="EN293" i="1"/>
  <c r="EN299" i="1"/>
  <c r="EN301" i="1"/>
  <c r="EN289" i="1"/>
  <c r="EN298" i="1"/>
  <c r="EN290" i="1"/>
  <c r="EN294" i="1"/>
  <c r="EN295" i="1"/>
  <c r="EN297" i="1"/>
  <c r="EN291" i="1"/>
  <c r="EN307" i="1"/>
  <c r="EN305" i="1"/>
  <c r="EN304" i="1"/>
  <c r="EN306" i="1"/>
  <c r="EN303" i="1"/>
  <c r="EN302" i="1"/>
  <c r="EN286" i="1"/>
  <c r="EN284" i="1"/>
  <c r="EN287" i="1"/>
  <c r="EN285" i="1"/>
  <c r="EN280" i="1"/>
  <c r="EN283" i="1"/>
  <c r="EN270" i="1"/>
  <c r="EN271" i="1"/>
  <c r="EN272" i="1"/>
  <c r="EN273" i="1"/>
  <c r="EN214" i="1"/>
  <c r="EN215" i="1"/>
  <c r="EN216" i="1"/>
  <c r="EN217" i="1"/>
  <c r="EN149" i="1"/>
  <c r="EN131" i="1"/>
  <c r="EN140" i="1"/>
  <c r="EN122" i="1"/>
  <c r="EN277" i="1"/>
  <c r="EN278" i="1"/>
  <c r="EN276" i="1"/>
  <c r="EN279" i="1"/>
  <c r="EN258" i="1"/>
  <c r="EN250" i="1"/>
  <c r="EN262" i="1"/>
  <c r="EN254" i="1"/>
  <c r="EN246" i="1"/>
  <c r="EN266" i="1"/>
  <c r="EN251" i="1"/>
  <c r="EN255" i="1"/>
  <c r="EN263" i="1"/>
  <c r="EN259" i="1"/>
  <c r="EN267" i="1"/>
  <c r="EN247" i="1"/>
  <c r="EN252" i="1"/>
  <c r="EN264" i="1"/>
  <c r="EN248" i="1"/>
  <c r="EN260" i="1"/>
  <c r="EN256" i="1"/>
  <c r="EN268" i="1"/>
  <c r="EN257" i="1"/>
  <c r="EN249" i="1"/>
  <c r="EN265" i="1"/>
  <c r="EN269" i="1"/>
  <c r="EN253" i="1"/>
  <c r="EN261" i="1"/>
  <c r="EN228" i="1"/>
  <c r="EN220" i="1"/>
  <c r="EN237" i="1"/>
  <c r="EN224" i="1"/>
  <c r="EN230" i="1"/>
  <c r="EN232" i="1"/>
  <c r="EN236" i="1"/>
  <c r="EN240" i="1"/>
  <c r="EN229" i="1"/>
  <c r="EN241" i="1"/>
  <c r="EN225" i="1"/>
  <c r="EN231" i="1"/>
  <c r="EN233" i="1"/>
  <c r="EN238" i="1"/>
  <c r="EN221" i="1"/>
  <c r="EN242" i="1"/>
  <c r="EN239" i="1"/>
  <c r="EN234" i="1"/>
  <c r="EN222" i="1"/>
  <c r="EN226" i="1"/>
  <c r="EN235" i="1"/>
  <c r="EN223" i="1"/>
  <c r="EN243" i="1"/>
  <c r="EN227" i="1"/>
  <c r="EN210" i="1"/>
  <c r="EN211" i="1"/>
  <c r="EN212" i="1"/>
  <c r="EN213" i="1"/>
  <c r="EN202" i="1"/>
  <c r="EN194" i="1"/>
  <c r="EN207" i="1"/>
  <c r="EN206" i="1"/>
  <c r="EN203" i="1"/>
  <c r="EN198" i="1"/>
  <c r="EN199" i="1"/>
  <c r="EN195" i="1"/>
  <c r="EN208" i="1"/>
  <c r="EN204" i="1"/>
  <c r="EN209" i="1"/>
  <c r="EN200" i="1"/>
  <c r="EN205" i="1"/>
  <c r="EN196" i="1"/>
  <c r="EN197" i="1"/>
  <c r="EN201" i="1"/>
  <c r="EN191" i="1"/>
  <c r="EN192" i="1"/>
  <c r="EN193" i="1"/>
  <c r="EN77" i="1"/>
  <c r="EN86" i="1"/>
  <c r="EN95" i="1"/>
  <c r="EN190" i="1"/>
  <c r="EN177" i="1"/>
  <c r="EN184" i="1"/>
  <c r="EN185" i="1"/>
  <c r="EN186" i="1"/>
  <c r="EN182" i="1"/>
  <c r="EN181" i="1"/>
  <c r="EN183" i="1"/>
  <c r="EN59" i="1"/>
  <c r="EN68" i="1"/>
  <c r="EN48" i="1"/>
  <c r="EN171" i="1"/>
  <c r="EN172" i="1"/>
  <c r="EN173" i="1"/>
  <c r="H37" i="1"/>
  <c r="EO9" i="1"/>
  <c r="EO104" i="1" l="1"/>
  <c r="EO113" i="1"/>
  <c r="EO158" i="1"/>
  <c r="EO167" i="1"/>
  <c r="EO305" i="1"/>
  <c r="EO303" i="1"/>
  <c r="EO294" i="1"/>
  <c r="EO291" i="1"/>
  <c r="EO290" i="1"/>
  <c r="EO298" i="1"/>
  <c r="EO301" i="1"/>
  <c r="EO302" i="1"/>
  <c r="EO289" i="1"/>
  <c r="EO292" i="1"/>
  <c r="EO296" i="1"/>
  <c r="EO300" i="1"/>
  <c r="EO288" i="1"/>
  <c r="EO297" i="1"/>
  <c r="EO295" i="1"/>
  <c r="EO299" i="1"/>
  <c r="EO293" i="1"/>
  <c r="EO306" i="1"/>
  <c r="EO307" i="1"/>
  <c r="EO304" i="1"/>
  <c r="EO287" i="1"/>
  <c r="EO284" i="1"/>
  <c r="EO286" i="1"/>
  <c r="EO285" i="1"/>
  <c r="EO280" i="1"/>
  <c r="EO283" i="1"/>
  <c r="EO270" i="1"/>
  <c r="EO271" i="1"/>
  <c r="EO272" i="1"/>
  <c r="EO273" i="1"/>
  <c r="EO214" i="1"/>
  <c r="EO215" i="1"/>
  <c r="EO216" i="1"/>
  <c r="EO217" i="1"/>
  <c r="EO149" i="1"/>
  <c r="EO140" i="1"/>
  <c r="EO122" i="1"/>
  <c r="EO131" i="1"/>
  <c r="EO278" i="1"/>
  <c r="EO277" i="1"/>
  <c r="EO279" i="1"/>
  <c r="EO276" i="1"/>
  <c r="EO250" i="1"/>
  <c r="EO258" i="1"/>
  <c r="EO266" i="1"/>
  <c r="EO262" i="1"/>
  <c r="EO246" i="1"/>
  <c r="EO254" i="1"/>
  <c r="EO255" i="1"/>
  <c r="EO247" i="1"/>
  <c r="EO263" i="1"/>
  <c r="EO251" i="1"/>
  <c r="EO259" i="1"/>
  <c r="EO267" i="1"/>
  <c r="EO264" i="1"/>
  <c r="EO256" i="1"/>
  <c r="EO268" i="1"/>
  <c r="EO248" i="1"/>
  <c r="EO260" i="1"/>
  <c r="EO252" i="1"/>
  <c r="EO261" i="1"/>
  <c r="EO265" i="1"/>
  <c r="EO257" i="1"/>
  <c r="EO249" i="1"/>
  <c r="EO269" i="1"/>
  <c r="EO253" i="1"/>
  <c r="EO220" i="1"/>
  <c r="EO240" i="1"/>
  <c r="EO229" i="1"/>
  <c r="EO237" i="1"/>
  <c r="EO224" i="1"/>
  <c r="EO230" i="1"/>
  <c r="EO228" i="1"/>
  <c r="EO232" i="1"/>
  <c r="EO236" i="1"/>
  <c r="EO225" i="1"/>
  <c r="EO238" i="1"/>
  <c r="EO233" i="1"/>
  <c r="EO221" i="1"/>
  <c r="EO241" i="1"/>
  <c r="EO231" i="1"/>
  <c r="EO226" i="1"/>
  <c r="EO234" i="1"/>
  <c r="EO222" i="1"/>
  <c r="EO242" i="1"/>
  <c r="EO239" i="1"/>
  <c r="EO235" i="1"/>
  <c r="EO223" i="1"/>
  <c r="EO243" i="1"/>
  <c r="EO227" i="1"/>
  <c r="EO210" i="1"/>
  <c r="EO211" i="1"/>
  <c r="EO212" i="1"/>
  <c r="EO213" i="1"/>
  <c r="EO202" i="1"/>
  <c r="EO198" i="1"/>
  <c r="EO207" i="1"/>
  <c r="EO203" i="1"/>
  <c r="EO206" i="1"/>
  <c r="EO194" i="1"/>
  <c r="EO195" i="1"/>
  <c r="EO204" i="1"/>
  <c r="EO208" i="1"/>
  <c r="EO199" i="1"/>
  <c r="EO205" i="1"/>
  <c r="EO196" i="1"/>
  <c r="EO209" i="1"/>
  <c r="EO200" i="1"/>
  <c r="EO201" i="1"/>
  <c r="EO197" i="1"/>
  <c r="EO191" i="1"/>
  <c r="EO192" i="1"/>
  <c r="EO193" i="1"/>
  <c r="EO77" i="1"/>
  <c r="EO86" i="1"/>
  <c r="EO95" i="1"/>
  <c r="EO190" i="1"/>
  <c r="EO177" i="1"/>
  <c r="EO184" i="1"/>
  <c r="EO185" i="1"/>
  <c r="EO186" i="1"/>
  <c r="EO182" i="1"/>
  <c r="EO181" i="1"/>
  <c r="EO183" i="1"/>
  <c r="EO59" i="1"/>
  <c r="EO68" i="1"/>
  <c r="EO48" i="1"/>
  <c r="EO171" i="1"/>
  <c r="EO172" i="1"/>
  <c r="EO173" i="1"/>
  <c r="BC37" i="1"/>
  <c r="BB37" i="1"/>
  <c r="BA37" i="1"/>
  <c r="AZ37" i="1"/>
  <c r="AY37" i="1"/>
  <c r="AX37" i="1"/>
  <c r="EP9" i="1"/>
  <c r="EP104" i="1" l="1"/>
  <c r="EP113" i="1"/>
  <c r="EP158" i="1"/>
  <c r="EP167" i="1"/>
  <c r="EP301" i="1"/>
  <c r="EP298" i="1"/>
  <c r="EP299" i="1"/>
  <c r="EP291" i="1"/>
  <c r="EP290" i="1"/>
  <c r="EP288" i="1"/>
  <c r="EP289" i="1"/>
  <c r="EP293" i="1"/>
  <c r="EP300" i="1"/>
  <c r="EP294" i="1"/>
  <c r="EP292" i="1"/>
  <c r="EP296" i="1"/>
  <c r="EP295" i="1"/>
  <c r="EP297" i="1"/>
  <c r="EP304" i="1"/>
  <c r="EP303" i="1"/>
  <c r="EP305" i="1"/>
  <c r="EP306" i="1"/>
  <c r="EP307" i="1"/>
  <c r="EP302" i="1"/>
  <c r="EP285" i="1"/>
  <c r="EP284" i="1"/>
  <c r="EP287" i="1"/>
  <c r="EP286" i="1"/>
  <c r="EP280" i="1"/>
  <c r="EP283" i="1"/>
  <c r="EP270" i="1"/>
  <c r="EP271" i="1"/>
  <c r="EP272" i="1"/>
  <c r="EP273" i="1"/>
  <c r="EP214" i="1"/>
  <c r="EP215" i="1"/>
  <c r="EP216" i="1"/>
  <c r="EP217" i="1"/>
  <c r="EP149" i="1"/>
  <c r="EP131" i="1"/>
  <c r="EP122" i="1"/>
  <c r="EP140" i="1"/>
  <c r="EP278" i="1"/>
  <c r="EP277" i="1"/>
  <c r="EP276" i="1"/>
  <c r="EP279" i="1"/>
  <c r="EP262" i="1"/>
  <c r="EP250" i="1"/>
  <c r="EP254" i="1"/>
  <c r="EP258" i="1"/>
  <c r="EP266" i="1"/>
  <c r="EP246" i="1"/>
  <c r="EP259" i="1"/>
  <c r="EP255" i="1"/>
  <c r="EP247" i="1"/>
  <c r="EP251" i="1"/>
  <c r="EP267" i="1"/>
  <c r="EP263" i="1"/>
  <c r="EP252" i="1"/>
  <c r="EP248" i="1"/>
  <c r="EP268" i="1"/>
  <c r="EP260" i="1"/>
  <c r="EP264" i="1"/>
  <c r="EP256" i="1"/>
  <c r="EP253" i="1"/>
  <c r="EP265" i="1"/>
  <c r="EP269" i="1"/>
  <c r="EP261" i="1"/>
  <c r="EP257" i="1"/>
  <c r="EP249" i="1"/>
  <c r="EP240" i="1"/>
  <c r="EP236" i="1"/>
  <c r="EP224" i="1"/>
  <c r="EP228" i="1"/>
  <c r="EP232" i="1"/>
  <c r="EP230" i="1"/>
  <c r="EP229" i="1"/>
  <c r="EP220" i="1"/>
  <c r="EP237" i="1"/>
  <c r="EP231" i="1"/>
  <c r="EP241" i="1"/>
  <c r="EP238" i="1"/>
  <c r="EP221" i="1"/>
  <c r="EP225" i="1"/>
  <c r="EP233" i="1"/>
  <c r="EP222" i="1"/>
  <c r="EP242" i="1"/>
  <c r="EP239" i="1"/>
  <c r="EP226" i="1"/>
  <c r="EP234" i="1"/>
  <c r="EP243" i="1"/>
  <c r="EP227" i="1"/>
  <c r="EP223" i="1"/>
  <c r="EP235" i="1"/>
  <c r="EP210" i="1"/>
  <c r="EP211" i="1"/>
  <c r="EP212" i="1"/>
  <c r="EP213" i="1"/>
  <c r="EP202" i="1"/>
  <c r="EP198" i="1"/>
  <c r="EP194" i="1"/>
  <c r="EP203" i="1"/>
  <c r="EP207" i="1"/>
  <c r="EP206" i="1"/>
  <c r="EP195" i="1"/>
  <c r="EP204" i="1"/>
  <c r="EP199" i="1"/>
  <c r="EP208" i="1"/>
  <c r="EP200" i="1"/>
  <c r="EP196" i="1"/>
  <c r="EP205" i="1"/>
  <c r="EP209" i="1"/>
  <c r="EP197" i="1"/>
  <c r="EP201" i="1"/>
  <c r="EP191" i="1"/>
  <c r="EP192" i="1"/>
  <c r="EP193" i="1"/>
  <c r="EP77" i="1"/>
  <c r="EP86" i="1"/>
  <c r="EP95" i="1"/>
  <c r="EP190" i="1"/>
  <c r="EP177" i="1"/>
  <c r="EP184" i="1"/>
  <c r="EP185" i="1"/>
  <c r="EP186" i="1"/>
  <c r="EP181" i="1"/>
  <c r="EP182" i="1"/>
  <c r="EP183" i="1"/>
  <c r="EP59" i="1"/>
  <c r="EP68" i="1"/>
  <c r="EP48" i="1"/>
  <c r="EP171" i="1"/>
  <c r="EP172" i="1"/>
  <c r="EP173" i="1"/>
  <c r="EQ9" i="1"/>
  <c r="EQ104" i="1" l="1"/>
  <c r="EQ113" i="1"/>
  <c r="EQ158" i="1"/>
  <c r="EQ167" i="1"/>
  <c r="EQ304" i="1"/>
  <c r="EQ305" i="1"/>
  <c r="EQ297" i="1"/>
  <c r="EQ295" i="1"/>
  <c r="EQ293" i="1"/>
  <c r="EQ288" i="1"/>
  <c r="EQ291" i="1"/>
  <c r="EQ296" i="1"/>
  <c r="EQ300" i="1"/>
  <c r="EQ301" i="1"/>
  <c r="EQ303" i="1"/>
  <c r="EQ292" i="1"/>
  <c r="EQ298" i="1"/>
  <c r="EQ299" i="1"/>
  <c r="EQ302" i="1"/>
  <c r="EQ290" i="1"/>
  <c r="EQ294" i="1"/>
  <c r="EQ289" i="1"/>
  <c r="EQ306" i="1"/>
  <c r="EQ307" i="1"/>
  <c r="EQ287" i="1"/>
  <c r="EQ285" i="1"/>
  <c r="EQ284" i="1"/>
  <c r="EQ286" i="1"/>
  <c r="EQ280" i="1"/>
  <c r="EQ283" i="1"/>
  <c r="EQ270" i="1"/>
  <c r="EQ271" i="1"/>
  <c r="EQ272" i="1"/>
  <c r="EQ273" i="1"/>
  <c r="EQ214" i="1"/>
  <c r="EQ215" i="1"/>
  <c r="EQ216" i="1"/>
  <c r="EQ217" i="1"/>
  <c r="EQ149" i="1"/>
  <c r="EQ140" i="1"/>
  <c r="EQ122" i="1"/>
  <c r="EQ131" i="1"/>
  <c r="EQ278" i="1"/>
  <c r="EQ277" i="1"/>
  <c r="EQ279" i="1"/>
  <c r="EQ276" i="1"/>
  <c r="EQ250" i="1"/>
  <c r="EQ262" i="1"/>
  <c r="EQ266" i="1"/>
  <c r="EQ246" i="1"/>
  <c r="EQ258" i="1"/>
  <c r="EQ254" i="1"/>
  <c r="EQ255" i="1"/>
  <c r="EQ251" i="1"/>
  <c r="EQ259" i="1"/>
  <c r="EQ263" i="1"/>
  <c r="EQ247" i="1"/>
  <c r="EQ267" i="1"/>
  <c r="EQ264" i="1"/>
  <c r="EQ268" i="1"/>
  <c r="EQ256" i="1"/>
  <c r="EQ252" i="1"/>
  <c r="EQ248" i="1"/>
  <c r="EQ260" i="1"/>
  <c r="EQ269" i="1"/>
  <c r="EQ249" i="1"/>
  <c r="EQ265" i="1"/>
  <c r="EQ253" i="1"/>
  <c r="EQ257" i="1"/>
  <c r="EQ261" i="1"/>
  <c r="EQ220" i="1"/>
  <c r="EQ236" i="1"/>
  <c r="EQ237" i="1"/>
  <c r="EQ224" i="1"/>
  <c r="EQ228" i="1"/>
  <c r="EQ240" i="1"/>
  <c r="EQ230" i="1"/>
  <c r="EQ232" i="1"/>
  <c r="EQ229" i="1"/>
  <c r="EQ225" i="1"/>
  <c r="EQ238" i="1"/>
  <c r="EQ231" i="1"/>
  <c r="EQ221" i="1"/>
  <c r="EQ241" i="1"/>
  <c r="EQ233" i="1"/>
  <c r="EQ239" i="1"/>
  <c r="EQ242" i="1"/>
  <c r="EQ234" i="1"/>
  <c r="EQ226" i="1"/>
  <c r="EQ222" i="1"/>
  <c r="EQ223" i="1"/>
  <c r="EQ243" i="1"/>
  <c r="EQ235" i="1"/>
  <c r="EQ227" i="1"/>
  <c r="EQ210" i="1"/>
  <c r="EQ211" i="1"/>
  <c r="EQ212" i="1"/>
  <c r="EQ213" i="1"/>
  <c r="EQ194" i="1"/>
  <c r="EQ206" i="1"/>
  <c r="EQ198" i="1"/>
  <c r="EQ203" i="1"/>
  <c r="EQ207" i="1"/>
  <c r="EQ202" i="1"/>
  <c r="EQ204" i="1"/>
  <c r="EQ208" i="1"/>
  <c r="EQ195" i="1"/>
  <c r="EQ199" i="1"/>
  <c r="EQ196" i="1"/>
  <c r="EQ200" i="1"/>
  <c r="EQ209" i="1"/>
  <c r="EQ205" i="1"/>
  <c r="EQ201" i="1"/>
  <c r="EQ197" i="1"/>
  <c r="EQ191" i="1"/>
  <c r="EQ192" i="1"/>
  <c r="EQ193" i="1"/>
  <c r="EQ77" i="1"/>
  <c r="EQ86" i="1"/>
  <c r="EQ95" i="1"/>
  <c r="EQ190" i="1"/>
  <c r="EQ177" i="1"/>
  <c r="EQ184" i="1"/>
  <c r="EQ185" i="1"/>
  <c r="EQ186" i="1"/>
  <c r="EQ181" i="1"/>
  <c r="EQ182" i="1"/>
  <c r="EQ183" i="1"/>
  <c r="EQ59" i="1"/>
  <c r="EQ68" i="1"/>
  <c r="EQ48" i="1"/>
  <c r="EQ171" i="1"/>
  <c r="EQ172" i="1"/>
  <c r="EQ173" i="1"/>
  <c r="ER9" i="1"/>
  <c r="ER104" i="1" l="1"/>
  <c r="ER113" i="1"/>
  <c r="ER158" i="1"/>
  <c r="ER167" i="1"/>
  <c r="ER304" i="1"/>
  <c r="ER298" i="1"/>
  <c r="ER294" i="1"/>
  <c r="ER295" i="1"/>
  <c r="ER303" i="1"/>
  <c r="ER288" i="1"/>
  <c r="ER289" i="1"/>
  <c r="ER290" i="1"/>
  <c r="ER291" i="1"/>
  <c r="ER296" i="1"/>
  <c r="ER299" i="1"/>
  <c r="ER293" i="1"/>
  <c r="ER292" i="1"/>
  <c r="ER297" i="1"/>
  <c r="ER301" i="1"/>
  <c r="ER306" i="1"/>
  <c r="ER307" i="1"/>
  <c r="ER302" i="1"/>
  <c r="ER305" i="1"/>
  <c r="ER300" i="1"/>
  <c r="ER286" i="1"/>
  <c r="ER287" i="1"/>
  <c r="ER285" i="1"/>
  <c r="ER284" i="1"/>
  <c r="ER280" i="1"/>
  <c r="ER283" i="1"/>
  <c r="ER270" i="1"/>
  <c r="ER271" i="1"/>
  <c r="ER272" i="1"/>
  <c r="ER273" i="1"/>
  <c r="ER214" i="1"/>
  <c r="ER215" i="1"/>
  <c r="ER216" i="1"/>
  <c r="ER217" i="1"/>
  <c r="ER149" i="1"/>
  <c r="ER122" i="1"/>
  <c r="ER140" i="1"/>
  <c r="ER131" i="1"/>
  <c r="ER278" i="1"/>
  <c r="ER277" i="1"/>
  <c r="ER279" i="1"/>
  <c r="ER276" i="1"/>
  <c r="ER258" i="1"/>
  <c r="ER246" i="1"/>
  <c r="ER254" i="1"/>
  <c r="ER266" i="1"/>
  <c r="ER250" i="1"/>
  <c r="ER262" i="1"/>
  <c r="ER247" i="1"/>
  <c r="ER267" i="1"/>
  <c r="ER251" i="1"/>
  <c r="ER259" i="1"/>
  <c r="ER255" i="1"/>
  <c r="ER263" i="1"/>
  <c r="ER260" i="1"/>
  <c r="ER264" i="1"/>
  <c r="ER268" i="1"/>
  <c r="ER256" i="1"/>
  <c r="ER252" i="1"/>
  <c r="ER248" i="1"/>
  <c r="ER253" i="1"/>
  <c r="ER249" i="1"/>
  <c r="ER257" i="1"/>
  <c r="ER261" i="1"/>
  <c r="ER269" i="1"/>
  <c r="ER265" i="1"/>
  <c r="ER240" i="1"/>
  <c r="ER229" i="1"/>
  <c r="ER230" i="1"/>
  <c r="ER232" i="1"/>
  <c r="ER224" i="1"/>
  <c r="ER237" i="1"/>
  <c r="ER236" i="1"/>
  <c r="ER220" i="1"/>
  <c r="ER228" i="1"/>
  <c r="ER233" i="1"/>
  <c r="ER231" i="1"/>
  <c r="ER241" i="1"/>
  <c r="ER238" i="1"/>
  <c r="ER221" i="1"/>
  <c r="ER225" i="1"/>
  <c r="ER234" i="1"/>
  <c r="ER226" i="1"/>
  <c r="ER222" i="1"/>
  <c r="ER239" i="1"/>
  <c r="ER242" i="1"/>
  <c r="ER223" i="1"/>
  <c r="ER243" i="1"/>
  <c r="ER227" i="1"/>
  <c r="ER235" i="1"/>
  <c r="ER210" i="1"/>
  <c r="ER211" i="1"/>
  <c r="ER212" i="1"/>
  <c r="ER213" i="1"/>
  <c r="ER194" i="1"/>
  <c r="ER198" i="1"/>
  <c r="ER203" i="1"/>
  <c r="ER206" i="1"/>
  <c r="ER202" i="1"/>
  <c r="ER207" i="1"/>
  <c r="ER199" i="1"/>
  <c r="ER208" i="1"/>
  <c r="ER195" i="1"/>
  <c r="ER204" i="1"/>
  <c r="ER196" i="1"/>
  <c r="ER205" i="1"/>
  <c r="ER209" i="1"/>
  <c r="ER200" i="1"/>
  <c r="ER201" i="1"/>
  <c r="ER197" i="1"/>
  <c r="ER191" i="1"/>
  <c r="ER192" i="1"/>
  <c r="ER193" i="1"/>
  <c r="ER77" i="1"/>
  <c r="ER86" i="1"/>
  <c r="ER95" i="1"/>
  <c r="ER190" i="1"/>
  <c r="ER177" i="1"/>
  <c r="ER184" i="1"/>
  <c r="ER185" i="1"/>
  <c r="ER186" i="1"/>
  <c r="ER182" i="1"/>
  <c r="ER181" i="1"/>
  <c r="ER183" i="1"/>
  <c r="ER59" i="1"/>
  <c r="ER68" i="1"/>
  <c r="ER48" i="1"/>
  <c r="ER171" i="1"/>
  <c r="ER172" i="1"/>
  <c r="ER173" i="1"/>
  <c r="ES9" i="1"/>
  <c r="ES104" i="1" l="1"/>
  <c r="ES113" i="1"/>
  <c r="ES158" i="1"/>
  <c r="ES167" i="1"/>
  <c r="ES304" i="1"/>
  <c r="ES295" i="1"/>
  <c r="ES293" i="1"/>
  <c r="ES290" i="1"/>
  <c r="ES291" i="1"/>
  <c r="ES289" i="1"/>
  <c r="ES301" i="1"/>
  <c r="ES298" i="1"/>
  <c r="ES300" i="1"/>
  <c r="ES294" i="1"/>
  <c r="ES299" i="1"/>
  <c r="ES303" i="1"/>
  <c r="ES296" i="1"/>
  <c r="ES297" i="1"/>
  <c r="ES292" i="1"/>
  <c r="ES288" i="1"/>
  <c r="ES302" i="1"/>
  <c r="ES306" i="1"/>
  <c r="ES305" i="1"/>
  <c r="ES307" i="1"/>
  <c r="ES286" i="1"/>
  <c r="ES285" i="1"/>
  <c r="ES284" i="1"/>
  <c r="ES287" i="1"/>
  <c r="ES280" i="1"/>
  <c r="ES283" i="1"/>
  <c r="ES270" i="1"/>
  <c r="ES271" i="1"/>
  <c r="ES272" i="1"/>
  <c r="ES273" i="1"/>
  <c r="ES214" i="1"/>
  <c r="ES215" i="1"/>
  <c r="ES216" i="1"/>
  <c r="ES217" i="1"/>
  <c r="ES149" i="1"/>
  <c r="ES140" i="1"/>
  <c r="ES131" i="1"/>
  <c r="ES122" i="1"/>
  <c r="ES277" i="1"/>
  <c r="ES278" i="1"/>
  <c r="ES276" i="1"/>
  <c r="ES279" i="1"/>
  <c r="ES250" i="1"/>
  <c r="ES254" i="1"/>
  <c r="ES266" i="1"/>
  <c r="ES246" i="1"/>
  <c r="ES262" i="1"/>
  <c r="ES258" i="1"/>
  <c r="ES263" i="1"/>
  <c r="ES267" i="1"/>
  <c r="ES255" i="1"/>
  <c r="ES247" i="1"/>
  <c r="ES251" i="1"/>
  <c r="ES259" i="1"/>
  <c r="ES268" i="1"/>
  <c r="ES252" i="1"/>
  <c r="ES248" i="1"/>
  <c r="ES260" i="1"/>
  <c r="ES264" i="1"/>
  <c r="ES256" i="1"/>
  <c r="ES261" i="1"/>
  <c r="ES253" i="1"/>
  <c r="ES257" i="1"/>
  <c r="ES249" i="1"/>
  <c r="ES265" i="1"/>
  <c r="ES269" i="1"/>
  <c r="ES220" i="1"/>
  <c r="ES224" i="1"/>
  <c r="ES230" i="1"/>
  <c r="ES228" i="1"/>
  <c r="ES229" i="1"/>
  <c r="ES232" i="1"/>
  <c r="ES236" i="1"/>
  <c r="ES237" i="1"/>
  <c r="ES240" i="1"/>
  <c r="ES231" i="1"/>
  <c r="ES241" i="1"/>
  <c r="ES221" i="1"/>
  <c r="ES238" i="1"/>
  <c r="ES233" i="1"/>
  <c r="ES225" i="1"/>
  <c r="ES222" i="1"/>
  <c r="ES234" i="1"/>
  <c r="ES239" i="1"/>
  <c r="ES226" i="1"/>
  <c r="ES242" i="1"/>
  <c r="ES227" i="1"/>
  <c r="ES243" i="1"/>
  <c r="ES235" i="1"/>
  <c r="ES223" i="1"/>
  <c r="ES210" i="1"/>
  <c r="ES211" i="1"/>
  <c r="ES212" i="1"/>
  <c r="ES213" i="1"/>
  <c r="ES203" i="1"/>
  <c r="ES198" i="1"/>
  <c r="ES194" i="1"/>
  <c r="ES202" i="1"/>
  <c r="ES206" i="1"/>
  <c r="ES207" i="1"/>
  <c r="ES204" i="1"/>
  <c r="ES195" i="1"/>
  <c r="ES199" i="1"/>
  <c r="ES208" i="1"/>
  <c r="ES209" i="1"/>
  <c r="ES196" i="1"/>
  <c r="ES200" i="1"/>
  <c r="ES205" i="1"/>
  <c r="ES197" i="1"/>
  <c r="ES201" i="1"/>
  <c r="ES191" i="1"/>
  <c r="ES192" i="1"/>
  <c r="ES193" i="1"/>
  <c r="ES77" i="1"/>
  <c r="ES86" i="1"/>
  <c r="ES95" i="1"/>
  <c r="ES190" i="1"/>
  <c r="ES177" i="1"/>
  <c r="ES184" i="1"/>
  <c r="ES185" i="1"/>
  <c r="ES186" i="1"/>
  <c r="ES182" i="1"/>
  <c r="ES181" i="1"/>
  <c r="ES183" i="1"/>
  <c r="ES59" i="1"/>
  <c r="ES68" i="1"/>
  <c r="ES48" i="1"/>
  <c r="ES171" i="1"/>
  <c r="ES172" i="1"/>
  <c r="ES173" i="1"/>
  <c r="ET9" i="1"/>
  <c r="ET104" i="1" l="1"/>
  <c r="ET113" i="1"/>
  <c r="ET158" i="1"/>
  <c r="ET167" i="1"/>
  <c r="ET306" i="1"/>
  <c r="ET304" i="1"/>
  <c r="ET302" i="1"/>
  <c r="ET300" i="1"/>
  <c r="ET298" i="1"/>
  <c r="ET295" i="1"/>
  <c r="ET290" i="1"/>
  <c r="ET291" i="1"/>
  <c r="ET288" i="1"/>
  <c r="ET289" i="1"/>
  <c r="ET296" i="1"/>
  <c r="ET293" i="1"/>
  <c r="ET294" i="1"/>
  <c r="ET299" i="1"/>
  <c r="ET292" i="1"/>
  <c r="ET301" i="1"/>
  <c r="ET297" i="1"/>
  <c r="ET305" i="1"/>
  <c r="ET307" i="1"/>
  <c r="ET303" i="1"/>
  <c r="ET286" i="1"/>
  <c r="ET285" i="1"/>
  <c r="ET284" i="1"/>
  <c r="ET287" i="1"/>
  <c r="ET280" i="1"/>
  <c r="ET283" i="1"/>
  <c r="ET270" i="1"/>
  <c r="ET271" i="1"/>
  <c r="ET272" i="1"/>
  <c r="ET273" i="1"/>
  <c r="ET214" i="1"/>
  <c r="ET215" i="1"/>
  <c r="ET216" i="1"/>
  <c r="ET217" i="1"/>
  <c r="ET149" i="1"/>
  <c r="ET131" i="1"/>
  <c r="ET140" i="1"/>
  <c r="ET122" i="1"/>
  <c r="ET278" i="1"/>
  <c r="ET277" i="1"/>
  <c r="ET279" i="1"/>
  <c r="ET276" i="1"/>
  <c r="ET262" i="1"/>
  <c r="ET250" i="1"/>
  <c r="ET254" i="1"/>
  <c r="ET246" i="1"/>
  <c r="ET258" i="1"/>
  <c r="ET266" i="1"/>
  <c r="ET251" i="1"/>
  <c r="ET255" i="1"/>
  <c r="ET263" i="1"/>
  <c r="ET259" i="1"/>
  <c r="ET267" i="1"/>
  <c r="ET247" i="1"/>
  <c r="ET256" i="1"/>
  <c r="ET268" i="1"/>
  <c r="ET252" i="1"/>
  <c r="ET248" i="1"/>
  <c r="ET260" i="1"/>
  <c r="ET264" i="1"/>
  <c r="ET253" i="1"/>
  <c r="ET257" i="1"/>
  <c r="ET261" i="1"/>
  <c r="ET265" i="1"/>
  <c r="ET249" i="1"/>
  <c r="ET269" i="1"/>
  <c r="ET237" i="1"/>
  <c r="ET236" i="1"/>
  <c r="ET224" i="1"/>
  <c r="ET220" i="1"/>
  <c r="ET240" i="1"/>
  <c r="ET230" i="1"/>
  <c r="ET229" i="1"/>
  <c r="ET228" i="1"/>
  <c r="ET232" i="1"/>
  <c r="ET241" i="1"/>
  <c r="ET238" i="1"/>
  <c r="ET221" i="1"/>
  <c r="ET233" i="1"/>
  <c r="ET231" i="1"/>
  <c r="ET225" i="1"/>
  <c r="ET222" i="1"/>
  <c r="ET242" i="1"/>
  <c r="ET239" i="1"/>
  <c r="ET234" i="1"/>
  <c r="ET226" i="1"/>
  <c r="ET235" i="1"/>
  <c r="ET223" i="1"/>
  <c r="ET227" i="1"/>
  <c r="ET243" i="1"/>
  <c r="ET210" i="1"/>
  <c r="ET211" i="1"/>
  <c r="ET212" i="1"/>
  <c r="ET213" i="1"/>
  <c r="ET207" i="1"/>
  <c r="ET206" i="1"/>
  <c r="ET194" i="1"/>
  <c r="ET198" i="1"/>
  <c r="ET202" i="1"/>
  <c r="ET203" i="1"/>
  <c r="ET199" i="1"/>
  <c r="ET204" i="1"/>
  <c r="ET208" i="1"/>
  <c r="ET195" i="1"/>
  <c r="ET200" i="1"/>
  <c r="ET209" i="1"/>
  <c r="ET205" i="1"/>
  <c r="ET196" i="1"/>
  <c r="ET201" i="1"/>
  <c r="ET197" i="1"/>
  <c r="ET191" i="1"/>
  <c r="ET192" i="1"/>
  <c r="ET193" i="1"/>
  <c r="ET77" i="1"/>
  <c r="ET86" i="1"/>
  <c r="ET95" i="1"/>
  <c r="ET190" i="1"/>
  <c r="ET177" i="1"/>
  <c r="ET184" i="1"/>
  <c r="ET185" i="1"/>
  <c r="ET186" i="1"/>
  <c r="ET181" i="1"/>
  <c r="ET182" i="1"/>
  <c r="ET183" i="1"/>
  <c r="ET59" i="1"/>
  <c r="ET68" i="1"/>
  <c r="ET48" i="1"/>
  <c r="ET171" i="1"/>
  <c r="ET172" i="1"/>
  <c r="ET173" i="1"/>
  <c r="EU9" i="1"/>
  <c r="EU104" i="1" l="1"/>
  <c r="EU113" i="1"/>
  <c r="EU158" i="1"/>
  <c r="EU167" i="1"/>
  <c r="EU307" i="1"/>
  <c r="EU304" i="1"/>
  <c r="EU300" i="1"/>
  <c r="EU294" i="1"/>
  <c r="EU292" i="1"/>
  <c r="EU288" i="1"/>
  <c r="EU297" i="1"/>
  <c r="EU302" i="1"/>
  <c r="EU291" i="1"/>
  <c r="EU290" i="1"/>
  <c r="EU293" i="1"/>
  <c r="EU296" i="1"/>
  <c r="EU299" i="1"/>
  <c r="EU295" i="1"/>
  <c r="EU289" i="1"/>
  <c r="EU298" i="1"/>
  <c r="EU303" i="1"/>
  <c r="EU305" i="1"/>
  <c r="EU301" i="1"/>
  <c r="EU306" i="1"/>
  <c r="EU284" i="1"/>
  <c r="EU285" i="1"/>
  <c r="EU286" i="1"/>
  <c r="EU287" i="1"/>
  <c r="EU280" i="1"/>
  <c r="EU283" i="1"/>
  <c r="EU270" i="1"/>
  <c r="EU271" i="1"/>
  <c r="EU272" i="1"/>
  <c r="EU273" i="1"/>
  <c r="EU214" i="1"/>
  <c r="EU215" i="1"/>
  <c r="EU216" i="1"/>
  <c r="EU217" i="1"/>
  <c r="EU149" i="1"/>
  <c r="EU131" i="1"/>
  <c r="EU122" i="1"/>
  <c r="EU140" i="1"/>
  <c r="EU277" i="1"/>
  <c r="EU278" i="1"/>
  <c r="EU279" i="1"/>
  <c r="EU276" i="1"/>
  <c r="EU246" i="1"/>
  <c r="EU250" i="1"/>
  <c r="EU254" i="1"/>
  <c r="EU266" i="1"/>
  <c r="EU258" i="1"/>
  <c r="EU262" i="1"/>
  <c r="EU247" i="1"/>
  <c r="EU255" i="1"/>
  <c r="EU251" i="1"/>
  <c r="EU263" i="1"/>
  <c r="EU267" i="1"/>
  <c r="EU259" i="1"/>
  <c r="EU264" i="1"/>
  <c r="EU268" i="1"/>
  <c r="EU256" i="1"/>
  <c r="EU252" i="1"/>
  <c r="EU248" i="1"/>
  <c r="EU260" i="1"/>
  <c r="EU269" i="1"/>
  <c r="EU249" i="1"/>
  <c r="EU257" i="1"/>
  <c r="EU253" i="1"/>
  <c r="EU265" i="1"/>
  <c r="EU261" i="1"/>
  <c r="EU220" i="1"/>
  <c r="EU232" i="1"/>
  <c r="EU240" i="1"/>
  <c r="EU229" i="1"/>
  <c r="EU236" i="1"/>
  <c r="EU224" i="1"/>
  <c r="EU228" i="1"/>
  <c r="EU237" i="1"/>
  <c r="EU230" i="1"/>
  <c r="EU238" i="1"/>
  <c r="EU221" i="1"/>
  <c r="EU233" i="1"/>
  <c r="EU241" i="1"/>
  <c r="EU225" i="1"/>
  <c r="EU231" i="1"/>
  <c r="EU239" i="1"/>
  <c r="EU226" i="1"/>
  <c r="EU242" i="1"/>
  <c r="EU222" i="1"/>
  <c r="EU234" i="1"/>
  <c r="EU243" i="1"/>
  <c r="EU235" i="1"/>
  <c r="EU223" i="1"/>
  <c r="EU227" i="1"/>
  <c r="EU210" i="1"/>
  <c r="EU211" i="1"/>
  <c r="EU212" i="1"/>
  <c r="EU213" i="1"/>
  <c r="EU206" i="1"/>
  <c r="EU202" i="1"/>
  <c r="EU198" i="1"/>
  <c r="EU207" i="1"/>
  <c r="EU194" i="1"/>
  <c r="EU203" i="1"/>
  <c r="EU208" i="1"/>
  <c r="EU204" i="1"/>
  <c r="EU199" i="1"/>
  <c r="EU195" i="1"/>
  <c r="EU196" i="1"/>
  <c r="EU200" i="1"/>
  <c r="EU205" i="1"/>
  <c r="EU209" i="1"/>
  <c r="EU201" i="1"/>
  <c r="EU197" i="1"/>
  <c r="EU191" i="1"/>
  <c r="EU192" i="1"/>
  <c r="EU193" i="1"/>
  <c r="EU77" i="1"/>
  <c r="EU86" i="1"/>
  <c r="EU95" i="1"/>
  <c r="EU190" i="1"/>
  <c r="EU177" i="1"/>
  <c r="EU184" i="1"/>
  <c r="EU185" i="1"/>
  <c r="EU186" i="1"/>
  <c r="EU181" i="1"/>
  <c r="EU182" i="1"/>
  <c r="EU183" i="1"/>
  <c r="EU59" i="1"/>
  <c r="EU68" i="1"/>
  <c r="EU48" i="1"/>
  <c r="EU171" i="1"/>
  <c r="EU172" i="1"/>
  <c r="EU173" i="1"/>
  <c r="EV9" i="1"/>
  <c r="EV104" i="1" l="1"/>
  <c r="EV113" i="1"/>
  <c r="EV158" i="1"/>
  <c r="EV167" i="1"/>
  <c r="EV306" i="1"/>
  <c r="EV302" i="1"/>
  <c r="EV292" i="1"/>
  <c r="EV291" i="1"/>
  <c r="EV299" i="1"/>
  <c r="EV288" i="1"/>
  <c r="EV293" i="1"/>
  <c r="EV297" i="1"/>
  <c r="EV300" i="1"/>
  <c r="EV289" i="1"/>
  <c r="EV296" i="1"/>
  <c r="EV301" i="1"/>
  <c r="EV298" i="1"/>
  <c r="EV303" i="1"/>
  <c r="EV290" i="1"/>
  <c r="EV294" i="1"/>
  <c r="EV295" i="1"/>
  <c r="EV305" i="1"/>
  <c r="EV307" i="1"/>
  <c r="EV304" i="1"/>
  <c r="EV286" i="1"/>
  <c r="EV287" i="1"/>
  <c r="EV285" i="1"/>
  <c r="EV284" i="1"/>
  <c r="EV280" i="1"/>
  <c r="EV283" i="1"/>
  <c r="EV270" i="1"/>
  <c r="EV271" i="1"/>
  <c r="EV272" i="1"/>
  <c r="EV273" i="1"/>
  <c r="EV214" i="1"/>
  <c r="EV215" i="1"/>
  <c r="EV216" i="1"/>
  <c r="EV217" i="1"/>
  <c r="EV149" i="1"/>
  <c r="EV131" i="1"/>
  <c r="EV140" i="1"/>
  <c r="EV122" i="1"/>
  <c r="EV278" i="1"/>
  <c r="EV277" i="1"/>
  <c r="EV276" i="1"/>
  <c r="EV279" i="1"/>
  <c r="EV266" i="1"/>
  <c r="EV246" i="1"/>
  <c r="EV262" i="1"/>
  <c r="EV250" i="1"/>
  <c r="EV254" i="1"/>
  <c r="EV258" i="1"/>
  <c r="EV263" i="1"/>
  <c r="EV255" i="1"/>
  <c r="EV259" i="1"/>
  <c r="EV267" i="1"/>
  <c r="EV247" i="1"/>
  <c r="EV251" i="1"/>
  <c r="EV268" i="1"/>
  <c r="EV256" i="1"/>
  <c r="EV252" i="1"/>
  <c r="EV248" i="1"/>
  <c r="EV260" i="1"/>
  <c r="EV264" i="1"/>
  <c r="EV249" i="1"/>
  <c r="EV269" i="1"/>
  <c r="EV253" i="1"/>
  <c r="EV261" i="1"/>
  <c r="EV257" i="1"/>
  <c r="EV265" i="1"/>
  <c r="EV228" i="1"/>
  <c r="EV220" i="1"/>
  <c r="EV230" i="1"/>
  <c r="EV224" i="1"/>
  <c r="EV232" i="1"/>
  <c r="EV236" i="1"/>
  <c r="EV240" i="1"/>
  <c r="EV229" i="1"/>
  <c r="EV237" i="1"/>
  <c r="EV225" i="1"/>
  <c r="EV231" i="1"/>
  <c r="EV241" i="1"/>
  <c r="EV238" i="1"/>
  <c r="EV221" i="1"/>
  <c r="EV233" i="1"/>
  <c r="EV239" i="1"/>
  <c r="EV222" i="1"/>
  <c r="EV242" i="1"/>
  <c r="EV234" i="1"/>
  <c r="EV226" i="1"/>
  <c r="EV235" i="1"/>
  <c r="EV223" i="1"/>
  <c r="EV227" i="1"/>
  <c r="EV243" i="1"/>
  <c r="EV210" i="1"/>
  <c r="EV211" i="1"/>
  <c r="EV212" i="1"/>
  <c r="EV213" i="1"/>
  <c r="EV202" i="1"/>
  <c r="EV194" i="1"/>
  <c r="EV206" i="1"/>
  <c r="EV203" i="1"/>
  <c r="EV207" i="1"/>
  <c r="EV198" i="1"/>
  <c r="EV195" i="1"/>
  <c r="EV199" i="1"/>
  <c r="EV204" i="1"/>
  <c r="EV208" i="1"/>
  <c r="EV196" i="1"/>
  <c r="EV200" i="1"/>
  <c r="EV205" i="1"/>
  <c r="EV209" i="1"/>
  <c r="EV197" i="1"/>
  <c r="EV201" i="1"/>
  <c r="EV191" i="1"/>
  <c r="EV192" i="1"/>
  <c r="EV193" i="1"/>
  <c r="EV77" i="1"/>
  <c r="EV86" i="1"/>
  <c r="EV95" i="1"/>
  <c r="EV190" i="1"/>
  <c r="EV177" i="1"/>
  <c r="EV184" i="1"/>
  <c r="EV185" i="1"/>
  <c r="EV186" i="1"/>
  <c r="EV182" i="1"/>
  <c r="EV181" i="1"/>
  <c r="EV183" i="1"/>
  <c r="EV59" i="1"/>
  <c r="EV68" i="1"/>
  <c r="EV48" i="1"/>
  <c r="EV171" i="1"/>
  <c r="EV172" i="1"/>
  <c r="EV173" i="1"/>
  <c r="EW9" i="1"/>
  <c r="EW104" i="1" l="1"/>
  <c r="EW113" i="1"/>
  <c r="EW158" i="1"/>
  <c r="EW167" i="1"/>
  <c r="EW305" i="1"/>
  <c r="EW291" i="1"/>
  <c r="EW290" i="1"/>
  <c r="EW294" i="1"/>
  <c r="EW289" i="1"/>
  <c r="EW292" i="1"/>
  <c r="EW303" i="1"/>
  <c r="EW298" i="1"/>
  <c r="EW296" i="1"/>
  <c r="EW299" i="1"/>
  <c r="EW297" i="1"/>
  <c r="EW300" i="1"/>
  <c r="EW288" i="1"/>
  <c r="EW293" i="1"/>
  <c r="EW295" i="1"/>
  <c r="EW301" i="1"/>
  <c r="EW304" i="1"/>
  <c r="EW306" i="1"/>
  <c r="EW302" i="1"/>
  <c r="EW307" i="1"/>
  <c r="EW287" i="1"/>
  <c r="EW284" i="1"/>
  <c r="EW286" i="1"/>
  <c r="EW285" i="1"/>
  <c r="EW280" i="1"/>
  <c r="EW283" i="1"/>
  <c r="EW270" i="1"/>
  <c r="EW271" i="1"/>
  <c r="EW272" i="1"/>
  <c r="EW273" i="1"/>
  <c r="EW214" i="1"/>
  <c r="EW215" i="1"/>
  <c r="EW216" i="1"/>
  <c r="EW217" i="1"/>
  <c r="EW149" i="1"/>
  <c r="EW131" i="1"/>
  <c r="EW140" i="1"/>
  <c r="EW122" i="1"/>
  <c r="EW278" i="1"/>
  <c r="EW277" i="1"/>
  <c r="EW279" i="1"/>
  <c r="EW276" i="1"/>
  <c r="EW266" i="1"/>
  <c r="EW250" i="1"/>
  <c r="EW258" i="1"/>
  <c r="EW262" i="1"/>
  <c r="EW246" i="1"/>
  <c r="EW254" i="1"/>
  <c r="EW255" i="1"/>
  <c r="EW263" i="1"/>
  <c r="EW251" i="1"/>
  <c r="EW267" i="1"/>
  <c r="EW259" i="1"/>
  <c r="EW247" i="1"/>
  <c r="EW256" i="1"/>
  <c r="EW248" i="1"/>
  <c r="EW260" i="1"/>
  <c r="EW264" i="1"/>
  <c r="EW252" i="1"/>
  <c r="EW268" i="1"/>
  <c r="EW249" i="1"/>
  <c r="EW257" i="1"/>
  <c r="EW269" i="1"/>
  <c r="EW253" i="1"/>
  <c r="EW265" i="1"/>
  <c r="EW261" i="1"/>
  <c r="EW220" i="1"/>
  <c r="EW229" i="1"/>
  <c r="EW240" i="1"/>
  <c r="EW237" i="1"/>
  <c r="EW228" i="1"/>
  <c r="EW230" i="1"/>
  <c r="EW224" i="1"/>
  <c r="EW232" i="1"/>
  <c r="EW236" i="1"/>
  <c r="EW241" i="1"/>
  <c r="EW233" i="1"/>
  <c r="EW221" i="1"/>
  <c r="EW225" i="1"/>
  <c r="EW231" i="1"/>
  <c r="EW238" i="1"/>
  <c r="EW226" i="1"/>
  <c r="EW242" i="1"/>
  <c r="EW222" i="1"/>
  <c r="EW239" i="1"/>
  <c r="EW234" i="1"/>
  <c r="EW243" i="1"/>
  <c r="EW235" i="1"/>
  <c r="EW223" i="1"/>
  <c r="EW227" i="1"/>
  <c r="EW210" i="1"/>
  <c r="EW211" i="1"/>
  <c r="EW212" i="1"/>
  <c r="EW213" i="1"/>
  <c r="EW202" i="1"/>
  <c r="EW198" i="1"/>
  <c r="EW207" i="1"/>
  <c r="EW206" i="1"/>
  <c r="EW194" i="1"/>
  <c r="EW203" i="1"/>
  <c r="EW208" i="1"/>
  <c r="EW195" i="1"/>
  <c r="EW204" i="1"/>
  <c r="EW199" i="1"/>
  <c r="EW205" i="1"/>
  <c r="EW209" i="1"/>
  <c r="EW200" i="1"/>
  <c r="EW196" i="1"/>
  <c r="EW197" i="1"/>
  <c r="EW201" i="1"/>
  <c r="EW191" i="1"/>
  <c r="EW192" i="1"/>
  <c r="EW193" i="1"/>
  <c r="EW77" i="1"/>
  <c r="EW86" i="1"/>
  <c r="EW95" i="1"/>
  <c r="EW190" i="1"/>
  <c r="EW177" i="1"/>
  <c r="EW184" i="1"/>
  <c r="EW185" i="1"/>
  <c r="EW186" i="1"/>
  <c r="EW182" i="1"/>
  <c r="EW181" i="1"/>
  <c r="EW183" i="1"/>
  <c r="EW59" i="1"/>
  <c r="EW68" i="1"/>
  <c r="EW48" i="1"/>
  <c r="EW171" i="1"/>
  <c r="EW172" i="1"/>
  <c r="EW173" i="1"/>
  <c r="EX9" i="1"/>
  <c r="EX104" i="1" l="1"/>
  <c r="EX113" i="1"/>
  <c r="EX158" i="1"/>
  <c r="EX167" i="1"/>
  <c r="EX298" i="1"/>
  <c r="EX291" i="1"/>
  <c r="EX290" i="1"/>
  <c r="EX292" i="1"/>
  <c r="EX288" i="1"/>
  <c r="EX293" i="1"/>
  <c r="EX299" i="1"/>
  <c r="EX300" i="1"/>
  <c r="EX289" i="1"/>
  <c r="EX294" i="1"/>
  <c r="EX296" i="1"/>
  <c r="EX297" i="1"/>
  <c r="EX301" i="1"/>
  <c r="EX295" i="1"/>
  <c r="EX305" i="1"/>
  <c r="EX304" i="1"/>
  <c r="EX303" i="1"/>
  <c r="EX307" i="1"/>
  <c r="EX302" i="1"/>
  <c r="EX306" i="1"/>
  <c r="EX287" i="1"/>
  <c r="EX285" i="1"/>
  <c r="EX284" i="1"/>
  <c r="EX286" i="1"/>
  <c r="EX280" i="1"/>
  <c r="EX283" i="1"/>
  <c r="EX270" i="1"/>
  <c r="EX271" i="1"/>
  <c r="EX272" i="1"/>
  <c r="EX273" i="1"/>
  <c r="EX214" i="1"/>
  <c r="EX215" i="1"/>
  <c r="EX216" i="1"/>
  <c r="EX217" i="1"/>
  <c r="EX149" i="1"/>
  <c r="EX131" i="1"/>
  <c r="EX140" i="1"/>
  <c r="EX122" i="1"/>
  <c r="EX277" i="1"/>
  <c r="EX278" i="1"/>
  <c r="EX276" i="1"/>
  <c r="EX279" i="1"/>
  <c r="EX254" i="1"/>
  <c r="EX250" i="1"/>
  <c r="EX258" i="1"/>
  <c r="EX266" i="1"/>
  <c r="EX246" i="1"/>
  <c r="EX262" i="1"/>
  <c r="EX255" i="1"/>
  <c r="EX267" i="1"/>
  <c r="EX247" i="1"/>
  <c r="EX263" i="1"/>
  <c r="EX251" i="1"/>
  <c r="EX259" i="1"/>
  <c r="EX248" i="1"/>
  <c r="EX260" i="1"/>
  <c r="EX264" i="1"/>
  <c r="EX268" i="1"/>
  <c r="EX256" i="1"/>
  <c r="EX252" i="1"/>
  <c r="EX253" i="1"/>
  <c r="EX265" i="1"/>
  <c r="EX261" i="1"/>
  <c r="EX257" i="1"/>
  <c r="EX249" i="1"/>
  <c r="EX269" i="1"/>
  <c r="EX236" i="1"/>
  <c r="EX224" i="1"/>
  <c r="EX232" i="1"/>
  <c r="EX230" i="1"/>
  <c r="EX228" i="1"/>
  <c r="EX229" i="1"/>
  <c r="EX237" i="1"/>
  <c r="EX240" i="1"/>
  <c r="EX220" i="1"/>
  <c r="EX231" i="1"/>
  <c r="EX241" i="1"/>
  <c r="EX238" i="1"/>
  <c r="EX221" i="1"/>
  <c r="EX225" i="1"/>
  <c r="EX233" i="1"/>
  <c r="EX239" i="1"/>
  <c r="EX226" i="1"/>
  <c r="EX234" i="1"/>
  <c r="EX242" i="1"/>
  <c r="EX222" i="1"/>
  <c r="EX227" i="1"/>
  <c r="EX235" i="1"/>
  <c r="EX243" i="1"/>
  <c r="EX223" i="1"/>
  <c r="EX210" i="1"/>
  <c r="EX211" i="1"/>
  <c r="EX212" i="1"/>
  <c r="EX213" i="1"/>
  <c r="EX202" i="1"/>
  <c r="EX198" i="1"/>
  <c r="EX194" i="1"/>
  <c r="EX206" i="1"/>
  <c r="EX203" i="1"/>
  <c r="EX207" i="1"/>
  <c r="EX195" i="1"/>
  <c r="EX199" i="1"/>
  <c r="EX208" i="1"/>
  <c r="EX204" i="1"/>
  <c r="EX205" i="1"/>
  <c r="EX196" i="1"/>
  <c r="EX209" i="1"/>
  <c r="EX200" i="1"/>
  <c r="EX201" i="1"/>
  <c r="EX197" i="1"/>
  <c r="EX191" i="1"/>
  <c r="EX192" i="1"/>
  <c r="EX193" i="1"/>
  <c r="EX77" i="1"/>
  <c r="EX86" i="1"/>
  <c r="EX95" i="1"/>
  <c r="EX190" i="1"/>
  <c r="EX177" i="1"/>
  <c r="EX184" i="1"/>
  <c r="EX185" i="1"/>
  <c r="EX186" i="1"/>
  <c r="EX181" i="1"/>
  <c r="EX182" i="1"/>
  <c r="EX183" i="1"/>
  <c r="EX59" i="1"/>
  <c r="EX68" i="1"/>
  <c r="EX48" i="1"/>
  <c r="EX171" i="1"/>
  <c r="EX172" i="1"/>
  <c r="EX173" i="1"/>
  <c r="EY9" i="1"/>
  <c r="EY104" i="1" l="1"/>
  <c r="EY113" i="1"/>
  <c r="EY158" i="1"/>
  <c r="EY167" i="1"/>
  <c r="EY304" i="1"/>
  <c r="EY303" i="1"/>
  <c r="EY295" i="1"/>
  <c r="EY296" i="1"/>
  <c r="EY288" i="1"/>
  <c r="EY291" i="1"/>
  <c r="EY301" i="1"/>
  <c r="EY292" i="1"/>
  <c r="EY300" i="1"/>
  <c r="EY289" i="1"/>
  <c r="EY297" i="1"/>
  <c r="EY298" i="1"/>
  <c r="EY290" i="1"/>
  <c r="EY294" i="1"/>
  <c r="EY293" i="1"/>
  <c r="EY299" i="1"/>
  <c r="EY302" i="1"/>
  <c r="EY305" i="1"/>
  <c r="EY307" i="1"/>
  <c r="EY306" i="1"/>
  <c r="EY285" i="1"/>
  <c r="EY286" i="1"/>
  <c r="EY284" i="1"/>
  <c r="EY287" i="1"/>
  <c r="EY280" i="1"/>
  <c r="EY283" i="1"/>
  <c r="EY270" i="1"/>
  <c r="EY271" i="1"/>
  <c r="EY272" i="1"/>
  <c r="EY273" i="1"/>
  <c r="EY214" i="1"/>
  <c r="EY215" i="1"/>
  <c r="EY216" i="1"/>
  <c r="EY217" i="1"/>
  <c r="EY149" i="1"/>
  <c r="EY122" i="1"/>
  <c r="EY140" i="1"/>
  <c r="EY131" i="1"/>
  <c r="EY278" i="1"/>
  <c r="EY277" i="1"/>
  <c r="EY276" i="1"/>
  <c r="EY279" i="1"/>
  <c r="EY246" i="1"/>
  <c r="EY250" i="1"/>
  <c r="EY262" i="1"/>
  <c r="EY266" i="1"/>
  <c r="EY254" i="1"/>
  <c r="EY258" i="1"/>
  <c r="EY255" i="1"/>
  <c r="EY251" i="1"/>
  <c r="EY259" i="1"/>
  <c r="EY247" i="1"/>
  <c r="EY267" i="1"/>
  <c r="EY263" i="1"/>
  <c r="EY256" i="1"/>
  <c r="EY248" i="1"/>
  <c r="EY268" i="1"/>
  <c r="EY260" i="1"/>
  <c r="EY252" i="1"/>
  <c r="EY264" i="1"/>
  <c r="EY265" i="1"/>
  <c r="EY269" i="1"/>
  <c r="EY257" i="1"/>
  <c r="EY249" i="1"/>
  <c r="EY253" i="1"/>
  <c r="EY261" i="1"/>
  <c r="EY220" i="1"/>
  <c r="EY236" i="1"/>
  <c r="EY230" i="1"/>
  <c r="EY232" i="1"/>
  <c r="EY224" i="1"/>
  <c r="EY228" i="1"/>
  <c r="EY240" i="1"/>
  <c r="EY229" i="1"/>
  <c r="EY237" i="1"/>
  <c r="EY225" i="1"/>
  <c r="EY238" i="1"/>
  <c r="EY231" i="1"/>
  <c r="EY221" i="1"/>
  <c r="EY241" i="1"/>
  <c r="EY233" i="1"/>
  <c r="EY234" i="1"/>
  <c r="EY226" i="1"/>
  <c r="EY222" i="1"/>
  <c r="EY239" i="1"/>
  <c r="EY242" i="1"/>
  <c r="EY223" i="1"/>
  <c r="EY243" i="1"/>
  <c r="EY227" i="1"/>
  <c r="EY235" i="1"/>
  <c r="EY210" i="1"/>
  <c r="EY211" i="1"/>
  <c r="EY212" i="1"/>
  <c r="EY213" i="1"/>
  <c r="EY203" i="1"/>
  <c r="EY194" i="1"/>
  <c r="EY198" i="1"/>
  <c r="EY207" i="1"/>
  <c r="EY202" i="1"/>
  <c r="EY206" i="1"/>
  <c r="EY199" i="1"/>
  <c r="EY195" i="1"/>
  <c r="EY208" i="1"/>
  <c r="EY204" i="1"/>
  <c r="EY200" i="1"/>
  <c r="EY196" i="1"/>
  <c r="EY209" i="1"/>
  <c r="EY205" i="1"/>
  <c r="EY201" i="1"/>
  <c r="EY197" i="1"/>
  <c r="EY191" i="1"/>
  <c r="EY192" i="1"/>
  <c r="EY193" i="1"/>
  <c r="EY77" i="1"/>
  <c r="EY86" i="1"/>
  <c r="EY95" i="1"/>
  <c r="EY190" i="1"/>
  <c r="EY177" i="1"/>
  <c r="EY184" i="1"/>
  <c r="EY185" i="1"/>
  <c r="EY186" i="1"/>
  <c r="EY182" i="1"/>
  <c r="EY181" i="1"/>
  <c r="EY183" i="1"/>
  <c r="EY59" i="1"/>
  <c r="EY68" i="1"/>
  <c r="EY48" i="1"/>
  <c r="EY171" i="1"/>
  <c r="EY172" i="1"/>
  <c r="EY173" i="1"/>
  <c r="EZ9" i="1"/>
  <c r="EZ104" i="1" l="1"/>
  <c r="EZ113" i="1"/>
  <c r="EZ158" i="1"/>
  <c r="EZ167" i="1"/>
  <c r="EZ304" i="1"/>
  <c r="EZ298" i="1"/>
  <c r="EZ299" i="1"/>
  <c r="EZ294" i="1"/>
  <c r="EZ295" i="1"/>
  <c r="EZ292" i="1"/>
  <c r="EZ289" i="1"/>
  <c r="EZ288" i="1"/>
  <c r="EZ296" i="1"/>
  <c r="EZ290" i="1"/>
  <c r="EZ291" i="1"/>
  <c r="EZ293" i="1"/>
  <c r="EZ297" i="1"/>
  <c r="EZ300" i="1"/>
  <c r="EZ303" i="1"/>
  <c r="EZ307" i="1"/>
  <c r="EZ305" i="1"/>
  <c r="EZ306" i="1"/>
  <c r="EZ301" i="1"/>
  <c r="EZ302" i="1"/>
  <c r="EZ287" i="1"/>
  <c r="EZ286" i="1"/>
  <c r="EZ285" i="1"/>
  <c r="EZ284" i="1"/>
  <c r="EZ280" i="1"/>
  <c r="EZ283" i="1"/>
  <c r="EZ270" i="1"/>
  <c r="EZ271" i="1"/>
  <c r="EZ272" i="1"/>
  <c r="EZ273" i="1"/>
  <c r="EZ214" i="1"/>
  <c r="EZ215" i="1"/>
  <c r="EZ216" i="1"/>
  <c r="EZ217" i="1"/>
  <c r="EZ149" i="1"/>
  <c r="EZ122" i="1"/>
  <c r="EZ131" i="1"/>
  <c r="EZ140" i="1"/>
  <c r="EZ278" i="1"/>
  <c r="EZ277" i="1"/>
  <c r="EZ276" i="1"/>
  <c r="EZ279" i="1"/>
  <c r="EZ262" i="1"/>
  <c r="EZ266" i="1"/>
  <c r="EZ246" i="1"/>
  <c r="EZ254" i="1"/>
  <c r="EZ258" i="1"/>
  <c r="EZ250" i="1"/>
  <c r="EZ247" i="1"/>
  <c r="EZ251" i="1"/>
  <c r="EZ259" i="1"/>
  <c r="EZ267" i="1"/>
  <c r="EZ255" i="1"/>
  <c r="EZ263" i="1"/>
  <c r="EZ264" i="1"/>
  <c r="EZ268" i="1"/>
  <c r="EZ256" i="1"/>
  <c r="EZ248" i="1"/>
  <c r="EZ252" i="1"/>
  <c r="EZ260" i="1"/>
  <c r="EZ249" i="1"/>
  <c r="EZ265" i="1"/>
  <c r="EZ257" i="1"/>
  <c r="EZ253" i="1"/>
  <c r="EZ261" i="1"/>
  <c r="EZ269" i="1"/>
  <c r="EZ232" i="1"/>
  <c r="EZ229" i="1"/>
  <c r="EZ237" i="1"/>
  <c r="EZ240" i="1"/>
  <c r="EZ224" i="1"/>
  <c r="EZ236" i="1"/>
  <c r="EZ220" i="1"/>
  <c r="EZ230" i="1"/>
  <c r="EZ228" i="1"/>
  <c r="EZ233" i="1"/>
  <c r="EZ231" i="1"/>
  <c r="EZ221" i="1"/>
  <c r="EZ225" i="1"/>
  <c r="EZ241" i="1"/>
  <c r="EZ238" i="1"/>
  <c r="EZ226" i="1"/>
  <c r="EZ234" i="1"/>
  <c r="EZ222" i="1"/>
  <c r="EZ239" i="1"/>
  <c r="EZ242" i="1"/>
  <c r="EZ235" i="1"/>
  <c r="EZ223" i="1"/>
  <c r="EZ243" i="1"/>
  <c r="EZ227" i="1"/>
  <c r="EZ210" i="1"/>
  <c r="EZ211" i="1"/>
  <c r="EZ212" i="1"/>
  <c r="EZ213" i="1"/>
  <c r="EZ206" i="1"/>
  <c r="EZ207" i="1"/>
  <c r="EZ194" i="1"/>
  <c r="EZ198" i="1"/>
  <c r="EZ203" i="1"/>
  <c r="EZ202" i="1"/>
  <c r="EZ208" i="1"/>
  <c r="EZ195" i="1"/>
  <c r="EZ204" i="1"/>
  <c r="EZ199" i="1"/>
  <c r="EZ205" i="1"/>
  <c r="EZ200" i="1"/>
  <c r="EZ196" i="1"/>
  <c r="EZ209" i="1"/>
  <c r="EZ201" i="1"/>
  <c r="EZ197" i="1"/>
  <c r="EZ191" i="1"/>
  <c r="EZ192" i="1"/>
  <c r="EZ193" i="1"/>
  <c r="EZ77" i="1"/>
  <c r="EZ86" i="1"/>
  <c r="EZ95" i="1"/>
  <c r="EZ190" i="1"/>
  <c r="EZ177" i="1"/>
  <c r="EZ184" i="1"/>
  <c r="EZ185" i="1"/>
  <c r="EZ186" i="1"/>
  <c r="EZ181" i="1"/>
  <c r="EZ182" i="1"/>
  <c r="EZ183" i="1"/>
  <c r="EZ59" i="1"/>
  <c r="EZ68" i="1"/>
  <c r="EZ48" i="1"/>
  <c r="EZ171" i="1"/>
  <c r="EZ172" i="1"/>
  <c r="EZ173" i="1"/>
  <c r="FA9" i="1"/>
  <c r="FA104" i="1" l="1"/>
  <c r="FA113" i="1"/>
  <c r="FA158" i="1"/>
  <c r="FA167" i="1"/>
  <c r="FA304" i="1"/>
  <c r="FA295" i="1"/>
  <c r="FA290" i="1"/>
  <c r="FA293" i="1"/>
  <c r="FA291" i="1"/>
  <c r="FA288" i="1"/>
  <c r="FA303" i="1"/>
  <c r="FA298" i="1"/>
  <c r="FA300" i="1"/>
  <c r="FA294" i="1"/>
  <c r="FA296" i="1"/>
  <c r="FA297" i="1"/>
  <c r="FA292" i="1"/>
  <c r="FA299" i="1"/>
  <c r="FA289" i="1"/>
  <c r="FA301" i="1"/>
  <c r="FA307" i="1"/>
  <c r="FA306" i="1"/>
  <c r="FA305" i="1"/>
  <c r="FA302" i="1"/>
  <c r="FA286" i="1"/>
  <c r="FA285" i="1"/>
  <c r="FA284" i="1"/>
  <c r="FA287" i="1"/>
  <c r="FA280" i="1"/>
  <c r="FA283" i="1"/>
  <c r="FA270" i="1"/>
  <c r="FA271" i="1"/>
  <c r="FA272" i="1"/>
  <c r="FA273" i="1"/>
  <c r="FA214" i="1"/>
  <c r="FA215" i="1"/>
  <c r="FA216" i="1"/>
  <c r="FA217" i="1"/>
  <c r="FA149" i="1"/>
  <c r="FA131" i="1"/>
  <c r="FA122" i="1"/>
  <c r="FA140" i="1"/>
  <c r="FA278" i="1"/>
  <c r="FA277" i="1"/>
  <c r="FA279" i="1"/>
  <c r="FA276" i="1"/>
  <c r="FA258" i="1"/>
  <c r="FA250" i="1"/>
  <c r="FA262" i="1"/>
  <c r="FA266" i="1"/>
  <c r="FA254" i="1"/>
  <c r="FA246" i="1"/>
  <c r="FA247" i="1"/>
  <c r="FA263" i="1"/>
  <c r="FA251" i="1"/>
  <c r="FA259" i="1"/>
  <c r="FA267" i="1"/>
  <c r="FA255" i="1"/>
  <c r="FA260" i="1"/>
  <c r="FA256" i="1"/>
  <c r="FA268" i="1"/>
  <c r="FA264" i="1"/>
  <c r="FA252" i="1"/>
  <c r="FA248" i="1"/>
  <c r="FA265" i="1"/>
  <c r="FA261" i="1"/>
  <c r="FA253" i="1"/>
  <c r="FA257" i="1"/>
  <c r="FA249" i="1"/>
  <c r="FA269" i="1"/>
  <c r="FA220" i="1"/>
  <c r="FA230" i="1"/>
  <c r="FA224" i="1"/>
  <c r="FA229" i="1"/>
  <c r="FA228" i="1"/>
  <c r="FA232" i="1"/>
  <c r="FA240" i="1"/>
  <c r="FA237" i="1"/>
  <c r="FA236" i="1"/>
  <c r="FA225" i="1"/>
  <c r="FA231" i="1"/>
  <c r="FA233" i="1"/>
  <c r="FA241" i="1"/>
  <c r="FA238" i="1"/>
  <c r="FA221" i="1"/>
  <c r="FA242" i="1"/>
  <c r="FA226" i="1"/>
  <c r="FA234" i="1"/>
  <c r="FA222" i="1"/>
  <c r="FA239" i="1"/>
  <c r="FA243" i="1"/>
  <c r="FA227" i="1"/>
  <c r="FA235" i="1"/>
  <c r="FA223" i="1"/>
  <c r="FA210" i="1"/>
  <c r="FA211" i="1"/>
  <c r="FA212" i="1"/>
  <c r="FA213" i="1"/>
  <c r="FA203" i="1"/>
  <c r="FA198" i="1"/>
  <c r="FA194" i="1"/>
  <c r="FA206" i="1"/>
  <c r="FA202" i="1"/>
  <c r="FA207" i="1"/>
  <c r="FA208" i="1"/>
  <c r="FA195" i="1"/>
  <c r="FA199" i="1"/>
  <c r="FA204" i="1"/>
  <c r="FA209" i="1"/>
  <c r="FA205" i="1"/>
  <c r="FA200" i="1"/>
  <c r="FA196" i="1"/>
  <c r="FA197" i="1"/>
  <c r="FA201" i="1"/>
  <c r="FA191" i="1"/>
  <c r="FA192" i="1"/>
  <c r="FA193" i="1"/>
  <c r="FA77" i="1"/>
  <c r="FA86" i="1"/>
  <c r="FA95" i="1"/>
  <c r="FA190" i="1"/>
  <c r="FA177" i="1"/>
  <c r="FA184" i="1"/>
  <c r="FA185" i="1"/>
  <c r="FA186" i="1"/>
  <c r="FA181" i="1"/>
  <c r="FA182" i="1"/>
  <c r="FA183" i="1"/>
  <c r="FA59" i="1"/>
  <c r="FA68" i="1"/>
  <c r="FA48" i="1"/>
  <c r="FA171" i="1"/>
  <c r="FA172" i="1"/>
  <c r="FA173" i="1"/>
  <c r="FB9" i="1"/>
  <c r="FB104" i="1" l="1"/>
  <c r="FB113" i="1"/>
  <c r="FB158" i="1"/>
  <c r="FB167" i="1"/>
  <c r="FB304" i="1"/>
  <c r="FB298" i="1"/>
  <c r="FB300" i="1"/>
  <c r="FB295" i="1"/>
  <c r="FB290" i="1"/>
  <c r="FB291" i="1"/>
  <c r="FB289" i="1"/>
  <c r="FB288" i="1"/>
  <c r="FB293" i="1"/>
  <c r="FB297" i="1"/>
  <c r="FB299" i="1"/>
  <c r="FB292" i="1"/>
  <c r="FB294" i="1"/>
  <c r="FB301" i="1"/>
  <c r="FB303" i="1"/>
  <c r="FB296" i="1"/>
  <c r="FB305" i="1"/>
  <c r="FB302" i="1"/>
  <c r="FB306" i="1"/>
  <c r="FB307" i="1"/>
  <c r="FB287" i="1"/>
  <c r="FB285" i="1"/>
  <c r="FB284" i="1"/>
  <c r="FB286" i="1"/>
  <c r="FB280" i="1"/>
  <c r="FB283" i="1"/>
  <c r="FB270" i="1"/>
  <c r="FB271" i="1"/>
  <c r="FB272" i="1"/>
  <c r="FB273" i="1"/>
  <c r="FB214" i="1"/>
  <c r="FB215" i="1"/>
  <c r="FB216" i="1"/>
  <c r="FB217" i="1"/>
  <c r="FB149" i="1"/>
  <c r="FB131" i="1"/>
  <c r="FB140" i="1"/>
  <c r="FB122" i="1"/>
  <c r="FB278" i="1"/>
  <c r="FB277" i="1"/>
  <c r="FB279" i="1"/>
  <c r="FB276" i="1"/>
  <c r="FB262" i="1"/>
  <c r="FB250" i="1"/>
  <c r="FB254" i="1"/>
  <c r="FB266" i="1"/>
  <c r="FB258" i="1"/>
  <c r="FB246" i="1"/>
  <c r="FB251" i="1"/>
  <c r="FB263" i="1"/>
  <c r="FB259" i="1"/>
  <c r="FB267" i="1"/>
  <c r="FB247" i="1"/>
  <c r="FB255" i="1"/>
  <c r="FB256" i="1"/>
  <c r="FB248" i="1"/>
  <c r="FB268" i="1"/>
  <c r="FB252" i="1"/>
  <c r="FB260" i="1"/>
  <c r="FB264" i="1"/>
  <c r="FB261" i="1"/>
  <c r="FB265" i="1"/>
  <c r="FB249" i="1"/>
  <c r="FB269" i="1"/>
  <c r="FB253" i="1"/>
  <c r="FB257" i="1"/>
  <c r="FB236" i="1"/>
  <c r="FB230" i="1"/>
  <c r="FB224" i="1"/>
  <c r="FB220" i="1"/>
  <c r="FB229" i="1"/>
  <c r="FB240" i="1"/>
  <c r="FB228" i="1"/>
  <c r="FB232" i="1"/>
  <c r="FB237" i="1"/>
  <c r="FB241" i="1"/>
  <c r="FB238" i="1"/>
  <c r="FB221" i="1"/>
  <c r="FB231" i="1"/>
  <c r="FB225" i="1"/>
  <c r="FB233" i="1"/>
  <c r="FB222" i="1"/>
  <c r="FB239" i="1"/>
  <c r="FB234" i="1"/>
  <c r="FB242" i="1"/>
  <c r="FB226" i="1"/>
  <c r="FB235" i="1"/>
  <c r="FB223" i="1"/>
  <c r="FB227" i="1"/>
  <c r="FB243" i="1"/>
  <c r="FB210" i="1"/>
  <c r="FB211" i="1"/>
  <c r="FB212" i="1"/>
  <c r="FB213" i="1"/>
  <c r="FB206" i="1"/>
  <c r="FB194" i="1"/>
  <c r="FB203" i="1"/>
  <c r="FB207" i="1"/>
  <c r="FB198" i="1"/>
  <c r="FB202" i="1"/>
  <c r="FB195" i="1"/>
  <c r="FB204" i="1"/>
  <c r="FB199" i="1"/>
  <c r="FB208" i="1"/>
  <c r="FB196" i="1"/>
  <c r="FB205" i="1"/>
  <c r="FB200" i="1"/>
  <c r="FB209" i="1"/>
  <c r="FB197" i="1"/>
  <c r="FB201" i="1"/>
  <c r="FB191" i="1"/>
  <c r="FB192" i="1"/>
  <c r="FB193" i="1"/>
  <c r="FB77" i="1"/>
  <c r="FB86" i="1"/>
  <c r="FB95" i="1"/>
  <c r="FB190" i="1"/>
  <c r="FB177" i="1"/>
  <c r="FB184" i="1"/>
  <c r="FB185" i="1"/>
  <c r="FB186" i="1"/>
  <c r="FB181" i="1"/>
  <c r="FB182" i="1"/>
  <c r="FB183" i="1"/>
  <c r="FB59" i="1"/>
  <c r="FB68" i="1"/>
  <c r="FB48" i="1"/>
  <c r="FB171" i="1"/>
  <c r="FB172" i="1"/>
  <c r="FB173" i="1"/>
  <c r="FC9" i="1"/>
  <c r="FC104" i="1" l="1"/>
  <c r="FC113" i="1"/>
  <c r="FC158" i="1"/>
  <c r="FC167" i="1"/>
  <c r="FC307" i="1"/>
  <c r="FC306" i="1"/>
  <c r="FC304" i="1"/>
  <c r="FC300" i="1"/>
  <c r="FC294" i="1"/>
  <c r="FC288" i="1"/>
  <c r="FC298" i="1"/>
  <c r="FC293" i="1"/>
  <c r="FC296" i="1"/>
  <c r="FC303" i="1"/>
  <c r="FC299" i="1"/>
  <c r="FC291" i="1"/>
  <c r="FC292" i="1"/>
  <c r="FC290" i="1"/>
  <c r="FC289" i="1"/>
  <c r="FC295" i="1"/>
  <c r="FC297" i="1"/>
  <c r="FC302" i="1"/>
  <c r="FC305" i="1"/>
  <c r="FC301" i="1"/>
  <c r="FC284" i="1"/>
  <c r="FC287" i="1"/>
  <c r="FC285" i="1"/>
  <c r="FC286" i="1"/>
  <c r="FC280" i="1"/>
  <c r="FC283" i="1"/>
  <c r="FC270" i="1"/>
  <c r="FC271" i="1"/>
  <c r="FC272" i="1"/>
  <c r="FC273" i="1"/>
  <c r="FC214" i="1"/>
  <c r="FC215" i="1"/>
  <c r="FC216" i="1"/>
  <c r="FC217" i="1"/>
  <c r="FC149" i="1"/>
  <c r="FC140" i="1"/>
  <c r="FC122" i="1"/>
  <c r="FC131" i="1"/>
  <c r="FC278" i="1"/>
  <c r="FC277" i="1"/>
  <c r="FC279" i="1"/>
  <c r="FC276" i="1"/>
  <c r="FC250" i="1"/>
  <c r="FC246" i="1"/>
  <c r="FC258" i="1"/>
  <c r="FC254" i="1"/>
  <c r="FC262" i="1"/>
  <c r="FC266" i="1"/>
  <c r="FC247" i="1"/>
  <c r="FC251" i="1"/>
  <c r="FC263" i="1"/>
  <c r="FC259" i="1"/>
  <c r="FC267" i="1"/>
  <c r="FC255" i="1"/>
  <c r="FC268" i="1"/>
  <c r="FC264" i="1"/>
  <c r="FC256" i="1"/>
  <c r="FC252" i="1"/>
  <c r="FC248" i="1"/>
  <c r="FC260" i="1"/>
  <c r="FC253" i="1"/>
  <c r="FC269" i="1"/>
  <c r="FC249" i="1"/>
  <c r="FC257" i="1"/>
  <c r="FC265" i="1"/>
  <c r="FC261" i="1"/>
  <c r="FC240" i="1"/>
  <c r="FC220" i="1"/>
  <c r="FC229" i="1"/>
  <c r="FC236" i="1"/>
  <c r="FC232" i="1"/>
  <c r="FC230" i="1"/>
  <c r="FC224" i="1"/>
  <c r="FC237" i="1"/>
  <c r="FC228" i="1"/>
  <c r="FC238" i="1"/>
  <c r="FC221" i="1"/>
  <c r="FC233" i="1"/>
  <c r="FC225" i="1"/>
  <c r="FC241" i="1"/>
  <c r="FC231" i="1"/>
  <c r="FC226" i="1"/>
  <c r="FC239" i="1"/>
  <c r="FC222" i="1"/>
  <c r="FC242" i="1"/>
  <c r="FC234" i="1"/>
  <c r="FC243" i="1"/>
  <c r="FC235" i="1"/>
  <c r="FC223" i="1"/>
  <c r="FC227" i="1"/>
  <c r="FC210" i="1"/>
  <c r="FC211" i="1"/>
  <c r="FC212" i="1"/>
  <c r="FC213" i="1"/>
  <c r="FC202" i="1"/>
  <c r="FC198" i="1"/>
  <c r="FC206" i="1"/>
  <c r="FC194" i="1"/>
  <c r="FC207" i="1"/>
  <c r="FC203" i="1"/>
  <c r="FC208" i="1"/>
  <c r="FC199" i="1"/>
  <c r="FC195" i="1"/>
  <c r="FC204" i="1"/>
  <c r="FC209" i="1"/>
  <c r="FC196" i="1"/>
  <c r="FC205" i="1"/>
  <c r="FC200" i="1"/>
  <c r="FC197" i="1"/>
  <c r="FC201" i="1"/>
  <c r="FC191" i="1"/>
  <c r="FC192" i="1"/>
  <c r="FC193" i="1"/>
  <c r="FC77" i="1"/>
  <c r="FC86" i="1"/>
  <c r="FC95" i="1"/>
  <c r="FC190" i="1"/>
  <c r="FC177" i="1"/>
  <c r="FC184" i="1"/>
  <c r="FC185" i="1"/>
  <c r="FC186" i="1"/>
  <c r="FC182" i="1"/>
  <c r="FC181" i="1"/>
  <c r="FC183" i="1"/>
  <c r="FC59" i="1"/>
  <c r="FC68" i="1"/>
  <c r="FC48" i="1"/>
  <c r="FC171" i="1"/>
  <c r="FC172" i="1"/>
  <c r="FC173" i="1"/>
  <c r="FD9" i="1"/>
  <c r="FD104" i="1" l="1"/>
  <c r="FD113" i="1"/>
  <c r="FD158" i="1"/>
  <c r="FD167" i="1"/>
  <c r="FD302" i="1"/>
  <c r="FD297" i="1"/>
  <c r="FD293" i="1"/>
  <c r="FD294" i="1"/>
  <c r="FD295" i="1"/>
  <c r="FD289" i="1"/>
  <c r="FD291" i="1"/>
  <c r="FD288" i="1"/>
  <c r="FD300" i="1"/>
  <c r="FD296" i="1"/>
  <c r="FD298" i="1"/>
  <c r="FD299" i="1"/>
  <c r="FD292" i="1"/>
  <c r="FD290" i="1"/>
  <c r="FD303" i="1"/>
  <c r="FD307" i="1"/>
  <c r="FD301" i="1"/>
  <c r="FD304" i="1"/>
  <c r="FD306" i="1"/>
  <c r="FD305" i="1"/>
  <c r="FD284" i="1"/>
  <c r="FD286" i="1"/>
  <c r="FD287" i="1"/>
  <c r="FD285" i="1"/>
  <c r="FD280" i="1"/>
  <c r="FD283" i="1"/>
  <c r="FD270" i="1"/>
  <c r="FD271" i="1"/>
  <c r="FD272" i="1"/>
  <c r="FD273" i="1"/>
  <c r="FD214" i="1"/>
  <c r="FD215" i="1"/>
  <c r="FD216" i="1"/>
  <c r="FD217" i="1"/>
  <c r="FD149" i="1"/>
  <c r="FD122" i="1"/>
  <c r="FD140" i="1"/>
  <c r="FD131" i="1"/>
  <c r="FD278" i="1"/>
  <c r="FD277" i="1"/>
  <c r="FD276" i="1"/>
  <c r="FD279" i="1"/>
  <c r="FD262" i="1"/>
  <c r="FD254" i="1"/>
  <c r="FD250" i="1"/>
  <c r="FD258" i="1"/>
  <c r="FD246" i="1"/>
  <c r="FD266" i="1"/>
  <c r="FD259" i="1"/>
  <c r="FD267" i="1"/>
  <c r="FD255" i="1"/>
  <c r="FD247" i="1"/>
  <c r="FD251" i="1"/>
  <c r="FD263" i="1"/>
  <c r="FD252" i="1"/>
  <c r="FD268" i="1"/>
  <c r="FD248" i="1"/>
  <c r="FD260" i="1"/>
  <c r="FD256" i="1"/>
  <c r="FD264" i="1"/>
  <c r="FD269" i="1"/>
  <c r="FD253" i="1"/>
  <c r="FD261" i="1"/>
  <c r="FD265" i="1"/>
  <c r="FD257" i="1"/>
  <c r="FD249" i="1"/>
  <c r="FD228" i="1"/>
  <c r="FD220" i="1"/>
  <c r="FD230" i="1"/>
  <c r="FD232" i="1"/>
  <c r="FD224" i="1"/>
  <c r="FD240" i="1"/>
  <c r="FD229" i="1"/>
  <c r="FD236" i="1"/>
  <c r="FD237" i="1"/>
  <c r="FD225" i="1"/>
  <c r="FD231" i="1"/>
  <c r="FD238" i="1"/>
  <c r="FD221" i="1"/>
  <c r="FD241" i="1"/>
  <c r="FD233" i="1"/>
  <c r="FD242" i="1"/>
  <c r="FD222" i="1"/>
  <c r="FD234" i="1"/>
  <c r="FD226" i="1"/>
  <c r="FD239" i="1"/>
  <c r="FD223" i="1"/>
  <c r="FD243" i="1"/>
  <c r="FD227" i="1"/>
  <c r="FD235" i="1"/>
  <c r="FD210" i="1"/>
  <c r="FD211" i="1"/>
  <c r="FD212" i="1"/>
  <c r="FD213" i="1"/>
  <c r="FD202" i="1"/>
  <c r="FD194" i="1"/>
  <c r="FD203" i="1"/>
  <c r="FD207" i="1"/>
  <c r="FD206" i="1"/>
  <c r="FD198" i="1"/>
  <c r="FD195" i="1"/>
  <c r="FD199" i="1"/>
  <c r="FD204" i="1"/>
  <c r="FD208" i="1"/>
  <c r="FD200" i="1"/>
  <c r="FD205" i="1"/>
  <c r="FD196" i="1"/>
  <c r="FD209" i="1"/>
  <c r="FD201" i="1"/>
  <c r="FD197" i="1"/>
  <c r="FD191" i="1"/>
  <c r="FD192" i="1"/>
  <c r="FD193" i="1"/>
  <c r="FD77" i="1"/>
  <c r="FD86" i="1"/>
  <c r="FD95" i="1"/>
  <c r="FD190" i="1"/>
  <c r="FD177" i="1"/>
  <c r="FD184" i="1"/>
  <c r="FD185" i="1"/>
  <c r="FD186" i="1"/>
  <c r="FD181" i="1"/>
  <c r="FD182" i="1"/>
  <c r="FD183" i="1"/>
  <c r="FD59" i="1"/>
  <c r="FD68" i="1"/>
  <c r="FD48" i="1"/>
  <c r="FD171" i="1"/>
  <c r="FD172" i="1"/>
  <c r="FD173" i="1"/>
  <c r="FE9" i="1"/>
  <c r="FE104" i="1" l="1"/>
  <c r="FE113" i="1"/>
  <c r="FE158" i="1"/>
  <c r="FE167" i="1"/>
  <c r="FE291" i="1"/>
  <c r="FE294" i="1"/>
  <c r="FE290" i="1"/>
  <c r="FE292" i="1"/>
  <c r="FE296" i="1"/>
  <c r="FE297" i="1"/>
  <c r="FE298" i="1"/>
  <c r="FE289" i="1"/>
  <c r="FE299" i="1"/>
  <c r="FE293" i="1"/>
  <c r="FE300" i="1"/>
  <c r="FE288" i="1"/>
  <c r="FE295" i="1"/>
  <c r="FE306" i="1"/>
  <c r="FE307" i="1"/>
  <c r="FE302" i="1"/>
  <c r="FE304" i="1"/>
  <c r="FE303" i="1"/>
  <c r="FE305" i="1"/>
  <c r="FE301" i="1"/>
  <c r="FE284" i="1"/>
  <c r="FE286" i="1"/>
  <c r="FE285" i="1"/>
  <c r="FE287" i="1"/>
  <c r="FE280" i="1"/>
  <c r="FE283" i="1"/>
  <c r="FE270" i="1"/>
  <c r="FE271" i="1"/>
  <c r="FE272" i="1"/>
  <c r="FE273" i="1"/>
  <c r="FE214" i="1"/>
  <c r="FE215" i="1"/>
  <c r="FE216" i="1"/>
  <c r="FE217" i="1"/>
  <c r="FE149" i="1"/>
  <c r="FE122" i="1"/>
  <c r="FE140" i="1"/>
  <c r="FE131" i="1"/>
  <c r="FE277" i="1"/>
  <c r="FE278" i="1"/>
  <c r="FE279" i="1"/>
  <c r="FE276" i="1"/>
  <c r="FE258" i="1"/>
  <c r="FE262" i="1"/>
  <c r="FE266" i="1"/>
  <c r="FE246" i="1"/>
  <c r="FE254" i="1"/>
  <c r="FE250" i="1"/>
  <c r="FE255" i="1"/>
  <c r="FE263" i="1"/>
  <c r="FE251" i="1"/>
  <c r="FE259" i="1"/>
  <c r="FE267" i="1"/>
  <c r="FE247" i="1"/>
  <c r="FE264" i="1"/>
  <c r="FE268" i="1"/>
  <c r="FE256" i="1"/>
  <c r="FE248" i="1"/>
  <c r="FE260" i="1"/>
  <c r="FE252" i="1"/>
  <c r="FE257" i="1"/>
  <c r="FE249" i="1"/>
  <c r="FE265" i="1"/>
  <c r="FE269" i="1"/>
  <c r="FE253" i="1"/>
  <c r="FE261" i="1"/>
  <c r="FE240" i="1"/>
  <c r="FE220" i="1"/>
  <c r="FE228" i="1"/>
  <c r="FE236" i="1"/>
  <c r="FE229" i="1"/>
  <c r="FE237" i="1"/>
  <c r="FE230" i="1"/>
  <c r="FE232" i="1"/>
  <c r="FE224" i="1"/>
  <c r="FE233" i="1"/>
  <c r="FE221" i="1"/>
  <c r="FE241" i="1"/>
  <c r="FE231" i="1"/>
  <c r="FE225" i="1"/>
  <c r="FE238" i="1"/>
  <c r="FE242" i="1"/>
  <c r="FE226" i="1"/>
  <c r="FE239" i="1"/>
  <c r="FE222" i="1"/>
  <c r="FE234" i="1"/>
  <c r="FE243" i="1"/>
  <c r="FE235" i="1"/>
  <c r="FE223" i="1"/>
  <c r="FE227" i="1"/>
  <c r="FE210" i="1"/>
  <c r="FE211" i="1"/>
  <c r="FE212" i="1"/>
  <c r="FE213" i="1"/>
  <c r="FE202" i="1"/>
  <c r="FE198" i="1"/>
  <c r="FE194" i="1"/>
  <c r="FE207" i="1"/>
  <c r="FE203" i="1"/>
  <c r="FE206" i="1"/>
  <c r="FE204" i="1"/>
  <c r="FE195" i="1"/>
  <c r="FE208" i="1"/>
  <c r="FE199" i="1"/>
  <c r="FE209" i="1"/>
  <c r="FE196" i="1"/>
  <c r="FE200" i="1"/>
  <c r="FE205" i="1"/>
  <c r="FE201" i="1"/>
  <c r="FE197" i="1"/>
  <c r="FE191" i="1"/>
  <c r="FE192" i="1"/>
  <c r="FE193" i="1"/>
  <c r="FE77" i="1"/>
  <c r="FE86" i="1"/>
  <c r="FE95" i="1"/>
  <c r="FE190" i="1"/>
  <c r="FE177" i="1"/>
  <c r="FE184" i="1"/>
  <c r="FE185" i="1"/>
  <c r="FE186" i="1"/>
  <c r="FE181" i="1"/>
  <c r="FE182" i="1"/>
  <c r="FE183" i="1"/>
  <c r="FE59" i="1"/>
  <c r="FE68" i="1"/>
  <c r="FE48" i="1"/>
  <c r="FE171" i="1"/>
  <c r="FE172" i="1"/>
  <c r="FE173" i="1"/>
  <c r="FF9" i="1"/>
  <c r="FF104" i="1" l="1"/>
  <c r="FF113" i="1"/>
  <c r="FF158" i="1"/>
  <c r="FF167" i="1"/>
  <c r="FF306" i="1"/>
  <c r="FF298" i="1"/>
  <c r="FF291" i="1"/>
  <c r="FF290" i="1"/>
  <c r="FF292" i="1"/>
  <c r="FF293" i="1"/>
  <c r="FF295" i="1"/>
  <c r="FF297" i="1"/>
  <c r="FF289" i="1"/>
  <c r="FF299" i="1"/>
  <c r="FF288" i="1"/>
  <c r="FF302" i="1"/>
  <c r="FF303" i="1"/>
  <c r="FF296" i="1"/>
  <c r="FF300" i="1"/>
  <c r="FF294" i="1"/>
  <c r="FF301" i="1"/>
  <c r="FF304" i="1"/>
  <c r="FF307" i="1"/>
  <c r="FF305" i="1"/>
  <c r="FF284" i="1"/>
  <c r="FF285" i="1"/>
  <c r="FF287" i="1"/>
  <c r="FF286" i="1"/>
  <c r="FF280" i="1"/>
  <c r="FF283" i="1"/>
  <c r="FF270" i="1"/>
  <c r="FF271" i="1"/>
  <c r="FF272" i="1"/>
  <c r="FF273" i="1"/>
  <c r="FF214" i="1"/>
  <c r="FF215" i="1"/>
  <c r="FF216" i="1"/>
  <c r="FF217" i="1"/>
  <c r="FF149" i="1"/>
  <c r="FF140" i="1"/>
  <c r="FF131" i="1"/>
  <c r="FF122" i="1"/>
  <c r="FF277" i="1"/>
  <c r="FF278" i="1"/>
  <c r="FF276" i="1"/>
  <c r="FF279" i="1"/>
  <c r="FF254" i="1"/>
  <c r="FF258" i="1"/>
  <c r="FF246" i="1"/>
  <c r="FF250" i="1"/>
  <c r="FF266" i="1"/>
  <c r="FF262" i="1"/>
  <c r="FF247" i="1"/>
  <c r="FF267" i="1"/>
  <c r="FF263" i="1"/>
  <c r="FF251" i="1"/>
  <c r="FF259" i="1"/>
  <c r="FF255" i="1"/>
  <c r="FF268" i="1"/>
  <c r="FF252" i="1"/>
  <c r="FF260" i="1"/>
  <c r="FF264" i="1"/>
  <c r="FF256" i="1"/>
  <c r="FF248" i="1"/>
  <c r="FF253" i="1"/>
  <c r="FF265" i="1"/>
  <c r="FF269" i="1"/>
  <c r="FF261" i="1"/>
  <c r="FF257" i="1"/>
  <c r="FF249" i="1"/>
  <c r="FF236" i="1"/>
  <c r="FF224" i="1"/>
  <c r="FF230" i="1"/>
  <c r="FF240" i="1"/>
  <c r="FF228" i="1"/>
  <c r="FF229" i="1"/>
  <c r="FF220" i="1"/>
  <c r="FF237" i="1"/>
  <c r="FF232" i="1"/>
  <c r="FF241" i="1"/>
  <c r="FF238" i="1"/>
  <c r="FF221" i="1"/>
  <c r="FF225" i="1"/>
  <c r="FF233" i="1"/>
  <c r="FF231" i="1"/>
  <c r="FF222" i="1"/>
  <c r="FF242" i="1"/>
  <c r="FF234" i="1"/>
  <c r="FF226" i="1"/>
  <c r="FF239" i="1"/>
  <c r="FF223" i="1"/>
  <c r="FF227" i="1"/>
  <c r="FF235" i="1"/>
  <c r="FF243" i="1"/>
  <c r="FF210" i="1"/>
  <c r="FF211" i="1"/>
  <c r="FF212" i="1"/>
  <c r="FF213" i="1"/>
  <c r="FF202" i="1"/>
  <c r="FF198" i="1"/>
  <c r="FF194" i="1"/>
  <c r="FF206" i="1"/>
  <c r="FF207" i="1"/>
  <c r="FF203" i="1"/>
  <c r="FF204" i="1"/>
  <c r="FF199" i="1"/>
  <c r="FF208" i="1"/>
  <c r="FF195" i="1"/>
  <c r="FF205" i="1"/>
  <c r="FF209" i="1"/>
  <c r="FF200" i="1"/>
  <c r="FF196" i="1"/>
  <c r="FF197" i="1"/>
  <c r="FF201" i="1"/>
  <c r="FF191" i="1"/>
  <c r="FF192" i="1"/>
  <c r="FF193" i="1"/>
  <c r="FF77" i="1"/>
  <c r="FF86" i="1"/>
  <c r="FF95" i="1"/>
  <c r="FF190" i="1"/>
  <c r="FF177" i="1"/>
  <c r="FF184" i="1"/>
  <c r="FF185" i="1"/>
  <c r="FF186" i="1"/>
  <c r="FF182" i="1"/>
  <c r="FF181" i="1"/>
  <c r="FF183" i="1"/>
  <c r="FF59" i="1"/>
  <c r="FF68" i="1"/>
  <c r="FF48" i="1"/>
  <c r="FF171" i="1"/>
  <c r="FF172" i="1"/>
  <c r="FF173" i="1"/>
  <c r="FG9" i="1"/>
  <c r="FG104" i="1" l="1"/>
  <c r="FG113" i="1"/>
  <c r="FG158" i="1"/>
  <c r="FG167" i="1"/>
  <c r="FG304" i="1"/>
  <c r="FG295" i="1"/>
  <c r="FG301" i="1"/>
  <c r="FG288" i="1"/>
  <c r="FG292" i="1"/>
  <c r="FG291" i="1"/>
  <c r="FG302" i="1"/>
  <c r="FG299" i="1"/>
  <c r="FG289" i="1"/>
  <c r="FG293" i="1"/>
  <c r="FG297" i="1"/>
  <c r="FG300" i="1"/>
  <c r="FG298" i="1"/>
  <c r="FG290" i="1"/>
  <c r="FG294" i="1"/>
  <c r="FG296" i="1"/>
  <c r="FG303" i="1"/>
  <c r="FG305" i="1"/>
  <c r="FG307" i="1"/>
  <c r="FG306" i="1"/>
  <c r="FG285" i="1"/>
  <c r="FG286" i="1"/>
  <c r="FG287" i="1"/>
  <c r="FG284" i="1"/>
  <c r="FG280" i="1"/>
  <c r="FG283" i="1"/>
  <c r="FG270" i="1"/>
  <c r="FG271" i="1"/>
  <c r="FG272" i="1"/>
  <c r="FG273" i="1"/>
  <c r="FG214" i="1"/>
  <c r="FG215" i="1"/>
  <c r="FG216" i="1"/>
  <c r="FG217" i="1"/>
  <c r="FG149" i="1"/>
  <c r="FG140" i="1"/>
  <c r="FG131" i="1"/>
  <c r="FG122" i="1"/>
  <c r="FG277" i="1"/>
  <c r="FG278" i="1"/>
  <c r="FG276" i="1"/>
  <c r="FG279" i="1"/>
  <c r="FG262" i="1"/>
  <c r="FG250" i="1"/>
  <c r="FG254" i="1"/>
  <c r="FG258" i="1"/>
  <c r="FG266" i="1"/>
  <c r="FG246" i="1"/>
  <c r="FG259" i="1"/>
  <c r="FG247" i="1"/>
  <c r="FG267" i="1"/>
  <c r="FG255" i="1"/>
  <c r="FG251" i="1"/>
  <c r="FG263" i="1"/>
  <c r="FG248" i="1"/>
  <c r="FG252" i="1"/>
  <c r="FG260" i="1"/>
  <c r="FG268" i="1"/>
  <c r="FG264" i="1"/>
  <c r="FG256" i="1"/>
  <c r="FG269" i="1"/>
  <c r="FG249" i="1"/>
  <c r="FG253" i="1"/>
  <c r="FG261" i="1"/>
  <c r="FG257" i="1"/>
  <c r="FG265" i="1"/>
  <c r="FG220" i="1"/>
  <c r="FG230" i="1"/>
  <c r="FG232" i="1"/>
  <c r="FG236" i="1"/>
  <c r="FG229" i="1"/>
  <c r="FG224" i="1"/>
  <c r="FG228" i="1"/>
  <c r="FG237" i="1"/>
  <c r="FG240" i="1"/>
  <c r="FG231" i="1"/>
  <c r="FG241" i="1"/>
  <c r="FG238" i="1"/>
  <c r="FG221" i="1"/>
  <c r="FG233" i="1"/>
  <c r="FG225" i="1"/>
  <c r="FG239" i="1"/>
  <c r="FG234" i="1"/>
  <c r="FG226" i="1"/>
  <c r="FG222" i="1"/>
  <c r="FG242" i="1"/>
  <c r="FG223" i="1"/>
  <c r="FG243" i="1"/>
  <c r="FG227" i="1"/>
  <c r="FG235" i="1"/>
  <c r="FG210" i="1"/>
  <c r="FG211" i="1"/>
  <c r="FG212" i="1"/>
  <c r="FG213" i="1"/>
  <c r="FG194" i="1"/>
  <c r="FG203" i="1"/>
  <c r="FG198" i="1"/>
  <c r="FG207" i="1"/>
  <c r="FG206" i="1"/>
  <c r="FG202" i="1"/>
  <c r="FG195" i="1"/>
  <c r="FG199" i="1"/>
  <c r="FG208" i="1"/>
  <c r="FG204" i="1"/>
  <c r="FG200" i="1"/>
  <c r="FG209" i="1"/>
  <c r="FG196" i="1"/>
  <c r="FG205" i="1"/>
  <c r="FG197" i="1"/>
  <c r="FG201" i="1"/>
  <c r="FG191" i="1"/>
  <c r="FG192" i="1"/>
  <c r="FG193" i="1"/>
  <c r="FG77" i="1"/>
  <c r="FG86" i="1"/>
  <c r="FG95" i="1"/>
  <c r="FG190" i="1"/>
  <c r="FG177" i="1"/>
  <c r="FG184" i="1"/>
  <c r="FG185" i="1"/>
  <c r="FG186" i="1"/>
  <c r="FG182" i="1"/>
  <c r="FG181" i="1"/>
  <c r="FG183" i="1"/>
  <c r="FG59" i="1"/>
  <c r="FG68" i="1"/>
  <c r="FG48" i="1"/>
  <c r="FG171" i="1"/>
  <c r="FG172" i="1"/>
  <c r="FG173" i="1"/>
  <c r="FH9" i="1"/>
  <c r="FH104" i="1" l="1"/>
  <c r="FH113" i="1"/>
  <c r="FH158" i="1"/>
  <c r="FH167" i="1"/>
  <c r="FH304" i="1"/>
  <c r="FH302" i="1"/>
  <c r="FH298" i="1"/>
  <c r="FH294" i="1"/>
  <c r="FH295" i="1"/>
  <c r="FH292" i="1"/>
  <c r="FH300" i="1"/>
  <c r="FH296" i="1"/>
  <c r="FH297" i="1"/>
  <c r="FH288" i="1"/>
  <c r="FH299" i="1"/>
  <c r="FH290" i="1"/>
  <c r="FH291" i="1"/>
  <c r="FH301" i="1"/>
  <c r="FH293" i="1"/>
  <c r="FH289" i="1"/>
  <c r="FH305" i="1"/>
  <c r="FH307" i="1"/>
  <c r="FH303" i="1"/>
  <c r="FH306" i="1"/>
  <c r="FH287" i="1"/>
  <c r="FH286" i="1"/>
  <c r="FH285" i="1"/>
  <c r="FH284" i="1"/>
  <c r="FH280" i="1"/>
  <c r="FH283" i="1"/>
  <c r="FH270" i="1"/>
  <c r="FH271" i="1"/>
  <c r="FH272" i="1"/>
  <c r="FH273" i="1"/>
  <c r="FH214" i="1"/>
  <c r="FH215" i="1"/>
  <c r="FH216" i="1"/>
  <c r="FH217" i="1"/>
  <c r="FH149" i="1"/>
  <c r="FH131" i="1"/>
  <c r="FH122" i="1"/>
  <c r="FH140" i="1"/>
  <c r="FH278" i="1"/>
  <c r="FH277" i="1"/>
  <c r="FH276" i="1"/>
  <c r="FH279" i="1"/>
  <c r="FH266" i="1"/>
  <c r="FH262" i="1"/>
  <c r="FH254" i="1"/>
  <c r="FH250" i="1"/>
  <c r="FH246" i="1"/>
  <c r="FH258" i="1"/>
  <c r="FH247" i="1"/>
  <c r="FH251" i="1"/>
  <c r="FH259" i="1"/>
  <c r="FH255" i="1"/>
  <c r="FH263" i="1"/>
  <c r="FH267" i="1"/>
  <c r="FH264" i="1"/>
  <c r="FH256" i="1"/>
  <c r="FH268" i="1"/>
  <c r="FH252" i="1"/>
  <c r="FH248" i="1"/>
  <c r="FH260" i="1"/>
  <c r="FH257" i="1"/>
  <c r="FH261" i="1"/>
  <c r="FH269" i="1"/>
  <c r="FH253" i="1"/>
  <c r="FH265" i="1"/>
  <c r="FH249" i="1"/>
  <c r="FH232" i="1"/>
  <c r="FH237" i="1"/>
  <c r="FH229" i="1"/>
  <c r="FH240" i="1"/>
  <c r="FH228" i="1"/>
  <c r="FH224" i="1"/>
  <c r="FH230" i="1"/>
  <c r="FH236" i="1"/>
  <c r="FH220" i="1"/>
  <c r="FH241" i="1"/>
  <c r="FH233" i="1"/>
  <c r="FH221" i="1"/>
  <c r="FH225" i="1"/>
  <c r="FH231" i="1"/>
  <c r="FH238" i="1"/>
  <c r="FH226" i="1"/>
  <c r="FH222" i="1"/>
  <c r="FH242" i="1"/>
  <c r="FH234" i="1"/>
  <c r="FH239" i="1"/>
  <c r="FH243" i="1"/>
  <c r="FH223" i="1"/>
  <c r="FH227" i="1"/>
  <c r="FH235" i="1"/>
  <c r="FH210" i="1"/>
  <c r="FH211" i="1"/>
  <c r="FH212" i="1"/>
  <c r="FH213" i="1"/>
  <c r="FH207" i="1"/>
  <c r="FH203" i="1"/>
  <c r="FH206" i="1"/>
  <c r="FH194" i="1"/>
  <c r="FH198" i="1"/>
  <c r="FH202" i="1"/>
  <c r="FH204" i="1"/>
  <c r="FH199" i="1"/>
  <c r="FH208" i="1"/>
  <c r="FH195" i="1"/>
  <c r="FH196" i="1"/>
  <c r="FH209" i="1"/>
  <c r="FH200" i="1"/>
  <c r="FH205" i="1"/>
  <c r="FH201" i="1"/>
  <c r="FH197" i="1"/>
  <c r="FH191" i="1"/>
  <c r="FH192" i="1"/>
  <c r="FH193" i="1"/>
  <c r="FH77" i="1"/>
  <c r="FH86" i="1"/>
  <c r="FH95" i="1"/>
  <c r="FH190" i="1"/>
  <c r="FH177" i="1"/>
  <c r="FH184" i="1"/>
  <c r="FH185" i="1"/>
  <c r="FH186" i="1"/>
  <c r="FH181" i="1"/>
  <c r="FH182" i="1"/>
  <c r="FH183" i="1"/>
  <c r="FH59" i="1"/>
  <c r="FH68" i="1"/>
  <c r="FH48" i="1"/>
  <c r="FH171" i="1"/>
  <c r="FH172" i="1"/>
  <c r="FH173" i="1"/>
  <c r="FI9" i="1"/>
  <c r="FI104" i="1" l="1"/>
  <c r="FI113" i="1"/>
  <c r="FI158" i="1"/>
  <c r="FI167" i="1"/>
  <c r="FI304" i="1"/>
  <c r="FI295" i="1"/>
  <c r="FI290" i="1"/>
  <c r="FI289" i="1"/>
  <c r="FI291" i="1"/>
  <c r="FI299" i="1"/>
  <c r="FI303" i="1"/>
  <c r="FI302" i="1"/>
  <c r="FI288" i="1"/>
  <c r="FI293" i="1"/>
  <c r="FI296" i="1"/>
  <c r="FI297" i="1"/>
  <c r="FI298" i="1"/>
  <c r="FI300" i="1"/>
  <c r="FI292" i="1"/>
  <c r="FI294" i="1"/>
  <c r="FI307" i="1"/>
  <c r="FI301" i="1"/>
  <c r="FI306" i="1"/>
  <c r="FI305" i="1"/>
  <c r="FI286" i="1"/>
  <c r="FI287" i="1"/>
  <c r="FI285" i="1"/>
  <c r="FI284" i="1"/>
  <c r="FI280" i="1"/>
  <c r="FI283" i="1"/>
  <c r="FI270" i="1"/>
  <c r="FI271" i="1"/>
  <c r="FI272" i="1"/>
  <c r="FI273" i="1"/>
  <c r="FI214" i="1"/>
  <c r="FI215" i="1"/>
  <c r="FI216" i="1"/>
  <c r="FI217" i="1"/>
  <c r="FI149" i="1"/>
  <c r="FI131" i="1"/>
  <c r="FI122" i="1"/>
  <c r="FI140" i="1"/>
  <c r="FI278" i="1"/>
  <c r="FI277" i="1"/>
  <c r="FI276" i="1"/>
  <c r="FI279" i="1"/>
  <c r="FI250" i="1"/>
  <c r="FI246" i="1"/>
  <c r="FI262" i="1"/>
  <c r="FI266" i="1"/>
  <c r="FI254" i="1"/>
  <c r="FI258" i="1"/>
  <c r="FI247" i="1"/>
  <c r="FI263" i="1"/>
  <c r="FI251" i="1"/>
  <c r="FI259" i="1"/>
  <c r="FI267" i="1"/>
  <c r="FI255" i="1"/>
  <c r="FI260" i="1"/>
  <c r="FI264" i="1"/>
  <c r="FI256" i="1"/>
  <c r="FI268" i="1"/>
  <c r="FI252" i="1"/>
  <c r="FI248" i="1"/>
  <c r="FI261" i="1"/>
  <c r="FI253" i="1"/>
  <c r="FI257" i="1"/>
  <c r="FI249" i="1"/>
  <c r="FI269" i="1"/>
  <c r="FI265" i="1"/>
  <c r="FI220" i="1"/>
  <c r="FI229" i="1"/>
  <c r="FI232" i="1"/>
  <c r="FI240" i="1"/>
  <c r="FI224" i="1"/>
  <c r="FI228" i="1"/>
  <c r="FI237" i="1"/>
  <c r="FI230" i="1"/>
  <c r="FI236" i="1"/>
  <c r="FI225" i="1"/>
  <c r="FI241" i="1"/>
  <c r="FI233" i="1"/>
  <c r="FI238" i="1"/>
  <c r="FI221" i="1"/>
  <c r="FI231" i="1"/>
  <c r="FI234" i="1"/>
  <c r="FI226" i="1"/>
  <c r="FI222" i="1"/>
  <c r="FI242" i="1"/>
  <c r="FI239" i="1"/>
  <c r="FI243" i="1"/>
  <c r="FI235" i="1"/>
  <c r="FI223" i="1"/>
  <c r="FI227" i="1"/>
  <c r="FI210" i="1"/>
  <c r="FI211" i="1"/>
  <c r="FI212" i="1"/>
  <c r="FI213" i="1"/>
  <c r="FI198" i="1"/>
  <c r="FI194" i="1"/>
  <c r="FI206" i="1"/>
  <c r="FI203" i="1"/>
  <c r="FI202" i="1"/>
  <c r="FI207" i="1"/>
  <c r="FI208" i="1"/>
  <c r="FI199" i="1"/>
  <c r="FI195" i="1"/>
  <c r="FI204" i="1"/>
  <c r="FI200" i="1"/>
  <c r="FI205" i="1"/>
  <c r="FI196" i="1"/>
  <c r="FI209" i="1"/>
  <c r="FI197" i="1"/>
  <c r="FI201" i="1"/>
  <c r="FI191" i="1"/>
  <c r="FI192" i="1"/>
  <c r="FI193" i="1"/>
  <c r="FI77" i="1"/>
  <c r="FI86" i="1"/>
  <c r="FI95" i="1"/>
  <c r="FI190" i="1"/>
  <c r="FI177" i="1"/>
  <c r="FI184" i="1"/>
  <c r="FI185" i="1"/>
  <c r="FI186" i="1"/>
  <c r="FI181" i="1"/>
  <c r="FI182" i="1"/>
  <c r="FI183" i="1"/>
  <c r="FI59" i="1"/>
  <c r="FI68" i="1"/>
  <c r="FI48" i="1"/>
  <c r="FI171" i="1"/>
  <c r="FI172" i="1"/>
  <c r="FI173" i="1"/>
  <c r="FJ9" i="1"/>
  <c r="FJ104" i="1" l="1"/>
  <c r="FJ113" i="1"/>
  <c r="FJ158" i="1"/>
  <c r="FJ167" i="1"/>
  <c r="FJ304" i="1"/>
  <c r="FJ298" i="1"/>
  <c r="FJ300" i="1"/>
  <c r="FJ295" i="1"/>
  <c r="FJ290" i="1"/>
  <c r="FJ291" i="1"/>
  <c r="FJ289" i="1"/>
  <c r="FJ288" i="1"/>
  <c r="FJ292" i="1"/>
  <c r="FJ301" i="1"/>
  <c r="FJ294" i="1"/>
  <c r="FJ303" i="1"/>
  <c r="FJ296" i="1"/>
  <c r="FJ297" i="1"/>
  <c r="FJ293" i="1"/>
  <c r="FJ299" i="1"/>
  <c r="FJ302" i="1"/>
  <c r="FJ306" i="1"/>
  <c r="FJ305" i="1"/>
  <c r="FJ307" i="1"/>
  <c r="FJ284" i="1"/>
  <c r="FJ286" i="1"/>
  <c r="FJ287" i="1"/>
  <c r="FJ285" i="1"/>
  <c r="FJ280" i="1"/>
  <c r="FJ283" i="1"/>
  <c r="FJ270" i="1"/>
  <c r="FJ271" i="1"/>
  <c r="FJ272" i="1"/>
  <c r="FJ273" i="1"/>
  <c r="FJ214" i="1"/>
  <c r="FJ215" i="1"/>
  <c r="FJ216" i="1"/>
  <c r="FJ217" i="1"/>
  <c r="FJ149" i="1"/>
  <c r="FJ131" i="1"/>
  <c r="FJ140" i="1"/>
  <c r="FJ122" i="1"/>
  <c r="FJ278" i="1"/>
  <c r="FJ277" i="1"/>
  <c r="FJ276" i="1"/>
  <c r="FJ279" i="1"/>
  <c r="FJ262" i="1"/>
  <c r="FJ258" i="1"/>
  <c r="FJ254" i="1"/>
  <c r="FJ250" i="1"/>
  <c r="FJ266" i="1"/>
  <c r="FJ246" i="1"/>
  <c r="FJ263" i="1"/>
  <c r="FJ259" i="1"/>
  <c r="FJ267" i="1"/>
  <c r="FJ247" i="1"/>
  <c r="FJ255" i="1"/>
  <c r="FJ251" i="1"/>
  <c r="FJ268" i="1"/>
  <c r="FJ252" i="1"/>
  <c r="FJ260" i="1"/>
  <c r="FJ264" i="1"/>
  <c r="FJ248" i="1"/>
  <c r="FJ256" i="1"/>
  <c r="FJ269" i="1"/>
  <c r="FJ265" i="1"/>
  <c r="FJ249" i="1"/>
  <c r="FJ253" i="1"/>
  <c r="FJ257" i="1"/>
  <c r="FJ261" i="1"/>
  <c r="FJ230" i="1"/>
  <c r="FJ236" i="1"/>
  <c r="FJ224" i="1"/>
  <c r="FJ232" i="1"/>
  <c r="FJ220" i="1"/>
  <c r="FJ228" i="1"/>
  <c r="FJ237" i="1"/>
  <c r="FJ240" i="1"/>
  <c r="FJ229" i="1"/>
  <c r="FJ238" i="1"/>
  <c r="FJ221" i="1"/>
  <c r="FJ231" i="1"/>
  <c r="FJ225" i="1"/>
  <c r="FJ233" i="1"/>
  <c r="FJ241" i="1"/>
  <c r="FJ222" i="1"/>
  <c r="FJ239" i="1"/>
  <c r="FJ234" i="1"/>
  <c r="FJ242" i="1"/>
  <c r="FJ226" i="1"/>
  <c r="FJ223" i="1"/>
  <c r="FJ235" i="1"/>
  <c r="FJ227" i="1"/>
  <c r="FJ243" i="1"/>
  <c r="FJ210" i="1"/>
  <c r="FJ211" i="1"/>
  <c r="FJ212" i="1"/>
  <c r="FJ213" i="1"/>
  <c r="FJ207" i="1"/>
  <c r="FJ194" i="1"/>
  <c r="FJ203" i="1"/>
  <c r="FJ206" i="1"/>
  <c r="FJ202" i="1"/>
  <c r="FJ198" i="1"/>
  <c r="FJ195" i="1"/>
  <c r="FJ204" i="1"/>
  <c r="FJ208" i="1"/>
  <c r="FJ199" i="1"/>
  <c r="FJ200" i="1"/>
  <c r="FJ205" i="1"/>
  <c r="FJ209" i="1"/>
  <c r="FJ196" i="1"/>
  <c r="FJ197" i="1"/>
  <c r="FJ201" i="1"/>
  <c r="FJ191" i="1"/>
  <c r="FJ192" i="1"/>
  <c r="FJ193" i="1"/>
  <c r="FJ77" i="1"/>
  <c r="FJ86" i="1"/>
  <c r="FJ95" i="1"/>
  <c r="FJ190" i="1"/>
  <c r="FJ177" i="1"/>
  <c r="FJ184" i="1"/>
  <c r="FJ185" i="1"/>
  <c r="FJ186" i="1"/>
  <c r="FJ181" i="1"/>
  <c r="FJ182" i="1"/>
  <c r="FJ183" i="1"/>
  <c r="FJ59" i="1"/>
  <c r="FJ68" i="1"/>
  <c r="FJ48" i="1"/>
  <c r="FJ171" i="1"/>
  <c r="FJ172" i="1"/>
  <c r="FJ173" i="1"/>
  <c r="FK9" i="1"/>
  <c r="FK104" i="1" l="1"/>
  <c r="FK113" i="1"/>
  <c r="FK158" i="1"/>
  <c r="FK167" i="1"/>
  <c r="FK307" i="1"/>
  <c r="FK304" i="1"/>
  <c r="FK300" i="1"/>
  <c r="FK294" i="1"/>
  <c r="FK288" i="1"/>
  <c r="FK292" i="1"/>
  <c r="FK293" i="1"/>
  <c r="FK296" i="1"/>
  <c r="FK298" i="1"/>
  <c r="FK299" i="1"/>
  <c r="FK289" i="1"/>
  <c r="FK301" i="1"/>
  <c r="FK291" i="1"/>
  <c r="FK290" i="1"/>
  <c r="FK297" i="1"/>
  <c r="FK295" i="1"/>
  <c r="FK305" i="1"/>
  <c r="FK303" i="1"/>
  <c r="FK302" i="1"/>
  <c r="FK306" i="1"/>
  <c r="FK284" i="1"/>
  <c r="FK287" i="1"/>
  <c r="FK285" i="1"/>
  <c r="FK286" i="1"/>
  <c r="FK280" i="1"/>
  <c r="FK283" i="1"/>
  <c r="FK270" i="1"/>
  <c r="FK271" i="1"/>
  <c r="FK272" i="1"/>
  <c r="FK273" i="1"/>
  <c r="FK214" i="1"/>
  <c r="FK215" i="1"/>
  <c r="FK216" i="1"/>
  <c r="FK217" i="1"/>
  <c r="FK149" i="1"/>
  <c r="FK140" i="1"/>
  <c r="FK122" i="1"/>
  <c r="FK131" i="1"/>
  <c r="FK277" i="1"/>
  <c r="FK278" i="1"/>
  <c r="FK279" i="1"/>
  <c r="FK276" i="1"/>
  <c r="FK266" i="1"/>
  <c r="FK246" i="1"/>
  <c r="FK258" i="1"/>
  <c r="FK250" i="1"/>
  <c r="FK254" i="1"/>
  <c r="FK262" i="1"/>
  <c r="FK251" i="1"/>
  <c r="FK263" i="1"/>
  <c r="FK267" i="1"/>
  <c r="FK259" i="1"/>
  <c r="FK255" i="1"/>
  <c r="FK247" i="1"/>
  <c r="FK256" i="1"/>
  <c r="FK252" i="1"/>
  <c r="FK248" i="1"/>
  <c r="FK268" i="1"/>
  <c r="FK260" i="1"/>
  <c r="FK264" i="1"/>
  <c r="FK249" i="1"/>
  <c r="FK257" i="1"/>
  <c r="FK253" i="1"/>
  <c r="FK269" i="1"/>
  <c r="FK265" i="1"/>
  <c r="FK261" i="1"/>
  <c r="FK220" i="1"/>
  <c r="FK237" i="1"/>
  <c r="FK229" i="1"/>
  <c r="FK228" i="1"/>
  <c r="FK240" i="1"/>
  <c r="FK230" i="1"/>
  <c r="FK236" i="1"/>
  <c r="FK224" i="1"/>
  <c r="FK232" i="1"/>
  <c r="FK241" i="1"/>
  <c r="FK221" i="1"/>
  <c r="FK238" i="1"/>
  <c r="FK225" i="1"/>
  <c r="FK233" i="1"/>
  <c r="FK231" i="1"/>
  <c r="FK226" i="1"/>
  <c r="FK222" i="1"/>
  <c r="FK242" i="1"/>
  <c r="FK234" i="1"/>
  <c r="FK239" i="1"/>
  <c r="FK243" i="1"/>
  <c r="FK235" i="1"/>
  <c r="FK223" i="1"/>
  <c r="FK227" i="1"/>
  <c r="FK210" i="1"/>
  <c r="FK211" i="1"/>
  <c r="FK212" i="1"/>
  <c r="FK213" i="1"/>
  <c r="FK206" i="1"/>
  <c r="FK202" i="1"/>
  <c r="FK198" i="1"/>
  <c r="FK194" i="1"/>
  <c r="FK207" i="1"/>
  <c r="FK203" i="1"/>
  <c r="FK199" i="1"/>
  <c r="FK208" i="1"/>
  <c r="FK195" i="1"/>
  <c r="FK204" i="1"/>
  <c r="FK209" i="1"/>
  <c r="FK205" i="1"/>
  <c r="FK196" i="1"/>
  <c r="FK200" i="1"/>
  <c r="FK201" i="1"/>
  <c r="FK197" i="1"/>
  <c r="FK191" i="1"/>
  <c r="FK192" i="1"/>
  <c r="FK193" i="1"/>
  <c r="FK77" i="1"/>
  <c r="FK86" i="1"/>
  <c r="FK95" i="1"/>
  <c r="FK190" i="1"/>
  <c r="FK177" i="1"/>
  <c r="FK184" i="1"/>
  <c r="FK185" i="1"/>
  <c r="FK186" i="1"/>
  <c r="FK182" i="1"/>
  <c r="FK181" i="1"/>
  <c r="FK183" i="1"/>
  <c r="FK59" i="1"/>
  <c r="FK68" i="1"/>
  <c r="FK48" i="1"/>
  <c r="FK171" i="1"/>
  <c r="FK172" i="1"/>
  <c r="FK173" i="1"/>
  <c r="FL9" i="1"/>
  <c r="FL104" i="1" l="1"/>
  <c r="FL113" i="1"/>
  <c r="FL158" i="1"/>
  <c r="FL167" i="1"/>
  <c r="FL306" i="1"/>
  <c r="FL299" i="1"/>
  <c r="FL293" i="1"/>
  <c r="FL289" i="1"/>
  <c r="FL290" i="1"/>
  <c r="FL301" i="1"/>
  <c r="FL292" i="1"/>
  <c r="FL294" i="1"/>
  <c r="FL295" i="1"/>
  <c r="FL291" i="1"/>
  <c r="FL288" i="1"/>
  <c r="FL296" i="1"/>
  <c r="FL300" i="1"/>
  <c r="FL303" i="1"/>
  <c r="FL297" i="1"/>
  <c r="FL298" i="1"/>
  <c r="FL307" i="1"/>
  <c r="FL302" i="1"/>
  <c r="FL305" i="1"/>
  <c r="FL304" i="1"/>
  <c r="FL285" i="1"/>
  <c r="FL284" i="1"/>
  <c r="FL287" i="1"/>
  <c r="FL286" i="1"/>
  <c r="FL280" i="1"/>
  <c r="FL283" i="1"/>
  <c r="FL270" i="1"/>
  <c r="FL271" i="1"/>
  <c r="FL272" i="1"/>
  <c r="FL273" i="1"/>
  <c r="FL214" i="1"/>
  <c r="FL215" i="1"/>
  <c r="FL216" i="1"/>
  <c r="FL217" i="1"/>
  <c r="FL149" i="1"/>
  <c r="FL140" i="1"/>
  <c r="FL122" i="1"/>
  <c r="FL131" i="1"/>
  <c r="FL277" i="1"/>
  <c r="FL278" i="1"/>
  <c r="FL276" i="1"/>
  <c r="FL279" i="1"/>
  <c r="FL266" i="1"/>
  <c r="FL246" i="1"/>
  <c r="FL258" i="1"/>
  <c r="FL254" i="1"/>
  <c r="FL250" i="1"/>
  <c r="FL262" i="1"/>
  <c r="FL267" i="1"/>
  <c r="FL251" i="1"/>
  <c r="FL247" i="1"/>
  <c r="FL259" i="1"/>
  <c r="FL255" i="1"/>
  <c r="FL263" i="1"/>
  <c r="FL248" i="1"/>
  <c r="FL268" i="1"/>
  <c r="FL260" i="1"/>
  <c r="FL256" i="1"/>
  <c r="FL264" i="1"/>
  <c r="FL252" i="1"/>
  <c r="FL269" i="1"/>
  <c r="FL253" i="1"/>
  <c r="FL261" i="1"/>
  <c r="FL257" i="1"/>
  <c r="FL249" i="1"/>
  <c r="FL265" i="1"/>
  <c r="FL228" i="1"/>
  <c r="FL230" i="1"/>
  <c r="FL232" i="1"/>
  <c r="FL220" i="1"/>
  <c r="FL240" i="1"/>
  <c r="FL229" i="1"/>
  <c r="FL224" i="1"/>
  <c r="FL237" i="1"/>
  <c r="FL236" i="1"/>
  <c r="FL225" i="1"/>
  <c r="FL231" i="1"/>
  <c r="FL238" i="1"/>
  <c r="FL221" i="1"/>
  <c r="FL241" i="1"/>
  <c r="FL233" i="1"/>
  <c r="FL234" i="1"/>
  <c r="FL239" i="1"/>
  <c r="FL226" i="1"/>
  <c r="FL222" i="1"/>
  <c r="FL242" i="1"/>
  <c r="FL227" i="1"/>
  <c r="FL223" i="1"/>
  <c r="FL243" i="1"/>
  <c r="FL235" i="1"/>
  <c r="FL210" i="1"/>
  <c r="FL211" i="1"/>
  <c r="FL212" i="1"/>
  <c r="FL213" i="1"/>
  <c r="FL202" i="1"/>
  <c r="FL194" i="1"/>
  <c r="FL198" i="1"/>
  <c r="FL203" i="1"/>
  <c r="FL207" i="1"/>
  <c r="FL206" i="1"/>
  <c r="FL208" i="1"/>
  <c r="FL199" i="1"/>
  <c r="FL204" i="1"/>
  <c r="FL195" i="1"/>
  <c r="FL196" i="1"/>
  <c r="FL209" i="1"/>
  <c r="FL200" i="1"/>
  <c r="FL205" i="1"/>
  <c r="FL201" i="1"/>
  <c r="FL197" i="1"/>
  <c r="FL191" i="1"/>
  <c r="FL192" i="1"/>
  <c r="FL193" i="1"/>
  <c r="FL77" i="1"/>
  <c r="FL86" i="1"/>
  <c r="FL95" i="1"/>
  <c r="FL190" i="1"/>
  <c r="FL177" i="1"/>
  <c r="FL184" i="1"/>
  <c r="FL185" i="1"/>
  <c r="FL186" i="1"/>
  <c r="FL182" i="1"/>
  <c r="FL181" i="1"/>
  <c r="FL183" i="1"/>
  <c r="FL59" i="1"/>
  <c r="FL68" i="1"/>
  <c r="FL48" i="1"/>
  <c r="FL171" i="1"/>
  <c r="FL172" i="1"/>
  <c r="FL173" i="1"/>
  <c r="FM9" i="1"/>
  <c r="FM104" i="1" l="1"/>
  <c r="FM113" i="1"/>
  <c r="FM158" i="1"/>
  <c r="FM167" i="1"/>
  <c r="FM294" i="1"/>
  <c r="FM292" i="1"/>
  <c r="FM291" i="1"/>
  <c r="FM290" i="1"/>
  <c r="FM295" i="1"/>
  <c r="FM296" i="1"/>
  <c r="FM289" i="1"/>
  <c r="FM297" i="1"/>
  <c r="FM303" i="1"/>
  <c r="FM298" i="1"/>
  <c r="FM293" i="1"/>
  <c r="FM299" i="1"/>
  <c r="FM300" i="1"/>
  <c r="FM288" i="1"/>
  <c r="FM302" i="1"/>
  <c r="FM307" i="1"/>
  <c r="FM304" i="1"/>
  <c r="FM305" i="1"/>
  <c r="FM301" i="1"/>
  <c r="FM306" i="1"/>
  <c r="FM285" i="1"/>
  <c r="FM284" i="1"/>
  <c r="FM287" i="1"/>
  <c r="FM286" i="1"/>
  <c r="FM280" i="1"/>
  <c r="FM283" i="1"/>
  <c r="FM270" i="1"/>
  <c r="FM271" i="1"/>
  <c r="FM272" i="1"/>
  <c r="FM273" i="1"/>
  <c r="FM214" i="1"/>
  <c r="FM215" i="1"/>
  <c r="FM216" i="1"/>
  <c r="FM217" i="1"/>
  <c r="FM149" i="1"/>
  <c r="FM122" i="1"/>
  <c r="FM140" i="1"/>
  <c r="FM131" i="1"/>
  <c r="FM278" i="1"/>
  <c r="FM277" i="1"/>
  <c r="FM279" i="1"/>
  <c r="FM276" i="1"/>
  <c r="FM250" i="1"/>
  <c r="FM262" i="1"/>
  <c r="FM246" i="1"/>
  <c r="FM254" i="1"/>
  <c r="FM258" i="1"/>
  <c r="FM266" i="1"/>
  <c r="FM263" i="1"/>
  <c r="FM251" i="1"/>
  <c r="FM259" i="1"/>
  <c r="FM255" i="1"/>
  <c r="FM267" i="1"/>
  <c r="FM247" i="1"/>
  <c r="FM256" i="1"/>
  <c r="FM248" i="1"/>
  <c r="FM260" i="1"/>
  <c r="FM264" i="1"/>
  <c r="FM252" i="1"/>
  <c r="FM268" i="1"/>
  <c r="FM257" i="1"/>
  <c r="FM249" i="1"/>
  <c r="FM269" i="1"/>
  <c r="FM253" i="1"/>
  <c r="FM261" i="1"/>
  <c r="FM265" i="1"/>
  <c r="FM220" i="1"/>
  <c r="FM237" i="1"/>
  <c r="FM240" i="1"/>
  <c r="FM228" i="1"/>
  <c r="FM236" i="1"/>
  <c r="FM224" i="1"/>
  <c r="FM232" i="1"/>
  <c r="FM230" i="1"/>
  <c r="FM229" i="1"/>
  <c r="FM221" i="1"/>
  <c r="FM233" i="1"/>
  <c r="FM241" i="1"/>
  <c r="FM231" i="1"/>
  <c r="FM225" i="1"/>
  <c r="FM238" i="1"/>
  <c r="FM222" i="1"/>
  <c r="FM239" i="1"/>
  <c r="FM242" i="1"/>
  <c r="FM234" i="1"/>
  <c r="FM226" i="1"/>
  <c r="FM235" i="1"/>
  <c r="FM223" i="1"/>
  <c r="FM243" i="1"/>
  <c r="FM227" i="1"/>
  <c r="FM210" i="1"/>
  <c r="FM211" i="1"/>
  <c r="FM212" i="1"/>
  <c r="FM213" i="1"/>
  <c r="FM202" i="1"/>
  <c r="FM198" i="1"/>
  <c r="FM207" i="1"/>
  <c r="FM194" i="1"/>
  <c r="FM203" i="1"/>
  <c r="FM206" i="1"/>
  <c r="FM195" i="1"/>
  <c r="FM204" i="1"/>
  <c r="FM199" i="1"/>
  <c r="FM208" i="1"/>
  <c r="FM196" i="1"/>
  <c r="FM209" i="1"/>
  <c r="FM200" i="1"/>
  <c r="FM205" i="1"/>
  <c r="FM201" i="1"/>
  <c r="FM197" i="1"/>
  <c r="FM191" i="1"/>
  <c r="FM192" i="1"/>
  <c r="FM193" i="1"/>
  <c r="FM77" i="1"/>
  <c r="FM86" i="1"/>
  <c r="FM95" i="1"/>
  <c r="FM190" i="1"/>
  <c r="FM177" i="1"/>
  <c r="FM184" i="1"/>
  <c r="FM185" i="1"/>
  <c r="FM186" i="1"/>
  <c r="FM181" i="1"/>
  <c r="FM182" i="1"/>
  <c r="FM183" i="1"/>
  <c r="FM59" i="1"/>
  <c r="FM68" i="1"/>
  <c r="FM48" i="1"/>
  <c r="FM171" i="1"/>
  <c r="FM172" i="1"/>
  <c r="FM173" i="1"/>
  <c r="FN9" i="1"/>
  <c r="FN104" i="1" l="1"/>
  <c r="FN113" i="1"/>
  <c r="FN158" i="1"/>
  <c r="FN167" i="1"/>
  <c r="FN298" i="1"/>
  <c r="FN291" i="1"/>
  <c r="FN290" i="1"/>
  <c r="FN297" i="1"/>
  <c r="FN295" i="1"/>
  <c r="FN288" i="1"/>
  <c r="FN296" i="1"/>
  <c r="FN292" i="1"/>
  <c r="FN300" i="1"/>
  <c r="FN301" i="1"/>
  <c r="FN289" i="1"/>
  <c r="FN299" i="1"/>
  <c r="FN293" i="1"/>
  <c r="FN294" i="1"/>
  <c r="FN302" i="1"/>
  <c r="FN304" i="1"/>
  <c r="FN305" i="1"/>
  <c r="FN303" i="1"/>
  <c r="FN306" i="1"/>
  <c r="FN307" i="1"/>
  <c r="FN286" i="1"/>
  <c r="FN285" i="1"/>
  <c r="FN287" i="1"/>
  <c r="FN284" i="1"/>
  <c r="FN280" i="1"/>
  <c r="FN283" i="1"/>
  <c r="FN270" i="1"/>
  <c r="FN271" i="1"/>
  <c r="FN272" i="1"/>
  <c r="FN273" i="1"/>
  <c r="FN214" i="1"/>
  <c r="FN215" i="1"/>
  <c r="FN216" i="1"/>
  <c r="FN217" i="1"/>
  <c r="FN149" i="1"/>
  <c r="FN131" i="1"/>
  <c r="FN140" i="1"/>
  <c r="FN122" i="1"/>
  <c r="FN278" i="1"/>
  <c r="FN277" i="1"/>
  <c r="FN279" i="1"/>
  <c r="FN276" i="1"/>
  <c r="FN258" i="1"/>
  <c r="FN246" i="1"/>
  <c r="FN266" i="1"/>
  <c r="FN250" i="1"/>
  <c r="FN254" i="1"/>
  <c r="FN262" i="1"/>
  <c r="FN247" i="1"/>
  <c r="FN267" i="1"/>
  <c r="FN263" i="1"/>
  <c r="FN251" i="1"/>
  <c r="FN259" i="1"/>
  <c r="FN255" i="1"/>
  <c r="FN268" i="1"/>
  <c r="FN264" i="1"/>
  <c r="FN260" i="1"/>
  <c r="FN256" i="1"/>
  <c r="FN252" i="1"/>
  <c r="FN248" i="1"/>
  <c r="FN261" i="1"/>
  <c r="FN257" i="1"/>
  <c r="FN249" i="1"/>
  <c r="FN269" i="1"/>
  <c r="FN253" i="1"/>
  <c r="FN265" i="1"/>
  <c r="FN240" i="1"/>
  <c r="FN236" i="1"/>
  <c r="FN224" i="1"/>
  <c r="FN220" i="1"/>
  <c r="FN229" i="1"/>
  <c r="FN228" i="1"/>
  <c r="FN237" i="1"/>
  <c r="FN230" i="1"/>
  <c r="FN232" i="1"/>
  <c r="FN241" i="1"/>
  <c r="FN238" i="1"/>
  <c r="FN221" i="1"/>
  <c r="FN225" i="1"/>
  <c r="FN233" i="1"/>
  <c r="FN231" i="1"/>
  <c r="FN222" i="1"/>
  <c r="FN242" i="1"/>
  <c r="FN226" i="1"/>
  <c r="FN234" i="1"/>
  <c r="FN239" i="1"/>
  <c r="FN235" i="1"/>
  <c r="FN243" i="1"/>
  <c r="FN223" i="1"/>
  <c r="FN227" i="1"/>
  <c r="FN210" i="1"/>
  <c r="FN211" i="1"/>
  <c r="FN212" i="1"/>
  <c r="FN213" i="1"/>
  <c r="FN202" i="1"/>
  <c r="FN198" i="1"/>
  <c r="FN194" i="1"/>
  <c r="FN206" i="1"/>
  <c r="FN207" i="1"/>
  <c r="FN203" i="1"/>
  <c r="FN204" i="1"/>
  <c r="FN208" i="1"/>
  <c r="FN195" i="1"/>
  <c r="FN199" i="1"/>
  <c r="FN205" i="1"/>
  <c r="FN209" i="1"/>
  <c r="FN200" i="1"/>
  <c r="FN196" i="1"/>
  <c r="FN197" i="1"/>
  <c r="FN201" i="1"/>
  <c r="FN191" i="1"/>
  <c r="FN192" i="1"/>
  <c r="FN193" i="1"/>
  <c r="FN77" i="1"/>
  <c r="FN86" i="1"/>
  <c r="FN95" i="1"/>
  <c r="FN190" i="1"/>
  <c r="FN177" i="1"/>
  <c r="FN184" i="1"/>
  <c r="FN185" i="1"/>
  <c r="FN186" i="1"/>
  <c r="FN182" i="1"/>
  <c r="FN181" i="1"/>
  <c r="FN183" i="1"/>
  <c r="FN59" i="1"/>
  <c r="FN68" i="1"/>
  <c r="FN48" i="1"/>
  <c r="FN171" i="1"/>
  <c r="FN172" i="1"/>
  <c r="FN173" i="1"/>
  <c r="FO9" i="1"/>
  <c r="FO104" i="1" l="1"/>
  <c r="FO113" i="1"/>
  <c r="FO158" i="1"/>
  <c r="FO167" i="1"/>
  <c r="FO304" i="1"/>
  <c r="FO306" i="1"/>
  <c r="FO293" i="1"/>
  <c r="FO295" i="1"/>
  <c r="FO290" i="1"/>
  <c r="FO294" i="1"/>
  <c r="FO301" i="1"/>
  <c r="FO292" i="1"/>
  <c r="FO297" i="1"/>
  <c r="FO302" i="1"/>
  <c r="FO288" i="1"/>
  <c r="FO289" i="1"/>
  <c r="FO291" i="1"/>
  <c r="FO299" i="1"/>
  <c r="FO303" i="1"/>
  <c r="FO296" i="1"/>
  <c r="FO298" i="1"/>
  <c r="FO300" i="1"/>
  <c r="FO307" i="1"/>
  <c r="FO305" i="1"/>
  <c r="FO285" i="1"/>
  <c r="FO287" i="1"/>
  <c r="FO286" i="1"/>
  <c r="FO284" i="1"/>
  <c r="FO280" i="1"/>
  <c r="FO283" i="1"/>
  <c r="FO270" i="1"/>
  <c r="FO271" i="1"/>
  <c r="FO272" i="1"/>
  <c r="FO273" i="1"/>
  <c r="FO214" i="1"/>
  <c r="FO215" i="1"/>
  <c r="FO216" i="1"/>
  <c r="FO217" i="1"/>
  <c r="FO149" i="1"/>
  <c r="FO131" i="1"/>
  <c r="FO122" i="1"/>
  <c r="FO140" i="1"/>
  <c r="FO278" i="1"/>
  <c r="FO277" i="1"/>
  <c r="FO276" i="1"/>
  <c r="FO279" i="1"/>
  <c r="FO246" i="1"/>
  <c r="FO254" i="1"/>
  <c r="FO258" i="1"/>
  <c r="FO250" i="1"/>
  <c r="FO266" i="1"/>
  <c r="FO262" i="1"/>
  <c r="FO255" i="1"/>
  <c r="FO267" i="1"/>
  <c r="FO263" i="1"/>
  <c r="FO251" i="1"/>
  <c r="FO247" i="1"/>
  <c r="FO259" i="1"/>
  <c r="FO248" i="1"/>
  <c r="FO260" i="1"/>
  <c r="FO252" i="1"/>
  <c r="FO268" i="1"/>
  <c r="FO264" i="1"/>
  <c r="FO256" i="1"/>
  <c r="FO249" i="1"/>
  <c r="FO253" i="1"/>
  <c r="FO257" i="1"/>
  <c r="FO261" i="1"/>
  <c r="FO265" i="1"/>
  <c r="FO269" i="1"/>
  <c r="FO220" i="1"/>
  <c r="FO230" i="1"/>
  <c r="FO232" i="1"/>
  <c r="FO240" i="1"/>
  <c r="FO229" i="1"/>
  <c r="FO236" i="1"/>
  <c r="FO237" i="1"/>
  <c r="FO224" i="1"/>
  <c r="FO228" i="1"/>
  <c r="FO231" i="1"/>
  <c r="FO221" i="1"/>
  <c r="FO238" i="1"/>
  <c r="FO233" i="1"/>
  <c r="FO225" i="1"/>
  <c r="FO241" i="1"/>
  <c r="FO239" i="1"/>
  <c r="FO234" i="1"/>
  <c r="FO226" i="1"/>
  <c r="FO222" i="1"/>
  <c r="FO242" i="1"/>
  <c r="FO227" i="1"/>
  <c r="FO223" i="1"/>
  <c r="FO243" i="1"/>
  <c r="FO235" i="1"/>
  <c r="FO210" i="1"/>
  <c r="FO211" i="1"/>
  <c r="FO212" i="1"/>
  <c r="FO213" i="1"/>
  <c r="FO203" i="1"/>
  <c r="FO194" i="1"/>
  <c r="FO202" i="1"/>
  <c r="FO207" i="1"/>
  <c r="FO198" i="1"/>
  <c r="FO206" i="1"/>
  <c r="FO195" i="1"/>
  <c r="FO199" i="1"/>
  <c r="FO204" i="1"/>
  <c r="FO208" i="1"/>
  <c r="FO200" i="1"/>
  <c r="FO205" i="1"/>
  <c r="FO196" i="1"/>
  <c r="FO209" i="1"/>
  <c r="FO197" i="1"/>
  <c r="FO201" i="1"/>
  <c r="FO191" i="1"/>
  <c r="FO192" i="1"/>
  <c r="FO193" i="1"/>
  <c r="FO77" i="1"/>
  <c r="FO86" i="1"/>
  <c r="FO95" i="1"/>
  <c r="FO190" i="1"/>
  <c r="FO177" i="1"/>
  <c r="FO184" i="1"/>
  <c r="FO185" i="1"/>
  <c r="FO186" i="1"/>
  <c r="FO182" i="1"/>
  <c r="FO181" i="1"/>
  <c r="FO183" i="1"/>
  <c r="FO59" i="1"/>
  <c r="FO68" i="1"/>
  <c r="FO48" i="1"/>
  <c r="FO171" i="1"/>
  <c r="FO172" i="1"/>
  <c r="FO173" i="1"/>
  <c r="FP9" i="1"/>
  <c r="FP104" i="1" l="1"/>
  <c r="FP113" i="1"/>
  <c r="FP158" i="1"/>
  <c r="FP167" i="1"/>
  <c r="FP304" i="1"/>
  <c r="FP302" i="1"/>
  <c r="FP298" i="1"/>
  <c r="FP297" i="1"/>
  <c r="FP294" i="1"/>
  <c r="FP295" i="1"/>
  <c r="FP292" i="1"/>
  <c r="FP296" i="1"/>
  <c r="FP300" i="1"/>
  <c r="FP299" i="1"/>
  <c r="FP303" i="1"/>
  <c r="FP301" i="1"/>
  <c r="FP288" i="1"/>
  <c r="FP293" i="1"/>
  <c r="FP290" i="1"/>
  <c r="FP291" i="1"/>
  <c r="FP289" i="1"/>
  <c r="FP305" i="1"/>
  <c r="FP306" i="1"/>
  <c r="FP307" i="1"/>
  <c r="FP284" i="1"/>
  <c r="FP287" i="1"/>
  <c r="FP286" i="1"/>
  <c r="FP285" i="1"/>
  <c r="FP280" i="1"/>
  <c r="FP283" i="1"/>
  <c r="FP270" i="1"/>
  <c r="FP271" i="1"/>
  <c r="FP272" i="1"/>
  <c r="FP273" i="1"/>
  <c r="FP214" i="1"/>
  <c r="FP215" i="1"/>
  <c r="FP216" i="1"/>
  <c r="FP217" i="1"/>
  <c r="FP149" i="1"/>
  <c r="FP131" i="1"/>
  <c r="FP122" i="1"/>
  <c r="FP140" i="1"/>
  <c r="FP277" i="1"/>
  <c r="FP278" i="1"/>
  <c r="FP279" i="1"/>
  <c r="FP276" i="1"/>
  <c r="FP246" i="1"/>
  <c r="FP258" i="1"/>
  <c r="FP250" i="1"/>
  <c r="FP254" i="1"/>
  <c r="FP266" i="1"/>
  <c r="FP262" i="1"/>
  <c r="FP251" i="1"/>
  <c r="FP259" i="1"/>
  <c r="FP267" i="1"/>
  <c r="FP255" i="1"/>
  <c r="FP263" i="1"/>
  <c r="FP247" i="1"/>
  <c r="FP256" i="1"/>
  <c r="FP248" i="1"/>
  <c r="FP260" i="1"/>
  <c r="FP252" i="1"/>
  <c r="FP268" i="1"/>
  <c r="FP264" i="1"/>
  <c r="FP253" i="1"/>
  <c r="FP257" i="1"/>
  <c r="FP261" i="1"/>
  <c r="FP269" i="1"/>
  <c r="FP249" i="1"/>
  <c r="FP265" i="1"/>
  <c r="FP220" i="1"/>
  <c r="FP228" i="1"/>
  <c r="FP237" i="1"/>
  <c r="FP230" i="1"/>
  <c r="FP240" i="1"/>
  <c r="FP224" i="1"/>
  <c r="FP229" i="1"/>
  <c r="FP232" i="1"/>
  <c r="FP236" i="1"/>
  <c r="FP221" i="1"/>
  <c r="FP241" i="1"/>
  <c r="FP233" i="1"/>
  <c r="FP225" i="1"/>
  <c r="FP238" i="1"/>
  <c r="FP231" i="1"/>
  <c r="FP242" i="1"/>
  <c r="FP239" i="1"/>
  <c r="FP222" i="1"/>
  <c r="FP234" i="1"/>
  <c r="FP226" i="1"/>
  <c r="FP223" i="1"/>
  <c r="FP243" i="1"/>
  <c r="FP235" i="1"/>
  <c r="FP227" i="1"/>
  <c r="FP210" i="1"/>
  <c r="FP211" i="1"/>
  <c r="FP212" i="1"/>
  <c r="FP213" i="1"/>
  <c r="FP206" i="1"/>
  <c r="FP207" i="1"/>
  <c r="FP202" i="1"/>
  <c r="FP194" i="1"/>
  <c r="FP198" i="1"/>
  <c r="FP203" i="1"/>
  <c r="FP199" i="1"/>
  <c r="FP204" i="1"/>
  <c r="FP195" i="1"/>
  <c r="FP208" i="1"/>
  <c r="FP209" i="1"/>
  <c r="FP200" i="1"/>
  <c r="FP196" i="1"/>
  <c r="FP205" i="1"/>
  <c r="FP201" i="1"/>
  <c r="FP197" i="1"/>
  <c r="FP191" i="1"/>
  <c r="FP192" i="1"/>
  <c r="FP193" i="1"/>
  <c r="FP77" i="1"/>
  <c r="FP86" i="1"/>
  <c r="FP95" i="1"/>
  <c r="FP190" i="1"/>
  <c r="FP177" i="1"/>
  <c r="FP184" i="1"/>
  <c r="FP185" i="1"/>
  <c r="FP186" i="1"/>
  <c r="FP181" i="1"/>
  <c r="FP182" i="1"/>
  <c r="FP183" i="1"/>
  <c r="FP59" i="1"/>
  <c r="FP68" i="1"/>
  <c r="FP48" i="1"/>
  <c r="FP171" i="1"/>
  <c r="FP172" i="1"/>
  <c r="FP173" i="1"/>
  <c r="FQ9" i="1"/>
  <c r="FQ104" i="1" l="1"/>
  <c r="FQ113" i="1"/>
  <c r="FQ158" i="1"/>
  <c r="FQ167" i="1"/>
  <c r="FQ304" i="1"/>
  <c r="FQ295" i="1"/>
  <c r="FQ291" i="1"/>
  <c r="FQ290" i="1"/>
  <c r="FQ288" i="1"/>
  <c r="FQ293" i="1"/>
  <c r="FQ296" i="1"/>
  <c r="FQ297" i="1"/>
  <c r="FQ292" i="1"/>
  <c r="FQ298" i="1"/>
  <c r="FQ299" i="1"/>
  <c r="FQ300" i="1"/>
  <c r="FQ302" i="1"/>
  <c r="FQ294" i="1"/>
  <c r="FQ289" i="1"/>
  <c r="FQ301" i="1"/>
  <c r="FQ307" i="1"/>
  <c r="FQ305" i="1"/>
  <c r="FQ303" i="1"/>
  <c r="FQ306" i="1"/>
  <c r="FQ286" i="1"/>
  <c r="FQ285" i="1"/>
  <c r="FQ284" i="1"/>
  <c r="FQ287" i="1"/>
  <c r="FQ280" i="1"/>
  <c r="FQ283" i="1"/>
  <c r="FQ270" i="1"/>
  <c r="FQ271" i="1"/>
  <c r="FQ272" i="1"/>
  <c r="FQ273" i="1"/>
  <c r="FQ214" i="1"/>
  <c r="FQ215" i="1"/>
  <c r="FQ216" i="1"/>
  <c r="FQ217" i="1"/>
  <c r="FQ149" i="1"/>
  <c r="FQ122" i="1"/>
  <c r="FQ140" i="1"/>
  <c r="FQ131" i="1"/>
  <c r="FQ278" i="1"/>
  <c r="FQ277" i="1"/>
  <c r="FQ279" i="1"/>
  <c r="FQ276" i="1"/>
  <c r="FQ250" i="1"/>
  <c r="FQ258" i="1"/>
  <c r="FQ262" i="1"/>
  <c r="FQ254" i="1"/>
  <c r="FQ246" i="1"/>
  <c r="FQ266" i="1"/>
  <c r="FQ247" i="1"/>
  <c r="FQ267" i="1"/>
  <c r="FQ251" i="1"/>
  <c r="FQ259" i="1"/>
  <c r="FQ255" i="1"/>
  <c r="FQ263" i="1"/>
  <c r="FQ256" i="1"/>
  <c r="FQ268" i="1"/>
  <c r="FQ252" i="1"/>
  <c r="FQ248" i="1"/>
  <c r="FQ264" i="1"/>
  <c r="FQ260" i="1"/>
  <c r="FQ265" i="1"/>
  <c r="FQ253" i="1"/>
  <c r="FQ257" i="1"/>
  <c r="FQ249" i="1"/>
  <c r="FQ269" i="1"/>
  <c r="FQ261" i="1"/>
  <c r="FQ220" i="1"/>
  <c r="FQ229" i="1"/>
  <c r="FQ232" i="1"/>
  <c r="FQ237" i="1"/>
  <c r="FQ236" i="1"/>
  <c r="FQ224" i="1"/>
  <c r="FQ228" i="1"/>
  <c r="FQ240" i="1"/>
  <c r="FQ230" i="1"/>
  <c r="FQ241" i="1"/>
  <c r="FQ233" i="1"/>
  <c r="FQ225" i="1"/>
  <c r="FQ238" i="1"/>
  <c r="FQ221" i="1"/>
  <c r="FQ231" i="1"/>
  <c r="FQ242" i="1"/>
  <c r="FQ222" i="1"/>
  <c r="FQ239" i="1"/>
  <c r="FQ226" i="1"/>
  <c r="FQ234" i="1"/>
  <c r="FQ243" i="1"/>
  <c r="FQ235" i="1"/>
  <c r="FQ223" i="1"/>
  <c r="FQ227" i="1"/>
  <c r="FQ210" i="1"/>
  <c r="FQ211" i="1"/>
  <c r="FQ212" i="1"/>
  <c r="FQ213" i="1"/>
  <c r="FQ198" i="1"/>
  <c r="FQ194" i="1"/>
  <c r="FQ207" i="1"/>
  <c r="FQ202" i="1"/>
  <c r="FQ203" i="1"/>
  <c r="FQ206" i="1"/>
  <c r="FQ195" i="1"/>
  <c r="FQ199" i="1"/>
  <c r="FQ208" i="1"/>
  <c r="FQ204" i="1"/>
  <c r="FQ196" i="1"/>
  <c r="FQ200" i="1"/>
  <c r="FQ205" i="1"/>
  <c r="FQ209" i="1"/>
  <c r="FQ201" i="1"/>
  <c r="FQ197" i="1"/>
  <c r="FQ191" i="1"/>
  <c r="FQ192" i="1"/>
  <c r="FQ193" i="1"/>
  <c r="FQ77" i="1"/>
  <c r="FQ86" i="1"/>
  <c r="FQ95" i="1"/>
  <c r="FQ190" i="1"/>
  <c r="FQ177" i="1"/>
  <c r="FQ184" i="1"/>
  <c r="FQ185" i="1"/>
  <c r="FQ186" i="1"/>
  <c r="FQ182" i="1"/>
  <c r="FQ181" i="1"/>
  <c r="FQ183" i="1"/>
  <c r="FQ59" i="1"/>
  <c r="FQ68" i="1"/>
  <c r="FQ48" i="1"/>
  <c r="FQ171" i="1"/>
  <c r="FQ172" i="1"/>
  <c r="FQ173" i="1"/>
  <c r="FR9" i="1"/>
  <c r="FR104" i="1" l="1"/>
  <c r="FR113" i="1"/>
  <c r="FR158" i="1"/>
  <c r="FR167" i="1"/>
  <c r="FR304" i="1"/>
  <c r="FR302" i="1"/>
  <c r="FR298" i="1"/>
  <c r="FR295" i="1"/>
  <c r="FR300" i="1"/>
  <c r="FR290" i="1"/>
  <c r="FR291" i="1"/>
  <c r="FR289" i="1"/>
  <c r="FR288" i="1"/>
  <c r="FR301" i="1"/>
  <c r="FR297" i="1"/>
  <c r="FR303" i="1"/>
  <c r="FR294" i="1"/>
  <c r="FR296" i="1"/>
  <c r="FR293" i="1"/>
  <c r="FR299" i="1"/>
  <c r="FR292" i="1"/>
  <c r="FR307" i="1"/>
  <c r="FR306" i="1"/>
  <c r="FR305" i="1"/>
  <c r="FR287" i="1"/>
  <c r="FR286" i="1"/>
  <c r="FR285" i="1"/>
  <c r="FR284" i="1"/>
  <c r="FR280" i="1"/>
  <c r="FR283" i="1"/>
  <c r="FR270" i="1"/>
  <c r="FR271" i="1"/>
  <c r="FR272" i="1"/>
  <c r="FR273" i="1"/>
  <c r="FR214" i="1"/>
  <c r="FR215" i="1"/>
  <c r="FR216" i="1"/>
  <c r="FR217" i="1"/>
  <c r="FR149" i="1"/>
  <c r="FR131" i="1"/>
  <c r="FR140" i="1"/>
  <c r="FR122" i="1"/>
  <c r="FR277" i="1"/>
  <c r="FR278" i="1"/>
  <c r="FR276" i="1"/>
  <c r="FR279" i="1"/>
  <c r="FR254" i="1"/>
  <c r="FR266" i="1"/>
  <c r="FR246" i="1"/>
  <c r="FR250" i="1"/>
  <c r="FR258" i="1"/>
  <c r="FR262" i="1"/>
  <c r="FR255" i="1"/>
  <c r="FR247" i="1"/>
  <c r="FR267" i="1"/>
  <c r="FR251" i="1"/>
  <c r="FR263" i="1"/>
  <c r="FR259" i="1"/>
  <c r="FR268" i="1"/>
  <c r="FR252" i="1"/>
  <c r="FR260" i="1"/>
  <c r="FR264" i="1"/>
  <c r="FR248" i="1"/>
  <c r="FR256" i="1"/>
  <c r="FR265" i="1"/>
  <c r="FR269" i="1"/>
  <c r="FR249" i="1"/>
  <c r="FR253" i="1"/>
  <c r="FR257" i="1"/>
  <c r="FR261" i="1"/>
  <c r="FR240" i="1"/>
  <c r="FR230" i="1"/>
  <c r="FR229" i="1"/>
  <c r="FR232" i="1"/>
  <c r="FR236" i="1"/>
  <c r="FR228" i="1"/>
  <c r="FR224" i="1"/>
  <c r="FR237" i="1"/>
  <c r="FR220" i="1"/>
  <c r="FR231" i="1"/>
  <c r="FR233" i="1"/>
  <c r="FR221" i="1"/>
  <c r="FR238" i="1"/>
  <c r="FR241" i="1"/>
  <c r="FR225" i="1"/>
  <c r="FR222" i="1"/>
  <c r="FR234" i="1"/>
  <c r="FR226" i="1"/>
  <c r="FR239" i="1"/>
  <c r="FR242" i="1"/>
  <c r="FR227" i="1"/>
  <c r="FR223" i="1"/>
  <c r="FR243" i="1"/>
  <c r="FR235" i="1"/>
  <c r="FR210" i="1"/>
  <c r="FR211" i="1"/>
  <c r="FR212" i="1"/>
  <c r="FR213" i="1"/>
  <c r="FR206" i="1"/>
  <c r="FR203" i="1"/>
  <c r="FR198" i="1"/>
  <c r="FR202" i="1"/>
  <c r="FR194" i="1"/>
  <c r="FR207" i="1"/>
  <c r="FR208" i="1"/>
  <c r="FR204" i="1"/>
  <c r="FR195" i="1"/>
  <c r="FR199" i="1"/>
  <c r="FR205" i="1"/>
  <c r="FR200" i="1"/>
  <c r="FR196" i="1"/>
  <c r="FR209" i="1"/>
  <c r="FR197" i="1"/>
  <c r="FR201" i="1"/>
  <c r="FR191" i="1"/>
  <c r="FR192" i="1"/>
  <c r="FR193" i="1"/>
  <c r="FR77" i="1"/>
  <c r="FR86" i="1"/>
  <c r="FR95" i="1"/>
  <c r="FR190" i="1"/>
  <c r="FR177" i="1"/>
  <c r="FR184" i="1"/>
  <c r="FR185" i="1"/>
  <c r="FR186" i="1"/>
  <c r="FR181" i="1"/>
  <c r="FR182" i="1"/>
  <c r="FR183" i="1"/>
  <c r="FR59" i="1"/>
  <c r="FR68" i="1"/>
  <c r="FR48" i="1"/>
  <c r="FR171" i="1"/>
  <c r="FR172" i="1"/>
  <c r="FR173" i="1"/>
  <c r="FS9" i="1"/>
  <c r="FS104" i="1" l="1"/>
  <c r="FS113" i="1"/>
  <c r="FS158" i="1"/>
  <c r="FS167" i="1"/>
  <c r="FS307" i="1"/>
  <c r="FS304" i="1"/>
  <c r="FS300" i="1"/>
  <c r="FS294" i="1"/>
  <c r="FS288" i="1"/>
  <c r="FS293" i="1"/>
  <c r="FS295" i="1"/>
  <c r="FS296" i="1"/>
  <c r="FS292" i="1"/>
  <c r="FS299" i="1"/>
  <c r="FS302" i="1"/>
  <c r="FS298" i="1"/>
  <c r="FS289" i="1"/>
  <c r="FS301" i="1"/>
  <c r="FS297" i="1"/>
  <c r="FS291" i="1"/>
  <c r="FS290" i="1"/>
  <c r="FS305" i="1"/>
  <c r="FS306" i="1"/>
  <c r="FS303" i="1"/>
  <c r="FS284" i="1"/>
  <c r="FS287" i="1"/>
  <c r="FS285" i="1"/>
  <c r="FS286" i="1"/>
  <c r="FS280" i="1"/>
  <c r="FS283" i="1"/>
  <c r="FS270" i="1"/>
  <c r="FS271" i="1"/>
  <c r="FS272" i="1"/>
  <c r="FS273" i="1"/>
  <c r="FS214" i="1"/>
  <c r="FS215" i="1"/>
  <c r="FS216" i="1"/>
  <c r="FS217" i="1"/>
  <c r="FS149" i="1"/>
  <c r="FS122" i="1"/>
  <c r="FS140" i="1"/>
  <c r="FS131" i="1"/>
  <c r="FS277" i="1"/>
  <c r="FS278" i="1"/>
  <c r="FS279" i="1"/>
  <c r="FS276" i="1"/>
  <c r="FS254" i="1"/>
  <c r="FS246" i="1"/>
  <c r="FS258" i="1"/>
  <c r="FS262" i="1"/>
  <c r="FS250" i="1"/>
  <c r="FS266" i="1"/>
  <c r="FS251" i="1"/>
  <c r="FS263" i="1"/>
  <c r="FS267" i="1"/>
  <c r="FS259" i="1"/>
  <c r="FS247" i="1"/>
  <c r="FS255" i="1"/>
  <c r="FS256" i="1"/>
  <c r="FS252" i="1"/>
  <c r="FS248" i="1"/>
  <c r="FS260" i="1"/>
  <c r="FS268" i="1"/>
  <c r="FS264" i="1"/>
  <c r="FS257" i="1"/>
  <c r="FS253" i="1"/>
  <c r="FS265" i="1"/>
  <c r="FS261" i="1"/>
  <c r="FS269" i="1"/>
  <c r="FS249" i="1"/>
  <c r="FS220" i="1"/>
  <c r="FS228" i="1"/>
  <c r="FS230" i="1"/>
  <c r="FS237" i="1"/>
  <c r="FS224" i="1"/>
  <c r="FS232" i="1"/>
  <c r="FS236" i="1"/>
  <c r="FS240" i="1"/>
  <c r="FS229" i="1"/>
  <c r="FS238" i="1"/>
  <c r="FS233" i="1"/>
  <c r="FS225" i="1"/>
  <c r="FS231" i="1"/>
  <c r="FS221" i="1"/>
  <c r="FS241" i="1"/>
  <c r="FS222" i="1"/>
  <c r="FS239" i="1"/>
  <c r="FS242" i="1"/>
  <c r="FS234" i="1"/>
  <c r="FS226" i="1"/>
  <c r="FS243" i="1"/>
  <c r="FS235" i="1"/>
  <c r="FS223" i="1"/>
  <c r="FS227" i="1"/>
  <c r="FS210" i="1"/>
  <c r="FS211" i="1"/>
  <c r="FS212" i="1"/>
  <c r="FS213" i="1"/>
  <c r="FS202" i="1"/>
  <c r="FS198" i="1"/>
  <c r="FS194" i="1"/>
  <c r="FS206" i="1"/>
  <c r="FS203" i="1"/>
  <c r="FS207" i="1"/>
  <c r="FS195" i="1"/>
  <c r="FS208" i="1"/>
  <c r="FS204" i="1"/>
  <c r="FS199" i="1"/>
  <c r="FS209" i="1"/>
  <c r="FS200" i="1"/>
  <c r="FS196" i="1"/>
  <c r="FS205" i="1"/>
  <c r="FS197" i="1"/>
  <c r="FS201" i="1"/>
  <c r="FS191" i="1"/>
  <c r="FS192" i="1"/>
  <c r="FS193" i="1"/>
  <c r="FS77" i="1"/>
  <c r="FS86" i="1"/>
  <c r="FS95" i="1"/>
  <c r="FS190" i="1"/>
  <c r="FS177" i="1"/>
  <c r="FS184" i="1"/>
  <c r="FS185" i="1"/>
  <c r="FS186" i="1"/>
  <c r="FS181" i="1"/>
  <c r="FS182" i="1"/>
  <c r="FS183" i="1"/>
  <c r="FS59" i="1"/>
  <c r="FS68" i="1"/>
  <c r="FS48" i="1"/>
  <c r="FS171" i="1"/>
  <c r="FS172" i="1"/>
  <c r="FS173" i="1"/>
  <c r="FT9" i="1"/>
  <c r="FT104" i="1" l="1"/>
  <c r="FT113" i="1"/>
  <c r="FT158" i="1"/>
  <c r="FT167" i="1"/>
  <c r="FT296" i="1"/>
  <c r="FT292" i="1"/>
  <c r="FT293" i="1"/>
  <c r="FT290" i="1"/>
  <c r="FT302" i="1"/>
  <c r="FT294" i="1"/>
  <c r="FT295" i="1"/>
  <c r="FT291" i="1"/>
  <c r="FT301" i="1"/>
  <c r="FT288" i="1"/>
  <c r="FT299" i="1"/>
  <c r="FT300" i="1"/>
  <c r="FT303" i="1"/>
  <c r="FT297" i="1"/>
  <c r="FT289" i="1"/>
  <c r="FT298" i="1"/>
  <c r="FT304" i="1"/>
  <c r="FT306" i="1"/>
  <c r="FT307" i="1"/>
  <c r="FT305" i="1"/>
  <c r="FT287" i="1"/>
  <c r="FT285" i="1"/>
  <c r="FT284" i="1"/>
  <c r="FT286" i="1"/>
  <c r="FT280" i="1"/>
  <c r="FT283" i="1"/>
  <c r="FT270" i="1"/>
  <c r="FT271" i="1"/>
  <c r="FT272" i="1"/>
  <c r="FT273" i="1"/>
  <c r="FT214" i="1"/>
  <c r="FT215" i="1"/>
  <c r="FT216" i="1"/>
  <c r="FT217" i="1"/>
  <c r="FT149" i="1"/>
  <c r="FT140" i="1"/>
  <c r="FT122" i="1"/>
  <c r="FT131" i="1"/>
  <c r="FT277" i="1"/>
  <c r="FT278" i="1"/>
  <c r="FT279" i="1"/>
  <c r="FT276" i="1"/>
  <c r="FT254" i="1"/>
  <c r="FT266" i="1"/>
  <c r="FT258" i="1"/>
  <c r="FT246" i="1"/>
  <c r="FT250" i="1"/>
  <c r="FT262" i="1"/>
  <c r="FT251" i="1"/>
  <c r="FT247" i="1"/>
  <c r="FT263" i="1"/>
  <c r="FT255" i="1"/>
  <c r="FT259" i="1"/>
  <c r="FT267" i="1"/>
  <c r="FT260" i="1"/>
  <c r="FT268" i="1"/>
  <c r="FT264" i="1"/>
  <c r="FT252" i="1"/>
  <c r="FT256" i="1"/>
  <c r="FT248" i="1"/>
  <c r="FT253" i="1"/>
  <c r="FT261" i="1"/>
  <c r="FT265" i="1"/>
  <c r="FT257" i="1"/>
  <c r="FT249" i="1"/>
  <c r="FT269" i="1"/>
  <c r="FT228" i="1"/>
  <c r="FT230" i="1"/>
  <c r="FT236" i="1"/>
  <c r="FT240" i="1"/>
  <c r="FT229" i="1"/>
  <c r="FT220" i="1"/>
  <c r="FT237" i="1"/>
  <c r="FT224" i="1"/>
  <c r="FT232" i="1"/>
  <c r="FT231" i="1"/>
  <c r="FT225" i="1"/>
  <c r="FT238" i="1"/>
  <c r="FT221" i="1"/>
  <c r="FT233" i="1"/>
  <c r="FT241" i="1"/>
  <c r="FT234" i="1"/>
  <c r="FT239" i="1"/>
  <c r="FT226" i="1"/>
  <c r="FT222" i="1"/>
  <c r="FT242" i="1"/>
  <c r="FT243" i="1"/>
  <c r="FT227" i="1"/>
  <c r="FT235" i="1"/>
  <c r="FT223" i="1"/>
  <c r="FT210" i="1"/>
  <c r="FT211" i="1"/>
  <c r="FT212" i="1"/>
  <c r="FT213" i="1"/>
  <c r="FT202" i="1"/>
  <c r="FT194" i="1"/>
  <c r="FT198" i="1"/>
  <c r="FT207" i="1"/>
  <c r="FT206" i="1"/>
  <c r="FT203" i="1"/>
  <c r="FT199" i="1"/>
  <c r="FT208" i="1"/>
  <c r="FT204" i="1"/>
  <c r="FT195" i="1"/>
  <c r="FT205" i="1"/>
  <c r="FT209" i="1"/>
  <c r="FT200" i="1"/>
  <c r="FT196" i="1"/>
  <c r="FT201" i="1"/>
  <c r="FT197" i="1"/>
  <c r="FT191" i="1"/>
  <c r="FT192" i="1"/>
  <c r="FT193" i="1"/>
  <c r="FT77" i="1"/>
  <c r="FT86" i="1"/>
  <c r="FT95" i="1"/>
  <c r="FT190" i="1"/>
  <c r="FT177" i="1"/>
  <c r="FT184" i="1"/>
  <c r="FT185" i="1"/>
  <c r="FT186" i="1"/>
  <c r="FT182" i="1"/>
  <c r="FT181" i="1"/>
  <c r="FT183" i="1"/>
  <c r="FT59" i="1"/>
  <c r="FT68" i="1"/>
  <c r="FT48" i="1"/>
  <c r="FT171" i="1"/>
  <c r="FT172" i="1"/>
  <c r="FT173" i="1"/>
  <c r="FU9" i="1"/>
  <c r="FU104" i="1" l="1"/>
  <c r="FU113" i="1"/>
  <c r="FU158" i="1"/>
  <c r="FU167" i="1"/>
  <c r="FU305" i="1"/>
  <c r="FU294" i="1"/>
  <c r="FU291" i="1"/>
  <c r="FU292" i="1"/>
  <c r="FU290" i="1"/>
  <c r="FU288" i="1"/>
  <c r="FU297" i="1"/>
  <c r="FU295" i="1"/>
  <c r="FU299" i="1"/>
  <c r="FU293" i="1"/>
  <c r="FU289" i="1"/>
  <c r="FU298" i="1"/>
  <c r="FU301" i="1"/>
  <c r="FU296" i="1"/>
  <c r="FU300" i="1"/>
  <c r="FU307" i="1"/>
  <c r="FU304" i="1"/>
  <c r="FU303" i="1"/>
  <c r="FU306" i="1"/>
  <c r="FU302" i="1"/>
  <c r="FU285" i="1"/>
  <c r="FU287" i="1"/>
  <c r="FU284" i="1"/>
  <c r="FU286" i="1"/>
  <c r="FU280" i="1"/>
  <c r="FU283" i="1"/>
  <c r="FU270" i="1"/>
  <c r="FU271" i="1"/>
  <c r="FU272" i="1"/>
  <c r="FU273" i="1"/>
  <c r="FU214" i="1"/>
  <c r="FU215" i="1"/>
  <c r="FU216" i="1"/>
  <c r="FU217" i="1"/>
  <c r="FU149" i="1"/>
  <c r="FU131" i="1"/>
  <c r="FU140" i="1"/>
  <c r="FU122" i="1"/>
  <c r="FU278" i="1"/>
  <c r="FU277" i="1"/>
  <c r="FU279" i="1"/>
  <c r="FU276" i="1"/>
  <c r="FU250" i="1"/>
  <c r="FU262" i="1"/>
  <c r="FU246" i="1"/>
  <c r="FU254" i="1"/>
  <c r="FU266" i="1"/>
  <c r="FU258" i="1"/>
  <c r="FU263" i="1"/>
  <c r="FU251" i="1"/>
  <c r="FU267" i="1"/>
  <c r="FU259" i="1"/>
  <c r="FU247" i="1"/>
  <c r="FU255" i="1"/>
  <c r="FU256" i="1"/>
  <c r="FU248" i="1"/>
  <c r="FU260" i="1"/>
  <c r="FU252" i="1"/>
  <c r="FU268" i="1"/>
  <c r="FU264" i="1"/>
  <c r="FU249" i="1"/>
  <c r="FU265" i="1"/>
  <c r="FU269" i="1"/>
  <c r="FU253" i="1"/>
  <c r="FU261" i="1"/>
  <c r="FU257" i="1"/>
  <c r="FU220" i="1"/>
  <c r="FU224" i="1"/>
  <c r="FU228" i="1"/>
  <c r="FU232" i="1"/>
  <c r="FU236" i="1"/>
  <c r="FU240" i="1"/>
  <c r="FU230" i="1"/>
  <c r="FU237" i="1"/>
  <c r="FU229" i="1"/>
  <c r="FU221" i="1"/>
  <c r="FU231" i="1"/>
  <c r="FU241" i="1"/>
  <c r="FU238" i="1"/>
  <c r="FU225" i="1"/>
  <c r="FU233" i="1"/>
  <c r="FU222" i="1"/>
  <c r="FU239" i="1"/>
  <c r="FU242" i="1"/>
  <c r="FU234" i="1"/>
  <c r="FU226" i="1"/>
  <c r="FU235" i="1"/>
  <c r="FU223" i="1"/>
  <c r="FU227" i="1"/>
  <c r="FU243" i="1"/>
  <c r="FU210" i="1"/>
  <c r="FU211" i="1"/>
  <c r="FU212" i="1"/>
  <c r="FU213" i="1"/>
  <c r="FU202" i="1"/>
  <c r="FU198" i="1"/>
  <c r="FU203" i="1"/>
  <c r="FU194" i="1"/>
  <c r="FU206" i="1"/>
  <c r="FU207" i="1"/>
  <c r="FU195" i="1"/>
  <c r="FU199" i="1"/>
  <c r="FU204" i="1"/>
  <c r="FU208" i="1"/>
  <c r="FU200" i="1"/>
  <c r="FU209" i="1"/>
  <c r="FU196" i="1"/>
  <c r="FU205" i="1"/>
  <c r="FU201" i="1"/>
  <c r="FU197" i="1"/>
  <c r="FU191" i="1"/>
  <c r="FU192" i="1"/>
  <c r="FU193" i="1"/>
  <c r="FU77" i="1"/>
  <c r="FU86" i="1"/>
  <c r="FU95" i="1"/>
  <c r="FU190" i="1"/>
  <c r="FU177" i="1"/>
  <c r="FU184" i="1"/>
  <c r="FU185" i="1"/>
  <c r="FU186" i="1"/>
  <c r="FU181" i="1"/>
  <c r="FU182" i="1"/>
  <c r="FU183" i="1"/>
  <c r="FU59" i="1"/>
  <c r="FU68" i="1"/>
  <c r="FU48" i="1"/>
  <c r="FU171" i="1"/>
  <c r="FU172" i="1"/>
  <c r="FU173" i="1"/>
  <c r="FV9" i="1"/>
  <c r="FV104" i="1" l="1"/>
  <c r="FV113" i="1"/>
  <c r="FV158" i="1"/>
  <c r="FV167" i="1"/>
  <c r="FV306" i="1"/>
  <c r="FV301" i="1"/>
  <c r="FV299" i="1"/>
  <c r="FV298" i="1"/>
  <c r="FV291" i="1"/>
  <c r="FV290" i="1"/>
  <c r="FV294" i="1"/>
  <c r="FV289" i="1"/>
  <c r="FV292" i="1"/>
  <c r="FV296" i="1"/>
  <c r="FV295" i="1"/>
  <c r="FV302" i="1"/>
  <c r="FV297" i="1"/>
  <c r="FV303" i="1"/>
  <c r="FV288" i="1"/>
  <c r="FV293" i="1"/>
  <c r="FV307" i="1"/>
  <c r="FV304" i="1"/>
  <c r="FV305" i="1"/>
  <c r="FV300" i="1"/>
  <c r="FV286" i="1"/>
  <c r="FV287" i="1"/>
  <c r="FV284" i="1"/>
  <c r="FV285" i="1"/>
  <c r="FV280" i="1"/>
  <c r="FV283" i="1"/>
  <c r="FV270" i="1"/>
  <c r="FV271" i="1"/>
  <c r="FV272" i="1"/>
  <c r="FV273" i="1"/>
  <c r="FV214" i="1"/>
  <c r="FV215" i="1"/>
  <c r="FV216" i="1"/>
  <c r="FV217" i="1"/>
  <c r="FV149" i="1"/>
  <c r="FV122" i="1"/>
  <c r="FV140" i="1"/>
  <c r="FV131" i="1"/>
  <c r="FV278" i="1"/>
  <c r="FV277" i="1"/>
  <c r="FV276" i="1"/>
  <c r="FV279" i="1"/>
  <c r="FV246" i="1"/>
  <c r="FV266" i="1"/>
  <c r="FV262" i="1"/>
  <c r="FV258" i="1"/>
  <c r="FV250" i="1"/>
  <c r="FV254" i="1"/>
  <c r="FV263" i="1"/>
  <c r="FV251" i="1"/>
  <c r="FV259" i="1"/>
  <c r="FV267" i="1"/>
  <c r="FV255" i="1"/>
  <c r="FV247" i="1"/>
  <c r="FV268" i="1"/>
  <c r="FV264" i="1"/>
  <c r="FV260" i="1"/>
  <c r="FV256" i="1"/>
  <c r="FV248" i="1"/>
  <c r="FV252" i="1"/>
  <c r="FV257" i="1"/>
  <c r="FV249" i="1"/>
  <c r="FV269" i="1"/>
  <c r="FV253" i="1"/>
  <c r="FV265" i="1"/>
  <c r="FV261" i="1"/>
  <c r="FV236" i="1"/>
  <c r="FV224" i="1"/>
  <c r="FV229" i="1"/>
  <c r="FV220" i="1"/>
  <c r="FV240" i="1"/>
  <c r="FV237" i="1"/>
  <c r="FV228" i="1"/>
  <c r="FV232" i="1"/>
  <c r="FV230" i="1"/>
  <c r="FV241" i="1"/>
  <c r="FV238" i="1"/>
  <c r="FV233" i="1"/>
  <c r="FV225" i="1"/>
  <c r="FV221" i="1"/>
  <c r="FV231" i="1"/>
  <c r="FV226" i="1"/>
  <c r="FV234" i="1"/>
  <c r="FV222" i="1"/>
  <c r="FV239" i="1"/>
  <c r="FV242" i="1"/>
  <c r="FV243" i="1"/>
  <c r="FV235" i="1"/>
  <c r="FV223" i="1"/>
  <c r="FV227" i="1"/>
  <c r="FV210" i="1"/>
  <c r="FV211" i="1"/>
  <c r="FV212" i="1"/>
  <c r="FV213" i="1"/>
  <c r="FV202" i="1"/>
  <c r="FV198" i="1"/>
  <c r="FV194" i="1"/>
  <c r="FV206" i="1"/>
  <c r="FV203" i="1"/>
  <c r="FV207" i="1"/>
  <c r="FV208" i="1"/>
  <c r="FV199" i="1"/>
  <c r="FV195" i="1"/>
  <c r="FV204" i="1"/>
  <c r="FV205" i="1"/>
  <c r="FV209" i="1"/>
  <c r="FV200" i="1"/>
  <c r="FV196" i="1"/>
  <c r="FV197" i="1"/>
  <c r="FV201" i="1"/>
  <c r="FV191" i="1"/>
  <c r="FV192" i="1"/>
  <c r="FV193" i="1"/>
  <c r="FV77" i="1"/>
  <c r="FV86" i="1"/>
  <c r="FV95" i="1"/>
  <c r="FV190" i="1"/>
  <c r="FV177" i="1"/>
  <c r="FV184" i="1"/>
  <c r="FV185" i="1"/>
  <c r="FV186" i="1"/>
  <c r="FV182" i="1"/>
  <c r="FV181" i="1"/>
  <c r="FV183" i="1"/>
  <c r="FV59" i="1"/>
  <c r="FV68" i="1"/>
  <c r="FV48" i="1"/>
  <c r="FV171" i="1"/>
  <c r="FV172" i="1"/>
  <c r="FV173" i="1"/>
  <c r="FW9" i="1"/>
  <c r="FW104" i="1" l="1"/>
  <c r="FW113" i="1"/>
  <c r="FW158" i="1"/>
  <c r="FW167" i="1"/>
  <c r="FW304" i="1"/>
  <c r="FW305" i="1"/>
  <c r="FW295" i="1"/>
  <c r="FW293" i="1"/>
  <c r="FW292" i="1"/>
  <c r="FW298" i="1"/>
  <c r="FW303" i="1"/>
  <c r="FW290" i="1"/>
  <c r="FW294" i="1"/>
  <c r="FW289" i="1"/>
  <c r="FW288" i="1"/>
  <c r="FW291" i="1"/>
  <c r="FW296" i="1"/>
  <c r="FW297" i="1"/>
  <c r="FW299" i="1"/>
  <c r="FW300" i="1"/>
  <c r="FW301" i="1"/>
  <c r="FW302" i="1"/>
  <c r="FW306" i="1"/>
  <c r="FW307" i="1"/>
  <c r="FW285" i="1"/>
  <c r="FW287" i="1"/>
  <c r="FW286" i="1"/>
  <c r="FW284" i="1"/>
  <c r="FW280" i="1"/>
  <c r="FW283" i="1"/>
  <c r="FW270" i="1"/>
  <c r="FW271" i="1"/>
  <c r="FW272" i="1"/>
  <c r="FW273" i="1"/>
  <c r="FW214" i="1"/>
  <c r="FW215" i="1"/>
  <c r="FW216" i="1"/>
  <c r="FW217" i="1"/>
  <c r="FW149" i="1"/>
  <c r="FW140" i="1"/>
  <c r="FW131" i="1"/>
  <c r="FW122" i="1"/>
  <c r="FW277" i="1"/>
  <c r="FW278" i="1"/>
  <c r="FW279" i="1"/>
  <c r="FW276" i="1"/>
  <c r="FW266" i="1"/>
  <c r="FW254" i="1"/>
  <c r="FW258" i="1"/>
  <c r="FW250" i="1"/>
  <c r="FW246" i="1"/>
  <c r="FW262" i="1"/>
  <c r="FW263" i="1"/>
  <c r="FW247" i="1"/>
  <c r="FW255" i="1"/>
  <c r="FW251" i="1"/>
  <c r="FW267" i="1"/>
  <c r="FW259" i="1"/>
  <c r="FW260" i="1"/>
  <c r="FW252" i="1"/>
  <c r="FW264" i="1"/>
  <c r="FW256" i="1"/>
  <c r="FW268" i="1"/>
  <c r="FW248" i="1"/>
  <c r="FW253" i="1"/>
  <c r="FW261" i="1"/>
  <c r="FW257" i="1"/>
  <c r="FW265" i="1"/>
  <c r="FW269" i="1"/>
  <c r="FW249" i="1"/>
  <c r="FW220" i="1"/>
  <c r="FW230" i="1"/>
  <c r="FW232" i="1"/>
  <c r="FW224" i="1"/>
  <c r="FW229" i="1"/>
  <c r="FW228" i="1"/>
  <c r="FW236" i="1"/>
  <c r="FW237" i="1"/>
  <c r="FW240" i="1"/>
  <c r="FW241" i="1"/>
  <c r="FW225" i="1"/>
  <c r="FW221" i="1"/>
  <c r="FW231" i="1"/>
  <c r="FW233" i="1"/>
  <c r="FW238" i="1"/>
  <c r="FW234" i="1"/>
  <c r="FW226" i="1"/>
  <c r="FW222" i="1"/>
  <c r="FW242" i="1"/>
  <c r="FW239" i="1"/>
  <c r="FW235" i="1"/>
  <c r="FW223" i="1"/>
  <c r="FW243" i="1"/>
  <c r="FW227" i="1"/>
  <c r="FW210" i="1"/>
  <c r="FW211" i="1"/>
  <c r="FW212" i="1"/>
  <c r="FW213" i="1"/>
  <c r="FW203" i="1"/>
  <c r="FW194" i="1"/>
  <c r="FW202" i="1"/>
  <c r="FW206" i="1"/>
  <c r="FW207" i="1"/>
  <c r="FW198" i="1"/>
  <c r="FW199" i="1"/>
  <c r="FW208" i="1"/>
  <c r="FW204" i="1"/>
  <c r="FW195" i="1"/>
  <c r="FW200" i="1"/>
  <c r="FW209" i="1"/>
  <c r="FW205" i="1"/>
  <c r="FW196" i="1"/>
  <c r="FW197" i="1"/>
  <c r="FW201" i="1"/>
  <c r="FW191" i="1"/>
  <c r="FW192" i="1"/>
  <c r="FW193" i="1"/>
  <c r="FW77" i="1"/>
  <c r="FW86" i="1"/>
  <c r="FW95" i="1"/>
  <c r="FW190" i="1"/>
  <c r="FW177" i="1"/>
  <c r="FW184" i="1"/>
  <c r="FW185" i="1"/>
  <c r="FW186" i="1"/>
  <c r="FW181" i="1"/>
  <c r="FW182" i="1"/>
  <c r="FW183" i="1"/>
  <c r="FW59" i="1"/>
  <c r="FW68" i="1"/>
  <c r="FW48" i="1"/>
  <c r="FW171" i="1"/>
  <c r="FW172" i="1"/>
  <c r="FW173" i="1"/>
  <c r="FX9" i="1"/>
  <c r="FX104" i="1" l="1"/>
  <c r="FX113" i="1"/>
  <c r="FX158" i="1"/>
  <c r="FX167" i="1"/>
  <c r="FX306" i="1"/>
  <c r="FX304" i="1"/>
  <c r="FX298" i="1"/>
  <c r="FX294" i="1"/>
  <c r="FX295" i="1"/>
  <c r="FX292" i="1"/>
  <c r="FX300" i="1"/>
  <c r="FX301" i="1"/>
  <c r="FX293" i="1"/>
  <c r="FX288" i="1"/>
  <c r="FX289" i="1"/>
  <c r="FX290" i="1"/>
  <c r="FX291" i="1"/>
  <c r="FX296" i="1"/>
  <c r="FX297" i="1"/>
  <c r="FX299" i="1"/>
  <c r="FX307" i="1"/>
  <c r="FX303" i="1"/>
  <c r="FX302" i="1"/>
  <c r="FX305" i="1"/>
  <c r="FX285" i="1"/>
  <c r="FX286" i="1"/>
  <c r="FX284" i="1"/>
  <c r="FX287" i="1"/>
  <c r="FX280" i="1"/>
  <c r="FX283" i="1"/>
  <c r="FX270" i="1"/>
  <c r="FX271" i="1"/>
  <c r="FX272" i="1"/>
  <c r="FX273" i="1"/>
  <c r="FX214" i="1"/>
  <c r="FX215" i="1"/>
  <c r="FX216" i="1"/>
  <c r="FX217" i="1"/>
  <c r="FX149" i="1"/>
  <c r="FX122" i="1"/>
  <c r="FX140" i="1"/>
  <c r="FX131" i="1"/>
  <c r="FX277" i="1"/>
  <c r="FX278" i="1"/>
  <c r="FX279" i="1"/>
  <c r="FX276" i="1"/>
  <c r="FX258" i="1"/>
  <c r="FX250" i="1"/>
  <c r="FX246" i="1"/>
  <c r="FX262" i="1"/>
  <c r="FX254" i="1"/>
  <c r="FX266" i="1"/>
  <c r="FX251" i="1"/>
  <c r="FX259" i="1"/>
  <c r="FX267" i="1"/>
  <c r="FX255" i="1"/>
  <c r="FX263" i="1"/>
  <c r="FX247" i="1"/>
  <c r="FX256" i="1"/>
  <c r="FX264" i="1"/>
  <c r="FX248" i="1"/>
  <c r="FX252" i="1"/>
  <c r="FX260" i="1"/>
  <c r="FX268" i="1"/>
  <c r="FX253" i="1"/>
  <c r="FX269" i="1"/>
  <c r="FX261" i="1"/>
  <c r="FX265" i="1"/>
  <c r="FX249" i="1"/>
  <c r="FX257" i="1"/>
  <c r="FX220" i="1"/>
  <c r="FX228" i="1"/>
  <c r="FX230" i="1"/>
  <c r="FX237" i="1"/>
  <c r="FX229" i="1"/>
  <c r="FX236" i="1"/>
  <c r="FX232" i="1"/>
  <c r="FX240" i="1"/>
  <c r="FX224" i="1"/>
  <c r="FX241" i="1"/>
  <c r="FX231" i="1"/>
  <c r="FX221" i="1"/>
  <c r="FX238" i="1"/>
  <c r="FX225" i="1"/>
  <c r="FX233" i="1"/>
  <c r="FX222" i="1"/>
  <c r="FX239" i="1"/>
  <c r="FX242" i="1"/>
  <c r="FX234" i="1"/>
  <c r="FX226" i="1"/>
  <c r="FX223" i="1"/>
  <c r="FX243" i="1"/>
  <c r="FX227" i="1"/>
  <c r="FX235" i="1"/>
  <c r="FX210" i="1"/>
  <c r="FX211" i="1"/>
  <c r="FX212" i="1"/>
  <c r="FX213" i="1"/>
  <c r="FX202" i="1"/>
  <c r="FX207" i="1"/>
  <c r="FX194" i="1"/>
  <c r="FX198" i="1"/>
  <c r="FX206" i="1"/>
  <c r="FX203" i="1"/>
  <c r="FX195" i="1"/>
  <c r="FX199" i="1"/>
  <c r="FX208" i="1"/>
  <c r="FX204" i="1"/>
  <c r="FX200" i="1"/>
  <c r="FX205" i="1"/>
  <c r="FX196" i="1"/>
  <c r="FX209" i="1"/>
  <c r="FX201" i="1"/>
  <c r="FX197" i="1"/>
  <c r="FX191" i="1"/>
  <c r="FX192" i="1"/>
  <c r="FX193" i="1"/>
  <c r="FX77" i="1"/>
  <c r="FX86" i="1"/>
  <c r="FX95" i="1"/>
  <c r="FX190" i="1"/>
  <c r="FX177" i="1"/>
  <c r="FX184" i="1"/>
  <c r="FX185" i="1"/>
  <c r="FX186" i="1"/>
  <c r="FX182" i="1"/>
  <c r="FX181" i="1"/>
  <c r="FX183" i="1"/>
  <c r="FX59" i="1"/>
  <c r="FX68" i="1"/>
  <c r="FX48" i="1"/>
  <c r="FX171" i="1"/>
  <c r="FX172" i="1"/>
  <c r="FX173" i="1"/>
  <c r="FY9" i="1"/>
  <c r="FY104" i="1" l="1"/>
  <c r="FY113" i="1"/>
  <c r="FY158" i="1"/>
  <c r="FY167" i="1"/>
  <c r="FY304" i="1"/>
  <c r="FY295" i="1"/>
  <c r="FY293" i="1"/>
  <c r="FY289" i="1"/>
  <c r="FY291" i="1"/>
  <c r="FY290" i="1"/>
  <c r="FY296" i="1"/>
  <c r="FY297" i="1"/>
  <c r="FY292" i="1"/>
  <c r="FY288" i="1"/>
  <c r="FY301" i="1"/>
  <c r="FY298" i="1"/>
  <c r="FY299" i="1"/>
  <c r="FY300" i="1"/>
  <c r="FY294" i="1"/>
  <c r="FY306" i="1"/>
  <c r="FY305" i="1"/>
  <c r="FY303" i="1"/>
  <c r="FY302" i="1"/>
  <c r="FY307" i="1"/>
  <c r="FY286" i="1"/>
  <c r="FY287" i="1"/>
  <c r="FY285" i="1"/>
  <c r="FY284" i="1"/>
  <c r="FY280" i="1"/>
  <c r="FY283" i="1"/>
  <c r="FY270" i="1"/>
  <c r="FY271" i="1"/>
  <c r="FY272" i="1"/>
  <c r="FY273" i="1"/>
  <c r="FY214" i="1"/>
  <c r="FY215" i="1"/>
  <c r="FY216" i="1"/>
  <c r="FY217" i="1"/>
  <c r="FY149" i="1"/>
  <c r="FY122" i="1"/>
  <c r="FY140" i="1"/>
  <c r="FY131" i="1"/>
  <c r="FY278" i="1"/>
  <c r="FY277" i="1"/>
  <c r="FY279" i="1"/>
  <c r="FY276" i="1"/>
  <c r="FY250" i="1"/>
  <c r="FY262" i="1"/>
  <c r="FY258" i="1"/>
  <c r="FY266" i="1"/>
  <c r="FY254" i="1"/>
  <c r="FY246" i="1"/>
  <c r="FY263" i="1"/>
  <c r="FY251" i="1"/>
  <c r="FY267" i="1"/>
  <c r="FY259" i="1"/>
  <c r="FY247" i="1"/>
  <c r="FY255" i="1"/>
  <c r="FY264" i="1"/>
  <c r="FY256" i="1"/>
  <c r="FY268" i="1"/>
  <c r="FY252" i="1"/>
  <c r="FY248" i="1"/>
  <c r="FY260" i="1"/>
  <c r="FY261" i="1"/>
  <c r="FY253" i="1"/>
  <c r="FY257" i="1"/>
  <c r="FY249" i="1"/>
  <c r="FY269" i="1"/>
  <c r="FY265" i="1"/>
  <c r="FY220" i="1"/>
  <c r="FY236" i="1"/>
  <c r="FY237" i="1"/>
  <c r="FY229" i="1"/>
  <c r="FY224" i="1"/>
  <c r="FY240" i="1"/>
  <c r="FY230" i="1"/>
  <c r="FY228" i="1"/>
  <c r="FY232" i="1"/>
  <c r="FY233" i="1"/>
  <c r="FY241" i="1"/>
  <c r="FY225" i="1"/>
  <c r="FY238" i="1"/>
  <c r="FY221" i="1"/>
  <c r="FY231" i="1"/>
  <c r="FY239" i="1"/>
  <c r="FY242" i="1"/>
  <c r="FY222" i="1"/>
  <c r="FY226" i="1"/>
  <c r="FY234" i="1"/>
  <c r="FY243" i="1"/>
  <c r="FY235" i="1"/>
  <c r="FY223" i="1"/>
  <c r="FY227" i="1"/>
  <c r="FY210" i="1"/>
  <c r="FY211" i="1"/>
  <c r="FY212" i="1"/>
  <c r="FY213" i="1"/>
  <c r="FY198" i="1"/>
  <c r="FY194" i="1"/>
  <c r="FY203" i="1"/>
  <c r="FY207" i="1"/>
  <c r="FY202" i="1"/>
  <c r="FY206" i="1"/>
  <c r="FY195" i="1"/>
  <c r="FY199" i="1"/>
  <c r="FY208" i="1"/>
  <c r="FY204" i="1"/>
  <c r="FY200" i="1"/>
  <c r="FY196" i="1"/>
  <c r="FY205" i="1"/>
  <c r="FY209" i="1"/>
  <c r="FY201" i="1"/>
  <c r="FY197" i="1"/>
  <c r="FY191" i="1"/>
  <c r="FY192" i="1"/>
  <c r="FY193" i="1"/>
  <c r="FY77" i="1"/>
  <c r="FY86" i="1"/>
  <c r="FY95" i="1"/>
  <c r="FY190" i="1"/>
  <c r="FY177" i="1"/>
  <c r="FY184" i="1"/>
  <c r="FY185" i="1"/>
  <c r="FY186" i="1"/>
  <c r="FY181" i="1"/>
  <c r="FY182" i="1"/>
  <c r="FY183" i="1"/>
  <c r="FY59" i="1"/>
  <c r="FY68" i="1"/>
  <c r="FY48" i="1"/>
  <c r="FY171" i="1"/>
  <c r="FY172" i="1"/>
  <c r="FY173" i="1"/>
  <c r="FZ9" i="1"/>
  <c r="FZ104" i="1" l="1"/>
  <c r="FZ113" i="1"/>
  <c r="FZ158" i="1"/>
  <c r="FZ167" i="1"/>
  <c r="FZ304" i="1"/>
  <c r="FZ302" i="1"/>
  <c r="FZ298" i="1"/>
  <c r="FZ300" i="1"/>
  <c r="FZ295" i="1"/>
  <c r="FZ290" i="1"/>
  <c r="FZ291" i="1"/>
  <c r="FZ289" i="1"/>
  <c r="FZ288" i="1"/>
  <c r="FZ297" i="1"/>
  <c r="FZ303" i="1"/>
  <c r="FZ296" i="1"/>
  <c r="FZ293" i="1"/>
  <c r="FZ294" i="1"/>
  <c r="FZ299" i="1"/>
  <c r="FZ292" i="1"/>
  <c r="FZ301" i="1"/>
  <c r="FZ307" i="1"/>
  <c r="FZ305" i="1"/>
  <c r="FZ306" i="1"/>
  <c r="FZ284" i="1"/>
  <c r="FZ286" i="1"/>
  <c r="FZ287" i="1"/>
  <c r="FZ285" i="1"/>
  <c r="FZ280" i="1"/>
  <c r="FZ283" i="1"/>
  <c r="FZ270" i="1"/>
  <c r="FZ271" i="1"/>
  <c r="FZ272" i="1"/>
  <c r="FZ273" i="1"/>
  <c r="FZ214" i="1"/>
  <c r="FZ215" i="1"/>
  <c r="FZ216" i="1"/>
  <c r="FZ217" i="1"/>
  <c r="FZ149" i="1"/>
  <c r="FZ131" i="1"/>
  <c r="FZ140" i="1"/>
  <c r="FZ122" i="1"/>
  <c r="FZ278" i="1"/>
  <c r="FZ277" i="1"/>
  <c r="FZ276" i="1"/>
  <c r="FZ279" i="1"/>
  <c r="FZ262" i="1"/>
  <c r="FZ266" i="1"/>
  <c r="FZ258" i="1"/>
  <c r="FZ246" i="1"/>
  <c r="FZ250" i="1"/>
  <c r="FZ254" i="1"/>
  <c r="FZ247" i="1"/>
  <c r="FZ251" i="1"/>
  <c r="FZ263" i="1"/>
  <c r="FZ259" i="1"/>
  <c r="FZ267" i="1"/>
  <c r="FZ255" i="1"/>
  <c r="FZ260" i="1"/>
  <c r="FZ248" i="1"/>
  <c r="FZ264" i="1"/>
  <c r="FZ256" i="1"/>
  <c r="FZ268" i="1"/>
  <c r="FZ252" i="1"/>
  <c r="FZ249" i="1"/>
  <c r="FZ253" i="1"/>
  <c r="FZ257" i="1"/>
  <c r="FZ261" i="1"/>
  <c r="FZ269" i="1"/>
  <c r="FZ265" i="1"/>
  <c r="FZ240" i="1"/>
  <c r="FZ230" i="1"/>
  <c r="FZ229" i="1"/>
  <c r="FZ228" i="1"/>
  <c r="FZ232" i="1"/>
  <c r="FZ237" i="1"/>
  <c r="FZ236" i="1"/>
  <c r="FZ220" i="1"/>
  <c r="FZ224" i="1"/>
  <c r="FZ231" i="1"/>
  <c r="FZ233" i="1"/>
  <c r="FZ241" i="1"/>
  <c r="FZ225" i="1"/>
  <c r="FZ238" i="1"/>
  <c r="FZ221" i="1"/>
  <c r="FZ242" i="1"/>
  <c r="FZ234" i="1"/>
  <c r="FZ239" i="1"/>
  <c r="FZ226" i="1"/>
  <c r="FZ222" i="1"/>
  <c r="FZ227" i="1"/>
  <c r="FZ243" i="1"/>
  <c r="FZ235" i="1"/>
  <c r="FZ223" i="1"/>
  <c r="FZ210" i="1"/>
  <c r="FZ211" i="1"/>
  <c r="FZ212" i="1"/>
  <c r="FZ213" i="1"/>
  <c r="FZ198" i="1"/>
  <c r="FZ202" i="1"/>
  <c r="FZ194" i="1"/>
  <c r="FZ203" i="1"/>
  <c r="FZ207" i="1"/>
  <c r="FZ206" i="1"/>
  <c r="FZ208" i="1"/>
  <c r="FZ195" i="1"/>
  <c r="FZ199" i="1"/>
  <c r="FZ204" i="1"/>
  <c r="FZ200" i="1"/>
  <c r="FZ205" i="1"/>
  <c r="FZ209" i="1"/>
  <c r="FZ196" i="1"/>
  <c r="FZ197" i="1"/>
  <c r="FZ201" i="1"/>
  <c r="FZ191" i="1"/>
  <c r="FZ192" i="1"/>
  <c r="FZ193" i="1"/>
  <c r="FZ77" i="1"/>
  <c r="FZ86" i="1"/>
  <c r="FZ95" i="1"/>
  <c r="FZ190" i="1"/>
  <c r="FZ177" i="1"/>
  <c r="FZ184" i="1"/>
  <c r="FZ185" i="1"/>
  <c r="FZ186" i="1"/>
  <c r="FZ181" i="1"/>
  <c r="FZ182" i="1"/>
  <c r="FZ183" i="1"/>
  <c r="FZ59" i="1"/>
  <c r="FZ68" i="1"/>
  <c r="FZ48" i="1"/>
  <c r="FZ171" i="1"/>
  <c r="FZ172" i="1"/>
  <c r="FZ173" i="1"/>
  <c r="GA9" i="1"/>
  <c r="GA104" i="1" l="1"/>
  <c r="GA113" i="1"/>
  <c r="GA158" i="1"/>
  <c r="GA167" i="1"/>
  <c r="GA307" i="1"/>
  <c r="GA304" i="1"/>
  <c r="GA300" i="1"/>
  <c r="GA294" i="1"/>
  <c r="GA292" i="1"/>
  <c r="GA288" i="1"/>
  <c r="GA299" i="1"/>
  <c r="GA295" i="1"/>
  <c r="GA289" i="1"/>
  <c r="GA301" i="1"/>
  <c r="GA298" i="1"/>
  <c r="GA303" i="1"/>
  <c r="GA297" i="1"/>
  <c r="GA291" i="1"/>
  <c r="GA290" i="1"/>
  <c r="GA293" i="1"/>
  <c r="GA296" i="1"/>
  <c r="GA305" i="1"/>
  <c r="GA302" i="1"/>
  <c r="GA306" i="1"/>
  <c r="GA284" i="1"/>
  <c r="GA287" i="1"/>
  <c r="GA285" i="1"/>
  <c r="GA286" i="1"/>
  <c r="GA280" i="1"/>
  <c r="GA283" i="1"/>
  <c r="GA270" i="1"/>
  <c r="GA271" i="1"/>
  <c r="GA272" i="1"/>
  <c r="GA273" i="1"/>
  <c r="GA214" i="1"/>
  <c r="GA215" i="1"/>
  <c r="GA216" i="1"/>
  <c r="GA217" i="1"/>
  <c r="GA149" i="1"/>
  <c r="GA122" i="1"/>
  <c r="GA131" i="1"/>
  <c r="GA140" i="1"/>
  <c r="GA278" i="1"/>
  <c r="GA277" i="1"/>
  <c r="GA279" i="1"/>
  <c r="GA276" i="1"/>
  <c r="GA246" i="1"/>
  <c r="GA258" i="1"/>
  <c r="GA266" i="1"/>
  <c r="GA254" i="1"/>
  <c r="GA262" i="1"/>
  <c r="GA250" i="1"/>
  <c r="GA263" i="1"/>
  <c r="GA267" i="1"/>
  <c r="GA259" i="1"/>
  <c r="GA247" i="1"/>
  <c r="GA255" i="1"/>
  <c r="GA251" i="1"/>
  <c r="GA252" i="1"/>
  <c r="GA248" i="1"/>
  <c r="GA268" i="1"/>
  <c r="GA260" i="1"/>
  <c r="GA264" i="1"/>
  <c r="GA256" i="1"/>
  <c r="GA265" i="1"/>
  <c r="GA269" i="1"/>
  <c r="GA253" i="1"/>
  <c r="GA261" i="1"/>
  <c r="GA249" i="1"/>
  <c r="GA257" i="1"/>
  <c r="GA237" i="1"/>
  <c r="GA220" i="1"/>
  <c r="GA224" i="1"/>
  <c r="GA240" i="1"/>
  <c r="GA228" i="1"/>
  <c r="GA230" i="1"/>
  <c r="GA232" i="1"/>
  <c r="GA229" i="1"/>
  <c r="GA236" i="1"/>
  <c r="GA233" i="1"/>
  <c r="GA238" i="1"/>
  <c r="GA231" i="1"/>
  <c r="GA225" i="1"/>
  <c r="GA241" i="1"/>
  <c r="GA221" i="1"/>
  <c r="GA239" i="1"/>
  <c r="GA222" i="1"/>
  <c r="GA242" i="1"/>
  <c r="GA234" i="1"/>
  <c r="GA226" i="1"/>
  <c r="GA235" i="1"/>
  <c r="GA223" i="1"/>
  <c r="GA227" i="1"/>
  <c r="GA243" i="1"/>
  <c r="GA210" i="1"/>
  <c r="GA211" i="1"/>
  <c r="GA212" i="1"/>
  <c r="GA213" i="1"/>
  <c r="GA206" i="1"/>
  <c r="GA202" i="1"/>
  <c r="GA198" i="1"/>
  <c r="GA194" i="1"/>
  <c r="GA203" i="1"/>
  <c r="GA207" i="1"/>
  <c r="GA204" i="1"/>
  <c r="GA195" i="1"/>
  <c r="GA208" i="1"/>
  <c r="GA199" i="1"/>
  <c r="GA205" i="1"/>
  <c r="GA196" i="1"/>
  <c r="GA200" i="1"/>
  <c r="GA209" i="1"/>
  <c r="GA197" i="1"/>
  <c r="GA201" i="1"/>
  <c r="GA191" i="1"/>
  <c r="GA192" i="1"/>
  <c r="GA193" i="1"/>
  <c r="GA77" i="1"/>
  <c r="GA86" i="1"/>
  <c r="GA95" i="1"/>
  <c r="GA190" i="1"/>
  <c r="GA177" i="1"/>
  <c r="GA184" i="1"/>
  <c r="GA185" i="1"/>
  <c r="GA186" i="1"/>
  <c r="GA181" i="1"/>
  <c r="GA182" i="1"/>
  <c r="GA183" i="1"/>
  <c r="GA59" i="1"/>
  <c r="GA68" i="1"/>
  <c r="GA48" i="1"/>
  <c r="GA171" i="1"/>
  <c r="GA172" i="1"/>
  <c r="GA173" i="1"/>
  <c r="GB9" i="1"/>
  <c r="GB104" i="1" l="1"/>
  <c r="GB113" i="1"/>
  <c r="GB158" i="1"/>
  <c r="GB167" i="1"/>
  <c r="GB302" i="1"/>
  <c r="GB296" i="1"/>
  <c r="GB298" i="1"/>
  <c r="GB303" i="1"/>
  <c r="GB290" i="1"/>
  <c r="GB297" i="1"/>
  <c r="GB294" i="1"/>
  <c r="GB295" i="1"/>
  <c r="GB299" i="1"/>
  <c r="GB291" i="1"/>
  <c r="GB301" i="1"/>
  <c r="GB288" i="1"/>
  <c r="GB300" i="1"/>
  <c r="GB289" i="1"/>
  <c r="GB293" i="1"/>
  <c r="GB292" i="1"/>
  <c r="GB304" i="1"/>
  <c r="GB305" i="1"/>
  <c r="GB306" i="1"/>
  <c r="GB307" i="1"/>
  <c r="GB286" i="1"/>
  <c r="GB285" i="1"/>
  <c r="GB284" i="1"/>
  <c r="GB287" i="1"/>
  <c r="GB280" i="1"/>
  <c r="GB283" i="1"/>
  <c r="GB270" i="1"/>
  <c r="GB271" i="1"/>
  <c r="GB272" i="1"/>
  <c r="GB273" i="1"/>
  <c r="GB214" i="1"/>
  <c r="GB215" i="1"/>
  <c r="GB216" i="1"/>
  <c r="GB217" i="1"/>
  <c r="GB149" i="1"/>
  <c r="GB122" i="1"/>
  <c r="GB140" i="1"/>
  <c r="GB131" i="1"/>
  <c r="GB277" i="1"/>
  <c r="GB278" i="1"/>
  <c r="GB279" i="1"/>
  <c r="GB276" i="1"/>
  <c r="GB266" i="1"/>
  <c r="GB258" i="1"/>
  <c r="GB246" i="1"/>
  <c r="GB254" i="1"/>
  <c r="GB262" i="1"/>
  <c r="GB250" i="1"/>
  <c r="GB247" i="1"/>
  <c r="GB255" i="1"/>
  <c r="GB263" i="1"/>
  <c r="GB259" i="1"/>
  <c r="GB267" i="1"/>
  <c r="GB251" i="1"/>
  <c r="GB264" i="1"/>
  <c r="GB252" i="1"/>
  <c r="GB268" i="1"/>
  <c r="GB256" i="1"/>
  <c r="GB248" i="1"/>
  <c r="GB260" i="1"/>
  <c r="GB249" i="1"/>
  <c r="GB261" i="1"/>
  <c r="GB257" i="1"/>
  <c r="GB265" i="1"/>
  <c r="GB269" i="1"/>
  <c r="GB253" i="1"/>
  <c r="GB228" i="1"/>
  <c r="GB236" i="1"/>
  <c r="GB240" i="1"/>
  <c r="GB229" i="1"/>
  <c r="GB237" i="1"/>
  <c r="GB220" i="1"/>
  <c r="GB230" i="1"/>
  <c r="GB224" i="1"/>
  <c r="GB232" i="1"/>
  <c r="GB238" i="1"/>
  <c r="GB221" i="1"/>
  <c r="GB241" i="1"/>
  <c r="GB225" i="1"/>
  <c r="GB233" i="1"/>
  <c r="GB231" i="1"/>
  <c r="GB226" i="1"/>
  <c r="GB242" i="1"/>
  <c r="GB234" i="1"/>
  <c r="GB222" i="1"/>
  <c r="GB239" i="1"/>
  <c r="GB235" i="1"/>
  <c r="GB223" i="1"/>
  <c r="GB243" i="1"/>
  <c r="GB227" i="1"/>
  <c r="GB210" i="1"/>
  <c r="GB211" i="1"/>
  <c r="GB212" i="1"/>
  <c r="GB213" i="1"/>
  <c r="GB202" i="1"/>
  <c r="GB194" i="1"/>
  <c r="GB207" i="1"/>
  <c r="GB198" i="1"/>
  <c r="GB206" i="1"/>
  <c r="GB203" i="1"/>
  <c r="GB204" i="1"/>
  <c r="GB208" i="1"/>
  <c r="GB199" i="1"/>
  <c r="GB195" i="1"/>
  <c r="GB205" i="1"/>
  <c r="GB209" i="1"/>
  <c r="GB200" i="1"/>
  <c r="GB196" i="1"/>
  <c r="GB201" i="1"/>
  <c r="GB197" i="1"/>
  <c r="GB191" i="1"/>
  <c r="GB192" i="1"/>
  <c r="GB193" i="1"/>
  <c r="GB77" i="1"/>
  <c r="GB86" i="1"/>
  <c r="GB95" i="1"/>
  <c r="GB190" i="1"/>
  <c r="GB177" i="1"/>
  <c r="GB184" i="1"/>
  <c r="GB185" i="1"/>
  <c r="GB186" i="1"/>
  <c r="GB181" i="1"/>
  <c r="GB182" i="1"/>
  <c r="GB183" i="1"/>
  <c r="GB59" i="1"/>
  <c r="GB68" i="1"/>
  <c r="GB48" i="1"/>
  <c r="GB171" i="1"/>
  <c r="GB172" i="1"/>
  <c r="GB173" i="1"/>
  <c r="GC9" i="1"/>
  <c r="GC104" i="1" l="1"/>
  <c r="GC113" i="1"/>
  <c r="GC158" i="1"/>
  <c r="GC167" i="1"/>
  <c r="GC305" i="1"/>
  <c r="GC291" i="1"/>
  <c r="GC294" i="1"/>
  <c r="GC290" i="1"/>
  <c r="GC300" i="1"/>
  <c r="GC288" i="1"/>
  <c r="GC292" i="1"/>
  <c r="GC289" i="1"/>
  <c r="GC293" i="1"/>
  <c r="GC295" i="1"/>
  <c r="GC301" i="1"/>
  <c r="GC302" i="1"/>
  <c r="GC298" i="1"/>
  <c r="GC299" i="1"/>
  <c r="GC296" i="1"/>
  <c r="GC297" i="1"/>
  <c r="GC303" i="1"/>
  <c r="GC307" i="1"/>
  <c r="GC304" i="1"/>
  <c r="GC306" i="1"/>
  <c r="GC285" i="1"/>
  <c r="GC287" i="1"/>
  <c r="GC284" i="1"/>
  <c r="GC286" i="1"/>
  <c r="GC280" i="1"/>
  <c r="GC283" i="1"/>
  <c r="GC270" i="1"/>
  <c r="GC271" i="1"/>
  <c r="GC272" i="1"/>
  <c r="GC273" i="1"/>
  <c r="GC214" i="1"/>
  <c r="GC215" i="1"/>
  <c r="GC216" i="1"/>
  <c r="GC217" i="1"/>
  <c r="GC149" i="1"/>
  <c r="GC140" i="1"/>
  <c r="GC122" i="1"/>
  <c r="GC131" i="1"/>
  <c r="GC278" i="1"/>
  <c r="GC277" i="1"/>
  <c r="GC276" i="1"/>
  <c r="GC279" i="1"/>
  <c r="GC262" i="1"/>
  <c r="GC266" i="1"/>
  <c r="GC246" i="1"/>
  <c r="GC250" i="1"/>
  <c r="GC254" i="1"/>
  <c r="GC258" i="1"/>
  <c r="GC259" i="1"/>
  <c r="GC267" i="1"/>
  <c r="GC247" i="1"/>
  <c r="GC255" i="1"/>
  <c r="GC263" i="1"/>
  <c r="GC251" i="1"/>
  <c r="GC248" i="1"/>
  <c r="GC260" i="1"/>
  <c r="GC268" i="1"/>
  <c r="GC264" i="1"/>
  <c r="GC252" i="1"/>
  <c r="GC256" i="1"/>
  <c r="GC269" i="1"/>
  <c r="GC253" i="1"/>
  <c r="GC249" i="1"/>
  <c r="GC257" i="1"/>
  <c r="GC265" i="1"/>
  <c r="GC261" i="1"/>
  <c r="GC220" i="1"/>
  <c r="GC224" i="1"/>
  <c r="GC232" i="1"/>
  <c r="GC230" i="1"/>
  <c r="GC228" i="1"/>
  <c r="GC236" i="1"/>
  <c r="GC229" i="1"/>
  <c r="GC240" i="1"/>
  <c r="GC237" i="1"/>
  <c r="GC225" i="1"/>
  <c r="GC231" i="1"/>
  <c r="GC241" i="1"/>
  <c r="GC238" i="1"/>
  <c r="GC233" i="1"/>
  <c r="GC221" i="1"/>
  <c r="GC222" i="1"/>
  <c r="GC239" i="1"/>
  <c r="GC234" i="1"/>
  <c r="GC226" i="1"/>
  <c r="GC242" i="1"/>
  <c r="GC223" i="1"/>
  <c r="GC243" i="1"/>
  <c r="GC227" i="1"/>
  <c r="GC235" i="1"/>
  <c r="GC210" i="1"/>
  <c r="GC211" i="1"/>
  <c r="GC212" i="1"/>
  <c r="GC213" i="1"/>
  <c r="GC202" i="1"/>
  <c r="GC198" i="1"/>
  <c r="GC203" i="1"/>
  <c r="GC194" i="1"/>
  <c r="GC206" i="1"/>
  <c r="GC207" i="1"/>
  <c r="GC195" i="1"/>
  <c r="GC208" i="1"/>
  <c r="GC199" i="1"/>
  <c r="GC204" i="1"/>
  <c r="GC200" i="1"/>
  <c r="GC205" i="1"/>
  <c r="GC196" i="1"/>
  <c r="GC209" i="1"/>
  <c r="GC201" i="1"/>
  <c r="GC197" i="1"/>
  <c r="GC191" i="1"/>
  <c r="GC192" i="1"/>
  <c r="GC193" i="1"/>
  <c r="GC77" i="1"/>
  <c r="GC86" i="1"/>
  <c r="GC95" i="1"/>
  <c r="GC190" i="1"/>
  <c r="GC177" i="1"/>
  <c r="GC184" i="1"/>
  <c r="GC185" i="1"/>
  <c r="GC186" i="1"/>
  <c r="GC182" i="1"/>
  <c r="GC181" i="1"/>
  <c r="GC183" i="1"/>
  <c r="GC59" i="1"/>
  <c r="GC68" i="1"/>
  <c r="GC48" i="1"/>
  <c r="GC171" i="1"/>
  <c r="GC172" i="1"/>
  <c r="GC173" i="1"/>
  <c r="GD9" i="1"/>
  <c r="GD104" i="1" l="1"/>
  <c r="GD113" i="1"/>
  <c r="GD158" i="1"/>
  <c r="GD167" i="1"/>
  <c r="GD298" i="1"/>
  <c r="GD291" i="1"/>
  <c r="GD290" i="1"/>
  <c r="GD297" i="1"/>
  <c r="GD294" i="1"/>
  <c r="GD296" i="1"/>
  <c r="GD292" i="1"/>
  <c r="GD302" i="1"/>
  <c r="GD295" i="1"/>
  <c r="GD288" i="1"/>
  <c r="GD293" i="1"/>
  <c r="GD299" i="1"/>
  <c r="GD301" i="1"/>
  <c r="GD289" i="1"/>
  <c r="GD300" i="1"/>
  <c r="GD306" i="1"/>
  <c r="GD307" i="1"/>
  <c r="GD303" i="1"/>
  <c r="GD305" i="1"/>
  <c r="GD304" i="1"/>
  <c r="GD287" i="1"/>
  <c r="GD284" i="1"/>
  <c r="GD286" i="1"/>
  <c r="GD285" i="1"/>
  <c r="GD280" i="1"/>
  <c r="GD283" i="1"/>
  <c r="GD270" i="1"/>
  <c r="GD271" i="1"/>
  <c r="GD272" i="1"/>
  <c r="GD273" i="1"/>
  <c r="GD214" i="1"/>
  <c r="GD215" i="1"/>
  <c r="GD216" i="1"/>
  <c r="GD217" i="1"/>
  <c r="GD149" i="1"/>
  <c r="GD122" i="1"/>
  <c r="GD140" i="1"/>
  <c r="GD131" i="1"/>
  <c r="GD278" i="1"/>
  <c r="GD277" i="1"/>
  <c r="GD276" i="1"/>
  <c r="GD279" i="1"/>
  <c r="GD246" i="1"/>
  <c r="GD266" i="1"/>
  <c r="GD258" i="1"/>
  <c r="GD262" i="1"/>
  <c r="GD254" i="1"/>
  <c r="GD250" i="1"/>
  <c r="GD267" i="1"/>
  <c r="GD263" i="1"/>
  <c r="GD251" i="1"/>
  <c r="GD259" i="1"/>
  <c r="GD255" i="1"/>
  <c r="GD247" i="1"/>
  <c r="GD264" i="1"/>
  <c r="GD260" i="1"/>
  <c r="GD268" i="1"/>
  <c r="GD256" i="1"/>
  <c r="GD248" i="1"/>
  <c r="GD252" i="1"/>
  <c r="GD257" i="1"/>
  <c r="GD269" i="1"/>
  <c r="GD253" i="1"/>
  <c r="GD265" i="1"/>
  <c r="GD261" i="1"/>
  <c r="GD249" i="1"/>
  <c r="GD236" i="1"/>
  <c r="GD224" i="1"/>
  <c r="GD237" i="1"/>
  <c r="GD240" i="1"/>
  <c r="GD220" i="1"/>
  <c r="GD229" i="1"/>
  <c r="GD232" i="1"/>
  <c r="GD230" i="1"/>
  <c r="GD228" i="1"/>
  <c r="GD233" i="1"/>
  <c r="GD231" i="1"/>
  <c r="GD241" i="1"/>
  <c r="GD225" i="1"/>
  <c r="GD238" i="1"/>
  <c r="GD221" i="1"/>
  <c r="GD234" i="1"/>
  <c r="GD222" i="1"/>
  <c r="GD242" i="1"/>
  <c r="GD239" i="1"/>
  <c r="GD226" i="1"/>
  <c r="GD235" i="1"/>
  <c r="GD223" i="1"/>
  <c r="GD243" i="1"/>
  <c r="GD227" i="1"/>
  <c r="GD210" i="1"/>
  <c r="GD211" i="1"/>
  <c r="GD212" i="1"/>
  <c r="GD213" i="1"/>
  <c r="GD202" i="1"/>
  <c r="GD194" i="1"/>
  <c r="GD198" i="1"/>
  <c r="GD206" i="1"/>
  <c r="GD207" i="1"/>
  <c r="GD203" i="1"/>
  <c r="GD208" i="1"/>
  <c r="GD195" i="1"/>
  <c r="GD204" i="1"/>
  <c r="GD199" i="1"/>
  <c r="GD209" i="1"/>
  <c r="GD205" i="1"/>
  <c r="GD200" i="1"/>
  <c r="GD196" i="1"/>
  <c r="GD197" i="1"/>
  <c r="GD201" i="1"/>
  <c r="GD191" i="1"/>
  <c r="GD192" i="1"/>
  <c r="GD193" i="1"/>
  <c r="GD77" i="1"/>
  <c r="GD86" i="1"/>
  <c r="GD95" i="1"/>
  <c r="GD190" i="1"/>
  <c r="GD177" i="1"/>
  <c r="GD184" i="1"/>
  <c r="GD185" i="1"/>
  <c r="GD186" i="1"/>
  <c r="GD182" i="1"/>
  <c r="GD181" i="1"/>
  <c r="GD183" i="1"/>
  <c r="GD59" i="1"/>
  <c r="GD68" i="1"/>
  <c r="GD48" i="1"/>
  <c r="GD171" i="1"/>
  <c r="GD172" i="1"/>
  <c r="GD173" i="1"/>
  <c r="GE9" i="1"/>
  <c r="GE104" i="1" l="1"/>
  <c r="GE113" i="1"/>
  <c r="GE158" i="1"/>
  <c r="GE167" i="1"/>
  <c r="GE306" i="1"/>
  <c r="GE304" i="1"/>
  <c r="GE303" i="1"/>
  <c r="GE295" i="1"/>
  <c r="GE300" i="1"/>
  <c r="GE289" i="1"/>
  <c r="GE298" i="1"/>
  <c r="GE290" i="1"/>
  <c r="GE294" i="1"/>
  <c r="GE297" i="1"/>
  <c r="GE299" i="1"/>
  <c r="GE293" i="1"/>
  <c r="GE296" i="1"/>
  <c r="GE288" i="1"/>
  <c r="GE291" i="1"/>
  <c r="GE292" i="1"/>
  <c r="GE301" i="1"/>
  <c r="GE305" i="1"/>
  <c r="GE302" i="1"/>
  <c r="GE307" i="1"/>
  <c r="GE285" i="1"/>
  <c r="GE287" i="1"/>
  <c r="GE286" i="1"/>
  <c r="GE284" i="1"/>
  <c r="GE280" i="1"/>
  <c r="GE283" i="1"/>
  <c r="GE270" i="1"/>
  <c r="GE271" i="1"/>
  <c r="GE272" i="1"/>
  <c r="GE273" i="1"/>
  <c r="GE214" i="1"/>
  <c r="GE215" i="1"/>
  <c r="GE216" i="1"/>
  <c r="GE217" i="1"/>
  <c r="GE149" i="1"/>
  <c r="GE131" i="1"/>
  <c r="GE140" i="1"/>
  <c r="GE122" i="1"/>
  <c r="GE278" i="1"/>
  <c r="GE277" i="1"/>
  <c r="GE276" i="1"/>
  <c r="GE279" i="1"/>
  <c r="GE254" i="1"/>
  <c r="GE258" i="1"/>
  <c r="GE266" i="1"/>
  <c r="GE246" i="1"/>
  <c r="GE250" i="1"/>
  <c r="GE262" i="1"/>
  <c r="GE267" i="1"/>
  <c r="GE251" i="1"/>
  <c r="GE255" i="1"/>
  <c r="GE263" i="1"/>
  <c r="GE259" i="1"/>
  <c r="GE247" i="1"/>
  <c r="GE268" i="1"/>
  <c r="GE260" i="1"/>
  <c r="GE252" i="1"/>
  <c r="GE264" i="1"/>
  <c r="GE256" i="1"/>
  <c r="GE248" i="1"/>
  <c r="GE249" i="1"/>
  <c r="GE257" i="1"/>
  <c r="GE265" i="1"/>
  <c r="GE261" i="1"/>
  <c r="GE269" i="1"/>
  <c r="GE253" i="1"/>
  <c r="GE240" i="1"/>
  <c r="GE224" i="1"/>
  <c r="GE228" i="1"/>
  <c r="GE230" i="1"/>
  <c r="GE229" i="1"/>
  <c r="GE232" i="1"/>
  <c r="GE237" i="1"/>
  <c r="GE236" i="1"/>
  <c r="GE220" i="1"/>
  <c r="GE241" i="1"/>
  <c r="GE221" i="1"/>
  <c r="GE233" i="1"/>
  <c r="GE225" i="1"/>
  <c r="GE238" i="1"/>
  <c r="GE231" i="1"/>
  <c r="GE234" i="1"/>
  <c r="GE226" i="1"/>
  <c r="GE222" i="1"/>
  <c r="GE242" i="1"/>
  <c r="GE239" i="1"/>
  <c r="GE235" i="1"/>
  <c r="GE223" i="1"/>
  <c r="GE243" i="1"/>
  <c r="GE227" i="1"/>
  <c r="GE210" i="1"/>
  <c r="GE211" i="1"/>
  <c r="GE212" i="1"/>
  <c r="GE213" i="1"/>
  <c r="GE198" i="1"/>
  <c r="GE194" i="1"/>
  <c r="GE207" i="1"/>
  <c r="GE203" i="1"/>
  <c r="GE202" i="1"/>
  <c r="GE206" i="1"/>
  <c r="GE208" i="1"/>
  <c r="GE199" i="1"/>
  <c r="GE204" i="1"/>
  <c r="GE195" i="1"/>
  <c r="GE196" i="1"/>
  <c r="GE205" i="1"/>
  <c r="GE209" i="1"/>
  <c r="GE200" i="1"/>
  <c r="GE201" i="1"/>
  <c r="GE197" i="1"/>
  <c r="GE191" i="1"/>
  <c r="GE192" i="1"/>
  <c r="GE193" i="1"/>
  <c r="GE77" i="1"/>
  <c r="GE86" i="1"/>
  <c r="GE95" i="1"/>
  <c r="GE190" i="1"/>
  <c r="GE177" i="1"/>
  <c r="GE184" i="1"/>
  <c r="GE185" i="1"/>
  <c r="GE186" i="1"/>
  <c r="GE181" i="1"/>
  <c r="GE182" i="1"/>
  <c r="GE183" i="1"/>
  <c r="GE59" i="1"/>
  <c r="GE68" i="1"/>
  <c r="GE48" i="1"/>
  <c r="GE171" i="1"/>
  <c r="GE172" i="1"/>
  <c r="GE173" i="1"/>
  <c r="GF9" i="1"/>
  <c r="GF104" i="1" l="1"/>
  <c r="GF113" i="1"/>
  <c r="GF158" i="1"/>
  <c r="GF167" i="1"/>
  <c r="GF304" i="1"/>
  <c r="GF298" i="1"/>
  <c r="GF299" i="1"/>
  <c r="GF294" i="1"/>
  <c r="GF295" i="1"/>
  <c r="GF292" i="1"/>
  <c r="GF301" i="1"/>
  <c r="GF293" i="1"/>
  <c r="GF303" i="1"/>
  <c r="GF302" i="1"/>
  <c r="GF300" i="1"/>
  <c r="GF289" i="1"/>
  <c r="GF288" i="1"/>
  <c r="GF296" i="1"/>
  <c r="GF290" i="1"/>
  <c r="GF291" i="1"/>
  <c r="GF297" i="1"/>
  <c r="GF306" i="1"/>
  <c r="GF307" i="1"/>
  <c r="GF305" i="1"/>
  <c r="GF285" i="1"/>
  <c r="GF284" i="1"/>
  <c r="GF287" i="1"/>
  <c r="GF286" i="1"/>
  <c r="GF280" i="1"/>
  <c r="GF283" i="1"/>
  <c r="GF270" i="1"/>
  <c r="GF271" i="1"/>
  <c r="GF272" i="1"/>
  <c r="GF273" i="1"/>
  <c r="GF214" i="1"/>
  <c r="GF215" i="1"/>
  <c r="GF216" i="1"/>
  <c r="GF217" i="1"/>
  <c r="GF149" i="1"/>
  <c r="GF140" i="1"/>
  <c r="GF131" i="1"/>
  <c r="GF122" i="1"/>
  <c r="GF277" i="1"/>
  <c r="GF278" i="1"/>
  <c r="GF279" i="1"/>
  <c r="GF276" i="1"/>
  <c r="GF262" i="1"/>
  <c r="GF254" i="1"/>
  <c r="GF250" i="1"/>
  <c r="GF258" i="1"/>
  <c r="GF246" i="1"/>
  <c r="GF266" i="1"/>
  <c r="GF259" i="1"/>
  <c r="GF267" i="1"/>
  <c r="GF255" i="1"/>
  <c r="GF263" i="1"/>
  <c r="GF247" i="1"/>
  <c r="GF251" i="1"/>
  <c r="GF248" i="1"/>
  <c r="GF260" i="1"/>
  <c r="GF264" i="1"/>
  <c r="GF252" i="1"/>
  <c r="GF268" i="1"/>
  <c r="GF256" i="1"/>
  <c r="GF269" i="1"/>
  <c r="GF253" i="1"/>
  <c r="GF257" i="1"/>
  <c r="GF249" i="1"/>
  <c r="GF265" i="1"/>
  <c r="GF261" i="1"/>
  <c r="GF232" i="1"/>
  <c r="GF224" i="1"/>
  <c r="GF236" i="1"/>
  <c r="GF220" i="1"/>
  <c r="GF230" i="1"/>
  <c r="GF228" i="1"/>
  <c r="GF229" i="1"/>
  <c r="GF240" i="1"/>
  <c r="GF237" i="1"/>
  <c r="GF225" i="1"/>
  <c r="GF238" i="1"/>
  <c r="GF231" i="1"/>
  <c r="GF233" i="1"/>
  <c r="GF241" i="1"/>
  <c r="GF221" i="1"/>
  <c r="GF239" i="1"/>
  <c r="GF234" i="1"/>
  <c r="GF226" i="1"/>
  <c r="GF222" i="1"/>
  <c r="GF242" i="1"/>
  <c r="GF223" i="1"/>
  <c r="GF227" i="1"/>
  <c r="GF243" i="1"/>
  <c r="GF235" i="1"/>
  <c r="GF210" i="1"/>
  <c r="GF211" i="1"/>
  <c r="GF212" i="1"/>
  <c r="GF213" i="1"/>
  <c r="GF206" i="1"/>
  <c r="GF202" i="1"/>
  <c r="GF194" i="1"/>
  <c r="GF207" i="1"/>
  <c r="GF203" i="1"/>
  <c r="GF198" i="1"/>
  <c r="GF208" i="1"/>
  <c r="GF204" i="1"/>
  <c r="GF195" i="1"/>
  <c r="GF199" i="1"/>
  <c r="GF200" i="1"/>
  <c r="GF205" i="1"/>
  <c r="GF209" i="1"/>
  <c r="GF196" i="1"/>
  <c r="GF197" i="1"/>
  <c r="GF201" i="1"/>
  <c r="GF191" i="1"/>
  <c r="GF192" i="1"/>
  <c r="GF193" i="1"/>
  <c r="GF77" i="1"/>
  <c r="GF86" i="1"/>
  <c r="GF95" i="1"/>
  <c r="GF190" i="1"/>
  <c r="GF177" i="1"/>
  <c r="GF184" i="1"/>
  <c r="GF185" i="1"/>
  <c r="GF186" i="1"/>
  <c r="GF182" i="1"/>
  <c r="GF181" i="1"/>
  <c r="GF183" i="1"/>
  <c r="GF59" i="1"/>
  <c r="GF68" i="1"/>
  <c r="GF48" i="1"/>
  <c r="GF171" i="1"/>
  <c r="GF172" i="1"/>
  <c r="GF173" i="1"/>
  <c r="GG9" i="1"/>
  <c r="GG104" i="1" l="1"/>
  <c r="GG113" i="1"/>
  <c r="GG158" i="1"/>
  <c r="GG167" i="1"/>
  <c r="GG306" i="1"/>
  <c r="GG304" i="1"/>
  <c r="GG293" i="1"/>
  <c r="GG295" i="1"/>
  <c r="GG291" i="1"/>
  <c r="GG290" i="1"/>
  <c r="GG289" i="1"/>
  <c r="GG296" i="1"/>
  <c r="GG297" i="1"/>
  <c r="GG299" i="1"/>
  <c r="GG292" i="1"/>
  <c r="GG301" i="1"/>
  <c r="GG288" i="1"/>
  <c r="GG298" i="1"/>
  <c r="GG294" i="1"/>
  <c r="GG302" i="1"/>
  <c r="GG300" i="1"/>
  <c r="GG305" i="1"/>
  <c r="GG303" i="1"/>
  <c r="GG307" i="1"/>
  <c r="GG286" i="1"/>
  <c r="GG285" i="1"/>
  <c r="GG284" i="1"/>
  <c r="GG287" i="1"/>
  <c r="GG280" i="1"/>
  <c r="GG283" i="1"/>
  <c r="GG270" i="1"/>
  <c r="GG271" i="1"/>
  <c r="GG272" i="1"/>
  <c r="GG273" i="1"/>
  <c r="GG214" i="1"/>
  <c r="GG215" i="1"/>
  <c r="GG216" i="1"/>
  <c r="GG217" i="1"/>
  <c r="GG149" i="1"/>
  <c r="GG140" i="1"/>
  <c r="GG131" i="1"/>
  <c r="GG122" i="1"/>
  <c r="GG278" i="1"/>
  <c r="GG277" i="1"/>
  <c r="GG279" i="1"/>
  <c r="GG276" i="1"/>
  <c r="GG250" i="1"/>
  <c r="GG258" i="1"/>
  <c r="GG254" i="1"/>
  <c r="GG266" i="1"/>
  <c r="GG262" i="1"/>
  <c r="GG246" i="1"/>
  <c r="GG267" i="1"/>
  <c r="GG251" i="1"/>
  <c r="GG263" i="1"/>
  <c r="GG259" i="1"/>
  <c r="GG255" i="1"/>
  <c r="GG247" i="1"/>
  <c r="GG256" i="1"/>
  <c r="GG268" i="1"/>
  <c r="GG252" i="1"/>
  <c r="GG248" i="1"/>
  <c r="GG260" i="1"/>
  <c r="GG264" i="1"/>
  <c r="GG253" i="1"/>
  <c r="GG257" i="1"/>
  <c r="GG269" i="1"/>
  <c r="GG261" i="1"/>
  <c r="GG249" i="1"/>
  <c r="GG265" i="1"/>
  <c r="GG220" i="1"/>
  <c r="GG237" i="1"/>
  <c r="GG236" i="1"/>
  <c r="GG230" i="1"/>
  <c r="GG224" i="1"/>
  <c r="GG240" i="1"/>
  <c r="GG229" i="1"/>
  <c r="GG228" i="1"/>
  <c r="GG232" i="1"/>
  <c r="GG238" i="1"/>
  <c r="GG221" i="1"/>
  <c r="GG233" i="1"/>
  <c r="GG231" i="1"/>
  <c r="GG225" i="1"/>
  <c r="GG241" i="1"/>
  <c r="GG226" i="1"/>
  <c r="GG222" i="1"/>
  <c r="GG242" i="1"/>
  <c r="GG234" i="1"/>
  <c r="GG239" i="1"/>
  <c r="GG235" i="1"/>
  <c r="GG243" i="1"/>
  <c r="GG223" i="1"/>
  <c r="GG227" i="1"/>
  <c r="GG210" i="1"/>
  <c r="GG211" i="1"/>
  <c r="GG212" i="1"/>
  <c r="GG213" i="1"/>
  <c r="GG194" i="1"/>
  <c r="GG207" i="1"/>
  <c r="GG198" i="1"/>
  <c r="GG203" i="1"/>
  <c r="GG206" i="1"/>
  <c r="GG202" i="1"/>
  <c r="GG195" i="1"/>
  <c r="GG199" i="1"/>
  <c r="GG208" i="1"/>
  <c r="GG204" i="1"/>
  <c r="GG200" i="1"/>
  <c r="GG205" i="1"/>
  <c r="GG209" i="1"/>
  <c r="GG196" i="1"/>
  <c r="GG201" i="1"/>
  <c r="GG197" i="1"/>
  <c r="GG191" i="1"/>
  <c r="GG192" i="1"/>
  <c r="GG193" i="1"/>
  <c r="GG77" i="1"/>
  <c r="GG86" i="1"/>
  <c r="GG95" i="1"/>
  <c r="GG190" i="1"/>
  <c r="GG177" i="1"/>
  <c r="GG184" i="1"/>
  <c r="GG185" i="1"/>
  <c r="GG186" i="1"/>
  <c r="GG182" i="1"/>
  <c r="GG181" i="1"/>
  <c r="GG183" i="1"/>
  <c r="GG59" i="1"/>
  <c r="GG68" i="1"/>
  <c r="GG48" i="1"/>
  <c r="GG171" i="1"/>
  <c r="GG172" i="1"/>
  <c r="GG173" i="1"/>
  <c r="GH9" i="1"/>
  <c r="GG24" i="1"/>
  <c r="GH104" i="1" l="1"/>
  <c r="GH113" i="1"/>
  <c r="GH158" i="1"/>
  <c r="GH167" i="1"/>
  <c r="GH304" i="1"/>
  <c r="GH298" i="1"/>
  <c r="GH300" i="1"/>
  <c r="GH295" i="1"/>
  <c r="GH290" i="1"/>
  <c r="GH291" i="1"/>
  <c r="GH288" i="1"/>
  <c r="GH289" i="1"/>
  <c r="GH303" i="1"/>
  <c r="GH296" i="1"/>
  <c r="GH293" i="1"/>
  <c r="GH297" i="1"/>
  <c r="GH299" i="1"/>
  <c r="GH292" i="1"/>
  <c r="GH294" i="1"/>
  <c r="GH306" i="1"/>
  <c r="GH307" i="1"/>
  <c r="GH305" i="1"/>
  <c r="GH301" i="1"/>
  <c r="GH302" i="1"/>
  <c r="GH285" i="1"/>
  <c r="GH284" i="1"/>
  <c r="GH286" i="1"/>
  <c r="GH287" i="1"/>
  <c r="GH280" i="1"/>
  <c r="GH283" i="1"/>
  <c r="GH270" i="1"/>
  <c r="GH271" i="1"/>
  <c r="GH272" i="1"/>
  <c r="GH273" i="1"/>
  <c r="GH214" i="1"/>
  <c r="GH215" i="1"/>
  <c r="GH216" i="1"/>
  <c r="GH217" i="1"/>
  <c r="GH149" i="1"/>
  <c r="GH131" i="1"/>
  <c r="GH140" i="1"/>
  <c r="GH122" i="1"/>
  <c r="GH277" i="1"/>
  <c r="GH278" i="1"/>
  <c r="GH279" i="1"/>
  <c r="GH276" i="1"/>
  <c r="GH262" i="1"/>
  <c r="GH258" i="1"/>
  <c r="GH246" i="1"/>
  <c r="GH250" i="1"/>
  <c r="GH254" i="1"/>
  <c r="GH266" i="1"/>
  <c r="GH247" i="1"/>
  <c r="GH255" i="1"/>
  <c r="GH251" i="1"/>
  <c r="GH263" i="1"/>
  <c r="GH259" i="1"/>
  <c r="GH267" i="1"/>
  <c r="GH260" i="1"/>
  <c r="GH248" i="1"/>
  <c r="GH264" i="1"/>
  <c r="GH256" i="1"/>
  <c r="GH268" i="1"/>
  <c r="GH252" i="1"/>
  <c r="GH269" i="1"/>
  <c r="GH253" i="1"/>
  <c r="GH257" i="1"/>
  <c r="GH265" i="1"/>
  <c r="GH249" i="1"/>
  <c r="GH261" i="1"/>
  <c r="GH220" i="1"/>
  <c r="GH224" i="1"/>
  <c r="GH228" i="1"/>
  <c r="GH232" i="1"/>
  <c r="GH229" i="1"/>
  <c r="GH237" i="1"/>
  <c r="GH240" i="1"/>
  <c r="GH230" i="1"/>
  <c r="GH236" i="1"/>
  <c r="GH233" i="1"/>
  <c r="GH241" i="1"/>
  <c r="GH225" i="1"/>
  <c r="GH238" i="1"/>
  <c r="GH221" i="1"/>
  <c r="GH231" i="1"/>
  <c r="GH234" i="1"/>
  <c r="GH226" i="1"/>
  <c r="GH242" i="1"/>
  <c r="GH222" i="1"/>
  <c r="GH239" i="1"/>
  <c r="GH243" i="1"/>
  <c r="GH235" i="1"/>
  <c r="GH223" i="1"/>
  <c r="GH227" i="1"/>
  <c r="GH210" i="1"/>
  <c r="GH211" i="1"/>
  <c r="GH212" i="1"/>
  <c r="GH213" i="1"/>
  <c r="GH206" i="1"/>
  <c r="GH203" i="1"/>
  <c r="GH198" i="1"/>
  <c r="GH202" i="1"/>
  <c r="GH194" i="1"/>
  <c r="GH207" i="1"/>
  <c r="GH195" i="1"/>
  <c r="GH208" i="1"/>
  <c r="GH199" i="1"/>
  <c r="GH204" i="1"/>
  <c r="GH196" i="1"/>
  <c r="GH205" i="1"/>
  <c r="GH200" i="1"/>
  <c r="GH209" i="1"/>
  <c r="GH201" i="1"/>
  <c r="GH197" i="1"/>
  <c r="GH191" i="1"/>
  <c r="GH192" i="1"/>
  <c r="GH193" i="1"/>
  <c r="GH77" i="1"/>
  <c r="GH86" i="1"/>
  <c r="GH95" i="1"/>
  <c r="GH190" i="1"/>
  <c r="GH177" i="1"/>
  <c r="GH184" i="1"/>
  <c r="GH185" i="1"/>
  <c r="GH186" i="1"/>
  <c r="GH181" i="1"/>
  <c r="GH182" i="1"/>
  <c r="GH183" i="1"/>
  <c r="GH59" i="1"/>
  <c r="GH68" i="1"/>
  <c r="GH48" i="1"/>
  <c r="GH171" i="1"/>
  <c r="GH172" i="1"/>
  <c r="GH173" i="1"/>
  <c r="GH24" i="1"/>
  <c r="GI9" i="1"/>
  <c r="GI104" i="1" l="1"/>
  <c r="GI113" i="1"/>
  <c r="GI158" i="1"/>
  <c r="GI167" i="1"/>
  <c r="GI307" i="1"/>
  <c r="GI304" i="1"/>
  <c r="GI300" i="1"/>
  <c r="GI294" i="1"/>
  <c r="GI292" i="1"/>
  <c r="GI288" i="1"/>
  <c r="GI291" i="1"/>
  <c r="GI290" i="1"/>
  <c r="GI289" i="1"/>
  <c r="GI301" i="1"/>
  <c r="GI295" i="1"/>
  <c r="GI297" i="1"/>
  <c r="GI298" i="1"/>
  <c r="GI293" i="1"/>
  <c r="GI296" i="1"/>
  <c r="GI299" i="1"/>
  <c r="GI306" i="1"/>
  <c r="GI303" i="1"/>
  <c r="GI302" i="1"/>
  <c r="GI305" i="1"/>
  <c r="GI284" i="1"/>
  <c r="GI287" i="1"/>
  <c r="GI285" i="1"/>
  <c r="GI286" i="1"/>
  <c r="GI280" i="1"/>
  <c r="GI283" i="1"/>
  <c r="GI270" i="1"/>
  <c r="GI271" i="1"/>
  <c r="GI272" i="1"/>
  <c r="GI273" i="1"/>
  <c r="GI214" i="1"/>
  <c r="GI215" i="1"/>
  <c r="GI216" i="1"/>
  <c r="GI217" i="1"/>
  <c r="GI149" i="1"/>
  <c r="GI122" i="1"/>
  <c r="GI140" i="1"/>
  <c r="GI131" i="1"/>
  <c r="GI278" i="1"/>
  <c r="GI277" i="1"/>
  <c r="GI276" i="1"/>
  <c r="GI279" i="1"/>
  <c r="GI258" i="1"/>
  <c r="GI246" i="1"/>
  <c r="GI262" i="1"/>
  <c r="GI266" i="1"/>
  <c r="GI250" i="1"/>
  <c r="GI254" i="1"/>
  <c r="GI267" i="1"/>
  <c r="GI255" i="1"/>
  <c r="GI259" i="1"/>
  <c r="GI247" i="1"/>
  <c r="GI251" i="1"/>
  <c r="GI263" i="1"/>
  <c r="GI252" i="1"/>
  <c r="GI248" i="1"/>
  <c r="GI260" i="1"/>
  <c r="GI264" i="1"/>
  <c r="GI268" i="1"/>
  <c r="GI256" i="1"/>
  <c r="GI249" i="1"/>
  <c r="GI265" i="1"/>
  <c r="GI261" i="1"/>
  <c r="GI269" i="1"/>
  <c r="GI257" i="1"/>
  <c r="GI253" i="1"/>
  <c r="GI220" i="1"/>
  <c r="GI230" i="1"/>
  <c r="GI224" i="1"/>
  <c r="GI240" i="1"/>
  <c r="GI228" i="1"/>
  <c r="GI232" i="1"/>
  <c r="GI229" i="1"/>
  <c r="GI237" i="1"/>
  <c r="GI236" i="1"/>
  <c r="GI225" i="1"/>
  <c r="GI231" i="1"/>
  <c r="GI241" i="1"/>
  <c r="GI238" i="1"/>
  <c r="GI221" i="1"/>
  <c r="GI233" i="1"/>
  <c r="GI222" i="1"/>
  <c r="GI242" i="1"/>
  <c r="GI234" i="1"/>
  <c r="GI239" i="1"/>
  <c r="GI226" i="1"/>
  <c r="GI223" i="1"/>
  <c r="GI227" i="1"/>
  <c r="GI243" i="1"/>
  <c r="GI235" i="1"/>
  <c r="GI210" i="1"/>
  <c r="GI211" i="1"/>
  <c r="GI212" i="1"/>
  <c r="GI213" i="1"/>
  <c r="GI202" i="1"/>
  <c r="GI203" i="1"/>
  <c r="GI198" i="1"/>
  <c r="GI207" i="1"/>
  <c r="GI206" i="1"/>
  <c r="GI194" i="1"/>
  <c r="GI204" i="1"/>
  <c r="GI208" i="1"/>
  <c r="GI195" i="1"/>
  <c r="GI199" i="1"/>
  <c r="GI205" i="1"/>
  <c r="GI200" i="1"/>
  <c r="GI196" i="1"/>
  <c r="GI209" i="1"/>
  <c r="GI201" i="1"/>
  <c r="GI197" i="1"/>
  <c r="GI191" i="1"/>
  <c r="GI192" i="1"/>
  <c r="GI193" i="1"/>
  <c r="GI77" i="1"/>
  <c r="GI86" i="1"/>
  <c r="GI95" i="1"/>
  <c r="GI190" i="1"/>
  <c r="GI177" i="1"/>
  <c r="GI184" i="1"/>
  <c r="GI185" i="1"/>
  <c r="GI186" i="1"/>
  <c r="GI181" i="1"/>
  <c r="GI182" i="1"/>
  <c r="GI183" i="1"/>
  <c r="GI59" i="1"/>
  <c r="GI68" i="1"/>
  <c r="GI48" i="1"/>
  <c r="GI171" i="1"/>
  <c r="GI172" i="1"/>
  <c r="GI173" i="1"/>
  <c r="GI24" i="1"/>
  <c r="GJ9" i="1"/>
  <c r="GJ104" i="1" l="1"/>
  <c r="GJ113" i="1"/>
  <c r="GJ158" i="1"/>
  <c r="GJ167" i="1"/>
  <c r="GJ302" i="1"/>
  <c r="GJ296" i="1"/>
  <c r="GJ293" i="1"/>
  <c r="GJ297" i="1"/>
  <c r="GJ299" i="1"/>
  <c r="GJ298" i="1"/>
  <c r="GJ292" i="1"/>
  <c r="GJ290" i="1"/>
  <c r="GJ294" i="1"/>
  <c r="GJ295" i="1"/>
  <c r="GJ303" i="1"/>
  <c r="GJ289" i="1"/>
  <c r="GJ291" i="1"/>
  <c r="GJ288" i="1"/>
  <c r="GJ300" i="1"/>
  <c r="GJ301" i="1"/>
  <c r="GJ304" i="1"/>
  <c r="GJ305" i="1"/>
  <c r="GJ306" i="1"/>
  <c r="GJ307" i="1"/>
  <c r="GJ285" i="1"/>
  <c r="GJ284" i="1"/>
  <c r="GJ286" i="1"/>
  <c r="GJ287" i="1"/>
  <c r="GJ280" i="1"/>
  <c r="GJ283" i="1"/>
  <c r="GJ270" i="1"/>
  <c r="GJ271" i="1"/>
  <c r="GJ272" i="1"/>
  <c r="GJ273" i="1"/>
  <c r="GJ214" i="1"/>
  <c r="GJ215" i="1"/>
  <c r="GJ216" i="1"/>
  <c r="GJ217" i="1"/>
  <c r="GJ149" i="1"/>
  <c r="GJ122" i="1"/>
  <c r="GJ131" i="1"/>
  <c r="GJ140" i="1"/>
  <c r="GJ277" i="1"/>
  <c r="GJ278" i="1"/>
  <c r="GJ279" i="1"/>
  <c r="GJ276" i="1"/>
  <c r="GJ258" i="1"/>
  <c r="GJ246" i="1"/>
  <c r="GJ250" i="1"/>
  <c r="GJ266" i="1"/>
  <c r="GJ262" i="1"/>
  <c r="GJ254" i="1"/>
  <c r="GJ263" i="1"/>
  <c r="GJ259" i="1"/>
  <c r="GJ267" i="1"/>
  <c r="GJ247" i="1"/>
  <c r="GJ255" i="1"/>
  <c r="GJ251" i="1"/>
  <c r="GJ256" i="1"/>
  <c r="GJ264" i="1"/>
  <c r="GJ252" i="1"/>
  <c r="GJ248" i="1"/>
  <c r="GJ268" i="1"/>
  <c r="GJ260" i="1"/>
  <c r="GJ257" i="1"/>
  <c r="GJ265" i="1"/>
  <c r="GJ261" i="1"/>
  <c r="GJ269" i="1"/>
  <c r="GJ253" i="1"/>
  <c r="GJ249" i="1"/>
  <c r="GJ228" i="1"/>
  <c r="GJ229" i="1"/>
  <c r="GJ224" i="1"/>
  <c r="GJ236" i="1"/>
  <c r="GJ237" i="1"/>
  <c r="GJ220" i="1"/>
  <c r="GJ230" i="1"/>
  <c r="GJ232" i="1"/>
  <c r="GJ240" i="1"/>
  <c r="GJ221" i="1"/>
  <c r="GJ233" i="1"/>
  <c r="GJ241" i="1"/>
  <c r="GJ225" i="1"/>
  <c r="GJ238" i="1"/>
  <c r="GJ231" i="1"/>
  <c r="GJ239" i="1"/>
  <c r="GJ226" i="1"/>
  <c r="GJ242" i="1"/>
  <c r="GJ222" i="1"/>
  <c r="GJ234" i="1"/>
  <c r="GJ243" i="1"/>
  <c r="GJ235" i="1"/>
  <c r="GJ223" i="1"/>
  <c r="GJ227" i="1"/>
  <c r="GJ210" i="1"/>
  <c r="GJ211" i="1"/>
  <c r="GJ212" i="1"/>
  <c r="GJ213" i="1"/>
  <c r="GJ202" i="1"/>
  <c r="GJ198" i="1"/>
  <c r="GJ194" i="1"/>
  <c r="GJ207" i="1"/>
  <c r="GJ206" i="1"/>
  <c r="GJ203" i="1"/>
  <c r="GJ208" i="1"/>
  <c r="GJ204" i="1"/>
  <c r="GJ195" i="1"/>
  <c r="GJ199" i="1"/>
  <c r="GJ205" i="1"/>
  <c r="GJ209" i="1"/>
  <c r="GJ196" i="1"/>
  <c r="GJ200" i="1"/>
  <c r="GJ197" i="1"/>
  <c r="GJ201" i="1"/>
  <c r="GJ191" i="1"/>
  <c r="GJ192" i="1"/>
  <c r="GJ193" i="1"/>
  <c r="GJ77" i="1"/>
  <c r="GJ86" i="1"/>
  <c r="GJ95" i="1"/>
  <c r="GJ190" i="1"/>
  <c r="GJ177" i="1"/>
  <c r="GJ184" i="1"/>
  <c r="GJ185" i="1"/>
  <c r="GJ186" i="1"/>
  <c r="GJ181" i="1"/>
  <c r="GJ182" i="1"/>
  <c r="GJ183" i="1"/>
  <c r="GJ59" i="1"/>
  <c r="GJ68" i="1"/>
  <c r="GJ48" i="1"/>
  <c r="GJ171" i="1"/>
  <c r="GJ172" i="1"/>
  <c r="GJ173" i="1"/>
  <c r="GJ24" i="1"/>
  <c r="GK9" i="1"/>
  <c r="GK104" i="1" l="1"/>
  <c r="GK113" i="1"/>
  <c r="GK158" i="1"/>
  <c r="GK167" i="1"/>
  <c r="GK291" i="1"/>
  <c r="GK294" i="1"/>
  <c r="GK290" i="1"/>
  <c r="GK293" i="1"/>
  <c r="GK300" i="1"/>
  <c r="GK288" i="1"/>
  <c r="GK301" i="1"/>
  <c r="GK303" i="1"/>
  <c r="GK292" i="1"/>
  <c r="GK295" i="1"/>
  <c r="GK289" i="1"/>
  <c r="GK296" i="1"/>
  <c r="GK297" i="1"/>
  <c r="GK298" i="1"/>
  <c r="GK299" i="1"/>
  <c r="GK306" i="1"/>
  <c r="GK307" i="1"/>
  <c r="GK304" i="1"/>
  <c r="GK305" i="1"/>
  <c r="GK302" i="1"/>
  <c r="GK284" i="1"/>
  <c r="GK286" i="1"/>
  <c r="GK285" i="1"/>
  <c r="GK287" i="1"/>
  <c r="GK280" i="1"/>
  <c r="GK283" i="1"/>
  <c r="GK270" i="1"/>
  <c r="GK271" i="1"/>
  <c r="GK272" i="1"/>
  <c r="GK273" i="1"/>
  <c r="GK214" i="1"/>
  <c r="GK215" i="1"/>
  <c r="GK216" i="1"/>
  <c r="GK217" i="1"/>
  <c r="GK149" i="1"/>
  <c r="GK140" i="1"/>
  <c r="GK122" i="1"/>
  <c r="GK131" i="1"/>
  <c r="GK277" i="1"/>
  <c r="GK278" i="1"/>
  <c r="GK276" i="1"/>
  <c r="GK279" i="1"/>
  <c r="GK266" i="1"/>
  <c r="GK246" i="1"/>
  <c r="GK254" i="1"/>
  <c r="GK250" i="1"/>
  <c r="GK258" i="1"/>
  <c r="GK262" i="1"/>
  <c r="GK247" i="1"/>
  <c r="GK267" i="1"/>
  <c r="GK255" i="1"/>
  <c r="GK259" i="1"/>
  <c r="GK263" i="1"/>
  <c r="GK251" i="1"/>
  <c r="GK248" i="1"/>
  <c r="GK260" i="1"/>
  <c r="GK268" i="1"/>
  <c r="GK252" i="1"/>
  <c r="GK264" i="1"/>
  <c r="GK256" i="1"/>
  <c r="GK269" i="1"/>
  <c r="GK265" i="1"/>
  <c r="GK253" i="1"/>
  <c r="GK261" i="1"/>
  <c r="GK257" i="1"/>
  <c r="GK249" i="1"/>
  <c r="GK220" i="1"/>
  <c r="GK232" i="1"/>
  <c r="GK230" i="1"/>
  <c r="GK224" i="1"/>
  <c r="GK229" i="1"/>
  <c r="GK228" i="1"/>
  <c r="GK236" i="1"/>
  <c r="GK237" i="1"/>
  <c r="GK240" i="1"/>
  <c r="GK231" i="1"/>
  <c r="GK225" i="1"/>
  <c r="GK241" i="1"/>
  <c r="GK238" i="1"/>
  <c r="GK233" i="1"/>
  <c r="GK221" i="1"/>
  <c r="GK239" i="1"/>
  <c r="GK234" i="1"/>
  <c r="GK222" i="1"/>
  <c r="GK226" i="1"/>
  <c r="GK242" i="1"/>
  <c r="GK227" i="1"/>
  <c r="GK223" i="1"/>
  <c r="GK243" i="1"/>
  <c r="GK235" i="1"/>
  <c r="GK210" i="1"/>
  <c r="GK211" i="1"/>
  <c r="GK212" i="1"/>
  <c r="GK213" i="1"/>
  <c r="GK202" i="1"/>
  <c r="GK206" i="1"/>
  <c r="GK198" i="1"/>
  <c r="GK194" i="1"/>
  <c r="GK207" i="1"/>
  <c r="GK203" i="1"/>
  <c r="GK199" i="1"/>
  <c r="GK204" i="1"/>
  <c r="GK208" i="1"/>
  <c r="GK195" i="1"/>
  <c r="GK205" i="1"/>
  <c r="GK196" i="1"/>
  <c r="GK209" i="1"/>
  <c r="GK200" i="1"/>
  <c r="GK197" i="1"/>
  <c r="GK201" i="1"/>
  <c r="GK191" i="1"/>
  <c r="GK192" i="1"/>
  <c r="GK193" i="1"/>
  <c r="GK77" i="1"/>
  <c r="GK86" i="1"/>
  <c r="GK95" i="1"/>
  <c r="GK190" i="1"/>
  <c r="GK177" i="1"/>
  <c r="GK184" i="1"/>
  <c r="GK185" i="1"/>
  <c r="GK186" i="1"/>
  <c r="GK182" i="1"/>
  <c r="GK181" i="1"/>
  <c r="GK183" i="1"/>
  <c r="GK59" i="1"/>
  <c r="GK68" i="1"/>
  <c r="GK48" i="1"/>
  <c r="GK171" i="1"/>
  <c r="GK172" i="1"/>
  <c r="GK173" i="1"/>
  <c r="GK24" i="1"/>
  <c r="GL9" i="1"/>
  <c r="GL104" i="1" l="1"/>
  <c r="GL113" i="1"/>
  <c r="GL158" i="1"/>
  <c r="GL167" i="1"/>
  <c r="GL298" i="1"/>
  <c r="GL291" i="1"/>
  <c r="GL292" i="1"/>
  <c r="GL290" i="1"/>
  <c r="GL296" i="1"/>
  <c r="GL297" i="1"/>
  <c r="GL300" i="1"/>
  <c r="GL301" i="1"/>
  <c r="GL303" i="1"/>
  <c r="GL294" i="1"/>
  <c r="GL289" i="1"/>
  <c r="GL293" i="1"/>
  <c r="GL295" i="1"/>
  <c r="GL299" i="1"/>
  <c r="GL288" i="1"/>
  <c r="GL307" i="1"/>
  <c r="GL302" i="1"/>
  <c r="GL305" i="1"/>
  <c r="GL306" i="1"/>
  <c r="GL304" i="1"/>
  <c r="GL284" i="1"/>
  <c r="GL286" i="1"/>
  <c r="GL287" i="1"/>
  <c r="GL285" i="1"/>
  <c r="GL280" i="1"/>
  <c r="GL283" i="1"/>
  <c r="GL270" i="1"/>
  <c r="GL271" i="1"/>
  <c r="GL272" i="1"/>
  <c r="GL273" i="1"/>
  <c r="GL214" i="1"/>
  <c r="GL215" i="1"/>
  <c r="GL216" i="1"/>
  <c r="GL217" i="1"/>
  <c r="GL149" i="1"/>
  <c r="GL140" i="1"/>
  <c r="GL122" i="1"/>
  <c r="GL131" i="1"/>
  <c r="GL278" i="1"/>
  <c r="GL277" i="1"/>
  <c r="GL276" i="1"/>
  <c r="GL279" i="1"/>
  <c r="GL258" i="1"/>
  <c r="GL262" i="1"/>
  <c r="GL254" i="1"/>
  <c r="GL246" i="1"/>
  <c r="GL250" i="1"/>
  <c r="GL266" i="1"/>
  <c r="GL263" i="1"/>
  <c r="GL251" i="1"/>
  <c r="GL267" i="1"/>
  <c r="GL259" i="1"/>
  <c r="GL255" i="1"/>
  <c r="GL247" i="1"/>
  <c r="GL260" i="1"/>
  <c r="GL256" i="1"/>
  <c r="GL248" i="1"/>
  <c r="GL268" i="1"/>
  <c r="GL252" i="1"/>
  <c r="GL264" i="1"/>
  <c r="GL269" i="1"/>
  <c r="GL257" i="1"/>
  <c r="GL249" i="1"/>
  <c r="GL253" i="1"/>
  <c r="GL265" i="1"/>
  <c r="GL261" i="1"/>
  <c r="GL236" i="1"/>
  <c r="GL224" i="1"/>
  <c r="GL237" i="1"/>
  <c r="GL220" i="1"/>
  <c r="GL232" i="1"/>
  <c r="GL240" i="1"/>
  <c r="GL230" i="1"/>
  <c r="GL228" i="1"/>
  <c r="GL229" i="1"/>
  <c r="GL225" i="1"/>
  <c r="GL233" i="1"/>
  <c r="GL231" i="1"/>
  <c r="GL241" i="1"/>
  <c r="GL238" i="1"/>
  <c r="GL221" i="1"/>
  <c r="GL234" i="1"/>
  <c r="GL239" i="1"/>
  <c r="GL222" i="1"/>
  <c r="GL226" i="1"/>
  <c r="GL242" i="1"/>
  <c r="GL223" i="1"/>
  <c r="GL235" i="1"/>
  <c r="GL243" i="1"/>
  <c r="GL227" i="1"/>
  <c r="GL210" i="1"/>
  <c r="GL211" i="1"/>
  <c r="GL212" i="1"/>
  <c r="GL213" i="1"/>
  <c r="GL202" i="1"/>
  <c r="GL194" i="1"/>
  <c r="GL198" i="1"/>
  <c r="GL203" i="1"/>
  <c r="GL206" i="1"/>
  <c r="GL207" i="1"/>
  <c r="GL199" i="1"/>
  <c r="GL208" i="1"/>
  <c r="GL195" i="1"/>
  <c r="GL204" i="1"/>
  <c r="GL209" i="1"/>
  <c r="GL200" i="1"/>
  <c r="GL196" i="1"/>
  <c r="GL205" i="1"/>
  <c r="GL197" i="1"/>
  <c r="GL201" i="1"/>
  <c r="GL191" i="1"/>
  <c r="GL192" i="1"/>
  <c r="GL193" i="1"/>
  <c r="GL77" i="1"/>
  <c r="GL86" i="1"/>
  <c r="GL95" i="1"/>
  <c r="GL190" i="1"/>
  <c r="GL177" i="1"/>
  <c r="GL184" i="1"/>
  <c r="GL185" i="1"/>
  <c r="GL186" i="1"/>
  <c r="GL181" i="1"/>
  <c r="GL182" i="1"/>
  <c r="GL183" i="1"/>
  <c r="GL59" i="1"/>
  <c r="GL68" i="1"/>
  <c r="GL48" i="1"/>
  <c r="GL171" i="1"/>
  <c r="GL172" i="1"/>
  <c r="GL173" i="1"/>
  <c r="GM9" i="1"/>
  <c r="GL24" i="1"/>
  <c r="GM104" i="1" l="1"/>
  <c r="GM113" i="1"/>
  <c r="GM158" i="1"/>
  <c r="GM167" i="1"/>
  <c r="GM304" i="1"/>
  <c r="GM295" i="1"/>
  <c r="GM289" i="1"/>
  <c r="GM300" i="1"/>
  <c r="GM303" i="1"/>
  <c r="GM297" i="1"/>
  <c r="GM298" i="1"/>
  <c r="GM290" i="1"/>
  <c r="GM293" i="1"/>
  <c r="GM294" i="1"/>
  <c r="GM296" i="1"/>
  <c r="GM288" i="1"/>
  <c r="GM292" i="1"/>
  <c r="GM291" i="1"/>
  <c r="GM299" i="1"/>
  <c r="GM307" i="1"/>
  <c r="GM301" i="1"/>
  <c r="GM306" i="1"/>
  <c r="GM305" i="1"/>
  <c r="GM302" i="1"/>
  <c r="GM285" i="1"/>
  <c r="GM287" i="1"/>
  <c r="GM286" i="1"/>
  <c r="GM284" i="1"/>
  <c r="GM280" i="1"/>
  <c r="GM283" i="1"/>
  <c r="GM270" i="1"/>
  <c r="GM271" i="1"/>
  <c r="GM272" i="1"/>
  <c r="GM273" i="1"/>
  <c r="GM214" i="1"/>
  <c r="GM215" i="1"/>
  <c r="GM216" i="1"/>
  <c r="GM217" i="1"/>
  <c r="GM149" i="1"/>
  <c r="GM131" i="1"/>
  <c r="GM122" i="1"/>
  <c r="GM140" i="1"/>
  <c r="GM277" i="1"/>
  <c r="GM278" i="1"/>
  <c r="GM279" i="1"/>
  <c r="GM276" i="1"/>
  <c r="GM266" i="1"/>
  <c r="GM246" i="1"/>
  <c r="GM262" i="1"/>
  <c r="GM258" i="1"/>
  <c r="GM254" i="1"/>
  <c r="GM250" i="1"/>
  <c r="GM255" i="1"/>
  <c r="GM247" i="1"/>
  <c r="GM267" i="1"/>
  <c r="GM251" i="1"/>
  <c r="GM259" i="1"/>
  <c r="GM263" i="1"/>
  <c r="GM252" i="1"/>
  <c r="GM264" i="1"/>
  <c r="GM268" i="1"/>
  <c r="GM256" i="1"/>
  <c r="GM248" i="1"/>
  <c r="GM260" i="1"/>
  <c r="GM257" i="1"/>
  <c r="GM265" i="1"/>
  <c r="GM269" i="1"/>
  <c r="GM249" i="1"/>
  <c r="GM253" i="1"/>
  <c r="GM261" i="1"/>
  <c r="GM229" i="1"/>
  <c r="GM240" i="1"/>
  <c r="GM224" i="1"/>
  <c r="GM228" i="1"/>
  <c r="GM237" i="1"/>
  <c r="GM230" i="1"/>
  <c r="GM232" i="1"/>
  <c r="GM236" i="1"/>
  <c r="GM220" i="1"/>
  <c r="GM241" i="1"/>
  <c r="GM233" i="1"/>
  <c r="GM225" i="1"/>
  <c r="GM231" i="1"/>
  <c r="GM238" i="1"/>
  <c r="GM221" i="1"/>
  <c r="GM226" i="1"/>
  <c r="GM222" i="1"/>
  <c r="GM242" i="1"/>
  <c r="GM239" i="1"/>
  <c r="GM234" i="1"/>
  <c r="GM223" i="1"/>
  <c r="GM243" i="1"/>
  <c r="GM235" i="1"/>
  <c r="GM227" i="1"/>
  <c r="GM210" i="1"/>
  <c r="GM211" i="1"/>
  <c r="GM212" i="1"/>
  <c r="GM213" i="1"/>
  <c r="GM198" i="1"/>
  <c r="GM194" i="1"/>
  <c r="GM207" i="1"/>
  <c r="GM203" i="1"/>
  <c r="GM206" i="1"/>
  <c r="GM202" i="1"/>
  <c r="GM208" i="1"/>
  <c r="GM204" i="1"/>
  <c r="GM195" i="1"/>
  <c r="GM199" i="1"/>
  <c r="GM205" i="1"/>
  <c r="GM196" i="1"/>
  <c r="GM209" i="1"/>
  <c r="GM200" i="1"/>
  <c r="GM201" i="1"/>
  <c r="GM197" i="1"/>
  <c r="GM191" i="1"/>
  <c r="GM192" i="1"/>
  <c r="GM193" i="1"/>
  <c r="GM77" i="1"/>
  <c r="GM86" i="1"/>
  <c r="GM95" i="1"/>
  <c r="GM190" i="1"/>
  <c r="GM177" i="1"/>
  <c r="GM184" i="1"/>
  <c r="GM185" i="1"/>
  <c r="GM186" i="1"/>
  <c r="GM182" i="1"/>
  <c r="GM181" i="1"/>
  <c r="GM183" i="1"/>
  <c r="GM59" i="1"/>
  <c r="GM68" i="1"/>
  <c r="GM48" i="1"/>
  <c r="GM171" i="1"/>
  <c r="GM172" i="1"/>
  <c r="GM173" i="1"/>
  <c r="GM24" i="1"/>
  <c r="GN9" i="1"/>
  <c r="GN104" i="1" l="1"/>
  <c r="GN113" i="1"/>
  <c r="GN158" i="1"/>
  <c r="GN167" i="1"/>
  <c r="GN306" i="1"/>
  <c r="GN304" i="1"/>
  <c r="GN302" i="1"/>
  <c r="GN298" i="1"/>
  <c r="GN294" i="1"/>
  <c r="GN295" i="1"/>
  <c r="GN290" i="1"/>
  <c r="GN291" i="1"/>
  <c r="GN301" i="1"/>
  <c r="GN293" i="1"/>
  <c r="GN303" i="1"/>
  <c r="GN289" i="1"/>
  <c r="GN297" i="1"/>
  <c r="GN300" i="1"/>
  <c r="GN296" i="1"/>
  <c r="GN299" i="1"/>
  <c r="GN288" i="1"/>
  <c r="GN292" i="1"/>
  <c r="GN305" i="1"/>
  <c r="GN307" i="1"/>
  <c r="GN287" i="1"/>
  <c r="GN285" i="1"/>
  <c r="GN284" i="1"/>
  <c r="GN286" i="1"/>
  <c r="GN280" i="1"/>
  <c r="GN283" i="1"/>
  <c r="GN270" i="1"/>
  <c r="GN271" i="1"/>
  <c r="GN272" i="1"/>
  <c r="GN273" i="1"/>
  <c r="GN214" i="1"/>
  <c r="GN215" i="1"/>
  <c r="GN216" i="1"/>
  <c r="GN217" i="1"/>
  <c r="GN149" i="1"/>
  <c r="GN140" i="1"/>
  <c r="GN131" i="1"/>
  <c r="GN122" i="1"/>
  <c r="GN277" i="1"/>
  <c r="GN278" i="1"/>
  <c r="GN279" i="1"/>
  <c r="GN276" i="1"/>
  <c r="GN266" i="1"/>
  <c r="GN262" i="1"/>
  <c r="GN254" i="1"/>
  <c r="GN258" i="1"/>
  <c r="GN250" i="1"/>
  <c r="GN246" i="1"/>
  <c r="GN255" i="1"/>
  <c r="GN263" i="1"/>
  <c r="GN267" i="1"/>
  <c r="GN247" i="1"/>
  <c r="GN251" i="1"/>
  <c r="GN259" i="1"/>
  <c r="GN264" i="1"/>
  <c r="GN248" i="1"/>
  <c r="GN268" i="1"/>
  <c r="GN260" i="1"/>
  <c r="GN252" i="1"/>
  <c r="GN256" i="1"/>
  <c r="GN261" i="1"/>
  <c r="GN249" i="1"/>
  <c r="GN265" i="1"/>
  <c r="GN253" i="1"/>
  <c r="GN257" i="1"/>
  <c r="GN269" i="1"/>
  <c r="GN240" i="1"/>
  <c r="GN232" i="1"/>
  <c r="GN224" i="1"/>
  <c r="GN230" i="1"/>
  <c r="GN236" i="1"/>
  <c r="GN220" i="1"/>
  <c r="GN229" i="1"/>
  <c r="GN228" i="1"/>
  <c r="GN237" i="1"/>
  <c r="GN241" i="1"/>
  <c r="GN238" i="1"/>
  <c r="GN225" i="1"/>
  <c r="GN233" i="1"/>
  <c r="GN221" i="1"/>
  <c r="GN231" i="1"/>
  <c r="GN239" i="1"/>
  <c r="GN234" i="1"/>
  <c r="GN226" i="1"/>
  <c r="GN242" i="1"/>
  <c r="GN222" i="1"/>
  <c r="GN227" i="1"/>
  <c r="GN235" i="1"/>
  <c r="GN243" i="1"/>
  <c r="GN223" i="1"/>
  <c r="GN210" i="1"/>
  <c r="GN211" i="1"/>
  <c r="GN212" i="1"/>
  <c r="GN213" i="1"/>
  <c r="GN198" i="1"/>
  <c r="GN207" i="1"/>
  <c r="GN202" i="1"/>
  <c r="GN203" i="1"/>
  <c r="GN206" i="1"/>
  <c r="GN194" i="1"/>
  <c r="GN208" i="1"/>
  <c r="GN195" i="1"/>
  <c r="GN204" i="1"/>
  <c r="GN199" i="1"/>
  <c r="GN196" i="1"/>
  <c r="GN209" i="1"/>
  <c r="GN200" i="1"/>
  <c r="GN205" i="1"/>
  <c r="GN201" i="1"/>
  <c r="GN197" i="1"/>
  <c r="GN191" i="1"/>
  <c r="GN192" i="1"/>
  <c r="GN193" i="1"/>
  <c r="GN77" i="1"/>
  <c r="GN86" i="1"/>
  <c r="GN95" i="1"/>
  <c r="GN190" i="1"/>
  <c r="GN177" i="1"/>
  <c r="GN184" i="1"/>
  <c r="GN185" i="1"/>
  <c r="GN186" i="1"/>
  <c r="GN181" i="1"/>
  <c r="GN182" i="1"/>
  <c r="GN183" i="1"/>
  <c r="GN59" i="1"/>
  <c r="GN68" i="1"/>
  <c r="GN48" i="1"/>
  <c r="GN171" i="1"/>
  <c r="GN172" i="1"/>
  <c r="GN173" i="1"/>
  <c r="GO9" i="1"/>
  <c r="GN24" i="1"/>
  <c r="GO104" i="1" l="1"/>
  <c r="GO113" i="1"/>
  <c r="GO158" i="1"/>
  <c r="GO167" i="1"/>
  <c r="GO304" i="1"/>
  <c r="GO295" i="1"/>
  <c r="GO291" i="1"/>
  <c r="GO290" i="1"/>
  <c r="GO289" i="1"/>
  <c r="GO292" i="1"/>
  <c r="GO294" i="1"/>
  <c r="GO293" i="1"/>
  <c r="GO301" i="1"/>
  <c r="GO299" i="1"/>
  <c r="GO303" i="1"/>
  <c r="GO288" i="1"/>
  <c r="GO296" i="1"/>
  <c r="GO297" i="1"/>
  <c r="GO298" i="1"/>
  <c r="GO300" i="1"/>
  <c r="GO305" i="1"/>
  <c r="GO306" i="1"/>
  <c r="GO307" i="1"/>
  <c r="GO302" i="1"/>
  <c r="GO287" i="1"/>
  <c r="GO286" i="1"/>
  <c r="GO285" i="1"/>
  <c r="GO284" i="1"/>
  <c r="GO280" i="1"/>
  <c r="GO283" i="1"/>
  <c r="GO270" i="1"/>
  <c r="GO271" i="1"/>
  <c r="GO272" i="1"/>
  <c r="GO273" i="1"/>
  <c r="GO214" i="1"/>
  <c r="GO215" i="1"/>
  <c r="GO216" i="1"/>
  <c r="GO217" i="1"/>
  <c r="GO149" i="1"/>
  <c r="GO131" i="1"/>
  <c r="GO122" i="1"/>
  <c r="GO140" i="1"/>
  <c r="GO277" i="1"/>
  <c r="GO278" i="1"/>
  <c r="GO276" i="1"/>
  <c r="GO279" i="1"/>
  <c r="GO250" i="1"/>
  <c r="GO254" i="1"/>
  <c r="GO258" i="1"/>
  <c r="GO246" i="1"/>
  <c r="GO262" i="1"/>
  <c r="GO266" i="1"/>
  <c r="GO251" i="1"/>
  <c r="GO267" i="1"/>
  <c r="GO259" i="1"/>
  <c r="GO263" i="1"/>
  <c r="GO255" i="1"/>
  <c r="GO247" i="1"/>
  <c r="GO256" i="1"/>
  <c r="GO264" i="1"/>
  <c r="GO268" i="1"/>
  <c r="GO252" i="1"/>
  <c r="GO248" i="1"/>
  <c r="GO260" i="1"/>
  <c r="GO269" i="1"/>
  <c r="GO265" i="1"/>
  <c r="GO249" i="1"/>
  <c r="GO261" i="1"/>
  <c r="GO253" i="1"/>
  <c r="GO257" i="1"/>
  <c r="GO220" i="1"/>
  <c r="GO236" i="1"/>
  <c r="GO228" i="1"/>
  <c r="GO230" i="1"/>
  <c r="GO229" i="1"/>
  <c r="GO232" i="1"/>
  <c r="GO240" i="1"/>
  <c r="GO237" i="1"/>
  <c r="GO224" i="1"/>
  <c r="GO241" i="1"/>
  <c r="GO225" i="1"/>
  <c r="GO238" i="1"/>
  <c r="GO221" i="1"/>
  <c r="GO231" i="1"/>
  <c r="GO233" i="1"/>
  <c r="GO222" i="1"/>
  <c r="GO242" i="1"/>
  <c r="GO234" i="1"/>
  <c r="GO239" i="1"/>
  <c r="GO226" i="1"/>
  <c r="GO235" i="1"/>
  <c r="GO223" i="1"/>
  <c r="GO227" i="1"/>
  <c r="GO243" i="1"/>
  <c r="GO210" i="1"/>
  <c r="GO211" i="1"/>
  <c r="GO212" i="1"/>
  <c r="GO213" i="1"/>
  <c r="GO203" i="1"/>
  <c r="GO194" i="1"/>
  <c r="GO207" i="1"/>
  <c r="GO206" i="1"/>
  <c r="GO198" i="1"/>
  <c r="GO202" i="1"/>
  <c r="GO208" i="1"/>
  <c r="GO204" i="1"/>
  <c r="GO199" i="1"/>
  <c r="GO195" i="1"/>
  <c r="GO209" i="1"/>
  <c r="GO196" i="1"/>
  <c r="GO200" i="1"/>
  <c r="GO205" i="1"/>
  <c r="GO201" i="1"/>
  <c r="GO197" i="1"/>
  <c r="GO191" i="1"/>
  <c r="GO192" i="1"/>
  <c r="GO193" i="1"/>
  <c r="GO77" i="1"/>
  <c r="GO86" i="1"/>
  <c r="GO95" i="1"/>
  <c r="GO190" i="1"/>
  <c r="GO177" i="1"/>
  <c r="GO184" i="1"/>
  <c r="GO185" i="1"/>
  <c r="GO186" i="1"/>
  <c r="GO182" i="1"/>
  <c r="GO181" i="1"/>
  <c r="GO183" i="1"/>
  <c r="GO59" i="1"/>
  <c r="GO68" i="1"/>
  <c r="GO48" i="1"/>
  <c r="GO171" i="1"/>
  <c r="GO172" i="1"/>
  <c r="GO173" i="1"/>
  <c r="GP9" i="1"/>
  <c r="GO24" i="1"/>
  <c r="GP104" i="1" l="1"/>
  <c r="GP113" i="1"/>
  <c r="GP158" i="1"/>
  <c r="GP167" i="1"/>
  <c r="GP306" i="1"/>
  <c r="GP304" i="1"/>
  <c r="GP298" i="1"/>
  <c r="GP300" i="1"/>
  <c r="GP295" i="1"/>
  <c r="GP297" i="1"/>
  <c r="GP290" i="1"/>
  <c r="GP291" i="1"/>
  <c r="GP288" i="1"/>
  <c r="GP289" i="1"/>
  <c r="GP296" i="1"/>
  <c r="GP293" i="1"/>
  <c r="GP299" i="1"/>
  <c r="GP292" i="1"/>
  <c r="GP294" i="1"/>
  <c r="GP302" i="1"/>
  <c r="GP305" i="1"/>
  <c r="GP307" i="1"/>
  <c r="GP301" i="1"/>
  <c r="GP303" i="1"/>
  <c r="GP285" i="1"/>
  <c r="GP284" i="1"/>
  <c r="GP287" i="1"/>
  <c r="GP286" i="1"/>
  <c r="GP280" i="1"/>
  <c r="GP283" i="1"/>
  <c r="GP270" i="1"/>
  <c r="GP271" i="1"/>
  <c r="GP272" i="1"/>
  <c r="GP273" i="1"/>
  <c r="GP214" i="1"/>
  <c r="GP215" i="1"/>
  <c r="GP216" i="1"/>
  <c r="GP217" i="1"/>
  <c r="GP149" i="1"/>
  <c r="GP140" i="1"/>
  <c r="GP122" i="1"/>
  <c r="GP131" i="1"/>
  <c r="GP277" i="1"/>
  <c r="GP278" i="1"/>
  <c r="GP276" i="1"/>
  <c r="GP279" i="1"/>
  <c r="GP262" i="1"/>
  <c r="GP246" i="1"/>
  <c r="GP258" i="1"/>
  <c r="GP254" i="1"/>
  <c r="GP250" i="1"/>
  <c r="GP266" i="1"/>
  <c r="GP247" i="1"/>
  <c r="GP251" i="1"/>
  <c r="GP255" i="1"/>
  <c r="GP263" i="1"/>
  <c r="GP259" i="1"/>
  <c r="GP267" i="1"/>
  <c r="GP248" i="1"/>
  <c r="GP264" i="1"/>
  <c r="GP256" i="1"/>
  <c r="GP268" i="1"/>
  <c r="GP252" i="1"/>
  <c r="GP260" i="1"/>
  <c r="GP269" i="1"/>
  <c r="GP261" i="1"/>
  <c r="GP253" i="1"/>
  <c r="GP257" i="1"/>
  <c r="GP265" i="1"/>
  <c r="GP249" i="1"/>
  <c r="GP224" i="1"/>
  <c r="GP232" i="1"/>
  <c r="GP229" i="1"/>
  <c r="GP220" i="1"/>
  <c r="GP228" i="1"/>
  <c r="GP237" i="1"/>
  <c r="GP240" i="1"/>
  <c r="GP230" i="1"/>
  <c r="GP236" i="1"/>
  <c r="GP233" i="1"/>
  <c r="GP241" i="1"/>
  <c r="GP225" i="1"/>
  <c r="GP238" i="1"/>
  <c r="GP221" i="1"/>
  <c r="GP231" i="1"/>
  <c r="GP226" i="1"/>
  <c r="GP234" i="1"/>
  <c r="GP242" i="1"/>
  <c r="GP222" i="1"/>
  <c r="GP239" i="1"/>
  <c r="GP243" i="1"/>
  <c r="GP235" i="1"/>
  <c r="GP223" i="1"/>
  <c r="GP227" i="1"/>
  <c r="GP210" i="1"/>
  <c r="GP211" i="1"/>
  <c r="GP212" i="1"/>
  <c r="GP213" i="1"/>
  <c r="GP203" i="1"/>
  <c r="GP207" i="1"/>
  <c r="GP202" i="1"/>
  <c r="GP194" i="1"/>
  <c r="GP198" i="1"/>
  <c r="GP206" i="1"/>
  <c r="GP199" i="1"/>
  <c r="GP204" i="1"/>
  <c r="GP195" i="1"/>
  <c r="GP208" i="1"/>
  <c r="GP209" i="1"/>
  <c r="GP196" i="1"/>
  <c r="GP200" i="1"/>
  <c r="GP205" i="1"/>
  <c r="GP201" i="1"/>
  <c r="GP197" i="1"/>
  <c r="GP191" i="1"/>
  <c r="GP192" i="1"/>
  <c r="GP193" i="1"/>
  <c r="GP77" i="1"/>
  <c r="GP86" i="1"/>
  <c r="GP95" i="1"/>
  <c r="GP190" i="1"/>
  <c r="GP177" i="1"/>
  <c r="GP184" i="1"/>
  <c r="GP185" i="1"/>
  <c r="GP186" i="1"/>
  <c r="GP181" i="1"/>
  <c r="GP182" i="1"/>
  <c r="GP183" i="1"/>
  <c r="GP59" i="1"/>
  <c r="GP68" i="1"/>
  <c r="GP48" i="1"/>
  <c r="GP171" i="1"/>
  <c r="GP172" i="1"/>
  <c r="GP173" i="1"/>
  <c r="GP24" i="1"/>
  <c r="GQ9" i="1"/>
  <c r="GQ104" i="1" l="1"/>
  <c r="GQ113" i="1"/>
  <c r="GQ158" i="1"/>
  <c r="GQ167" i="1"/>
  <c r="GQ307" i="1"/>
  <c r="GQ304" i="1"/>
  <c r="GQ303" i="1"/>
  <c r="GQ300" i="1"/>
  <c r="GQ294" i="1"/>
  <c r="GQ288" i="1"/>
  <c r="GQ289" i="1"/>
  <c r="GQ301" i="1"/>
  <c r="GQ291" i="1"/>
  <c r="GQ290" i="1"/>
  <c r="GQ292" i="1"/>
  <c r="GQ297" i="1"/>
  <c r="GQ295" i="1"/>
  <c r="GQ293" i="1"/>
  <c r="GQ296" i="1"/>
  <c r="GQ298" i="1"/>
  <c r="GQ299" i="1"/>
  <c r="GQ302" i="1"/>
  <c r="GQ306" i="1"/>
  <c r="GQ305" i="1"/>
  <c r="GQ284" i="1"/>
  <c r="GQ285" i="1"/>
  <c r="GQ286" i="1"/>
  <c r="GQ287" i="1"/>
  <c r="GQ280" i="1"/>
  <c r="GQ283" i="1"/>
  <c r="GQ270" i="1"/>
  <c r="GQ271" i="1"/>
  <c r="GQ272" i="1"/>
  <c r="GQ273" i="1"/>
  <c r="GQ214" i="1"/>
  <c r="GQ215" i="1"/>
  <c r="GQ216" i="1"/>
  <c r="GQ217" i="1"/>
  <c r="GQ149" i="1"/>
  <c r="GQ131" i="1"/>
  <c r="GQ140" i="1"/>
  <c r="GQ122" i="1"/>
  <c r="GQ278" i="1"/>
  <c r="GQ277" i="1"/>
  <c r="GQ279" i="1"/>
  <c r="GQ276" i="1"/>
  <c r="GQ246" i="1"/>
  <c r="GQ250" i="1"/>
  <c r="GQ262" i="1"/>
  <c r="GQ266" i="1"/>
  <c r="GQ254" i="1"/>
  <c r="GQ258" i="1"/>
  <c r="GQ259" i="1"/>
  <c r="GQ247" i="1"/>
  <c r="GQ255" i="1"/>
  <c r="GQ251" i="1"/>
  <c r="GQ267" i="1"/>
  <c r="GQ263" i="1"/>
  <c r="GQ268" i="1"/>
  <c r="GQ248" i="1"/>
  <c r="GQ260" i="1"/>
  <c r="GQ264" i="1"/>
  <c r="GQ256" i="1"/>
  <c r="GQ252" i="1"/>
  <c r="GQ249" i="1"/>
  <c r="GQ265" i="1"/>
  <c r="GQ253" i="1"/>
  <c r="GQ269" i="1"/>
  <c r="GQ257" i="1"/>
  <c r="GQ261" i="1"/>
  <c r="GQ220" i="1"/>
  <c r="GQ230" i="1"/>
  <c r="GQ236" i="1"/>
  <c r="GQ224" i="1"/>
  <c r="GQ232" i="1"/>
  <c r="GQ240" i="1"/>
  <c r="GQ229" i="1"/>
  <c r="GQ228" i="1"/>
  <c r="GQ237" i="1"/>
  <c r="GQ231" i="1"/>
  <c r="GQ225" i="1"/>
  <c r="GQ221" i="1"/>
  <c r="GQ238" i="1"/>
  <c r="GQ233" i="1"/>
  <c r="GQ241" i="1"/>
  <c r="GQ242" i="1"/>
  <c r="GQ234" i="1"/>
  <c r="GQ226" i="1"/>
  <c r="GQ239" i="1"/>
  <c r="GQ222" i="1"/>
  <c r="GQ227" i="1"/>
  <c r="GQ223" i="1"/>
  <c r="GQ243" i="1"/>
  <c r="GQ235" i="1"/>
  <c r="GQ210" i="1"/>
  <c r="GQ211" i="1"/>
  <c r="GQ212" i="1"/>
  <c r="GQ213" i="1"/>
  <c r="GQ206" i="1"/>
  <c r="GQ202" i="1"/>
  <c r="GQ203" i="1"/>
  <c r="GQ198" i="1"/>
  <c r="GQ194" i="1"/>
  <c r="GQ207" i="1"/>
  <c r="GQ204" i="1"/>
  <c r="GQ199" i="1"/>
  <c r="GQ208" i="1"/>
  <c r="GQ195" i="1"/>
  <c r="GQ205" i="1"/>
  <c r="GQ196" i="1"/>
  <c r="GQ200" i="1"/>
  <c r="GQ209" i="1"/>
  <c r="GQ201" i="1"/>
  <c r="GQ197" i="1"/>
  <c r="GQ191" i="1"/>
  <c r="GQ192" i="1"/>
  <c r="GQ193" i="1"/>
  <c r="GQ77" i="1"/>
  <c r="GQ86" i="1"/>
  <c r="GQ95" i="1"/>
  <c r="GQ190" i="1"/>
  <c r="GQ177" i="1"/>
  <c r="GQ184" i="1"/>
  <c r="GQ185" i="1"/>
  <c r="GQ186" i="1"/>
  <c r="GQ181" i="1"/>
  <c r="GQ182" i="1"/>
  <c r="GQ183" i="1"/>
  <c r="GQ59" i="1"/>
  <c r="GQ68" i="1"/>
  <c r="GQ48" i="1"/>
  <c r="GQ171" i="1"/>
  <c r="GQ172" i="1"/>
  <c r="GQ173" i="1"/>
  <c r="GR9" i="1"/>
  <c r="GQ24" i="1"/>
  <c r="GR104" i="1" l="1"/>
  <c r="GR113" i="1"/>
  <c r="GR158" i="1"/>
  <c r="GR167" i="1"/>
  <c r="GR299" i="1"/>
  <c r="GR296" i="1"/>
  <c r="GR293" i="1"/>
  <c r="GR301" i="1"/>
  <c r="GR303" i="1"/>
  <c r="GR298" i="1"/>
  <c r="GR292" i="1"/>
  <c r="GR297" i="1"/>
  <c r="GR289" i="1"/>
  <c r="GR290" i="1"/>
  <c r="GR294" i="1"/>
  <c r="GR295" i="1"/>
  <c r="GR291" i="1"/>
  <c r="GR288" i="1"/>
  <c r="GR300" i="1"/>
  <c r="GR302" i="1"/>
  <c r="GR306" i="1"/>
  <c r="GR305" i="1"/>
  <c r="GR304" i="1"/>
  <c r="GR307" i="1"/>
  <c r="GR284" i="1"/>
  <c r="GR285" i="1"/>
  <c r="GR287" i="1"/>
  <c r="GR286" i="1"/>
  <c r="GR280" i="1"/>
  <c r="GR283" i="1"/>
  <c r="GR270" i="1"/>
  <c r="GR271" i="1"/>
  <c r="GR272" i="1"/>
  <c r="GR273" i="1"/>
  <c r="GR214" i="1"/>
  <c r="GR215" i="1"/>
  <c r="GR216" i="1"/>
  <c r="GR217" i="1"/>
  <c r="GR149" i="1"/>
  <c r="GR122" i="1"/>
  <c r="GR131" i="1"/>
  <c r="GR140" i="1"/>
  <c r="GR278" i="1"/>
  <c r="GR277" i="1"/>
  <c r="GR276" i="1"/>
  <c r="GR279" i="1"/>
  <c r="GR250" i="1"/>
  <c r="GR246" i="1"/>
  <c r="GR262" i="1"/>
  <c r="GR254" i="1"/>
  <c r="GR266" i="1"/>
  <c r="GR258" i="1"/>
  <c r="GR251" i="1"/>
  <c r="GR263" i="1"/>
  <c r="GR255" i="1"/>
  <c r="GR259" i="1"/>
  <c r="GR267" i="1"/>
  <c r="GR247" i="1"/>
  <c r="GR264" i="1"/>
  <c r="GR252" i="1"/>
  <c r="GR248" i="1"/>
  <c r="GR260" i="1"/>
  <c r="GR268" i="1"/>
  <c r="GR256" i="1"/>
  <c r="GR257" i="1"/>
  <c r="GR261" i="1"/>
  <c r="GR269" i="1"/>
  <c r="GR265" i="1"/>
  <c r="GR253" i="1"/>
  <c r="GR249" i="1"/>
  <c r="GR228" i="1"/>
  <c r="GR224" i="1"/>
  <c r="GR237" i="1"/>
  <c r="GR236" i="1"/>
  <c r="GR230" i="1"/>
  <c r="GR232" i="1"/>
  <c r="GR220" i="1"/>
  <c r="GR240" i="1"/>
  <c r="GR229" i="1"/>
  <c r="GR225" i="1"/>
  <c r="GR233" i="1"/>
  <c r="GR231" i="1"/>
  <c r="GR241" i="1"/>
  <c r="GR238" i="1"/>
  <c r="GR221" i="1"/>
  <c r="GR226" i="1"/>
  <c r="GR239" i="1"/>
  <c r="GR222" i="1"/>
  <c r="GR242" i="1"/>
  <c r="GR234" i="1"/>
  <c r="GR243" i="1"/>
  <c r="GR235" i="1"/>
  <c r="GR223" i="1"/>
  <c r="GR227" i="1"/>
  <c r="GR210" i="1"/>
  <c r="GR211" i="1"/>
  <c r="GR212" i="1"/>
  <c r="GR213" i="1"/>
  <c r="GR202" i="1"/>
  <c r="GR194" i="1"/>
  <c r="GR207" i="1"/>
  <c r="GR206" i="1"/>
  <c r="GR203" i="1"/>
  <c r="GR198" i="1"/>
  <c r="GR204" i="1"/>
  <c r="GR195" i="1"/>
  <c r="GR199" i="1"/>
  <c r="GR208" i="1"/>
  <c r="GR209" i="1"/>
  <c r="GR200" i="1"/>
  <c r="GR205" i="1"/>
  <c r="GR196" i="1"/>
  <c r="GR201" i="1"/>
  <c r="GR197" i="1"/>
  <c r="GR191" i="1"/>
  <c r="GR192" i="1"/>
  <c r="GR193" i="1"/>
  <c r="GR77" i="1"/>
  <c r="GR86" i="1"/>
  <c r="GR95" i="1"/>
  <c r="GR190" i="1"/>
  <c r="GR177" i="1"/>
  <c r="GR184" i="1"/>
  <c r="GR185" i="1"/>
  <c r="GR186" i="1"/>
  <c r="GR182" i="1"/>
  <c r="GR181" i="1"/>
  <c r="GR183" i="1"/>
  <c r="GR59" i="1"/>
  <c r="GR68" i="1"/>
  <c r="GR48" i="1"/>
  <c r="GR171" i="1"/>
  <c r="GR172" i="1"/>
  <c r="GR173" i="1"/>
  <c r="GR24" i="1"/>
  <c r="GS9" i="1"/>
  <c r="GS104" i="1" l="1"/>
  <c r="GS113" i="1"/>
  <c r="GS158" i="1"/>
  <c r="GS167" i="1"/>
  <c r="GS294" i="1"/>
  <c r="GS291" i="1"/>
  <c r="GS290" i="1"/>
  <c r="GS292" i="1"/>
  <c r="GS293" i="1"/>
  <c r="GS299" i="1"/>
  <c r="GS301" i="1"/>
  <c r="GS300" i="1"/>
  <c r="GS302" i="1"/>
  <c r="GS289" i="1"/>
  <c r="GS288" i="1"/>
  <c r="GS295" i="1"/>
  <c r="GS296" i="1"/>
  <c r="GS297" i="1"/>
  <c r="GS298" i="1"/>
  <c r="GS303" i="1"/>
  <c r="GS306" i="1"/>
  <c r="GS305" i="1"/>
  <c r="GS307" i="1"/>
  <c r="GS304" i="1"/>
  <c r="GS284" i="1"/>
  <c r="GS286" i="1"/>
  <c r="GS287" i="1"/>
  <c r="GS285" i="1"/>
  <c r="GS280" i="1"/>
  <c r="GS283" i="1"/>
  <c r="GS270" i="1"/>
  <c r="GS271" i="1"/>
  <c r="GS272" i="1"/>
  <c r="GS273" i="1"/>
  <c r="GS214" i="1"/>
  <c r="GS215" i="1"/>
  <c r="GS216" i="1"/>
  <c r="GS217" i="1"/>
  <c r="GS149" i="1"/>
  <c r="GS140" i="1"/>
  <c r="GS122" i="1"/>
  <c r="GS131" i="1"/>
  <c r="GS277" i="1"/>
  <c r="GS278" i="1"/>
  <c r="GS279" i="1"/>
  <c r="GS276" i="1"/>
  <c r="GS246" i="1"/>
  <c r="GS254" i="1"/>
  <c r="GS258" i="1"/>
  <c r="GS266" i="1"/>
  <c r="GS250" i="1"/>
  <c r="GS262" i="1"/>
  <c r="GS247" i="1"/>
  <c r="GS263" i="1"/>
  <c r="GS251" i="1"/>
  <c r="GS255" i="1"/>
  <c r="GS259" i="1"/>
  <c r="GS267" i="1"/>
  <c r="GS260" i="1"/>
  <c r="GS264" i="1"/>
  <c r="GS252" i="1"/>
  <c r="GS268" i="1"/>
  <c r="GS256" i="1"/>
  <c r="GS248" i="1"/>
  <c r="GS253" i="1"/>
  <c r="GS261" i="1"/>
  <c r="GS257" i="1"/>
  <c r="GS249" i="1"/>
  <c r="GS265" i="1"/>
  <c r="GS269" i="1"/>
  <c r="GS220" i="1"/>
  <c r="GS230" i="1"/>
  <c r="GS229" i="1"/>
  <c r="GS240" i="1"/>
  <c r="GS224" i="1"/>
  <c r="GS237" i="1"/>
  <c r="GS228" i="1"/>
  <c r="GS236" i="1"/>
  <c r="GS232" i="1"/>
  <c r="GS241" i="1"/>
  <c r="GS225" i="1"/>
  <c r="GS238" i="1"/>
  <c r="GS231" i="1"/>
  <c r="GS233" i="1"/>
  <c r="GS221" i="1"/>
  <c r="GS234" i="1"/>
  <c r="GS242" i="1"/>
  <c r="GS226" i="1"/>
  <c r="GS239" i="1"/>
  <c r="GS222" i="1"/>
  <c r="GS243" i="1"/>
  <c r="GS235" i="1"/>
  <c r="GS227" i="1"/>
  <c r="GS223" i="1"/>
  <c r="GS210" i="1"/>
  <c r="GS211" i="1"/>
  <c r="GS212" i="1"/>
  <c r="GS213" i="1"/>
  <c r="GS202" i="1"/>
  <c r="GS198" i="1"/>
  <c r="GS207" i="1"/>
  <c r="GS194" i="1"/>
  <c r="GS206" i="1"/>
  <c r="GS203" i="1"/>
  <c r="GS204" i="1"/>
  <c r="GS199" i="1"/>
  <c r="GS208" i="1"/>
  <c r="GS195" i="1"/>
  <c r="GS205" i="1"/>
  <c r="GS209" i="1"/>
  <c r="GS196" i="1"/>
  <c r="GS200" i="1"/>
  <c r="GS197" i="1"/>
  <c r="GS201" i="1"/>
  <c r="GS191" i="1"/>
  <c r="GS192" i="1"/>
  <c r="GS193" i="1"/>
  <c r="GS77" i="1"/>
  <c r="GS86" i="1"/>
  <c r="GS95" i="1"/>
  <c r="GS190" i="1"/>
  <c r="GS177" i="1"/>
  <c r="GS184" i="1"/>
  <c r="GS185" i="1"/>
  <c r="GS186" i="1"/>
  <c r="GS181" i="1"/>
  <c r="GS182" i="1"/>
  <c r="GS183" i="1"/>
  <c r="GS59" i="1"/>
  <c r="GS68" i="1"/>
  <c r="GS48" i="1"/>
  <c r="GS171" i="1"/>
  <c r="GS172" i="1"/>
  <c r="GS173" i="1"/>
  <c r="GS24" i="1"/>
  <c r="GT9" i="1"/>
  <c r="GT104" i="1" l="1"/>
  <c r="GT113" i="1"/>
  <c r="GT158" i="1"/>
  <c r="GT167" i="1"/>
  <c r="GT298" i="1"/>
  <c r="GT291" i="1"/>
  <c r="GT292" i="1"/>
  <c r="GT290" i="1"/>
  <c r="GT289" i="1"/>
  <c r="GT297" i="1"/>
  <c r="GT299" i="1"/>
  <c r="GT300" i="1"/>
  <c r="GT293" i="1"/>
  <c r="GT294" i="1"/>
  <c r="GT303" i="1"/>
  <c r="GT295" i="1"/>
  <c r="GT288" i="1"/>
  <c r="GT296" i="1"/>
  <c r="GT301" i="1"/>
  <c r="GT305" i="1"/>
  <c r="GT307" i="1"/>
  <c r="GT302" i="1"/>
  <c r="GT304" i="1"/>
  <c r="GT306" i="1"/>
  <c r="GT285" i="1"/>
  <c r="GT284" i="1"/>
  <c r="GT287" i="1"/>
  <c r="GT286" i="1"/>
  <c r="GT280" i="1"/>
  <c r="GT283" i="1"/>
  <c r="GT270" i="1"/>
  <c r="GT271" i="1"/>
  <c r="GT272" i="1"/>
  <c r="GT273" i="1"/>
  <c r="GT214" i="1"/>
  <c r="GT215" i="1"/>
  <c r="GT216" i="1"/>
  <c r="GT217" i="1"/>
  <c r="GT149" i="1"/>
  <c r="GT140" i="1"/>
  <c r="GT131" i="1"/>
  <c r="GT122" i="1"/>
  <c r="GT278" i="1"/>
  <c r="GT277" i="1"/>
  <c r="GT276" i="1"/>
  <c r="GT279" i="1"/>
  <c r="GT250" i="1"/>
  <c r="GT258" i="1"/>
  <c r="GT262" i="1"/>
  <c r="GT254" i="1"/>
  <c r="GT246" i="1"/>
  <c r="GT266" i="1"/>
  <c r="GT263" i="1"/>
  <c r="GT251" i="1"/>
  <c r="GT259" i="1"/>
  <c r="GT255" i="1"/>
  <c r="GT247" i="1"/>
  <c r="GT267" i="1"/>
  <c r="GT256" i="1"/>
  <c r="GT248" i="1"/>
  <c r="GT268" i="1"/>
  <c r="GT252" i="1"/>
  <c r="GT260" i="1"/>
  <c r="GT264" i="1"/>
  <c r="GT249" i="1"/>
  <c r="GT253" i="1"/>
  <c r="GT265" i="1"/>
  <c r="GT261" i="1"/>
  <c r="GT269" i="1"/>
  <c r="GT257" i="1"/>
  <c r="GT236" i="1"/>
  <c r="GT224" i="1"/>
  <c r="GT232" i="1"/>
  <c r="GT230" i="1"/>
  <c r="GT237" i="1"/>
  <c r="GT220" i="1"/>
  <c r="GT228" i="1"/>
  <c r="GT229" i="1"/>
  <c r="GT240" i="1"/>
  <c r="GT225" i="1"/>
  <c r="GT231" i="1"/>
  <c r="GT241" i="1"/>
  <c r="GT238" i="1"/>
  <c r="GT221" i="1"/>
  <c r="GT233" i="1"/>
  <c r="GT239" i="1"/>
  <c r="GT242" i="1"/>
  <c r="GT222" i="1"/>
  <c r="GT226" i="1"/>
  <c r="GT234" i="1"/>
  <c r="GT243" i="1"/>
  <c r="GT227" i="1"/>
  <c r="GT223" i="1"/>
  <c r="GT235" i="1"/>
  <c r="GT210" i="1"/>
  <c r="GT211" i="1"/>
  <c r="GT212" i="1"/>
  <c r="GT213" i="1"/>
  <c r="GT202" i="1"/>
  <c r="GT194" i="1"/>
  <c r="GT203" i="1"/>
  <c r="GT207" i="1"/>
  <c r="GT206" i="1"/>
  <c r="GT198" i="1"/>
  <c r="GT195" i="1"/>
  <c r="GT199" i="1"/>
  <c r="GT208" i="1"/>
  <c r="GT204" i="1"/>
  <c r="GT200" i="1"/>
  <c r="GT196" i="1"/>
  <c r="GT209" i="1"/>
  <c r="GT205" i="1"/>
  <c r="GT201" i="1"/>
  <c r="GT197" i="1"/>
  <c r="GT191" i="1"/>
  <c r="GT192" i="1"/>
  <c r="GT193" i="1"/>
  <c r="GT77" i="1"/>
  <c r="GT86" i="1"/>
  <c r="GT95" i="1"/>
  <c r="GT190" i="1"/>
  <c r="GT177" i="1"/>
  <c r="GT184" i="1"/>
  <c r="GT185" i="1"/>
  <c r="GT186" i="1"/>
  <c r="GT181" i="1"/>
  <c r="GT182" i="1"/>
  <c r="GT183" i="1"/>
  <c r="GT59" i="1"/>
  <c r="GT68" i="1"/>
  <c r="GT48" i="1"/>
  <c r="GT171" i="1"/>
  <c r="GT172" i="1"/>
  <c r="GT173" i="1"/>
  <c r="GT24" i="1"/>
  <c r="GU9" i="1"/>
  <c r="GU104" i="1" l="1"/>
  <c r="GU113" i="1"/>
  <c r="GU158" i="1"/>
  <c r="GU167" i="1"/>
  <c r="GU304" i="1"/>
  <c r="GU295" i="1"/>
  <c r="GU293" i="1"/>
  <c r="GU297" i="1"/>
  <c r="GU303" i="1"/>
  <c r="GU296" i="1"/>
  <c r="GU300" i="1"/>
  <c r="GU298" i="1"/>
  <c r="GU290" i="1"/>
  <c r="GU294" i="1"/>
  <c r="GU301" i="1"/>
  <c r="GU292" i="1"/>
  <c r="GU288" i="1"/>
  <c r="GU289" i="1"/>
  <c r="GU291" i="1"/>
  <c r="GU299" i="1"/>
  <c r="GU305" i="1"/>
  <c r="GU307" i="1"/>
  <c r="GU302" i="1"/>
  <c r="GU306" i="1"/>
  <c r="GU285" i="1"/>
  <c r="GU286" i="1"/>
  <c r="GU284" i="1"/>
  <c r="GU287" i="1"/>
  <c r="GU280" i="1"/>
  <c r="GU283" i="1"/>
  <c r="GU270" i="1"/>
  <c r="GU271" i="1"/>
  <c r="GU272" i="1"/>
  <c r="GU273" i="1"/>
  <c r="GU214" i="1"/>
  <c r="GU215" i="1"/>
  <c r="GU216" i="1"/>
  <c r="GU217" i="1"/>
  <c r="GU149" i="1"/>
  <c r="GU122" i="1"/>
  <c r="GU140" i="1"/>
  <c r="GU131" i="1"/>
  <c r="GU278" i="1"/>
  <c r="GU277" i="1"/>
  <c r="GU279" i="1"/>
  <c r="GU276" i="1"/>
  <c r="GU246" i="1"/>
  <c r="GU266" i="1"/>
  <c r="GU262" i="1"/>
  <c r="GU250" i="1"/>
  <c r="GU254" i="1"/>
  <c r="GU258" i="1"/>
  <c r="GU263" i="1"/>
  <c r="GU251" i="1"/>
  <c r="GU259" i="1"/>
  <c r="GU267" i="1"/>
  <c r="GU255" i="1"/>
  <c r="GU247" i="1"/>
  <c r="GU264" i="1"/>
  <c r="GU252" i="1"/>
  <c r="GU256" i="1"/>
  <c r="GU248" i="1"/>
  <c r="GU268" i="1"/>
  <c r="GU260" i="1"/>
  <c r="GU261" i="1"/>
  <c r="GU265" i="1"/>
  <c r="GU269" i="1"/>
  <c r="GU249" i="1"/>
  <c r="GU253" i="1"/>
  <c r="GU257" i="1"/>
  <c r="GU220" i="1"/>
  <c r="GU237" i="1"/>
  <c r="GU224" i="1"/>
  <c r="GU228" i="1"/>
  <c r="GU240" i="1"/>
  <c r="GU236" i="1"/>
  <c r="GU230" i="1"/>
  <c r="GU232" i="1"/>
  <c r="GU229" i="1"/>
  <c r="GU233" i="1"/>
  <c r="GU241" i="1"/>
  <c r="GU231" i="1"/>
  <c r="GU225" i="1"/>
  <c r="GU238" i="1"/>
  <c r="GU221" i="1"/>
  <c r="GU222" i="1"/>
  <c r="GU242" i="1"/>
  <c r="GU226" i="1"/>
  <c r="GU239" i="1"/>
  <c r="GU234" i="1"/>
  <c r="GU223" i="1"/>
  <c r="GU243" i="1"/>
  <c r="GU235" i="1"/>
  <c r="GU227" i="1"/>
  <c r="GU210" i="1"/>
  <c r="GU211" i="1"/>
  <c r="GU212" i="1"/>
  <c r="GU213" i="1"/>
  <c r="GU198" i="1"/>
  <c r="GU194" i="1"/>
  <c r="GU206" i="1"/>
  <c r="GU207" i="1"/>
  <c r="GU203" i="1"/>
  <c r="GU202" i="1"/>
  <c r="GU204" i="1"/>
  <c r="GU199" i="1"/>
  <c r="GU208" i="1"/>
  <c r="GU195" i="1"/>
  <c r="GU205" i="1"/>
  <c r="GU196" i="1"/>
  <c r="GU200" i="1"/>
  <c r="GU209" i="1"/>
  <c r="GU201" i="1"/>
  <c r="GU197" i="1"/>
  <c r="GU191" i="1"/>
  <c r="GU192" i="1"/>
  <c r="GU193" i="1"/>
  <c r="GU77" i="1"/>
  <c r="GU86" i="1"/>
  <c r="GU95" i="1"/>
  <c r="GU190" i="1"/>
  <c r="GU177" i="1"/>
  <c r="GU184" i="1"/>
  <c r="GU185" i="1"/>
  <c r="GU186" i="1"/>
  <c r="GU182" i="1"/>
  <c r="GU181" i="1"/>
  <c r="GU183" i="1"/>
  <c r="GU59" i="1"/>
  <c r="GU68" i="1"/>
  <c r="GU48" i="1"/>
  <c r="GU171" i="1"/>
  <c r="GU172" i="1"/>
  <c r="GU173" i="1"/>
  <c r="GV9" i="1"/>
  <c r="GU24" i="1"/>
  <c r="GV104" i="1" l="1"/>
  <c r="GV113" i="1"/>
  <c r="GV158" i="1"/>
  <c r="GV167" i="1"/>
  <c r="GV304" i="1"/>
  <c r="GV302" i="1"/>
  <c r="GV298" i="1"/>
  <c r="GV294" i="1"/>
  <c r="GV295" i="1"/>
  <c r="GV288" i="1"/>
  <c r="GV293" i="1"/>
  <c r="GV290" i="1"/>
  <c r="GV291" i="1"/>
  <c r="GV289" i="1"/>
  <c r="GV292" i="1"/>
  <c r="GV296" i="1"/>
  <c r="GV297" i="1"/>
  <c r="GV299" i="1"/>
  <c r="GV300" i="1"/>
  <c r="GV301" i="1"/>
  <c r="GV306" i="1"/>
  <c r="GV305" i="1"/>
  <c r="GV303" i="1"/>
  <c r="GV307" i="1"/>
  <c r="GV286" i="1"/>
  <c r="GV287" i="1"/>
  <c r="GV285" i="1"/>
  <c r="GV284" i="1"/>
  <c r="GV280" i="1"/>
  <c r="GV283" i="1"/>
  <c r="GV270" i="1"/>
  <c r="GV271" i="1"/>
  <c r="GV272" i="1"/>
  <c r="GV273" i="1"/>
  <c r="GV214" i="1"/>
  <c r="GV215" i="1"/>
  <c r="GV216" i="1"/>
  <c r="GV217" i="1"/>
  <c r="GV149" i="1"/>
  <c r="GV131" i="1"/>
  <c r="GV140" i="1"/>
  <c r="GV122" i="1"/>
  <c r="GV277" i="1"/>
  <c r="GV278" i="1"/>
  <c r="GV279" i="1"/>
  <c r="GV276" i="1"/>
  <c r="GV258" i="1"/>
  <c r="GV254" i="1"/>
  <c r="GV246" i="1"/>
  <c r="GV262" i="1"/>
  <c r="GV266" i="1"/>
  <c r="GV250" i="1"/>
  <c r="GV255" i="1"/>
  <c r="GV263" i="1"/>
  <c r="GV267" i="1"/>
  <c r="GV247" i="1"/>
  <c r="GV251" i="1"/>
  <c r="GV259" i="1"/>
  <c r="GV260" i="1"/>
  <c r="GV264" i="1"/>
  <c r="GV252" i="1"/>
  <c r="GV268" i="1"/>
  <c r="GV256" i="1"/>
  <c r="GV248" i="1"/>
  <c r="GV249" i="1"/>
  <c r="GV257" i="1"/>
  <c r="GV265" i="1"/>
  <c r="GV261" i="1"/>
  <c r="GV269" i="1"/>
  <c r="GV253" i="1"/>
  <c r="GV232" i="1"/>
  <c r="GV230" i="1"/>
  <c r="GV240" i="1"/>
  <c r="GV224" i="1"/>
  <c r="GV229" i="1"/>
  <c r="GV236" i="1"/>
  <c r="GV220" i="1"/>
  <c r="GV228" i="1"/>
  <c r="GV237" i="1"/>
  <c r="GV238" i="1"/>
  <c r="GV221" i="1"/>
  <c r="GV233" i="1"/>
  <c r="GV225" i="1"/>
  <c r="GV231" i="1"/>
  <c r="GV241" i="1"/>
  <c r="GV222" i="1"/>
  <c r="GV239" i="1"/>
  <c r="GV234" i="1"/>
  <c r="GV226" i="1"/>
  <c r="GV242" i="1"/>
  <c r="GV227" i="1"/>
  <c r="GV235" i="1"/>
  <c r="GV243" i="1"/>
  <c r="GV223" i="1"/>
  <c r="GV210" i="1"/>
  <c r="GV211" i="1"/>
  <c r="GV212" i="1"/>
  <c r="GV213" i="1"/>
  <c r="GV206" i="1"/>
  <c r="GV207" i="1"/>
  <c r="GV194" i="1"/>
  <c r="GV203" i="1"/>
  <c r="GV198" i="1"/>
  <c r="GV202" i="1"/>
  <c r="GV195" i="1"/>
  <c r="GV208" i="1"/>
  <c r="GV204" i="1"/>
  <c r="GV199" i="1"/>
  <c r="GV209" i="1"/>
  <c r="GV205" i="1"/>
  <c r="GV200" i="1"/>
  <c r="GV196" i="1"/>
  <c r="GV201" i="1"/>
  <c r="GV197" i="1"/>
  <c r="GV191" i="1"/>
  <c r="GV192" i="1"/>
  <c r="GV193" i="1"/>
  <c r="GV77" i="1"/>
  <c r="GV86" i="1"/>
  <c r="GV95" i="1"/>
  <c r="GV190" i="1"/>
  <c r="GV177" i="1"/>
  <c r="GV184" i="1"/>
  <c r="GV185" i="1"/>
  <c r="GV186" i="1"/>
  <c r="GV181" i="1"/>
  <c r="GV182" i="1"/>
  <c r="GV183" i="1"/>
  <c r="GV59" i="1"/>
  <c r="GV68" i="1"/>
  <c r="GV48" i="1"/>
  <c r="GV171" i="1"/>
  <c r="GV172" i="1"/>
  <c r="GV173" i="1"/>
  <c r="GW9" i="1"/>
  <c r="GV24" i="1"/>
  <c r="GW104" i="1" l="1"/>
  <c r="GW113" i="1"/>
  <c r="GW158" i="1"/>
  <c r="GW167" i="1"/>
  <c r="GW304" i="1"/>
  <c r="GW306" i="1"/>
  <c r="GW295" i="1"/>
  <c r="GW291" i="1"/>
  <c r="GW290" i="1"/>
  <c r="GW298" i="1"/>
  <c r="GW300" i="1"/>
  <c r="GW289" i="1"/>
  <c r="GW294" i="1"/>
  <c r="GW301" i="1"/>
  <c r="GW303" i="1"/>
  <c r="GW288" i="1"/>
  <c r="GW296" i="1"/>
  <c r="GW297" i="1"/>
  <c r="GW292" i="1"/>
  <c r="GW293" i="1"/>
  <c r="GW299" i="1"/>
  <c r="GW302" i="1"/>
  <c r="GW307" i="1"/>
  <c r="GW305" i="1"/>
  <c r="GW286" i="1"/>
  <c r="GW287" i="1"/>
  <c r="GW285" i="1"/>
  <c r="GW284" i="1"/>
  <c r="GW280" i="1"/>
  <c r="GW283" i="1"/>
  <c r="GW270" i="1"/>
  <c r="GW271" i="1"/>
  <c r="GW272" i="1"/>
  <c r="GW273" i="1"/>
  <c r="GW214" i="1"/>
  <c r="GW215" i="1"/>
  <c r="GW216" i="1"/>
  <c r="GW217" i="1"/>
  <c r="GW149" i="1"/>
  <c r="GW140" i="1"/>
  <c r="GW131" i="1"/>
  <c r="GW122" i="1"/>
  <c r="GW278" i="1"/>
  <c r="GW277" i="1"/>
  <c r="GW279" i="1"/>
  <c r="GW276" i="1"/>
  <c r="GW258" i="1"/>
  <c r="GW250" i="1"/>
  <c r="GW254" i="1"/>
  <c r="GW246" i="1"/>
  <c r="GW266" i="1"/>
  <c r="GW262" i="1"/>
  <c r="GW259" i="1"/>
  <c r="GW267" i="1"/>
  <c r="GW247" i="1"/>
  <c r="GW255" i="1"/>
  <c r="GW263" i="1"/>
  <c r="GW251" i="1"/>
  <c r="GW268" i="1"/>
  <c r="GW252" i="1"/>
  <c r="GW248" i="1"/>
  <c r="GW260" i="1"/>
  <c r="GW264" i="1"/>
  <c r="GW256" i="1"/>
  <c r="GW269" i="1"/>
  <c r="GW261" i="1"/>
  <c r="GW253" i="1"/>
  <c r="GW257" i="1"/>
  <c r="GW249" i="1"/>
  <c r="GW265" i="1"/>
  <c r="GW220" i="1"/>
  <c r="GW228" i="1"/>
  <c r="GW224" i="1"/>
  <c r="GW230" i="1"/>
  <c r="GW236" i="1"/>
  <c r="GW229" i="1"/>
  <c r="GW232" i="1"/>
  <c r="GW237" i="1"/>
  <c r="GW240" i="1"/>
  <c r="GW238" i="1"/>
  <c r="GW221" i="1"/>
  <c r="GW241" i="1"/>
  <c r="GW231" i="1"/>
  <c r="GW225" i="1"/>
  <c r="GW233" i="1"/>
  <c r="GW234" i="1"/>
  <c r="GW239" i="1"/>
  <c r="GW222" i="1"/>
  <c r="GW226" i="1"/>
  <c r="GW242" i="1"/>
  <c r="GW223" i="1"/>
  <c r="GW227" i="1"/>
  <c r="GW243" i="1"/>
  <c r="GW235" i="1"/>
  <c r="GW210" i="1"/>
  <c r="GW211" i="1"/>
  <c r="GW212" i="1"/>
  <c r="GW213" i="1"/>
  <c r="GW198" i="1"/>
  <c r="GW202" i="1"/>
  <c r="GW207" i="1"/>
  <c r="GW194" i="1"/>
  <c r="GW206" i="1"/>
  <c r="GW203" i="1"/>
  <c r="GW204" i="1"/>
  <c r="GW208" i="1"/>
  <c r="GW195" i="1"/>
  <c r="GW199" i="1"/>
  <c r="GW209" i="1"/>
  <c r="GW196" i="1"/>
  <c r="GW200" i="1"/>
  <c r="GW205" i="1"/>
  <c r="GW197" i="1"/>
  <c r="GW201" i="1"/>
  <c r="GW191" i="1"/>
  <c r="GW192" i="1"/>
  <c r="GW193" i="1"/>
  <c r="GW77" i="1"/>
  <c r="GW86" i="1"/>
  <c r="GW95" i="1"/>
  <c r="GW190" i="1"/>
  <c r="GW177" i="1"/>
  <c r="GW184" i="1"/>
  <c r="GW185" i="1"/>
  <c r="GW186" i="1"/>
  <c r="GW182" i="1"/>
  <c r="GW181" i="1"/>
  <c r="GW183" i="1"/>
  <c r="GW59" i="1"/>
  <c r="GW68" i="1"/>
  <c r="GW48" i="1"/>
  <c r="GW171" i="1"/>
  <c r="GW172" i="1"/>
  <c r="GW173" i="1"/>
  <c r="GX9" i="1"/>
  <c r="GX104" i="1" l="1"/>
  <c r="GX113" i="1"/>
  <c r="GX158" i="1"/>
  <c r="GX167" i="1"/>
  <c r="GX304" i="1"/>
  <c r="GX302" i="1"/>
  <c r="GX300" i="1"/>
  <c r="GX298" i="1"/>
  <c r="GX295" i="1"/>
  <c r="GX290" i="1"/>
  <c r="GX291" i="1"/>
  <c r="GX289" i="1"/>
  <c r="GX288" i="1"/>
  <c r="GX294" i="1"/>
  <c r="GX296" i="1"/>
  <c r="GX297" i="1"/>
  <c r="GX293" i="1"/>
  <c r="GX299" i="1"/>
  <c r="GX292" i="1"/>
  <c r="GX301" i="1"/>
  <c r="GX305" i="1"/>
  <c r="GX306" i="1"/>
  <c r="GX307" i="1"/>
  <c r="GX303" i="1"/>
  <c r="GX285" i="1"/>
  <c r="GX287" i="1"/>
  <c r="GX284" i="1"/>
  <c r="GX286" i="1"/>
  <c r="GX280" i="1"/>
  <c r="GX283" i="1"/>
  <c r="GX270" i="1"/>
  <c r="GX271" i="1"/>
  <c r="GX272" i="1"/>
  <c r="GX273" i="1"/>
  <c r="GX214" i="1"/>
  <c r="GX215" i="1"/>
  <c r="GX216" i="1"/>
  <c r="GX217" i="1"/>
  <c r="GX149" i="1"/>
  <c r="GX122" i="1"/>
  <c r="GX131" i="1"/>
  <c r="GX140" i="1"/>
  <c r="GX277" i="1"/>
  <c r="GX278" i="1"/>
  <c r="GX276" i="1"/>
  <c r="GX279" i="1"/>
  <c r="GX258" i="1"/>
  <c r="GX254" i="1"/>
  <c r="GX246" i="1"/>
  <c r="GX262" i="1"/>
  <c r="GX266" i="1"/>
  <c r="GX250" i="1"/>
  <c r="GX251" i="1"/>
  <c r="GX263" i="1"/>
  <c r="GX259" i="1"/>
  <c r="GX267" i="1"/>
  <c r="GX255" i="1"/>
  <c r="GX247" i="1"/>
  <c r="GX264" i="1"/>
  <c r="GX256" i="1"/>
  <c r="GX268" i="1"/>
  <c r="GX252" i="1"/>
  <c r="GX248" i="1"/>
  <c r="GX260" i="1"/>
  <c r="GX253" i="1"/>
  <c r="GX257" i="1"/>
  <c r="GX265" i="1"/>
  <c r="GX249" i="1"/>
  <c r="GX261" i="1"/>
  <c r="GX269" i="1"/>
  <c r="GX229" i="1"/>
  <c r="GX232" i="1"/>
  <c r="GX224" i="1"/>
  <c r="GX237" i="1"/>
  <c r="GX220" i="1"/>
  <c r="GX228" i="1"/>
  <c r="GX240" i="1"/>
  <c r="GX236" i="1"/>
  <c r="GX230" i="1"/>
  <c r="GX233" i="1"/>
  <c r="GX241" i="1"/>
  <c r="GX225" i="1"/>
  <c r="GX238" i="1"/>
  <c r="GX221" i="1"/>
  <c r="GX231" i="1"/>
  <c r="GX226" i="1"/>
  <c r="GX222" i="1"/>
  <c r="GX242" i="1"/>
  <c r="GX239" i="1"/>
  <c r="GX234" i="1"/>
  <c r="GX243" i="1"/>
  <c r="GX235" i="1"/>
  <c r="GX223" i="1"/>
  <c r="GX227" i="1"/>
  <c r="GX210" i="1"/>
  <c r="GX211" i="1"/>
  <c r="GX212" i="1"/>
  <c r="GX213" i="1"/>
  <c r="GX206" i="1"/>
  <c r="GX198" i="1"/>
  <c r="GX207" i="1"/>
  <c r="GX203" i="1"/>
  <c r="GX202" i="1"/>
  <c r="GX194" i="1"/>
  <c r="GX199" i="1"/>
  <c r="GX195" i="1"/>
  <c r="GX204" i="1"/>
  <c r="GX208" i="1"/>
  <c r="GX200" i="1"/>
  <c r="GX209" i="1"/>
  <c r="GX196" i="1"/>
  <c r="GX205" i="1"/>
  <c r="GX201" i="1"/>
  <c r="GX197" i="1"/>
  <c r="GX191" i="1"/>
  <c r="GX192" i="1"/>
  <c r="GX193" i="1"/>
  <c r="GX77" i="1"/>
  <c r="GX86" i="1"/>
  <c r="GX95" i="1"/>
  <c r="GX190" i="1"/>
  <c r="GX177" i="1"/>
  <c r="GX184" i="1"/>
  <c r="GX185" i="1"/>
  <c r="GX186" i="1"/>
  <c r="GX181" i="1"/>
  <c r="GX182" i="1"/>
  <c r="GX183" i="1"/>
  <c r="GX59" i="1"/>
  <c r="GX68" i="1"/>
  <c r="GX48" i="1"/>
  <c r="GX171" i="1"/>
  <c r="GX172" i="1"/>
  <c r="GX173" i="1"/>
  <c r="GY9" i="1"/>
  <c r="GY104" i="1" l="1"/>
  <c r="GY113" i="1"/>
  <c r="GY158" i="1"/>
  <c r="GY167" i="1"/>
  <c r="GY307" i="1"/>
  <c r="GY306" i="1"/>
  <c r="GY304" i="1"/>
  <c r="GY300" i="1"/>
  <c r="GY294" i="1"/>
  <c r="GY288" i="1"/>
  <c r="GY297" i="1"/>
  <c r="GY291" i="1"/>
  <c r="GY290" i="1"/>
  <c r="GY292" i="1"/>
  <c r="GY293" i="1"/>
  <c r="GY295" i="1"/>
  <c r="GY296" i="1"/>
  <c r="GY302" i="1"/>
  <c r="GY299" i="1"/>
  <c r="GY298" i="1"/>
  <c r="GY289" i="1"/>
  <c r="GY301" i="1"/>
  <c r="GY303" i="1"/>
  <c r="GY305" i="1"/>
  <c r="GY284" i="1"/>
  <c r="GY287" i="1"/>
  <c r="GY285" i="1"/>
  <c r="GY286" i="1"/>
  <c r="GY280" i="1"/>
  <c r="GY283" i="1"/>
  <c r="GY270" i="1"/>
  <c r="GY271" i="1"/>
  <c r="GY272" i="1"/>
  <c r="GY273" i="1"/>
  <c r="GY214" i="1"/>
  <c r="GY215" i="1"/>
  <c r="GY216" i="1"/>
  <c r="GY217" i="1"/>
  <c r="GY149" i="1"/>
  <c r="GY122" i="1"/>
  <c r="GY131" i="1"/>
  <c r="GY140" i="1"/>
  <c r="GY278" i="1"/>
  <c r="GY277" i="1"/>
  <c r="GY279" i="1"/>
  <c r="GY276" i="1"/>
  <c r="GY266" i="1"/>
  <c r="GY262" i="1"/>
  <c r="GY250" i="1"/>
  <c r="GY246" i="1"/>
  <c r="GY254" i="1"/>
  <c r="GY258" i="1"/>
  <c r="GY247" i="1"/>
  <c r="GY255" i="1"/>
  <c r="GY251" i="1"/>
  <c r="GY263" i="1"/>
  <c r="GY267" i="1"/>
  <c r="GY259" i="1"/>
  <c r="GY260" i="1"/>
  <c r="GY268" i="1"/>
  <c r="GY264" i="1"/>
  <c r="GY256" i="1"/>
  <c r="GY252" i="1"/>
  <c r="GY248" i="1"/>
  <c r="GY261" i="1"/>
  <c r="GY253" i="1"/>
  <c r="GY257" i="1"/>
  <c r="GY249" i="1"/>
  <c r="GY269" i="1"/>
  <c r="GY265" i="1"/>
  <c r="GY240" i="1"/>
  <c r="GY220" i="1"/>
  <c r="GY232" i="1"/>
  <c r="GY236" i="1"/>
  <c r="GY230" i="1"/>
  <c r="GY229" i="1"/>
  <c r="GY224" i="1"/>
  <c r="GY228" i="1"/>
  <c r="GY237" i="1"/>
  <c r="GY241" i="1"/>
  <c r="GY225" i="1"/>
  <c r="GY221" i="1"/>
  <c r="GY231" i="1"/>
  <c r="GY238" i="1"/>
  <c r="GY233" i="1"/>
  <c r="GY242" i="1"/>
  <c r="GY234" i="1"/>
  <c r="GY226" i="1"/>
  <c r="GY222" i="1"/>
  <c r="GY239" i="1"/>
  <c r="GY243" i="1"/>
  <c r="GY235" i="1"/>
  <c r="GY227" i="1"/>
  <c r="GY223" i="1"/>
  <c r="GY210" i="1"/>
  <c r="GY211" i="1"/>
  <c r="GY212" i="1"/>
  <c r="GY213" i="1"/>
  <c r="GY202" i="1"/>
  <c r="GY198" i="1"/>
  <c r="GY206" i="1"/>
  <c r="GY207" i="1"/>
  <c r="GY194" i="1"/>
  <c r="GY203" i="1"/>
  <c r="GY199" i="1"/>
  <c r="GY208" i="1"/>
  <c r="GY204" i="1"/>
  <c r="GY195" i="1"/>
  <c r="GY205" i="1"/>
  <c r="GY200" i="1"/>
  <c r="GY196" i="1"/>
  <c r="GY209" i="1"/>
  <c r="GY201" i="1"/>
  <c r="GY197" i="1"/>
  <c r="GY191" i="1"/>
  <c r="GY192" i="1"/>
  <c r="GY193" i="1"/>
  <c r="GY77" i="1"/>
  <c r="GY86" i="1"/>
  <c r="GY95" i="1"/>
  <c r="GY190" i="1"/>
  <c r="GY177" i="1"/>
  <c r="GY184" i="1"/>
  <c r="GY185" i="1"/>
  <c r="GY186" i="1"/>
  <c r="GY181" i="1"/>
  <c r="GY182" i="1"/>
  <c r="GY183" i="1"/>
  <c r="GY59" i="1"/>
  <c r="GY68" i="1"/>
  <c r="GY48" i="1"/>
  <c r="GY171" i="1"/>
  <c r="GY172" i="1"/>
  <c r="GY173" i="1"/>
  <c r="GZ9" i="1"/>
  <c r="GZ104" i="1" l="1"/>
  <c r="GZ113" i="1"/>
  <c r="GZ158" i="1"/>
  <c r="GZ167" i="1"/>
  <c r="GZ296" i="1"/>
  <c r="GZ292" i="1"/>
  <c r="GZ288" i="1"/>
  <c r="GZ300" i="1"/>
  <c r="GZ297" i="1"/>
  <c r="GZ303" i="1"/>
  <c r="GZ289" i="1"/>
  <c r="GZ298" i="1"/>
  <c r="GZ293" i="1"/>
  <c r="GZ301" i="1"/>
  <c r="GZ290" i="1"/>
  <c r="GZ294" i="1"/>
  <c r="GZ295" i="1"/>
  <c r="GZ291" i="1"/>
  <c r="GZ299" i="1"/>
  <c r="GZ307" i="1"/>
  <c r="GZ305" i="1"/>
  <c r="GZ302" i="1"/>
  <c r="GZ304" i="1"/>
  <c r="GZ306" i="1"/>
  <c r="GZ286" i="1"/>
  <c r="GZ287" i="1"/>
  <c r="GZ285" i="1"/>
  <c r="GZ284" i="1"/>
  <c r="GZ280" i="1"/>
  <c r="GZ283" i="1"/>
  <c r="GZ270" i="1"/>
  <c r="GZ271" i="1"/>
  <c r="GZ272" i="1"/>
  <c r="GZ273" i="1"/>
  <c r="GZ214" i="1"/>
  <c r="GZ215" i="1"/>
  <c r="GZ216" i="1"/>
  <c r="GZ217" i="1"/>
  <c r="GZ149" i="1"/>
  <c r="GZ140" i="1"/>
  <c r="GZ122" i="1"/>
  <c r="GZ131" i="1"/>
  <c r="GZ277" i="1"/>
  <c r="GZ278" i="1"/>
  <c r="GZ279" i="1"/>
  <c r="GZ276" i="1"/>
  <c r="GZ250" i="1"/>
  <c r="GZ262" i="1"/>
  <c r="GZ258" i="1"/>
  <c r="GZ254" i="1"/>
  <c r="GZ246" i="1"/>
  <c r="GZ266" i="1"/>
  <c r="GZ263" i="1"/>
  <c r="GZ259" i="1"/>
  <c r="GZ267" i="1"/>
  <c r="GZ255" i="1"/>
  <c r="GZ247" i="1"/>
  <c r="GZ251" i="1"/>
  <c r="GZ268" i="1"/>
  <c r="GZ264" i="1"/>
  <c r="GZ252" i="1"/>
  <c r="GZ248" i="1"/>
  <c r="GZ260" i="1"/>
  <c r="GZ256" i="1"/>
  <c r="GZ257" i="1"/>
  <c r="GZ265" i="1"/>
  <c r="GZ261" i="1"/>
  <c r="GZ269" i="1"/>
  <c r="GZ253" i="1"/>
  <c r="GZ249" i="1"/>
  <c r="GZ228" i="1"/>
  <c r="GZ237" i="1"/>
  <c r="GZ224" i="1"/>
  <c r="GZ220" i="1"/>
  <c r="GZ230" i="1"/>
  <c r="GZ232" i="1"/>
  <c r="GZ236" i="1"/>
  <c r="GZ240" i="1"/>
  <c r="GZ229" i="1"/>
  <c r="GZ233" i="1"/>
  <c r="GZ241" i="1"/>
  <c r="GZ231" i="1"/>
  <c r="GZ238" i="1"/>
  <c r="GZ221" i="1"/>
  <c r="GZ225" i="1"/>
  <c r="GZ222" i="1"/>
  <c r="GZ242" i="1"/>
  <c r="GZ234" i="1"/>
  <c r="GZ239" i="1"/>
  <c r="GZ226" i="1"/>
  <c r="GZ243" i="1"/>
  <c r="GZ235" i="1"/>
  <c r="GZ223" i="1"/>
  <c r="GZ227" i="1"/>
  <c r="GZ210" i="1"/>
  <c r="GZ211" i="1"/>
  <c r="GZ212" i="1"/>
  <c r="GZ213" i="1"/>
  <c r="GZ202" i="1"/>
  <c r="GZ194" i="1"/>
  <c r="GZ206" i="1"/>
  <c r="GZ203" i="1"/>
  <c r="GZ207" i="1"/>
  <c r="GZ198" i="1"/>
  <c r="GZ195" i="1"/>
  <c r="GZ199" i="1"/>
  <c r="GZ208" i="1"/>
  <c r="GZ204" i="1"/>
  <c r="GZ209" i="1"/>
  <c r="GZ200" i="1"/>
  <c r="GZ205" i="1"/>
  <c r="GZ196" i="1"/>
  <c r="GZ197" i="1"/>
  <c r="GZ201" i="1"/>
  <c r="GZ191" i="1"/>
  <c r="GZ192" i="1"/>
  <c r="GZ193" i="1"/>
  <c r="GZ77" i="1"/>
  <c r="GZ86" i="1"/>
  <c r="GZ95" i="1"/>
  <c r="GZ190" i="1"/>
  <c r="GZ177" i="1"/>
  <c r="GZ184" i="1"/>
  <c r="GZ185" i="1"/>
  <c r="GZ186" i="1"/>
  <c r="GZ181" i="1"/>
  <c r="GZ182" i="1"/>
  <c r="GZ183" i="1"/>
  <c r="GZ59" i="1"/>
  <c r="GZ68" i="1"/>
  <c r="GZ48" i="1"/>
  <c r="GZ171" i="1"/>
  <c r="GZ172" i="1"/>
  <c r="GZ173" i="1"/>
  <c r="HA9" i="1"/>
  <c r="HA104" i="1" l="1"/>
  <c r="HA113" i="1"/>
  <c r="HA158" i="1"/>
  <c r="HA167" i="1"/>
  <c r="HA305" i="1"/>
  <c r="HA294" i="1"/>
  <c r="HA291" i="1"/>
  <c r="HA290" i="1"/>
  <c r="HA292" i="1"/>
  <c r="HA298" i="1"/>
  <c r="HA301" i="1"/>
  <c r="HA302" i="1"/>
  <c r="HA296" i="1"/>
  <c r="HA300" i="1"/>
  <c r="HA288" i="1"/>
  <c r="HA297" i="1"/>
  <c r="HA299" i="1"/>
  <c r="HA295" i="1"/>
  <c r="HA289" i="1"/>
  <c r="HA293" i="1"/>
  <c r="HA306" i="1"/>
  <c r="HA303" i="1"/>
  <c r="HA307" i="1"/>
  <c r="HA304" i="1"/>
  <c r="HA287" i="1"/>
  <c r="HA284" i="1"/>
  <c r="HA286" i="1"/>
  <c r="HA285" i="1"/>
  <c r="HA280" i="1"/>
  <c r="HA283" i="1"/>
  <c r="HA270" i="1"/>
  <c r="HA271" i="1"/>
  <c r="HA272" i="1"/>
  <c r="HA273" i="1"/>
  <c r="HA214" i="1"/>
  <c r="HA215" i="1"/>
  <c r="HA216" i="1"/>
  <c r="HA217" i="1"/>
  <c r="HA149" i="1"/>
  <c r="HA131" i="1"/>
  <c r="HA122" i="1"/>
  <c r="HA140" i="1"/>
  <c r="HA277" i="1"/>
  <c r="HA278" i="1"/>
  <c r="HA279" i="1"/>
  <c r="HA276" i="1"/>
  <c r="HA258" i="1"/>
  <c r="HA266" i="1"/>
  <c r="HA246" i="1"/>
  <c r="HA250" i="1"/>
  <c r="HA262" i="1"/>
  <c r="HA254" i="1"/>
  <c r="HA247" i="1"/>
  <c r="HA267" i="1"/>
  <c r="HA255" i="1"/>
  <c r="HA263" i="1"/>
  <c r="HA251" i="1"/>
  <c r="HA259" i="1"/>
  <c r="HA252" i="1"/>
  <c r="HA256" i="1"/>
  <c r="HA264" i="1"/>
  <c r="HA268" i="1"/>
  <c r="HA248" i="1"/>
  <c r="HA260" i="1"/>
  <c r="HA249" i="1"/>
  <c r="HA257" i="1"/>
  <c r="HA261" i="1"/>
  <c r="HA269" i="1"/>
  <c r="HA265" i="1"/>
  <c r="HA253" i="1"/>
  <c r="HA220" i="1"/>
  <c r="HA229" i="1"/>
  <c r="HA237" i="1"/>
  <c r="HA240" i="1"/>
  <c r="HA224" i="1"/>
  <c r="HA230" i="1"/>
  <c r="HA228" i="1"/>
  <c r="HA232" i="1"/>
  <c r="HA236" i="1"/>
  <c r="HA241" i="1"/>
  <c r="HA238" i="1"/>
  <c r="HA225" i="1"/>
  <c r="HA233" i="1"/>
  <c r="HA221" i="1"/>
  <c r="HA231" i="1"/>
  <c r="HA226" i="1"/>
  <c r="HA242" i="1"/>
  <c r="HA222" i="1"/>
  <c r="HA239" i="1"/>
  <c r="HA234" i="1"/>
  <c r="HA243" i="1"/>
  <c r="HA235" i="1"/>
  <c r="HA223" i="1"/>
  <c r="HA227" i="1"/>
  <c r="HA210" i="1"/>
  <c r="HA211" i="1"/>
  <c r="HA212" i="1"/>
  <c r="HA213" i="1"/>
  <c r="HA202" i="1"/>
  <c r="HA198" i="1"/>
  <c r="HA206" i="1"/>
  <c r="HA207" i="1"/>
  <c r="HA203" i="1"/>
  <c r="HA194" i="1"/>
  <c r="HA208" i="1"/>
  <c r="HA195" i="1"/>
  <c r="HA204" i="1"/>
  <c r="HA199" i="1"/>
  <c r="HA205" i="1"/>
  <c r="HA196" i="1"/>
  <c r="HA209" i="1"/>
  <c r="HA200" i="1"/>
  <c r="HA201" i="1"/>
  <c r="HA197" i="1"/>
  <c r="HA191" i="1"/>
  <c r="HA192" i="1"/>
  <c r="HA193" i="1"/>
  <c r="HA77" i="1"/>
  <c r="HA86" i="1"/>
  <c r="HA95" i="1"/>
  <c r="HA190" i="1"/>
  <c r="HA177" i="1"/>
  <c r="HA184" i="1"/>
  <c r="HA185" i="1"/>
  <c r="HA186" i="1"/>
  <c r="HA182" i="1"/>
  <c r="HA181" i="1"/>
  <c r="HA183" i="1"/>
  <c r="HA59" i="1"/>
  <c r="HA68" i="1"/>
  <c r="HA48" i="1"/>
  <c r="HA171" i="1"/>
  <c r="HA172" i="1"/>
  <c r="HA173" i="1"/>
  <c r="HB9" i="1"/>
  <c r="HB104" i="1" l="1"/>
  <c r="HB113" i="1"/>
  <c r="HB158" i="1"/>
  <c r="HB167" i="1"/>
  <c r="HB301" i="1"/>
  <c r="HB298" i="1"/>
  <c r="HB299" i="1"/>
  <c r="HB291" i="1"/>
  <c r="HB290" i="1"/>
  <c r="HB288" i="1"/>
  <c r="HB303" i="1"/>
  <c r="HB293" i="1"/>
  <c r="HB300" i="1"/>
  <c r="HB292" i="1"/>
  <c r="HB297" i="1"/>
  <c r="HB289" i="1"/>
  <c r="HB294" i="1"/>
  <c r="HB296" i="1"/>
  <c r="HB295" i="1"/>
  <c r="HB304" i="1"/>
  <c r="HB305" i="1"/>
  <c r="HB302" i="1"/>
  <c r="HB306" i="1"/>
  <c r="HB307" i="1"/>
  <c r="HB287" i="1"/>
  <c r="HB286" i="1"/>
  <c r="HB285" i="1"/>
  <c r="HB284" i="1"/>
  <c r="HB280" i="1"/>
  <c r="HB283" i="1"/>
  <c r="HB270" i="1"/>
  <c r="HB271" i="1"/>
  <c r="HB272" i="1"/>
  <c r="HB273" i="1"/>
  <c r="HB214" i="1"/>
  <c r="HB215" i="1"/>
  <c r="HB216" i="1"/>
  <c r="HB217" i="1"/>
  <c r="HB149" i="1"/>
  <c r="HB140" i="1"/>
  <c r="HB131" i="1"/>
  <c r="HB122" i="1"/>
  <c r="HB278" i="1"/>
  <c r="HB277" i="1"/>
  <c r="HB279" i="1"/>
  <c r="HB276" i="1"/>
  <c r="HB262" i="1"/>
  <c r="HB250" i="1"/>
  <c r="HB254" i="1"/>
  <c r="HB246" i="1"/>
  <c r="HB266" i="1"/>
  <c r="HB258" i="1"/>
  <c r="HB259" i="1"/>
  <c r="HB255" i="1"/>
  <c r="HB267" i="1"/>
  <c r="HB247" i="1"/>
  <c r="HB263" i="1"/>
  <c r="HB251" i="1"/>
  <c r="HB248" i="1"/>
  <c r="HB260" i="1"/>
  <c r="HB268" i="1"/>
  <c r="HB264" i="1"/>
  <c r="HB252" i="1"/>
  <c r="HB256" i="1"/>
  <c r="HB269" i="1"/>
  <c r="HB253" i="1"/>
  <c r="HB265" i="1"/>
  <c r="HB261" i="1"/>
  <c r="HB257" i="1"/>
  <c r="HB249" i="1"/>
  <c r="HB236" i="1"/>
  <c r="HB224" i="1"/>
  <c r="HB228" i="1"/>
  <c r="HB232" i="1"/>
  <c r="HB240" i="1"/>
  <c r="HB230" i="1"/>
  <c r="HB229" i="1"/>
  <c r="HB220" i="1"/>
  <c r="HB237" i="1"/>
  <c r="HB225" i="1"/>
  <c r="HB231" i="1"/>
  <c r="HB241" i="1"/>
  <c r="HB238" i="1"/>
  <c r="HB221" i="1"/>
  <c r="HB233" i="1"/>
  <c r="HB239" i="1"/>
  <c r="HB242" i="1"/>
  <c r="HB222" i="1"/>
  <c r="HB226" i="1"/>
  <c r="HB234" i="1"/>
  <c r="HB243" i="1"/>
  <c r="HB227" i="1"/>
  <c r="HB223" i="1"/>
  <c r="HB235" i="1"/>
  <c r="HB210" i="1"/>
  <c r="HB211" i="1"/>
  <c r="HB212" i="1"/>
  <c r="HB213" i="1"/>
  <c r="HB202" i="1"/>
  <c r="HB194" i="1"/>
  <c r="HB203" i="1"/>
  <c r="HB206" i="1"/>
  <c r="HB198" i="1"/>
  <c r="HB207" i="1"/>
  <c r="HB195" i="1"/>
  <c r="HB204" i="1"/>
  <c r="HB199" i="1"/>
  <c r="HB208" i="1"/>
  <c r="HB200" i="1"/>
  <c r="HB196" i="1"/>
  <c r="HB205" i="1"/>
  <c r="HB209" i="1"/>
  <c r="HB201" i="1"/>
  <c r="HB197" i="1"/>
  <c r="HB191" i="1"/>
  <c r="HB192" i="1"/>
  <c r="HB193" i="1"/>
  <c r="HB77" i="1"/>
  <c r="HB86" i="1"/>
  <c r="HB95" i="1"/>
  <c r="HB190" i="1"/>
  <c r="HB177" i="1"/>
  <c r="HB184" i="1"/>
  <c r="HB185" i="1"/>
  <c r="HB186" i="1"/>
  <c r="HB181" i="1"/>
  <c r="HB182" i="1"/>
  <c r="HB183" i="1"/>
  <c r="HB59" i="1"/>
  <c r="HB68" i="1"/>
  <c r="HB48" i="1"/>
  <c r="HB171" i="1"/>
  <c r="HB172" i="1"/>
  <c r="HB173" i="1"/>
  <c r="HC9" i="1"/>
  <c r="HC104" i="1" l="1"/>
  <c r="HC113" i="1"/>
  <c r="HC158" i="1"/>
  <c r="HC167" i="1"/>
  <c r="HC304" i="1"/>
  <c r="HC305" i="1"/>
  <c r="HC295" i="1"/>
  <c r="HC293" i="1"/>
  <c r="HC288" i="1"/>
  <c r="HC291" i="1"/>
  <c r="HC296" i="1"/>
  <c r="HC299" i="1"/>
  <c r="HC300" i="1"/>
  <c r="HC301" i="1"/>
  <c r="HC292" i="1"/>
  <c r="HC298" i="1"/>
  <c r="HC302" i="1"/>
  <c r="HC290" i="1"/>
  <c r="HC294" i="1"/>
  <c r="HC289" i="1"/>
  <c r="HC297" i="1"/>
  <c r="HC306" i="1"/>
  <c r="HC303" i="1"/>
  <c r="HC307" i="1"/>
  <c r="HC285" i="1"/>
  <c r="HC284" i="1"/>
  <c r="HC287" i="1"/>
  <c r="HC286" i="1"/>
  <c r="HC280" i="1"/>
  <c r="HC283" i="1"/>
  <c r="HC270" i="1"/>
  <c r="HC271" i="1"/>
  <c r="HC272" i="1"/>
  <c r="HC273" i="1"/>
  <c r="HC214" i="1"/>
  <c r="HC215" i="1"/>
  <c r="HC216" i="1"/>
  <c r="HC217" i="1"/>
  <c r="HC149" i="1"/>
  <c r="HC140" i="1"/>
  <c r="HC122" i="1"/>
  <c r="HC131" i="1"/>
  <c r="HC277" i="1"/>
  <c r="HC278" i="1"/>
  <c r="HC279" i="1"/>
  <c r="HC276" i="1"/>
  <c r="HC266" i="1"/>
  <c r="HC246" i="1"/>
  <c r="HC250" i="1"/>
  <c r="HC262" i="1"/>
  <c r="HC254" i="1"/>
  <c r="HC258" i="1"/>
  <c r="HC251" i="1"/>
  <c r="HC263" i="1"/>
  <c r="HC259" i="1"/>
  <c r="HC247" i="1"/>
  <c r="HC255" i="1"/>
  <c r="HC267" i="1"/>
  <c r="HC264" i="1"/>
  <c r="HC256" i="1"/>
  <c r="HC268" i="1"/>
  <c r="HC248" i="1"/>
  <c r="HC260" i="1"/>
  <c r="HC252" i="1"/>
  <c r="HC265" i="1"/>
  <c r="HC269" i="1"/>
  <c r="HC253" i="1"/>
  <c r="HC249" i="1"/>
  <c r="HC257" i="1"/>
  <c r="HC261" i="1"/>
  <c r="HC240" i="1"/>
  <c r="HC236" i="1"/>
  <c r="HC237" i="1"/>
  <c r="HC220" i="1"/>
  <c r="HC224" i="1"/>
  <c r="HC228" i="1"/>
  <c r="HC230" i="1"/>
  <c r="HC232" i="1"/>
  <c r="HC229" i="1"/>
  <c r="HC238" i="1"/>
  <c r="HC231" i="1"/>
  <c r="HC221" i="1"/>
  <c r="HC233" i="1"/>
  <c r="HC241" i="1"/>
  <c r="HC225" i="1"/>
  <c r="HC222" i="1"/>
  <c r="HC239" i="1"/>
  <c r="HC234" i="1"/>
  <c r="HC242" i="1"/>
  <c r="HC226" i="1"/>
  <c r="HC223" i="1"/>
  <c r="HC243" i="1"/>
  <c r="HC235" i="1"/>
  <c r="HC227" i="1"/>
  <c r="HC210" i="1"/>
  <c r="HC211" i="1"/>
  <c r="HC212" i="1"/>
  <c r="HC213" i="1"/>
  <c r="HC194" i="1"/>
  <c r="HC207" i="1"/>
  <c r="HC198" i="1"/>
  <c r="HC202" i="1"/>
  <c r="HC206" i="1"/>
  <c r="HC203" i="1"/>
  <c r="HC204" i="1"/>
  <c r="HC208" i="1"/>
  <c r="HC199" i="1"/>
  <c r="HC195" i="1"/>
  <c r="HC196" i="1"/>
  <c r="HC209" i="1"/>
  <c r="HC200" i="1"/>
  <c r="HC205" i="1"/>
  <c r="HC201" i="1"/>
  <c r="HC197" i="1"/>
  <c r="HC191" i="1"/>
  <c r="HC192" i="1"/>
  <c r="HC193" i="1"/>
  <c r="HC77" i="1"/>
  <c r="HC86" i="1"/>
  <c r="HC95" i="1"/>
  <c r="HC190" i="1"/>
  <c r="HC177" i="1"/>
  <c r="HC184" i="1"/>
  <c r="HC185" i="1"/>
  <c r="HC186" i="1"/>
  <c r="HC181" i="1"/>
  <c r="HC182" i="1"/>
  <c r="HC183" i="1"/>
  <c r="HC59" i="1"/>
  <c r="HC68" i="1"/>
  <c r="HC48" i="1"/>
  <c r="HC171" i="1"/>
  <c r="HC172" i="1"/>
  <c r="HC173" i="1"/>
  <c r="HD9" i="1"/>
  <c r="HD104" i="1" l="1"/>
  <c r="HD113" i="1"/>
  <c r="HD158" i="1"/>
  <c r="HD167" i="1"/>
  <c r="HD304" i="1"/>
  <c r="HD298" i="1"/>
  <c r="HD294" i="1"/>
  <c r="HD295" i="1"/>
  <c r="HD288" i="1"/>
  <c r="HD289" i="1"/>
  <c r="HD290" i="1"/>
  <c r="HD291" i="1"/>
  <c r="HD299" i="1"/>
  <c r="HD303" i="1"/>
  <c r="HD296" i="1"/>
  <c r="HD292" i="1"/>
  <c r="HD297" i="1"/>
  <c r="HD293" i="1"/>
  <c r="HD307" i="1"/>
  <c r="HD302" i="1"/>
  <c r="HD305" i="1"/>
  <c r="HD300" i="1"/>
  <c r="HD301" i="1"/>
  <c r="HD306" i="1"/>
  <c r="HD286" i="1"/>
  <c r="HD287" i="1"/>
  <c r="HD285" i="1"/>
  <c r="HD284" i="1"/>
  <c r="HD280" i="1"/>
  <c r="HD283" i="1"/>
  <c r="HD270" i="1"/>
  <c r="HD271" i="1"/>
  <c r="HD272" i="1"/>
  <c r="HD273" i="1"/>
  <c r="HD214" i="1"/>
  <c r="HD215" i="1"/>
  <c r="HD216" i="1"/>
  <c r="HD217" i="1"/>
  <c r="HD149" i="1"/>
  <c r="HD131" i="1"/>
  <c r="HD140" i="1"/>
  <c r="HD122" i="1"/>
  <c r="HD277" i="1"/>
  <c r="HD278" i="1"/>
  <c r="HD276" i="1"/>
  <c r="HD279" i="1"/>
  <c r="HD262" i="1"/>
  <c r="HD266" i="1"/>
  <c r="HD246" i="1"/>
  <c r="HD258" i="1"/>
  <c r="HD254" i="1"/>
  <c r="HD250" i="1"/>
  <c r="HD247" i="1"/>
  <c r="HD251" i="1"/>
  <c r="HD259" i="1"/>
  <c r="HD267" i="1"/>
  <c r="HD255" i="1"/>
  <c r="HD263" i="1"/>
  <c r="HD260" i="1"/>
  <c r="HD252" i="1"/>
  <c r="HD268" i="1"/>
  <c r="HD256" i="1"/>
  <c r="HD248" i="1"/>
  <c r="HD264" i="1"/>
  <c r="HD265" i="1"/>
  <c r="HD261" i="1"/>
  <c r="HD257" i="1"/>
  <c r="HD269" i="1"/>
  <c r="HD253" i="1"/>
  <c r="HD249" i="1"/>
  <c r="HD229" i="1"/>
  <c r="HD224" i="1"/>
  <c r="HD232" i="1"/>
  <c r="HD237" i="1"/>
  <c r="HD236" i="1"/>
  <c r="HD240" i="1"/>
  <c r="HD230" i="1"/>
  <c r="HD220" i="1"/>
  <c r="HD228" i="1"/>
  <c r="HD238" i="1"/>
  <c r="HD233" i="1"/>
  <c r="HD231" i="1"/>
  <c r="HD225" i="1"/>
  <c r="HD221" i="1"/>
  <c r="HD241" i="1"/>
  <c r="HD234" i="1"/>
  <c r="HD226" i="1"/>
  <c r="HD242" i="1"/>
  <c r="HD239" i="1"/>
  <c r="HD222" i="1"/>
  <c r="HD243" i="1"/>
  <c r="HD235" i="1"/>
  <c r="HD223" i="1"/>
  <c r="HD227" i="1"/>
  <c r="HD210" i="1"/>
  <c r="HD211" i="1"/>
  <c r="HD212" i="1"/>
  <c r="HD213" i="1"/>
  <c r="HD194" i="1"/>
  <c r="HD203" i="1"/>
  <c r="HD207" i="1"/>
  <c r="HD198" i="1"/>
  <c r="HD202" i="1"/>
  <c r="HD206" i="1"/>
  <c r="HD195" i="1"/>
  <c r="HD208" i="1"/>
  <c r="HD204" i="1"/>
  <c r="HD199" i="1"/>
  <c r="HD205" i="1"/>
  <c r="HD200" i="1"/>
  <c r="HD196" i="1"/>
  <c r="HD209" i="1"/>
  <c r="HD201" i="1"/>
  <c r="HD197" i="1"/>
  <c r="HD191" i="1"/>
  <c r="HD192" i="1"/>
  <c r="HD193" i="1"/>
  <c r="HD77" i="1"/>
  <c r="HD86" i="1"/>
  <c r="HD95" i="1"/>
  <c r="HD190" i="1"/>
  <c r="HD177" i="1"/>
  <c r="HD184" i="1"/>
  <c r="HD185" i="1"/>
  <c r="HD186" i="1"/>
  <c r="HD181" i="1"/>
  <c r="HD182" i="1"/>
  <c r="HD183" i="1"/>
  <c r="HD59" i="1"/>
  <c r="HD68" i="1"/>
  <c r="HD48" i="1"/>
  <c r="HD171" i="1"/>
  <c r="HD172" i="1"/>
  <c r="HD173" i="1"/>
  <c r="HE9" i="1"/>
  <c r="HE104" i="1" l="1"/>
  <c r="HE113" i="1"/>
  <c r="HE158" i="1"/>
  <c r="HE167" i="1"/>
  <c r="HE304" i="1"/>
  <c r="HE295" i="1"/>
  <c r="HE293" i="1"/>
  <c r="HE289" i="1"/>
  <c r="HE290" i="1"/>
  <c r="HE291" i="1"/>
  <c r="HE299" i="1"/>
  <c r="HE301" i="1"/>
  <c r="HE298" i="1"/>
  <c r="HE300" i="1"/>
  <c r="HE294" i="1"/>
  <c r="HE303" i="1"/>
  <c r="HE296" i="1"/>
  <c r="HE297" i="1"/>
  <c r="HE292" i="1"/>
  <c r="HE288" i="1"/>
  <c r="HE306" i="1"/>
  <c r="HE302" i="1"/>
  <c r="HE305" i="1"/>
  <c r="HE307" i="1"/>
  <c r="HE286" i="1"/>
  <c r="HE285" i="1"/>
  <c r="HE284" i="1"/>
  <c r="HE287" i="1"/>
  <c r="HE280" i="1"/>
  <c r="HE283" i="1"/>
  <c r="HE270" i="1"/>
  <c r="HE271" i="1"/>
  <c r="HE272" i="1"/>
  <c r="HE273" i="1"/>
  <c r="HE214" i="1"/>
  <c r="HE215" i="1"/>
  <c r="HE216" i="1"/>
  <c r="HE217" i="1"/>
  <c r="HE149" i="1"/>
  <c r="HE131" i="1"/>
  <c r="HE140" i="1"/>
  <c r="HE122" i="1"/>
  <c r="HE278" i="1"/>
  <c r="HE277" i="1"/>
  <c r="HE279" i="1"/>
  <c r="HE276" i="1"/>
  <c r="HE250" i="1"/>
  <c r="HE254" i="1"/>
  <c r="HE266" i="1"/>
  <c r="HE246" i="1"/>
  <c r="HE258" i="1"/>
  <c r="HE262" i="1"/>
  <c r="HE255" i="1"/>
  <c r="HE247" i="1"/>
  <c r="HE267" i="1"/>
  <c r="HE263" i="1"/>
  <c r="HE259" i="1"/>
  <c r="HE251" i="1"/>
  <c r="HE268" i="1"/>
  <c r="HE264" i="1"/>
  <c r="HE252" i="1"/>
  <c r="HE248" i="1"/>
  <c r="HE260" i="1"/>
  <c r="HE256" i="1"/>
  <c r="HE265" i="1"/>
  <c r="HE249" i="1"/>
  <c r="HE253" i="1"/>
  <c r="HE257" i="1"/>
  <c r="HE269" i="1"/>
  <c r="HE261" i="1"/>
  <c r="HE220" i="1"/>
  <c r="HE224" i="1"/>
  <c r="HE230" i="1"/>
  <c r="HE228" i="1"/>
  <c r="HE240" i="1"/>
  <c r="HE229" i="1"/>
  <c r="HE232" i="1"/>
  <c r="HE236" i="1"/>
  <c r="HE237" i="1"/>
  <c r="HE231" i="1"/>
  <c r="HE238" i="1"/>
  <c r="HE221" i="1"/>
  <c r="HE225" i="1"/>
  <c r="HE241" i="1"/>
  <c r="HE233" i="1"/>
  <c r="HE242" i="1"/>
  <c r="HE239" i="1"/>
  <c r="HE226" i="1"/>
  <c r="HE234" i="1"/>
  <c r="HE222" i="1"/>
  <c r="HE227" i="1"/>
  <c r="HE243" i="1"/>
  <c r="HE235" i="1"/>
  <c r="HE223" i="1"/>
  <c r="HE210" i="1"/>
  <c r="HE211" i="1"/>
  <c r="HE212" i="1"/>
  <c r="HE213" i="1"/>
  <c r="HE203" i="1"/>
  <c r="HE198" i="1"/>
  <c r="HE207" i="1"/>
  <c r="HE202" i="1"/>
  <c r="HE206" i="1"/>
  <c r="HE194" i="1"/>
  <c r="HE195" i="1"/>
  <c r="HE199" i="1"/>
  <c r="HE204" i="1"/>
  <c r="HE208" i="1"/>
  <c r="HE209" i="1"/>
  <c r="HE196" i="1"/>
  <c r="HE205" i="1"/>
  <c r="HE200" i="1"/>
  <c r="HE197" i="1"/>
  <c r="HE201" i="1"/>
  <c r="HE191" i="1"/>
  <c r="HE192" i="1"/>
  <c r="HE193" i="1"/>
  <c r="HE77" i="1"/>
  <c r="HE86" i="1"/>
  <c r="HE95" i="1"/>
  <c r="HE190" i="1"/>
  <c r="HE177" i="1"/>
  <c r="HE184" i="1"/>
  <c r="HE185" i="1"/>
  <c r="HE186" i="1"/>
  <c r="HE181" i="1"/>
  <c r="HE182" i="1"/>
  <c r="HE183" i="1"/>
  <c r="HE59" i="1"/>
  <c r="HE68" i="1"/>
  <c r="HE48" i="1"/>
  <c r="HE171" i="1"/>
  <c r="HE172" i="1"/>
  <c r="HE173" i="1"/>
  <c r="HF9" i="1"/>
  <c r="HF104" i="1" l="1"/>
  <c r="HF113" i="1"/>
  <c r="HF158" i="1"/>
  <c r="HF167" i="1"/>
  <c r="HF306" i="1"/>
  <c r="HF304" i="1"/>
  <c r="HF302" i="1"/>
  <c r="HF300" i="1"/>
  <c r="HF298" i="1"/>
  <c r="HF295" i="1"/>
  <c r="HF297" i="1"/>
  <c r="HF290" i="1"/>
  <c r="HF291" i="1"/>
  <c r="HF289" i="1"/>
  <c r="HF288" i="1"/>
  <c r="HF296" i="1"/>
  <c r="HF293" i="1"/>
  <c r="HF294" i="1"/>
  <c r="HF299" i="1"/>
  <c r="HF292" i="1"/>
  <c r="HF301" i="1"/>
  <c r="HF305" i="1"/>
  <c r="HF303" i="1"/>
  <c r="HF307" i="1"/>
  <c r="HF287" i="1"/>
  <c r="HF285" i="1"/>
  <c r="HF284" i="1"/>
  <c r="HF286" i="1"/>
  <c r="HF280" i="1"/>
  <c r="HF283" i="1"/>
  <c r="HF270" i="1"/>
  <c r="HF271" i="1"/>
  <c r="HF272" i="1"/>
  <c r="HF273" i="1"/>
  <c r="HF214" i="1"/>
  <c r="HF215" i="1"/>
  <c r="HF216" i="1"/>
  <c r="HF217" i="1"/>
  <c r="HF149" i="1"/>
  <c r="HF131" i="1"/>
  <c r="HF140" i="1"/>
  <c r="HF122" i="1"/>
  <c r="HF278" i="1"/>
  <c r="HF277" i="1"/>
  <c r="HF276" i="1"/>
  <c r="HF279" i="1"/>
  <c r="HF262" i="1"/>
  <c r="HF250" i="1"/>
  <c r="HF254" i="1"/>
  <c r="HF266" i="1"/>
  <c r="HF258" i="1"/>
  <c r="HF246" i="1"/>
  <c r="HF251" i="1"/>
  <c r="HF255" i="1"/>
  <c r="HF263" i="1"/>
  <c r="HF259" i="1"/>
  <c r="HF267" i="1"/>
  <c r="HF247" i="1"/>
  <c r="HF256" i="1"/>
  <c r="HF248" i="1"/>
  <c r="HF268" i="1"/>
  <c r="HF252" i="1"/>
  <c r="HF260" i="1"/>
  <c r="HF264" i="1"/>
  <c r="HF253" i="1"/>
  <c r="HF257" i="1"/>
  <c r="HF265" i="1"/>
  <c r="HF269" i="1"/>
  <c r="HF249" i="1"/>
  <c r="HF261" i="1"/>
  <c r="HF237" i="1"/>
  <c r="HF236" i="1"/>
  <c r="HF224" i="1"/>
  <c r="HF240" i="1"/>
  <c r="HF220" i="1"/>
  <c r="HF230" i="1"/>
  <c r="HF228" i="1"/>
  <c r="HF229" i="1"/>
  <c r="HF232" i="1"/>
  <c r="HF241" i="1"/>
  <c r="HF225" i="1"/>
  <c r="HF238" i="1"/>
  <c r="HF221" i="1"/>
  <c r="HF231" i="1"/>
  <c r="HF233" i="1"/>
  <c r="HF242" i="1"/>
  <c r="HF222" i="1"/>
  <c r="HF239" i="1"/>
  <c r="HF226" i="1"/>
  <c r="HF234" i="1"/>
  <c r="HF235" i="1"/>
  <c r="HF223" i="1"/>
  <c r="HF243" i="1"/>
  <c r="HF227" i="1"/>
  <c r="HF210" i="1"/>
  <c r="HF211" i="1"/>
  <c r="HF212" i="1"/>
  <c r="HF213" i="1"/>
  <c r="HF194" i="1"/>
  <c r="HF207" i="1"/>
  <c r="HF203" i="1"/>
  <c r="HF206" i="1"/>
  <c r="HF198" i="1"/>
  <c r="HF202" i="1"/>
  <c r="HF199" i="1"/>
  <c r="HF204" i="1"/>
  <c r="HF208" i="1"/>
  <c r="HF195" i="1"/>
  <c r="HF196" i="1"/>
  <c r="HF209" i="1"/>
  <c r="HF205" i="1"/>
  <c r="HF200" i="1"/>
  <c r="HF201" i="1"/>
  <c r="HF197" i="1"/>
  <c r="HF191" i="1"/>
  <c r="HF192" i="1"/>
  <c r="HF193" i="1"/>
  <c r="HF77" i="1"/>
  <c r="HF86" i="1"/>
  <c r="HF95" i="1"/>
  <c r="HF190" i="1"/>
  <c r="HF177" i="1"/>
  <c r="HF184" i="1"/>
  <c r="HF185" i="1"/>
  <c r="HF186" i="1"/>
  <c r="HF181" i="1"/>
  <c r="HF182" i="1"/>
  <c r="HF183" i="1"/>
  <c r="HF59" i="1"/>
  <c r="HF68" i="1"/>
  <c r="HF48" i="1"/>
  <c r="HF171" i="1"/>
  <c r="HF172" i="1"/>
  <c r="HF173" i="1"/>
  <c r="HG9" i="1"/>
  <c r="HG104" i="1" l="1"/>
  <c r="HG113" i="1"/>
  <c r="HG158" i="1"/>
  <c r="HG167" i="1"/>
  <c r="HG307" i="1"/>
  <c r="HG304" i="1"/>
  <c r="HG300" i="1"/>
  <c r="HG294" i="1"/>
  <c r="HG292" i="1"/>
  <c r="HG288" i="1"/>
  <c r="HG297" i="1"/>
  <c r="HG302" i="1"/>
  <c r="HG303" i="1"/>
  <c r="HG291" i="1"/>
  <c r="HG290" i="1"/>
  <c r="HG293" i="1"/>
  <c r="HG296" i="1"/>
  <c r="HG299" i="1"/>
  <c r="HG295" i="1"/>
  <c r="HG289" i="1"/>
  <c r="HG298" i="1"/>
  <c r="HG301" i="1"/>
  <c r="HG305" i="1"/>
  <c r="HG306" i="1"/>
  <c r="HG284" i="1"/>
  <c r="HG285" i="1"/>
  <c r="HG286" i="1"/>
  <c r="HG287" i="1"/>
  <c r="HG280" i="1"/>
  <c r="HG283" i="1"/>
  <c r="HG270" i="1"/>
  <c r="HG271" i="1"/>
  <c r="HG272" i="1"/>
  <c r="HG273" i="1"/>
  <c r="HG214" i="1"/>
  <c r="HG215" i="1"/>
  <c r="HG216" i="1"/>
  <c r="HG217" i="1"/>
  <c r="HG149" i="1"/>
  <c r="HG140" i="1"/>
  <c r="HG131" i="1"/>
  <c r="HG122" i="1"/>
  <c r="HG278" i="1"/>
  <c r="HG277" i="1"/>
  <c r="HG279" i="1"/>
  <c r="HG276" i="1"/>
  <c r="HG250" i="1"/>
  <c r="HG254" i="1"/>
  <c r="HG262" i="1"/>
  <c r="HG258" i="1"/>
  <c r="HG246" i="1"/>
  <c r="HG266" i="1"/>
  <c r="HG247" i="1"/>
  <c r="HG251" i="1"/>
  <c r="HG255" i="1"/>
  <c r="HG263" i="1"/>
  <c r="HG259" i="1"/>
  <c r="HG267" i="1"/>
  <c r="HG264" i="1"/>
  <c r="HG256" i="1"/>
  <c r="HG252" i="1"/>
  <c r="HG248" i="1"/>
  <c r="HG268" i="1"/>
  <c r="HG260" i="1"/>
  <c r="HG261" i="1"/>
  <c r="HG249" i="1"/>
  <c r="HG257" i="1"/>
  <c r="HG253" i="1"/>
  <c r="HG265" i="1"/>
  <c r="HG269" i="1"/>
  <c r="HG220" i="1"/>
  <c r="HG232" i="1"/>
  <c r="HG229" i="1"/>
  <c r="HG236" i="1"/>
  <c r="HG224" i="1"/>
  <c r="HG228" i="1"/>
  <c r="HG230" i="1"/>
  <c r="HG237" i="1"/>
  <c r="HG240" i="1"/>
  <c r="HG241" i="1"/>
  <c r="HG221" i="1"/>
  <c r="HG233" i="1"/>
  <c r="HG225" i="1"/>
  <c r="HG238" i="1"/>
  <c r="HG231" i="1"/>
  <c r="HG222" i="1"/>
  <c r="HG234" i="1"/>
  <c r="HG226" i="1"/>
  <c r="HG239" i="1"/>
  <c r="HG242" i="1"/>
  <c r="HG243" i="1"/>
  <c r="HG235" i="1"/>
  <c r="HG223" i="1"/>
  <c r="HG227" i="1"/>
  <c r="HG210" i="1"/>
  <c r="HG211" i="1"/>
  <c r="HG212" i="1"/>
  <c r="HG213" i="1"/>
  <c r="HG206" i="1"/>
  <c r="HG202" i="1"/>
  <c r="HG198" i="1"/>
  <c r="HG207" i="1"/>
  <c r="HG194" i="1"/>
  <c r="HG203" i="1"/>
  <c r="HG208" i="1"/>
  <c r="HG195" i="1"/>
  <c r="HG199" i="1"/>
  <c r="HG204" i="1"/>
  <c r="HG200" i="1"/>
  <c r="HG205" i="1"/>
  <c r="HG196" i="1"/>
  <c r="HG209" i="1"/>
  <c r="HG201" i="1"/>
  <c r="HG197" i="1"/>
  <c r="HG191" i="1"/>
  <c r="HG192" i="1"/>
  <c r="HG193" i="1"/>
  <c r="HG77" i="1"/>
  <c r="HG86" i="1"/>
  <c r="HG95" i="1"/>
  <c r="HG190" i="1"/>
  <c r="HG177" i="1"/>
  <c r="HG184" i="1"/>
  <c r="HG185" i="1"/>
  <c r="HG186" i="1"/>
  <c r="HG182" i="1"/>
  <c r="HG181" i="1"/>
  <c r="HG183" i="1"/>
  <c r="HG59" i="1"/>
  <c r="HG68" i="1"/>
  <c r="HG48" i="1"/>
  <c r="HG171" i="1"/>
  <c r="HG172" i="1"/>
  <c r="HG173" i="1"/>
  <c r="HH9" i="1"/>
  <c r="HH104" i="1" l="1"/>
  <c r="HH113" i="1"/>
  <c r="HH158" i="1"/>
  <c r="HH167" i="1"/>
  <c r="HH306" i="1"/>
  <c r="HH302" i="1"/>
  <c r="HH292" i="1"/>
  <c r="HH291" i="1"/>
  <c r="HH288" i="1"/>
  <c r="HH300" i="1"/>
  <c r="HH289" i="1"/>
  <c r="HH293" i="1"/>
  <c r="HH297" i="1"/>
  <c r="HH298" i="1"/>
  <c r="HH301" i="1"/>
  <c r="HH290" i="1"/>
  <c r="HH299" i="1"/>
  <c r="HH296" i="1"/>
  <c r="HH294" i="1"/>
  <c r="HH295" i="1"/>
  <c r="HH305" i="1"/>
  <c r="HH307" i="1"/>
  <c r="HH304" i="1"/>
  <c r="HH303" i="1"/>
  <c r="HH286" i="1"/>
  <c r="HH287" i="1"/>
  <c r="HH285" i="1"/>
  <c r="HH284" i="1"/>
  <c r="HH280" i="1"/>
  <c r="HH283" i="1"/>
  <c r="HH270" i="1"/>
  <c r="HH271" i="1"/>
  <c r="HH272" i="1"/>
  <c r="HH273" i="1"/>
  <c r="HH214" i="1"/>
  <c r="HH215" i="1"/>
  <c r="HH216" i="1"/>
  <c r="HH217" i="1"/>
  <c r="HH149" i="1"/>
  <c r="HH122" i="1"/>
  <c r="HH140" i="1"/>
  <c r="HH131" i="1"/>
  <c r="HH278" i="1"/>
  <c r="HH277" i="1"/>
  <c r="HH276" i="1"/>
  <c r="HH279" i="1"/>
  <c r="HH262" i="1"/>
  <c r="HH266" i="1"/>
  <c r="HH258" i="1"/>
  <c r="HH250" i="1"/>
  <c r="HH254" i="1"/>
  <c r="HH246" i="1"/>
  <c r="HH263" i="1"/>
  <c r="HH259" i="1"/>
  <c r="HH267" i="1"/>
  <c r="HH247" i="1"/>
  <c r="HH255" i="1"/>
  <c r="HH251" i="1"/>
  <c r="HH264" i="1"/>
  <c r="HH252" i="1"/>
  <c r="HH248" i="1"/>
  <c r="HH268" i="1"/>
  <c r="HH260" i="1"/>
  <c r="HH256" i="1"/>
  <c r="HH261" i="1"/>
  <c r="HH269" i="1"/>
  <c r="HH253" i="1"/>
  <c r="HH265" i="1"/>
  <c r="HH249" i="1"/>
  <c r="HH257" i="1"/>
  <c r="HH228" i="1"/>
  <c r="HH220" i="1"/>
  <c r="HH237" i="1"/>
  <c r="HH230" i="1"/>
  <c r="HH224" i="1"/>
  <c r="HH232" i="1"/>
  <c r="HH236" i="1"/>
  <c r="HH240" i="1"/>
  <c r="HH229" i="1"/>
  <c r="HH241" i="1"/>
  <c r="HH231" i="1"/>
  <c r="HH238" i="1"/>
  <c r="HH221" i="1"/>
  <c r="HH225" i="1"/>
  <c r="HH233" i="1"/>
  <c r="HH239" i="1"/>
  <c r="HH222" i="1"/>
  <c r="HH242" i="1"/>
  <c r="HH234" i="1"/>
  <c r="HH226" i="1"/>
  <c r="HH227" i="1"/>
  <c r="HH235" i="1"/>
  <c r="HH223" i="1"/>
  <c r="HH243" i="1"/>
  <c r="HH210" i="1"/>
  <c r="HH211" i="1"/>
  <c r="HH212" i="1"/>
  <c r="HH213" i="1"/>
  <c r="HH202" i="1"/>
  <c r="HH194" i="1"/>
  <c r="HH206" i="1"/>
  <c r="HH203" i="1"/>
  <c r="HH198" i="1"/>
  <c r="HH207" i="1"/>
  <c r="HH208" i="1"/>
  <c r="HH195" i="1"/>
  <c r="HH199" i="1"/>
  <c r="HH204" i="1"/>
  <c r="HH200" i="1"/>
  <c r="HH209" i="1"/>
  <c r="HH196" i="1"/>
  <c r="HH205" i="1"/>
  <c r="HH201" i="1"/>
  <c r="HH197" i="1"/>
  <c r="HH191" i="1"/>
  <c r="HH192" i="1"/>
  <c r="HH193" i="1"/>
  <c r="HH77" i="1"/>
  <c r="HH86" i="1"/>
  <c r="HH95" i="1"/>
  <c r="HH190" i="1"/>
  <c r="HH177" i="1"/>
  <c r="HH184" i="1"/>
  <c r="HH185" i="1"/>
  <c r="HH186" i="1"/>
  <c r="HH181" i="1"/>
  <c r="HH182" i="1"/>
  <c r="HH183" i="1"/>
  <c r="HH59" i="1"/>
  <c r="HH68" i="1"/>
  <c r="HH48" i="1"/>
  <c r="HH171" i="1"/>
  <c r="HH172" i="1"/>
  <c r="HH173" i="1"/>
  <c r="HI9" i="1"/>
  <c r="HI104" i="1" l="1"/>
  <c r="HI113" i="1"/>
  <c r="HI158" i="1"/>
  <c r="HI167" i="1"/>
  <c r="HI305" i="1"/>
  <c r="HI291" i="1"/>
  <c r="HI290" i="1"/>
  <c r="HI294" i="1"/>
  <c r="HI299" i="1"/>
  <c r="HI298" i="1"/>
  <c r="HI296" i="1"/>
  <c r="HI297" i="1"/>
  <c r="HI289" i="1"/>
  <c r="HI300" i="1"/>
  <c r="HI288" i="1"/>
  <c r="HI292" i="1"/>
  <c r="HI293" i="1"/>
  <c r="HI295" i="1"/>
  <c r="HI301" i="1"/>
  <c r="HI304" i="1"/>
  <c r="HI306" i="1"/>
  <c r="HI302" i="1"/>
  <c r="HI303" i="1"/>
  <c r="HI307" i="1"/>
  <c r="HI287" i="1"/>
  <c r="HI284" i="1"/>
  <c r="HI286" i="1"/>
  <c r="HI285" i="1"/>
  <c r="HI280" i="1"/>
  <c r="HI283" i="1"/>
  <c r="HI270" i="1"/>
  <c r="HI271" i="1"/>
  <c r="HI272" i="1"/>
  <c r="HI273" i="1"/>
  <c r="HI214" i="1"/>
  <c r="HI215" i="1"/>
  <c r="HI216" i="1"/>
  <c r="HI217" i="1"/>
  <c r="HI149" i="1"/>
  <c r="HI131" i="1"/>
  <c r="HI140" i="1"/>
  <c r="HI122" i="1"/>
  <c r="HI278" i="1"/>
  <c r="HI277" i="1"/>
  <c r="HI276" i="1"/>
  <c r="HI279" i="1"/>
  <c r="HI258" i="1"/>
  <c r="HI266" i="1"/>
  <c r="HI262" i="1"/>
  <c r="HI246" i="1"/>
  <c r="HI250" i="1"/>
  <c r="HI254" i="1"/>
  <c r="HI263" i="1"/>
  <c r="HI251" i="1"/>
  <c r="HI255" i="1"/>
  <c r="HI259" i="1"/>
  <c r="HI267" i="1"/>
  <c r="HI247" i="1"/>
  <c r="HI268" i="1"/>
  <c r="HI264" i="1"/>
  <c r="HI252" i="1"/>
  <c r="HI256" i="1"/>
  <c r="HI248" i="1"/>
  <c r="HI260" i="1"/>
  <c r="HI257" i="1"/>
  <c r="HI265" i="1"/>
  <c r="HI261" i="1"/>
  <c r="HI269" i="1"/>
  <c r="HI253" i="1"/>
  <c r="HI249" i="1"/>
  <c r="HI220" i="1"/>
  <c r="HI229" i="1"/>
  <c r="HI237" i="1"/>
  <c r="HI236" i="1"/>
  <c r="HI230" i="1"/>
  <c r="HI224" i="1"/>
  <c r="HI232" i="1"/>
  <c r="HI228" i="1"/>
  <c r="HI240" i="1"/>
  <c r="HI233" i="1"/>
  <c r="HI225" i="1"/>
  <c r="HI221" i="1"/>
  <c r="HI241" i="1"/>
  <c r="HI238" i="1"/>
  <c r="HI231" i="1"/>
  <c r="HI226" i="1"/>
  <c r="HI222" i="1"/>
  <c r="HI239" i="1"/>
  <c r="HI242" i="1"/>
  <c r="HI234" i="1"/>
  <c r="HI235" i="1"/>
  <c r="HI223" i="1"/>
  <c r="HI243" i="1"/>
  <c r="HI227" i="1"/>
  <c r="HI210" i="1"/>
  <c r="HI211" i="1"/>
  <c r="HI212" i="1"/>
  <c r="HI213" i="1"/>
  <c r="HI202" i="1"/>
  <c r="HI198" i="1"/>
  <c r="HI194" i="1"/>
  <c r="HI207" i="1"/>
  <c r="HI203" i="1"/>
  <c r="HI206" i="1"/>
  <c r="HI204" i="1"/>
  <c r="HI195" i="1"/>
  <c r="HI199" i="1"/>
  <c r="HI208" i="1"/>
  <c r="HI205" i="1"/>
  <c r="HI209" i="1"/>
  <c r="HI200" i="1"/>
  <c r="HI196" i="1"/>
  <c r="HI197" i="1"/>
  <c r="HI201" i="1"/>
  <c r="HI191" i="1"/>
  <c r="HI192" i="1"/>
  <c r="HI193" i="1"/>
  <c r="HI77" i="1"/>
  <c r="HI86" i="1"/>
  <c r="HI95" i="1"/>
  <c r="HI190" i="1"/>
  <c r="HI177" i="1"/>
  <c r="HI184" i="1"/>
  <c r="HI185" i="1"/>
  <c r="HI186" i="1"/>
  <c r="HI181" i="1"/>
  <c r="HI182" i="1"/>
  <c r="HI183" i="1"/>
  <c r="HI59" i="1"/>
  <c r="HI68" i="1"/>
  <c r="HI48" i="1"/>
  <c r="HI171" i="1"/>
  <c r="HI172" i="1"/>
  <c r="HI173" i="1"/>
  <c r="HJ9" i="1"/>
  <c r="HJ104" i="1" l="1"/>
  <c r="HJ113" i="1"/>
  <c r="HJ158" i="1"/>
  <c r="HJ167" i="1"/>
  <c r="HJ298" i="1"/>
  <c r="HJ291" i="1"/>
  <c r="HJ290" i="1"/>
  <c r="HJ299" i="1"/>
  <c r="HJ303" i="1"/>
  <c r="HJ289" i="1"/>
  <c r="HJ288" i="1"/>
  <c r="HJ293" i="1"/>
  <c r="HJ297" i="1"/>
  <c r="HJ300" i="1"/>
  <c r="HJ292" i="1"/>
  <c r="HJ294" i="1"/>
  <c r="HJ296" i="1"/>
  <c r="HJ295" i="1"/>
  <c r="HJ301" i="1"/>
  <c r="HJ302" i="1"/>
  <c r="HJ305" i="1"/>
  <c r="HJ304" i="1"/>
  <c r="HJ306" i="1"/>
  <c r="HJ307" i="1"/>
  <c r="HJ287" i="1"/>
  <c r="HJ285" i="1"/>
  <c r="HJ284" i="1"/>
  <c r="HJ286" i="1"/>
  <c r="HJ280" i="1"/>
  <c r="HJ283" i="1"/>
  <c r="HJ270" i="1"/>
  <c r="HJ271" i="1"/>
  <c r="HJ272" i="1"/>
  <c r="HJ273" i="1"/>
  <c r="HJ214" i="1"/>
  <c r="HJ215" i="1"/>
  <c r="HJ216" i="1"/>
  <c r="HJ217" i="1"/>
  <c r="HJ149" i="1"/>
  <c r="HJ140" i="1"/>
  <c r="HJ131" i="1"/>
  <c r="HJ122" i="1"/>
  <c r="HJ277" i="1"/>
  <c r="HJ278" i="1"/>
  <c r="HJ276" i="1"/>
  <c r="HJ279" i="1"/>
  <c r="HJ254" i="1"/>
  <c r="HJ250" i="1"/>
  <c r="HJ246" i="1"/>
  <c r="HJ266" i="1"/>
  <c r="HJ262" i="1"/>
  <c r="HJ258" i="1"/>
  <c r="HJ255" i="1"/>
  <c r="HJ267" i="1"/>
  <c r="HJ247" i="1"/>
  <c r="HJ259" i="1"/>
  <c r="HJ263" i="1"/>
  <c r="HJ251" i="1"/>
  <c r="HJ248" i="1"/>
  <c r="HJ260" i="1"/>
  <c r="HJ252" i="1"/>
  <c r="HJ264" i="1"/>
  <c r="HJ256" i="1"/>
  <c r="HJ268" i="1"/>
  <c r="HJ253" i="1"/>
  <c r="HJ265" i="1"/>
  <c r="HJ261" i="1"/>
  <c r="HJ257" i="1"/>
  <c r="HJ249" i="1"/>
  <c r="HJ269" i="1"/>
  <c r="HJ236" i="1"/>
  <c r="HJ224" i="1"/>
  <c r="HJ232" i="1"/>
  <c r="HJ230" i="1"/>
  <c r="HJ228" i="1"/>
  <c r="HJ229" i="1"/>
  <c r="HJ237" i="1"/>
  <c r="HJ220" i="1"/>
  <c r="HJ240" i="1"/>
  <c r="HJ225" i="1"/>
  <c r="HJ231" i="1"/>
  <c r="HJ241" i="1"/>
  <c r="HJ238" i="1"/>
  <c r="HJ221" i="1"/>
  <c r="HJ233" i="1"/>
  <c r="HJ239" i="1"/>
  <c r="HJ234" i="1"/>
  <c r="HJ226" i="1"/>
  <c r="HJ242" i="1"/>
  <c r="HJ222" i="1"/>
  <c r="HJ227" i="1"/>
  <c r="HJ223" i="1"/>
  <c r="HJ243" i="1"/>
  <c r="HJ235" i="1"/>
  <c r="HJ210" i="1"/>
  <c r="HJ211" i="1"/>
  <c r="HJ212" i="1"/>
  <c r="HJ213" i="1"/>
  <c r="HJ202" i="1"/>
  <c r="HJ194" i="1"/>
  <c r="HJ203" i="1"/>
  <c r="HJ206" i="1"/>
  <c r="HJ198" i="1"/>
  <c r="HJ207" i="1"/>
  <c r="HJ204" i="1"/>
  <c r="HJ195" i="1"/>
  <c r="HJ208" i="1"/>
  <c r="HJ199" i="1"/>
  <c r="HJ196" i="1"/>
  <c r="HJ205" i="1"/>
  <c r="HJ200" i="1"/>
  <c r="HJ209" i="1"/>
  <c r="HJ197" i="1"/>
  <c r="HJ201" i="1"/>
  <c r="HJ191" i="1"/>
  <c r="HJ192" i="1"/>
  <c r="HJ193" i="1"/>
  <c r="HJ77" i="1"/>
  <c r="HJ86" i="1"/>
  <c r="HJ95" i="1"/>
  <c r="HJ190" i="1"/>
  <c r="HJ177" i="1"/>
  <c r="HJ184" i="1"/>
  <c r="HJ185" i="1"/>
  <c r="HJ186" i="1"/>
  <c r="HJ181" i="1"/>
  <c r="HJ182" i="1"/>
  <c r="HJ183" i="1"/>
  <c r="HJ59" i="1"/>
  <c r="HJ68" i="1"/>
  <c r="HJ48" i="1"/>
  <c r="HJ171" i="1"/>
  <c r="HJ172" i="1"/>
  <c r="HJ173" i="1"/>
  <c r="HK9" i="1"/>
  <c r="HK104" i="1" l="1"/>
  <c r="HK113" i="1"/>
  <c r="HK158" i="1"/>
  <c r="HK167" i="1"/>
  <c r="HK304" i="1"/>
  <c r="HK295" i="1"/>
  <c r="HK296" i="1"/>
  <c r="HK288" i="1"/>
  <c r="HK291" i="1"/>
  <c r="HK293" i="1"/>
  <c r="HK301" i="1"/>
  <c r="HK292" i="1"/>
  <c r="HK300" i="1"/>
  <c r="HK289" i="1"/>
  <c r="HK299" i="1"/>
  <c r="HK298" i="1"/>
  <c r="HK290" i="1"/>
  <c r="HK294" i="1"/>
  <c r="HK297" i="1"/>
  <c r="HK305" i="1"/>
  <c r="HK306" i="1"/>
  <c r="HK307" i="1"/>
  <c r="HK302" i="1"/>
  <c r="HK303" i="1"/>
  <c r="HK285" i="1"/>
  <c r="HK286" i="1"/>
  <c r="HK284" i="1"/>
  <c r="HK287" i="1"/>
  <c r="HK280" i="1"/>
  <c r="HK283" i="1"/>
  <c r="HK270" i="1"/>
  <c r="HK271" i="1"/>
  <c r="HK272" i="1"/>
  <c r="HK273" i="1"/>
  <c r="HK214" i="1"/>
  <c r="HK215" i="1"/>
  <c r="HK216" i="1"/>
  <c r="HK217" i="1"/>
  <c r="HK149" i="1"/>
  <c r="HK122" i="1"/>
  <c r="HK140" i="1"/>
  <c r="HK131" i="1"/>
  <c r="HK277" i="1"/>
  <c r="HK278" i="1"/>
  <c r="HK279" i="1"/>
  <c r="HK276" i="1"/>
  <c r="HK250" i="1"/>
  <c r="HK262" i="1"/>
  <c r="HK254" i="1"/>
  <c r="HK258" i="1"/>
  <c r="HK266" i="1"/>
  <c r="HK246" i="1"/>
  <c r="HK251" i="1"/>
  <c r="HK259" i="1"/>
  <c r="HK247" i="1"/>
  <c r="HK255" i="1"/>
  <c r="HK263" i="1"/>
  <c r="HK267" i="1"/>
  <c r="HK256" i="1"/>
  <c r="HK252" i="1"/>
  <c r="HK248" i="1"/>
  <c r="HK260" i="1"/>
  <c r="HK268" i="1"/>
  <c r="HK264" i="1"/>
  <c r="HK257" i="1"/>
  <c r="HK269" i="1"/>
  <c r="HK253" i="1"/>
  <c r="HK249" i="1"/>
  <c r="HK265" i="1"/>
  <c r="HK261" i="1"/>
  <c r="HK236" i="1"/>
  <c r="HK220" i="1"/>
  <c r="HK240" i="1"/>
  <c r="HK230" i="1"/>
  <c r="HK232" i="1"/>
  <c r="HK224" i="1"/>
  <c r="HK228" i="1"/>
  <c r="HK237" i="1"/>
  <c r="HK229" i="1"/>
  <c r="HK241" i="1"/>
  <c r="HK231" i="1"/>
  <c r="HK221" i="1"/>
  <c r="HK225" i="1"/>
  <c r="HK238" i="1"/>
  <c r="HK233" i="1"/>
  <c r="HK234" i="1"/>
  <c r="HK226" i="1"/>
  <c r="HK222" i="1"/>
  <c r="HK239" i="1"/>
  <c r="HK242" i="1"/>
  <c r="HK223" i="1"/>
  <c r="HK243" i="1"/>
  <c r="HK235" i="1"/>
  <c r="HK227" i="1"/>
  <c r="HK210" i="1"/>
  <c r="HK211" i="1"/>
  <c r="HK212" i="1"/>
  <c r="HK213" i="1"/>
  <c r="HK203" i="1"/>
  <c r="HK194" i="1"/>
  <c r="HK198" i="1"/>
  <c r="HK207" i="1"/>
  <c r="HK202" i="1"/>
  <c r="HK206" i="1"/>
  <c r="HK199" i="1"/>
  <c r="HK195" i="1"/>
  <c r="HK204" i="1"/>
  <c r="HK208" i="1"/>
  <c r="HK209" i="1"/>
  <c r="HK200" i="1"/>
  <c r="HK196" i="1"/>
  <c r="HK205" i="1"/>
  <c r="HK201" i="1"/>
  <c r="HK197" i="1"/>
  <c r="HK191" i="1"/>
  <c r="HK192" i="1"/>
  <c r="HK193" i="1"/>
  <c r="HK77" i="1"/>
  <c r="HK86" i="1"/>
  <c r="HK95" i="1"/>
  <c r="HK190" i="1"/>
  <c r="HK177" i="1"/>
  <c r="HK184" i="1"/>
  <c r="HK185" i="1"/>
  <c r="HK186" i="1"/>
  <c r="HK181" i="1"/>
  <c r="HK182" i="1"/>
  <c r="HK183" i="1"/>
  <c r="HK59" i="1"/>
  <c r="HK68" i="1"/>
  <c r="HK48" i="1"/>
  <c r="HK171" i="1"/>
  <c r="HK172" i="1"/>
  <c r="HK173" i="1"/>
  <c r="HL9" i="1"/>
  <c r="HL104" i="1" l="1"/>
  <c r="HL113" i="1"/>
  <c r="HL158" i="1"/>
  <c r="HL167" i="1"/>
  <c r="HL304" i="1"/>
  <c r="HL299" i="1"/>
  <c r="HL294" i="1"/>
  <c r="HL295" i="1"/>
  <c r="HL292" i="1"/>
  <c r="HL289" i="1"/>
  <c r="HL288" i="1"/>
  <c r="HL296" i="1"/>
  <c r="HL290" i="1"/>
  <c r="HL291" i="1"/>
  <c r="HL298" i="1"/>
  <c r="HL293" i="1"/>
  <c r="HL297" i="1"/>
  <c r="HL300" i="1"/>
  <c r="HL306" i="1"/>
  <c r="HL307" i="1"/>
  <c r="HL305" i="1"/>
  <c r="HL302" i="1"/>
  <c r="HL301" i="1"/>
  <c r="HL303" i="1"/>
  <c r="HL286" i="1"/>
  <c r="HL284" i="1"/>
  <c r="HL287" i="1"/>
  <c r="HL285" i="1"/>
  <c r="HL280" i="1"/>
  <c r="HL283" i="1"/>
  <c r="HL270" i="1"/>
  <c r="HL271" i="1"/>
  <c r="HL272" i="1"/>
  <c r="HL273" i="1"/>
  <c r="HL214" i="1"/>
  <c r="HL215" i="1"/>
  <c r="HL216" i="1"/>
  <c r="HL217" i="1"/>
  <c r="HL149" i="1"/>
  <c r="HL140" i="1"/>
  <c r="HL131" i="1"/>
  <c r="HL122" i="1"/>
  <c r="HL278" i="1"/>
  <c r="HL277" i="1"/>
  <c r="HL276" i="1"/>
  <c r="HL279" i="1"/>
  <c r="HL262" i="1"/>
  <c r="HL246" i="1"/>
  <c r="HL258" i="1"/>
  <c r="HL266" i="1"/>
  <c r="HL254" i="1"/>
  <c r="HL250" i="1"/>
  <c r="HL247" i="1"/>
  <c r="HL267" i="1"/>
  <c r="HL251" i="1"/>
  <c r="HL259" i="1"/>
  <c r="HL255" i="1"/>
  <c r="HL263" i="1"/>
  <c r="HL264" i="1"/>
  <c r="HL252" i="1"/>
  <c r="HL256" i="1"/>
  <c r="HL268" i="1"/>
  <c r="HL248" i="1"/>
  <c r="HL260" i="1"/>
  <c r="HL253" i="1"/>
  <c r="HL257" i="1"/>
  <c r="HL249" i="1"/>
  <c r="HL269" i="1"/>
  <c r="HL265" i="1"/>
  <c r="HL261" i="1"/>
  <c r="HL232" i="1"/>
  <c r="HL229" i="1"/>
  <c r="HL240" i="1"/>
  <c r="HL237" i="1"/>
  <c r="HL224" i="1"/>
  <c r="HL236" i="1"/>
  <c r="HL220" i="1"/>
  <c r="HL230" i="1"/>
  <c r="HL228" i="1"/>
  <c r="HL231" i="1"/>
  <c r="HL233" i="1"/>
  <c r="HL225" i="1"/>
  <c r="HL238" i="1"/>
  <c r="HL221" i="1"/>
  <c r="HL241" i="1"/>
  <c r="HL226" i="1"/>
  <c r="HL242" i="1"/>
  <c r="HL234" i="1"/>
  <c r="HL222" i="1"/>
  <c r="HL239" i="1"/>
  <c r="HL243" i="1"/>
  <c r="HL235" i="1"/>
  <c r="HL223" i="1"/>
  <c r="HL227" i="1"/>
  <c r="HL210" i="1"/>
  <c r="HL211" i="1"/>
  <c r="HL212" i="1"/>
  <c r="HL213" i="1"/>
  <c r="HL206" i="1"/>
  <c r="HL198" i="1"/>
  <c r="HL194" i="1"/>
  <c r="HL203" i="1"/>
  <c r="HL207" i="1"/>
  <c r="HL202" i="1"/>
  <c r="HL208" i="1"/>
  <c r="HL204" i="1"/>
  <c r="HL199" i="1"/>
  <c r="HL195" i="1"/>
  <c r="HL205" i="1"/>
  <c r="HL209" i="1"/>
  <c r="HL196" i="1"/>
  <c r="HL200" i="1"/>
  <c r="HL201" i="1"/>
  <c r="HL197" i="1"/>
  <c r="HL191" i="1"/>
  <c r="HL192" i="1"/>
  <c r="HL193" i="1"/>
  <c r="HL77" i="1"/>
  <c r="HL86" i="1"/>
  <c r="HL95" i="1"/>
  <c r="HL190" i="1"/>
  <c r="HL177" i="1"/>
  <c r="HL184" i="1"/>
  <c r="HL185" i="1"/>
  <c r="HL186" i="1"/>
  <c r="HL181" i="1"/>
  <c r="HL182" i="1"/>
  <c r="HL183" i="1"/>
  <c r="HL59" i="1"/>
  <c r="HL68" i="1"/>
  <c r="HL48" i="1"/>
  <c r="HL171" i="1"/>
  <c r="HL172" i="1"/>
  <c r="HL173" i="1"/>
  <c r="HM9" i="1"/>
  <c r="HM104" i="1" l="1"/>
  <c r="HM113" i="1"/>
  <c r="HM158" i="1"/>
  <c r="HM167" i="1"/>
  <c r="HM304" i="1"/>
  <c r="HM295" i="1"/>
  <c r="HM293" i="1"/>
  <c r="HM290" i="1"/>
  <c r="HM291" i="1"/>
  <c r="HM288" i="1"/>
  <c r="HM303" i="1"/>
  <c r="HM289" i="1"/>
  <c r="HM298" i="1"/>
  <c r="HM300" i="1"/>
  <c r="HM294" i="1"/>
  <c r="HM299" i="1"/>
  <c r="HM296" i="1"/>
  <c r="HM297" i="1"/>
  <c r="HM292" i="1"/>
  <c r="HM301" i="1"/>
  <c r="HM306" i="1"/>
  <c r="HM307" i="1"/>
  <c r="HM302" i="1"/>
  <c r="HM305" i="1"/>
  <c r="HM286" i="1"/>
  <c r="HM287" i="1"/>
  <c r="HM285" i="1"/>
  <c r="HM284" i="1"/>
  <c r="HM280" i="1"/>
  <c r="HM283" i="1"/>
  <c r="HM270" i="1"/>
  <c r="HM271" i="1"/>
  <c r="HM272" i="1"/>
  <c r="HM273" i="1"/>
  <c r="HM214" i="1"/>
  <c r="HM215" i="1"/>
  <c r="HM216" i="1"/>
  <c r="HM217" i="1"/>
  <c r="HM149" i="1"/>
  <c r="HM131" i="1"/>
  <c r="HM122" i="1"/>
  <c r="HM140" i="1"/>
  <c r="HM277" i="1"/>
  <c r="HM278" i="1"/>
  <c r="HM279" i="1"/>
  <c r="HM276" i="1"/>
  <c r="HM266" i="1"/>
  <c r="HM258" i="1"/>
  <c r="HM250" i="1"/>
  <c r="HM246" i="1"/>
  <c r="HM262" i="1"/>
  <c r="HM254" i="1"/>
  <c r="HM263" i="1"/>
  <c r="HM247" i="1"/>
  <c r="HM255" i="1"/>
  <c r="HM251" i="1"/>
  <c r="HM259" i="1"/>
  <c r="HM267" i="1"/>
  <c r="HM260" i="1"/>
  <c r="HM264" i="1"/>
  <c r="HM256" i="1"/>
  <c r="HM268" i="1"/>
  <c r="HM252" i="1"/>
  <c r="HM248" i="1"/>
  <c r="HM249" i="1"/>
  <c r="HM261" i="1"/>
  <c r="HM253" i="1"/>
  <c r="HM257" i="1"/>
  <c r="HM265" i="1"/>
  <c r="HM269" i="1"/>
  <c r="HM240" i="1"/>
  <c r="HM220" i="1"/>
  <c r="HM230" i="1"/>
  <c r="HM224" i="1"/>
  <c r="HM229" i="1"/>
  <c r="HM228" i="1"/>
  <c r="HM232" i="1"/>
  <c r="HM237" i="1"/>
  <c r="HM236" i="1"/>
  <c r="HM231" i="1"/>
  <c r="HM225" i="1"/>
  <c r="HM233" i="1"/>
  <c r="HM241" i="1"/>
  <c r="HM238" i="1"/>
  <c r="HM221" i="1"/>
  <c r="HM226" i="1"/>
  <c r="HM222" i="1"/>
  <c r="HM234" i="1"/>
  <c r="HM239" i="1"/>
  <c r="HM242" i="1"/>
  <c r="HM227" i="1"/>
  <c r="HM243" i="1"/>
  <c r="HM235" i="1"/>
  <c r="HM223" i="1"/>
  <c r="HM210" i="1"/>
  <c r="HM211" i="1"/>
  <c r="HM212" i="1"/>
  <c r="HM213" i="1"/>
  <c r="HM203" i="1"/>
  <c r="HM207" i="1"/>
  <c r="HM206" i="1"/>
  <c r="HM202" i="1"/>
  <c r="HM198" i="1"/>
  <c r="HM194" i="1"/>
  <c r="HM208" i="1"/>
  <c r="HM195" i="1"/>
  <c r="HM199" i="1"/>
  <c r="HM204" i="1"/>
  <c r="HM205" i="1"/>
  <c r="HM209" i="1"/>
  <c r="HM200" i="1"/>
  <c r="HM196" i="1"/>
  <c r="HM197" i="1"/>
  <c r="HM201" i="1"/>
  <c r="HM191" i="1"/>
  <c r="HM192" i="1"/>
  <c r="HM193" i="1"/>
  <c r="HM77" i="1"/>
  <c r="HM86" i="1"/>
  <c r="HM95" i="1"/>
  <c r="HM190" i="1"/>
  <c r="HM177" i="1"/>
  <c r="HM184" i="1"/>
  <c r="HM185" i="1"/>
  <c r="HM186" i="1"/>
  <c r="HM182" i="1"/>
  <c r="HM181" i="1"/>
  <c r="HM183" i="1"/>
  <c r="HM59" i="1"/>
  <c r="HM68" i="1"/>
  <c r="HM48" i="1"/>
  <c r="HM171" i="1"/>
  <c r="HM172" i="1"/>
  <c r="HM173" i="1"/>
  <c r="HN9" i="1"/>
  <c r="HN104" i="1" l="1"/>
  <c r="HN113" i="1"/>
  <c r="HN158" i="1"/>
  <c r="HN167" i="1"/>
  <c r="HN304" i="1"/>
  <c r="HN298" i="1"/>
  <c r="HN300" i="1"/>
  <c r="HN295" i="1"/>
  <c r="HN290" i="1"/>
  <c r="HN291" i="1"/>
  <c r="HN288" i="1"/>
  <c r="HN289" i="1"/>
  <c r="HN293" i="1"/>
  <c r="HN299" i="1"/>
  <c r="HN292" i="1"/>
  <c r="HN294" i="1"/>
  <c r="HN297" i="1"/>
  <c r="HN301" i="1"/>
  <c r="HN303" i="1"/>
  <c r="HN296" i="1"/>
  <c r="HN305" i="1"/>
  <c r="HN302" i="1"/>
  <c r="HN306" i="1"/>
  <c r="HN307" i="1"/>
  <c r="HN287" i="1"/>
  <c r="HN284" i="1"/>
  <c r="HN285" i="1"/>
  <c r="HN286" i="1"/>
  <c r="HN280" i="1"/>
  <c r="HN283" i="1"/>
  <c r="HN270" i="1"/>
  <c r="HN271" i="1"/>
  <c r="HN272" i="1"/>
  <c r="HN273" i="1"/>
  <c r="HN214" i="1"/>
  <c r="HN215" i="1"/>
  <c r="HN216" i="1"/>
  <c r="HN217" i="1"/>
  <c r="HN149" i="1"/>
  <c r="HN131" i="1"/>
  <c r="HN140" i="1"/>
  <c r="HN122" i="1"/>
  <c r="HN278" i="1"/>
  <c r="HN277" i="1"/>
  <c r="HN276" i="1"/>
  <c r="HN279" i="1"/>
  <c r="HN262" i="1"/>
  <c r="HN250" i="1"/>
  <c r="HN254" i="1"/>
  <c r="HN266" i="1"/>
  <c r="HN258" i="1"/>
  <c r="HN246" i="1"/>
  <c r="HN251" i="1"/>
  <c r="HN255" i="1"/>
  <c r="HN263" i="1"/>
  <c r="HN259" i="1"/>
  <c r="HN267" i="1"/>
  <c r="HN247" i="1"/>
  <c r="HN256" i="1"/>
  <c r="HN268" i="1"/>
  <c r="HN252" i="1"/>
  <c r="HN260" i="1"/>
  <c r="HN264" i="1"/>
  <c r="HN248" i="1"/>
  <c r="HN261" i="1"/>
  <c r="HN269" i="1"/>
  <c r="HN265" i="1"/>
  <c r="HN249" i="1"/>
  <c r="HN253" i="1"/>
  <c r="HN257" i="1"/>
  <c r="HN236" i="1"/>
  <c r="HN240" i="1"/>
  <c r="HN230" i="1"/>
  <c r="HN224" i="1"/>
  <c r="HN220" i="1"/>
  <c r="HN237" i="1"/>
  <c r="HN229" i="1"/>
  <c r="HN228" i="1"/>
  <c r="HN232" i="1"/>
  <c r="HN241" i="1"/>
  <c r="HN225" i="1"/>
  <c r="HN238" i="1"/>
  <c r="HN221" i="1"/>
  <c r="HN231" i="1"/>
  <c r="HN233" i="1"/>
  <c r="HN222" i="1"/>
  <c r="HN239" i="1"/>
  <c r="HN234" i="1"/>
  <c r="HN242" i="1"/>
  <c r="HN226" i="1"/>
  <c r="HN235" i="1"/>
  <c r="HN223" i="1"/>
  <c r="HN227" i="1"/>
  <c r="HN243" i="1"/>
  <c r="HN210" i="1"/>
  <c r="HN211" i="1"/>
  <c r="HN212" i="1"/>
  <c r="HN213" i="1"/>
  <c r="HN206" i="1"/>
  <c r="HN194" i="1"/>
  <c r="HN207" i="1"/>
  <c r="HN203" i="1"/>
  <c r="HN198" i="1"/>
  <c r="HN202" i="1"/>
  <c r="HN199" i="1"/>
  <c r="HN204" i="1"/>
  <c r="HN208" i="1"/>
  <c r="HN195" i="1"/>
  <c r="HN200" i="1"/>
  <c r="HN205" i="1"/>
  <c r="HN196" i="1"/>
  <c r="HN209" i="1"/>
  <c r="HN201" i="1"/>
  <c r="HN197" i="1"/>
  <c r="HN191" i="1"/>
  <c r="HN192" i="1"/>
  <c r="HN193" i="1"/>
  <c r="HN77" i="1"/>
  <c r="HN86" i="1"/>
  <c r="HN95" i="1"/>
  <c r="HN190" i="1"/>
  <c r="HN177" i="1"/>
  <c r="HN184" i="1"/>
  <c r="HN185" i="1"/>
  <c r="HN186" i="1"/>
  <c r="HN181" i="1"/>
  <c r="HN182" i="1"/>
  <c r="HN183" i="1"/>
  <c r="HN59" i="1"/>
  <c r="HN68" i="1"/>
  <c r="HN48" i="1"/>
  <c r="HN171" i="1"/>
  <c r="HN172" i="1"/>
  <c r="HN173" i="1"/>
  <c r="HO9" i="1"/>
  <c r="HO104" i="1" l="1"/>
  <c r="HO113" i="1"/>
  <c r="HO158" i="1"/>
  <c r="HO167" i="1"/>
  <c r="HO307" i="1"/>
  <c r="HO306" i="1"/>
  <c r="HO304" i="1"/>
  <c r="HO300" i="1"/>
  <c r="HO294" i="1"/>
  <c r="HO288" i="1"/>
  <c r="HO298" i="1"/>
  <c r="HO292" i="1"/>
  <c r="HO293" i="1"/>
  <c r="HO296" i="1"/>
  <c r="HO299" i="1"/>
  <c r="HO291" i="1"/>
  <c r="HO290" i="1"/>
  <c r="HO303" i="1"/>
  <c r="HO289" i="1"/>
  <c r="HO295" i="1"/>
  <c r="HO297" i="1"/>
  <c r="HO301" i="1"/>
  <c r="HO305" i="1"/>
  <c r="HO302" i="1"/>
  <c r="HO284" i="1"/>
  <c r="HO285" i="1"/>
  <c r="HO286" i="1"/>
  <c r="HO287" i="1"/>
  <c r="HO280" i="1"/>
  <c r="HO283" i="1"/>
  <c r="HO270" i="1"/>
  <c r="HO271" i="1"/>
  <c r="HO272" i="1"/>
  <c r="HO273" i="1"/>
  <c r="HO214" i="1"/>
  <c r="HO215" i="1"/>
  <c r="HO216" i="1"/>
  <c r="HO217" i="1"/>
  <c r="HO149" i="1"/>
  <c r="HO140" i="1"/>
  <c r="HO122" i="1"/>
  <c r="HO131" i="1"/>
  <c r="HO278" i="1"/>
  <c r="HO277" i="1"/>
  <c r="HO279" i="1"/>
  <c r="HO276" i="1"/>
  <c r="HO254" i="1"/>
  <c r="HO266" i="1"/>
  <c r="HO250" i="1"/>
  <c r="HO258" i="1"/>
  <c r="HO246" i="1"/>
  <c r="HO262" i="1"/>
  <c r="HO255" i="1"/>
  <c r="HO251" i="1"/>
  <c r="HO263" i="1"/>
  <c r="HO259" i="1"/>
  <c r="HO267" i="1"/>
  <c r="HO247" i="1"/>
  <c r="HO264" i="1"/>
  <c r="HO268" i="1"/>
  <c r="HO256" i="1"/>
  <c r="HO252" i="1"/>
  <c r="HO248" i="1"/>
  <c r="HO260" i="1"/>
  <c r="HO257" i="1"/>
  <c r="HO249" i="1"/>
  <c r="HO269" i="1"/>
  <c r="HO265" i="1"/>
  <c r="HO253" i="1"/>
  <c r="HO261" i="1"/>
  <c r="HO220" i="1"/>
  <c r="HO229" i="1"/>
  <c r="HO232" i="1"/>
  <c r="HO236" i="1"/>
  <c r="HO240" i="1"/>
  <c r="HO230" i="1"/>
  <c r="HO224" i="1"/>
  <c r="HO228" i="1"/>
  <c r="HO237" i="1"/>
  <c r="HO233" i="1"/>
  <c r="HO221" i="1"/>
  <c r="HO238" i="1"/>
  <c r="HO231" i="1"/>
  <c r="HO241" i="1"/>
  <c r="HO225" i="1"/>
  <c r="HO226" i="1"/>
  <c r="HO239" i="1"/>
  <c r="HO222" i="1"/>
  <c r="HO242" i="1"/>
  <c r="HO234" i="1"/>
  <c r="HO243" i="1"/>
  <c r="HO235" i="1"/>
  <c r="HO223" i="1"/>
  <c r="HO227" i="1"/>
  <c r="HO210" i="1"/>
  <c r="HO211" i="1"/>
  <c r="HO212" i="1"/>
  <c r="HO213" i="1"/>
  <c r="HO202" i="1"/>
  <c r="HO198" i="1"/>
  <c r="HO206" i="1"/>
  <c r="HO203" i="1"/>
  <c r="HO194" i="1"/>
  <c r="HO207" i="1"/>
  <c r="HO195" i="1"/>
  <c r="HO204" i="1"/>
  <c r="HO199" i="1"/>
  <c r="HO208" i="1"/>
  <c r="HO196" i="1"/>
  <c r="HO205" i="1"/>
  <c r="HO209" i="1"/>
  <c r="HO200" i="1"/>
  <c r="HO197" i="1"/>
  <c r="HO201" i="1"/>
  <c r="HO191" i="1"/>
  <c r="HO192" i="1"/>
  <c r="HO193" i="1"/>
  <c r="HO77" i="1"/>
  <c r="HO86" i="1"/>
  <c r="HO95" i="1"/>
  <c r="HO190" i="1"/>
  <c r="HO177" i="1"/>
  <c r="HO184" i="1"/>
  <c r="HO185" i="1"/>
  <c r="HO186" i="1"/>
  <c r="HO182" i="1"/>
  <c r="HO181" i="1"/>
  <c r="HO183" i="1"/>
  <c r="HO59" i="1"/>
  <c r="HO68" i="1"/>
  <c r="HO48" i="1"/>
  <c r="HO171" i="1"/>
  <c r="HO172" i="1"/>
  <c r="HO173" i="1"/>
  <c r="HO24" i="1"/>
  <c r="HP9" i="1"/>
  <c r="HP104" i="1" l="1"/>
  <c r="HP113" i="1"/>
  <c r="HP158" i="1"/>
  <c r="HP167" i="1"/>
  <c r="HP293" i="1"/>
  <c r="HP294" i="1"/>
  <c r="HP295" i="1"/>
  <c r="HP301" i="1"/>
  <c r="HP289" i="1"/>
  <c r="HP291" i="1"/>
  <c r="HP303" i="1"/>
  <c r="HP288" i="1"/>
  <c r="HP297" i="1"/>
  <c r="HP300" i="1"/>
  <c r="HP299" i="1"/>
  <c r="HP292" i="1"/>
  <c r="HP298" i="1"/>
  <c r="HP296" i="1"/>
  <c r="HP290" i="1"/>
  <c r="HP307" i="1"/>
  <c r="HP306" i="1"/>
  <c r="HP304" i="1"/>
  <c r="HP302" i="1"/>
  <c r="HP305" i="1"/>
  <c r="HP284" i="1"/>
  <c r="HP286" i="1"/>
  <c r="HP287" i="1"/>
  <c r="HP285" i="1"/>
  <c r="HP280" i="1"/>
  <c r="HP283" i="1"/>
  <c r="HP270" i="1"/>
  <c r="HP271" i="1"/>
  <c r="HP272" i="1"/>
  <c r="HP273" i="1"/>
  <c r="HP214" i="1"/>
  <c r="HP215" i="1"/>
  <c r="HP216" i="1"/>
  <c r="HP217" i="1"/>
  <c r="HP149" i="1"/>
  <c r="HP131" i="1"/>
  <c r="HP122" i="1"/>
  <c r="HP140" i="1"/>
  <c r="HP278" i="1"/>
  <c r="HP277" i="1"/>
  <c r="HP276" i="1"/>
  <c r="HP279" i="1"/>
  <c r="HP246" i="1"/>
  <c r="HP262" i="1"/>
  <c r="HP254" i="1"/>
  <c r="HP250" i="1"/>
  <c r="HP258" i="1"/>
  <c r="HP266" i="1"/>
  <c r="HP259" i="1"/>
  <c r="HP267" i="1"/>
  <c r="HP251" i="1"/>
  <c r="HP247" i="1"/>
  <c r="HP255" i="1"/>
  <c r="HP263" i="1"/>
  <c r="HP252" i="1"/>
  <c r="HP248" i="1"/>
  <c r="HP260" i="1"/>
  <c r="HP256" i="1"/>
  <c r="HP268" i="1"/>
  <c r="HP264" i="1"/>
  <c r="HP261" i="1"/>
  <c r="HP269" i="1"/>
  <c r="HP253" i="1"/>
  <c r="HP249" i="1"/>
  <c r="HP265" i="1"/>
  <c r="HP257" i="1"/>
  <c r="HP228" i="1"/>
  <c r="HP220" i="1"/>
  <c r="HP230" i="1"/>
  <c r="HP232" i="1"/>
  <c r="HP224" i="1"/>
  <c r="HP240" i="1"/>
  <c r="HP229" i="1"/>
  <c r="HP236" i="1"/>
  <c r="HP237" i="1"/>
  <c r="HP231" i="1"/>
  <c r="HP238" i="1"/>
  <c r="HP221" i="1"/>
  <c r="HP225" i="1"/>
  <c r="HP241" i="1"/>
  <c r="HP233" i="1"/>
  <c r="HP239" i="1"/>
  <c r="HP242" i="1"/>
  <c r="HP234" i="1"/>
  <c r="HP222" i="1"/>
  <c r="HP226" i="1"/>
  <c r="HP223" i="1"/>
  <c r="HP227" i="1"/>
  <c r="HP243" i="1"/>
  <c r="HP235" i="1"/>
  <c r="HP210" i="1"/>
  <c r="HP211" i="1"/>
  <c r="HP212" i="1"/>
  <c r="HP213" i="1"/>
  <c r="HP202" i="1"/>
  <c r="HP194" i="1"/>
  <c r="HP203" i="1"/>
  <c r="HP198" i="1"/>
  <c r="HP207" i="1"/>
  <c r="HP206" i="1"/>
  <c r="HP208" i="1"/>
  <c r="HP195" i="1"/>
  <c r="HP204" i="1"/>
  <c r="HP199" i="1"/>
  <c r="HP200" i="1"/>
  <c r="HP196" i="1"/>
  <c r="HP205" i="1"/>
  <c r="HP209" i="1"/>
  <c r="HP201" i="1"/>
  <c r="HP197" i="1"/>
  <c r="HP191" i="1"/>
  <c r="HP192" i="1"/>
  <c r="HP193" i="1"/>
  <c r="HP77" i="1"/>
  <c r="HP86" i="1"/>
  <c r="HP95" i="1"/>
  <c r="HP190" i="1"/>
  <c r="HP177" i="1"/>
  <c r="HP184" i="1"/>
  <c r="HP185" i="1"/>
  <c r="HP186" i="1"/>
  <c r="HP181" i="1"/>
  <c r="HP182" i="1"/>
  <c r="HP183" i="1"/>
  <c r="HP59" i="1"/>
  <c r="HP68" i="1"/>
  <c r="HP48" i="1"/>
  <c r="HP171" i="1"/>
  <c r="HP172" i="1"/>
  <c r="HP173" i="1"/>
  <c r="HP24" i="1"/>
  <c r="HQ9" i="1"/>
  <c r="HQ104" i="1" l="1"/>
  <c r="HQ113" i="1"/>
  <c r="HQ158" i="1"/>
  <c r="HQ167" i="1"/>
  <c r="HQ291" i="1"/>
  <c r="HQ294" i="1"/>
  <c r="HQ290" i="1"/>
  <c r="HQ296" i="1"/>
  <c r="HQ299" i="1"/>
  <c r="HQ297" i="1"/>
  <c r="HQ298" i="1"/>
  <c r="HQ293" i="1"/>
  <c r="HQ292" i="1"/>
  <c r="HQ300" i="1"/>
  <c r="HQ288" i="1"/>
  <c r="HQ289" i="1"/>
  <c r="HQ295" i="1"/>
  <c r="HQ306" i="1"/>
  <c r="HQ307" i="1"/>
  <c r="HQ304" i="1"/>
  <c r="HQ303" i="1"/>
  <c r="HQ301" i="1"/>
  <c r="HQ302" i="1"/>
  <c r="HQ305" i="1"/>
  <c r="HQ284" i="1"/>
  <c r="HQ286" i="1"/>
  <c r="HQ285" i="1"/>
  <c r="HQ287" i="1"/>
  <c r="HQ280" i="1"/>
  <c r="HQ283" i="1"/>
  <c r="HQ270" i="1"/>
  <c r="HQ271" i="1"/>
  <c r="HQ272" i="1"/>
  <c r="HQ273" i="1"/>
  <c r="HQ214" i="1"/>
  <c r="HQ215" i="1"/>
  <c r="HQ216" i="1"/>
  <c r="HQ217" i="1"/>
  <c r="HQ149" i="1"/>
  <c r="HQ122" i="1"/>
  <c r="HQ131" i="1"/>
  <c r="HQ140" i="1"/>
  <c r="HQ278" i="1"/>
  <c r="HQ277" i="1"/>
  <c r="HQ276" i="1"/>
  <c r="HQ279" i="1"/>
  <c r="HQ258" i="1"/>
  <c r="HQ262" i="1"/>
  <c r="HQ246" i="1"/>
  <c r="HQ254" i="1"/>
  <c r="HQ266" i="1"/>
  <c r="HQ250" i="1"/>
  <c r="HQ255" i="1"/>
  <c r="HQ263" i="1"/>
  <c r="HQ251" i="1"/>
  <c r="HQ259" i="1"/>
  <c r="HQ247" i="1"/>
  <c r="HQ267" i="1"/>
  <c r="HQ256" i="1"/>
  <c r="HQ252" i="1"/>
  <c r="HQ264" i="1"/>
  <c r="HQ248" i="1"/>
  <c r="HQ260" i="1"/>
  <c r="HQ268" i="1"/>
  <c r="HQ257" i="1"/>
  <c r="HQ265" i="1"/>
  <c r="HQ261" i="1"/>
  <c r="HQ269" i="1"/>
  <c r="HQ253" i="1"/>
  <c r="HQ249" i="1"/>
  <c r="HQ230" i="1"/>
  <c r="HQ220" i="1"/>
  <c r="HQ228" i="1"/>
  <c r="HQ236" i="1"/>
  <c r="HQ240" i="1"/>
  <c r="HQ237" i="1"/>
  <c r="HQ232" i="1"/>
  <c r="HQ229" i="1"/>
  <c r="HQ224" i="1"/>
  <c r="HQ233" i="1"/>
  <c r="HQ221" i="1"/>
  <c r="HQ225" i="1"/>
  <c r="HQ231" i="1"/>
  <c r="HQ241" i="1"/>
  <c r="HQ238" i="1"/>
  <c r="HQ242" i="1"/>
  <c r="HQ222" i="1"/>
  <c r="HQ239" i="1"/>
  <c r="HQ226" i="1"/>
  <c r="HQ234" i="1"/>
  <c r="HQ235" i="1"/>
  <c r="HQ223" i="1"/>
  <c r="HQ243" i="1"/>
  <c r="HQ227" i="1"/>
  <c r="HQ210" i="1"/>
  <c r="HQ211" i="1"/>
  <c r="HQ212" i="1"/>
  <c r="HQ213" i="1"/>
  <c r="HQ202" i="1"/>
  <c r="HQ194" i="1"/>
  <c r="HQ207" i="1"/>
  <c r="HQ206" i="1"/>
  <c r="HQ203" i="1"/>
  <c r="HQ198" i="1"/>
  <c r="HQ208" i="1"/>
  <c r="HQ195" i="1"/>
  <c r="HQ199" i="1"/>
  <c r="HQ204" i="1"/>
  <c r="HQ209" i="1"/>
  <c r="HQ200" i="1"/>
  <c r="HQ205" i="1"/>
  <c r="HQ196" i="1"/>
  <c r="HQ197" i="1"/>
  <c r="HQ201" i="1"/>
  <c r="HQ191" i="1"/>
  <c r="HQ192" i="1"/>
  <c r="HQ193" i="1"/>
  <c r="HQ77" i="1"/>
  <c r="HQ86" i="1"/>
  <c r="HQ95" i="1"/>
  <c r="HQ190" i="1"/>
  <c r="HQ177" i="1"/>
  <c r="HQ184" i="1"/>
  <c r="HQ185" i="1"/>
  <c r="HQ186" i="1"/>
  <c r="HQ181" i="1"/>
  <c r="HQ182" i="1"/>
  <c r="HQ183" i="1"/>
  <c r="HQ59" i="1"/>
  <c r="HQ68" i="1"/>
  <c r="HQ48" i="1"/>
  <c r="HQ171" i="1"/>
  <c r="HQ172" i="1"/>
  <c r="HQ173" i="1"/>
  <c r="HQ24" i="1"/>
  <c r="HR9" i="1"/>
  <c r="HR104" i="1" l="1"/>
  <c r="HR113" i="1"/>
  <c r="HR158" i="1"/>
  <c r="HR167" i="1"/>
  <c r="HR306" i="1"/>
  <c r="HR302" i="1"/>
  <c r="HR298" i="1"/>
  <c r="HR291" i="1"/>
  <c r="HR290" i="1"/>
  <c r="HR292" i="1"/>
  <c r="HR293" i="1"/>
  <c r="HR295" i="1"/>
  <c r="HR301" i="1"/>
  <c r="HR288" i="1"/>
  <c r="HR296" i="1"/>
  <c r="HR297" i="1"/>
  <c r="HR300" i="1"/>
  <c r="HR289" i="1"/>
  <c r="HR294" i="1"/>
  <c r="HR299" i="1"/>
  <c r="HR304" i="1"/>
  <c r="HR303" i="1"/>
  <c r="HR307" i="1"/>
  <c r="HR305" i="1"/>
  <c r="HR284" i="1"/>
  <c r="HR285" i="1"/>
  <c r="HR287" i="1"/>
  <c r="HR286" i="1"/>
  <c r="HR280" i="1"/>
  <c r="HR283" i="1"/>
  <c r="HR270" i="1"/>
  <c r="HR271" i="1"/>
  <c r="HR272" i="1"/>
  <c r="HR273" i="1"/>
  <c r="HR214" i="1"/>
  <c r="HR215" i="1"/>
  <c r="HR216" i="1"/>
  <c r="HR217" i="1"/>
  <c r="HR149" i="1"/>
  <c r="HR140" i="1"/>
  <c r="HR131" i="1"/>
  <c r="HR122" i="1"/>
  <c r="HR277" i="1"/>
  <c r="HR278" i="1"/>
  <c r="HR279" i="1"/>
  <c r="HR276" i="1"/>
  <c r="HR254" i="1"/>
  <c r="HR246" i="1"/>
  <c r="HR250" i="1"/>
  <c r="HR266" i="1"/>
  <c r="HR258" i="1"/>
  <c r="HR262" i="1"/>
  <c r="HR247" i="1"/>
  <c r="HR267" i="1"/>
  <c r="HR263" i="1"/>
  <c r="HR251" i="1"/>
  <c r="HR255" i="1"/>
  <c r="HR259" i="1"/>
  <c r="HR260" i="1"/>
  <c r="HR268" i="1"/>
  <c r="HR264" i="1"/>
  <c r="HR252" i="1"/>
  <c r="HR256" i="1"/>
  <c r="HR248" i="1"/>
  <c r="HR253" i="1"/>
  <c r="HR265" i="1"/>
  <c r="HR261" i="1"/>
  <c r="HR257" i="1"/>
  <c r="HR249" i="1"/>
  <c r="HR269" i="1"/>
  <c r="HR236" i="1"/>
  <c r="HR224" i="1"/>
  <c r="HR230" i="1"/>
  <c r="HR220" i="1"/>
  <c r="HR228" i="1"/>
  <c r="HR229" i="1"/>
  <c r="HR232" i="1"/>
  <c r="HR237" i="1"/>
  <c r="HR240" i="1"/>
  <c r="HR241" i="1"/>
  <c r="HR238" i="1"/>
  <c r="HR221" i="1"/>
  <c r="HR233" i="1"/>
  <c r="HR231" i="1"/>
  <c r="HR225" i="1"/>
  <c r="HR234" i="1"/>
  <c r="HR239" i="1"/>
  <c r="HR242" i="1"/>
  <c r="HR222" i="1"/>
  <c r="HR226" i="1"/>
  <c r="HR223" i="1"/>
  <c r="HR227" i="1"/>
  <c r="HR235" i="1"/>
  <c r="HR243" i="1"/>
  <c r="HR210" i="1"/>
  <c r="HR211" i="1"/>
  <c r="HR212" i="1"/>
  <c r="HR213" i="1"/>
  <c r="HR202" i="1"/>
  <c r="HR194" i="1"/>
  <c r="HR206" i="1"/>
  <c r="HR198" i="1"/>
  <c r="HR207" i="1"/>
  <c r="HR203" i="1"/>
  <c r="HR204" i="1"/>
  <c r="HR199" i="1"/>
  <c r="HR195" i="1"/>
  <c r="HR208" i="1"/>
  <c r="HR205" i="1"/>
  <c r="HR209" i="1"/>
  <c r="HR200" i="1"/>
  <c r="HR196" i="1"/>
  <c r="HR201" i="1"/>
  <c r="HR197" i="1"/>
  <c r="HR191" i="1"/>
  <c r="HR192" i="1"/>
  <c r="HR193" i="1"/>
  <c r="HR77" i="1"/>
  <c r="HR86" i="1"/>
  <c r="HR95" i="1"/>
  <c r="HR190" i="1"/>
  <c r="HR177" i="1"/>
  <c r="HR184" i="1"/>
  <c r="HR185" i="1"/>
  <c r="HR186" i="1"/>
  <c r="HR182" i="1"/>
  <c r="HR181" i="1"/>
  <c r="HR183" i="1"/>
  <c r="HR59" i="1"/>
  <c r="HR68" i="1"/>
  <c r="HR48" i="1"/>
  <c r="HR171" i="1"/>
  <c r="HR172" i="1"/>
  <c r="HR173" i="1"/>
  <c r="HR24" i="1"/>
  <c r="HS9" i="1"/>
  <c r="HS104" i="1" l="1"/>
  <c r="HS113" i="1"/>
  <c r="HS158" i="1"/>
  <c r="HS167" i="1"/>
  <c r="HS304" i="1"/>
  <c r="HS293" i="1"/>
  <c r="HS295" i="1"/>
  <c r="HS299" i="1"/>
  <c r="HS301" i="1"/>
  <c r="HS288" i="1"/>
  <c r="HS292" i="1"/>
  <c r="HS291" i="1"/>
  <c r="HS302" i="1"/>
  <c r="HS289" i="1"/>
  <c r="HS297" i="1"/>
  <c r="HS300" i="1"/>
  <c r="HS298" i="1"/>
  <c r="HS290" i="1"/>
  <c r="HS294" i="1"/>
  <c r="HS296" i="1"/>
  <c r="HS303" i="1"/>
  <c r="HS307" i="1"/>
  <c r="HS305" i="1"/>
  <c r="HS306" i="1"/>
  <c r="HS285" i="1"/>
  <c r="HS286" i="1"/>
  <c r="HS284" i="1"/>
  <c r="HS287" i="1"/>
  <c r="HS280" i="1"/>
  <c r="HS283" i="1"/>
  <c r="HS270" i="1"/>
  <c r="HS271" i="1"/>
  <c r="HS272" i="1"/>
  <c r="HS273" i="1"/>
  <c r="HS214" i="1"/>
  <c r="HS215" i="1"/>
  <c r="HS216" i="1"/>
  <c r="HS217" i="1"/>
  <c r="HS149" i="1"/>
  <c r="HS140" i="1"/>
  <c r="HS131" i="1"/>
  <c r="HS122" i="1"/>
  <c r="HS277" i="1"/>
  <c r="HS278" i="1"/>
  <c r="HS276" i="1"/>
  <c r="HS279" i="1"/>
  <c r="HS266" i="1"/>
  <c r="HS262" i="1"/>
  <c r="HS250" i="1"/>
  <c r="HS254" i="1"/>
  <c r="HS258" i="1"/>
  <c r="HS246" i="1"/>
  <c r="HS259" i="1"/>
  <c r="HS247" i="1"/>
  <c r="HS255" i="1"/>
  <c r="HS267" i="1"/>
  <c r="HS263" i="1"/>
  <c r="HS251" i="1"/>
  <c r="HS268" i="1"/>
  <c r="HS248" i="1"/>
  <c r="HS260" i="1"/>
  <c r="HS264" i="1"/>
  <c r="HS252" i="1"/>
  <c r="HS256" i="1"/>
  <c r="HS269" i="1"/>
  <c r="HS253" i="1"/>
  <c r="HS249" i="1"/>
  <c r="HS257" i="1"/>
  <c r="HS265" i="1"/>
  <c r="HS261" i="1"/>
  <c r="HS230" i="1"/>
  <c r="HS232" i="1"/>
  <c r="HS236" i="1"/>
  <c r="HS220" i="1"/>
  <c r="HS229" i="1"/>
  <c r="HS224" i="1"/>
  <c r="HS228" i="1"/>
  <c r="HS237" i="1"/>
  <c r="HS240" i="1"/>
  <c r="HS238" i="1"/>
  <c r="HS231" i="1"/>
  <c r="HS241" i="1"/>
  <c r="HS221" i="1"/>
  <c r="HS225" i="1"/>
  <c r="HS233" i="1"/>
  <c r="HS239" i="1"/>
  <c r="HS234" i="1"/>
  <c r="HS226" i="1"/>
  <c r="HS222" i="1"/>
  <c r="HS242" i="1"/>
  <c r="HS223" i="1"/>
  <c r="HS243" i="1"/>
  <c r="HS235" i="1"/>
  <c r="HS227" i="1"/>
  <c r="HS210" i="1"/>
  <c r="HS211" i="1"/>
  <c r="HS212" i="1"/>
  <c r="HS213" i="1"/>
  <c r="HS198" i="1"/>
  <c r="HS194" i="1"/>
  <c r="HS207" i="1"/>
  <c r="HS203" i="1"/>
  <c r="HS202" i="1"/>
  <c r="HS206" i="1"/>
  <c r="HS195" i="1"/>
  <c r="HS199" i="1"/>
  <c r="HS208" i="1"/>
  <c r="HS204" i="1"/>
  <c r="HS200" i="1"/>
  <c r="HS196" i="1"/>
  <c r="HS205" i="1"/>
  <c r="HS209" i="1"/>
  <c r="HS197" i="1"/>
  <c r="HS201" i="1"/>
  <c r="HS191" i="1"/>
  <c r="HS192" i="1"/>
  <c r="HS193" i="1"/>
  <c r="HS77" i="1"/>
  <c r="HS86" i="1"/>
  <c r="HS95" i="1"/>
  <c r="HS190" i="1"/>
  <c r="HS177" i="1"/>
  <c r="HS184" i="1"/>
  <c r="HS185" i="1"/>
  <c r="HS186" i="1"/>
  <c r="HS182" i="1"/>
  <c r="HS181" i="1"/>
  <c r="HS183" i="1"/>
  <c r="HS59" i="1"/>
  <c r="HS68" i="1"/>
  <c r="HS48" i="1"/>
  <c r="HS171" i="1"/>
  <c r="HS172" i="1"/>
  <c r="HS173" i="1"/>
  <c r="HS24" i="1"/>
  <c r="HT9" i="1"/>
  <c r="HT104" i="1" l="1"/>
  <c r="HT113" i="1"/>
  <c r="HT158" i="1"/>
  <c r="HT167" i="1"/>
  <c r="HT304" i="1"/>
  <c r="HT294" i="1"/>
  <c r="HT295" i="1"/>
  <c r="HT292" i="1"/>
  <c r="HT300" i="1"/>
  <c r="HT296" i="1"/>
  <c r="HT299" i="1"/>
  <c r="HT302" i="1"/>
  <c r="HT288" i="1"/>
  <c r="HT290" i="1"/>
  <c r="HT291" i="1"/>
  <c r="HT301" i="1"/>
  <c r="HT293" i="1"/>
  <c r="HT297" i="1"/>
  <c r="HT298" i="1"/>
  <c r="HT289" i="1"/>
  <c r="HT305" i="1"/>
  <c r="HT303" i="1"/>
  <c r="HT307" i="1"/>
  <c r="HT306" i="1"/>
  <c r="HT286" i="1"/>
  <c r="HT285" i="1"/>
  <c r="HT287" i="1"/>
  <c r="HT284" i="1"/>
  <c r="HT280" i="1"/>
  <c r="HT283" i="1"/>
  <c r="HT270" i="1"/>
  <c r="HT271" i="1"/>
  <c r="HT272" i="1"/>
  <c r="HT273" i="1"/>
  <c r="HT214" i="1"/>
  <c r="HT215" i="1"/>
  <c r="HT216" i="1"/>
  <c r="HT217" i="1"/>
  <c r="HT149" i="1"/>
  <c r="HT122" i="1"/>
  <c r="HT140" i="1"/>
  <c r="HT131" i="1"/>
  <c r="HT278" i="1"/>
  <c r="HT277" i="1"/>
  <c r="HT276" i="1"/>
  <c r="HT279" i="1"/>
  <c r="HT262" i="1"/>
  <c r="HT254" i="1"/>
  <c r="HT250" i="1"/>
  <c r="HT266" i="1"/>
  <c r="HT246" i="1"/>
  <c r="HT258" i="1"/>
  <c r="HT267" i="1"/>
  <c r="HT251" i="1"/>
  <c r="HT259" i="1"/>
  <c r="HT255" i="1"/>
  <c r="HT263" i="1"/>
  <c r="HT247" i="1"/>
  <c r="HT252" i="1"/>
  <c r="HT256" i="1"/>
  <c r="HT248" i="1"/>
  <c r="HT268" i="1"/>
  <c r="HT260" i="1"/>
  <c r="HT264" i="1"/>
  <c r="HT257" i="1"/>
  <c r="HT249" i="1"/>
  <c r="HT265" i="1"/>
  <c r="HT253" i="1"/>
  <c r="HT269" i="1"/>
  <c r="HT261" i="1"/>
  <c r="HT232" i="1"/>
  <c r="HT228" i="1"/>
  <c r="HT237" i="1"/>
  <c r="HT240" i="1"/>
  <c r="HT229" i="1"/>
  <c r="HT224" i="1"/>
  <c r="HT230" i="1"/>
  <c r="HT236" i="1"/>
  <c r="HT220" i="1"/>
  <c r="HT233" i="1"/>
  <c r="HT225" i="1"/>
  <c r="HT241" i="1"/>
  <c r="HT238" i="1"/>
  <c r="HT221" i="1"/>
  <c r="HT231" i="1"/>
  <c r="HT242" i="1"/>
  <c r="HT222" i="1"/>
  <c r="HT239" i="1"/>
  <c r="HT226" i="1"/>
  <c r="HT234" i="1"/>
  <c r="HT235" i="1"/>
  <c r="HT223" i="1"/>
  <c r="HT227" i="1"/>
  <c r="HT243" i="1"/>
  <c r="HT210" i="1"/>
  <c r="HT211" i="1"/>
  <c r="HT212" i="1"/>
  <c r="HT213" i="1"/>
  <c r="HT198" i="1"/>
  <c r="HT203" i="1"/>
  <c r="HT194" i="1"/>
  <c r="HT206" i="1"/>
  <c r="HT202" i="1"/>
  <c r="HT207" i="1"/>
  <c r="HT204" i="1"/>
  <c r="HT208" i="1"/>
  <c r="HT195" i="1"/>
  <c r="HT199" i="1"/>
  <c r="HT209" i="1"/>
  <c r="HT200" i="1"/>
  <c r="HT205" i="1"/>
  <c r="HT196" i="1"/>
  <c r="HT201" i="1"/>
  <c r="HT197" i="1"/>
  <c r="HT191" i="1"/>
  <c r="HT192" i="1"/>
  <c r="HT193" i="1"/>
  <c r="HT77" i="1"/>
  <c r="HT86" i="1"/>
  <c r="HT95" i="1"/>
  <c r="HT190" i="1"/>
  <c r="HT177" i="1"/>
  <c r="HT184" i="1"/>
  <c r="HT185" i="1"/>
  <c r="HT186" i="1"/>
  <c r="HT181" i="1"/>
  <c r="HT182" i="1"/>
  <c r="HT183" i="1"/>
  <c r="HT59" i="1"/>
  <c r="HT68" i="1"/>
  <c r="HT48" i="1"/>
  <c r="HT171" i="1"/>
  <c r="HT172" i="1"/>
  <c r="HT173" i="1"/>
  <c r="HT24" i="1"/>
  <c r="HU9" i="1"/>
  <c r="HU104" i="1" l="1"/>
  <c r="HU113" i="1"/>
  <c r="HU158" i="1"/>
  <c r="HU167" i="1"/>
  <c r="HU304" i="1"/>
  <c r="HU302" i="1"/>
  <c r="HU295" i="1"/>
  <c r="HU289" i="1"/>
  <c r="HU291" i="1"/>
  <c r="HU290" i="1"/>
  <c r="HU303" i="1"/>
  <c r="HU288" i="1"/>
  <c r="HU293" i="1"/>
  <c r="HU296" i="1"/>
  <c r="HU297" i="1"/>
  <c r="HU298" i="1"/>
  <c r="HU300" i="1"/>
  <c r="HU292" i="1"/>
  <c r="HU294" i="1"/>
  <c r="HU299" i="1"/>
  <c r="HU301" i="1"/>
  <c r="HU307" i="1"/>
  <c r="HU306" i="1"/>
  <c r="HU305" i="1"/>
  <c r="HU286" i="1"/>
  <c r="HU284" i="1"/>
  <c r="HU287" i="1"/>
  <c r="HU285" i="1"/>
  <c r="HU280" i="1"/>
  <c r="HU283" i="1"/>
  <c r="HU270" i="1"/>
  <c r="HU271" i="1"/>
  <c r="HU272" i="1"/>
  <c r="HU273" i="1"/>
  <c r="HU214" i="1"/>
  <c r="HU215" i="1"/>
  <c r="HU216" i="1"/>
  <c r="HU217" i="1"/>
  <c r="HU149" i="1"/>
  <c r="HU131" i="1"/>
  <c r="HU122" i="1"/>
  <c r="HU140" i="1"/>
  <c r="HU278" i="1"/>
  <c r="HU277" i="1"/>
  <c r="HU279" i="1"/>
  <c r="HU276" i="1"/>
  <c r="HU250" i="1"/>
  <c r="HU246" i="1"/>
  <c r="HU262" i="1"/>
  <c r="HU266" i="1"/>
  <c r="HU258" i="1"/>
  <c r="HU254" i="1"/>
  <c r="HU255" i="1"/>
  <c r="HU263" i="1"/>
  <c r="HU247" i="1"/>
  <c r="HU251" i="1"/>
  <c r="HU259" i="1"/>
  <c r="HU267" i="1"/>
  <c r="HU260" i="1"/>
  <c r="HU256" i="1"/>
  <c r="HU268" i="1"/>
  <c r="HU252" i="1"/>
  <c r="HU248" i="1"/>
  <c r="HU264" i="1"/>
  <c r="HU265" i="1"/>
  <c r="HU253" i="1"/>
  <c r="HU257" i="1"/>
  <c r="HU269" i="1"/>
  <c r="HU249" i="1"/>
  <c r="HU261" i="1"/>
  <c r="HU220" i="1"/>
  <c r="HU229" i="1"/>
  <c r="HU232" i="1"/>
  <c r="HU240" i="1"/>
  <c r="HU230" i="1"/>
  <c r="HU224" i="1"/>
  <c r="HU228" i="1"/>
  <c r="HU237" i="1"/>
  <c r="HU236" i="1"/>
  <c r="HU225" i="1"/>
  <c r="HU233" i="1"/>
  <c r="HU238" i="1"/>
  <c r="HU221" i="1"/>
  <c r="HU231" i="1"/>
  <c r="HU241" i="1"/>
  <c r="HU239" i="1"/>
  <c r="HU234" i="1"/>
  <c r="HU242" i="1"/>
  <c r="HU222" i="1"/>
  <c r="HU226" i="1"/>
  <c r="HU243" i="1"/>
  <c r="HU235" i="1"/>
  <c r="HU223" i="1"/>
  <c r="HU227" i="1"/>
  <c r="HU210" i="1"/>
  <c r="HU211" i="1"/>
  <c r="HU212" i="1"/>
  <c r="HU213" i="1"/>
  <c r="HU206" i="1"/>
  <c r="HU202" i="1"/>
  <c r="HU198" i="1"/>
  <c r="HU203" i="1"/>
  <c r="HU194" i="1"/>
  <c r="HU207" i="1"/>
  <c r="HU195" i="1"/>
  <c r="HU199" i="1"/>
  <c r="HU208" i="1"/>
  <c r="HU204" i="1"/>
  <c r="HU205" i="1"/>
  <c r="HU196" i="1"/>
  <c r="HU200" i="1"/>
  <c r="HU209" i="1"/>
  <c r="HU201" i="1"/>
  <c r="HU197" i="1"/>
  <c r="HU191" i="1"/>
  <c r="HU192" i="1"/>
  <c r="HU193" i="1"/>
  <c r="HU77" i="1"/>
  <c r="HU86" i="1"/>
  <c r="HU95" i="1"/>
  <c r="HU190" i="1"/>
  <c r="HU177" i="1"/>
  <c r="HU184" i="1"/>
  <c r="HU185" i="1"/>
  <c r="HU186" i="1"/>
  <c r="HU181" i="1"/>
  <c r="HU182" i="1"/>
  <c r="HU183" i="1"/>
  <c r="HU59" i="1"/>
  <c r="HU68" i="1"/>
  <c r="HU48" i="1"/>
  <c r="HU171" i="1"/>
  <c r="HU172" i="1"/>
  <c r="HU173" i="1"/>
  <c r="HU24" i="1"/>
  <c r="HV9" i="1"/>
  <c r="HV104" i="1" l="1"/>
  <c r="HV113" i="1"/>
  <c r="HV158" i="1"/>
  <c r="HV167" i="1"/>
  <c r="HV304" i="1"/>
  <c r="HV298" i="1"/>
  <c r="HV300" i="1"/>
  <c r="HV297" i="1"/>
  <c r="HV290" i="1"/>
  <c r="HV295" i="1"/>
  <c r="HV291" i="1"/>
  <c r="HV289" i="1"/>
  <c r="HV288" i="1"/>
  <c r="HV292" i="1"/>
  <c r="HV302" i="1"/>
  <c r="HV301" i="1"/>
  <c r="HV294" i="1"/>
  <c r="HV303" i="1"/>
  <c r="HV296" i="1"/>
  <c r="HV293" i="1"/>
  <c r="HV299" i="1"/>
  <c r="HV306" i="1"/>
  <c r="HV305" i="1"/>
  <c r="HV307" i="1"/>
  <c r="HV287" i="1"/>
  <c r="HV284" i="1"/>
  <c r="HV285" i="1"/>
  <c r="HV286" i="1"/>
  <c r="HV280" i="1"/>
  <c r="HV283" i="1"/>
  <c r="HV270" i="1"/>
  <c r="HV271" i="1"/>
  <c r="HV272" i="1"/>
  <c r="HV273" i="1"/>
  <c r="HV214" i="1"/>
  <c r="HV215" i="1"/>
  <c r="HV216" i="1"/>
  <c r="HV217" i="1"/>
  <c r="HV149" i="1"/>
  <c r="HV131" i="1"/>
  <c r="HV140" i="1"/>
  <c r="HV122" i="1"/>
  <c r="HV278" i="1"/>
  <c r="HV277" i="1"/>
  <c r="HV279" i="1"/>
  <c r="HV276" i="1"/>
  <c r="HV262" i="1"/>
  <c r="HV258" i="1"/>
  <c r="HV254" i="1"/>
  <c r="HV250" i="1"/>
  <c r="HV266" i="1"/>
  <c r="HV246" i="1"/>
  <c r="HV255" i="1"/>
  <c r="HV263" i="1"/>
  <c r="HV259" i="1"/>
  <c r="HV267" i="1"/>
  <c r="HV247" i="1"/>
  <c r="HV251" i="1"/>
  <c r="HV268" i="1"/>
  <c r="HV252" i="1"/>
  <c r="HV260" i="1"/>
  <c r="HV264" i="1"/>
  <c r="HV248" i="1"/>
  <c r="HV256" i="1"/>
  <c r="HV265" i="1"/>
  <c r="HV249" i="1"/>
  <c r="HV261" i="1"/>
  <c r="HV269" i="1"/>
  <c r="HV253" i="1"/>
  <c r="HV257" i="1"/>
  <c r="HV240" i="1"/>
  <c r="HV230" i="1"/>
  <c r="HV236" i="1"/>
  <c r="HV229" i="1"/>
  <c r="HV224" i="1"/>
  <c r="HV232" i="1"/>
  <c r="HV220" i="1"/>
  <c r="HV228" i="1"/>
  <c r="HV237" i="1"/>
  <c r="HV225" i="1"/>
  <c r="HV238" i="1"/>
  <c r="HV221" i="1"/>
  <c r="HV231" i="1"/>
  <c r="HV233" i="1"/>
  <c r="HV241" i="1"/>
  <c r="HV222" i="1"/>
  <c r="HV239" i="1"/>
  <c r="HV242" i="1"/>
  <c r="HV234" i="1"/>
  <c r="HV226" i="1"/>
  <c r="HV223" i="1"/>
  <c r="HV227" i="1"/>
  <c r="HV243" i="1"/>
  <c r="HV235" i="1"/>
  <c r="HV210" i="1"/>
  <c r="HV211" i="1"/>
  <c r="HV212" i="1"/>
  <c r="HV213" i="1"/>
  <c r="HV206" i="1"/>
  <c r="HV194" i="1"/>
  <c r="HV198" i="1"/>
  <c r="HV203" i="1"/>
  <c r="HV202" i="1"/>
  <c r="HV207" i="1"/>
  <c r="HV204" i="1"/>
  <c r="HV208" i="1"/>
  <c r="HV195" i="1"/>
  <c r="HV199" i="1"/>
  <c r="HV196" i="1"/>
  <c r="HV205" i="1"/>
  <c r="HV209" i="1"/>
  <c r="HV200" i="1"/>
  <c r="HV197" i="1"/>
  <c r="HV201" i="1"/>
  <c r="HV191" i="1"/>
  <c r="HV192" i="1"/>
  <c r="HV193" i="1"/>
  <c r="HV77" i="1"/>
  <c r="HV86" i="1"/>
  <c r="HV95" i="1"/>
  <c r="HV190" i="1"/>
  <c r="HV177" i="1"/>
  <c r="HV184" i="1"/>
  <c r="HV185" i="1"/>
  <c r="HV186" i="1"/>
  <c r="HV181" i="1"/>
  <c r="HV182" i="1"/>
  <c r="HV183" i="1"/>
  <c r="HV59" i="1"/>
  <c r="HV68" i="1"/>
  <c r="HV48" i="1"/>
  <c r="HV171" i="1"/>
  <c r="HV172" i="1"/>
  <c r="HV173" i="1"/>
  <c r="HV24" i="1"/>
  <c r="HW9" i="1"/>
  <c r="HW104" i="1" l="1"/>
  <c r="HW113" i="1"/>
  <c r="HW158" i="1"/>
  <c r="HW167" i="1"/>
  <c r="HW307" i="1"/>
  <c r="HW304" i="1"/>
  <c r="HW303" i="1"/>
  <c r="HW300" i="1"/>
  <c r="HW295" i="1"/>
  <c r="HW294" i="1"/>
  <c r="HW288" i="1"/>
  <c r="HW293" i="1"/>
  <c r="HW296" i="1"/>
  <c r="HW299" i="1"/>
  <c r="HW289" i="1"/>
  <c r="HW301" i="1"/>
  <c r="HW291" i="1"/>
  <c r="HW290" i="1"/>
  <c r="HW292" i="1"/>
  <c r="HW297" i="1"/>
  <c r="HW298" i="1"/>
  <c r="HW305" i="1"/>
  <c r="HW302" i="1"/>
  <c r="HW306" i="1"/>
  <c r="HW284" i="1"/>
  <c r="HW285" i="1"/>
  <c r="HW286" i="1"/>
  <c r="HW287" i="1"/>
  <c r="HW280" i="1"/>
  <c r="HW283" i="1"/>
  <c r="HW270" i="1"/>
  <c r="HW271" i="1"/>
  <c r="HW272" i="1"/>
  <c r="HW273" i="1"/>
  <c r="HW214" i="1"/>
  <c r="HW215" i="1"/>
  <c r="HW216" i="1"/>
  <c r="HW217" i="1"/>
  <c r="HW149" i="1"/>
  <c r="HW122" i="1"/>
  <c r="HW140" i="1"/>
  <c r="HW131" i="1"/>
  <c r="HW277" i="1"/>
  <c r="HW278" i="1"/>
  <c r="HW279" i="1"/>
  <c r="HW276" i="1"/>
  <c r="HW258" i="1"/>
  <c r="HW246" i="1"/>
  <c r="HW250" i="1"/>
  <c r="HW254" i="1"/>
  <c r="HW262" i="1"/>
  <c r="HW266" i="1"/>
  <c r="HW255" i="1"/>
  <c r="HW251" i="1"/>
  <c r="HW263" i="1"/>
  <c r="HW267" i="1"/>
  <c r="HW259" i="1"/>
  <c r="HW247" i="1"/>
  <c r="HW256" i="1"/>
  <c r="HW268" i="1"/>
  <c r="HW252" i="1"/>
  <c r="HW248" i="1"/>
  <c r="HW260" i="1"/>
  <c r="HW264" i="1"/>
  <c r="HW253" i="1"/>
  <c r="HW269" i="1"/>
  <c r="HW257" i="1"/>
  <c r="HW261" i="1"/>
  <c r="HW249" i="1"/>
  <c r="HW265" i="1"/>
  <c r="HW220" i="1"/>
  <c r="HW237" i="1"/>
  <c r="HW229" i="1"/>
  <c r="HW240" i="1"/>
  <c r="HW230" i="1"/>
  <c r="HW236" i="1"/>
  <c r="HW228" i="1"/>
  <c r="HW224" i="1"/>
  <c r="HW232" i="1"/>
  <c r="HW233" i="1"/>
  <c r="HW231" i="1"/>
  <c r="HW221" i="1"/>
  <c r="HW238" i="1"/>
  <c r="HW241" i="1"/>
  <c r="HW225" i="1"/>
  <c r="HW222" i="1"/>
  <c r="HW226" i="1"/>
  <c r="HW239" i="1"/>
  <c r="HW242" i="1"/>
  <c r="HW234" i="1"/>
  <c r="HW243" i="1"/>
  <c r="HW235" i="1"/>
  <c r="HW223" i="1"/>
  <c r="HW227" i="1"/>
  <c r="HW210" i="1"/>
  <c r="HW211" i="1"/>
  <c r="HW212" i="1"/>
  <c r="HW213" i="1"/>
  <c r="HW206" i="1"/>
  <c r="HW202" i="1"/>
  <c r="HW194" i="1"/>
  <c r="HW207" i="1"/>
  <c r="HW198" i="1"/>
  <c r="HW203" i="1"/>
  <c r="HW199" i="1"/>
  <c r="HW208" i="1"/>
  <c r="HW204" i="1"/>
  <c r="HW195" i="1"/>
  <c r="HW200" i="1"/>
  <c r="HW209" i="1"/>
  <c r="HW205" i="1"/>
  <c r="HW196" i="1"/>
  <c r="HW201" i="1"/>
  <c r="HW197" i="1"/>
  <c r="HW191" i="1"/>
  <c r="HW192" i="1"/>
  <c r="HW193" i="1"/>
  <c r="HW77" i="1"/>
  <c r="HW86" i="1"/>
  <c r="HW95" i="1"/>
  <c r="HW190" i="1"/>
  <c r="HW177" i="1"/>
  <c r="HW184" i="1"/>
  <c r="HW185" i="1"/>
  <c r="HW186" i="1"/>
  <c r="HW182" i="1"/>
  <c r="HW181" i="1"/>
  <c r="HW183" i="1"/>
  <c r="HW59" i="1"/>
  <c r="HW68" i="1"/>
  <c r="HW48" i="1"/>
  <c r="HW171" i="1"/>
  <c r="HW172" i="1"/>
  <c r="HW173" i="1"/>
  <c r="HW24" i="1"/>
  <c r="HX9" i="1"/>
  <c r="HX104" i="1" l="1"/>
  <c r="HX113" i="1"/>
  <c r="HX158" i="1"/>
  <c r="HX167" i="1"/>
  <c r="HX306" i="1"/>
  <c r="HX293" i="1"/>
  <c r="HX289" i="1"/>
  <c r="HX294" i="1"/>
  <c r="HX299" i="1"/>
  <c r="HX291" i="1"/>
  <c r="HX295" i="1"/>
  <c r="HX301" i="1"/>
  <c r="HX288" i="1"/>
  <c r="HX300" i="1"/>
  <c r="HX296" i="1"/>
  <c r="HX297" i="1"/>
  <c r="HX292" i="1"/>
  <c r="HX298" i="1"/>
  <c r="HX290" i="1"/>
  <c r="HX307" i="1"/>
  <c r="HX302" i="1"/>
  <c r="HX303" i="1"/>
  <c r="HX305" i="1"/>
  <c r="HX304" i="1"/>
  <c r="HX285" i="1"/>
  <c r="HX284" i="1"/>
  <c r="HX287" i="1"/>
  <c r="HX286" i="1"/>
  <c r="HX280" i="1"/>
  <c r="HX283" i="1"/>
  <c r="HX270" i="1"/>
  <c r="HX271" i="1"/>
  <c r="HX272" i="1"/>
  <c r="HX273" i="1"/>
  <c r="HX214" i="1"/>
  <c r="HX215" i="1"/>
  <c r="HX216" i="1"/>
  <c r="HX217" i="1"/>
  <c r="HX149" i="1"/>
  <c r="HX140" i="1"/>
  <c r="HX122" i="1"/>
  <c r="HX131" i="1"/>
  <c r="HX277" i="1"/>
  <c r="HX278" i="1"/>
  <c r="HX276" i="1"/>
  <c r="HX279" i="1"/>
  <c r="HX254" i="1"/>
  <c r="HX266" i="1"/>
  <c r="HX246" i="1"/>
  <c r="HX258" i="1"/>
  <c r="HX262" i="1"/>
  <c r="HX250" i="1"/>
  <c r="HX251" i="1"/>
  <c r="HX247" i="1"/>
  <c r="HX255" i="1"/>
  <c r="HX267" i="1"/>
  <c r="HX263" i="1"/>
  <c r="HX259" i="1"/>
  <c r="HX264" i="1"/>
  <c r="HX256" i="1"/>
  <c r="HX248" i="1"/>
  <c r="HX260" i="1"/>
  <c r="HX268" i="1"/>
  <c r="HX252" i="1"/>
  <c r="HX269" i="1"/>
  <c r="HX253" i="1"/>
  <c r="HX249" i="1"/>
  <c r="HX265" i="1"/>
  <c r="HX257" i="1"/>
  <c r="HX261" i="1"/>
  <c r="HX228" i="1"/>
  <c r="HX230" i="1"/>
  <c r="HX232" i="1"/>
  <c r="HX240" i="1"/>
  <c r="HX220" i="1"/>
  <c r="HX229" i="1"/>
  <c r="HX224" i="1"/>
  <c r="HX237" i="1"/>
  <c r="HX236" i="1"/>
  <c r="HX231" i="1"/>
  <c r="HX238" i="1"/>
  <c r="HX221" i="1"/>
  <c r="HX225" i="1"/>
  <c r="HX233" i="1"/>
  <c r="HX241" i="1"/>
  <c r="HX222" i="1"/>
  <c r="HX242" i="1"/>
  <c r="HX234" i="1"/>
  <c r="HX226" i="1"/>
  <c r="HX239" i="1"/>
  <c r="HX227" i="1"/>
  <c r="HX243" i="1"/>
  <c r="HX235" i="1"/>
  <c r="HX223" i="1"/>
  <c r="HX210" i="1"/>
  <c r="HX211" i="1"/>
  <c r="HX212" i="1"/>
  <c r="HX213" i="1"/>
  <c r="HX202" i="1"/>
  <c r="HX194" i="1"/>
  <c r="HX198" i="1"/>
  <c r="HX203" i="1"/>
  <c r="HX207" i="1"/>
  <c r="HX206" i="1"/>
  <c r="HX208" i="1"/>
  <c r="HX204" i="1"/>
  <c r="HX195" i="1"/>
  <c r="HX199" i="1"/>
  <c r="HX196" i="1"/>
  <c r="HX205" i="1"/>
  <c r="HX200" i="1"/>
  <c r="HX209" i="1"/>
  <c r="HX201" i="1"/>
  <c r="HX197" i="1"/>
  <c r="HX191" i="1"/>
  <c r="HX192" i="1"/>
  <c r="HX193" i="1"/>
  <c r="HX77" i="1"/>
  <c r="HX86" i="1"/>
  <c r="HX95" i="1"/>
  <c r="HX190" i="1"/>
  <c r="HX177" i="1"/>
  <c r="HX184" i="1"/>
  <c r="HX185" i="1"/>
  <c r="HX186" i="1"/>
  <c r="HX182" i="1"/>
  <c r="HX181" i="1"/>
  <c r="HX183" i="1"/>
  <c r="HX59" i="1"/>
  <c r="HX68" i="1"/>
  <c r="HX48" i="1"/>
  <c r="HX171" i="1"/>
  <c r="HX172" i="1"/>
  <c r="HX173" i="1"/>
  <c r="HX24" i="1"/>
  <c r="HY9" i="1"/>
  <c r="HY104" i="1" l="1"/>
  <c r="HY113" i="1"/>
  <c r="HY158" i="1"/>
  <c r="HY167" i="1"/>
  <c r="HY299" i="1"/>
  <c r="HY294" i="1"/>
  <c r="HY292" i="1"/>
  <c r="HY291" i="1"/>
  <c r="HY290" i="1"/>
  <c r="HY296" i="1"/>
  <c r="HY297" i="1"/>
  <c r="HY298" i="1"/>
  <c r="HY303" i="1"/>
  <c r="HY293" i="1"/>
  <c r="HY289" i="1"/>
  <c r="HY300" i="1"/>
  <c r="HY288" i="1"/>
  <c r="HY295" i="1"/>
  <c r="HY307" i="1"/>
  <c r="HY304" i="1"/>
  <c r="HY301" i="1"/>
  <c r="HY302" i="1"/>
  <c r="HY305" i="1"/>
  <c r="HY306" i="1"/>
  <c r="HY285" i="1"/>
  <c r="HY286" i="1"/>
  <c r="HY284" i="1"/>
  <c r="HY287" i="1"/>
  <c r="HY280" i="1"/>
  <c r="HY283" i="1"/>
  <c r="HY270" i="1"/>
  <c r="HY271" i="1"/>
  <c r="HY272" i="1"/>
  <c r="HY273" i="1"/>
  <c r="HY214" i="1"/>
  <c r="HY215" i="1"/>
  <c r="HY216" i="1"/>
  <c r="HY217" i="1"/>
  <c r="HY149" i="1"/>
  <c r="HY122" i="1"/>
  <c r="HY131" i="1"/>
  <c r="HY140" i="1"/>
  <c r="HY278" i="1"/>
  <c r="HY277" i="1"/>
  <c r="HY276" i="1"/>
  <c r="HY279" i="1"/>
  <c r="HY250" i="1"/>
  <c r="HY266" i="1"/>
  <c r="HY262" i="1"/>
  <c r="HY246" i="1"/>
  <c r="HY254" i="1"/>
  <c r="HY258" i="1"/>
  <c r="HY263" i="1"/>
  <c r="HY251" i="1"/>
  <c r="HY259" i="1"/>
  <c r="HY247" i="1"/>
  <c r="HY255" i="1"/>
  <c r="HY267" i="1"/>
  <c r="HY268" i="1"/>
  <c r="HY264" i="1"/>
  <c r="HY256" i="1"/>
  <c r="HY252" i="1"/>
  <c r="HY248" i="1"/>
  <c r="HY260" i="1"/>
  <c r="HY257" i="1"/>
  <c r="HY261" i="1"/>
  <c r="HY249" i="1"/>
  <c r="HY269" i="1"/>
  <c r="HY265" i="1"/>
  <c r="HY253" i="1"/>
  <c r="HY220" i="1"/>
  <c r="HY237" i="1"/>
  <c r="HY240" i="1"/>
  <c r="HY228" i="1"/>
  <c r="HY236" i="1"/>
  <c r="HY232" i="1"/>
  <c r="HY224" i="1"/>
  <c r="HY230" i="1"/>
  <c r="HY229" i="1"/>
  <c r="HY221" i="1"/>
  <c r="HY231" i="1"/>
  <c r="HY225" i="1"/>
  <c r="HY241" i="1"/>
  <c r="HY238" i="1"/>
  <c r="HY233" i="1"/>
  <c r="HY242" i="1"/>
  <c r="HY239" i="1"/>
  <c r="HY222" i="1"/>
  <c r="HY234" i="1"/>
  <c r="HY226" i="1"/>
  <c r="HY235" i="1"/>
  <c r="HY223" i="1"/>
  <c r="HY227" i="1"/>
  <c r="HY243" i="1"/>
  <c r="HY210" i="1"/>
  <c r="HY211" i="1"/>
  <c r="HY212" i="1"/>
  <c r="HY213" i="1"/>
  <c r="HY202" i="1"/>
  <c r="HY207" i="1"/>
  <c r="HY203" i="1"/>
  <c r="HY194" i="1"/>
  <c r="HY198" i="1"/>
  <c r="HY206" i="1"/>
  <c r="HY195" i="1"/>
  <c r="HY199" i="1"/>
  <c r="HY204" i="1"/>
  <c r="HY208" i="1"/>
  <c r="HY209" i="1"/>
  <c r="HY200" i="1"/>
  <c r="HY196" i="1"/>
  <c r="HY205" i="1"/>
  <c r="HY197" i="1"/>
  <c r="HY201" i="1"/>
  <c r="HY191" i="1"/>
  <c r="HY192" i="1"/>
  <c r="HY193" i="1"/>
  <c r="HY77" i="1"/>
  <c r="HY86" i="1"/>
  <c r="HY95" i="1"/>
  <c r="HY190" i="1"/>
  <c r="HY177" i="1"/>
  <c r="HY184" i="1"/>
  <c r="HY185" i="1"/>
  <c r="HY186" i="1"/>
  <c r="HY181" i="1"/>
  <c r="HY182" i="1"/>
  <c r="HY183" i="1"/>
  <c r="HY59" i="1"/>
  <c r="HY68" i="1"/>
  <c r="HY48" i="1"/>
  <c r="HY171" i="1"/>
  <c r="HY172" i="1"/>
  <c r="HY173" i="1"/>
  <c r="HY24" i="1"/>
  <c r="HZ9" i="1"/>
  <c r="HZ104" i="1" l="1"/>
  <c r="HZ113" i="1"/>
  <c r="HZ158" i="1"/>
  <c r="HZ167" i="1"/>
  <c r="HZ298" i="1"/>
  <c r="HZ291" i="1"/>
  <c r="HZ290" i="1"/>
  <c r="HZ303" i="1"/>
  <c r="HZ295" i="1"/>
  <c r="HZ289" i="1"/>
  <c r="HZ292" i="1"/>
  <c r="HZ297" i="1"/>
  <c r="HZ288" i="1"/>
  <c r="HZ296" i="1"/>
  <c r="HZ299" i="1"/>
  <c r="HZ301" i="1"/>
  <c r="HZ300" i="1"/>
  <c r="HZ293" i="1"/>
  <c r="HZ294" i="1"/>
  <c r="HZ304" i="1"/>
  <c r="HZ302" i="1"/>
  <c r="HZ305" i="1"/>
  <c r="HZ306" i="1"/>
  <c r="HZ307" i="1"/>
  <c r="HZ287" i="1"/>
  <c r="HZ285" i="1"/>
  <c r="HZ284" i="1"/>
  <c r="HZ286" i="1"/>
  <c r="HZ280" i="1"/>
  <c r="HZ283" i="1"/>
  <c r="HZ270" i="1"/>
  <c r="HZ271" i="1"/>
  <c r="HZ272" i="1"/>
  <c r="HZ273" i="1"/>
  <c r="HZ214" i="1"/>
  <c r="HZ215" i="1"/>
  <c r="HZ216" i="1"/>
  <c r="HZ217" i="1"/>
  <c r="HZ149" i="1"/>
  <c r="HZ131" i="1"/>
  <c r="HZ140" i="1"/>
  <c r="HZ122" i="1"/>
  <c r="HZ278" i="1"/>
  <c r="HZ277" i="1"/>
  <c r="HZ279" i="1"/>
  <c r="HZ276" i="1"/>
  <c r="HZ246" i="1"/>
  <c r="HZ266" i="1"/>
  <c r="HZ258" i="1"/>
  <c r="HZ250" i="1"/>
  <c r="HZ262" i="1"/>
  <c r="HZ254" i="1"/>
  <c r="HZ247" i="1"/>
  <c r="HZ263" i="1"/>
  <c r="HZ251" i="1"/>
  <c r="HZ259" i="1"/>
  <c r="HZ255" i="1"/>
  <c r="HZ267" i="1"/>
  <c r="HZ268" i="1"/>
  <c r="HZ264" i="1"/>
  <c r="HZ252" i="1"/>
  <c r="HZ260" i="1"/>
  <c r="HZ256" i="1"/>
  <c r="HZ248" i="1"/>
  <c r="HZ269" i="1"/>
  <c r="HZ257" i="1"/>
  <c r="HZ249" i="1"/>
  <c r="HZ253" i="1"/>
  <c r="HZ265" i="1"/>
  <c r="HZ261" i="1"/>
  <c r="HZ236" i="1"/>
  <c r="HZ224" i="1"/>
  <c r="HZ220" i="1"/>
  <c r="HZ229" i="1"/>
  <c r="HZ240" i="1"/>
  <c r="HZ228" i="1"/>
  <c r="HZ237" i="1"/>
  <c r="HZ232" i="1"/>
  <c r="HZ230" i="1"/>
  <c r="HZ241" i="1"/>
  <c r="HZ225" i="1"/>
  <c r="HZ238" i="1"/>
  <c r="HZ221" i="1"/>
  <c r="HZ233" i="1"/>
  <c r="HZ231" i="1"/>
  <c r="HZ226" i="1"/>
  <c r="HZ222" i="1"/>
  <c r="HZ234" i="1"/>
  <c r="HZ239" i="1"/>
  <c r="HZ242" i="1"/>
  <c r="HZ223" i="1"/>
  <c r="HZ243" i="1"/>
  <c r="HZ227" i="1"/>
  <c r="HZ235" i="1"/>
  <c r="HZ210" i="1"/>
  <c r="HZ211" i="1"/>
  <c r="HZ212" i="1"/>
  <c r="HZ213" i="1"/>
  <c r="HZ202" i="1"/>
  <c r="HZ194" i="1"/>
  <c r="HZ206" i="1"/>
  <c r="HZ198" i="1"/>
  <c r="HZ207" i="1"/>
  <c r="HZ203" i="1"/>
  <c r="HZ208" i="1"/>
  <c r="HZ199" i="1"/>
  <c r="HZ195" i="1"/>
  <c r="HZ204" i="1"/>
  <c r="HZ205" i="1"/>
  <c r="HZ209" i="1"/>
  <c r="HZ200" i="1"/>
  <c r="HZ196" i="1"/>
  <c r="HZ201" i="1"/>
  <c r="HZ197" i="1"/>
  <c r="HZ191" i="1"/>
  <c r="HZ192" i="1"/>
  <c r="HZ193" i="1"/>
  <c r="HZ77" i="1"/>
  <c r="HZ86" i="1"/>
  <c r="HZ95" i="1"/>
  <c r="HZ190" i="1"/>
  <c r="HZ177" i="1"/>
  <c r="HZ184" i="1"/>
  <c r="HZ185" i="1"/>
  <c r="HZ186" i="1"/>
  <c r="HZ182" i="1"/>
  <c r="HZ181" i="1"/>
  <c r="HZ183" i="1"/>
  <c r="HZ59" i="1"/>
  <c r="HZ68" i="1"/>
  <c r="HZ48" i="1"/>
  <c r="HZ171" i="1"/>
  <c r="HZ172" i="1"/>
  <c r="HZ173" i="1"/>
  <c r="HZ24" i="1"/>
  <c r="IA9" i="1"/>
  <c r="IA104" i="1" l="1"/>
  <c r="IA113" i="1"/>
  <c r="IA158" i="1"/>
  <c r="IA167" i="1"/>
  <c r="IA304" i="1"/>
  <c r="IA306" i="1"/>
  <c r="IA293" i="1"/>
  <c r="IA290" i="1"/>
  <c r="IA294" i="1"/>
  <c r="IA295" i="1"/>
  <c r="IA301" i="1"/>
  <c r="IA292" i="1"/>
  <c r="IA302" i="1"/>
  <c r="IA288" i="1"/>
  <c r="IA289" i="1"/>
  <c r="IA291" i="1"/>
  <c r="IA297" i="1"/>
  <c r="IA299" i="1"/>
  <c r="IA296" i="1"/>
  <c r="IA298" i="1"/>
  <c r="IA303" i="1"/>
  <c r="IA305" i="1"/>
  <c r="IA300" i="1"/>
  <c r="IA307" i="1"/>
  <c r="IA285" i="1"/>
  <c r="IA286" i="1"/>
  <c r="IA284" i="1"/>
  <c r="IA287" i="1"/>
  <c r="IA280" i="1"/>
  <c r="IA283" i="1"/>
  <c r="IA270" i="1"/>
  <c r="IA271" i="1"/>
  <c r="IA272" i="1"/>
  <c r="IA273" i="1"/>
  <c r="IA214" i="1"/>
  <c r="IA215" i="1"/>
  <c r="IA216" i="1"/>
  <c r="IA217" i="1"/>
  <c r="IA149" i="1"/>
  <c r="IA140" i="1"/>
  <c r="IA131" i="1"/>
  <c r="IA122" i="1"/>
  <c r="IA278" i="1"/>
  <c r="IA277" i="1"/>
  <c r="IA276" i="1"/>
  <c r="IA279" i="1"/>
  <c r="IA266" i="1"/>
  <c r="IA254" i="1"/>
  <c r="IA258" i="1"/>
  <c r="IA250" i="1"/>
  <c r="IA246" i="1"/>
  <c r="IA262" i="1"/>
  <c r="IA255" i="1"/>
  <c r="IA263" i="1"/>
  <c r="IA247" i="1"/>
  <c r="IA259" i="1"/>
  <c r="IA251" i="1"/>
  <c r="IA267" i="1"/>
  <c r="IA268" i="1"/>
  <c r="IA248" i="1"/>
  <c r="IA260" i="1"/>
  <c r="IA264" i="1"/>
  <c r="IA256" i="1"/>
  <c r="IA252" i="1"/>
  <c r="IA249" i="1"/>
  <c r="IA253" i="1"/>
  <c r="IA257" i="1"/>
  <c r="IA265" i="1"/>
  <c r="IA261" i="1"/>
  <c r="IA269" i="1"/>
  <c r="IA230" i="1"/>
  <c r="IA232" i="1"/>
  <c r="IA229" i="1"/>
  <c r="IA236" i="1"/>
  <c r="IA220" i="1"/>
  <c r="IA237" i="1"/>
  <c r="IA240" i="1"/>
  <c r="IA224" i="1"/>
  <c r="IA228" i="1"/>
  <c r="IA231" i="1"/>
  <c r="IA238" i="1"/>
  <c r="IA221" i="1"/>
  <c r="IA233" i="1"/>
  <c r="IA225" i="1"/>
  <c r="IA241" i="1"/>
  <c r="IA234" i="1"/>
  <c r="IA226" i="1"/>
  <c r="IA222" i="1"/>
  <c r="IA239" i="1"/>
  <c r="IA242" i="1"/>
  <c r="IA227" i="1"/>
  <c r="IA243" i="1"/>
  <c r="IA223" i="1"/>
  <c r="IA235" i="1"/>
  <c r="IA210" i="1"/>
  <c r="IA211" i="1"/>
  <c r="IA212" i="1"/>
  <c r="IA213" i="1"/>
  <c r="IA203" i="1"/>
  <c r="IA198" i="1"/>
  <c r="IA194" i="1"/>
  <c r="IA202" i="1"/>
  <c r="IA206" i="1"/>
  <c r="IA207" i="1"/>
  <c r="IA208" i="1"/>
  <c r="IA195" i="1"/>
  <c r="IA199" i="1"/>
  <c r="IA204" i="1"/>
  <c r="IA200" i="1"/>
  <c r="IA196" i="1"/>
  <c r="IA209" i="1"/>
  <c r="IA205" i="1"/>
  <c r="IA197" i="1"/>
  <c r="IA201" i="1"/>
  <c r="IA191" i="1"/>
  <c r="IA192" i="1"/>
  <c r="IA193" i="1"/>
  <c r="IA77" i="1"/>
  <c r="IA86" i="1"/>
  <c r="IA95" i="1"/>
  <c r="IA190" i="1"/>
  <c r="IA177" i="1"/>
  <c r="IA184" i="1"/>
  <c r="IA185" i="1"/>
  <c r="IA186" i="1"/>
  <c r="IA182" i="1"/>
  <c r="IA181" i="1"/>
  <c r="IA183" i="1"/>
  <c r="IA59" i="1"/>
  <c r="IA68" i="1"/>
  <c r="IA48" i="1"/>
  <c r="IA171" i="1"/>
  <c r="IA172" i="1"/>
  <c r="IA173" i="1"/>
  <c r="IA24" i="1"/>
  <c r="IB9" i="1"/>
  <c r="IB104" i="1" l="1"/>
  <c r="IB113" i="1"/>
  <c r="IB158" i="1"/>
  <c r="IB167" i="1"/>
  <c r="IB304" i="1"/>
  <c r="IB294" i="1"/>
  <c r="IB295" i="1"/>
  <c r="IB296" i="1"/>
  <c r="IB300" i="1"/>
  <c r="IB299" i="1"/>
  <c r="IB301" i="1"/>
  <c r="IB288" i="1"/>
  <c r="IB293" i="1"/>
  <c r="IB303" i="1"/>
  <c r="IB290" i="1"/>
  <c r="IB292" i="1"/>
  <c r="IB291" i="1"/>
  <c r="IB289" i="1"/>
  <c r="IB297" i="1"/>
  <c r="IB298" i="1"/>
  <c r="IB305" i="1"/>
  <c r="IB302" i="1"/>
  <c r="IB307" i="1"/>
  <c r="IB306" i="1"/>
  <c r="IB287" i="1"/>
  <c r="IB284" i="1"/>
  <c r="IB286" i="1"/>
  <c r="IB285" i="1"/>
  <c r="IB280" i="1"/>
  <c r="IB283" i="1"/>
  <c r="IB270" i="1"/>
  <c r="IB271" i="1"/>
  <c r="IB272" i="1"/>
  <c r="IB273" i="1"/>
  <c r="IB214" i="1"/>
  <c r="IB215" i="1"/>
  <c r="IB216" i="1"/>
  <c r="IB217" i="1"/>
  <c r="IB149" i="1"/>
  <c r="IB122" i="1"/>
  <c r="IB140" i="1"/>
  <c r="IB131" i="1"/>
  <c r="IB277" i="1"/>
  <c r="IB278" i="1"/>
  <c r="IB276" i="1"/>
  <c r="IB279" i="1"/>
  <c r="IB246" i="1"/>
  <c r="IB250" i="1"/>
  <c r="IB258" i="1"/>
  <c r="IB254" i="1"/>
  <c r="IB262" i="1"/>
  <c r="IB266" i="1"/>
  <c r="IB251" i="1"/>
  <c r="IB259" i="1"/>
  <c r="IB267" i="1"/>
  <c r="IB255" i="1"/>
  <c r="IB263" i="1"/>
  <c r="IB247" i="1"/>
  <c r="IB268" i="1"/>
  <c r="IB256" i="1"/>
  <c r="IB252" i="1"/>
  <c r="IB248" i="1"/>
  <c r="IB260" i="1"/>
  <c r="IB264" i="1"/>
  <c r="IB257" i="1"/>
  <c r="IB269" i="1"/>
  <c r="IB261" i="1"/>
  <c r="IB249" i="1"/>
  <c r="IB265" i="1"/>
  <c r="IB253" i="1"/>
  <c r="IB220" i="1"/>
  <c r="IB228" i="1"/>
  <c r="IB237" i="1"/>
  <c r="IB232" i="1"/>
  <c r="IB230" i="1"/>
  <c r="IB240" i="1"/>
  <c r="IB224" i="1"/>
  <c r="IB229" i="1"/>
  <c r="IB236" i="1"/>
  <c r="IB225" i="1"/>
  <c r="IB238" i="1"/>
  <c r="IB231" i="1"/>
  <c r="IB241" i="1"/>
  <c r="IB233" i="1"/>
  <c r="IB221" i="1"/>
  <c r="IB242" i="1"/>
  <c r="IB239" i="1"/>
  <c r="IB234" i="1"/>
  <c r="IB222" i="1"/>
  <c r="IB226" i="1"/>
  <c r="IB243" i="1"/>
  <c r="IB235" i="1"/>
  <c r="IB223" i="1"/>
  <c r="IB227" i="1"/>
  <c r="IB210" i="1"/>
  <c r="IB211" i="1"/>
  <c r="IB212" i="1"/>
  <c r="IB213" i="1"/>
  <c r="IB206" i="1"/>
  <c r="IB202" i="1"/>
  <c r="IB194" i="1"/>
  <c r="IB198" i="1"/>
  <c r="IB207" i="1"/>
  <c r="IB203" i="1"/>
  <c r="IB199" i="1"/>
  <c r="IB195" i="1"/>
  <c r="IB208" i="1"/>
  <c r="IB204" i="1"/>
  <c r="IB200" i="1"/>
  <c r="IB196" i="1"/>
  <c r="IB209" i="1"/>
  <c r="IB205" i="1"/>
  <c r="IB201" i="1"/>
  <c r="IB197" i="1"/>
  <c r="IB191" i="1"/>
  <c r="IB192" i="1"/>
  <c r="IB193" i="1"/>
  <c r="IB77" i="1"/>
  <c r="IB86" i="1"/>
  <c r="IB95" i="1"/>
  <c r="IB190" i="1"/>
  <c r="IB177" i="1"/>
  <c r="IB184" i="1"/>
  <c r="IB185" i="1"/>
  <c r="IB186" i="1"/>
  <c r="IB182" i="1"/>
  <c r="IB181" i="1"/>
  <c r="IB183" i="1"/>
  <c r="IB59" i="1"/>
  <c r="IB68" i="1"/>
  <c r="IB48" i="1"/>
  <c r="IB171" i="1"/>
  <c r="IB172" i="1"/>
  <c r="IB173" i="1"/>
  <c r="IB24" i="1"/>
  <c r="IC9" i="1"/>
  <c r="IC104" i="1" l="1"/>
  <c r="IC113" i="1"/>
  <c r="IC158" i="1"/>
  <c r="IC167" i="1"/>
  <c r="IC304" i="1"/>
  <c r="IC291" i="1"/>
  <c r="IC290" i="1"/>
  <c r="IC299" i="1"/>
  <c r="IC288" i="1"/>
  <c r="IC295" i="1"/>
  <c r="IC296" i="1"/>
  <c r="IC297" i="1"/>
  <c r="IC289" i="1"/>
  <c r="IC292" i="1"/>
  <c r="IC298" i="1"/>
  <c r="IC293" i="1"/>
  <c r="IC294" i="1"/>
  <c r="IC300" i="1"/>
  <c r="IC301" i="1"/>
  <c r="IC302" i="1"/>
  <c r="IC303" i="1"/>
  <c r="IC307" i="1"/>
  <c r="IC305" i="1"/>
  <c r="IC306" i="1"/>
  <c r="IC286" i="1"/>
  <c r="IC285" i="1"/>
  <c r="IC284" i="1"/>
  <c r="IC287" i="1"/>
  <c r="IC280" i="1"/>
  <c r="IC283" i="1"/>
  <c r="IC270" i="1"/>
  <c r="IC271" i="1"/>
  <c r="IC272" i="1"/>
  <c r="IC273" i="1"/>
  <c r="IC214" i="1"/>
  <c r="IC215" i="1"/>
  <c r="IC216" i="1"/>
  <c r="IC217" i="1"/>
  <c r="IC149" i="1"/>
  <c r="IC122" i="1"/>
  <c r="IC140" i="1"/>
  <c r="IC131" i="1"/>
  <c r="IC278" i="1"/>
  <c r="IC277" i="1"/>
  <c r="IC276" i="1"/>
  <c r="IC279" i="1"/>
  <c r="IC258" i="1"/>
  <c r="IC250" i="1"/>
  <c r="IC246" i="1"/>
  <c r="IC262" i="1"/>
  <c r="IC266" i="1"/>
  <c r="IC254" i="1"/>
  <c r="IC247" i="1"/>
  <c r="IC255" i="1"/>
  <c r="IC251" i="1"/>
  <c r="IC259" i="1"/>
  <c r="IC263" i="1"/>
  <c r="IC267" i="1"/>
  <c r="IC264" i="1"/>
  <c r="IC256" i="1"/>
  <c r="IC268" i="1"/>
  <c r="IC252" i="1"/>
  <c r="IC248" i="1"/>
  <c r="IC260" i="1"/>
  <c r="IC249" i="1"/>
  <c r="IC253" i="1"/>
  <c r="IC257" i="1"/>
  <c r="IC269" i="1"/>
  <c r="IC265" i="1"/>
  <c r="IC261" i="1"/>
  <c r="IC240" i="1"/>
  <c r="IC220" i="1"/>
  <c r="IC229" i="1"/>
  <c r="IC232" i="1"/>
  <c r="IC237" i="1"/>
  <c r="IC224" i="1"/>
  <c r="IC228" i="1"/>
  <c r="IC230" i="1"/>
  <c r="IC236" i="1"/>
  <c r="IC225" i="1"/>
  <c r="IC233" i="1"/>
  <c r="IC241" i="1"/>
  <c r="IC238" i="1"/>
  <c r="IC221" i="1"/>
  <c r="IC231" i="1"/>
  <c r="IC242" i="1"/>
  <c r="IC222" i="1"/>
  <c r="IC239" i="1"/>
  <c r="IC234" i="1"/>
  <c r="IC226" i="1"/>
  <c r="IC243" i="1"/>
  <c r="IC235" i="1"/>
  <c r="IC223" i="1"/>
  <c r="IC227" i="1"/>
  <c r="IC210" i="1"/>
  <c r="IC211" i="1"/>
  <c r="IC212" i="1"/>
  <c r="IC213" i="1"/>
  <c r="IC198" i="1"/>
  <c r="IC207" i="1"/>
  <c r="IC194" i="1"/>
  <c r="IC203" i="1"/>
  <c r="IC202" i="1"/>
  <c r="IC206" i="1"/>
  <c r="IC195" i="1"/>
  <c r="IC199" i="1"/>
  <c r="IC204" i="1"/>
  <c r="IC208" i="1"/>
  <c r="IC196" i="1"/>
  <c r="IC200" i="1"/>
  <c r="IC209" i="1"/>
  <c r="IC205" i="1"/>
  <c r="IC201" i="1"/>
  <c r="IC197" i="1"/>
  <c r="IC191" i="1"/>
  <c r="IC192" i="1"/>
  <c r="IC193" i="1"/>
  <c r="IC77" i="1"/>
  <c r="IC86" i="1"/>
  <c r="IC95" i="1"/>
  <c r="IC190" i="1"/>
  <c r="IC177" i="1"/>
  <c r="IC184" i="1"/>
  <c r="IC185" i="1"/>
  <c r="IC186" i="1"/>
  <c r="IC181" i="1"/>
  <c r="IC182" i="1"/>
  <c r="IC183" i="1"/>
  <c r="IC59" i="1"/>
  <c r="IC68" i="1"/>
  <c r="IC48" i="1"/>
  <c r="IC171" i="1"/>
  <c r="IC172" i="1"/>
  <c r="IC173" i="1"/>
  <c r="IC24" i="1"/>
  <c r="ID9" i="1"/>
  <c r="ID104" i="1" l="1"/>
  <c r="ID113" i="1"/>
  <c r="ID158" i="1"/>
  <c r="ID167" i="1"/>
  <c r="ID304" i="1"/>
  <c r="ID302" i="1"/>
  <c r="ID300" i="1"/>
  <c r="ID290" i="1"/>
  <c r="ID295" i="1"/>
  <c r="ID291" i="1"/>
  <c r="ID288" i="1"/>
  <c r="ID301" i="1"/>
  <c r="ID303" i="1"/>
  <c r="ID289" i="1"/>
  <c r="ID294" i="1"/>
  <c r="ID296" i="1"/>
  <c r="ID298" i="1"/>
  <c r="ID293" i="1"/>
  <c r="ID299" i="1"/>
  <c r="ID292" i="1"/>
  <c r="ID297" i="1"/>
  <c r="ID306" i="1"/>
  <c r="ID307" i="1"/>
  <c r="ID305" i="1"/>
  <c r="ID286" i="1"/>
  <c r="ID284" i="1"/>
  <c r="ID285" i="1"/>
  <c r="ID287" i="1"/>
  <c r="ID280" i="1"/>
  <c r="ID283" i="1"/>
  <c r="ID270" i="1"/>
  <c r="ID271" i="1"/>
  <c r="ID272" i="1"/>
  <c r="ID273" i="1"/>
  <c r="ID214" i="1"/>
  <c r="ID215" i="1"/>
  <c r="ID216" i="1"/>
  <c r="ID217" i="1"/>
  <c r="ID149" i="1"/>
  <c r="ID131" i="1"/>
  <c r="ID140" i="1"/>
  <c r="ID122" i="1"/>
  <c r="ID278" i="1"/>
  <c r="ID277" i="1"/>
  <c r="ID279" i="1"/>
  <c r="ID276" i="1"/>
  <c r="ID254" i="1"/>
  <c r="ID266" i="1"/>
  <c r="ID246" i="1"/>
  <c r="ID250" i="1"/>
  <c r="ID258" i="1"/>
  <c r="ID262" i="1"/>
  <c r="ID267" i="1"/>
  <c r="ID247" i="1"/>
  <c r="ID255" i="1"/>
  <c r="ID251" i="1"/>
  <c r="ID263" i="1"/>
  <c r="ID259" i="1"/>
  <c r="ID268" i="1"/>
  <c r="ID252" i="1"/>
  <c r="ID260" i="1"/>
  <c r="ID248" i="1"/>
  <c r="ID264" i="1"/>
  <c r="ID256" i="1"/>
  <c r="ID265" i="1"/>
  <c r="ID249" i="1"/>
  <c r="ID261" i="1"/>
  <c r="ID253" i="1"/>
  <c r="ID257" i="1"/>
  <c r="ID269" i="1"/>
  <c r="ID228" i="1"/>
  <c r="ID230" i="1"/>
  <c r="ID229" i="1"/>
  <c r="ID240" i="1"/>
  <c r="ID232" i="1"/>
  <c r="ID236" i="1"/>
  <c r="ID224" i="1"/>
  <c r="ID237" i="1"/>
  <c r="ID220" i="1"/>
  <c r="ID231" i="1"/>
  <c r="ID238" i="1"/>
  <c r="ID225" i="1"/>
  <c r="ID233" i="1"/>
  <c r="ID241" i="1"/>
  <c r="ID221" i="1"/>
  <c r="ID239" i="1"/>
  <c r="ID234" i="1"/>
  <c r="ID222" i="1"/>
  <c r="ID226" i="1"/>
  <c r="ID242" i="1"/>
  <c r="ID227" i="1"/>
  <c r="ID243" i="1"/>
  <c r="ID223" i="1"/>
  <c r="ID235" i="1"/>
  <c r="ID210" i="1"/>
  <c r="ID211" i="1"/>
  <c r="ID212" i="1"/>
  <c r="ID213" i="1"/>
  <c r="ID206" i="1"/>
  <c r="ID203" i="1"/>
  <c r="ID198" i="1"/>
  <c r="ID202" i="1"/>
  <c r="ID194" i="1"/>
  <c r="ID207" i="1"/>
  <c r="ID208" i="1"/>
  <c r="ID195" i="1"/>
  <c r="ID204" i="1"/>
  <c r="ID199" i="1"/>
  <c r="ID205" i="1"/>
  <c r="ID196" i="1"/>
  <c r="ID200" i="1"/>
  <c r="ID209" i="1"/>
  <c r="ID197" i="1"/>
  <c r="ID201" i="1"/>
  <c r="ID191" i="1"/>
  <c r="ID192" i="1"/>
  <c r="ID193" i="1"/>
  <c r="ID77" i="1"/>
  <c r="ID86" i="1"/>
  <c r="ID95" i="1"/>
  <c r="ID190" i="1"/>
  <c r="ID177" i="1"/>
  <c r="ID184" i="1"/>
  <c r="ID185" i="1"/>
  <c r="ID186" i="1"/>
  <c r="ID181" i="1"/>
  <c r="ID182" i="1"/>
  <c r="ID183" i="1"/>
  <c r="ID59" i="1"/>
  <c r="ID68" i="1"/>
  <c r="ID48" i="1"/>
  <c r="ID171" i="1"/>
  <c r="ID172" i="1"/>
  <c r="ID173" i="1"/>
  <c r="ID24" i="1"/>
  <c r="D4" i="4" l="1"/>
  <c r="D4" i="7"/>
  <c r="D4" i="6"/>
  <c r="D4" i="8"/>
  <c r="JP24" i="1"/>
  <c r="JO24" i="1"/>
  <c r="JN24" i="1"/>
  <c r="JK14" i="1"/>
  <c r="JK41" i="1" s="1"/>
  <c r="EF5" i="1"/>
  <c r="EF315" i="1" s="1"/>
  <c r="Y31" i="1"/>
  <c r="Y32" i="1" s="1"/>
  <c r="Y33" i="1" s="1"/>
  <c r="Y34" i="1" s="1"/>
  <c r="Y35" i="1" s="1"/>
  <c r="Y36" i="1" s="1"/>
  <c r="Y29" i="1"/>
  <c r="AI30" i="1"/>
  <c r="KR30" i="1" s="1"/>
  <c r="AI24" i="1"/>
  <c r="B761" i="4"/>
  <c r="B760" i="4"/>
  <c r="B759" i="4"/>
  <c r="B755" i="4"/>
  <c r="B754" i="4"/>
  <c r="B753" i="4"/>
  <c r="B752" i="4"/>
  <c r="B751" i="4"/>
  <c r="B750" i="4"/>
  <c r="B749" i="4"/>
  <c r="B748" i="4"/>
  <c r="B747" i="4"/>
  <c r="B743" i="4"/>
  <c r="B742" i="4"/>
  <c r="B741" i="4"/>
  <c r="B740" i="4"/>
  <c r="B739" i="4"/>
  <c r="B738" i="4"/>
  <c r="B737" i="4"/>
  <c r="B736" i="4"/>
  <c r="B735" i="4"/>
  <c r="B731" i="4"/>
  <c r="B730" i="4"/>
  <c r="B729" i="4"/>
  <c r="B728" i="4"/>
  <c r="B727" i="4"/>
  <c r="B726" i="4"/>
  <c r="D30" i="1"/>
  <c r="D24" i="1"/>
  <c r="D16" i="1"/>
  <c r="T13" i="1"/>
  <c r="S13" i="1"/>
  <c r="R13" i="1"/>
  <c r="P13" i="1"/>
  <c r="O13" i="1"/>
  <c r="N13" i="1"/>
  <c r="M13" i="1"/>
  <c r="L13" i="1"/>
  <c r="K13" i="1"/>
  <c r="J13" i="1"/>
  <c r="I13" i="1"/>
  <c r="H13" i="1"/>
  <c r="D5" i="1"/>
  <c r="AH24" i="1"/>
  <c r="AG24" i="1"/>
  <c r="C24" i="1"/>
  <c r="BR24" i="1"/>
  <c r="BQ315" i="1"/>
  <c r="CA5" i="1"/>
  <c r="CA315" i="1" s="1"/>
  <c r="BZ5" i="1"/>
  <c r="BZ315" i="1" s="1"/>
  <c r="BY5" i="1"/>
  <c r="BY315" i="1" s="1"/>
  <c r="BX5" i="1"/>
  <c r="BX315" i="1" s="1"/>
  <c r="BW5" i="1"/>
  <c r="BW315" i="1" s="1"/>
  <c r="BV5" i="1"/>
  <c r="BV315" i="1" s="1"/>
  <c r="BU5" i="1"/>
  <c r="BT5" i="1"/>
  <c r="BS5" i="1"/>
  <c r="BR5" i="1"/>
  <c r="BR315"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15"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315" i="1"/>
  <c r="BS13" i="1"/>
  <c r="BT315" i="1"/>
  <c r="BT13" i="1"/>
  <c r="BU315"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17" i="1"/>
  <c r="MM14" i="1"/>
  <c r="MM16" i="1"/>
  <c r="MN14" i="1"/>
  <c r="MN16" i="1"/>
  <c r="MO14" i="1"/>
  <c r="MO16" i="1"/>
  <c r="MQ14" i="1"/>
  <c r="MQ16" i="1"/>
  <c r="MP14" i="1"/>
  <c r="MP16" i="1"/>
  <c r="MR14" i="1"/>
  <c r="MR16" i="1"/>
  <c r="ML14" i="1"/>
  <c r="ML16" i="1"/>
  <c r="A783" i="2"/>
  <c r="ML99" i="1" l="1"/>
  <c r="ML108" i="1"/>
  <c r="MR99" i="1"/>
  <c r="MR100" i="1" s="1"/>
  <c r="MR108" i="1"/>
  <c r="MP99" i="1"/>
  <c r="MP100" i="1" s="1"/>
  <c r="MP108" i="1"/>
  <c r="MO99" i="1"/>
  <c r="MO103" i="1" s="1"/>
  <c r="MO108" i="1"/>
  <c r="MN99" i="1"/>
  <c r="MN101" i="1" s="1"/>
  <c r="MN108" i="1"/>
  <c r="MM99" i="1"/>
  <c r="MM103" i="1" s="1"/>
  <c r="MM108" i="1"/>
  <c r="MQ99" i="1"/>
  <c r="MQ102" i="1" s="1"/>
  <c r="MQ108" i="1"/>
  <c r="MS99" i="1"/>
  <c r="MS104" i="1" s="1"/>
  <c r="MS108" i="1"/>
  <c r="MN100" i="1"/>
  <c r="MN102" i="1"/>
  <c r="MN103" i="1"/>
  <c r="MN104" i="1"/>
  <c r="ML100" i="1"/>
  <c r="ML101" i="1"/>
  <c r="ML102" i="1"/>
  <c r="ML103" i="1"/>
  <c r="ML104" i="1"/>
  <c r="MO153" i="1"/>
  <c r="MO157" i="1" s="1"/>
  <c r="MO162" i="1"/>
  <c r="MN153" i="1"/>
  <c r="MN154" i="1" s="1"/>
  <c r="MN162" i="1"/>
  <c r="MR153" i="1"/>
  <c r="MR158" i="1" s="1"/>
  <c r="MR162" i="1"/>
  <c r="MP153" i="1"/>
  <c r="MP154" i="1" s="1"/>
  <c r="MP162" i="1"/>
  <c r="ML153" i="1"/>
  <c r="ML154" i="1" s="1"/>
  <c r="ML162" i="1"/>
  <c r="MM153" i="1"/>
  <c r="MM157" i="1" s="1"/>
  <c r="MM162" i="1"/>
  <c r="MQ153" i="1"/>
  <c r="MQ156" i="1" s="1"/>
  <c r="MQ162" i="1"/>
  <c r="MS153" i="1"/>
  <c r="MS156" i="1" s="1"/>
  <c r="MS162" i="1"/>
  <c r="MO154" i="1"/>
  <c r="MR214" i="1"/>
  <c r="MR270" i="1"/>
  <c r="ML214" i="1"/>
  <c r="ML270" i="1"/>
  <c r="MM214" i="1"/>
  <c r="MM270" i="1"/>
  <c r="MO214" i="1"/>
  <c r="MO270" i="1"/>
  <c r="MN214" i="1"/>
  <c r="MN270" i="1"/>
  <c r="MP214" i="1"/>
  <c r="MP270" i="1"/>
  <c r="MQ214" i="1"/>
  <c r="MQ270" i="1"/>
  <c r="MS214" i="1"/>
  <c r="MS270" i="1"/>
  <c r="MO117" i="1"/>
  <c r="MO135" i="1"/>
  <c r="MO144" i="1"/>
  <c r="MO126" i="1"/>
  <c r="MN135" i="1"/>
  <c r="MN117" i="1"/>
  <c r="MN126" i="1"/>
  <c r="MN144" i="1"/>
  <c r="MR144" i="1"/>
  <c r="MR117" i="1"/>
  <c r="MR135" i="1"/>
  <c r="MR126" i="1"/>
  <c r="ML135" i="1"/>
  <c r="ML117" i="1"/>
  <c r="ML144" i="1"/>
  <c r="ML126" i="1"/>
  <c r="MP135" i="1"/>
  <c r="MP126" i="1"/>
  <c r="MP117" i="1"/>
  <c r="MP144" i="1"/>
  <c r="MM117" i="1"/>
  <c r="MM135" i="1"/>
  <c r="MM144" i="1"/>
  <c r="MM126" i="1"/>
  <c r="MQ126" i="1"/>
  <c r="MQ117" i="1"/>
  <c r="MQ135" i="1"/>
  <c r="MQ144" i="1"/>
  <c r="MS135" i="1"/>
  <c r="MS126" i="1"/>
  <c r="MS144" i="1"/>
  <c r="MS117" i="1"/>
  <c r="ML250" i="1"/>
  <c r="ML262" i="1"/>
  <c r="ML246" i="1"/>
  <c r="ML258" i="1"/>
  <c r="ML266" i="1"/>
  <c r="ML254" i="1"/>
  <c r="MN254" i="1"/>
  <c r="MN258" i="1"/>
  <c r="MN246" i="1"/>
  <c r="MN266" i="1"/>
  <c r="MN250" i="1"/>
  <c r="MN262" i="1"/>
  <c r="MM266" i="1"/>
  <c r="MM262" i="1"/>
  <c r="MM246" i="1"/>
  <c r="MM250" i="1"/>
  <c r="MM254" i="1"/>
  <c r="MM258" i="1"/>
  <c r="MO250" i="1"/>
  <c r="MO258" i="1"/>
  <c r="MO254" i="1"/>
  <c r="MO246" i="1"/>
  <c r="MO262" i="1"/>
  <c r="MO266" i="1"/>
  <c r="MR246" i="1"/>
  <c r="MR250" i="1"/>
  <c r="MR262" i="1"/>
  <c r="MR254" i="1"/>
  <c r="MR266" i="1"/>
  <c r="MR258" i="1"/>
  <c r="MP262" i="1"/>
  <c r="MP250" i="1"/>
  <c r="MP266" i="1"/>
  <c r="MP258" i="1"/>
  <c r="MP254" i="1"/>
  <c r="MP246" i="1"/>
  <c r="MQ254" i="1"/>
  <c r="MQ266" i="1"/>
  <c r="MQ250" i="1"/>
  <c r="MQ262" i="1"/>
  <c r="MQ246" i="1"/>
  <c r="MQ258" i="1"/>
  <c r="MS254" i="1"/>
  <c r="MS250" i="1"/>
  <c r="MS246" i="1"/>
  <c r="MS258" i="1"/>
  <c r="MS262" i="1"/>
  <c r="MS266" i="1"/>
  <c r="MO210" i="1"/>
  <c r="MO240" i="1"/>
  <c r="MO224" i="1"/>
  <c r="MO232" i="1"/>
  <c r="MO236" i="1"/>
  <c r="MO220" i="1"/>
  <c r="MO228" i="1"/>
  <c r="MR210" i="1"/>
  <c r="MR220" i="1"/>
  <c r="MR240" i="1"/>
  <c r="MR232" i="1"/>
  <c r="MR224" i="1"/>
  <c r="MR228" i="1"/>
  <c r="MR236" i="1"/>
  <c r="MN210" i="1"/>
  <c r="MN240" i="1"/>
  <c r="MN220" i="1"/>
  <c r="MN232" i="1"/>
  <c r="MN236" i="1"/>
  <c r="MN228" i="1"/>
  <c r="MN224" i="1"/>
  <c r="ML210" i="1"/>
  <c r="ML224" i="1"/>
  <c r="ML240" i="1"/>
  <c r="ML220" i="1"/>
  <c r="ML232" i="1"/>
  <c r="ML236" i="1"/>
  <c r="ML228" i="1"/>
  <c r="MM210" i="1"/>
  <c r="MM232" i="1"/>
  <c r="MM236" i="1"/>
  <c r="MM228" i="1"/>
  <c r="MM224" i="1"/>
  <c r="MM240" i="1"/>
  <c r="MM220" i="1"/>
  <c r="MP210" i="1"/>
  <c r="MP220" i="1"/>
  <c r="MP224" i="1"/>
  <c r="MP240" i="1"/>
  <c r="MP236" i="1"/>
  <c r="MP228" i="1"/>
  <c r="MP232" i="1"/>
  <c r="MQ210" i="1"/>
  <c r="MQ232" i="1"/>
  <c r="MQ224" i="1"/>
  <c r="MQ228" i="1"/>
  <c r="MQ236" i="1"/>
  <c r="MQ240" i="1"/>
  <c r="MQ220" i="1"/>
  <c r="MS210" i="1"/>
  <c r="MS232" i="1"/>
  <c r="MS240" i="1"/>
  <c r="MS228" i="1"/>
  <c r="MS220" i="1"/>
  <c r="MS224" i="1"/>
  <c r="MS236" i="1"/>
  <c r="MR198" i="1"/>
  <c r="MR202" i="1"/>
  <c r="MR206" i="1"/>
  <c r="MR194" i="1"/>
  <c r="MO194" i="1"/>
  <c r="MO198" i="1"/>
  <c r="MO202" i="1"/>
  <c r="MO206" i="1"/>
  <c r="MN194" i="1"/>
  <c r="MN202" i="1"/>
  <c r="MN206" i="1"/>
  <c r="MN198" i="1"/>
  <c r="MP206" i="1"/>
  <c r="MP198" i="1"/>
  <c r="MP202" i="1"/>
  <c r="MP194" i="1"/>
  <c r="ML202" i="1"/>
  <c r="ML206" i="1"/>
  <c r="ML194" i="1"/>
  <c r="ML198" i="1"/>
  <c r="MM194" i="1"/>
  <c r="MM206" i="1"/>
  <c r="MM198" i="1"/>
  <c r="MM202" i="1"/>
  <c r="MQ194" i="1"/>
  <c r="MQ206" i="1"/>
  <c r="MQ198" i="1"/>
  <c r="MQ202" i="1"/>
  <c r="MS194" i="1"/>
  <c r="MS198" i="1"/>
  <c r="MS206" i="1"/>
  <c r="MS202" i="1"/>
  <c r="MR81" i="1"/>
  <c r="MR90" i="1"/>
  <c r="MO90" i="1"/>
  <c r="MO81" i="1"/>
  <c r="MP90" i="1"/>
  <c r="MP81" i="1"/>
  <c r="ML90" i="1"/>
  <c r="ML81" i="1"/>
  <c r="MN81" i="1"/>
  <c r="MN90" i="1"/>
  <c r="MM81" i="1"/>
  <c r="MM90" i="1"/>
  <c r="MQ81" i="1"/>
  <c r="MQ90" i="1"/>
  <c r="MS81" i="1"/>
  <c r="MS90" i="1"/>
  <c r="MO190" i="1"/>
  <c r="MO72" i="1"/>
  <c r="MN190" i="1"/>
  <c r="MN72" i="1"/>
  <c r="MR190" i="1"/>
  <c r="MR72" i="1"/>
  <c r="ML190" i="1"/>
  <c r="ML72" i="1"/>
  <c r="MM190" i="1"/>
  <c r="MM72" i="1"/>
  <c r="MP190" i="1"/>
  <c r="MP72" i="1"/>
  <c r="MQ190" i="1"/>
  <c r="MQ72" i="1"/>
  <c r="MS190" i="1"/>
  <c r="MS72" i="1"/>
  <c r="MO181" i="1"/>
  <c r="MO177" i="1"/>
  <c r="MN181" i="1"/>
  <c r="MN177" i="1"/>
  <c r="MP181" i="1"/>
  <c r="MP177" i="1"/>
  <c r="MM181" i="1"/>
  <c r="MM177" i="1"/>
  <c r="ML181" i="1"/>
  <c r="ML177" i="1"/>
  <c r="MR181" i="1"/>
  <c r="MR177" i="1"/>
  <c r="MQ181" i="1"/>
  <c r="MQ177" i="1"/>
  <c r="MS181" i="1"/>
  <c r="MS177"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41" i="1"/>
  <c r="MO43" i="1" s="1"/>
  <c r="MO171" i="1"/>
  <c r="MR41" i="1"/>
  <c r="MR42" i="1" s="1"/>
  <c r="MR171" i="1"/>
  <c r="MM41" i="1"/>
  <c r="MM43" i="1" s="1"/>
  <c r="MM171" i="1"/>
  <c r="ML41" i="1"/>
  <c r="ML44" i="1" s="1"/>
  <c r="ML171" i="1"/>
  <c r="MN41" i="1"/>
  <c r="MN43" i="1" s="1"/>
  <c r="MN171" i="1"/>
  <c r="MP41" i="1"/>
  <c r="MP44" i="1" s="1"/>
  <c r="MP171" i="1"/>
  <c r="MQ41" i="1"/>
  <c r="MQ46" i="1" s="1"/>
  <c r="MQ171" i="1"/>
  <c r="MS41" i="1"/>
  <c r="MS47" i="1" s="1"/>
  <c r="MS171" i="1"/>
  <c r="AJ170" i="4"/>
  <c r="AI170" i="4"/>
  <c r="AH170" i="4"/>
  <c r="AG170" i="4"/>
  <c r="ML158" i="1" l="1"/>
  <c r="ML157" i="1"/>
  <c r="MO53" i="1"/>
  <c r="ML156" i="1"/>
  <c r="MM154" i="1"/>
  <c r="MS100" i="1"/>
  <c r="MM155" i="1"/>
  <c r="MM102" i="1"/>
  <c r="MM101" i="1"/>
  <c r="MP101" i="1"/>
  <c r="MM100" i="1"/>
  <c r="MO156" i="1"/>
  <c r="MO155" i="1"/>
  <c r="MQ104" i="1"/>
  <c r="ML155" i="1"/>
  <c r="MQ101" i="1"/>
  <c r="MO158" i="1"/>
  <c r="MP103" i="1"/>
  <c r="MM104" i="1"/>
  <c r="MM156" i="1"/>
  <c r="MP102" i="1"/>
  <c r="MQ158" i="1"/>
  <c r="MQ157" i="1"/>
  <c r="MS103" i="1"/>
  <c r="MO102" i="1"/>
  <c r="MM158" i="1"/>
  <c r="MS102" i="1"/>
  <c r="MO101" i="1"/>
  <c r="MS101" i="1"/>
  <c r="MR104" i="1"/>
  <c r="MQ155" i="1"/>
  <c r="MO100" i="1"/>
  <c r="MP156" i="1"/>
  <c r="MR157" i="1"/>
  <c r="MQ100" i="1"/>
  <c r="MR103" i="1"/>
  <c r="MR156" i="1"/>
  <c r="MP104" i="1"/>
  <c r="MR102" i="1"/>
  <c r="MS109" i="1"/>
  <c r="MS110" i="1"/>
  <c r="MS111" i="1"/>
  <c r="MS112" i="1"/>
  <c r="MS113" i="1"/>
  <c r="MO109" i="1"/>
  <c r="MO110" i="1"/>
  <c r="MO111" i="1"/>
  <c r="MO112" i="1"/>
  <c r="MO113" i="1"/>
  <c r="MQ109" i="1"/>
  <c r="MQ110" i="1"/>
  <c r="MQ111" i="1"/>
  <c r="MQ112" i="1"/>
  <c r="MQ113" i="1"/>
  <c r="MP109" i="1"/>
  <c r="MP110" i="1"/>
  <c r="MP111" i="1"/>
  <c r="MP112" i="1"/>
  <c r="MP113" i="1"/>
  <c r="MM109" i="1"/>
  <c r="MM110" i="1"/>
  <c r="MM111" i="1"/>
  <c r="MM112" i="1"/>
  <c r="MM113" i="1"/>
  <c r="MR109" i="1"/>
  <c r="MR110" i="1"/>
  <c r="MR111" i="1"/>
  <c r="MR112" i="1"/>
  <c r="MR113" i="1"/>
  <c r="MS155" i="1"/>
  <c r="MR155" i="1"/>
  <c r="MQ103" i="1"/>
  <c r="MO104" i="1"/>
  <c r="MR101" i="1"/>
  <c r="MN109" i="1"/>
  <c r="MN110" i="1"/>
  <c r="MN111" i="1"/>
  <c r="MN112" i="1"/>
  <c r="MN113" i="1"/>
  <c r="ML109" i="1"/>
  <c r="ML110" i="1"/>
  <c r="ML111" i="1"/>
  <c r="ML112" i="1"/>
  <c r="ML113" i="1"/>
  <c r="MS154" i="1"/>
  <c r="MR154" i="1"/>
  <c r="MN157" i="1"/>
  <c r="MN158" i="1"/>
  <c r="MN156" i="1"/>
  <c r="MN155" i="1"/>
  <c r="MS158" i="1"/>
  <c r="MQ154" i="1"/>
  <c r="MS157" i="1"/>
  <c r="MP158" i="1"/>
  <c r="MP157" i="1"/>
  <c r="MP163" i="1"/>
  <c r="MP164" i="1"/>
  <c r="MP165" i="1"/>
  <c r="MP166" i="1"/>
  <c r="MP167" i="1"/>
  <c r="MS163" i="1"/>
  <c r="MS164" i="1"/>
  <c r="MS165" i="1"/>
  <c r="MS166" i="1"/>
  <c r="MS167" i="1"/>
  <c r="MQ163" i="1"/>
  <c r="MQ164" i="1"/>
  <c r="MQ165" i="1"/>
  <c r="MQ166" i="1"/>
  <c r="MQ167" i="1"/>
  <c r="MR163" i="1"/>
  <c r="MR164" i="1"/>
  <c r="MR165" i="1"/>
  <c r="MR166" i="1"/>
  <c r="MR167" i="1"/>
  <c r="MM163" i="1"/>
  <c r="MM164" i="1"/>
  <c r="MM165" i="1"/>
  <c r="MM166" i="1"/>
  <c r="MM167" i="1"/>
  <c r="MN163" i="1"/>
  <c r="MN164" i="1"/>
  <c r="MN165" i="1"/>
  <c r="MN166" i="1"/>
  <c r="MN167" i="1"/>
  <c r="MP155" i="1"/>
  <c r="ML163" i="1"/>
  <c r="ML164" i="1"/>
  <c r="ML165" i="1"/>
  <c r="ML166" i="1"/>
  <c r="ML167" i="1"/>
  <c r="MO163" i="1"/>
  <c r="MO164" i="1"/>
  <c r="MO165" i="1"/>
  <c r="MO166" i="1"/>
  <c r="MO167" i="1"/>
  <c r="MS118" i="1"/>
  <c r="MS119" i="1"/>
  <c r="MS120" i="1"/>
  <c r="MS121" i="1"/>
  <c r="MS122" i="1"/>
  <c r="MM127" i="1"/>
  <c r="MM128" i="1"/>
  <c r="MM129" i="1"/>
  <c r="MM130" i="1"/>
  <c r="MM131" i="1"/>
  <c r="ML127" i="1"/>
  <c r="ML128" i="1"/>
  <c r="ML129" i="1"/>
  <c r="ML130" i="1"/>
  <c r="ML131" i="1"/>
  <c r="MN145" i="1"/>
  <c r="MN146" i="1"/>
  <c r="MN147" i="1"/>
  <c r="MN148" i="1"/>
  <c r="MN149" i="1"/>
  <c r="MS145" i="1"/>
  <c r="MS146" i="1"/>
  <c r="MS147" i="1"/>
  <c r="MS148" i="1"/>
  <c r="MS149" i="1"/>
  <c r="MM145" i="1"/>
  <c r="MM146" i="1"/>
  <c r="MM147" i="1"/>
  <c r="MM148" i="1"/>
  <c r="MM149" i="1"/>
  <c r="ML145" i="1"/>
  <c r="ML146" i="1"/>
  <c r="ML147" i="1"/>
  <c r="ML148" i="1"/>
  <c r="ML149" i="1"/>
  <c r="MN127" i="1"/>
  <c r="MN128" i="1"/>
  <c r="MN129" i="1"/>
  <c r="MN130" i="1"/>
  <c r="MN131" i="1"/>
  <c r="MS127" i="1"/>
  <c r="MS128" i="1"/>
  <c r="MS129" i="1"/>
  <c r="MS130" i="1"/>
  <c r="MS131" i="1"/>
  <c r="MM136" i="1"/>
  <c r="MM137" i="1"/>
  <c r="MM138" i="1"/>
  <c r="MM139" i="1"/>
  <c r="MM140" i="1"/>
  <c r="ML118" i="1"/>
  <c r="ML119" i="1"/>
  <c r="ML120" i="1"/>
  <c r="ML121" i="1"/>
  <c r="ML122" i="1"/>
  <c r="MN118" i="1"/>
  <c r="MN119" i="1"/>
  <c r="MN120" i="1"/>
  <c r="MN121" i="1"/>
  <c r="MN122" i="1"/>
  <c r="MS136" i="1"/>
  <c r="MS137" i="1"/>
  <c r="MS138" i="1"/>
  <c r="MS139" i="1"/>
  <c r="MS140" i="1"/>
  <c r="MM118" i="1"/>
  <c r="MM119" i="1"/>
  <c r="MM120" i="1"/>
  <c r="MM121" i="1"/>
  <c r="MM122" i="1"/>
  <c r="ML136" i="1"/>
  <c r="ML137" i="1"/>
  <c r="ML138" i="1"/>
  <c r="ML139" i="1"/>
  <c r="ML140" i="1"/>
  <c r="MN136" i="1"/>
  <c r="MN137" i="1"/>
  <c r="MN138" i="1"/>
  <c r="MN139" i="1"/>
  <c r="MN140" i="1"/>
  <c r="MQ145" i="1"/>
  <c r="MQ146" i="1"/>
  <c r="MQ147" i="1"/>
  <c r="MQ148" i="1"/>
  <c r="MQ149" i="1"/>
  <c r="MP145" i="1"/>
  <c r="MP146" i="1"/>
  <c r="MP147" i="1"/>
  <c r="MP148" i="1"/>
  <c r="MP149" i="1"/>
  <c r="MR127" i="1"/>
  <c r="MR128" i="1"/>
  <c r="MR129" i="1"/>
  <c r="MR130" i="1"/>
  <c r="MR131" i="1"/>
  <c r="MO127" i="1"/>
  <c r="MO128" i="1"/>
  <c r="MO129" i="1"/>
  <c r="MO130" i="1"/>
  <c r="MO131" i="1"/>
  <c r="MQ136" i="1"/>
  <c r="MQ137" i="1"/>
  <c r="MQ138" i="1"/>
  <c r="MQ139" i="1"/>
  <c r="MQ140" i="1"/>
  <c r="MP118" i="1"/>
  <c r="MP119" i="1"/>
  <c r="MP120" i="1"/>
  <c r="MP121" i="1"/>
  <c r="MP122" i="1"/>
  <c r="MR136" i="1"/>
  <c r="MR137" i="1"/>
  <c r="MR138" i="1"/>
  <c r="MR139" i="1"/>
  <c r="MR140" i="1"/>
  <c r="MO145" i="1"/>
  <c r="MO146" i="1"/>
  <c r="MO147" i="1"/>
  <c r="MO148" i="1"/>
  <c r="MO149" i="1"/>
  <c r="MQ118" i="1"/>
  <c r="MQ119" i="1"/>
  <c r="MQ120" i="1"/>
  <c r="MQ121" i="1"/>
  <c r="MQ122" i="1"/>
  <c r="MP127" i="1"/>
  <c r="MP128" i="1"/>
  <c r="MP129" i="1"/>
  <c r="MP130" i="1"/>
  <c r="MP131" i="1"/>
  <c r="MR118" i="1"/>
  <c r="MR119" i="1"/>
  <c r="MR120" i="1"/>
  <c r="MR121" i="1"/>
  <c r="MR122" i="1"/>
  <c r="MO136" i="1"/>
  <c r="MO137" i="1"/>
  <c r="MO138" i="1"/>
  <c r="MO139" i="1"/>
  <c r="MO140" i="1"/>
  <c r="MQ127" i="1"/>
  <c r="MQ128" i="1"/>
  <c r="MQ129" i="1"/>
  <c r="MQ130" i="1"/>
  <c r="MQ131" i="1"/>
  <c r="MP136" i="1"/>
  <c r="MP137" i="1"/>
  <c r="MP138" i="1"/>
  <c r="MP139" i="1"/>
  <c r="MP140" i="1"/>
  <c r="MR145" i="1"/>
  <c r="MR146" i="1"/>
  <c r="MR147" i="1"/>
  <c r="MR148" i="1"/>
  <c r="MR149" i="1"/>
  <c r="MO118" i="1"/>
  <c r="MO119" i="1"/>
  <c r="MO120" i="1"/>
  <c r="MO121" i="1"/>
  <c r="MO122" i="1"/>
  <c r="MS91" i="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315" i="1" s="1"/>
  <c r="KS13" i="1" l="1"/>
  <c r="A775" i="2"/>
  <c r="KS16" i="1" l="1"/>
  <c r="KS17" i="1"/>
  <c r="P31" i="1"/>
  <c r="P32" i="1" l="1"/>
  <c r="P33" i="1" l="1"/>
  <c r="T695" i="4"/>
  <c r="S695" i="4"/>
  <c r="R695" i="4"/>
  <c r="Q695" i="4"/>
  <c r="P695" i="4"/>
  <c r="T694" i="4"/>
  <c r="S694" i="4"/>
  <c r="R694" i="4"/>
  <c r="Q694" i="4"/>
  <c r="P694" i="4"/>
  <c r="T693" i="4"/>
  <c r="S693" i="4"/>
  <c r="R693" i="4"/>
  <c r="Q693" i="4"/>
  <c r="P693" i="4"/>
  <c r="S692" i="4"/>
  <c r="R692" i="4"/>
  <c r="Q692" i="4"/>
  <c r="P692" i="4"/>
  <c r="T692" i="4"/>
  <c r="V695" i="4"/>
  <c r="U695" i="4"/>
  <c r="V694" i="4"/>
  <c r="U694" i="4"/>
  <c r="V693" i="4"/>
  <c r="U693" i="4"/>
  <c r="V692" i="4"/>
  <c r="U692" i="4"/>
  <c r="P34" i="1" l="1"/>
  <c r="I760" i="4"/>
  <c r="I754" i="4"/>
  <c r="I751" i="4"/>
  <c r="I748" i="4"/>
  <c r="I742" i="4"/>
  <c r="AU39" i="4"/>
  <c r="AT39" i="4"/>
  <c r="AR39" i="4"/>
  <c r="AQ39" i="4"/>
  <c r="AO39" i="4"/>
  <c r="AN39" i="4"/>
  <c r="P35" i="1" l="1"/>
  <c r="I739" i="4"/>
  <c r="E103" i="8"/>
  <c r="E102" i="8"/>
  <c r="E103" i="7"/>
  <c r="E102" i="7"/>
  <c r="E103" i="6"/>
  <c r="E102" i="6"/>
  <c r="E101" i="8"/>
  <c r="E101" i="7"/>
  <c r="E101" i="6"/>
  <c r="E116"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3" i="4"/>
  <c r="M223" i="4"/>
  <c r="L223" i="4"/>
  <c r="K222" i="4"/>
  <c r="J222" i="4"/>
  <c r="J223" i="4"/>
  <c r="I222" i="4"/>
  <c r="H221" i="4"/>
  <c r="G221" i="4"/>
  <c r="F221" i="4"/>
  <c r="E219" i="4"/>
  <c r="D219" i="4"/>
  <c r="C219" i="4"/>
  <c r="N224" i="4"/>
  <c r="M224" i="4"/>
  <c r="L224" i="4"/>
  <c r="N222" i="4"/>
  <c r="M222" i="4"/>
  <c r="L222" i="4"/>
  <c r="N221" i="4"/>
  <c r="M221" i="4"/>
  <c r="L221" i="4"/>
  <c r="N220" i="4"/>
  <c r="N225" i="4" s="1"/>
  <c r="M220" i="4"/>
  <c r="M225" i="4" s="1"/>
  <c r="L220" i="4"/>
  <c r="L225" i="4" s="1"/>
  <c r="K224" i="4"/>
  <c r="J224" i="4"/>
  <c r="I224" i="4"/>
  <c r="K223" i="4"/>
  <c r="I223" i="4"/>
  <c r="K221" i="4"/>
  <c r="J221" i="4"/>
  <c r="I221" i="4"/>
  <c r="K220" i="4"/>
  <c r="K225" i="4" s="1"/>
  <c r="J220" i="4"/>
  <c r="J225" i="4" s="1"/>
  <c r="I220" i="4"/>
  <c r="I225" i="4" s="1"/>
  <c r="H224" i="4"/>
  <c r="G224" i="4"/>
  <c r="F224" i="4"/>
  <c r="H223" i="4"/>
  <c r="G223" i="4"/>
  <c r="F223" i="4"/>
  <c r="H222" i="4"/>
  <c r="G222" i="4"/>
  <c r="F222" i="4"/>
  <c r="H220" i="4"/>
  <c r="G220" i="4"/>
  <c r="F220" i="4"/>
  <c r="Q11" i="8"/>
  <c r="AI11" i="8" s="1"/>
  <c r="Q11" i="7"/>
  <c r="AI11" i="7" s="1"/>
  <c r="Q11" i="6"/>
  <c r="AI11" i="6" s="1"/>
  <c r="P11" i="8"/>
  <c r="AH11" i="8" s="1"/>
  <c r="P11" i="7"/>
  <c r="AH11" i="7" s="1"/>
  <c r="P11" i="6"/>
  <c r="AH11" i="6" s="1"/>
  <c r="O11" i="8"/>
  <c r="AG11" i="8" s="1"/>
  <c r="O11" i="7"/>
  <c r="AG11" i="7" s="1"/>
  <c r="O11" i="6"/>
  <c r="AG11" i="6" s="1"/>
  <c r="AR331" i="8"/>
  <c r="AR331" i="7"/>
  <c r="AR331" i="6"/>
  <c r="AR346" i="4"/>
  <c r="AG321"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F321" i="4"/>
  <c r="AE321" i="4"/>
  <c r="AD321" i="4"/>
  <c r="AC321" i="4"/>
  <c r="AB321" i="4"/>
  <c r="AA321" i="4"/>
  <c r="Z321" i="4"/>
  <c r="Y321" i="4"/>
  <c r="X321" i="4"/>
  <c r="W321" i="4"/>
  <c r="U321" i="4"/>
  <c r="T321" i="4"/>
  <c r="S321" i="4"/>
  <c r="B321" i="8"/>
  <c r="B321" i="7"/>
  <c r="B321" i="6"/>
  <c r="B336" i="4"/>
  <c r="B303" i="8"/>
  <c r="B303" i="7"/>
  <c r="B303" i="6"/>
  <c r="B318"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8" i="4"/>
  <c r="BB338" i="4"/>
  <c r="AX338" i="4"/>
  <c r="AL338" i="4"/>
  <c r="AH338" i="4"/>
  <c r="V338" i="4"/>
  <c r="Q338" i="4"/>
  <c r="P338" i="4"/>
  <c r="O338" i="4"/>
  <c r="N338" i="4"/>
  <c r="M338" i="4"/>
  <c r="L338" i="4"/>
  <c r="K338" i="4"/>
  <c r="J338" i="4"/>
  <c r="I338" i="4"/>
  <c r="H338" i="4"/>
  <c r="G338" i="4"/>
  <c r="E338" i="4"/>
  <c r="D338" i="4"/>
  <c r="C338" i="4"/>
  <c r="BN337" i="4"/>
  <c r="BB337" i="4"/>
  <c r="AX337" i="4"/>
  <c r="R337" i="4" s="1"/>
  <c r="AL337" i="4"/>
  <c r="AH337" i="4"/>
  <c r="V337" i="4"/>
  <c r="Q337" i="4"/>
  <c r="P337" i="4"/>
  <c r="O337" i="4"/>
  <c r="N337" i="4"/>
  <c r="M337" i="4"/>
  <c r="L337" i="4"/>
  <c r="K337" i="4"/>
  <c r="J337" i="4"/>
  <c r="I337" i="4"/>
  <c r="H337" i="4"/>
  <c r="G337" i="4"/>
  <c r="E337" i="4"/>
  <c r="D337" i="4"/>
  <c r="C337" i="4"/>
  <c r="BN336" i="4"/>
  <c r="BB336" i="4"/>
  <c r="AX336" i="4"/>
  <c r="AL336" i="4"/>
  <c r="AH336" i="4"/>
  <c r="V336" i="4"/>
  <c r="Q336" i="4"/>
  <c r="P336" i="4"/>
  <c r="O336" i="4"/>
  <c r="N336" i="4"/>
  <c r="M336" i="4"/>
  <c r="L336" i="4"/>
  <c r="K336" i="4"/>
  <c r="J336" i="4"/>
  <c r="I336" i="4"/>
  <c r="H336" i="4"/>
  <c r="G336" i="4"/>
  <c r="E336" i="4"/>
  <c r="D336" i="4"/>
  <c r="C336"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288" i="8"/>
  <c r="S288" i="7"/>
  <c r="S288" i="6"/>
  <c r="S303" i="4"/>
  <c r="B285" i="8"/>
  <c r="B285" i="7"/>
  <c r="B285" i="6"/>
  <c r="B300"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8" i="4"/>
  <c r="Q278" i="4"/>
  <c r="P278" i="4"/>
  <c r="O278" i="4"/>
  <c r="N278" i="4"/>
  <c r="M278" i="4"/>
  <c r="L278" i="4"/>
  <c r="K278" i="4"/>
  <c r="J278" i="4"/>
  <c r="I278" i="4"/>
  <c r="H278" i="4"/>
  <c r="G278" i="4"/>
  <c r="F278" i="4"/>
  <c r="E278" i="4"/>
  <c r="D278" i="4"/>
  <c r="C278"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0" i="4"/>
  <c r="Q270" i="4"/>
  <c r="P270" i="4"/>
  <c r="O270" i="4"/>
  <c r="N270" i="4"/>
  <c r="M270" i="4"/>
  <c r="L270" i="4"/>
  <c r="K270" i="4"/>
  <c r="J270" i="4"/>
  <c r="I270" i="4"/>
  <c r="H270" i="4"/>
  <c r="G270" i="4"/>
  <c r="F270" i="4"/>
  <c r="E270" i="4"/>
  <c r="D270" i="4"/>
  <c r="C270"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2" i="4"/>
  <c r="Q262" i="4"/>
  <c r="P262" i="4"/>
  <c r="O262" i="4"/>
  <c r="N262" i="4"/>
  <c r="M262" i="4"/>
  <c r="L262" i="4"/>
  <c r="K262" i="4"/>
  <c r="J262" i="4"/>
  <c r="I262" i="4"/>
  <c r="H262" i="4"/>
  <c r="G262" i="4"/>
  <c r="F262" i="4"/>
  <c r="E262" i="4"/>
  <c r="D262" i="4"/>
  <c r="C262" i="4"/>
  <c r="F199" i="8"/>
  <c r="E199" i="8"/>
  <c r="F199" i="7"/>
  <c r="E199" i="7"/>
  <c r="F199" i="6"/>
  <c r="E199" i="6"/>
  <c r="F214" i="4"/>
  <c r="E214" i="4"/>
  <c r="D199" i="8"/>
  <c r="D199" i="7"/>
  <c r="D199" i="6"/>
  <c r="D214" i="4"/>
  <c r="N210" i="8"/>
  <c r="M210" i="8"/>
  <c r="L210" i="8"/>
  <c r="K210" i="8"/>
  <c r="J210" i="8"/>
  <c r="I210" i="8"/>
  <c r="H210" i="8"/>
  <c r="G210" i="8"/>
  <c r="N210" i="7"/>
  <c r="M210" i="7"/>
  <c r="L210" i="7"/>
  <c r="K210" i="7"/>
  <c r="J210" i="7"/>
  <c r="I210" i="7"/>
  <c r="H210" i="7"/>
  <c r="G210" i="7"/>
  <c r="N210" i="6"/>
  <c r="M210" i="6"/>
  <c r="L210" i="6"/>
  <c r="K210" i="6"/>
  <c r="J210" i="6"/>
  <c r="I210" i="6"/>
  <c r="H210" i="6"/>
  <c r="G210" i="6"/>
  <c r="H225" i="4"/>
  <c r="G225" i="4"/>
  <c r="F210" i="8"/>
  <c r="F210" i="7"/>
  <c r="F210" i="6"/>
  <c r="F225" i="4"/>
  <c r="E209" i="8"/>
  <c r="D209" i="8"/>
  <c r="C209" i="8"/>
  <c r="E209" i="7"/>
  <c r="D209" i="7"/>
  <c r="C209" i="7"/>
  <c r="E209" i="6"/>
  <c r="D209" i="6"/>
  <c r="C209" i="6"/>
  <c r="LC5" i="1"/>
  <c r="LC315" i="1" s="1"/>
  <c r="C198" i="8"/>
  <c r="H198" i="8" s="1"/>
  <c r="C198" i="7"/>
  <c r="H198" i="7" s="1"/>
  <c r="C198" i="6"/>
  <c r="H198" i="6" s="1"/>
  <c r="C213"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15" i="1" s="1"/>
  <c r="H726" i="4"/>
  <c r="N726" i="4"/>
  <c r="H727" i="4"/>
  <c r="N727" i="4"/>
  <c r="H728" i="4"/>
  <c r="N728" i="4"/>
  <c r="H729" i="4"/>
  <c r="N729" i="4"/>
  <c r="H730" i="4"/>
  <c r="N730" i="4"/>
  <c r="H731" i="4"/>
  <c r="N731" i="4"/>
  <c r="H735" i="4"/>
  <c r="N735" i="4"/>
  <c r="H736" i="4"/>
  <c r="N736" i="4"/>
  <c r="H737" i="4"/>
  <c r="N737" i="4"/>
  <c r="H738" i="4"/>
  <c r="N738" i="4"/>
  <c r="H739" i="4"/>
  <c r="N739" i="4"/>
  <c r="H740" i="4"/>
  <c r="N740" i="4"/>
  <c r="H741" i="4"/>
  <c r="N741" i="4"/>
  <c r="H742" i="4"/>
  <c r="N742" i="4"/>
  <c r="H743" i="4"/>
  <c r="N743" i="4"/>
  <c r="H747" i="4"/>
  <c r="N747" i="4"/>
  <c r="H748" i="4"/>
  <c r="N748" i="4"/>
  <c r="H749" i="4"/>
  <c r="N749" i="4"/>
  <c r="H750" i="4"/>
  <c r="N750" i="4"/>
  <c r="H751" i="4"/>
  <c r="N751" i="4"/>
  <c r="H752" i="4"/>
  <c r="N752" i="4"/>
  <c r="H753" i="4"/>
  <c r="N753" i="4"/>
  <c r="H754" i="4"/>
  <c r="N754" i="4"/>
  <c r="H755" i="4"/>
  <c r="N755" i="4"/>
  <c r="H759" i="4"/>
  <c r="N759" i="4"/>
  <c r="H760" i="4"/>
  <c r="N760" i="4"/>
  <c r="H761" i="4"/>
  <c r="N761" i="4"/>
  <c r="D6" i="4"/>
  <c r="O25" i="1"/>
  <c r="L25" i="1"/>
  <c r="K25" i="1"/>
  <c r="J25" i="1"/>
  <c r="I25" i="1"/>
  <c r="I26" i="1" s="1"/>
  <c r="A310" i="1"/>
  <c r="A309"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8" i="4"/>
  <c r="R301" i="4"/>
  <c r="L26" i="1"/>
  <c r="L699" i="8"/>
  <c r="T699" i="8" s="1"/>
  <c r="C699" i="8" s="1"/>
  <c r="F319" i="4"/>
  <c r="K26" i="1"/>
  <c r="D25" i="1"/>
  <c r="K32" i="1"/>
  <c r="D31" i="1"/>
  <c r="O26" i="1"/>
  <c r="D222" i="4"/>
  <c r="D221" i="4"/>
  <c r="BR25" i="1"/>
  <c r="J26" i="1"/>
  <c r="AW17" i="4"/>
  <c r="R336" i="4"/>
  <c r="F318" i="4"/>
  <c r="R318" i="4"/>
  <c r="F337" i="4"/>
  <c r="AW13" i="4"/>
  <c r="AY13" i="4" s="1"/>
  <c r="AN13" i="4" s="1"/>
  <c r="R300" i="4"/>
  <c r="AX12" i="4"/>
  <c r="AM12" i="4" s="1"/>
  <c r="AX15" i="4"/>
  <c r="AM15" i="4" s="1"/>
  <c r="AX16" i="4"/>
  <c r="AM16" i="4" s="1"/>
  <c r="AY12" i="4"/>
  <c r="AN12" i="4" s="1"/>
  <c r="F320" i="4"/>
  <c r="C225" i="4"/>
  <c r="D225" i="4"/>
  <c r="AY15" i="4"/>
  <c r="AN15" i="4" s="1"/>
  <c r="E225" i="4"/>
  <c r="E222" i="4"/>
  <c r="R319" i="4"/>
  <c r="E220" i="4"/>
  <c r="F301" i="4"/>
  <c r="R338" i="4"/>
  <c r="E221" i="4"/>
  <c r="C220" i="4"/>
  <c r="C223" i="4"/>
  <c r="D220" i="4"/>
  <c r="C221" i="4"/>
  <c r="C222" i="4"/>
  <c r="BA14" i="4"/>
  <c r="AP14" i="4" s="1"/>
  <c r="AY14" i="4"/>
  <c r="AN14" i="4" s="1"/>
  <c r="AX14" i="4"/>
  <c r="AM14" i="4" s="1"/>
  <c r="BA16" i="4"/>
  <c r="AP16" i="4" s="1"/>
  <c r="F302" i="4"/>
  <c r="R320" i="4"/>
  <c r="R302" i="4"/>
  <c r="F336" i="4"/>
  <c r="D223" i="4"/>
  <c r="BA12" i="4"/>
  <c r="AP12" i="4" s="1"/>
  <c r="E223" i="4"/>
  <c r="C224" i="4"/>
  <c r="D224" i="4"/>
  <c r="E224" i="4"/>
  <c r="F300"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3"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3" i="4"/>
  <c r="LC13" i="1"/>
  <c r="BH13" i="1"/>
  <c r="K705" i="7"/>
  <c r="K706" i="7" s="1"/>
  <c r="O704" i="7"/>
  <c r="K702" i="6"/>
  <c r="K703" i="6" s="1"/>
  <c r="K704" i="6" s="1"/>
  <c r="K705" i="6" s="1"/>
  <c r="K706" i="6" s="1"/>
  <c r="O701" i="6"/>
  <c r="H701" i="8"/>
  <c r="O700" i="8"/>
  <c r="H702" i="7"/>
  <c r="O701" i="7"/>
  <c r="O705" i="8"/>
  <c r="H706" i="7"/>
  <c r="O704" i="8"/>
  <c r="H706" i="8"/>
  <c r="H705" i="6"/>
  <c r="CO214" i="1" l="1"/>
  <c r="CO215" i="1"/>
  <c r="CO216" i="1"/>
  <c r="CO217" i="1"/>
  <c r="CO144" i="1"/>
  <c r="CO145" i="1"/>
  <c r="CO117" i="1"/>
  <c r="CO277" i="1"/>
  <c r="CO126" i="1"/>
  <c r="CO135" i="1"/>
  <c r="CO278" i="1"/>
  <c r="CO136" i="1"/>
  <c r="CO146" i="1"/>
  <c r="CO118" i="1"/>
  <c r="CO220" i="1"/>
  <c r="CO194" i="1"/>
  <c r="CO198" i="1"/>
  <c r="CO279" i="1"/>
  <c r="CO127" i="1"/>
  <c r="CO276" i="1"/>
  <c r="CO246" i="1"/>
  <c r="CO254" i="1"/>
  <c r="CO202" i="1"/>
  <c r="CO250" i="1"/>
  <c r="CO224" i="1"/>
  <c r="CO236" i="1"/>
  <c r="CO203" i="1"/>
  <c r="CO137" i="1"/>
  <c r="CO262" i="1"/>
  <c r="CO258" i="1"/>
  <c r="CO229" i="1"/>
  <c r="CO232" i="1"/>
  <c r="CO147" i="1"/>
  <c r="CO266" i="1"/>
  <c r="CO228" i="1"/>
  <c r="CO237" i="1"/>
  <c r="CO207" i="1"/>
  <c r="CO128" i="1"/>
  <c r="CO119" i="1"/>
  <c r="CO206" i="1"/>
  <c r="CO240" i="1"/>
  <c r="CO210" i="1"/>
  <c r="CO148" i="1"/>
  <c r="CO267" i="1"/>
  <c r="CO238" i="1"/>
  <c r="CO129" i="1"/>
  <c r="CO138" i="1"/>
  <c r="CO259" i="1"/>
  <c r="CO195" i="1"/>
  <c r="CO255" i="1"/>
  <c r="CO263" i="1"/>
  <c r="CO230" i="1"/>
  <c r="CO221" i="1"/>
  <c r="CO211" i="1"/>
  <c r="CO251" i="1"/>
  <c r="CO120" i="1"/>
  <c r="CO233" i="1"/>
  <c r="CO241" i="1"/>
  <c r="CO204" i="1"/>
  <c r="CO199" i="1"/>
  <c r="CO247" i="1"/>
  <c r="CO225" i="1"/>
  <c r="CO231" i="1"/>
  <c r="CO208" i="1"/>
  <c r="CO226" i="1"/>
  <c r="CO205" i="1"/>
  <c r="CO130" i="1"/>
  <c r="CO121" i="1"/>
  <c r="CO149" i="1"/>
  <c r="CO196" i="1"/>
  <c r="CO256" i="1"/>
  <c r="CO242" i="1"/>
  <c r="CO268" i="1"/>
  <c r="CO260" i="1"/>
  <c r="CO252" i="1"/>
  <c r="CO234" i="1"/>
  <c r="CO139" i="1"/>
  <c r="CO264" i="1"/>
  <c r="CO209" i="1"/>
  <c r="CO222" i="1"/>
  <c r="CO212" i="1"/>
  <c r="CO200" i="1"/>
  <c r="CO248" i="1"/>
  <c r="CO239" i="1"/>
  <c r="CO131" i="1"/>
  <c r="CO249" i="1"/>
  <c r="CO261" i="1"/>
  <c r="CO269" i="1"/>
  <c r="CO227" i="1"/>
  <c r="CO122" i="1"/>
  <c r="CO197" i="1"/>
  <c r="CO253" i="1"/>
  <c r="CO235" i="1"/>
  <c r="CO213" i="1"/>
  <c r="CO140" i="1"/>
  <c r="CO265" i="1"/>
  <c r="CO243" i="1"/>
  <c r="CO223" i="1"/>
  <c r="CO257" i="1"/>
  <c r="CO201" i="1"/>
  <c r="CO72" i="1"/>
  <c r="CO73" i="1"/>
  <c r="CO90" i="1"/>
  <c r="CO82" i="1"/>
  <c r="CO81" i="1"/>
  <c r="CO83" i="1"/>
  <c r="CO74" i="1"/>
  <c r="CO91" i="1"/>
  <c r="CO92" i="1"/>
  <c r="CO75" i="1"/>
  <c r="CO84" i="1"/>
  <c r="CO76" i="1"/>
  <c r="CO93" i="1"/>
  <c r="CO85" i="1"/>
  <c r="CO94" i="1"/>
  <c r="CO77" i="1"/>
  <c r="CO86" i="1"/>
  <c r="CO95" i="1"/>
  <c r="CO193" i="1"/>
  <c r="CO191" i="1"/>
  <c r="CO192" i="1"/>
  <c r="CQ214" i="1"/>
  <c r="CQ215" i="1"/>
  <c r="CQ216" i="1"/>
  <c r="CQ217" i="1"/>
  <c r="CQ144" i="1"/>
  <c r="CQ126" i="1"/>
  <c r="CQ135" i="1"/>
  <c r="CQ278" i="1"/>
  <c r="CQ277" i="1"/>
  <c r="CQ145" i="1"/>
  <c r="CQ117" i="1"/>
  <c r="CQ118" i="1"/>
  <c r="CQ136" i="1"/>
  <c r="CQ220" i="1"/>
  <c r="CQ194" i="1"/>
  <c r="CQ276" i="1"/>
  <c r="CQ127" i="1"/>
  <c r="CQ279" i="1"/>
  <c r="CQ146" i="1"/>
  <c r="CQ198" i="1"/>
  <c r="CQ262" i="1"/>
  <c r="CQ207" i="1"/>
  <c r="CQ128" i="1"/>
  <c r="CQ254" i="1"/>
  <c r="CQ203" i="1"/>
  <c r="CQ240" i="1"/>
  <c r="CQ266" i="1"/>
  <c r="CQ119" i="1"/>
  <c r="CQ206" i="1"/>
  <c r="CQ229" i="1"/>
  <c r="CQ250" i="1"/>
  <c r="CQ258" i="1"/>
  <c r="CQ232" i="1"/>
  <c r="CQ202" i="1"/>
  <c r="CQ237" i="1"/>
  <c r="CQ210" i="1"/>
  <c r="CQ246" i="1"/>
  <c r="CQ147" i="1"/>
  <c r="CQ228" i="1"/>
  <c r="CQ224" i="1"/>
  <c r="CQ236" i="1"/>
  <c r="CQ137" i="1"/>
  <c r="CQ255" i="1"/>
  <c r="CQ233" i="1"/>
  <c r="CQ120" i="1"/>
  <c r="CQ208" i="1"/>
  <c r="CQ148" i="1"/>
  <c r="CQ267" i="1"/>
  <c r="CQ230" i="1"/>
  <c r="CQ221" i="1"/>
  <c r="CQ195" i="1"/>
  <c r="CQ247" i="1"/>
  <c r="CQ129" i="1"/>
  <c r="CQ259" i="1"/>
  <c r="CQ251" i="1"/>
  <c r="CQ263" i="1"/>
  <c r="CQ211" i="1"/>
  <c r="CQ241" i="1"/>
  <c r="CQ199" i="1"/>
  <c r="CQ238" i="1"/>
  <c r="CQ231" i="1"/>
  <c r="CQ138" i="1"/>
  <c r="CQ225" i="1"/>
  <c r="CQ204" i="1"/>
  <c r="CQ130" i="1"/>
  <c r="CQ260" i="1"/>
  <c r="CQ248" i="1"/>
  <c r="CQ252" i="1"/>
  <c r="CQ234" i="1"/>
  <c r="CQ239" i="1"/>
  <c r="CQ200" i="1"/>
  <c r="CQ212" i="1"/>
  <c r="CQ242" i="1"/>
  <c r="CQ196" i="1"/>
  <c r="CQ209" i="1"/>
  <c r="CQ205" i="1"/>
  <c r="CQ149" i="1"/>
  <c r="CQ139" i="1"/>
  <c r="CQ264" i="1"/>
  <c r="CQ268" i="1"/>
  <c r="CQ121" i="1"/>
  <c r="CQ256" i="1"/>
  <c r="CQ222" i="1"/>
  <c r="CQ226" i="1"/>
  <c r="CQ201" i="1"/>
  <c r="CQ197" i="1"/>
  <c r="CQ131" i="1"/>
  <c r="CQ140" i="1"/>
  <c r="CQ235" i="1"/>
  <c r="CQ213" i="1"/>
  <c r="CQ269" i="1"/>
  <c r="CQ257" i="1"/>
  <c r="CQ253" i="1"/>
  <c r="CQ265" i="1"/>
  <c r="CQ243" i="1"/>
  <c r="CQ223" i="1"/>
  <c r="CQ122" i="1"/>
  <c r="CQ249" i="1"/>
  <c r="CQ261" i="1"/>
  <c r="CQ227" i="1"/>
  <c r="CQ90" i="1"/>
  <c r="CQ72" i="1"/>
  <c r="CQ82" i="1"/>
  <c r="CQ81" i="1"/>
  <c r="CQ73" i="1"/>
  <c r="CQ74" i="1"/>
  <c r="CQ83" i="1"/>
  <c r="CQ91" i="1"/>
  <c r="CQ92" i="1"/>
  <c r="CQ75" i="1"/>
  <c r="CQ84" i="1"/>
  <c r="CQ93" i="1"/>
  <c r="CQ85" i="1"/>
  <c r="CQ76" i="1"/>
  <c r="CQ94" i="1"/>
  <c r="CQ77" i="1"/>
  <c r="CQ86" i="1"/>
  <c r="CQ95" i="1"/>
  <c r="CQ193" i="1"/>
  <c r="CQ191" i="1"/>
  <c r="CQ192" i="1"/>
  <c r="CP214" i="1"/>
  <c r="CP215" i="1"/>
  <c r="CP216" i="1"/>
  <c r="CP217" i="1"/>
  <c r="CP144" i="1"/>
  <c r="CP278" i="1"/>
  <c r="CP145" i="1"/>
  <c r="CP126" i="1"/>
  <c r="CP135" i="1"/>
  <c r="CP117" i="1"/>
  <c r="CP277" i="1"/>
  <c r="CP198" i="1"/>
  <c r="CP136" i="1"/>
  <c r="CP220" i="1"/>
  <c r="CP127" i="1"/>
  <c r="CP194" i="1"/>
  <c r="CP276" i="1"/>
  <c r="CP118" i="1"/>
  <c r="CP279" i="1"/>
  <c r="CP146" i="1"/>
  <c r="CP137" i="1"/>
  <c r="CP266" i="1"/>
  <c r="CP258" i="1"/>
  <c r="CP232" i="1"/>
  <c r="CP207" i="1"/>
  <c r="CP254" i="1"/>
  <c r="CP210" i="1"/>
  <c r="CP224" i="1"/>
  <c r="CP206" i="1"/>
  <c r="CP128" i="1"/>
  <c r="CP262" i="1"/>
  <c r="CP237" i="1"/>
  <c r="CP229" i="1"/>
  <c r="CP202" i="1"/>
  <c r="CP250" i="1"/>
  <c r="CP246" i="1"/>
  <c r="CP240" i="1"/>
  <c r="CP203" i="1"/>
  <c r="CP228" i="1"/>
  <c r="CP119" i="1"/>
  <c r="CP147" i="1"/>
  <c r="CP236" i="1"/>
  <c r="CP129" i="1"/>
  <c r="CP138" i="1"/>
  <c r="CP259" i="1"/>
  <c r="CP255" i="1"/>
  <c r="CP195" i="1"/>
  <c r="CP233" i="1"/>
  <c r="CP241" i="1"/>
  <c r="CP211" i="1"/>
  <c r="CP148" i="1"/>
  <c r="CP204" i="1"/>
  <c r="CP230" i="1"/>
  <c r="CP221" i="1"/>
  <c r="CP251" i="1"/>
  <c r="CP263" i="1"/>
  <c r="CP247" i="1"/>
  <c r="CP225" i="1"/>
  <c r="CP231" i="1"/>
  <c r="CP208" i="1"/>
  <c r="CP199" i="1"/>
  <c r="CP120" i="1"/>
  <c r="CP267" i="1"/>
  <c r="CP238" i="1"/>
  <c r="CP121" i="1"/>
  <c r="CP242" i="1"/>
  <c r="CP139" i="1"/>
  <c r="CP268" i="1"/>
  <c r="CP260" i="1"/>
  <c r="CP248" i="1"/>
  <c r="CP252" i="1"/>
  <c r="CP234" i="1"/>
  <c r="CP239" i="1"/>
  <c r="CP264" i="1"/>
  <c r="CP196" i="1"/>
  <c r="CP149" i="1"/>
  <c r="CP222" i="1"/>
  <c r="CP212" i="1"/>
  <c r="CP130" i="1"/>
  <c r="CP205" i="1"/>
  <c r="CP226" i="1"/>
  <c r="CP200" i="1"/>
  <c r="CP209" i="1"/>
  <c r="CP256" i="1"/>
  <c r="CP261" i="1"/>
  <c r="CP227" i="1"/>
  <c r="CP213" i="1"/>
  <c r="CP243" i="1"/>
  <c r="CP197" i="1"/>
  <c r="CP131" i="1"/>
  <c r="CP140" i="1"/>
  <c r="CP253" i="1"/>
  <c r="CP235" i="1"/>
  <c r="CP269" i="1"/>
  <c r="CP265" i="1"/>
  <c r="CP223" i="1"/>
  <c r="CP257" i="1"/>
  <c r="CP201" i="1"/>
  <c r="CP122" i="1"/>
  <c r="CP249" i="1"/>
  <c r="CP90" i="1"/>
  <c r="CP72" i="1"/>
  <c r="CP73" i="1"/>
  <c r="CP82" i="1"/>
  <c r="CP81" i="1"/>
  <c r="CP74" i="1"/>
  <c r="CP83" i="1"/>
  <c r="CP91" i="1"/>
  <c r="CP92" i="1"/>
  <c r="CP75" i="1"/>
  <c r="CP84" i="1"/>
  <c r="CP93" i="1"/>
  <c r="CP85" i="1"/>
  <c r="CP76" i="1"/>
  <c r="CP94" i="1"/>
  <c r="CP77" i="1"/>
  <c r="CP86" i="1"/>
  <c r="CP95" i="1"/>
  <c r="CP193" i="1"/>
  <c r="CP191" i="1"/>
  <c r="CP192" i="1"/>
  <c r="CO190" i="1"/>
  <c r="CO177" i="1"/>
  <c r="CO181" i="1"/>
  <c r="CO182" i="1"/>
  <c r="CO63" i="1"/>
  <c r="CO64" i="1"/>
  <c r="CO52" i="1"/>
  <c r="CO183" i="1"/>
  <c r="CO54" i="1"/>
  <c r="CO53" i="1"/>
  <c r="CO184" i="1"/>
  <c r="CO65" i="1"/>
  <c r="CO185" i="1"/>
  <c r="CO66" i="1"/>
  <c r="CO56" i="1"/>
  <c r="CO55" i="1"/>
  <c r="CO186" i="1"/>
  <c r="CO67" i="1"/>
  <c r="CO57" i="1"/>
  <c r="CO58" i="1"/>
  <c r="CO59" i="1"/>
  <c r="CO68" i="1"/>
  <c r="CO41" i="1"/>
  <c r="CO171" i="1"/>
  <c r="CO42" i="1"/>
  <c r="CO172" i="1"/>
  <c r="CO43" i="1"/>
  <c r="CO173" i="1"/>
  <c r="CO44" i="1"/>
  <c r="CO45" i="1"/>
  <c r="CO46" i="1"/>
  <c r="CO47" i="1"/>
  <c r="CO48" i="1"/>
  <c r="CQ190" i="1"/>
  <c r="CQ177" i="1"/>
  <c r="CQ181" i="1"/>
  <c r="CQ63" i="1"/>
  <c r="CQ182" i="1"/>
  <c r="CQ52" i="1"/>
  <c r="CQ64" i="1"/>
  <c r="CQ183" i="1"/>
  <c r="CQ184" i="1"/>
  <c r="CQ53" i="1"/>
  <c r="CQ54" i="1"/>
  <c r="CQ65" i="1"/>
  <c r="CQ185" i="1"/>
  <c r="CQ186" i="1"/>
  <c r="CQ66" i="1"/>
  <c r="CQ55" i="1"/>
  <c r="CQ56" i="1"/>
  <c r="CQ57" i="1"/>
  <c r="CQ67" i="1"/>
  <c r="CQ58" i="1"/>
  <c r="CQ59" i="1"/>
  <c r="CQ68" i="1"/>
  <c r="CQ171" i="1"/>
  <c r="CQ41" i="1"/>
  <c r="CQ42" i="1"/>
  <c r="CQ43" i="1"/>
  <c r="CQ173" i="1"/>
  <c r="CQ172" i="1"/>
  <c r="CQ44" i="1"/>
  <c r="CQ45" i="1"/>
  <c r="CQ46" i="1"/>
  <c r="CQ47" i="1"/>
  <c r="CQ48" i="1"/>
  <c r="CP190" i="1"/>
  <c r="CP181" i="1"/>
  <c r="CP177" i="1"/>
  <c r="CP182" i="1"/>
  <c r="CP183" i="1"/>
  <c r="CP64" i="1"/>
  <c r="CP52" i="1"/>
  <c r="CP63" i="1"/>
  <c r="CP53" i="1"/>
  <c r="CP65" i="1"/>
  <c r="CP184" i="1"/>
  <c r="CP54" i="1"/>
  <c r="CP185" i="1"/>
  <c r="CP56" i="1"/>
  <c r="CP186" i="1"/>
  <c r="CP55" i="1"/>
  <c r="CP66" i="1"/>
  <c r="CP67" i="1"/>
  <c r="CP57" i="1"/>
  <c r="CP58" i="1"/>
  <c r="CP59" i="1"/>
  <c r="CP68" i="1"/>
  <c r="CP41" i="1"/>
  <c r="CP171" i="1"/>
  <c r="CP42" i="1"/>
  <c r="CP172" i="1"/>
  <c r="CP43" i="1"/>
  <c r="CP173"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315" i="1" l="1"/>
  <c r="JK315"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81" i="4"/>
  <c r="Q281" i="4"/>
  <c r="P281" i="4"/>
  <c r="O281" i="4"/>
  <c r="N281" i="4"/>
  <c r="M281" i="4"/>
  <c r="L281" i="4"/>
  <c r="K281" i="4"/>
  <c r="J281" i="4"/>
  <c r="I281" i="4"/>
  <c r="H281" i="4"/>
  <c r="G281" i="4"/>
  <c r="F281" i="4"/>
  <c r="E281" i="4"/>
  <c r="D281" i="4"/>
  <c r="C281" i="4"/>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58" i="4"/>
  <c r="Q258" i="4"/>
  <c r="P258" i="4"/>
  <c r="O258" i="4"/>
  <c r="N258" i="4"/>
  <c r="M258" i="4"/>
  <c r="L258" i="4"/>
  <c r="K258" i="4"/>
  <c r="J258" i="4"/>
  <c r="I258" i="4"/>
  <c r="H258" i="4"/>
  <c r="G258" i="4"/>
  <c r="F258" i="4"/>
  <c r="E258" i="4"/>
  <c r="D258" i="4"/>
  <c r="C258"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1" i="4"/>
  <c r="AA711" i="4"/>
  <c r="Y711" i="4"/>
  <c r="M721" i="4"/>
  <c r="L721" i="4"/>
  <c r="M720" i="4"/>
  <c r="L720" i="4"/>
  <c r="M719" i="4"/>
  <c r="L719" i="4"/>
  <c r="H719" i="4"/>
  <c r="AB718" i="4"/>
  <c r="AA718" i="4"/>
  <c r="S718" i="4"/>
  <c r="R718" i="4"/>
  <c r="M717" i="4"/>
  <c r="L717" i="4"/>
  <c r="M716" i="4"/>
  <c r="L716" i="4"/>
  <c r="M715" i="4"/>
  <c r="L715" i="4"/>
  <c r="K715" i="4"/>
  <c r="K716" i="4" s="1"/>
  <c r="K717" i="4" s="1"/>
  <c r="K718" i="4" s="1"/>
  <c r="K719" i="4" s="1"/>
  <c r="K720" i="4" s="1"/>
  <c r="K721" i="4" s="1"/>
  <c r="J715" i="4"/>
  <c r="J716" i="4" s="1"/>
  <c r="J717" i="4" s="1"/>
  <c r="J718" i="4" s="1"/>
  <c r="J719" i="4" s="1"/>
  <c r="J720" i="4" s="1"/>
  <c r="J721" i="4" s="1"/>
  <c r="I715" i="4"/>
  <c r="I716" i="4" s="1"/>
  <c r="I717" i="4" s="1"/>
  <c r="I718" i="4" s="1"/>
  <c r="I719" i="4" s="1"/>
  <c r="I720" i="4" s="1"/>
  <c r="I721" i="4" s="1"/>
  <c r="H715" i="4"/>
  <c r="AB714" i="4"/>
  <c r="AD714" i="4" s="1"/>
  <c r="AA714" i="4"/>
  <c r="AC714" i="4" s="1"/>
  <c r="L714" i="4" s="1"/>
  <c r="S714" i="4"/>
  <c r="R714" i="4"/>
  <c r="M714" i="4" l="1"/>
  <c r="U714" i="4"/>
  <c r="D714" i="4" s="1"/>
  <c r="T714" i="4"/>
  <c r="CO13" i="1"/>
  <c r="CP13" i="1"/>
  <c r="CO315" i="1"/>
  <c r="CQ13" i="1"/>
  <c r="CP315" i="1"/>
  <c r="CQ315" i="1"/>
  <c r="O719" i="4"/>
  <c r="AC718" i="4"/>
  <c r="L718" i="4" s="1"/>
  <c r="T718" i="4" s="1"/>
  <c r="AD718" i="4"/>
  <c r="M718" i="4" s="1"/>
  <c r="U718" i="4" s="1"/>
  <c r="D718" i="4" s="1"/>
  <c r="O715" i="4"/>
  <c r="H720" i="4"/>
  <c r="H716" i="4"/>
  <c r="V714" i="4" l="1"/>
  <c r="C714" i="4"/>
  <c r="C718" i="4"/>
  <c r="V718" i="4"/>
  <c r="P715" i="4"/>
  <c r="T715" i="4" s="1"/>
  <c r="Q715" i="4"/>
  <c r="U715" i="4" s="1"/>
  <c r="D715" i="4" s="1"/>
  <c r="H717" i="4"/>
  <c r="O716" i="4"/>
  <c r="O720" i="4"/>
  <c r="H721" i="4"/>
  <c r="P719" i="4"/>
  <c r="T719" i="4" s="1"/>
  <c r="Q719" i="4"/>
  <c r="U719" i="4" s="1"/>
  <c r="D719" i="4" s="1"/>
  <c r="C715" i="4" l="1"/>
  <c r="V715" i="4"/>
  <c r="C719" i="4"/>
  <c r="V719" i="4"/>
  <c r="O721" i="4"/>
  <c r="Q720" i="4"/>
  <c r="U720" i="4" s="1"/>
  <c r="D720" i="4" s="1"/>
  <c r="P720" i="4"/>
  <c r="T720" i="4" s="1"/>
  <c r="O717" i="4"/>
  <c r="Q716" i="4"/>
  <c r="U716" i="4" s="1"/>
  <c r="D716" i="4" s="1"/>
  <c r="P716" i="4"/>
  <c r="T716" i="4" s="1"/>
  <c r="L68" i="4"/>
  <c r="L80" i="4" s="1"/>
  <c r="K68" i="4"/>
  <c r="K80" i="4" s="1"/>
  <c r="C36" i="1"/>
  <c r="C33" i="1"/>
  <c r="C32" i="1"/>
  <c r="C31" i="1"/>
  <c r="C30" i="1"/>
  <c r="CY5" i="1"/>
  <c r="CY315" i="1" s="1"/>
  <c r="CX5" i="1"/>
  <c r="CX315" i="1" s="1"/>
  <c r="CT5" i="1"/>
  <c r="CT315" i="1" s="1"/>
  <c r="CS5" i="1"/>
  <c r="CS315" i="1" s="1"/>
  <c r="CU5" i="1"/>
  <c r="CR5" i="1"/>
  <c r="AF171" i="4"/>
  <c r="AF172" i="4" s="1"/>
  <c r="AF173" i="4" s="1"/>
  <c r="AE171" i="4"/>
  <c r="AE172" i="4" s="1"/>
  <c r="AE173" i="4" s="1"/>
  <c r="AD171" i="4"/>
  <c r="AD172" i="4" s="1"/>
  <c r="AD173" i="4" s="1"/>
  <c r="AC171" i="4"/>
  <c r="AC172" i="4" s="1"/>
  <c r="AB171" i="4"/>
  <c r="AB172" i="4" s="1"/>
  <c r="AB173" i="4" s="1"/>
  <c r="AA171" i="4"/>
  <c r="AA172" i="4" s="1"/>
  <c r="AA173" i="4" s="1"/>
  <c r="Z171" i="4"/>
  <c r="Z172" i="4" s="1"/>
  <c r="Y171" i="4"/>
  <c r="Y172" i="4" s="1"/>
  <c r="Y173" i="4" s="1"/>
  <c r="X171" i="4"/>
  <c r="X172" i="4" s="1"/>
  <c r="X173" i="4" s="1"/>
  <c r="W171" i="4"/>
  <c r="W172" i="4" s="1"/>
  <c r="W173" i="4" s="1"/>
  <c r="V171" i="4"/>
  <c r="V172" i="4" s="1"/>
  <c r="U171" i="4"/>
  <c r="U172" i="4" s="1"/>
  <c r="T171" i="4"/>
  <c r="T172" i="4" s="1"/>
  <c r="S171" i="4"/>
  <c r="S172" i="4" s="1"/>
  <c r="S173" i="4" s="1"/>
  <c r="R171" i="4"/>
  <c r="R172" i="4" s="1"/>
  <c r="AF166" i="4"/>
  <c r="AF167" i="4" s="1"/>
  <c r="AF168" i="4" s="1"/>
  <c r="AE166" i="4"/>
  <c r="AE167" i="4" s="1"/>
  <c r="AD166" i="4"/>
  <c r="AD167" i="4" s="1"/>
  <c r="AC166" i="4"/>
  <c r="AC167" i="4" s="1"/>
  <c r="AB166" i="4"/>
  <c r="AB167" i="4" s="1"/>
  <c r="AB168" i="4" s="1"/>
  <c r="AA166" i="4"/>
  <c r="AA167" i="4" s="1"/>
  <c r="AA168" i="4" s="1"/>
  <c r="Z166" i="4"/>
  <c r="Z167" i="4" s="1"/>
  <c r="Z168" i="4" s="1"/>
  <c r="Y166" i="4"/>
  <c r="Y167" i="4" s="1"/>
  <c r="Y168" i="4" s="1"/>
  <c r="X166" i="4"/>
  <c r="X167" i="4" s="1"/>
  <c r="X168" i="4" s="1"/>
  <c r="W166" i="4"/>
  <c r="W167" i="4" s="1"/>
  <c r="V166" i="4"/>
  <c r="V167" i="4" s="1"/>
  <c r="V168" i="4" s="1"/>
  <c r="U166" i="4"/>
  <c r="U167" i="4" s="1"/>
  <c r="U168" i="4" s="1"/>
  <c r="T166" i="4"/>
  <c r="T167" i="4" s="1"/>
  <c r="T168" i="4" s="1"/>
  <c r="S166" i="4"/>
  <c r="S167" i="4" s="1"/>
  <c r="S168" i="4" s="1"/>
  <c r="R166" i="4"/>
  <c r="R167" i="4" s="1"/>
  <c r="R168" i="4" s="1"/>
  <c r="AH30" i="1"/>
  <c r="AG30" i="1"/>
  <c r="T31" i="1"/>
  <c r="T32" i="1" s="1"/>
  <c r="T33" i="1" s="1"/>
  <c r="S31" i="1"/>
  <c r="R31" i="1"/>
  <c r="R32" i="1" s="1"/>
  <c r="R33" i="1" s="1"/>
  <c r="W31" i="1"/>
  <c r="M31" i="1"/>
  <c r="N31" i="1"/>
  <c r="D356" i="4"/>
  <c r="JX5" i="1"/>
  <c r="JX315" i="1" s="1"/>
  <c r="L81" i="4"/>
  <c r="K81" i="4"/>
  <c r="K76" i="4"/>
  <c r="O75" i="4"/>
  <c r="O79" i="4" s="1"/>
  <c r="O83" i="4" s="1"/>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O692" i="4"/>
  <c r="O693" i="4" s="1"/>
  <c r="O694" i="4" s="1"/>
  <c r="O695" i="4" s="1"/>
  <c r="O696" i="4" s="1"/>
  <c r="O697" i="4" s="1"/>
  <c r="O698" i="4" s="1"/>
  <c r="O699" i="4" s="1"/>
  <c r="O700" i="4" s="1"/>
  <c r="O701" i="4" s="1"/>
  <c r="O702" i="4" s="1"/>
  <c r="O703" i="4" s="1"/>
  <c r="O704" i="4" s="1"/>
  <c r="O705" i="4" s="1"/>
  <c r="O706" i="4" s="1"/>
  <c r="O707"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315" i="1" s="1"/>
  <c r="LA5" i="1"/>
  <c r="LA315" i="1" s="1"/>
  <c r="MJ5" i="1"/>
  <c r="MJ315" i="1" s="1"/>
  <c r="MI5" i="1"/>
  <c r="MI315" i="1" s="1"/>
  <c r="CC5" i="1"/>
  <c r="CC13" i="1" s="1"/>
  <c r="CC32" i="1"/>
  <c r="CC33" i="1" s="1"/>
  <c r="A311" i="1"/>
  <c r="A312" i="1"/>
  <c r="A313" i="1"/>
  <c r="A314" i="1"/>
  <c r="A315"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4" i="4"/>
  <c r="D234" i="4"/>
  <c r="C234" i="4"/>
  <c r="E233" i="4"/>
  <c r="D233" i="4"/>
  <c r="C233" i="4"/>
  <c r="E232" i="4"/>
  <c r="C232" i="4"/>
  <c r="LM5" i="1"/>
  <c r="LM315" i="1" s="1"/>
  <c r="MH315" i="1"/>
  <c r="LN315" i="1"/>
  <c r="JJ315" i="1"/>
  <c r="IF315" i="1"/>
  <c r="CN315" i="1"/>
  <c r="BE315" i="1"/>
  <c r="CB315" i="1"/>
  <c r="AW315" i="1"/>
  <c r="AN315"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2" i="4"/>
  <c r="I140" i="4"/>
  <c r="I141" i="4"/>
  <c r="J142" i="4"/>
  <c r="J141" i="4"/>
  <c r="J140" i="4"/>
  <c r="H142" i="4"/>
  <c r="H141" i="4"/>
  <c r="H140" i="4"/>
  <c r="BD5" i="1"/>
  <c r="BD315" i="1" s="1"/>
  <c r="BC5" i="1"/>
  <c r="BC315" i="1" s="1"/>
  <c r="LM214" i="1" l="1"/>
  <c r="LM216" i="1"/>
  <c r="LM217" i="1"/>
  <c r="LM215" i="1"/>
  <c r="LM144" i="1"/>
  <c r="LM126" i="1"/>
  <c r="LM117" i="1"/>
  <c r="LM135" i="1"/>
  <c r="LM118" i="1"/>
  <c r="LM136" i="1"/>
  <c r="LM128" i="1"/>
  <c r="LM127" i="1"/>
  <c r="LM145" i="1"/>
  <c r="LM146" i="1"/>
  <c r="LM258" i="1"/>
  <c r="LM232" i="1"/>
  <c r="LM236" i="1"/>
  <c r="LM202" i="1"/>
  <c r="LM262" i="1"/>
  <c r="LM246" i="1"/>
  <c r="LM137" i="1"/>
  <c r="LM250" i="1"/>
  <c r="LM240" i="1"/>
  <c r="LM220" i="1"/>
  <c r="LM210" i="1"/>
  <c r="LM194" i="1"/>
  <c r="LM119" i="1"/>
  <c r="LM266" i="1"/>
  <c r="LM129" i="1"/>
  <c r="LM276" i="1"/>
  <c r="LM254" i="1"/>
  <c r="LM206" i="1"/>
  <c r="LM198" i="1"/>
  <c r="LM228" i="1"/>
  <c r="LM224" i="1"/>
  <c r="LM278" i="1"/>
  <c r="LM268" i="1"/>
  <c r="LM260" i="1"/>
  <c r="LM248" i="1"/>
  <c r="LM199" i="1"/>
  <c r="LM277" i="1"/>
  <c r="LM234" i="1"/>
  <c r="LM251" i="1"/>
  <c r="LM225" i="1"/>
  <c r="LM138" i="1"/>
  <c r="LM279" i="1"/>
  <c r="LM120" i="1"/>
  <c r="LM238" i="1"/>
  <c r="LM196" i="1"/>
  <c r="LM200" i="1"/>
  <c r="LM195" i="1"/>
  <c r="LM130" i="1"/>
  <c r="LM147" i="1"/>
  <c r="LM230" i="1"/>
  <c r="LM256" i="1"/>
  <c r="LM204" i="1"/>
  <c r="LM121" i="1"/>
  <c r="LM148" i="1"/>
  <c r="LM207" i="1"/>
  <c r="LM226" i="1"/>
  <c r="LM211" i="1"/>
  <c r="LM201" i="1"/>
  <c r="LM222" i="1"/>
  <c r="LM212" i="1"/>
  <c r="LM131" i="1"/>
  <c r="LM264" i="1"/>
  <c r="LM252" i="1"/>
  <c r="LM139" i="1"/>
  <c r="LM242" i="1"/>
  <c r="LM193" i="1"/>
  <c r="LM208" i="1"/>
  <c r="LM231" i="1"/>
  <c r="LM122" i="1"/>
  <c r="LM149" i="1"/>
  <c r="LM213" i="1"/>
  <c r="LM263" i="1"/>
  <c r="LM140" i="1"/>
  <c r="LM237" i="1"/>
  <c r="LM257" i="1"/>
  <c r="LM221" i="1"/>
  <c r="LM205" i="1"/>
  <c r="LM243" i="1"/>
  <c r="LM269" i="1"/>
  <c r="LM223" i="1"/>
  <c r="LM227" i="1"/>
  <c r="LM229" i="1"/>
  <c r="LM233" i="1"/>
  <c r="LM249" i="1"/>
  <c r="LM239" i="1"/>
  <c r="LM255" i="1"/>
  <c r="LM235" i="1"/>
  <c r="LM241" i="1"/>
  <c r="LM261" i="1"/>
  <c r="LM267" i="1"/>
  <c r="LM81" i="1"/>
  <c r="LM72" i="1"/>
  <c r="LM247" i="1"/>
  <c r="LM90" i="1"/>
  <c r="LM253" i="1"/>
  <c r="LM91" i="1"/>
  <c r="LM82" i="1"/>
  <c r="LM73" i="1"/>
  <c r="LM83" i="1"/>
  <c r="LM74" i="1"/>
  <c r="LM259" i="1"/>
  <c r="LM92" i="1"/>
  <c r="LM265" i="1"/>
  <c r="LM93" i="1"/>
  <c r="LM84" i="1"/>
  <c r="LM75" i="1"/>
  <c r="LM85" i="1"/>
  <c r="LM94" i="1"/>
  <c r="LM76" i="1"/>
  <c r="LM86" i="1"/>
  <c r="LM77" i="1"/>
  <c r="LM95" i="1"/>
  <c r="LM197" i="1"/>
  <c r="LM203" i="1"/>
  <c r="LM191" i="1"/>
  <c r="LM209" i="1"/>
  <c r="LM192" i="1"/>
  <c r="LM190" i="1"/>
  <c r="LM177" i="1"/>
  <c r="LM181" i="1"/>
  <c r="LM182" i="1"/>
  <c r="LM63" i="1"/>
  <c r="LM52" i="1"/>
  <c r="LM183" i="1"/>
  <c r="LM184" i="1"/>
  <c r="LM54" i="1"/>
  <c r="LM64" i="1"/>
  <c r="LM185" i="1"/>
  <c r="LM53" i="1"/>
  <c r="LM65" i="1"/>
  <c r="LM186" i="1"/>
  <c r="LM55" i="1"/>
  <c r="LM56" i="1"/>
  <c r="LM57" i="1"/>
  <c r="LM66" i="1"/>
  <c r="LM58" i="1"/>
  <c r="LM67" i="1"/>
  <c r="LM59" i="1"/>
  <c r="LM68" i="1"/>
  <c r="LM171" i="1"/>
  <c r="LM41" i="1"/>
  <c r="LM172" i="1"/>
  <c r="LM42" i="1"/>
  <c r="LM173"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6" i="4"/>
  <c r="V716" i="4"/>
  <c r="P717" i="4"/>
  <c r="T717" i="4" s="1"/>
  <c r="Q717" i="4"/>
  <c r="U717" i="4" s="1"/>
  <c r="D717" i="4" s="1"/>
  <c r="C720" i="4"/>
  <c r="V720" i="4"/>
  <c r="P721" i="4"/>
  <c r="T721" i="4" s="1"/>
  <c r="Q721" i="4"/>
  <c r="U721" i="4" s="1"/>
  <c r="D721" i="4" s="1"/>
  <c r="N32" i="1"/>
  <c r="AC173" i="4"/>
  <c r="CX13" i="1"/>
  <c r="CY13" i="1"/>
  <c r="CS13" i="1"/>
  <c r="CT13" i="1"/>
  <c r="CR315" i="1"/>
  <c r="CU315" i="1"/>
  <c r="CU13" i="1"/>
  <c r="CR13" i="1"/>
  <c r="AD168" i="4"/>
  <c r="R173" i="4"/>
  <c r="T173" i="4"/>
  <c r="U173" i="4"/>
  <c r="V173" i="4"/>
  <c r="Z173" i="4"/>
  <c r="W168" i="4"/>
  <c r="AE168" i="4"/>
  <c r="AC168" i="4"/>
  <c r="JX13" i="1"/>
  <c r="BD17" i="4"/>
  <c r="AS17" i="4" s="1"/>
  <c r="BC17" i="4"/>
  <c r="AR17" i="4" s="1"/>
  <c r="BF17" i="4"/>
  <c r="AU17" i="4" s="1"/>
  <c r="BF16" i="4"/>
  <c r="AU16" i="4" s="1"/>
  <c r="BD16" i="4"/>
  <c r="AS16" i="4" s="1"/>
  <c r="O16" i="4" s="1"/>
  <c r="AG16" i="4" s="1"/>
  <c r="BC16" i="4"/>
  <c r="AR16" i="4" s="1"/>
  <c r="BC12" i="4"/>
  <c r="AR12" i="4" s="1"/>
  <c r="KZ13" i="1"/>
  <c r="KZ17" i="1" s="1"/>
  <c r="KZ315"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15"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LA16" i="1"/>
  <c r="LA14" i="1"/>
  <c r="LB16" i="1"/>
  <c r="LB14" i="1"/>
  <c r="S33" i="1"/>
  <c r="LX32" i="1"/>
  <c r="JP32" i="1"/>
  <c r="JO32" i="1"/>
  <c r="JN32" i="1"/>
  <c r="P13" i="4"/>
  <c r="AS334" i="7" s="1"/>
  <c r="Q13" i="4"/>
  <c r="P14" i="4"/>
  <c r="AT334" i="7" s="1"/>
  <c r="P12" i="4"/>
  <c r="AH12" i="4" s="1"/>
  <c r="AI32" i="1"/>
  <c r="CQ31" i="1"/>
  <c r="CP31" i="1"/>
  <c r="CO31" i="1"/>
  <c r="Q12" i="4"/>
  <c r="AR349"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9" i="4"/>
  <c r="F11" i="4"/>
  <c r="C11" i="4"/>
  <c r="O11" i="4"/>
  <c r="AG11" i="4" s="1"/>
  <c r="R11" i="4"/>
  <c r="L11" i="4"/>
  <c r="I11" i="4"/>
  <c r="AU334" i="7"/>
  <c r="AH15" i="4"/>
  <c r="AU334" i="8"/>
  <c r="AG15" i="4"/>
  <c r="S17" i="4"/>
  <c r="AK17" i="4" s="1"/>
  <c r="P17" i="4"/>
  <c r="AH17" i="4" s="1"/>
  <c r="D17" i="4"/>
  <c r="G17" i="4"/>
  <c r="Y17" i="4" s="1"/>
  <c r="J17" i="4"/>
  <c r="AB17" i="4" s="1"/>
  <c r="M17" i="4"/>
  <c r="AE17" i="4" s="1"/>
  <c r="R35" i="1"/>
  <c r="T35" i="1"/>
  <c r="C721" i="4"/>
  <c r="V721" i="4"/>
  <c r="C717" i="4"/>
  <c r="V717" i="4"/>
  <c r="N33" i="1"/>
  <c r="LB214" i="1" l="1"/>
  <c r="LB270" i="1"/>
  <c r="KZ214" i="1"/>
  <c r="KZ270" i="1"/>
  <c r="LA214" i="1"/>
  <c r="LA270" i="1"/>
  <c r="LA254" i="1"/>
  <c r="LA258" i="1"/>
  <c r="LA262" i="1"/>
  <c r="LA266" i="1"/>
  <c r="LA246" i="1"/>
  <c r="LA250" i="1"/>
  <c r="KZ246" i="1"/>
  <c r="KZ258" i="1"/>
  <c r="KZ266" i="1"/>
  <c r="KZ250" i="1"/>
  <c r="KZ254" i="1"/>
  <c r="KZ262" i="1"/>
  <c r="LB254" i="1"/>
  <c r="LB258" i="1"/>
  <c r="LB246" i="1"/>
  <c r="LB266" i="1"/>
  <c r="LB262" i="1"/>
  <c r="LB250" i="1"/>
  <c r="LB210" i="1"/>
  <c r="LB228" i="1"/>
  <c r="LB240" i="1"/>
  <c r="LB232" i="1"/>
  <c r="LB236" i="1"/>
  <c r="LB224" i="1"/>
  <c r="LB220" i="1"/>
  <c r="LA210" i="1"/>
  <c r="LA220" i="1"/>
  <c r="LA232" i="1"/>
  <c r="LA236" i="1"/>
  <c r="LA224" i="1"/>
  <c r="LA228" i="1"/>
  <c r="LA240" i="1"/>
  <c r="KZ210" i="1"/>
  <c r="KZ224" i="1"/>
  <c r="KZ220" i="1"/>
  <c r="KZ236" i="1"/>
  <c r="KZ228" i="1"/>
  <c r="KZ240" i="1"/>
  <c r="KZ232" i="1"/>
  <c r="LB190" i="1"/>
  <c r="LB194" i="1"/>
  <c r="LB206" i="1"/>
  <c r="LB198" i="1"/>
  <c r="LB202" i="1"/>
  <c r="LA190" i="1"/>
  <c r="LA194" i="1"/>
  <c r="LA206" i="1"/>
  <c r="LA198" i="1"/>
  <c r="LA202" i="1"/>
  <c r="KZ190" i="1"/>
  <c r="KZ194" i="1"/>
  <c r="KZ198" i="1"/>
  <c r="KZ202" i="1"/>
  <c r="KZ206" i="1"/>
  <c r="LB181" i="1"/>
  <c r="LB177" i="1"/>
  <c r="KZ181" i="1"/>
  <c r="KZ177" i="1"/>
  <c r="LA181" i="1"/>
  <c r="LA177" i="1"/>
  <c r="LA171" i="1"/>
  <c r="KZ171" i="1"/>
  <c r="LB171" i="1"/>
  <c r="AH13" i="4"/>
  <c r="LM33" i="1"/>
  <c r="W34" i="1"/>
  <c r="AR334" i="6"/>
  <c r="AI13" i="4"/>
  <c r="W17" i="4"/>
  <c r="AO242" i="4"/>
  <c r="AL242" i="4"/>
  <c r="AI242" i="4"/>
  <c r="AF242" i="4"/>
  <c r="AC242" i="4"/>
  <c r="V17" i="4"/>
  <c r="U17" i="4"/>
  <c r="AT334" i="6"/>
  <c r="AS335" i="6" s="1"/>
  <c r="AT335" i="6" s="1"/>
  <c r="AU335" i="6" s="1"/>
  <c r="AV335" i="6" s="1"/>
  <c r="AW335" i="6" s="1"/>
  <c r="AX335" i="6" s="1"/>
  <c r="AS349" i="4"/>
  <c r="AI12" i="4"/>
  <c r="AS37" i="1"/>
  <c r="AT37" i="1"/>
  <c r="CC37" i="1"/>
  <c r="AP37" i="1"/>
  <c r="JP33" i="1"/>
  <c r="JO33" i="1"/>
  <c r="JN33" i="1"/>
  <c r="LX33" i="1"/>
  <c r="S34" i="1"/>
  <c r="AH14" i="4"/>
  <c r="AT349" i="4"/>
  <c r="AS350" i="4" s="1"/>
  <c r="AT350" i="4" s="1"/>
  <c r="AU350" i="4" s="1"/>
  <c r="AV350" i="4" s="1"/>
  <c r="AW350" i="4" s="1"/>
  <c r="AX350"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15" i="1" s="1"/>
  <c r="LM34" i="1" l="1"/>
  <c r="W35" i="1"/>
  <c r="AR350"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7" i="4"/>
  <c r="B276" i="4"/>
  <c r="B275" i="4"/>
  <c r="B269" i="4"/>
  <c r="B268" i="4"/>
  <c r="B267" i="4"/>
  <c r="B261" i="4"/>
  <c r="B260" i="4"/>
  <c r="B259" i="4"/>
  <c r="B291" i="7"/>
  <c r="B273" i="7"/>
  <c r="B291" i="6"/>
  <c r="B273" i="6"/>
  <c r="B306" i="4"/>
  <c r="B288" i="4"/>
  <c r="H251" i="4"/>
  <c r="H250" i="4"/>
  <c r="B291" i="8"/>
  <c r="B273" i="8"/>
  <c r="C356" i="4"/>
  <c r="P356" i="4" s="1"/>
  <c r="F436" i="4"/>
  <c r="S436" i="4" s="1"/>
  <c r="E436" i="4"/>
  <c r="R436" i="4" s="1"/>
  <c r="D436" i="4"/>
  <c r="Q436" i="4" s="1"/>
  <c r="I372" i="4"/>
  <c r="V372" i="4" s="1"/>
  <c r="H372" i="4"/>
  <c r="U372" i="4" s="1"/>
  <c r="G372" i="4"/>
  <c r="T372" i="4" s="1"/>
  <c r="D372" i="4"/>
  <c r="I356" i="4"/>
  <c r="V356" i="4" s="1"/>
  <c r="H356" i="4"/>
  <c r="U356" i="4" s="1"/>
  <c r="G356" i="4"/>
  <c r="T356" i="4" s="1"/>
  <c r="F356" i="4"/>
  <c r="S356" i="4" s="1"/>
  <c r="E356" i="4"/>
  <c r="R356" i="4" s="1"/>
  <c r="Q356" i="4"/>
  <c r="H349" i="4"/>
  <c r="G349" i="4"/>
  <c r="H348" i="4"/>
  <c r="G348" i="4"/>
  <c r="H347" i="4"/>
  <c r="G347" i="4"/>
  <c r="H346" i="4"/>
  <c r="G346"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1" i="4"/>
  <c r="AC351" i="4" s="1"/>
  <c r="AJ351" i="4" s="1"/>
  <c r="U351" i="4"/>
  <c r="AB351" i="4" s="1"/>
  <c r="AI351" i="4" s="1"/>
  <c r="T351" i="4"/>
  <c r="AA351" i="4" s="1"/>
  <c r="AH351" i="4" s="1"/>
  <c r="S351" i="4"/>
  <c r="Z351" i="4" s="1"/>
  <c r="AG351" i="4" s="1"/>
  <c r="R351" i="4"/>
  <c r="Y351" i="4" s="1"/>
  <c r="AF351" i="4" s="1"/>
  <c r="P351" i="4"/>
  <c r="W351" i="4" s="1"/>
  <c r="AD351" i="4" s="1"/>
  <c r="C117" i="4"/>
  <c r="EE5" i="1"/>
  <c r="EE315" i="1" s="1"/>
  <c r="AY346" i="4"/>
  <c r="AK346" i="4"/>
  <c r="AD346" i="4"/>
  <c r="W346" i="4"/>
  <c r="P346" i="4"/>
  <c r="B324" i="4"/>
  <c r="B309" i="7"/>
  <c r="B309" i="6"/>
  <c r="B309" i="8"/>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B321"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309" i="4"/>
  <c r="BN308" i="4"/>
  <c r="BN323" i="4" s="1"/>
  <c r="BB308" i="4"/>
  <c r="BB323" i="4" s="1"/>
  <c r="AX308" i="4"/>
  <c r="AX323" i="4" s="1"/>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X321" i="4" s="1"/>
  <c r="AL306" i="4"/>
  <c r="AL321" i="4" s="1"/>
  <c r="AH306" i="4"/>
  <c r="AH321" i="4" s="1"/>
  <c r="V306" i="4"/>
  <c r="V321" i="4" s="1"/>
  <c r="Q306" i="4"/>
  <c r="P306" i="4"/>
  <c r="O306" i="4"/>
  <c r="N306" i="4"/>
  <c r="M306" i="4"/>
  <c r="L306" i="4"/>
  <c r="K306" i="4"/>
  <c r="J306" i="4"/>
  <c r="I306" i="4"/>
  <c r="H306" i="4"/>
  <c r="G306" i="4"/>
  <c r="E306" i="4"/>
  <c r="D306" i="4"/>
  <c r="C306"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3" i="4"/>
  <c r="B297" i="4"/>
  <c r="B294" i="4"/>
  <c r="B291"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C197" i="8"/>
  <c r="H197" i="8" s="1"/>
  <c r="C197" i="7"/>
  <c r="H197" i="7" s="1"/>
  <c r="C197" i="6"/>
  <c r="H197" i="6" s="1"/>
  <c r="C212"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AA31" i="1"/>
  <c r="AA32" i="1" s="1"/>
  <c r="AA33" i="1" s="1"/>
  <c r="AA34" i="1" s="1"/>
  <c r="AA35" i="1" s="1"/>
  <c r="Z31" i="1"/>
  <c r="Z32" i="1" s="1"/>
  <c r="Z33" i="1" s="1"/>
  <c r="Z34" i="1" s="1"/>
  <c r="Z35" i="1" s="1"/>
  <c r="N305" i="4"/>
  <c r="M305" i="4"/>
  <c r="L305" i="4"/>
  <c r="K305" i="4"/>
  <c r="N304" i="4"/>
  <c r="M304" i="4"/>
  <c r="L304" i="4"/>
  <c r="K304" i="4"/>
  <c r="N303" i="4"/>
  <c r="M303" i="4"/>
  <c r="L303" i="4"/>
  <c r="K303" i="4"/>
  <c r="J305" i="4"/>
  <c r="I305" i="4"/>
  <c r="H305" i="4"/>
  <c r="G305" i="4"/>
  <c r="J304" i="4"/>
  <c r="I304" i="4"/>
  <c r="H304" i="4"/>
  <c r="G304" i="4"/>
  <c r="J303" i="4"/>
  <c r="I303" i="4"/>
  <c r="H303" i="4"/>
  <c r="G303" i="4"/>
  <c r="CQ36" i="1" l="1"/>
  <c r="CP36" i="1"/>
  <c r="CO36" i="1"/>
  <c r="R339" i="4"/>
  <c r="E117" i="4"/>
  <c r="AK351" i="4"/>
  <c r="AY351" i="4" s="1"/>
  <c r="BF351" i="4" s="1"/>
  <c r="BM351" i="4" s="1"/>
  <c r="BT351" i="4" s="1"/>
  <c r="CA351" i="4" s="1"/>
  <c r="CH351" i="4" s="1"/>
  <c r="AR351" i="4"/>
  <c r="AR352" i="4" s="1"/>
  <c r="AM351" i="4"/>
  <c r="BA351" i="4" s="1"/>
  <c r="BH351" i="4" s="1"/>
  <c r="BO351" i="4" s="1"/>
  <c r="BV351" i="4" s="1"/>
  <c r="CC351" i="4" s="1"/>
  <c r="CJ351" i="4" s="1"/>
  <c r="AT351" i="4"/>
  <c r="AT352" i="4" s="1"/>
  <c r="AN351" i="4"/>
  <c r="BB351" i="4" s="1"/>
  <c r="BI351" i="4" s="1"/>
  <c r="BP351" i="4" s="1"/>
  <c r="BW351" i="4" s="1"/>
  <c r="CD351" i="4" s="1"/>
  <c r="CK351" i="4" s="1"/>
  <c r="AU351" i="4"/>
  <c r="AU352" i="4" s="1"/>
  <c r="AO351" i="4"/>
  <c r="BC351" i="4" s="1"/>
  <c r="BJ351" i="4" s="1"/>
  <c r="BQ351" i="4" s="1"/>
  <c r="BX351" i="4" s="1"/>
  <c r="CE351" i="4" s="1"/>
  <c r="CL351" i="4" s="1"/>
  <c r="AV351" i="4"/>
  <c r="AV352" i="4" s="1"/>
  <c r="AP351" i="4"/>
  <c r="BD351" i="4" s="1"/>
  <c r="BK351" i="4" s="1"/>
  <c r="BR351" i="4" s="1"/>
  <c r="BY351" i="4" s="1"/>
  <c r="CF351" i="4" s="1"/>
  <c r="CM351" i="4" s="1"/>
  <c r="AW351" i="4"/>
  <c r="AW352" i="4" s="1"/>
  <c r="AQ351" i="4"/>
  <c r="BE351" i="4" s="1"/>
  <c r="BL351" i="4" s="1"/>
  <c r="BS351" i="4" s="1"/>
  <c r="BZ351" i="4" s="1"/>
  <c r="CG351" i="4" s="1"/>
  <c r="CN351" i="4" s="1"/>
  <c r="AX351" i="4"/>
  <c r="AX352" i="4" s="1"/>
  <c r="AM336" i="6"/>
  <c r="BA336" i="6" s="1"/>
  <c r="BH336" i="6" s="1"/>
  <c r="AT336" i="6"/>
  <c r="AT337" i="6" s="1"/>
  <c r="AP336" i="6"/>
  <c r="BD336" i="6" s="1"/>
  <c r="AW336" i="6"/>
  <c r="AW337" i="6" s="1"/>
  <c r="R307" i="4"/>
  <c r="AX322" i="4"/>
  <c r="R322" i="4" s="1"/>
  <c r="F294" i="4"/>
  <c r="F289" i="4"/>
  <c r="L250" i="4"/>
  <c r="R289" i="4"/>
  <c r="F341" i="4"/>
  <c r="R316" i="4"/>
  <c r="F291" i="4"/>
  <c r="R323" i="4"/>
  <c r="F311" i="4"/>
  <c r="F306" i="4"/>
  <c r="R317" i="4"/>
  <c r="R293" i="4"/>
  <c r="F323" i="4"/>
  <c r="R334" i="4"/>
  <c r="F290" i="4"/>
  <c r="F298" i="4"/>
  <c r="R314" i="4"/>
  <c r="R325" i="4"/>
  <c r="R321" i="4"/>
  <c r="F293" i="4"/>
  <c r="F296" i="4"/>
  <c r="F339" i="4"/>
  <c r="R328" i="4"/>
  <c r="F292" i="4"/>
  <c r="F327" i="4"/>
  <c r="R341" i="4"/>
  <c r="R329" i="4"/>
  <c r="R288" i="4"/>
  <c r="R296" i="4"/>
  <c r="F309" i="4"/>
  <c r="F312" i="4"/>
  <c r="R298" i="4"/>
  <c r="R312" i="4"/>
  <c r="F334" i="4"/>
  <c r="R309" i="4"/>
  <c r="F331" i="4"/>
  <c r="R306" i="4"/>
  <c r="F328" i="4"/>
  <c r="F314" i="4"/>
  <c r="F297" i="4"/>
  <c r="F288" i="4"/>
  <c r="F299" i="4"/>
  <c r="R327" i="4"/>
  <c r="R313" i="4"/>
  <c r="F335" i="4"/>
  <c r="R335" i="4"/>
  <c r="R324" i="4"/>
  <c r="R310" i="4"/>
  <c r="R332" i="4"/>
  <c r="F307" i="4"/>
  <c r="F321" i="4"/>
  <c r="F295" i="4"/>
  <c r="R311" i="4"/>
  <c r="F333" i="4"/>
  <c r="F308" i="4"/>
  <c r="F322" i="4"/>
  <c r="R333" i="4"/>
  <c r="R308" i="4"/>
  <c r="R291" i="4"/>
  <c r="R294" i="4"/>
  <c r="R330" i="4"/>
  <c r="L251" i="4"/>
  <c r="C118" i="4"/>
  <c r="R297" i="4"/>
  <c r="F330" i="4"/>
  <c r="F316" i="4"/>
  <c r="F313" i="4"/>
  <c r="R299" i="4"/>
  <c r="F324" i="4"/>
  <c r="F310" i="4"/>
  <c r="F332" i="4"/>
  <c r="F329" i="4"/>
  <c r="F315" i="4"/>
  <c r="R315" i="4"/>
  <c r="F326" i="4"/>
  <c r="F340" i="4"/>
  <c r="R326" i="4"/>
  <c r="R340" i="4"/>
  <c r="R290" i="4"/>
  <c r="R292" i="4"/>
  <c r="R295" i="4"/>
  <c r="F317" i="4"/>
  <c r="R331" i="4"/>
  <c r="F325" i="4"/>
  <c r="AD11" i="4"/>
  <c r="AE11" i="4"/>
  <c r="AF11" i="4"/>
  <c r="H212"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2" i="4"/>
  <c r="KA31" i="1"/>
  <c r="A21" i="1"/>
  <c r="A20" i="1"/>
  <c r="AR32" i="1"/>
  <c r="AR33" i="1" s="1"/>
  <c r="AR34" i="1" s="1"/>
  <c r="AR35" i="1" s="1"/>
  <c r="AQ32" i="1"/>
  <c r="AQ33" i="1" s="1"/>
  <c r="AQ34" i="1" s="1"/>
  <c r="AQ35" i="1" s="1"/>
  <c r="AO32" i="1"/>
  <c r="AO33" i="1" s="1"/>
  <c r="AO34" i="1" s="1"/>
  <c r="AO35" i="1" s="1"/>
  <c r="CH5" i="1"/>
  <c r="CG5" i="1"/>
  <c r="CG315" i="1" s="1"/>
  <c r="IE214" i="1" l="1"/>
  <c r="IE216" i="1"/>
  <c r="IE215" i="1"/>
  <c r="IE217" i="1"/>
  <c r="IE135" i="1"/>
  <c r="IE144" i="1"/>
  <c r="IE126" i="1"/>
  <c r="IE117" i="1"/>
  <c r="IE118" i="1"/>
  <c r="IE276" i="1"/>
  <c r="IE128" i="1"/>
  <c r="IE279" i="1"/>
  <c r="IE127" i="1"/>
  <c r="IE278" i="1"/>
  <c r="IE136" i="1"/>
  <c r="IE145" i="1"/>
  <c r="IE277" i="1"/>
  <c r="IE250" i="1"/>
  <c r="IE240" i="1"/>
  <c r="IE220" i="1"/>
  <c r="IE210" i="1"/>
  <c r="IE194" i="1"/>
  <c r="IE129" i="1"/>
  <c r="IE119" i="1"/>
  <c r="IE266" i="1"/>
  <c r="IE146" i="1"/>
  <c r="IE254" i="1"/>
  <c r="IE206" i="1"/>
  <c r="IE198" i="1"/>
  <c r="IE228" i="1"/>
  <c r="IE224" i="1"/>
  <c r="IE258" i="1"/>
  <c r="IE232" i="1"/>
  <c r="IE236" i="1"/>
  <c r="IE202" i="1"/>
  <c r="IE137" i="1"/>
  <c r="IE262" i="1"/>
  <c r="IE246" i="1"/>
  <c r="IE138" i="1"/>
  <c r="IE196" i="1"/>
  <c r="IE234" i="1"/>
  <c r="IE238" i="1"/>
  <c r="IE199" i="1"/>
  <c r="IE200" i="1"/>
  <c r="IE147" i="1"/>
  <c r="IE255" i="1"/>
  <c r="IE237" i="1"/>
  <c r="IE247" i="1"/>
  <c r="IE268" i="1"/>
  <c r="IE130" i="1"/>
  <c r="IE260" i="1"/>
  <c r="IE251" i="1"/>
  <c r="IE221" i="1"/>
  <c r="IE231" i="1"/>
  <c r="IE195" i="1"/>
  <c r="IE120" i="1"/>
  <c r="IE233" i="1"/>
  <c r="IE241" i="1"/>
  <c r="IE207" i="1"/>
  <c r="IE267" i="1"/>
  <c r="IE225" i="1"/>
  <c r="IE230" i="1"/>
  <c r="IE211" i="1"/>
  <c r="IE203" i="1"/>
  <c r="IE259" i="1"/>
  <c r="IE248" i="1"/>
  <c r="IE263" i="1"/>
  <c r="IE229" i="1"/>
  <c r="IE249" i="1"/>
  <c r="IE226" i="1"/>
  <c r="IE235" i="1"/>
  <c r="IE148" i="1"/>
  <c r="IE256" i="1"/>
  <c r="IE131" i="1"/>
  <c r="IE212" i="1"/>
  <c r="IE252" i="1"/>
  <c r="IE269" i="1"/>
  <c r="IE264" i="1"/>
  <c r="IE239" i="1"/>
  <c r="IE121" i="1"/>
  <c r="IE261" i="1"/>
  <c r="IE222" i="1"/>
  <c r="IE197" i="1"/>
  <c r="IE208" i="1"/>
  <c r="IE139" i="1"/>
  <c r="IE242" i="1"/>
  <c r="IE204" i="1"/>
  <c r="IE201" i="1"/>
  <c r="IE253" i="1"/>
  <c r="IE223" i="1"/>
  <c r="IE140" i="1"/>
  <c r="IE149" i="1"/>
  <c r="IE265" i="1"/>
  <c r="IE209" i="1"/>
  <c r="IE193" i="1"/>
  <c r="IE213" i="1"/>
  <c r="IE257" i="1"/>
  <c r="IE205" i="1"/>
  <c r="IE243" i="1"/>
  <c r="IE122" i="1"/>
  <c r="IE227" i="1"/>
  <c r="IE90" i="1"/>
  <c r="IE81" i="1"/>
  <c r="IE72" i="1"/>
  <c r="IE83" i="1"/>
  <c r="IE82" i="1"/>
  <c r="IE73" i="1"/>
  <c r="IE91" i="1"/>
  <c r="IE74" i="1"/>
  <c r="IE92" i="1"/>
  <c r="IE84" i="1"/>
  <c r="IE75" i="1"/>
  <c r="IE93" i="1"/>
  <c r="IE85" i="1"/>
  <c r="IE94" i="1"/>
  <c r="IE76" i="1"/>
  <c r="IE86" i="1"/>
  <c r="IE95" i="1"/>
  <c r="IE77" i="1"/>
  <c r="IE191" i="1"/>
  <c r="IE192" i="1"/>
  <c r="IE190" i="1"/>
  <c r="IE177" i="1"/>
  <c r="IE181" i="1"/>
  <c r="IE182" i="1"/>
  <c r="IE183" i="1"/>
  <c r="IE63" i="1"/>
  <c r="IE184" i="1"/>
  <c r="IE52" i="1"/>
  <c r="IE64" i="1"/>
  <c r="IE185" i="1"/>
  <c r="IE53" i="1"/>
  <c r="IE54" i="1"/>
  <c r="IE186" i="1"/>
  <c r="IE55" i="1"/>
  <c r="IE65" i="1"/>
  <c r="IE56" i="1"/>
  <c r="IE66" i="1"/>
  <c r="IE57" i="1"/>
  <c r="IE67" i="1"/>
  <c r="IE58" i="1"/>
  <c r="IE59" i="1"/>
  <c r="IE68" i="1"/>
  <c r="IE171" i="1"/>
  <c r="IE41" i="1"/>
  <c r="IE42" i="1"/>
  <c r="IE172" i="1"/>
  <c r="IE43" i="1"/>
  <c r="IE173" i="1"/>
  <c r="IE44" i="1"/>
  <c r="IE45" i="1"/>
  <c r="IE46" i="1"/>
  <c r="IE47" i="1"/>
  <c r="IE48" i="1"/>
  <c r="S37" i="1"/>
  <c r="EE16" i="1"/>
  <c r="EE17" i="1"/>
  <c r="KA32" i="1"/>
  <c r="JZ31" i="1" a="1"/>
  <c r="JZ31" i="1" s="1"/>
  <c r="IE30" i="1"/>
  <c r="IE34" i="1"/>
  <c r="IE35" i="1"/>
  <c r="IE24" i="1"/>
  <c r="E118" i="4"/>
  <c r="N37" i="1"/>
  <c r="AL338" i="6"/>
  <c r="AZ338" i="6" s="1"/>
  <c r="AS338" i="6"/>
  <c r="AS339" i="6" s="1"/>
  <c r="AL336" i="6"/>
  <c r="AZ336" i="6" s="1"/>
  <c r="AS336" i="6"/>
  <c r="AS337" i="6" s="1"/>
  <c r="AK338" i="6"/>
  <c r="AY338" i="6" s="1"/>
  <c r="AR338" i="6"/>
  <c r="AR339" i="6" s="1"/>
  <c r="AK336" i="7"/>
  <c r="AY336" i="7" s="1"/>
  <c r="BF336" i="7" s="1"/>
  <c r="BM336" i="7" s="1"/>
  <c r="AR336" i="7"/>
  <c r="AR337" i="7" s="1"/>
  <c r="P250" i="4"/>
  <c r="AF13" i="4"/>
  <c r="AE13" i="4"/>
  <c r="AD13" i="4"/>
  <c r="AM334" i="8"/>
  <c r="P251" i="4"/>
  <c r="AE15" i="4"/>
  <c r="AN334" i="7"/>
  <c r="AD15" i="4"/>
  <c r="AN334" i="8"/>
  <c r="AF15" i="4"/>
  <c r="AN334" i="6"/>
  <c r="AN349" i="4"/>
  <c r="AK334" i="6"/>
  <c r="AL334" i="6"/>
  <c r="AM334" i="7"/>
  <c r="CH13" i="1"/>
  <c r="CH315" i="1"/>
  <c r="AO36" i="1"/>
  <c r="AQ36" i="1"/>
  <c r="AR36" i="1"/>
  <c r="F280" i="8"/>
  <c r="E280" i="8"/>
  <c r="R281" i="8"/>
  <c r="Q281" i="8"/>
  <c r="AL334" i="7"/>
  <c r="BA336" i="7"/>
  <c r="BO336" i="6"/>
  <c r="BK336" i="6"/>
  <c r="BC336" i="6"/>
  <c r="AM349"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9" i="4"/>
  <c r="AL349" i="4"/>
  <c r="CG13" i="1"/>
  <c r="CK5" i="1"/>
  <c r="CK315" i="1" s="1"/>
  <c r="C303" i="4"/>
  <c r="D303" i="4"/>
  <c r="E303" i="4"/>
  <c r="O303" i="4"/>
  <c r="P303" i="4"/>
  <c r="Q303" i="4"/>
  <c r="C304" i="4"/>
  <c r="D304" i="4"/>
  <c r="E304" i="4"/>
  <c r="O304" i="4"/>
  <c r="P304" i="4"/>
  <c r="Q304" i="4"/>
  <c r="C305" i="4"/>
  <c r="D305" i="4"/>
  <c r="E305" i="4"/>
  <c r="O305" i="4"/>
  <c r="P305" i="4"/>
  <c r="Q305" i="4"/>
  <c r="D351" i="4"/>
  <c r="Q351" i="4" s="1"/>
  <c r="X351" i="4" s="1"/>
  <c r="AE351" i="4" s="1"/>
  <c r="B356" i="4"/>
  <c r="A357" i="4"/>
  <c r="A373" i="4"/>
  <c r="A437" i="4"/>
  <c r="F39" i="4"/>
  <c r="G39" i="4"/>
  <c r="CJ5" i="1"/>
  <c r="CJ315" i="1" s="1"/>
  <c r="A37" i="1"/>
  <c r="A36" i="1"/>
  <c r="A33" i="1"/>
  <c r="A32" i="1"/>
  <c r="A31" i="1"/>
  <c r="AL38" i="1"/>
  <c r="A38" i="1"/>
  <c r="KY30" i="1"/>
  <c r="KX30" i="1"/>
  <c r="KW30" i="1"/>
  <c r="KV30" i="1"/>
  <c r="A30" i="1"/>
  <c r="A29" i="1"/>
  <c r="A28" i="1"/>
  <c r="M134" i="8"/>
  <c r="M134" i="7"/>
  <c r="M134" i="6"/>
  <c r="M133" i="8"/>
  <c r="M133" i="7"/>
  <c r="M133" i="6"/>
  <c r="LL5" i="1"/>
  <c r="LL315"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50" i="4"/>
  <c r="AM17" i="8"/>
  <c r="O15" i="8"/>
  <c r="AN17" i="8"/>
  <c r="P15" i="8"/>
  <c r="AO16" i="8"/>
  <c r="Q15" i="8"/>
  <c r="AL351" i="4"/>
  <c r="AZ351" i="4" s="1"/>
  <c r="BG351" i="4" s="1"/>
  <c r="BN351" i="4" s="1"/>
  <c r="BU351" i="4" s="1"/>
  <c r="CB351" i="4" s="1"/>
  <c r="CI351" i="4" s="1"/>
  <c r="AS351" i="4"/>
  <c r="AS352" i="4" s="1"/>
  <c r="AM16" i="7"/>
  <c r="O15" i="7"/>
  <c r="AN16" i="7"/>
  <c r="P15" i="7"/>
  <c r="AO16" i="7"/>
  <c r="Q15" i="7"/>
  <c r="T251" i="4"/>
  <c r="T250" i="4"/>
  <c r="R303" i="4"/>
  <c r="F303" i="4"/>
  <c r="AL335" i="6"/>
  <c r="AL337" i="6" s="1"/>
  <c r="AL335" i="8"/>
  <c r="AM335" i="8" s="1"/>
  <c r="AN335" i="8" s="1"/>
  <c r="AO335" i="8" s="1"/>
  <c r="AP335" i="8" s="1"/>
  <c r="AQ335" i="8" s="1"/>
  <c r="AL335" i="7"/>
  <c r="AM335" i="7" s="1"/>
  <c r="AN335" i="7" s="1"/>
  <c r="AO335" i="7" s="1"/>
  <c r="AP335" i="7" s="1"/>
  <c r="AQ335" i="7" s="1"/>
  <c r="AQ337" i="7" s="1"/>
  <c r="CE37" i="1"/>
  <c r="AL350" i="4"/>
  <c r="AM350" i="4" s="1"/>
  <c r="AN350" i="4" s="1"/>
  <c r="AO350" i="4" s="1"/>
  <c r="AP350" i="4" s="1"/>
  <c r="AQ350" i="4" s="1"/>
  <c r="AK335" i="6"/>
  <c r="AK337" i="6" s="1"/>
  <c r="AK335" i="7"/>
  <c r="AK337" i="7" s="1"/>
  <c r="AK335" i="8"/>
  <c r="R305" i="4"/>
  <c r="F305" i="4"/>
  <c r="R304" i="4"/>
  <c r="F304" i="4"/>
  <c r="IJ31" i="1"/>
  <c r="I373" i="4"/>
  <c r="V373" i="4" s="1"/>
  <c r="H373" i="4"/>
  <c r="U373" i="4" s="1"/>
  <c r="G373" i="4"/>
  <c r="T373" i="4" s="1"/>
  <c r="D373" i="4"/>
  <c r="Q373" i="4" s="1"/>
  <c r="I357" i="4"/>
  <c r="V357" i="4" s="1"/>
  <c r="H357" i="4"/>
  <c r="U357" i="4" s="1"/>
  <c r="G357" i="4"/>
  <c r="T357" i="4" s="1"/>
  <c r="F357" i="4"/>
  <c r="S357" i="4" s="1"/>
  <c r="E357" i="4"/>
  <c r="R357" i="4" s="1"/>
  <c r="F437" i="4"/>
  <c r="S437" i="4" s="1"/>
  <c r="E437" i="4"/>
  <c r="R437" i="4" s="1"/>
  <c r="D437" i="4"/>
  <c r="Q437" i="4" s="1"/>
  <c r="A438" i="4"/>
  <c r="A358"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3" i="4"/>
  <c r="Y353" i="4" s="1"/>
  <c r="AF353" i="4" s="1"/>
  <c r="P353" i="4"/>
  <c r="W353" i="4" s="1"/>
  <c r="AD353" i="4" s="1"/>
  <c r="V353" i="4"/>
  <c r="AC353" i="4" s="1"/>
  <c r="AJ353" i="4" s="1"/>
  <c r="S353" i="4"/>
  <c r="Z353" i="4" s="1"/>
  <c r="AG353" i="4" s="1"/>
  <c r="B31" i="1"/>
  <c r="A374"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6" i="4"/>
  <c r="F118" i="4"/>
  <c r="F117"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50" i="4"/>
  <c r="X251" i="4"/>
  <c r="LC31" i="1"/>
  <c r="R17" i="7"/>
  <c r="O17" i="7"/>
  <c r="O16" i="8"/>
  <c r="T17" i="7"/>
  <c r="Q17" i="7"/>
  <c r="S17" i="7"/>
  <c r="P17" i="7"/>
  <c r="AO13" i="8"/>
  <c r="Q12" i="8"/>
  <c r="AI12" i="8" s="1"/>
  <c r="Q16" i="7"/>
  <c r="P16" i="7"/>
  <c r="AN13" i="7"/>
  <c r="P12" i="7"/>
  <c r="AH12" i="7" s="1"/>
  <c r="T17" i="8"/>
  <c r="Q17" i="8"/>
  <c r="AN353" i="4"/>
  <c r="BB353" i="4" s="1"/>
  <c r="BI353" i="4" s="1"/>
  <c r="BP353" i="4" s="1"/>
  <c r="BW353" i="4" s="1"/>
  <c r="CD353" i="4" s="1"/>
  <c r="CK353" i="4" s="1"/>
  <c r="AU353" i="4"/>
  <c r="AU354" i="4" s="1"/>
  <c r="AO13" i="7"/>
  <c r="Q12" i="7"/>
  <c r="AI12" i="7" s="1"/>
  <c r="AQ353" i="4"/>
  <c r="BE353" i="4" s="1"/>
  <c r="BL353" i="4" s="1"/>
  <c r="BS353" i="4" s="1"/>
  <c r="BZ353" i="4" s="1"/>
  <c r="CG353" i="4" s="1"/>
  <c r="CN353" i="4" s="1"/>
  <c r="AX353" i="4"/>
  <c r="AX354" i="4" s="1"/>
  <c r="AM13" i="7"/>
  <c r="O12" i="7"/>
  <c r="AG12" i="7" s="1"/>
  <c r="O16" i="7"/>
  <c r="AM13" i="8"/>
  <c r="O12" i="8"/>
  <c r="AG12" i="8" s="1"/>
  <c r="AN13" i="8"/>
  <c r="P12" i="8"/>
  <c r="AH12" i="8" s="1"/>
  <c r="AK353" i="4"/>
  <c r="AY353" i="4" s="1"/>
  <c r="BF353" i="4" s="1"/>
  <c r="BM353" i="4" s="1"/>
  <c r="BT353" i="4" s="1"/>
  <c r="CA353" i="4" s="1"/>
  <c r="CH353" i="4" s="1"/>
  <c r="AR353" i="4"/>
  <c r="AR354" i="4" s="1"/>
  <c r="Q16" i="8"/>
  <c r="AM353" i="4"/>
  <c r="BA353" i="4" s="1"/>
  <c r="BH353" i="4" s="1"/>
  <c r="BO353" i="4" s="1"/>
  <c r="BV353" i="4" s="1"/>
  <c r="CC353" i="4" s="1"/>
  <c r="CJ353" i="4" s="1"/>
  <c r="AT353" i="4"/>
  <c r="AT354" i="4" s="1"/>
  <c r="P16" i="8"/>
  <c r="S17" i="8"/>
  <c r="P17" i="8"/>
  <c r="R17" i="8"/>
  <c r="O17" i="8"/>
  <c r="AL339" i="6"/>
  <c r="AM335" i="6"/>
  <c r="AN335" i="6" s="1"/>
  <c r="AO335" i="6" s="1"/>
  <c r="AO337" i="7"/>
  <c r="AM337" i="7"/>
  <c r="AP337" i="7"/>
  <c r="AN337" i="7"/>
  <c r="AK339" i="6"/>
  <c r="LB31" i="1"/>
  <c r="D357" i="4"/>
  <c r="C357" i="4" s="1"/>
  <c r="KZ31" i="1"/>
  <c r="O223" i="7"/>
  <c r="S223" i="7" s="1"/>
  <c r="IJ32" i="1"/>
  <c r="AB133" i="8"/>
  <c r="AC133" i="8" s="1"/>
  <c r="O223" i="8"/>
  <c r="AK339" i="7"/>
  <c r="A439" i="4"/>
  <c r="F439" i="4" s="1"/>
  <c r="S439" i="4" s="1"/>
  <c r="F438" i="4"/>
  <c r="S438" i="4" s="1"/>
  <c r="E438" i="4"/>
  <c r="R438" i="4" s="1"/>
  <c r="D438" i="4"/>
  <c r="Q438" i="4" s="1"/>
  <c r="I358" i="4"/>
  <c r="V358" i="4" s="1"/>
  <c r="H358" i="4"/>
  <c r="U358" i="4" s="1"/>
  <c r="G358" i="4"/>
  <c r="T358" i="4" s="1"/>
  <c r="F358" i="4"/>
  <c r="S358" i="4" s="1"/>
  <c r="E358" i="4"/>
  <c r="R358" i="4" s="1"/>
  <c r="I374" i="4"/>
  <c r="V374" i="4" s="1"/>
  <c r="H374" i="4"/>
  <c r="U374" i="4" s="1"/>
  <c r="G374" i="4"/>
  <c r="T374" i="4" s="1"/>
  <c r="D374" i="4"/>
  <c r="Q374" i="4" s="1"/>
  <c r="A375" i="4"/>
  <c r="A359"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2" i="4"/>
  <c r="AM352" i="4"/>
  <c r="AN352" i="4"/>
  <c r="AO352" i="4"/>
  <c r="AP352" i="4"/>
  <c r="AQ352" i="4"/>
  <c r="T353" i="4"/>
  <c r="AA353" i="4" s="1"/>
  <c r="U353" i="4"/>
  <c r="AB353" i="4" s="1"/>
  <c r="AI353" i="4" s="1"/>
  <c r="Q353" i="4"/>
  <c r="AY140" i="8"/>
  <c r="AY141" i="8" s="1"/>
  <c r="AY142" i="8" s="1"/>
  <c r="AX141" i="8"/>
  <c r="AX142" i="8" s="1"/>
  <c r="LJ31" i="1"/>
  <c r="LI31" i="1"/>
  <c r="LH31" i="1"/>
  <c r="LG31" i="1"/>
  <c r="LF31" i="1"/>
  <c r="D232"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4" i="4"/>
  <c r="AK354" i="4"/>
  <c r="AN354" i="4"/>
  <c r="AN337" i="6"/>
  <c r="AM337" i="6"/>
  <c r="AQ354" i="4"/>
  <c r="O13" i="7"/>
  <c r="Q13" i="7"/>
  <c r="P13" i="7"/>
  <c r="AP353" i="4"/>
  <c r="BD353" i="4" s="1"/>
  <c r="BK353" i="4" s="1"/>
  <c r="BR353" i="4" s="1"/>
  <c r="BY353" i="4" s="1"/>
  <c r="CF353" i="4" s="1"/>
  <c r="CM353" i="4" s="1"/>
  <c r="AW353" i="4"/>
  <c r="AW354" i="4" s="1"/>
  <c r="Q13" i="8"/>
  <c r="P13" i="8"/>
  <c r="O13" i="8"/>
  <c r="T223" i="7"/>
  <c r="S227" i="7"/>
  <c r="S226" i="7"/>
  <c r="W223" i="7"/>
  <c r="O226" i="8"/>
  <c r="S223" i="8"/>
  <c r="AB135" i="8"/>
  <c r="AW135" i="8" s="1"/>
  <c r="P223" i="7"/>
  <c r="Q223" i="7" s="1"/>
  <c r="Q227" i="7" s="1"/>
  <c r="D358" i="4"/>
  <c r="C358" i="4" s="1"/>
  <c r="O227" i="8"/>
  <c r="P223" i="8"/>
  <c r="P227" i="8" s="1"/>
  <c r="O227" i="7"/>
  <c r="O226" i="7"/>
  <c r="IJ33" i="1"/>
  <c r="AG36" i="1"/>
  <c r="A440" i="4"/>
  <c r="F440" i="4" s="1"/>
  <c r="D439" i="4"/>
  <c r="Q439" i="4" s="1"/>
  <c r="E439" i="4"/>
  <c r="R439" i="4" s="1"/>
  <c r="Q357" i="4"/>
  <c r="B357" i="4"/>
  <c r="I375" i="4"/>
  <c r="V375" i="4" s="1"/>
  <c r="H375" i="4"/>
  <c r="U375" i="4" s="1"/>
  <c r="G375" i="4"/>
  <c r="T375" i="4" s="1"/>
  <c r="D375" i="4"/>
  <c r="Q375" i="4" s="1"/>
  <c r="A376" i="4"/>
  <c r="A377" i="4" s="1"/>
  <c r="I359" i="4"/>
  <c r="V359" i="4" s="1"/>
  <c r="H359" i="4"/>
  <c r="U359" i="4" s="1"/>
  <c r="G359" i="4"/>
  <c r="T359" i="4" s="1"/>
  <c r="F359" i="4"/>
  <c r="S359" i="4" s="1"/>
  <c r="E359" i="4"/>
  <c r="R359" i="4" s="1"/>
  <c r="A360"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3" i="4"/>
  <c r="AE353" i="4" s="1"/>
  <c r="AH353" i="4"/>
  <c r="AV353" i="4" s="1"/>
  <c r="AV354" i="4" s="1"/>
  <c r="J223" i="8"/>
  <c r="M13" i="8"/>
  <c r="M13" i="7"/>
  <c r="N13" i="7"/>
  <c r="L13" i="7"/>
  <c r="L13" i="8"/>
  <c r="N13" i="8"/>
  <c r="F227" i="7"/>
  <c r="AY143" i="8"/>
  <c r="AZ140" i="8"/>
  <c r="AZ141" i="8" s="1"/>
  <c r="AZ142" i="8" s="1"/>
  <c r="AL352"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4" i="4"/>
  <c r="KS32" i="1"/>
  <c r="KR32" i="1" s="1"/>
  <c r="LC32" i="1"/>
  <c r="O229" i="8"/>
  <c r="S229" i="7"/>
  <c r="O229" i="7"/>
  <c r="AL353" i="4"/>
  <c r="AZ353" i="4" s="1"/>
  <c r="BG353" i="4" s="1"/>
  <c r="BN353" i="4" s="1"/>
  <c r="BU353" i="4" s="1"/>
  <c r="CB353" i="4" s="1"/>
  <c r="CI353" i="4" s="1"/>
  <c r="AS353" i="4"/>
  <c r="AS354" i="4" s="1"/>
  <c r="S227" i="8"/>
  <c r="T223" i="8"/>
  <c r="S226" i="8"/>
  <c r="W223" i="8"/>
  <c r="W226" i="7"/>
  <c r="X223" i="7"/>
  <c r="U223" i="7"/>
  <c r="T227" i="7"/>
  <c r="T226" i="7"/>
  <c r="P227" i="7"/>
  <c r="P226" i="7"/>
  <c r="AJ31" i="1"/>
  <c r="Q223" i="8"/>
  <c r="Q227" i="8" s="1"/>
  <c r="P226" i="8"/>
  <c r="Q358" i="4"/>
  <c r="LB32" i="1"/>
  <c r="D359" i="4"/>
  <c r="C359" i="4" s="1"/>
  <c r="KZ32" i="1"/>
  <c r="KY36" i="1"/>
  <c r="KW36" i="1"/>
  <c r="KX36" i="1"/>
  <c r="AH36" i="1"/>
  <c r="KV36" i="1"/>
  <c r="IJ36" i="1"/>
  <c r="AZ143" i="8"/>
  <c r="BA140" i="8"/>
  <c r="BA143" i="8" s="1"/>
  <c r="A441" i="4"/>
  <c r="E441" i="4" s="1"/>
  <c r="D440" i="4"/>
  <c r="Q440" i="4" s="1"/>
  <c r="E440" i="4"/>
  <c r="P357" i="4"/>
  <c r="I360" i="4"/>
  <c r="V360" i="4" s="1"/>
  <c r="H360" i="4"/>
  <c r="U360" i="4" s="1"/>
  <c r="G360" i="4"/>
  <c r="T360" i="4" s="1"/>
  <c r="F360" i="4"/>
  <c r="S360" i="4" s="1"/>
  <c r="E360" i="4"/>
  <c r="R360" i="4" s="1"/>
  <c r="D377" i="4"/>
  <c r="Q377" i="4" s="1"/>
  <c r="I377" i="4"/>
  <c r="V377" i="4" s="1"/>
  <c r="H377" i="4"/>
  <c r="U377" i="4" s="1"/>
  <c r="G377" i="4"/>
  <c r="T377" i="4" s="1"/>
  <c r="I376" i="4"/>
  <c r="V376" i="4" s="1"/>
  <c r="H376" i="4"/>
  <c r="U376" i="4" s="1"/>
  <c r="G376" i="4"/>
  <c r="T376" i="4" s="1"/>
  <c r="D376" i="4"/>
  <c r="Q376" i="4" s="1"/>
  <c r="A361"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3" i="4"/>
  <c r="Q226" i="7"/>
  <c r="J227" i="8"/>
  <c r="J227" i="7"/>
  <c r="LJ32" i="1"/>
  <c r="LI32" i="1"/>
  <c r="LH32" i="1"/>
  <c r="LG32" i="1"/>
  <c r="LF32" i="1"/>
  <c r="IE33" i="1"/>
  <c r="B33" i="1"/>
  <c r="A378"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4"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9" i="4"/>
  <c r="D360" i="4"/>
  <c r="C360" i="4" s="1"/>
  <c r="KZ33" i="1"/>
  <c r="F441" i="4"/>
  <c r="A442" i="4"/>
  <c r="D442" i="4" s="1"/>
  <c r="Q442" i="4" s="1"/>
  <c r="D441" i="4"/>
  <c r="Q441" i="4" s="1"/>
  <c r="P358" i="4"/>
  <c r="B358" i="4"/>
  <c r="E361" i="4"/>
  <c r="R361" i="4" s="1"/>
  <c r="F361" i="4"/>
  <c r="S361" i="4" s="1"/>
  <c r="I361" i="4"/>
  <c r="V361" i="4" s="1"/>
  <c r="H361" i="4"/>
  <c r="U361" i="4" s="1"/>
  <c r="G361" i="4"/>
  <c r="T361" i="4" s="1"/>
  <c r="I378" i="4"/>
  <c r="V378" i="4" s="1"/>
  <c r="H378" i="4"/>
  <c r="U378" i="4" s="1"/>
  <c r="G378" i="4"/>
  <c r="T378" i="4" s="1"/>
  <c r="D378" i="4"/>
  <c r="Q378" i="4" s="1"/>
  <c r="A362"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3" i="4"/>
  <c r="AO354" i="4"/>
  <c r="R226" i="7"/>
  <c r="R227" i="7"/>
  <c r="LJ33" i="1"/>
  <c r="LI33" i="1"/>
  <c r="LH33" i="1"/>
  <c r="LG33" i="1"/>
  <c r="LF33" i="1"/>
  <c r="IE36" i="1"/>
  <c r="A379"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6" i="4"/>
  <c r="I246" i="4"/>
  <c r="H246" i="4"/>
  <c r="G246"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214" i="1" l="1"/>
  <c r="AF215" i="1"/>
  <c r="AF216" i="1"/>
  <c r="AF217" i="1"/>
  <c r="AF117" i="1"/>
  <c r="AF135" i="1"/>
  <c r="AF144" i="1"/>
  <c r="AF126" i="1"/>
  <c r="AF145" i="1"/>
  <c r="AF127" i="1"/>
  <c r="AF118" i="1"/>
  <c r="AF136" i="1"/>
  <c r="AF278" i="1"/>
  <c r="AF279" i="1"/>
  <c r="AF276" i="1"/>
  <c r="AF277" i="1"/>
  <c r="AF146" i="1"/>
  <c r="AF236" i="1"/>
  <c r="AF202" i="1"/>
  <c r="AF262" i="1"/>
  <c r="AF246" i="1"/>
  <c r="AF137" i="1"/>
  <c r="AF128" i="1"/>
  <c r="AF250" i="1"/>
  <c r="AF240" i="1"/>
  <c r="AF210" i="1"/>
  <c r="AF194" i="1"/>
  <c r="AF266" i="1"/>
  <c r="AF220" i="1"/>
  <c r="AF119" i="1"/>
  <c r="AF254" i="1"/>
  <c r="AF206" i="1"/>
  <c r="AF198" i="1"/>
  <c r="AF228" i="1"/>
  <c r="AF224" i="1"/>
  <c r="AF258" i="1"/>
  <c r="AF232" i="1"/>
  <c r="AF129" i="1"/>
  <c r="AF138" i="1"/>
  <c r="AF203" i="1"/>
  <c r="AF199" i="1"/>
  <c r="AF233" i="1"/>
  <c r="AF267" i="1"/>
  <c r="AF225" i="1"/>
  <c r="AF263" i="1"/>
  <c r="AF229" i="1"/>
  <c r="AF147" i="1"/>
  <c r="AF259" i="1"/>
  <c r="AF207" i="1"/>
  <c r="AF255" i="1"/>
  <c r="AF251" i="1"/>
  <c r="AF195" i="1"/>
  <c r="AF247" i="1"/>
  <c r="AF241" i="1"/>
  <c r="AF120" i="1"/>
  <c r="AF221" i="1"/>
  <c r="AF211" i="1"/>
  <c r="AF237" i="1"/>
  <c r="AF196" i="1"/>
  <c r="AF238" i="1"/>
  <c r="AF242" i="1"/>
  <c r="AF204" i="1"/>
  <c r="AF230" i="1"/>
  <c r="AF234" i="1"/>
  <c r="AF139" i="1"/>
  <c r="AF148" i="1"/>
  <c r="AF260" i="1"/>
  <c r="AF248" i="1"/>
  <c r="AF256" i="1"/>
  <c r="AF226" i="1"/>
  <c r="AF208" i="1"/>
  <c r="AF268" i="1"/>
  <c r="AF130" i="1"/>
  <c r="AF252" i="1"/>
  <c r="AF264" i="1"/>
  <c r="AF121" i="1"/>
  <c r="AF222" i="1"/>
  <c r="AF200" i="1"/>
  <c r="AF212" i="1"/>
  <c r="AF197" i="1"/>
  <c r="AF249" i="1"/>
  <c r="AF205" i="1"/>
  <c r="AF223" i="1"/>
  <c r="AF149" i="1"/>
  <c r="AF265" i="1"/>
  <c r="AF231" i="1"/>
  <c r="AF235" i="1"/>
  <c r="AF122" i="1"/>
  <c r="AF209" i="1"/>
  <c r="AF239" i="1"/>
  <c r="AF140" i="1"/>
  <c r="AF261" i="1"/>
  <c r="AF253" i="1"/>
  <c r="AF213" i="1"/>
  <c r="AF243" i="1"/>
  <c r="AF269" i="1"/>
  <c r="AF131" i="1"/>
  <c r="AF227" i="1"/>
  <c r="AF201" i="1"/>
  <c r="AF257" i="1"/>
  <c r="AF193" i="1"/>
  <c r="AF72" i="1"/>
  <c r="AF90" i="1"/>
  <c r="AF81" i="1"/>
  <c r="AF82" i="1"/>
  <c r="AF91" i="1"/>
  <c r="AF73" i="1"/>
  <c r="AF74" i="1"/>
  <c r="AF83" i="1"/>
  <c r="AF92" i="1"/>
  <c r="AF84" i="1"/>
  <c r="AF75" i="1"/>
  <c r="AF93" i="1"/>
  <c r="AF85" i="1"/>
  <c r="AF76" i="1"/>
  <c r="AF94" i="1"/>
  <c r="AF86" i="1"/>
  <c r="AF95" i="1"/>
  <c r="AF77" i="1"/>
  <c r="AF191" i="1"/>
  <c r="AF192" i="1"/>
  <c r="AF190" i="1"/>
  <c r="AF177" i="1"/>
  <c r="AF181" i="1"/>
  <c r="AF182" i="1"/>
  <c r="AF52" i="1"/>
  <c r="AF63" i="1"/>
  <c r="AF64" i="1"/>
  <c r="AF53" i="1"/>
  <c r="AF183" i="1"/>
  <c r="AF184" i="1"/>
  <c r="AF65" i="1"/>
  <c r="AF54" i="1"/>
  <c r="AF55" i="1"/>
  <c r="AF185" i="1"/>
  <c r="AF186" i="1"/>
  <c r="AF66" i="1"/>
  <c r="AF56" i="1"/>
  <c r="AF67" i="1"/>
  <c r="AF57" i="1"/>
  <c r="AF58" i="1"/>
  <c r="AF59" i="1"/>
  <c r="AF68" i="1"/>
  <c r="AF171" i="1"/>
  <c r="AF41" i="1"/>
  <c r="AF42" i="1"/>
  <c r="AF43" i="1"/>
  <c r="AF172" i="1"/>
  <c r="AF44" i="1"/>
  <c r="AF173"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5" i="4"/>
  <c r="BB143" i="8"/>
  <c r="BC140" i="8"/>
  <c r="BC141" i="8" s="1"/>
  <c r="BC142" i="8" s="1"/>
  <c r="CF33" i="1"/>
  <c r="AJ33" i="1" s="1"/>
  <c r="CJ33" i="1"/>
  <c r="LF34" i="1"/>
  <c r="LB34" i="1"/>
  <c r="KJ34" i="1"/>
  <c r="KZ34" i="1"/>
  <c r="KQ34" i="1"/>
  <c r="KT34" i="1"/>
  <c r="B35" i="1"/>
  <c r="CI34" i="1"/>
  <c r="LJ34" i="1"/>
  <c r="LI34" i="1"/>
  <c r="LH34" i="1"/>
  <c r="LG34" i="1"/>
  <c r="D361" i="4"/>
  <c r="C361" i="4" s="1"/>
  <c r="KW315" i="1"/>
  <c r="KW13" i="1"/>
  <c r="KX315" i="1"/>
  <c r="KX13" i="1"/>
  <c r="KY315" i="1"/>
  <c r="KY13" i="1"/>
  <c r="A443" i="4"/>
  <c r="E443" i="4" s="1"/>
  <c r="E442" i="4"/>
  <c r="F442" i="4"/>
  <c r="Q360" i="4"/>
  <c r="P359" i="4"/>
  <c r="B359" i="4"/>
  <c r="I379" i="4"/>
  <c r="V379" i="4" s="1"/>
  <c r="H379" i="4"/>
  <c r="U379" i="4" s="1"/>
  <c r="G379" i="4"/>
  <c r="T379" i="4" s="1"/>
  <c r="D379" i="4"/>
  <c r="Q379" i="4" s="1"/>
  <c r="I362" i="4"/>
  <c r="V362" i="4" s="1"/>
  <c r="H362" i="4"/>
  <c r="U362" i="4" s="1"/>
  <c r="G362" i="4"/>
  <c r="T362" i="4" s="1"/>
  <c r="F362" i="4"/>
  <c r="S362" i="4" s="1"/>
  <c r="E362" i="4"/>
  <c r="R362" i="4" s="1"/>
  <c r="A363"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3" i="4"/>
  <c r="C270" i="6"/>
  <c r="C270" i="7"/>
  <c r="C270" i="8"/>
  <c r="C285" i="4"/>
  <c r="A380"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6" i="4"/>
  <c r="L246" i="4"/>
  <c r="M246" i="4"/>
  <c r="N246" i="4"/>
  <c r="R86" i="4"/>
  <c r="Q86" i="4"/>
  <c r="P86" i="4"/>
  <c r="O86" i="4"/>
  <c r="JV5" i="1"/>
  <c r="JV315" i="1" s="1"/>
  <c r="JU5" i="1"/>
  <c r="JU315" i="1" s="1"/>
  <c r="G251" i="4"/>
  <c r="G250" i="4"/>
  <c r="J249" i="4"/>
  <c r="I249" i="4"/>
  <c r="H249" i="4"/>
  <c r="G249" i="4"/>
  <c r="J248" i="4"/>
  <c r="I248" i="4"/>
  <c r="H248" i="4"/>
  <c r="G248" i="4"/>
  <c r="D118" i="4"/>
  <c r="D117" i="4"/>
  <c r="D116"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1" i="4"/>
  <c r="J247" i="4"/>
  <c r="I247" i="4"/>
  <c r="H247" i="4"/>
  <c r="G247" i="4"/>
  <c r="G238" i="4"/>
  <c r="D238" i="4"/>
  <c r="JV191" i="1" l="1"/>
  <c r="JU191" i="1"/>
  <c r="JY191" i="1"/>
  <c r="JX191" i="1"/>
  <c r="JW191" i="1"/>
  <c r="JY269" i="1"/>
  <c r="JU269" i="1"/>
  <c r="JW269" i="1"/>
  <c r="JX269" i="1"/>
  <c r="JV269" i="1"/>
  <c r="JX197" i="1"/>
  <c r="JV197" i="1"/>
  <c r="JU197" i="1"/>
  <c r="JW197" i="1"/>
  <c r="JY197" i="1"/>
  <c r="JX268" i="1"/>
  <c r="JU268" i="1"/>
  <c r="JW268" i="1"/>
  <c r="JY268" i="1"/>
  <c r="JV268" i="1"/>
  <c r="JV234" i="1"/>
  <c r="JY234" i="1"/>
  <c r="JW234" i="1"/>
  <c r="JX234" i="1"/>
  <c r="JU234" i="1"/>
  <c r="JU221" i="1"/>
  <c r="JW221" i="1"/>
  <c r="JX221" i="1"/>
  <c r="JV221" i="1"/>
  <c r="JY221" i="1"/>
  <c r="JV259" i="1"/>
  <c r="JU259" i="1"/>
  <c r="JY259" i="1"/>
  <c r="JX259" i="1"/>
  <c r="JW259" i="1"/>
  <c r="JY203" i="1"/>
  <c r="JX203" i="1"/>
  <c r="JV203" i="1"/>
  <c r="JU203" i="1"/>
  <c r="JW203" i="1"/>
  <c r="JX206" i="1"/>
  <c r="JV206" i="1"/>
  <c r="JY206" i="1"/>
  <c r="JW206" i="1"/>
  <c r="JU206" i="1"/>
  <c r="JY250" i="1"/>
  <c r="JX250" i="1"/>
  <c r="JW250" i="1"/>
  <c r="JV250" i="1"/>
  <c r="JU250" i="1"/>
  <c r="JU277" i="1"/>
  <c r="JW277" i="1"/>
  <c r="JY277" i="1"/>
  <c r="JX277" i="1"/>
  <c r="JV277" i="1"/>
  <c r="JV243" i="1"/>
  <c r="JU243" i="1"/>
  <c r="JW243" i="1"/>
  <c r="JY243" i="1"/>
  <c r="JX243" i="1"/>
  <c r="JY235" i="1"/>
  <c r="JV235" i="1"/>
  <c r="JW235" i="1"/>
  <c r="JU235" i="1"/>
  <c r="JX235" i="1"/>
  <c r="JY212" i="1"/>
  <c r="JW212" i="1"/>
  <c r="JU212" i="1"/>
  <c r="JV212" i="1"/>
  <c r="JX212" i="1"/>
  <c r="JU208" i="1"/>
  <c r="JX208" i="1"/>
  <c r="JW208" i="1"/>
  <c r="JV208" i="1"/>
  <c r="JY208" i="1"/>
  <c r="JU230" i="1"/>
  <c r="JY230" i="1"/>
  <c r="JX230" i="1"/>
  <c r="JW230" i="1"/>
  <c r="JV230" i="1"/>
  <c r="JY254" i="1"/>
  <c r="JV254" i="1"/>
  <c r="JX254" i="1"/>
  <c r="JU254" i="1"/>
  <c r="JW254" i="1"/>
  <c r="JV276" i="1"/>
  <c r="JU276" i="1"/>
  <c r="JY276" i="1"/>
  <c r="JX276" i="1"/>
  <c r="JW276" i="1"/>
  <c r="JU213" i="1"/>
  <c r="JX213" i="1"/>
  <c r="JV213" i="1"/>
  <c r="JY213" i="1"/>
  <c r="JW213" i="1"/>
  <c r="JY231" i="1"/>
  <c r="JX231" i="1"/>
  <c r="JW231" i="1"/>
  <c r="JV231" i="1"/>
  <c r="JU231" i="1"/>
  <c r="JX200" i="1"/>
  <c r="JV200" i="1"/>
  <c r="JY200" i="1"/>
  <c r="JU200" i="1"/>
  <c r="JW200" i="1"/>
  <c r="JY226" i="1"/>
  <c r="JX226" i="1"/>
  <c r="JW226" i="1"/>
  <c r="JV226" i="1"/>
  <c r="JU226" i="1"/>
  <c r="JW204" i="1"/>
  <c r="JU204" i="1"/>
  <c r="JY204" i="1"/>
  <c r="JX204" i="1"/>
  <c r="JV204" i="1"/>
  <c r="JY241" i="1"/>
  <c r="JX241" i="1"/>
  <c r="JU241" i="1"/>
  <c r="JW241" i="1"/>
  <c r="JV241" i="1"/>
  <c r="JY229" i="1"/>
  <c r="JX229" i="1"/>
  <c r="JW229" i="1"/>
  <c r="JU229" i="1"/>
  <c r="JV229" i="1"/>
  <c r="JW279" i="1"/>
  <c r="JY279" i="1"/>
  <c r="JV279" i="1"/>
  <c r="JX279" i="1"/>
  <c r="JU279" i="1"/>
  <c r="JX193" i="1"/>
  <c r="JY193" i="1"/>
  <c r="JV193" i="1"/>
  <c r="JW193" i="1"/>
  <c r="JU193" i="1"/>
  <c r="JV253" i="1"/>
  <c r="JY253" i="1"/>
  <c r="JX253" i="1"/>
  <c r="JW253" i="1"/>
  <c r="JU253" i="1"/>
  <c r="JU265" i="1"/>
  <c r="JY265" i="1"/>
  <c r="JX265" i="1"/>
  <c r="JW265" i="1"/>
  <c r="JV265" i="1"/>
  <c r="JY222" i="1"/>
  <c r="JU222" i="1"/>
  <c r="JW222" i="1"/>
  <c r="JV222" i="1"/>
  <c r="JX222" i="1"/>
  <c r="JU256" i="1"/>
  <c r="JY256" i="1"/>
  <c r="JX256" i="1"/>
  <c r="JW256" i="1"/>
  <c r="JV256" i="1"/>
  <c r="JX242" i="1"/>
  <c r="JY242" i="1"/>
  <c r="JW242" i="1"/>
  <c r="JV242" i="1"/>
  <c r="JU242" i="1"/>
  <c r="JY247" i="1"/>
  <c r="JX247" i="1"/>
  <c r="JW247" i="1"/>
  <c r="JV247" i="1"/>
  <c r="JU247" i="1"/>
  <c r="JY263" i="1"/>
  <c r="JX263" i="1"/>
  <c r="JW263" i="1"/>
  <c r="JV263" i="1"/>
  <c r="JU263" i="1"/>
  <c r="JY232" i="1"/>
  <c r="JU232" i="1"/>
  <c r="JX232" i="1"/>
  <c r="JW232" i="1"/>
  <c r="JV232" i="1"/>
  <c r="JW220" i="1"/>
  <c r="JY220" i="1"/>
  <c r="JV220" i="1"/>
  <c r="JU220" i="1"/>
  <c r="JX220" i="1"/>
  <c r="JW246" i="1"/>
  <c r="JV246" i="1"/>
  <c r="JU246" i="1"/>
  <c r="JY246" i="1"/>
  <c r="JX246" i="1"/>
  <c r="JV278" i="1"/>
  <c r="JW278" i="1"/>
  <c r="JU278" i="1"/>
  <c r="JY278" i="1"/>
  <c r="JX278" i="1"/>
  <c r="JX257" i="1"/>
  <c r="JW257" i="1"/>
  <c r="JV257" i="1"/>
  <c r="JU257" i="1"/>
  <c r="JY257" i="1"/>
  <c r="JY261" i="1"/>
  <c r="JW261" i="1"/>
  <c r="JX261" i="1"/>
  <c r="JV261" i="1"/>
  <c r="JU261" i="1"/>
  <c r="JX248" i="1"/>
  <c r="JV248" i="1"/>
  <c r="JW248" i="1"/>
  <c r="JY248" i="1"/>
  <c r="JU248" i="1"/>
  <c r="JV238" i="1"/>
  <c r="JX238" i="1"/>
  <c r="JW238" i="1"/>
  <c r="JU238" i="1"/>
  <c r="JY238" i="1"/>
  <c r="JV195" i="1"/>
  <c r="JX195" i="1"/>
  <c r="JY195" i="1"/>
  <c r="JW195" i="1"/>
  <c r="JU195" i="1"/>
  <c r="JX225" i="1"/>
  <c r="JW225" i="1"/>
  <c r="JV225" i="1"/>
  <c r="JU225" i="1"/>
  <c r="JY225" i="1"/>
  <c r="JU258" i="1"/>
  <c r="JY258" i="1"/>
  <c r="JX258" i="1"/>
  <c r="JW258" i="1"/>
  <c r="JV258" i="1"/>
  <c r="JW266" i="1"/>
  <c r="JX266" i="1"/>
  <c r="JY266" i="1"/>
  <c r="JV266" i="1"/>
  <c r="JU266" i="1"/>
  <c r="JV262" i="1"/>
  <c r="JW262" i="1"/>
  <c r="JX262" i="1"/>
  <c r="JY262" i="1"/>
  <c r="JU262" i="1"/>
  <c r="JU217" i="1"/>
  <c r="JY217" i="1"/>
  <c r="JX217" i="1"/>
  <c r="JV217" i="1"/>
  <c r="JW217" i="1"/>
  <c r="JU201" i="1"/>
  <c r="JW201" i="1"/>
  <c r="JX201" i="1"/>
  <c r="JY201" i="1"/>
  <c r="JV201" i="1"/>
  <c r="JX223" i="1"/>
  <c r="JY223" i="1"/>
  <c r="JW223" i="1"/>
  <c r="JV223" i="1"/>
  <c r="JU223" i="1"/>
  <c r="JY264" i="1"/>
  <c r="JW264" i="1"/>
  <c r="JV264" i="1"/>
  <c r="JU264" i="1"/>
  <c r="JX264" i="1"/>
  <c r="JX260" i="1"/>
  <c r="JW260" i="1"/>
  <c r="JV260" i="1"/>
  <c r="JU260" i="1"/>
  <c r="JY260" i="1"/>
  <c r="JX196" i="1"/>
  <c r="JV196" i="1"/>
  <c r="JW196" i="1"/>
  <c r="JU196" i="1"/>
  <c r="JY196" i="1"/>
  <c r="JX251" i="1"/>
  <c r="JW251" i="1"/>
  <c r="JV251" i="1"/>
  <c r="JU251" i="1"/>
  <c r="JY251" i="1"/>
  <c r="JV267" i="1"/>
  <c r="JU267" i="1"/>
  <c r="JX267" i="1"/>
  <c r="JY267" i="1"/>
  <c r="JW267" i="1"/>
  <c r="JU224" i="1"/>
  <c r="JX224" i="1"/>
  <c r="JY224" i="1"/>
  <c r="JV224" i="1"/>
  <c r="JW224" i="1"/>
  <c r="JX194" i="1"/>
  <c r="JW194" i="1"/>
  <c r="JY194" i="1"/>
  <c r="JV194" i="1"/>
  <c r="JU194" i="1"/>
  <c r="JY202" i="1"/>
  <c r="JW202" i="1"/>
  <c r="JU202" i="1"/>
  <c r="JV202" i="1"/>
  <c r="JX202" i="1"/>
  <c r="JX216" i="1"/>
  <c r="JY216" i="1"/>
  <c r="JV216" i="1"/>
  <c r="JW216" i="1"/>
  <c r="JU216" i="1"/>
  <c r="JW227" i="1"/>
  <c r="JV227" i="1"/>
  <c r="JU227" i="1"/>
  <c r="JX227" i="1"/>
  <c r="JY227" i="1"/>
  <c r="JX239" i="1"/>
  <c r="JW239" i="1"/>
  <c r="JU239" i="1"/>
  <c r="JV239" i="1"/>
  <c r="JY239" i="1"/>
  <c r="JY205" i="1"/>
  <c r="JU205" i="1"/>
  <c r="JX205" i="1"/>
  <c r="JW205" i="1"/>
  <c r="JV205" i="1"/>
  <c r="JY252" i="1"/>
  <c r="JX252" i="1"/>
  <c r="JW252" i="1"/>
  <c r="JV252" i="1"/>
  <c r="JU252" i="1"/>
  <c r="JW237" i="1"/>
  <c r="JV237" i="1"/>
  <c r="JU237" i="1"/>
  <c r="JY237" i="1"/>
  <c r="JX237" i="1"/>
  <c r="JX255" i="1"/>
  <c r="JU255" i="1"/>
  <c r="JV255" i="1"/>
  <c r="JY255" i="1"/>
  <c r="JW255" i="1"/>
  <c r="JV233" i="1"/>
  <c r="JW233" i="1"/>
  <c r="JY233" i="1"/>
  <c r="JX233" i="1"/>
  <c r="JU233" i="1"/>
  <c r="JX228" i="1"/>
  <c r="JY228" i="1"/>
  <c r="JU228" i="1"/>
  <c r="JV228" i="1"/>
  <c r="JW228" i="1"/>
  <c r="JV210" i="1"/>
  <c r="JU210" i="1"/>
  <c r="JY210" i="1"/>
  <c r="JX210" i="1"/>
  <c r="JW210" i="1"/>
  <c r="JV236" i="1"/>
  <c r="JW236" i="1"/>
  <c r="JX236" i="1"/>
  <c r="JU236" i="1"/>
  <c r="JY236" i="1"/>
  <c r="JY215" i="1"/>
  <c r="JX215" i="1"/>
  <c r="JV215" i="1"/>
  <c r="JU215" i="1"/>
  <c r="JW215" i="1"/>
  <c r="JX192" i="1"/>
  <c r="JW192" i="1"/>
  <c r="JV192" i="1"/>
  <c r="JU192" i="1"/>
  <c r="JY192" i="1"/>
  <c r="JU209" i="1"/>
  <c r="JY209" i="1"/>
  <c r="JX209" i="1"/>
  <c r="JW209" i="1"/>
  <c r="JV209" i="1"/>
  <c r="JW249" i="1"/>
  <c r="JV249" i="1"/>
  <c r="JU249" i="1"/>
  <c r="JX249" i="1"/>
  <c r="JY249" i="1"/>
  <c r="JU211" i="1"/>
  <c r="JY211" i="1"/>
  <c r="JV211" i="1"/>
  <c r="JW211" i="1"/>
  <c r="JX211" i="1"/>
  <c r="JX207" i="1"/>
  <c r="JY207" i="1"/>
  <c r="JU207" i="1"/>
  <c r="JV207" i="1"/>
  <c r="JW207" i="1"/>
  <c r="JV199" i="1"/>
  <c r="JY199" i="1"/>
  <c r="JU199" i="1"/>
  <c r="JX199" i="1"/>
  <c r="JW199" i="1"/>
  <c r="JY198" i="1"/>
  <c r="JX198" i="1"/>
  <c r="JW198" i="1"/>
  <c r="JU198" i="1"/>
  <c r="JV198" i="1"/>
  <c r="JV240" i="1"/>
  <c r="JU240" i="1"/>
  <c r="JY240" i="1"/>
  <c r="JX240" i="1"/>
  <c r="JW240" i="1"/>
  <c r="JW214" i="1"/>
  <c r="JX214" i="1"/>
  <c r="JY214" i="1"/>
  <c r="JU214" i="1"/>
  <c r="JV214" i="1"/>
  <c r="JX184" i="1"/>
  <c r="JW184" i="1"/>
  <c r="JU184" i="1"/>
  <c r="JY184" i="1"/>
  <c r="JV184" i="1"/>
  <c r="JX181" i="1"/>
  <c r="JU181" i="1"/>
  <c r="JV181" i="1"/>
  <c r="JY181" i="1"/>
  <c r="JW181" i="1"/>
  <c r="JV171" i="1"/>
  <c r="JY171" i="1"/>
  <c r="JU171" i="1"/>
  <c r="JX171" i="1"/>
  <c r="JW171" i="1"/>
  <c r="JV183" i="1"/>
  <c r="JY183" i="1"/>
  <c r="JW183" i="1"/>
  <c r="JU183" i="1"/>
  <c r="JX183" i="1"/>
  <c r="JW177" i="1"/>
  <c r="JV177" i="1"/>
  <c r="JX177" i="1"/>
  <c r="JY177" i="1"/>
  <c r="JU177" i="1"/>
  <c r="JY186" i="1"/>
  <c r="JX186" i="1"/>
  <c r="JW186" i="1"/>
  <c r="JV186" i="1"/>
  <c r="JU186" i="1"/>
  <c r="JY173" i="1"/>
  <c r="JX173" i="1"/>
  <c r="JV173" i="1"/>
  <c r="JU173" i="1"/>
  <c r="JW173" i="1"/>
  <c r="JX185" i="1"/>
  <c r="JW185" i="1"/>
  <c r="JU185" i="1"/>
  <c r="JY185" i="1"/>
  <c r="JV185" i="1"/>
  <c r="JW172" i="1"/>
  <c r="JY172" i="1"/>
  <c r="JX172" i="1"/>
  <c r="JV172" i="1"/>
  <c r="JU172" i="1"/>
  <c r="JY182" i="1"/>
  <c r="JX182" i="1"/>
  <c r="JW182" i="1"/>
  <c r="JV182" i="1"/>
  <c r="JU182" i="1"/>
  <c r="JY190" i="1"/>
  <c r="JU190" i="1"/>
  <c r="JW190" i="1"/>
  <c r="JX190" i="1"/>
  <c r="JV190"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315" i="1"/>
  <c r="LI35" i="1"/>
  <c r="LJ35" i="1"/>
  <c r="LH35" i="1"/>
  <c r="LG35" i="1"/>
  <c r="LF35" i="1"/>
  <c r="LB35" i="1"/>
  <c r="KJ35" i="1"/>
  <c r="KZ35" i="1"/>
  <c r="KT35" i="1"/>
  <c r="KQ35" i="1"/>
  <c r="CI35" i="1"/>
  <c r="B36" i="1"/>
  <c r="Q361" i="4"/>
  <c r="D362" i="4"/>
  <c r="C362" i="4" s="1"/>
  <c r="R246" i="4"/>
  <c r="Q246" i="4"/>
  <c r="P246" i="4"/>
  <c r="BM343" i="8"/>
  <c r="BF343" i="8"/>
  <c r="CH343" i="8"/>
  <c r="CA343" i="8"/>
  <c r="BT343" i="8"/>
  <c r="BF343" i="7"/>
  <c r="CH343" i="7"/>
  <c r="CA343" i="7"/>
  <c r="BT343" i="7"/>
  <c r="BM343" i="7"/>
  <c r="BF343" i="6"/>
  <c r="BM343" i="6"/>
  <c r="CH343" i="6"/>
  <c r="CA343" i="6"/>
  <c r="BT343" i="6"/>
  <c r="K249" i="4"/>
  <c r="N249" i="4"/>
  <c r="M249"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3" i="4"/>
  <c r="Q443" i="4" s="1"/>
  <c r="A444" i="4"/>
  <c r="D444" i="4" s="1"/>
  <c r="Q444" i="4" s="1"/>
  <c r="F443" i="4"/>
  <c r="AS145" i="4"/>
  <c r="X145" i="4"/>
  <c r="P360" i="4"/>
  <c r="B360" i="4"/>
  <c r="I363" i="4"/>
  <c r="V363" i="4" s="1"/>
  <c r="H363" i="4"/>
  <c r="U363" i="4" s="1"/>
  <c r="G363" i="4"/>
  <c r="T363" i="4" s="1"/>
  <c r="F363" i="4"/>
  <c r="S363" i="4" s="1"/>
  <c r="E363" i="4"/>
  <c r="R363" i="4" s="1"/>
  <c r="I380" i="4"/>
  <c r="V380" i="4" s="1"/>
  <c r="H380" i="4"/>
  <c r="U380" i="4" s="1"/>
  <c r="G380" i="4"/>
  <c r="T380" i="4" s="1"/>
  <c r="D380" i="4"/>
  <c r="Q380" i="4" s="1"/>
  <c r="A364"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3" i="4"/>
  <c r="AP16" i="6"/>
  <c r="L15" i="6"/>
  <c r="I15" i="6"/>
  <c r="AQ16" i="6"/>
  <c r="M15" i="6"/>
  <c r="J15" i="6"/>
  <c r="AR16" i="6"/>
  <c r="N15" i="6"/>
  <c r="K15" i="6"/>
  <c r="E223" i="6"/>
  <c r="F223" i="6" s="1"/>
  <c r="E238" i="4"/>
  <c r="K238" i="4"/>
  <c r="L238" i="4" s="1"/>
  <c r="H211"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6" i="4"/>
  <c r="K247" i="4"/>
  <c r="I211" i="4"/>
  <c r="A381" i="4"/>
  <c r="FP145" i="4"/>
  <c r="EU145" i="4"/>
  <c r="DZ145" i="4"/>
  <c r="DE145" i="4"/>
  <c r="CJ145" i="4"/>
  <c r="BO145"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7" i="4"/>
  <c r="M248" i="4"/>
  <c r="N248" i="4"/>
  <c r="M247" i="4"/>
  <c r="N247" i="4"/>
  <c r="L249" i="4"/>
  <c r="K248" i="4"/>
  <c r="K250" i="4"/>
  <c r="K251" i="4"/>
  <c r="JV13" i="1"/>
  <c r="JU13" i="1"/>
  <c r="L248"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8" i="4"/>
  <c r="C214" i="4"/>
  <c r="C210" i="4"/>
  <c r="C209" i="4"/>
  <c r="JW5" i="1"/>
  <c r="GC4" i="1" l="1"/>
  <c r="CF35" i="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6" i="4"/>
  <c r="V228" i="8"/>
  <c r="V229" i="8"/>
  <c r="V246" i="4"/>
  <c r="S246" i="4"/>
  <c r="W246" i="4" s="1"/>
  <c r="AA246" i="4" s="1"/>
  <c r="AE246" i="4" s="1"/>
  <c r="AI246" i="4" s="1"/>
  <c r="AM246" i="4" s="1"/>
  <c r="T246"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9" i="4"/>
  <c r="U249" i="4" s="1"/>
  <c r="R249" i="4"/>
  <c r="V249" i="4" s="1"/>
  <c r="O249" i="4"/>
  <c r="CJ35" i="1"/>
  <c r="AB13" i="4"/>
  <c r="AC13" i="4"/>
  <c r="AA13" i="4"/>
  <c r="LF36" i="1"/>
  <c r="LH36" i="1"/>
  <c r="LG36" i="1"/>
  <c r="KZ36" i="1"/>
  <c r="LJ36" i="1"/>
  <c r="LI36" i="1"/>
  <c r="AE334" i="8"/>
  <c r="AE334" i="7"/>
  <c r="AE334" i="6"/>
  <c r="Q362" i="4"/>
  <c r="D363" i="4"/>
  <c r="C363" i="4" s="1"/>
  <c r="AA15" i="4"/>
  <c r="AG334" i="8"/>
  <c r="AC15" i="4"/>
  <c r="AG334" i="6"/>
  <c r="AG349" i="4"/>
  <c r="AB15" i="4"/>
  <c r="AG334" i="7"/>
  <c r="O248" i="4"/>
  <c r="A445" i="4"/>
  <c r="E445" i="4" s="1"/>
  <c r="O251" i="4"/>
  <c r="R247" i="4"/>
  <c r="V247" i="4" s="1"/>
  <c r="R248" i="4"/>
  <c r="V248" i="4" s="1"/>
  <c r="P249" i="4"/>
  <c r="Q248" i="4"/>
  <c r="U248"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315" i="1"/>
  <c r="E444" i="4"/>
  <c r="F444" i="4"/>
  <c r="P361" i="4"/>
  <c r="B361" i="4"/>
  <c r="I364" i="4"/>
  <c r="V364" i="4" s="1"/>
  <c r="H364" i="4"/>
  <c r="U364" i="4" s="1"/>
  <c r="G364" i="4"/>
  <c r="T364" i="4" s="1"/>
  <c r="F364" i="4"/>
  <c r="S364" i="4" s="1"/>
  <c r="E364" i="4"/>
  <c r="R364" i="4" s="1"/>
  <c r="I381" i="4"/>
  <c r="V381" i="4" s="1"/>
  <c r="H381" i="4"/>
  <c r="U381" i="4" s="1"/>
  <c r="G381" i="4"/>
  <c r="T381" i="4" s="1"/>
  <c r="D381" i="4"/>
  <c r="Q381" i="4" s="1"/>
  <c r="A365" i="4"/>
  <c r="F291" i="8"/>
  <c r="E291" i="8"/>
  <c r="R292" i="8"/>
  <c r="Q292" i="8"/>
  <c r="BY338" i="6"/>
  <c r="BW338" i="7"/>
  <c r="K227" i="7"/>
  <c r="AD334" i="7"/>
  <c r="BZ338" i="6"/>
  <c r="AD349" i="4"/>
  <c r="AD334" i="6"/>
  <c r="CI338" i="7"/>
  <c r="BY338" i="7"/>
  <c r="BW338" i="6"/>
  <c r="BV338" i="6"/>
  <c r="BX338" i="6"/>
  <c r="AF349" i="4"/>
  <c r="AF334" i="6"/>
  <c r="BZ338" i="7"/>
  <c r="BV338" i="7"/>
  <c r="BX338" i="7"/>
  <c r="K227" i="8"/>
  <c r="AD334" i="8"/>
  <c r="CI338" i="8"/>
  <c r="BZ338" i="8"/>
  <c r="BY338" i="8"/>
  <c r="BX338" i="8"/>
  <c r="BW338" i="8"/>
  <c r="BV338" i="8"/>
  <c r="AE349" i="4"/>
  <c r="BX353" i="4"/>
  <c r="K242" i="4"/>
  <c r="K227" i="6"/>
  <c r="M227" i="8"/>
  <c r="M227" i="7"/>
  <c r="M238" i="4"/>
  <c r="M242" i="4" s="1"/>
  <c r="L242" i="4"/>
  <c r="L241" i="4"/>
  <c r="N226" i="7"/>
  <c r="O238" i="4"/>
  <c r="S238" i="4" s="1"/>
  <c r="K241" i="4"/>
  <c r="M17" i="6"/>
  <c r="J17" i="6"/>
  <c r="G17" i="6"/>
  <c r="D17" i="6"/>
  <c r="L226" i="8"/>
  <c r="H209"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8" i="4"/>
  <c r="E15" i="6"/>
  <c r="H15" i="6"/>
  <c r="I238"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0"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4" i="4"/>
  <c r="O250" i="4"/>
  <c r="O247" i="4"/>
  <c r="P247" i="4"/>
  <c r="I214" i="4"/>
  <c r="I209" i="4"/>
  <c r="I210" i="4"/>
  <c r="A382"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7" i="4"/>
  <c r="U247" i="4" s="1"/>
  <c r="P248"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214" i="1" l="1"/>
  <c r="CS215" i="1"/>
  <c r="CS216" i="1"/>
  <c r="CS217" i="1"/>
  <c r="CS144" i="1"/>
  <c r="CS145" i="1"/>
  <c r="CS117" i="1"/>
  <c r="CS278" i="1"/>
  <c r="CS135" i="1"/>
  <c r="CS126" i="1"/>
  <c r="CS277" i="1"/>
  <c r="CS118" i="1"/>
  <c r="CS276" i="1"/>
  <c r="CS246" i="1"/>
  <c r="CS127" i="1"/>
  <c r="CS220" i="1"/>
  <c r="CS194" i="1"/>
  <c r="CS136" i="1"/>
  <c r="CS146" i="1"/>
  <c r="CS279" i="1"/>
  <c r="CS198" i="1"/>
  <c r="CS250" i="1"/>
  <c r="CS224" i="1"/>
  <c r="CS254" i="1"/>
  <c r="CS210" i="1"/>
  <c r="CS207" i="1"/>
  <c r="CS137" i="1"/>
  <c r="CS119" i="1"/>
  <c r="CS206" i="1"/>
  <c r="CS262" i="1"/>
  <c r="CS128" i="1"/>
  <c r="CS266" i="1"/>
  <c r="CS202" i="1"/>
  <c r="CS240" i="1"/>
  <c r="CS237" i="1"/>
  <c r="CS203" i="1"/>
  <c r="CS229" i="1"/>
  <c r="CS232" i="1"/>
  <c r="CS228" i="1"/>
  <c r="CS147" i="1"/>
  <c r="CS258" i="1"/>
  <c r="CS236" i="1"/>
  <c r="CS251" i="1"/>
  <c r="CS148" i="1"/>
  <c r="CS267" i="1"/>
  <c r="CS259" i="1"/>
  <c r="CS255" i="1"/>
  <c r="CS233" i="1"/>
  <c r="CS129" i="1"/>
  <c r="CS263" i="1"/>
  <c r="CS241" i="1"/>
  <c r="CS238" i="1"/>
  <c r="CS204" i="1"/>
  <c r="CS247" i="1"/>
  <c r="CS221" i="1"/>
  <c r="CS120" i="1"/>
  <c r="CS230" i="1"/>
  <c r="CS225" i="1"/>
  <c r="CS211" i="1"/>
  <c r="CS208" i="1"/>
  <c r="CS138" i="1"/>
  <c r="CS231" i="1"/>
  <c r="CS199" i="1"/>
  <c r="CS195" i="1"/>
  <c r="CS248" i="1"/>
  <c r="CS234" i="1"/>
  <c r="CS121" i="1"/>
  <c r="CS130" i="1"/>
  <c r="CS242" i="1"/>
  <c r="CS196" i="1"/>
  <c r="CS200" i="1"/>
  <c r="CS139" i="1"/>
  <c r="CS149" i="1"/>
  <c r="CS260" i="1"/>
  <c r="CS226" i="1"/>
  <c r="CS209" i="1"/>
  <c r="CS264" i="1"/>
  <c r="CS256" i="1"/>
  <c r="CS239" i="1"/>
  <c r="CS268" i="1"/>
  <c r="CS252" i="1"/>
  <c r="CS222" i="1"/>
  <c r="CS212" i="1"/>
  <c r="CS205" i="1"/>
  <c r="CS131" i="1"/>
  <c r="CS257" i="1"/>
  <c r="CS253" i="1"/>
  <c r="CS261" i="1"/>
  <c r="CS122" i="1"/>
  <c r="CS265" i="1"/>
  <c r="CS223" i="1"/>
  <c r="CS249" i="1"/>
  <c r="CS243" i="1"/>
  <c r="CS140" i="1"/>
  <c r="CS235" i="1"/>
  <c r="CS213" i="1"/>
  <c r="CS197" i="1"/>
  <c r="CS269" i="1"/>
  <c r="CS227" i="1"/>
  <c r="CS201" i="1"/>
  <c r="CS81" i="1"/>
  <c r="CS82" i="1"/>
  <c r="CS72" i="1"/>
  <c r="CS73" i="1"/>
  <c r="CS90" i="1"/>
  <c r="CS91" i="1"/>
  <c r="CS74" i="1"/>
  <c r="CS83" i="1"/>
  <c r="CS92" i="1"/>
  <c r="CS84" i="1"/>
  <c r="CS75" i="1"/>
  <c r="CS93" i="1"/>
  <c r="CS85" i="1"/>
  <c r="CS76" i="1"/>
  <c r="CS94" i="1"/>
  <c r="CS86" i="1"/>
  <c r="CS77" i="1"/>
  <c r="CS95" i="1"/>
  <c r="CS193" i="1"/>
  <c r="CS191" i="1"/>
  <c r="CS192" i="1"/>
  <c r="CR214" i="1"/>
  <c r="CR215" i="1"/>
  <c r="CR216" i="1"/>
  <c r="CR217" i="1"/>
  <c r="CR144" i="1"/>
  <c r="CR117" i="1"/>
  <c r="CR278" i="1"/>
  <c r="CR145" i="1"/>
  <c r="CR126" i="1"/>
  <c r="CR135" i="1"/>
  <c r="CR277" i="1"/>
  <c r="CR220" i="1"/>
  <c r="CR194" i="1"/>
  <c r="CR118" i="1"/>
  <c r="CR276" i="1"/>
  <c r="CR127" i="1"/>
  <c r="CR279" i="1"/>
  <c r="CR198" i="1"/>
  <c r="CR246" i="1"/>
  <c r="CR136" i="1"/>
  <c r="CR146" i="1"/>
  <c r="CR147" i="1"/>
  <c r="CR266" i="1"/>
  <c r="CR232" i="1"/>
  <c r="CR210" i="1"/>
  <c r="CR258" i="1"/>
  <c r="CR236" i="1"/>
  <c r="CR202" i="1"/>
  <c r="CR203" i="1"/>
  <c r="CR250" i="1"/>
  <c r="CR224" i="1"/>
  <c r="CR119" i="1"/>
  <c r="CR254" i="1"/>
  <c r="CR137" i="1"/>
  <c r="CR128" i="1"/>
  <c r="CR262" i="1"/>
  <c r="CR240" i="1"/>
  <c r="CR228" i="1"/>
  <c r="CR237" i="1"/>
  <c r="CR207" i="1"/>
  <c r="CR206" i="1"/>
  <c r="CR229" i="1"/>
  <c r="CR195" i="1"/>
  <c r="CR208" i="1"/>
  <c r="CR120" i="1"/>
  <c r="CR251" i="1"/>
  <c r="CR148" i="1"/>
  <c r="CR267" i="1"/>
  <c r="CR199" i="1"/>
  <c r="CR259" i="1"/>
  <c r="CR255" i="1"/>
  <c r="CR263" i="1"/>
  <c r="CR233" i="1"/>
  <c r="CR238" i="1"/>
  <c r="CR129" i="1"/>
  <c r="CR247" i="1"/>
  <c r="CR221" i="1"/>
  <c r="CR211" i="1"/>
  <c r="CR225" i="1"/>
  <c r="CR241" i="1"/>
  <c r="CR204" i="1"/>
  <c r="CR138" i="1"/>
  <c r="CR230" i="1"/>
  <c r="CR231" i="1"/>
  <c r="CR268" i="1"/>
  <c r="CR222" i="1"/>
  <c r="CR139" i="1"/>
  <c r="CR248" i="1"/>
  <c r="CR252" i="1"/>
  <c r="CR234" i="1"/>
  <c r="CR130" i="1"/>
  <c r="CR242" i="1"/>
  <c r="CR212" i="1"/>
  <c r="CR121" i="1"/>
  <c r="CR149" i="1"/>
  <c r="CR260" i="1"/>
  <c r="CR226" i="1"/>
  <c r="CR264" i="1"/>
  <c r="CR256" i="1"/>
  <c r="CR239" i="1"/>
  <c r="CR196" i="1"/>
  <c r="CR200" i="1"/>
  <c r="CR209" i="1"/>
  <c r="CR205" i="1"/>
  <c r="CR140" i="1"/>
  <c r="CR269" i="1"/>
  <c r="CR227" i="1"/>
  <c r="CR201" i="1"/>
  <c r="CR131" i="1"/>
  <c r="CR257" i="1"/>
  <c r="CR253" i="1"/>
  <c r="CR261" i="1"/>
  <c r="CR235" i="1"/>
  <c r="CR197" i="1"/>
  <c r="CR122" i="1"/>
  <c r="CR265" i="1"/>
  <c r="CR223" i="1"/>
  <c r="CR213" i="1"/>
  <c r="CR243" i="1"/>
  <c r="CR249" i="1"/>
  <c r="CR73" i="1"/>
  <c r="CR81" i="1"/>
  <c r="CR82" i="1"/>
  <c r="CR72" i="1"/>
  <c r="CR90" i="1"/>
  <c r="CR83" i="1"/>
  <c r="CR74" i="1"/>
  <c r="CR91" i="1"/>
  <c r="CR92" i="1"/>
  <c r="CR84" i="1"/>
  <c r="CR75" i="1"/>
  <c r="CR93" i="1"/>
  <c r="CR76" i="1"/>
  <c r="CR85" i="1"/>
  <c r="CR94" i="1"/>
  <c r="CR86" i="1"/>
  <c r="CR77" i="1"/>
  <c r="CR95" i="1"/>
  <c r="CR193" i="1"/>
  <c r="CR191" i="1"/>
  <c r="CR192" i="1"/>
  <c r="CT214" i="1"/>
  <c r="CT215" i="1"/>
  <c r="CT216" i="1"/>
  <c r="CT217" i="1"/>
  <c r="CT144" i="1"/>
  <c r="CT135" i="1"/>
  <c r="CT145" i="1"/>
  <c r="CT126" i="1"/>
  <c r="CT117" i="1"/>
  <c r="CT277" i="1"/>
  <c r="CT278" i="1"/>
  <c r="CT127" i="1"/>
  <c r="CT220" i="1"/>
  <c r="CT279" i="1"/>
  <c r="CT136" i="1"/>
  <c r="CT146" i="1"/>
  <c r="CT246" i="1"/>
  <c r="CT198" i="1"/>
  <c r="CT194" i="1"/>
  <c r="CT118" i="1"/>
  <c r="CT276" i="1"/>
  <c r="CT250" i="1"/>
  <c r="CT224" i="1"/>
  <c r="CT210" i="1"/>
  <c r="CT254" i="1"/>
  <c r="CT228" i="1"/>
  <c r="CT137" i="1"/>
  <c r="CT119" i="1"/>
  <c r="CT202" i="1"/>
  <c r="CT262" i="1"/>
  <c r="CT128" i="1"/>
  <c r="CT240" i="1"/>
  <c r="CT206" i="1"/>
  <c r="CT147" i="1"/>
  <c r="CT229" i="1"/>
  <c r="CT232" i="1"/>
  <c r="CT237" i="1"/>
  <c r="CT258" i="1"/>
  <c r="CT236" i="1"/>
  <c r="CT266" i="1"/>
  <c r="CT203" i="1"/>
  <c r="CT207" i="1"/>
  <c r="CT148" i="1"/>
  <c r="CT267" i="1"/>
  <c r="CT259" i="1"/>
  <c r="CT255" i="1"/>
  <c r="CT233" i="1"/>
  <c r="CT211" i="1"/>
  <c r="CT129" i="1"/>
  <c r="CT263" i="1"/>
  <c r="CT241" i="1"/>
  <c r="CT247" i="1"/>
  <c r="CT221" i="1"/>
  <c r="CT199" i="1"/>
  <c r="CT230" i="1"/>
  <c r="CT225" i="1"/>
  <c r="CT138" i="1"/>
  <c r="CT231" i="1"/>
  <c r="CT195" i="1"/>
  <c r="CT204" i="1"/>
  <c r="CT120" i="1"/>
  <c r="CT251" i="1"/>
  <c r="CT238" i="1"/>
  <c r="CT208" i="1"/>
  <c r="CT130" i="1"/>
  <c r="CT222" i="1"/>
  <c r="CT149" i="1"/>
  <c r="CT260" i="1"/>
  <c r="CT239" i="1"/>
  <c r="CT264" i="1"/>
  <c r="CT139" i="1"/>
  <c r="CT121" i="1"/>
  <c r="CT226" i="1"/>
  <c r="CT256" i="1"/>
  <c r="CT242" i="1"/>
  <c r="CT212" i="1"/>
  <c r="CT196" i="1"/>
  <c r="CT200" i="1"/>
  <c r="CT209" i="1"/>
  <c r="CT205" i="1"/>
  <c r="CT268" i="1"/>
  <c r="CT252" i="1"/>
  <c r="CT234" i="1"/>
  <c r="CT248" i="1"/>
  <c r="CT223" i="1"/>
  <c r="CT122" i="1"/>
  <c r="CT265" i="1"/>
  <c r="CT249" i="1"/>
  <c r="CT213" i="1"/>
  <c r="CT269" i="1"/>
  <c r="CT243" i="1"/>
  <c r="CT140" i="1"/>
  <c r="CT235" i="1"/>
  <c r="CT197" i="1"/>
  <c r="CT131" i="1"/>
  <c r="CT227" i="1"/>
  <c r="CT201" i="1"/>
  <c r="CT257" i="1"/>
  <c r="CT253" i="1"/>
  <c r="CT261" i="1"/>
  <c r="CT73" i="1"/>
  <c r="CT81" i="1"/>
  <c r="CT82" i="1"/>
  <c r="CT90" i="1"/>
  <c r="CT72" i="1"/>
  <c r="CT91" i="1"/>
  <c r="CT74" i="1"/>
  <c r="CT83" i="1"/>
  <c r="CT92" i="1"/>
  <c r="CT75" i="1"/>
  <c r="CT84" i="1"/>
  <c r="CT93" i="1"/>
  <c r="CT85" i="1"/>
  <c r="CT76" i="1"/>
  <c r="CT94" i="1"/>
  <c r="CT77" i="1"/>
  <c r="CT86" i="1"/>
  <c r="CT95" i="1"/>
  <c r="CT193" i="1"/>
  <c r="CT191" i="1"/>
  <c r="CT192" i="1"/>
  <c r="CS190" i="1"/>
  <c r="CS181" i="1"/>
  <c r="CS177" i="1"/>
  <c r="CS182" i="1"/>
  <c r="CS63" i="1"/>
  <c r="CS183" i="1"/>
  <c r="CS64" i="1"/>
  <c r="CS52" i="1"/>
  <c r="CS53" i="1"/>
  <c r="CS54" i="1"/>
  <c r="CS184" i="1"/>
  <c r="CS65" i="1"/>
  <c r="CS185" i="1"/>
  <c r="CS186" i="1"/>
  <c r="CS66" i="1"/>
  <c r="CS56" i="1"/>
  <c r="CS55" i="1"/>
  <c r="CS57" i="1"/>
  <c r="CS67" i="1"/>
  <c r="CS58" i="1"/>
  <c r="CS59" i="1"/>
  <c r="CS68" i="1"/>
  <c r="CS41" i="1"/>
  <c r="CS171" i="1"/>
  <c r="CS42" i="1"/>
  <c r="CS172" i="1"/>
  <c r="CS173" i="1"/>
  <c r="CS43" i="1"/>
  <c r="CS44" i="1"/>
  <c r="CS45" i="1"/>
  <c r="CS46" i="1"/>
  <c r="CS47" i="1"/>
  <c r="CS48" i="1"/>
  <c r="CR190" i="1"/>
  <c r="CR177" i="1"/>
  <c r="CR181" i="1"/>
  <c r="CR182" i="1"/>
  <c r="CR63" i="1"/>
  <c r="CR183" i="1"/>
  <c r="CR52" i="1"/>
  <c r="CR64" i="1"/>
  <c r="CR54" i="1"/>
  <c r="CR65" i="1"/>
  <c r="CR184" i="1"/>
  <c r="CR53" i="1"/>
  <c r="CR185" i="1"/>
  <c r="CR55" i="1"/>
  <c r="CR186" i="1"/>
  <c r="CR66" i="1"/>
  <c r="CR56" i="1"/>
  <c r="CR57" i="1"/>
  <c r="CR67" i="1"/>
  <c r="CR58" i="1"/>
  <c r="CR59" i="1"/>
  <c r="CR68" i="1"/>
  <c r="CR41" i="1"/>
  <c r="CR171" i="1"/>
  <c r="CR42" i="1"/>
  <c r="CR43" i="1"/>
  <c r="CR173" i="1"/>
  <c r="CR172" i="1"/>
  <c r="CR44" i="1"/>
  <c r="CR45" i="1"/>
  <c r="CR46" i="1"/>
  <c r="CR47" i="1"/>
  <c r="CR48" i="1"/>
  <c r="CT190" i="1"/>
  <c r="CT177" i="1"/>
  <c r="CT181" i="1"/>
  <c r="CT182" i="1"/>
  <c r="CT183" i="1"/>
  <c r="CT52" i="1"/>
  <c r="CT63" i="1"/>
  <c r="CT64" i="1"/>
  <c r="CT53" i="1"/>
  <c r="CT54" i="1"/>
  <c r="CT184" i="1"/>
  <c r="CT65" i="1"/>
  <c r="CT185" i="1"/>
  <c r="CT56" i="1"/>
  <c r="CT66" i="1"/>
  <c r="CT55" i="1"/>
  <c r="CT186" i="1"/>
  <c r="CT67" i="1"/>
  <c r="CT57" i="1"/>
  <c r="CT58" i="1"/>
  <c r="CT68" i="1"/>
  <c r="CT59" i="1"/>
  <c r="CT41" i="1"/>
  <c r="CT171" i="1"/>
  <c r="CT42" i="1"/>
  <c r="CT43" i="1"/>
  <c r="CT173" i="1"/>
  <c r="CT172"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2" i="4"/>
  <c r="W31" i="4"/>
  <c r="AK242" i="4"/>
  <c r="W27" i="4"/>
  <c r="AH242" i="4"/>
  <c r="W35" i="4"/>
  <c r="AN242" i="4"/>
  <c r="W19" i="4"/>
  <c r="AB242" i="4"/>
  <c r="W12" i="4"/>
  <c r="AA226" i="6"/>
  <c r="AM226" i="6"/>
  <c r="AM241" i="4"/>
  <c r="AJ226" i="6"/>
  <c r="AJ241" i="4"/>
  <c r="AA241" i="4"/>
  <c r="AG226" i="6"/>
  <c r="AG241" i="4"/>
  <c r="AD226" i="6"/>
  <c r="AD241" i="4"/>
  <c r="V12" i="4"/>
  <c r="AD226" i="7"/>
  <c r="AA226" i="7"/>
  <c r="AM226" i="7"/>
  <c r="AJ226" i="7"/>
  <c r="AG226" i="7"/>
  <c r="AM242" i="4"/>
  <c r="AJ242" i="4"/>
  <c r="AG242" i="4"/>
  <c r="AA227" i="6"/>
  <c r="AD242" i="4"/>
  <c r="AB226" i="6"/>
  <c r="AN226" i="6"/>
  <c r="AN241" i="4"/>
  <c r="AK226" i="6"/>
  <c r="AK241" i="4"/>
  <c r="AA242" i="4"/>
  <c r="AB241" i="4"/>
  <c r="AH226" i="6"/>
  <c r="AH241" i="4"/>
  <c r="AE226" i="6"/>
  <c r="AE241" i="4"/>
  <c r="U12" i="4"/>
  <c r="AD226" i="8"/>
  <c r="AA226" i="8"/>
  <c r="AM226" i="8"/>
  <c r="AJ226" i="8"/>
  <c r="AG226" i="8"/>
  <c r="W15" i="4"/>
  <c r="AE226" i="7"/>
  <c r="AA227" i="7"/>
  <c r="AB226" i="7"/>
  <c r="AN226" i="7"/>
  <c r="AK226" i="7"/>
  <c r="AH226" i="7"/>
  <c r="V15" i="4"/>
  <c r="AA227" i="8"/>
  <c r="AB226" i="8"/>
  <c r="AN226" i="8"/>
  <c r="AK226" i="8"/>
  <c r="AH226" i="8"/>
  <c r="AE226" i="8"/>
  <c r="W16" i="4"/>
  <c r="AC226" i="6"/>
  <c r="AO226" i="6"/>
  <c r="AO241" i="4"/>
  <c r="AL226" i="6"/>
  <c r="AL241" i="4"/>
  <c r="AC241" i="4"/>
  <c r="AI226" i="6"/>
  <c r="AI241" i="4"/>
  <c r="AF226" i="6"/>
  <c r="AF241" i="4"/>
  <c r="V16" i="4"/>
  <c r="AC226" i="7"/>
  <c r="AO226" i="7"/>
  <c r="AL226" i="7"/>
  <c r="AI226" i="7"/>
  <c r="AF226" i="7"/>
  <c r="U16" i="4"/>
  <c r="AC226" i="8"/>
  <c r="AO226" i="8"/>
  <c r="AL226" i="8"/>
  <c r="AI226" i="8"/>
  <c r="AF226" i="8"/>
  <c r="U15" i="4"/>
  <c r="BE141" i="8"/>
  <c r="BE142" i="8" s="1"/>
  <c r="BF140" i="8"/>
  <c r="CT24" i="1"/>
  <c r="CS24" i="1"/>
  <c r="CR24" i="1"/>
  <c r="AE335" i="6"/>
  <c r="AF335" i="6" s="1"/>
  <c r="Y226" i="8"/>
  <c r="X246" i="4"/>
  <c r="AB246" i="4" s="1"/>
  <c r="AF246" i="4" s="1"/>
  <c r="AJ246" i="4" s="1"/>
  <c r="AN246" i="4" s="1"/>
  <c r="Y246" i="4"/>
  <c r="AC246" i="4" s="1"/>
  <c r="AG246" i="4" s="1"/>
  <c r="AK246" i="4" s="1"/>
  <c r="AO246" i="4" s="1"/>
  <c r="Z246" i="4"/>
  <c r="AD246" i="4" s="1"/>
  <c r="AH246" i="4" s="1"/>
  <c r="AL246" i="4" s="1"/>
  <c r="Y248" i="4"/>
  <c r="AC248" i="4" s="1"/>
  <c r="AG248" i="4" s="1"/>
  <c r="AK248" i="4" s="1"/>
  <c r="AO248" i="4" s="1"/>
  <c r="Y249" i="4"/>
  <c r="AC249" i="4" s="1"/>
  <c r="AG249" i="4" s="1"/>
  <c r="AK249" i="4" s="1"/>
  <c r="AO249" i="4" s="1"/>
  <c r="Z248" i="4"/>
  <c r="AD248" i="4" s="1"/>
  <c r="AH248" i="4" s="1"/>
  <c r="AL248" i="4" s="1"/>
  <c r="Z247" i="4"/>
  <c r="AD247" i="4" s="1"/>
  <c r="AH247" i="4" s="1"/>
  <c r="AL247" i="4" s="1"/>
  <c r="Z249" i="4"/>
  <c r="AD249" i="4" s="1"/>
  <c r="AH249" i="4" s="1"/>
  <c r="AL249" i="4" s="1"/>
  <c r="K244" i="4"/>
  <c r="K243" i="4"/>
  <c r="M228" i="8"/>
  <c r="EQ4" i="1" s="1"/>
  <c r="M229" i="8"/>
  <c r="N228" i="7"/>
  <c r="FZ4" i="1" s="1"/>
  <c r="N229" i="7"/>
  <c r="Y247" i="4"/>
  <c r="AC247" i="4" s="1"/>
  <c r="AG247" i="4" s="1"/>
  <c r="AK247" i="4" s="1"/>
  <c r="AO247" i="4" s="1"/>
  <c r="K228" i="8"/>
  <c r="EO4" i="1" s="1"/>
  <c r="K229" i="8"/>
  <c r="K228" i="6"/>
  <c r="K229" i="6"/>
  <c r="L229" i="7"/>
  <c r="L228" i="7"/>
  <c r="FX4" i="1" s="1"/>
  <c r="L229" i="8"/>
  <c r="L228" i="8"/>
  <c r="EP4" i="1" s="1"/>
  <c r="K229" i="7"/>
  <c r="K228" i="7"/>
  <c r="M228" i="7"/>
  <c r="FY4" i="1" s="1"/>
  <c r="M229" i="7"/>
  <c r="N229" i="8"/>
  <c r="N228" i="8"/>
  <c r="ER4" i="1" s="1"/>
  <c r="L243" i="4"/>
  <c r="L244" i="4"/>
  <c r="T13" i="6"/>
  <c r="Q13" i="6"/>
  <c r="R13" i="6"/>
  <c r="O13" i="6"/>
  <c r="S13" i="6"/>
  <c r="P13" i="6"/>
  <c r="S249" i="4"/>
  <c r="T249" i="4"/>
  <c r="AK12" i="4"/>
  <c r="X226" i="7"/>
  <c r="S251" i="4"/>
  <c r="T247" i="4"/>
  <c r="T223" i="6"/>
  <c r="S226" i="6"/>
  <c r="S227" i="6"/>
  <c r="W223" i="6"/>
  <c r="T248" i="4"/>
  <c r="AJ12" i="4"/>
  <c r="X226" i="8"/>
  <c r="AK16" i="4"/>
  <c r="Z226" i="7"/>
  <c r="T238" i="4"/>
  <c r="S241" i="4"/>
  <c r="S242" i="4"/>
  <c r="W238" i="4"/>
  <c r="S250" i="4"/>
  <c r="S247" i="4"/>
  <c r="S248" i="4"/>
  <c r="Z226" i="8"/>
  <c r="CJ36" i="1"/>
  <c r="AE350" i="4"/>
  <c r="AE354" i="4" s="1"/>
  <c r="AE335" i="7"/>
  <c r="AF335" i="7" s="1"/>
  <c r="AF337" i="7" s="1"/>
  <c r="AY334" i="7"/>
  <c r="AE335" i="8"/>
  <c r="AF335" i="8" s="1"/>
  <c r="Z13" i="4"/>
  <c r="E226" i="6"/>
  <c r="AK13" i="4"/>
  <c r="AJ13" i="4"/>
  <c r="AL13" i="4"/>
  <c r="Y13" i="4"/>
  <c r="X13" i="4"/>
  <c r="Y334" i="8"/>
  <c r="U11" i="4"/>
  <c r="H227" i="7"/>
  <c r="Q363" i="4"/>
  <c r="S334" i="6"/>
  <c r="BH334" i="6" s="1"/>
  <c r="BO334" i="6" s="1"/>
  <c r="BV334" i="6" s="1"/>
  <c r="CC334" i="6" s="1"/>
  <c r="CJ334" i="6" s="1"/>
  <c r="X334" i="7"/>
  <c r="X334" i="8"/>
  <c r="F445" i="4"/>
  <c r="D364" i="4"/>
  <c r="C364" i="4" s="1"/>
  <c r="W334" i="8"/>
  <c r="P334" i="7"/>
  <c r="BF334" i="7" s="1"/>
  <c r="BF341" i="7" s="1"/>
  <c r="BE341" i="7" s="1"/>
  <c r="BF342" i="7" s="1"/>
  <c r="BF344" i="7" s="1"/>
  <c r="AZ334" i="6"/>
  <c r="A446" i="4"/>
  <c r="A447" i="4" s="1"/>
  <c r="D445" i="4"/>
  <c r="Q445" i="4" s="1"/>
  <c r="AL15" i="4"/>
  <c r="BB334" i="6"/>
  <c r="BB349" i="4"/>
  <c r="AK15" i="4"/>
  <c r="BB334" i="7"/>
  <c r="AJ15" i="4"/>
  <c r="BB334" i="8"/>
  <c r="AD335" i="8"/>
  <c r="AD339" i="8" s="1"/>
  <c r="W334" i="6"/>
  <c r="Z15" i="4"/>
  <c r="Z334" i="6"/>
  <c r="Z349" i="4"/>
  <c r="Y15" i="4"/>
  <c r="Z334" i="7"/>
  <c r="V13" i="4"/>
  <c r="Q334" i="7"/>
  <c r="AD350" i="4"/>
  <c r="U13" i="4"/>
  <c r="Q334" i="8"/>
  <c r="X15" i="4"/>
  <c r="Z334" i="8"/>
  <c r="X334" i="6"/>
  <c r="AZ334" i="8"/>
  <c r="AD335" i="6"/>
  <c r="AD337" i="6" s="1"/>
  <c r="W13" i="4"/>
  <c r="Q334" i="6"/>
  <c r="Q349" i="4"/>
  <c r="AY334" i="8"/>
  <c r="Y334" i="7"/>
  <c r="AD335" i="7"/>
  <c r="AD337" i="7" s="1"/>
  <c r="W334" i="7"/>
  <c r="AZ334" i="7"/>
  <c r="R334" i="7"/>
  <c r="BG334" i="7" s="1"/>
  <c r="AY334" i="6"/>
  <c r="R334" i="6"/>
  <c r="BG334" i="6" s="1"/>
  <c r="H227" i="8"/>
  <c r="R334" i="8"/>
  <c r="BG334" i="8" s="1"/>
  <c r="C226" i="7"/>
  <c r="F226" i="8"/>
  <c r="F226" i="7"/>
  <c r="BA334" i="7"/>
  <c r="F226" i="6"/>
  <c r="BA334" i="8"/>
  <c r="P362" i="4"/>
  <c r="B362" i="4"/>
  <c r="G382" i="4"/>
  <c r="T382" i="4" s="1"/>
  <c r="D382" i="4"/>
  <c r="Q382" i="4" s="1"/>
  <c r="H382" i="4"/>
  <c r="U382" i="4" s="1"/>
  <c r="I382" i="4"/>
  <c r="V382" i="4" s="1"/>
  <c r="I365" i="4"/>
  <c r="V365" i="4" s="1"/>
  <c r="H365" i="4"/>
  <c r="U365" i="4" s="1"/>
  <c r="G365" i="4"/>
  <c r="T365" i="4" s="1"/>
  <c r="F365" i="4"/>
  <c r="S365" i="4" s="1"/>
  <c r="E365" i="4"/>
  <c r="R365" i="4" s="1"/>
  <c r="A366" i="4"/>
  <c r="R293" i="8"/>
  <c r="Q293" i="8"/>
  <c r="E292" i="8"/>
  <c r="F292" i="8"/>
  <c r="CC338" i="7"/>
  <c r="BA349" i="4"/>
  <c r="BA334" i="6"/>
  <c r="CG338" i="7"/>
  <c r="CE338" i="6"/>
  <c r="CC338" i="6"/>
  <c r="CD338" i="6"/>
  <c r="P349" i="4"/>
  <c r="BF349" i="4" s="1"/>
  <c r="P334" i="6"/>
  <c r="CF338" i="7"/>
  <c r="Y349"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9" i="4"/>
  <c r="BH349" i="4" s="1"/>
  <c r="BO349" i="4" s="1"/>
  <c r="BV349" i="4" s="1"/>
  <c r="CC349" i="4" s="1"/>
  <c r="CJ349" i="4" s="1"/>
  <c r="X349" i="4"/>
  <c r="H241" i="4"/>
  <c r="W349" i="4"/>
  <c r="R349" i="4"/>
  <c r="CE353" i="4"/>
  <c r="AZ349" i="4"/>
  <c r="AY349" i="4"/>
  <c r="E241" i="4"/>
  <c r="H227" i="6"/>
  <c r="Y227" i="8"/>
  <c r="Y227" i="7"/>
  <c r="Y228" i="7" s="1"/>
  <c r="H242" i="4"/>
  <c r="C241" i="4"/>
  <c r="C226" i="6"/>
  <c r="I227" i="8"/>
  <c r="I227" i="7"/>
  <c r="I242" i="4"/>
  <c r="E242" i="4"/>
  <c r="H226" i="6"/>
  <c r="I227" i="6"/>
  <c r="I226" i="8"/>
  <c r="I226" i="7"/>
  <c r="W227" i="8"/>
  <c r="J238" i="4"/>
  <c r="I241" i="4"/>
  <c r="G226" i="8"/>
  <c r="W227" i="7"/>
  <c r="C227" i="6"/>
  <c r="C242" i="4"/>
  <c r="D226" i="6"/>
  <c r="D241" i="4"/>
  <c r="G226" i="7"/>
  <c r="C227" i="7"/>
  <c r="D226" i="7"/>
  <c r="C227" i="8"/>
  <c r="D226" i="8"/>
  <c r="G226" i="6"/>
  <c r="G241" i="4"/>
  <c r="F242" i="4"/>
  <c r="F241" i="4"/>
  <c r="M13" i="6"/>
  <c r="J13" i="6"/>
  <c r="G13" i="6"/>
  <c r="D13" i="6"/>
  <c r="J226" i="8"/>
  <c r="G227" i="8"/>
  <c r="H226" i="8"/>
  <c r="J226" i="7"/>
  <c r="O227" i="6"/>
  <c r="O226" i="6"/>
  <c r="G227" i="7"/>
  <c r="H226" i="7"/>
  <c r="G227" i="6"/>
  <c r="G242" i="4"/>
  <c r="L227" i="6"/>
  <c r="L226" i="6"/>
  <c r="X227" i="8"/>
  <c r="D227" i="8"/>
  <c r="E226" i="8"/>
  <c r="N13" i="6"/>
  <c r="K13" i="6"/>
  <c r="H13" i="6"/>
  <c r="E13" i="6"/>
  <c r="X227" i="7"/>
  <c r="O241" i="4"/>
  <c r="O242" i="4"/>
  <c r="P238" i="4"/>
  <c r="L13" i="6"/>
  <c r="I13" i="6"/>
  <c r="F13" i="6"/>
  <c r="C13" i="6"/>
  <c r="I226" i="6"/>
  <c r="D227" i="7"/>
  <c r="E226" i="7"/>
  <c r="D227" i="6"/>
  <c r="D242" i="4"/>
  <c r="F227" i="8"/>
  <c r="N238" i="4"/>
  <c r="N242" i="4" s="1"/>
  <c r="M241" i="4"/>
  <c r="A383"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5" i="4"/>
  <c r="AG156" i="4" s="1"/>
  <c r="AU201" i="4"/>
  <c r="AU202" i="4" s="1"/>
  <c r="AU203" i="4" s="1"/>
  <c r="AT201" i="4"/>
  <c r="AT202" i="4" s="1"/>
  <c r="AT203" i="4" s="1"/>
  <c r="AS201" i="4"/>
  <c r="AS202" i="4" s="1"/>
  <c r="AS203" i="4" s="1"/>
  <c r="AR201" i="4"/>
  <c r="AR202" i="4" s="1"/>
  <c r="AR203" i="4" s="1"/>
  <c r="AQ201" i="4"/>
  <c r="AQ202" i="4" s="1"/>
  <c r="AQ203" i="4" s="1"/>
  <c r="AP201" i="4"/>
  <c r="AP202" i="4" s="1"/>
  <c r="AP203" i="4" s="1"/>
  <c r="AO201" i="4"/>
  <c r="AO202" i="4" s="1"/>
  <c r="AO203" i="4" s="1"/>
  <c r="AN201" i="4"/>
  <c r="AN202" i="4" s="1"/>
  <c r="AN203" i="4" s="1"/>
  <c r="AM201" i="4"/>
  <c r="AM202" i="4" s="1"/>
  <c r="AM203" i="4" s="1"/>
  <c r="AL201" i="4"/>
  <c r="AL202" i="4" s="1"/>
  <c r="AL203" i="4" s="1"/>
  <c r="AK201" i="4"/>
  <c r="AK202" i="4" s="1"/>
  <c r="AK203" i="4" s="1"/>
  <c r="AJ201" i="4"/>
  <c r="AJ202" i="4" s="1"/>
  <c r="AJ203" i="4" s="1"/>
  <c r="AI201" i="4"/>
  <c r="AI202" i="4" s="1"/>
  <c r="AI203" i="4" s="1"/>
  <c r="AH201" i="4"/>
  <c r="AH202" i="4" s="1"/>
  <c r="AH203" i="4" s="1"/>
  <c r="AG201" i="4"/>
  <c r="AG202" i="4" s="1"/>
  <c r="AG203" i="4" s="1"/>
  <c r="AF201" i="4"/>
  <c r="AE201" i="4"/>
  <c r="AD201" i="4"/>
  <c r="AC201" i="4"/>
  <c r="AB201" i="4"/>
  <c r="Y201" i="4"/>
  <c r="X201" i="4"/>
  <c r="W201" i="4"/>
  <c r="V201" i="4"/>
  <c r="U201" i="4"/>
  <c r="T201" i="4"/>
  <c r="S201" i="4"/>
  <c r="R201" i="4"/>
  <c r="Q201" i="4"/>
  <c r="Q202" i="4" s="1"/>
  <c r="Q203" i="4" s="1"/>
  <c r="P201" i="4"/>
  <c r="P202" i="4" s="1"/>
  <c r="P203" i="4" s="1"/>
  <c r="O201" i="4"/>
  <c r="O202" i="4" s="1"/>
  <c r="O203" i="4" s="1"/>
  <c r="N201" i="4"/>
  <c r="N202" i="4" s="1"/>
  <c r="N203" i="4" s="1"/>
  <c r="M201" i="4"/>
  <c r="M202" i="4" s="1"/>
  <c r="M203" i="4" s="1"/>
  <c r="L201" i="4"/>
  <c r="L202" i="4" s="1"/>
  <c r="L203" i="4" s="1"/>
  <c r="K201" i="4"/>
  <c r="K202" i="4" s="1"/>
  <c r="K203" i="4" s="1"/>
  <c r="J201" i="4"/>
  <c r="J202" i="4" s="1"/>
  <c r="J203" i="4" s="1"/>
  <c r="I201" i="4"/>
  <c r="I202" i="4" s="1"/>
  <c r="I203" i="4" s="1"/>
  <c r="H201" i="4"/>
  <c r="H202" i="4" s="1"/>
  <c r="H203" i="4" s="1"/>
  <c r="G201" i="4"/>
  <c r="G202" i="4" s="1"/>
  <c r="G203" i="4" s="1"/>
  <c r="F201" i="4"/>
  <c r="F202" i="4" s="1"/>
  <c r="F203" i="4" s="1"/>
  <c r="E201" i="4"/>
  <c r="E202" i="4" s="1"/>
  <c r="E203" i="4" s="1"/>
  <c r="D201" i="4"/>
  <c r="D202" i="4" s="1"/>
  <c r="D203" i="4" s="1"/>
  <c r="C201" i="4"/>
  <c r="C202" i="4" s="1"/>
  <c r="C203" i="4" s="1"/>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Q186" i="4"/>
  <c r="Q187" i="4" s="1"/>
  <c r="Q188" i="4" s="1"/>
  <c r="P186" i="4"/>
  <c r="P187" i="4" s="1"/>
  <c r="P188" i="4" s="1"/>
  <c r="O186" i="4"/>
  <c r="O187" i="4" s="1"/>
  <c r="O188" i="4" s="1"/>
  <c r="N186" i="4"/>
  <c r="N187" i="4" s="1"/>
  <c r="N188" i="4" s="1"/>
  <c r="M186" i="4"/>
  <c r="M187" i="4" s="1"/>
  <c r="M188" i="4" s="1"/>
  <c r="L186" i="4"/>
  <c r="L187" i="4" s="1"/>
  <c r="L188" i="4" s="1"/>
  <c r="K186" i="4"/>
  <c r="J186" i="4"/>
  <c r="I186" i="4"/>
  <c r="H186" i="4"/>
  <c r="G186" i="4"/>
  <c r="F186" i="4"/>
  <c r="E186" i="4"/>
  <c r="D186" i="4"/>
  <c r="C186" i="4"/>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L177" i="4" s="1"/>
  <c r="L178" i="4" s="1"/>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DE155" i="4"/>
  <c r="CP155" i="4"/>
  <c r="CA155" i="4"/>
  <c r="BL155" i="4"/>
  <c r="AW155" i="4"/>
  <c r="AH155" i="4"/>
  <c r="S155" i="4"/>
  <c r="D155"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4" i="4"/>
  <c r="AK243" i="4"/>
  <c r="AN229" i="7"/>
  <c r="AN228" i="7"/>
  <c r="AK229" i="6"/>
  <c r="AK228" i="6"/>
  <c r="AN244" i="4"/>
  <c r="AN243" i="4"/>
  <c r="AF244" i="4"/>
  <c r="AF243" i="4"/>
  <c r="AN229" i="6"/>
  <c r="AN228" i="6"/>
  <c r="AF229" i="6"/>
  <c r="AF228" i="6"/>
  <c r="AB229" i="6"/>
  <c r="AB228" i="6"/>
  <c r="AI244" i="4"/>
  <c r="AI243" i="4"/>
  <c r="AI229" i="6"/>
  <c r="AI228" i="6"/>
  <c r="AB229" i="7"/>
  <c r="AB228" i="7"/>
  <c r="AC244" i="4"/>
  <c r="AC243" i="4"/>
  <c r="AL244" i="4"/>
  <c r="AL243" i="4"/>
  <c r="AE229" i="7"/>
  <c r="AE228" i="7"/>
  <c r="AL229" i="6"/>
  <c r="AL228" i="6"/>
  <c r="AO244" i="4"/>
  <c r="AO243"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4" i="4"/>
  <c r="AD243" i="4"/>
  <c r="AI229" i="8"/>
  <c r="AI228" i="8"/>
  <c r="FM4" i="1" s="1"/>
  <c r="AB229" i="8"/>
  <c r="AB228" i="8"/>
  <c r="AJ229" i="8"/>
  <c r="AJ228" i="8"/>
  <c r="AD229" i="6"/>
  <c r="AD228" i="6"/>
  <c r="AL229" i="8"/>
  <c r="AL228" i="8"/>
  <c r="AM229" i="8"/>
  <c r="AM228" i="8"/>
  <c r="AG244" i="4"/>
  <c r="AG243" i="4"/>
  <c r="AO229" i="8"/>
  <c r="AO228" i="8"/>
  <c r="AA229" i="8"/>
  <c r="AA228" i="8"/>
  <c r="AG229" i="6"/>
  <c r="AG228" i="6"/>
  <c r="AC229" i="8"/>
  <c r="AC228" i="8"/>
  <c r="AD229" i="8"/>
  <c r="AD228" i="8"/>
  <c r="AA244" i="4"/>
  <c r="AA243" i="4"/>
  <c r="AJ244" i="4"/>
  <c r="AJ243" i="4"/>
  <c r="AE244" i="4"/>
  <c r="AE243" i="4"/>
  <c r="AJ229" i="6"/>
  <c r="AJ228" i="6"/>
  <c r="ID4" i="1" s="1"/>
  <c r="AF229" i="7"/>
  <c r="AF228" i="7"/>
  <c r="GR4" i="1" s="1"/>
  <c r="AE229" i="6"/>
  <c r="AE228" i="6"/>
  <c r="AM244" i="4"/>
  <c r="AM243" i="4"/>
  <c r="AI229" i="7"/>
  <c r="AI228" i="7"/>
  <c r="GU4" i="1" s="1"/>
  <c r="AH244" i="4"/>
  <c r="AH243" i="4"/>
  <c r="AM229" i="6"/>
  <c r="AM228" i="6"/>
  <c r="AL229" i="7"/>
  <c r="AL228" i="7"/>
  <c r="AH229" i="6"/>
  <c r="AH228" i="6"/>
  <c r="AA229" i="6"/>
  <c r="AA228" i="6"/>
  <c r="HU4" i="1" s="1"/>
  <c r="AO229" i="7"/>
  <c r="AO228" i="7"/>
  <c r="AB244" i="4"/>
  <c r="AB243" i="4"/>
  <c r="Y229" i="8"/>
  <c r="AE337" i="6"/>
  <c r="AE339" i="6"/>
  <c r="X247" i="4"/>
  <c r="AB247" i="4" s="1"/>
  <c r="AF247" i="4" s="1"/>
  <c r="AJ247" i="4" s="1"/>
  <c r="AN247" i="4" s="1"/>
  <c r="W251" i="4"/>
  <c r="AA251" i="4" s="1"/>
  <c r="X249" i="4"/>
  <c r="AB249" i="4" s="1"/>
  <c r="AF249" i="4" s="1"/>
  <c r="AJ249" i="4" s="1"/>
  <c r="AN249" i="4" s="1"/>
  <c r="W249" i="4"/>
  <c r="AA249" i="4" s="1"/>
  <c r="AE249" i="4" s="1"/>
  <c r="AI249" i="4" s="1"/>
  <c r="AM249" i="4" s="1"/>
  <c r="W248" i="4"/>
  <c r="AA248" i="4" s="1"/>
  <c r="AE248" i="4" s="1"/>
  <c r="AI248" i="4" s="1"/>
  <c r="AM248" i="4" s="1"/>
  <c r="W247" i="4"/>
  <c r="AA247" i="4" s="1"/>
  <c r="AE247" i="4" s="1"/>
  <c r="AI247" i="4" s="1"/>
  <c r="AM247" i="4" s="1"/>
  <c r="W250" i="4"/>
  <c r="AA250" i="4" s="1"/>
  <c r="O244" i="4"/>
  <c r="O243" i="4"/>
  <c r="G228" i="6"/>
  <c r="G229" i="6"/>
  <c r="F228" i="6"/>
  <c r="F229" i="6"/>
  <c r="D228" i="8"/>
  <c r="EH4" i="1" s="1"/>
  <c r="D229" i="8"/>
  <c r="E244" i="4"/>
  <c r="E243" i="4"/>
  <c r="X228" i="8"/>
  <c r="EW4" i="1" s="1"/>
  <c r="X229" i="8"/>
  <c r="F229" i="7"/>
  <c r="F228" i="7"/>
  <c r="D229" i="7"/>
  <c r="D228" i="7"/>
  <c r="FP4" i="1" s="1"/>
  <c r="F229" i="8"/>
  <c r="F228" i="8"/>
  <c r="X248" i="4"/>
  <c r="AB248" i="4" s="1"/>
  <c r="AF248" i="4" s="1"/>
  <c r="AJ248" i="4" s="1"/>
  <c r="AN248" i="4" s="1"/>
  <c r="C229" i="7"/>
  <c r="C228" i="7"/>
  <c r="FO4" i="1" s="1"/>
  <c r="G228" i="7"/>
  <c r="G229" i="7"/>
  <c r="E228" i="8"/>
  <c r="EI4" i="1" s="1"/>
  <c r="E229" i="8"/>
  <c r="D244" i="4"/>
  <c r="D243" i="4"/>
  <c r="D228" i="6"/>
  <c r="GX4" i="1" s="1"/>
  <c r="D229" i="6"/>
  <c r="S228" i="6"/>
  <c r="S229" i="6"/>
  <c r="H244" i="4"/>
  <c r="H243" i="4"/>
  <c r="L228" i="6"/>
  <c r="L229" i="6"/>
  <c r="W228" i="7"/>
  <c r="W229" i="7"/>
  <c r="G229" i="8"/>
  <c r="G228" i="8"/>
  <c r="I244" i="4"/>
  <c r="I243"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3" i="4"/>
  <c r="C244" i="4"/>
  <c r="C228" i="8"/>
  <c r="EG4" i="1" s="1"/>
  <c r="C229" i="8"/>
  <c r="M244" i="4"/>
  <c r="M243" i="4"/>
  <c r="F244" i="4"/>
  <c r="F243" i="4"/>
  <c r="S244" i="4"/>
  <c r="S243" i="4"/>
  <c r="I228" i="7"/>
  <c r="FU4" i="1" s="1"/>
  <c r="I229" i="7"/>
  <c r="I228" i="8"/>
  <c r="EM4" i="1" s="1"/>
  <c r="I229" i="8"/>
  <c r="G244" i="4"/>
  <c r="G243" i="4"/>
  <c r="Z229" i="7"/>
  <c r="Z228" i="7"/>
  <c r="W241" i="4"/>
  <c r="X238" i="4"/>
  <c r="U238" i="4"/>
  <c r="T242" i="4"/>
  <c r="T241"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8" i="4"/>
  <c r="CO159" i="4"/>
  <c r="CP158" i="4"/>
  <c r="DD159" i="4"/>
  <c r="DE158" i="4"/>
  <c r="AD339" i="6"/>
  <c r="Q335" i="6"/>
  <c r="Q339" i="6" s="1"/>
  <c r="AZ335" i="6"/>
  <c r="BA335" i="6" s="1"/>
  <c r="AZ350" i="4"/>
  <c r="BA350" i="4" s="1"/>
  <c r="X350" i="4"/>
  <c r="Y350" i="4" s="1"/>
  <c r="AD339" i="7"/>
  <c r="AZ335" i="8"/>
  <c r="AZ339" i="8" s="1"/>
  <c r="X335" i="6"/>
  <c r="Y335" i="6" s="1"/>
  <c r="AZ335" i="7"/>
  <c r="AZ337" i="7" s="1"/>
  <c r="AD337" i="8"/>
  <c r="AH159" i="4"/>
  <c r="AH158" i="4"/>
  <c r="MV13" i="1" s="1"/>
  <c r="MV17" i="1" s="1"/>
  <c r="AW159" i="4"/>
  <c r="AW158" i="4"/>
  <c r="NK13" i="1" s="1"/>
  <c r="NK17" i="1" s="1"/>
  <c r="BL159" i="4"/>
  <c r="BL158" i="4"/>
  <c r="NZ13" i="1" s="1"/>
  <c r="NZ17" i="1" s="1"/>
  <c r="D159" i="4"/>
  <c r="D158" i="4"/>
  <c r="CP159" i="4"/>
  <c r="S158" i="4"/>
  <c r="S159" i="4"/>
  <c r="CO158" i="4"/>
  <c r="AV159" i="4"/>
  <c r="C159" i="4"/>
  <c r="R158" i="4"/>
  <c r="AV158" i="4"/>
  <c r="NJ13" i="1" s="1"/>
  <c r="NJ17" i="1" s="1"/>
  <c r="BZ158" i="4"/>
  <c r="AG159" i="4"/>
  <c r="DD158" i="4"/>
  <c r="BK159" i="4"/>
  <c r="C158" i="4"/>
  <c r="AG158" i="4"/>
  <c r="MU13" i="1" s="1"/>
  <c r="MU17" i="1" s="1"/>
  <c r="BK158" i="4"/>
  <c r="NY13" i="1" s="1"/>
  <c r="NY17" i="1" s="1"/>
  <c r="R159" i="4"/>
  <c r="DE159" i="4"/>
  <c r="BZ159" i="4"/>
  <c r="CA159" i="4"/>
  <c r="Q364" i="4"/>
  <c r="CX145" i="7"/>
  <c r="AB197" i="4"/>
  <c r="CY145" i="8" s="1"/>
  <c r="AC197" i="4"/>
  <c r="AD197" i="4"/>
  <c r="AE197" i="4"/>
  <c r="AF197" i="4"/>
  <c r="AB202" i="4"/>
  <c r="DN145" i="7" s="1"/>
  <c r="AC202" i="4"/>
  <c r="DO145" i="7" s="1"/>
  <c r="AD202" i="4"/>
  <c r="AE202" i="4"/>
  <c r="AF202" i="4"/>
  <c r="AB192" i="4"/>
  <c r="CJ145" i="7" s="1"/>
  <c r="AC192" i="4"/>
  <c r="CK145" i="7" s="1"/>
  <c r="AD192" i="4"/>
  <c r="AF192" i="4"/>
  <c r="AE192" i="4"/>
  <c r="D365" i="4"/>
  <c r="C365" i="4" s="1"/>
  <c r="X335" i="7"/>
  <c r="Y335" i="7" s="1"/>
  <c r="Z335" i="7" s="1"/>
  <c r="AY335" i="7"/>
  <c r="AY337" i="7" s="1"/>
  <c r="D446" i="4"/>
  <c r="Q446" i="4" s="1"/>
  <c r="E446" i="4"/>
  <c r="F446" i="4"/>
  <c r="AY335" i="6"/>
  <c r="AY339" i="6" s="1"/>
  <c r="AY335" i="8"/>
  <c r="AY339" i="8" s="1"/>
  <c r="W335" i="6"/>
  <c r="W337" i="6" s="1"/>
  <c r="P350" i="4"/>
  <c r="P354" i="4" s="1"/>
  <c r="P335" i="6"/>
  <c r="P335" i="8"/>
  <c r="W350" i="4"/>
  <c r="W354" i="4" s="1"/>
  <c r="W335" i="7"/>
  <c r="W337" i="7" s="1"/>
  <c r="AY350" i="4"/>
  <c r="AY352" i="4" s="1"/>
  <c r="P335" i="7"/>
  <c r="P337" i="7" s="1"/>
  <c r="BF145" i="8"/>
  <c r="BF146" i="8"/>
  <c r="BT145" i="7"/>
  <c r="BT146" i="7"/>
  <c r="IJ37" i="1"/>
  <c r="KY37" i="1"/>
  <c r="KX37" i="1"/>
  <c r="AG37" i="1"/>
  <c r="KW37" i="1"/>
  <c r="KV37" i="1"/>
  <c r="AH37" i="1"/>
  <c r="Q335" i="7"/>
  <c r="R335" i="7" s="1"/>
  <c r="P363" i="4"/>
  <c r="B363" i="4"/>
  <c r="G366" i="4"/>
  <c r="T366" i="4" s="1"/>
  <c r="F366" i="4"/>
  <c r="S366" i="4" s="1"/>
  <c r="E366" i="4"/>
  <c r="R366" i="4" s="1"/>
  <c r="H366" i="4"/>
  <c r="U366" i="4" s="1"/>
  <c r="I366" i="4"/>
  <c r="V366" i="4" s="1"/>
  <c r="I383" i="4"/>
  <c r="V383" i="4" s="1"/>
  <c r="H383" i="4"/>
  <c r="U383" i="4" s="1"/>
  <c r="G383" i="4"/>
  <c r="T383" i="4" s="1"/>
  <c r="D383" i="4"/>
  <c r="Q383" i="4" s="1"/>
  <c r="F447" i="4"/>
  <c r="E447" i="4"/>
  <c r="D447" i="4"/>
  <c r="Q447" i="4" s="1"/>
  <c r="Q335" i="8"/>
  <c r="Q337" i="8" s="1"/>
  <c r="EF4" i="1" s="1"/>
  <c r="A367" i="4"/>
  <c r="AE352" i="4"/>
  <c r="AF350" i="4"/>
  <c r="AF354"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2" i="4"/>
  <c r="AD354" i="4"/>
  <c r="CL353" i="4"/>
  <c r="BG349" i="4"/>
  <c r="BF350" i="4" s="1"/>
  <c r="Q350" i="4"/>
  <c r="BM349" i="4"/>
  <c r="J226" i="6"/>
  <c r="J227" i="6"/>
  <c r="W227" i="6"/>
  <c r="W242" i="4"/>
  <c r="Q238" i="4"/>
  <c r="Q242" i="4" s="1"/>
  <c r="P241" i="4"/>
  <c r="P242" i="4"/>
  <c r="N241" i="4"/>
  <c r="J242" i="4"/>
  <c r="J241" i="4"/>
  <c r="P227" i="6"/>
  <c r="P226" i="6"/>
  <c r="M226" i="6"/>
  <c r="A448" i="4"/>
  <c r="A384" i="4"/>
  <c r="BF144" i="8"/>
  <c r="M145" i="7"/>
  <c r="E187" i="4"/>
  <c r="BM144" i="8"/>
  <c r="BM144" i="7"/>
  <c r="E182" i="4"/>
  <c r="AX144" i="8"/>
  <c r="AX144" i="7"/>
  <c r="D182" i="4"/>
  <c r="AW160" i="4" s="1"/>
  <c r="AW144" i="8"/>
  <c r="AW144" i="7"/>
  <c r="BT144" i="7"/>
  <c r="C182" i="4"/>
  <c r="AV160" i="4" s="1"/>
  <c r="AV144" i="8"/>
  <c r="AV144" i="7"/>
  <c r="F187" i="4"/>
  <c r="BN144" i="7"/>
  <c r="BN144" i="8"/>
  <c r="AP145" i="8"/>
  <c r="AP146" i="8"/>
  <c r="D187" i="4"/>
  <c r="BL160" i="4" s="1"/>
  <c r="BL144" i="8"/>
  <c r="BL144" i="7"/>
  <c r="D177" i="4"/>
  <c r="AH160" i="4" s="1"/>
  <c r="AH144" i="7"/>
  <c r="AH144" i="8"/>
  <c r="D167" i="4"/>
  <c r="D160" i="4" s="1"/>
  <c r="D144" i="8"/>
  <c r="D144" i="7"/>
  <c r="F172" i="4"/>
  <c r="U144" i="7"/>
  <c r="U144" i="8"/>
  <c r="G177" i="4"/>
  <c r="AK145" i="6" s="1"/>
  <c r="AK144" i="8"/>
  <c r="AK144" i="7"/>
  <c r="AB144" i="7"/>
  <c r="AP144" i="7"/>
  <c r="J187" i="4"/>
  <c r="BR144" i="7"/>
  <c r="BR144" i="8"/>
  <c r="I182" i="4"/>
  <c r="BB144" i="7"/>
  <c r="BB144" i="8"/>
  <c r="AP144" i="8"/>
  <c r="C177" i="4"/>
  <c r="AG160" i="4" s="1"/>
  <c r="AG144" i="8"/>
  <c r="AG144" i="7"/>
  <c r="D172" i="4"/>
  <c r="S160" i="4" s="1"/>
  <c r="S144" i="8"/>
  <c r="S144" i="7"/>
  <c r="E167" i="4"/>
  <c r="E144" i="7"/>
  <c r="E144" i="8"/>
  <c r="G172" i="4"/>
  <c r="V145" i="6" s="1"/>
  <c r="V144" i="7"/>
  <c r="V144" i="8"/>
  <c r="H167" i="4"/>
  <c r="H144" i="7"/>
  <c r="H144" i="8"/>
  <c r="AB145" i="7"/>
  <c r="E172" i="4"/>
  <c r="T144" i="7"/>
  <c r="T144" i="8"/>
  <c r="J182" i="4"/>
  <c r="BC144" i="8"/>
  <c r="BC144" i="7"/>
  <c r="L167" i="4"/>
  <c r="L144" i="7"/>
  <c r="BT145" i="8"/>
  <c r="H182" i="4"/>
  <c r="BA144" i="7"/>
  <c r="BA144" i="8"/>
  <c r="L172" i="4"/>
  <c r="AA144" i="7"/>
  <c r="J172" i="4"/>
  <c r="Y144" i="7"/>
  <c r="Y144" i="8"/>
  <c r="K172" i="4"/>
  <c r="Z144" i="7"/>
  <c r="Z144" i="8"/>
  <c r="AP145" i="7"/>
  <c r="H187" i="4"/>
  <c r="BP145" i="6" s="1"/>
  <c r="BP144" i="7"/>
  <c r="BP144" i="8"/>
  <c r="G167" i="4"/>
  <c r="G145" i="6" s="1"/>
  <c r="G144" i="7"/>
  <c r="G144" i="8"/>
  <c r="S144" i="6"/>
  <c r="C167" i="4"/>
  <c r="C160" i="4" s="1"/>
  <c r="C144" i="7"/>
  <c r="C144" i="8"/>
  <c r="BT144" i="8"/>
  <c r="F177" i="4"/>
  <c r="AJ144" i="8"/>
  <c r="AJ144" i="7"/>
  <c r="F167" i="4"/>
  <c r="F145" i="6" s="1"/>
  <c r="F144" i="7"/>
  <c r="F144" i="8"/>
  <c r="H172" i="4"/>
  <c r="W145" i="6" s="1"/>
  <c r="W144" i="7"/>
  <c r="W144" i="8"/>
  <c r="CI144" i="8"/>
  <c r="C172" i="4"/>
  <c r="R160" i="4" s="1"/>
  <c r="R144" i="8"/>
  <c r="R144" i="7"/>
  <c r="G182" i="4"/>
  <c r="AZ145" i="6" s="1"/>
  <c r="AZ144" i="8"/>
  <c r="AZ144" i="7"/>
  <c r="K187" i="4"/>
  <c r="BS144" i="8"/>
  <c r="BS144" i="7"/>
  <c r="I177" i="4"/>
  <c r="AM144" i="7"/>
  <c r="AM144" i="8"/>
  <c r="J177" i="4"/>
  <c r="AN144" i="7"/>
  <c r="AN144" i="8"/>
  <c r="I187" i="4"/>
  <c r="BQ144" i="7"/>
  <c r="BQ144" i="8"/>
  <c r="H177" i="4"/>
  <c r="AL145" i="6" s="1"/>
  <c r="AL144" i="8"/>
  <c r="AL144" i="7"/>
  <c r="I172" i="4"/>
  <c r="X144" i="7"/>
  <c r="X144" i="8"/>
  <c r="I167" i="4"/>
  <c r="I144" i="7"/>
  <c r="I144" i="8"/>
  <c r="L182" i="4"/>
  <c r="BE144" i="8"/>
  <c r="BE144" i="7"/>
  <c r="BF145" i="7"/>
  <c r="F182" i="4"/>
  <c r="AY145" i="6" s="1"/>
  <c r="AY144" i="7"/>
  <c r="AY144" i="8"/>
  <c r="K177" i="4"/>
  <c r="AO144" i="7"/>
  <c r="AO144" i="8"/>
  <c r="K167" i="4"/>
  <c r="K144" i="7"/>
  <c r="K144" i="8"/>
  <c r="BF144" i="7"/>
  <c r="M144" i="7"/>
  <c r="G187" i="4"/>
  <c r="BO145" i="6" s="1"/>
  <c r="BO144" i="7"/>
  <c r="BO144" i="8"/>
  <c r="K182" i="4"/>
  <c r="BD144" i="7"/>
  <c r="BD144" i="8"/>
  <c r="C187" i="4"/>
  <c r="BK160" i="4" s="1"/>
  <c r="BK144" i="8"/>
  <c r="BK144" i="7"/>
  <c r="E177" i="4"/>
  <c r="AI144" i="8"/>
  <c r="AI144" i="7"/>
  <c r="J167" i="4"/>
  <c r="J144" i="7"/>
  <c r="J144" i="8"/>
  <c r="DN144" i="7"/>
  <c r="DN144" i="8"/>
  <c r="CO144" i="8"/>
  <c r="CO144" i="7"/>
  <c r="CP144" i="8"/>
  <c r="CP144" i="7"/>
  <c r="CQ144" i="7"/>
  <c r="CQ144" i="8"/>
  <c r="CR144" i="7"/>
  <c r="CR144" i="8"/>
  <c r="V197" i="4"/>
  <c r="CS144" i="7"/>
  <c r="CS144" i="8"/>
  <c r="W197" i="4"/>
  <c r="CT144" i="7"/>
  <c r="CT144" i="8"/>
  <c r="X197" i="4"/>
  <c r="CU144" i="7"/>
  <c r="CU144" i="8"/>
  <c r="Y197" i="4"/>
  <c r="CV144" i="8"/>
  <c r="CV144" i="7"/>
  <c r="CJ144" i="7"/>
  <c r="DD144" i="7"/>
  <c r="DD144" i="8"/>
  <c r="DE144" i="7"/>
  <c r="DE144" i="8"/>
  <c r="DF144" i="8"/>
  <c r="DF144" i="7"/>
  <c r="U202" i="4"/>
  <c r="DG144" i="7"/>
  <c r="DG144" i="8"/>
  <c r="CX144" i="8"/>
  <c r="V202" i="4"/>
  <c r="DH144" i="8"/>
  <c r="DH144" i="7"/>
  <c r="W202" i="4"/>
  <c r="DI144" i="8"/>
  <c r="DI144" i="7"/>
  <c r="CA144" i="7"/>
  <c r="CA144" i="8"/>
  <c r="Y202" i="4"/>
  <c r="DK144" i="8"/>
  <c r="DK144" i="7"/>
  <c r="BZ144" i="7"/>
  <c r="BZ144" i="8"/>
  <c r="X202" i="4"/>
  <c r="DJ144" i="8"/>
  <c r="DJ144" i="7"/>
  <c r="CB144" i="7"/>
  <c r="CB144" i="8"/>
  <c r="DL144" i="8"/>
  <c r="DL144" i="7"/>
  <c r="U192" i="4"/>
  <c r="CC144" i="7"/>
  <c r="CC144" i="8"/>
  <c r="V192" i="4"/>
  <c r="CD144" i="7"/>
  <c r="CD144" i="8"/>
  <c r="W192" i="4"/>
  <c r="CE144" i="7"/>
  <c r="CE144" i="8"/>
  <c r="CX144" i="7"/>
  <c r="X192" i="4"/>
  <c r="CF144" i="7"/>
  <c r="CF144" i="8"/>
  <c r="Y192"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6" i="4"/>
  <c r="D157" i="4" s="1"/>
  <c r="CO156" i="4"/>
  <c r="CO157" i="4" s="1"/>
  <c r="C156" i="4"/>
  <c r="C157" i="4" s="1"/>
  <c r="AG157" i="4"/>
  <c r="BK156" i="4"/>
  <c r="BK157" i="4" s="1"/>
  <c r="DD156" i="4"/>
  <c r="DD157" i="4" s="1"/>
  <c r="BZ156" i="4"/>
  <c r="BZ157" i="4" s="1"/>
  <c r="R156" i="4"/>
  <c r="R157" i="4" s="1"/>
  <c r="AV156" i="4"/>
  <c r="AV157" i="4" s="1"/>
  <c r="BL156" i="4"/>
  <c r="BL157" i="4" s="1"/>
  <c r="CP156" i="4"/>
  <c r="CP157" i="4" s="1"/>
  <c r="DE156" i="4"/>
  <c r="DE157" i="4" s="1"/>
  <c r="AW156" i="4"/>
  <c r="AW157" i="4" s="1"/>
  <c r="S156" i="4"/>
  <c r="S157" i="4" s="1"/>
  <c r="AH156" i="4"/>
  <c r="AH157" i="4" s="1"/>
  <c r="CA156" i="4"/>
  <c r="CA157" i="4" s="1"/>
  <c r="E155" i="4"/>
  <c r="T155" i="4"/>
  <c r="AX155" i="4"/>
  <c r="BM155" i="4"/>
  <c r="AI155" i="4"/>
  <c r="CQ155" i="4"/>
  <c r="CQ158" i="4" s="1"/>
  <c r="DF155" i="4"/>
  <c r="DF158" i="4" s="1"/>
  <c r="CB155" i="4"/>
  <c r="CB159" i="4" s="1"/>
  <c r="DG144" i="6"/>
  <c r="CC144" i="6"/>
  <c r="R197" i="4"/>
  <c r="CO160" i="4" s="1"/>
  <c r="CO144" i="6"/>
  <c r="T144" i="6"/>
  <c r="S197" i="4"/>
  <c r="CP160" i="4" s="1"/>
  <c r="CP144" i="6"/>
  <c r="U197" i="4"/>
  <c r="CR144" i="6"/>
  <c r="BL144" i="6"/>
  <c r="V144" i="6"/>
  <c r="AY144" i="6"/>
  <c r="BN144" i="6"/>
  <c r="R144" i="6"/>
  <c r="BO144" i="6"/>
  <c r="S202" i="4"/>
  <c r="DE160" i="4" s="1"/>
  <c r="DE144" i="6"/>
  <c r="T202" i="4"/>
  <c r="DF144" i="6"/>
  <c r="CS144" i="6"/>
  <c r="DH144" i="6"/>
  <c r="T197" i="4"/>
  <c r="CQ144" i="6"/>
  <c r="R202" i="4"/>
  <c r="DD160" i="4" s="1"/>
  <c r="DD144" i="6"/>
  <c r="C144" i="6"/>
  <c r="BK144" i="6"/>
  <c r="AI144" i="6"/>
  <c r="AJ144" i="6"/>
  <c r="D144" i="6"/>
  <c r="R192" i="4"/>
  <c r="BZ160" i="4" s="1"/>
  <c r="BZ144" i="6"/>
  <c r="AK144" i="6"/>
  <c r="E144" i="6"/>
  <c r="S192" i="4"/>
  <c r="CA160" i="4" s="1"/>
  <c r="CA144" i="6"/>
  <c r="AG144" i="6"/>
  <c r="AH144" i="6"/>
  <c r="T192"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16" i="1"/>
  <c r="MV14" i="1"/>
  <c r="MV16" i="1"/>
  <c r="NJ14" i="1"/>
  <c r="NJ16" i="1"/>
  <c r="NY14" i="1"/>
  <c r="NY16" i="1"/>
  <c r="MU16" i="1"/>
  <c r="MU14" i="1"/>
  <c r="NZ14" i="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4" i="4"/>
  <c r="W243" i="4"/>
  <c r="T244" i="4"/>
  <c r="T243" i="4"/>
  <c r="M229" i="6"/>
  <c r="M228" i="6"/>
  <c r="P229" i="6"/>
  <c r="P228" i="6"/>
  <c r="J244" i="4"/>
  <c r="J243" i="4"/>
  <c r="N243" i="4"/>
  <c r="N244" i="4"/>
  <c r="P243" i="4"/>
  <c r="P244" i="4"/>
  <c r="T229" i="6"/>
  <c r="T228" i="6"/>
  <c r="X339" i="8"/>
  <c r="X337" i="8"/>
  <c r="V238" i="4"/>
  <c r="U242" i="4"/>
  <c r="U241" i="4"/>
  <c r="V223" i="6"/>
  <c r="U227" i="6"/>
  <c r="U226" i="6"/>
  <c r="Y223" i="6"/>
  <c r="Y227" i="6" s="1"/>
  <c r="X226" i="6"/>
  <c r="Y238" i="4"/>
  <c r="Y242" i="4" s="1"/>
  <c r="X241" i="4"/>
  <c r="R335" i="6"/>
  <c r="R339" i="6" s="1"/>
  <c r="Q337" i="6"/>
  <c r="W339" i="8"/>
  <c r="AZ337" i="6"/>
  <c r="AZ339" i="6"/>
  <c r="DO145" i="8"/>
  <c r="CJ145" i="8"/>
  <c r="CB160" i="4"/>
  <c r="W339" i="6"/>
  <c r="P339" i="7"/>
  <c r="BA335" i="7"/>
  <c r="BB335" i="7" s="1"/>
  <c r="AZ337" i="8"/>
  <c r="X337" i="6"/>
  <c r="X339" i="6"/>
  <c r="AZ339" i="7"/>
  <c r="BA335" i="8"/>
  <c r="BB335" i="8" s="1"/>
  <c r="BB337" i="8" s="1"/>
  <c r="X339" i="7"/>
  <c r="AY337" i="6"/>
  <c r="Y339" i="7"/>
  <c r="Y337" i="7"/>
  <c r="DF160" i="4"/>
  <c r="AY337" i="8"/>
  <c r="AY339" i="7"/>
  <c r="X337" i="7"/>
  <c r="CQ160" i="4"/>
  <c r="DF159" i="4"/>
  <c r="W339" i="7"/>
  <c r="CQ159" i="4"/>
  <c r="AI156" i="4"/>
  <c r="AI157" i="4" s="1"/>
  <c r="AI159" i="4"/>
  <c r="AI160" i="4"/>
  <c r="AI158" i="4"/>
  <c r="MW13" i="1" s="1"/>
  <c r="MW17" i="1" s="1"/>
  <c r="AX159" i="4"/>
  <c r="AX160" i="4"/>
  <c r="AX158" i="4"/>
  <c r="NL13" i="1" s="1"/>
  <c r="NL17" i="1" s="1"/>
  <c r="T156" i="4"/>
  <c r="T157" i="4" s="1"/>
  <c r="T158" i="4"/>
  <c r="T159" i="4"/>
  <c r="T160" i="4"/>
  <c r="E156" i="4"/>
  <c r="E157" i="4" s="1"/>
  <c r="E159" i="4"/>
  <c r="E160" i="4"/>
  <c r="E158" i="4"/>
  <c r="BM156" i="4"/>
  <c r="BM157" i="4" s="1"/>
  <c r="BM159" i="4"/>
  <c r="BM160" i="4"/>
  <c r="BM158" i="4"/>
  <c r="OA13" i="1" s="1"/>
  <c r="OA17" i="1" s="1"/>
  <c r="CB156" i="4"/>
  <c r="CB157" i="4" s="1"/>
  <c r="CB158" i="4"/>
  <c r="Q365" i="4"/>
  <c r="AD193" i="4"/>
  <c r="CL146" i="7" s="1"/>
  <c r="AF193" i="4"/>
  <c r="AC193" i="4"/>
  <c r="CK146" i="8" s="1"/>
  <c r="CD145" i="6"/>
  <c r="AB193" i="4"/>
  <c r="CC145" i="6"/>
  <c r="AF203" i="4"/>
  <c r="AE193" i="4"/>
  <c r="AE203" i="4"/>
  <c r="AD203" i="4"/>
  <c r="DP146" i="8" s="1"/>
  <c r="AC203" i="4"/>
  <c r="AB203" i="4"/>
  <c r="AF198" i="4"/>
  <c r="DH145" i="6"/>
  <c r="AE198" i="4"/>
  <c r="CT145" i="6"/>
  <c r="AD198" i="4"/>
  <c r="CS145" i="6"/>
  <c r="AC198" i="4"/>
  <c r="CZ146" i="8" s="1"/>
  <c r="AB198" i="4"/>
  <c r="D366" i="4"/>
  <c r="C366" i="4" s="1"/>
  <c r="Q339" i="7"/>
  <c r="Q337" i="7"/>
  <c r="BM341" i="7"/>
  <c r="BL341" i="7" s="1"/>
  <c r="BM342" i="7" s="1"/>
  <c r="BM344" i="7" s="1"/>
  <c r="BM335" i="7"/>
  <c r="P352" i="4"/>
  <c r="R335" i="8"/>
  <c r="S335" i="8" s="1"/>
  <c r="Q339" i="8"/>
  <c r="X352" i="4"/>
  <c r="X354" i="4"/>
  <c r="P364" i="4"/>
  <c r="B364" i="4"/>
  <c r="I384" i="4"/>
  <c r="V384" i="4" s="1"/>
  <c r="H384" i="4"/>
  <c r="U384" i="4" s="1"/>
  <c r="G384" i="4"/>
  <c r="T384" i="4" s="1"/>
  <c r="D384" i="4"/>
  <c r="Q384" i="4" s="1"/>
  <c r="F448" i="4"/>
  <c r="E448" i="4"/>
  <c r="D448" i="4"/>
  <c r="Q448" i="4" s="1"/>
  <c r="I367" i="4"/>
  <c r="V367" i="4" s="1"/>
  <c r="H367" i="4"/>
  <c r="U367" i="4" s="1"/>
  <c r="G367" i="4"/>
  <c r="T367" i="4" s="1"/>
  <c r="F367" i="4"/>
  <c r="S367" i="4" s="1"/>
  <c r="E367" i="4"/>
  <c r="R367" i="4" s="1"/>
  <c r="AZ354" i="4"/>
  <c r="AZ352" i="4"/>
  <c r="AG350" i="4"/>
  <c r="AH350" i="4" s="1"/>
  <c r="A368" i="4"/>
  <c r="AY354" i="4"/>
  <c r="AF352"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2"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0" i="4"/>
  <c r="Y352" i="4"/>
  <c r="Y354" i="4"/>
  <c r="BF354" i="4"/>
  <c r="BF352" i="4"/>
  <c r="BT349" i="4"/>
  <c r="R350" i="4"/>
  <c r="Q354" i="4"/>
  <c r="Q352" i="4"/>
  <c r="BN349" i="4"/>
  <c r="BN350" i="4" s="1"/>
  <c r="BG350" i="4"/>
  <c r="BB350" i="4"/>
  <c r="BA354" i="4"/>
  <c r="BA352" i="4"/>
  <c r="X227" i="6"/>
  <c r="Q226" i="6"/>
  <c r="R238" i="4"/>
  <c r="Q241" i="4"/>
  <c r="X242" i="4"/>
  <c r="N226" i="6"/>
  <c r="IE37" i="1"/>
  <c r="A449" i="4"/>
  <c r="A385" i="4"/>
  <c r="J183" i="4"/>
  <c r="BC145" i="8"/>
  <c r="BC145" i="7"/>
  <c r="J168" i="4"/>
  <c r="J145" i="7"/>
  <c r="J145" i="8"/>
  <c r="I173" i="4"/>
  <c r="X146" i="6" s="1"/>
  <c r="X145" i="7"/>
  <c r="X145" i="8"/>
  <c r="F178" i="4"/>
  <c r="AJ145" i="8"/>
  <c r="AJ145" i="7"/>
  <c r="F173" i="4"/>
  <c r="U145" i="7"/>
  <c r="U145" i="8"/>
  <c r="E173" i="4"/>
  <c r="T161" i="4" s="1"/>
  <c r="T145" i="7"/>
  <c r="T145" i="8"/>
  <c r="E178" i="4"/>
  <c r="AI161" i="4" s="1"/>
  <c r="AI145" i="8"/>
  <c r="AI145" i="7"/>
  <c r="H178" i="4"/>
  <c r="AL145" i="8"/>
  <c r="AL145" i="7"/>
  <c r="D168" i="4"/>
  <c r="D161" i="4" s="1"/>
  <c r="D145" i="8"/>
  <c r="D145" i="7"/>
  <c r="C188" i="4"/>
  <c r="BK161" i="4" s="1"/>
  <c r="BK145" i="8"/>
  <c r="BK145" i="7"/>
  <c r="C168" i="4"/>
  <c r="C161" i="4" s="1"/>
  <c r="C145" i="7"/>
  <c r="C145" i="8"/>
  <c r="H168" i="4"/>
  <c r="H146" i="6" s="1"/>
  <c r="H145" i="7"/>
  <c r="H145" i="8"/>
  <c r="I188" i="4"/>
  <c r="BQ146" i="6" s="1"/>
  <c r="BQ145" i="7"/>
  <c r="BQ145" i="8"/>
  <c r="D178" i="4"/>
  <c r="AH161" i="4" s="1"/>
  <c r="AH145" i="7"/>
  <c r="AH145" i="8"/>
  <c r="K183" i="4"/>
  <c r="BD145" i="8"/>
  <c r="BD145" i="7"/>
  <c r="G173" i="4"/>
  <c r="V145" i="7"/>
  <c r="V145" i="8"/>
  <c r="J178" i="4"/>
  <c r="AN145" i="8"/>
  <c r="AN145" i="7"/>
  <c r="G168" i="4"/>
  <c r="G145" i="7"/>
  <c r="G145" i="8"/>
  <c r="D188" i="4"/>
  <c r="BL145" i="8"/>
  <c r="BL145" i="7"/>
  <c r="G188" i="4"/>
  <c r="BO145" i="8"/>
  <c r="BO145" i="7"/>
  <c r="E168" i="4"/>
  <c r="E161" i="4" s="1"/>
  <c r="E145" i="7"/>
  <c r="E145" i="8"/>
  <c r="I178" i="4"/>
  <c r="AM145" i="7"/>
  <c r="AM145" i="8"/>
  <c r="H188" i="4"/>
  <c r="BP145" i="8"/>
  <c r="BP145" i="7"/>
  <c r="D173" i="4"/>
  <c r="S161" i="4" s="1"/>
  <c r="S145" i="8"/>
  <c r="S145" i="7"/>
  <c r="F188" i="4"/>
  <c r="BN145" i="7"/>
  <c r="BN145" i="8"/>
  <c r="K188" i="4"/>
  <c r="BS145" i="8"/>
  <c r="BS145" i="7"/>
  <c r="K168" i="4"/>
  <c r="K145" i="7"/>
  <c r="K145" i="8"/>
  <c r="K173" i="4"/>
  <c r="Z145" i="7"/>
  <c r="Z145" i="8"/>
  <c r="C178" i="4"/>
  <c r="AG145" i="7"/>
  <c r="AG145" i="8"/>
  <c r="C183" i="4"/>
  <c r="AV145" i="8"/>
  <c r="AV145" i="7"/>
  <c r="G183" i="4"/>
  <c r="AZ145" i="8"/>
  <c r="AZ145" i="7"/>
  <c r="K178" i="4"/>
  <c r="AO145" i="8"/>
  <c r="AO145" i="7"/>
  <c r="J173" i="4"/>
  <c r="Y145" i="7"/>
  <c r="Y145" i="8"/>
  <c r="L173" i="4"/>
  <c r="AA145" i="7"/>
  <c r="AA145" i="8"/>
  <c r="I183" i="4"/>
  <c r="BB145" i="7"/>
  <c r="BB145" i="8"/>
  <c r="D183" i="4"/>
  <c r="AW161" i="4" s="1"/>
  <c r="AW145" i="8"/>
  <c r="AW145" i="7"/>
  <c r="F183" i="4"/>
  <c r="AY145" i="8"/>
  <c r="AY145" i="7"/>
  <c r="C173" i="4"/>
  <c r="R145" i="8"/>
  <c r="R145" i="7"/>
  <c r="H183" i="4"/>
  <c r="BA145" i="7"/>
  <c r="BA145" i="8"/>
  <c r="J188" i="4"/>
  <c r="BR145" i="7"/>
  <c r="BR145" i="8"/>
  <c r="E183" i="4"/>
  <c r="AX161" i="4" s="1"/>
  <c r="AX145" i="8"/>
  <c r="AX145" i="7"/>
  <c r="L183" i="4"/>
  <c r="BE145" i="7"/>
  <c r="BE145" i="8"/>
  <c r="H173" i="4"/>
  <c r="W145" i="7"/>
  <c r="W145" i="8"/>
  <c r="L168" i="4"/>
  <c r="L145" i="7"/>
  <c r="L145" i="8"/>
  <c r="E188" i="4"/>
  <c r="BM161" i="4" s="1"/>
  <c r="BM145" i="7"/>
  <c r="BM145" i="8"/>
  <c r="I168" i="4"/>
  <c r="I145" i="7"/>
  <c r="I145" i="8"/>
  <c r="F168" i="4"/>
  <c r="F145" i="7"/>
  <c r="F145" i="8"/>
  <c r="G178" i="4"/>
  <c r="AK145" i="8"/>
  <c r="AK145" i="7"/>
  <c r="V193" i="4"/>
  <c r="CD145" i="7"/>
  <c r="CD145" i="8"/>
  <c r="DF145" i="8"/>
  <c r="DF145" i="7"/>
  <c r="CB145" i="7"/>
  <c r="CB145" i="8"/>
  <c r="U193" i="4"/>
  <c r="CC145" i="7"/>
  <c r="CC145" i="8"/>
  <c r="U203" i="4"/>
  <c r="DG145" i="7"/>
  <c r="DG145" i="8"/>
  <c r="DL145" i="8"/>
  <c r="DL145" i="7"/>
  <c r="CA145" i="7"/>
  <c r="CA145" i="8"/>
  <c r="CH145" i="7"/>
  <c r="CH145" i="8"/>
  <c r="Y198" i="4"/>
  <c r="CV145" i="8"/>
  <c r="CV145" i="7"/>
  <c r="CR145" i="7"/>
  <c r="CR145" i="8"/>
  <c r="X203" i="4"/>
  <c r="DJ145" i="8"/>
  <c r="DJ145" i="7"/>
  <c r="BZ145" i="8"/>
  <c r="BZ145" i="7"/>
  <c r="CP145" i="8"/>
  <c r="CP145" i="7"/>
  <c r="DM145" i="7"/>
  <c r="DM145" i="8"/>
  <c r="X198" i="4"/>
  <c r="CU145" i="7"/>
  <c r="CU145" i="8"/>
  <c r="CI145" i="7"/>
  <c r="CI145" i="8"/>
  <c r="CO145" i="8"/>
  <c r="CO145" i="7"/>
  <c r="Y203" i="4"/>
  <c r="DK145" i="8"/>
  <c r="DK145" i="7"/>
  <c r="W198" i="4"/>
  <c r="CT145" i="7"/>
  <c r="CT145" i="8"/>
  <c r="DG145" i="6"/>
  <c r="CW145" i="7"/>
  <c r="CW145" i="8"/>
  <c r="V198" i="4"/>
  <c r="CS145" i="7"/>
  <c r="CS145" i="8"/>
  <c r="DE145" i="8"/>
  <c r="DE145" i="7"/>
  <c r="Y193" i="4"/>
  <c r="CG145" i="7"/>
  <c r="CG145" i="8"/>
  <c r="W203" i="4"/>
  <c r="DI145" i="8"/>
  <c r="DI145" i="7"/>
  <c r="DD145" i="7"/>
  <c r="DD145" i="8"/>
  <c r="X193" i="4"/>
  <c r="CF145" i="7"/>
  <c r="CF145" i="8"/>
  <c r="V203" i="4"/>
  <c r="DH145" i="8"/>
  <c r="DH145" i="7"/>
  <c r="CQ145" i="7"/>
  <c r="CQ145" i="8"/>
  <c r="W193"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6" i="4"/>
  <c r="DF157" i="4" s="1"/>
  <c r="CQ156" i="4"/>
  <c r="CQ157" i="4" s="1"/>
  <c r="AX156" i="4"/>
  <c r="AX157" i="4" s="1"/>
  <c r="DJ140" i="6"/>
  <c r="DK140" i="6" s="1"/>
  <c r="DI143" i="6"/>
  <c r="DI141" i="6"/>
  <c r="DI142" i="6" s="1"/>
  <c r="CC155" i="4"/>
  <c r="F155" i="4"/>
  <c r="DG155" i="4"/>
  <c r="CR155" i="4"/>
  <c r="CR160" i="4" s="1"/>
  <c r="AJ155" i="4"/>
  <c r="BN155" i="4"/>
  <c r="AY155" i="4"/>
  <c r="U155" i="4"/>
  <c r="DI145" i="6"/>
  <c r="DI144" i="6"/>
  <c r="AV145" i="6"/>
  <c r="C145" i="6"/>
  <c r="BM145" i="6"/>
  <c r="R203" i="4"/>
  <c r="DD161" i="4" s="1"/>
  <c r="DD145" i="6"/>
  <c r="U145" i="6"/>
  <c r="T198" i="4"/>
  <c r="CQ161" i="4" s="1"/>
  <c r="CQ145" i="6"/>
  <c r="AX145" i="6"/>
  <c r="T203" i="4"/>
  <c r="DF161" i="4" s="1"/>
  <c r="DF145" i="6"/>
  <c r="T193" i="4"/>
  <c r="CB161" i="4" s="1"/>
  <c r="CB145" i="6"/>
  <c r="S203" i="4"/>
  <c r="DE161" i="4" s="1"/>
  <c r="DE145" i="6"/>
  <c r="AH145" i="6"/>
  <c r="S145" i="6"/>
  <c r="AG145" i="6"/>
  <c r="R145" i="6"/>
  <c r="S193" i="4"/>
  <c r="CA161" i="4" s="1"/>
  <c r="CA145" i="6"/>
  <c r="BN145" i="6"/>
  <c r="E145" i="6"/>
  <c r="R193" i="4"/>
  <c r="BZ161" i="4" s="1"/>
  <c r="BZ145" i="6"/>
  <c r="BL145" i="6"/>
  <c r="D145" i="6"/>
  <c r="U198" i="4"/>
  <c r="CR145" i="6"/>
  <c r="AJ145" i="6"/>
  <c r="S198" i="4"/>
  <c r="CP161" i="4" s="1"/>
  <c r="CP145" i="6"/>
  <c r="AI145" i="6"/>
  <c r="T145" i="6"/>
  <c r="AW145" i="6"/>
  <c r="BK145" i="6"/>
  <c r="R198" i="4"/>
  <c r="CO161"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99" i="1" l="1"/>
  <c r="MU101" i="1" s="1"/>
  <c r="MU108" i="1"/>
  <c r="NK99" i="1"/>
  <c r="NK100" i="1" s="1"/>
  <c r="NK108" i="1"/>
  <c r="NY99" i="1"/>
  <c r="NY102" i="1" s="1"/>
  <c r="NY108" i="1"/>
  <c r="NJ99" i="1"/>
  <c r="NJ100" i="1" s="1"/>
  <c r="NJ108" i="1"/>
  <c r="NZ99" i="1"/>
  <c r="NZ100" i="1" s="1"/>
  <c r="NZ108" i="1"/>
  <c r="MV99" i="1"/>
  <c r="MV103" i="1" s="1"/>
  <c r="MV108" i="1"/>
  <c r="MU104" i="1"/>
  <c r="MU153" i="1"/>
  <c r="MU155" i="1" s="1"/>
  <c r="MU162" i="1"/>
  <c r="NK153" i="1"/>
  <c r="NK156" i="1" s="1"/>
  <c r="NK162" i="1"/>
  <c r="NY153" i="1"/>
  <c r="NY156" i="1" s="1"/>
  <c r="NY162" i="1"/>
  <c r="NJ153" i="1"/>
  <c r="NJ154" i="1" s="1"/>
  <c r="NJ162" i="1"/>
  <c r="NZ153" i="1"/>
  <c r="NZ156" i="1" s="1"/>
  <c r="NZ162" i="1"/>
  <c r="MV153" i="1"/>
  <c r="MV154" i="1" s="1"/>
  <c r="MV162" i="1"/>
  <c r="MU214" i="1"/>
  <c r="MU270" i="1"/>
  <c r="NK214" i="1"/>
  <c r="NK270" i="1"/>
  <c r="NY214" i="1"/>
  <c r="NY270" i="1"/>
  <c r="NJ214" i="1"/>
  <c r="NJ270" i="1"/>
  <c r="NZ214" i="1"/>
  <c r="NZ270" i="1"/>
  <c r="MV214" i="1"/>
  <c r="MV270" i="1"/>
  <c r="MU144" i="1"/>
  <c r="MU126" i="1"/>
  <c r="MU117" i="1"/>
  <c r="MU135" i="1"/>
  <c r="NK144" i="1"/>
  <c r="NK117" i="1"/>
  <c r="NK126" i="1"/>
  <c r="NK135" i="1"/>
  <c r="NY126" i="1"/>
  <c r="NY117" i="1"/>
  <c r="NY135" i="1"/>
  <c r="NY144" i="1"/>
  <c r="NJ126" i="1"/>
  <c r="NJ135" i="1"/>
  <c r="NJ144" i="1"/>
  <c r="NJ117" i="1"/>
  <c r="NZ126" i="1"/>
  <c r="NZ135" i="1"/>
  <c r="NZ117" i="1"/>
  <c r="NZ144" i="1"/>
  <c r="MV117" i="1"/>
  <c r="MV126" i="1"/>
  <c r="MV144" i="1"/>
  <c r="MV135" i="1"/>
  <c r="MU266" i="1"/>
  <c r="MU250" i="1"/>
  <c r="MU262" i="1"/>
  <c r="MU254" i="1"/>
  <c r="MU246" i="1"/>
  <c r="MU258" i="1"/>
  <c r="NK250" i="1"/>
  <c r="NK266" i="1"/>
  <c r="NK262" i="1"/>
  <c r="NK254" i="1"/>
  <c r="NK258" i="1"/>
  <c r="NK246" i="1"/>
  <c r="NY246" i="1"/>
  <c r="NY258" i="1"/>
  <c r="NY266" i="1"/>
  <c r="NY262" i="1"/>
  <c r="NY254" i="1"/>
  <c r="NY250" i="1"/>
  <c r="NJ254" i="1"/>
  <c r="NJ262" i="1"/>
  <c r="NJ246" i="1"/>
  <c r="NJ258" i="1"/>
  <c r="NJ266" i="1"/>
  <c r="NJ250" i="1"/>
  <c r="NZ262" i="1"/>
  <c r="NZ246" i="1"/>
  <c r="NZ258" i="1"/>
  <c r="NZ266" i="1"/>
  <c r="NZ254" i="1"/>
  <c r="NZ250" i="1"/>
  <c r="MV254" i="1"/>
  <c r="MV258" i="1"/>
  <c r="MV262" i="1"/>
  <c r="MV246" i="1"/>
  <c r="MV266" i="1"/>
  <c r="MV250" i="1"/>
  <c r="MU210" i="1"/>
  <c r="MU232" i="1"/>
  <c r="MU224" i="1"/>
  <c r="MU228" i="1"/>
  <c r="MU236" i="1"/>
  <c r="MU240" i="1"/>
  <c r="MU220" i="1"/>
  <c r="NK210" i="1"/>
  <c r="NK224" i="1"/>
  <c r="NK228" i="1"/>
  <c r="NK236" i="1"/>
  <c r="NK240" i="1"/>
  <c r="NK220" i="1"/>
  <c r="NK232" i="1"/>
  <c r="NY210" i="1"/>
  <c r="NY220" i="1"/>
  <c r="NY228" i="1"/>
  <c r="NY232" i="1"/>
  <c r="NY240" i="1"/>
  <c r="NY236" i="1"/>
  <c r="NY224" i="1"/>
  <c r="NJ210" i="1"/>
  <c r="NJ240" i="1"/>
  <c r="NJ236" i="1"/>
  <c r="NJ220" i="1"/>
  <c r="NJ232" i="1"/>
  <c r="NJ228" i="1"/>
  <c r="NJ224" i="1"/>
  <c r="NZ210" i="1"/>
  <c r="NZ220" i="1"/>
  <c r="NZ232" i="1"/>
  <c r="NZ228" i="1"/>
  <c r="NZ240" i="1"/>
  <c r="NZ224" i="1"/>
  <c r="NZ236" i="1"/>
  <c r="MV210" i="1"/>
  <c r="MV228" i="1"/>
  <c r="MV232" i="1"/>
  <c r="MV240" i="1"/>
  <c r="MV236" i="1"/>
  <c r="MV220" i="1"/>
  <c r="MV224" i="1"/>
  <c r="MU198" i="1"/>
  <c r="MU202" i="1"/>
  <c r="MU194" i="1"/>
  <c r="MU206" i="1"/>
  <c r="NK206" i="1"/>
  <c r="NK198" i="1"/>
  <c r="NK202" i="1"/>
  <c r="NK194" i="1"/>
  <c r="NY202" i="1"/>
  <c r="NY194" i="1"/>
  <c r="NY206" i="1"/>
  <c r="NY198" i="1"/>
  <c r="NJ194" i="1"/>
  <c r="NJ198" i="1"/>
  <c r="NJ202" i="1"/>
  <c r="NJ206" i="1"/>
  <c r="NZ194" i="1"/>
  <c r="NZ198" i="1"/>
  <c r="NZ202" i="1"/>
  <c r="NZ206" i="1"/>
  <c r="MV194" i="1"/>
  <c r="MV206" i="1"/>
  <c r="MV198" i="1"/>
  <c r="MV202" i="1"/>
  <c r="MU90" i="1"/>
  <c r="MU81" i="1"/>
  <c r="NK90" i="1"/>
  <c r="NK81" i="1"/>
  <c r="NY90" i="1"/>
  <c r="NY81" i="1"/>
  <c r="NJ81" i="1"/>
  <c r="NJ90" i="1"/>
  <c r="NZ90" i="1"/>
  <c r="NZ81" i="1"/>
  <c r="MV81" i="1"/>
  <c r="MV90" i="1"/>
  <c r="MU190" i="1"/>
  <c r="MU72" i="1"/>
  <c r="NK190" i="1"/>
  <c r="NK72" i="1"/>
  <c r="NY190" i="1"/>
  <c r="NY72" i="1"/>
  <c r="NJ190" i="1"/>
  <c r="NJ72" i="1"/>
  <c r="NZ190" i="1"/>
  <c r="NZ72" i="1"/>
  <c r="MV190" i="1"/>
  <c r="MV72" i="1"/>
  <c r="NK181" i="1"/>
  <c r="NK177" i="1"/>
  <c r="MU181" i="1"/>
  <c r="MU177" i="1"/>
  <c r="NY181" i="1"/>
  <c r="NY177" i="1"/>
  <c r="NJ181" i="1"/>
  <c r="NJ177" i="1"/>
  <c r="NZ181" i="1"/>
  <c r="NZ177" i="1"/>
  <c r="MV181" i="1"/>
  <c r="MV177" i="1"/>
  <c r="MU52" i="1"/>
  <c r="MU58" i="1" s="1"/>
  <c r="MU63" i="1"/>
  <c r="NK52" i="1"/>
  <c r="NK58" i="1" s="1"/>
  <c r="NK63" i="1"/>
  <c r="NY52" i="1"/>
  <c r="NY59" i="1" s="1"/>
  <c r="NY63" i="1"/>
  <c r="NJ52" i="1"/>
  <c r="NJ53" i="1" s="1"/>
  <c r="NJ63" i="1"/>
  <c r="NZ52" i="1"/>
  <c r="NZ54" i="1" s="1"/>
  <c r="NZ63" i="1"/>
  <c r="MV52" i="1"/>
  <c r="MV56" i="1" s="1"/>
  <c r="MV63" i="1"/>
  <c r="MU41" i="1"/>
  <c r="MU48" i="1" s="1"/>
  <c r="MU171" i="1"/>
  <c r="NK41" i="1"/>
  <c r="NK45" i="1" s="1"/>
  <c r="NK171" i="1"/>
  <c r="NY41" i="1"/>
  <c r="NY46" i="1" s="1"/>
  <c r="NY171" i="1"/>
  <c r="NJ41" i="1"/>
  <c r="NJ43" i="1" s="1"/>
  <c r="NJ171" i="1"/>
  <c r="NZ41" i="1"/>
  <c r="NZ47" i="1" s="1"/>
  <c r="NZ171" i="1"/>
  <c r="MV41" i="1"/>
  <c r="MV47" i="1" s="1"/>
  <c r="MV171" i="1"/>
  <c r="MW14" i="1"/>
  <c r="MW16" i="1"/>
  <c r="OA14" i="1"/>
  <c r="OA16" i="1"/>
  <c r="NL14" i="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3" i="4"/>
  <c r="Q244" i="4"/>
  <c r="U228" i="6"/>
  <c r="U229" i="6"/>
  <c r="U243" i="4"/>
  <c r="U244" i="4"/>
  <c r="N228" i="6"/>
  <c r="N229" i="6"/>
  <c r="Q229" i="6"/>
  <c r="Q228" i="6"/>
  <c r="X243" i="4"/>
  <c r="X244" i="4"/>
  <c r="X229" i="6"/>
  <c r="X228" i="6"/>
  <c r="BA337" i="7"/>
  <c r="BA339" i="7"/>
  <c r="Z238" i="4"/>
  <c r="Z241" i="4" s="1"/>
  <c r="Y241" i="4"/>
  <c r="Z223" i="6"/>
  <c r="Z226" i="6" s="1"/>
  <c r="Y226" i="6"/>
  <c r="V227" i="6"/>
  <c r="V226" i="6"/>
  <c r="V242" i="4"/>
  <c r="V241" i="4"/>
  <c r="BB339" i="8"/>
  <c r="BC335" i="8"/>
  <c r="BD335" i="8" s="1"/>
  <c r="BL161" i="4"/>
  <c r="AG161" i="4"/>
  <c r="AV161" i="4"/>
  <c r="R161" i="4"/>
  <c r="BA337" i="8"/>
  <c r="BA339" i="8"/>
  <c r="IG34" i="1"/>
  <c r="IG35" i="1"/>
  <c r="CZ146" i="7"/>
  <c r="CR161" i="4"/>
  <c r="U156" i="4"/>
  <c r="U157" i="4" s="1"/>
  <c r="U158" i="4"/>
  <c r="U159" i="4"/>
  <c r="U160" i="4"/>
  <c r="U161" i="4"/>
  <c r="AY156" i="4"/>
  <c r="AY157" i="4" s="1"/>
  <c r="AY160" i="4"/>
  <c r="AY158" i="4"/>
  <c r="NM13" i="1" s="1"/>
  <c r="NM17" i="1" s="1"/>
  <c r="AY161" i="4"/>
  <c r="AY159" i="4"/>
  <c r="BN156" i="4"/>
  <c r="BN157" i="4" s="1"/>
  <c r="BN161" i="4"/>
  <c r="BN159" i="4"/>
  <c r="BN160" i="4"/>
  <c r="BN158" i="4"/>
  <c r="OB13" i="1" s="1"/>
  <c r="OB17" i="1" s="1"/>
  <c r="AJ156" i="4"/>
  <c r="AJ157" i="4" s="1"/>
  <c r="AJ161" i="4"/>
  <c r="AJ159" i="4"/>
  <c r="AJ160" i="4"/>
  <c r="AJ158" i="4"/>
  <c r="MX13" i="1" s="1"/>
  <c r="MX17" i="1" s="1"/>
  <c r="CR156" i="4"/>
  <c r="CR157" i="4" s="1"/>
  <c r="CR158" i="4"/>
  <c r="CR159" i="4"/>
  <c r="DG156" i="4"/>
  <c r="DG157" i="4" s="1"/>
  <c r="DG158" i="4"/>
  <c r="DG159" i="4"/>
  <c r="F156" i="4"/>
  <c r="F157" i="4" s="1"/>
  <c r="F160" i="4"/>
  <c r="F158" i="4"/>
  <c r="F159" i="4"/>
  <c r="F161" i="4"/>
  <c r="DG161" i="4"/>
  <c r="CC156" i="4"/>
  <c r="CC157" i="4" s="1"/>
  <c r="CC158" i="4"/>
  <c r="CC159" i="4"/>
  <c r="CC161" i="4"/>
  <c r="CC160" i="4"/>
  <c r="DG160" i="4"/>
  <c r="Q366" i="4"/>
  <c r="DN146" i="7"/>
  <c r="DN146" i="8"/>
  <c r="DO146" i="8"/>
  <c r="DO146" i="7"/>
  <c r="DI146" i="6"/>
  <c r="CE146" i="6"/>
  <c r="CX146" i="8"/>
  <c r="CX146" i="7"/>
  <c r="CJ146" i="7"/>
  <c r="CJ146" i="8"/>
  <c r="CY146" i="7"/>
  <c r="CY146" i="8"/>
  <c r="CK146" i="7"/>
  <c r="CU146" i="6"/>
  <c r="D367" i="4"/>
  <c r="C367" i="4" s="1"/>
  <c r="BM341" i="6"/>
  <c r="BL341" i="6" s="1"/>
  <c r="BM342" i="6" s="1"/>
  <c r="BM344" i="6" s="1"/>
  <c r="BM335" i="6"/>
  <c r="BM341" i="8"/>
  <c r="BL341" i="8" s="1"/>
  <c r="BM342" i="8" s="1"/>
  <c r="BM344" i="8" s="1"/>
  <c r="BM335" i="8"/>
  <c r="BT341" i="7"/>
  <c r="BS341" i="7" s="1"/>
  <c r="BT342" i="7" s="1"/>
  <c r="BT344" i="7" s="1"/>
  <c r="BT335" i="7"/>
  <c r="BM350" i="4"/>
  <c r="BM354" i="4" s="1"/>
  <c r="R339" i="8"/>
  <c r="R337" i="8"/>
  <c r="IG30" i="1"/>
  <c r="AG352" i="4"/>
  <c r="P365" i="4"/>
  <c r="B365" i="4"/>
  <c r="I368" i="4"/>
  <c r="V368" i="4" s="1"/>
  <c r="H368" i="4"/>
  <c r="U368" i="4" s="1"/>
  <c r="G368" i="4"/>
  <c r="T368" i="4" s="1"/>
  <c r="F368" i="4"/>
  <c r="S368" i="4" s="1"/>
  <c r="E368" i="4"/>
  <c r="R368" i="4" s="1"/>
  <c r="I385" i="4"/>
  <c r="V385" i="4" s="1"/>
  <c r="H385" i="4"/>
  <c r="U385" i="4" s="1"/>
  <c r="G385" i="4"/>
  <c r="T385" i="4" s="1"/>
  <c r="D385" i="4"/>
  <c r="Q385" i="4" s="1"/>
  <c r="F449" i="4"/>
  <c r="E449" i="4"/>
  <c r="D449" i="4"/>
  <c r="Q449" i="4" s="1"/>
  <c r="EE4" i="1"/>
  <c r="AG354" i="4"/>
  <c r="A369"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0" i="4"/>
  <c r="AH352" i="4"/>
  <c r="AH354" i="4"/>
  <c r="BC350" i="4"/>
  <c r="BB354" i="4"/>
  <c r="BB352" i="4"/>
  <c r="BH350" i="4"/>
  <c r="BG354" i="4"/>
  <c r="BG352" i="4"/>
  <c r="BU349" i="4"/>
  <c r="BU350" i="4" s="1"/>
  <c r="S350" i="4"/>
  <c r="R354" i="4"/>
  <c r="R352" i="4"/>
  <c r="CA349" i="4"/>
  <c r="AA350" i="4"/>
  <c r="Z354" i="4"/>
  <c r="Z352" i="4"/>
  <c r="R227" i="6"/>
  <c r="R226" i="6"/>
  <c r="R241" i="4"/>
  <c r="R242" i="4"/>
  <c r="A386" i="4"/>
  <c r="A450"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5" i="4"/>
  <c r="AZ155" i="4"/>
  <c r="AK155" i="4"/>
  <c r="CS155" i="4"/>
  <c r="DH155" i="4"/>
  <c r="DH161" i="4" s="1"/>
  <c r="BA146" i="6"/>
  <c r="G155" i="4"/>
  <c r="V155" i="4"/>
  <c r="CD155"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9" i="4"/>
  <c r="AT151" i="4"/>
  <c r="AU151" i="4" s="1"/>
  <c r="AT148" i="4"/>
  <c r="AU148" i="4" s="1"/>
  <c r="AV148" i="4" s="1"/>
  <c r="AW148" i="4" s="1"/>
  <c r="AX148" i="4" s="1"/>
  <c r="AY148" i="4" s="1"/>
  <c r="Y151" i="4"/>
  <c r="Z151" i="4" s="1"/>
  <c r="AA151" i="4" s="1"/>
  <c r="AB151" i="4" s="1"/>
  <c r="AC151" i="4" s="1"/>
  <c r="AD151" i="4" s="1"/>
  <c r="X150" i="4"/>
  <c r="Y148" i="4"/>
  <c r="Z148" i="4" s="1"/>
  <c r="AA148" i="4" s="1"/>
  <c r="AB148" i="4" s="1"/>
  <c r="AC148" i="4" s="1"/>
  <c r="AD148" i="4" s="1"/>
  <c r="AD150" i="4" s="1"/>
  <c r="AY150" i="4" s="1"/>
  <c r="Y149" i="4"/>
  <c r="Z149" i="4" s="1"/>
  <c r="AA149" i="4" s="1"/>
  <c r="AB149" i="4" s="1"/>
  <c r="AC149" i="4" s="1"/>
  <c r="AD149" i="4" s="1"/>
  <c r="AY149" i="4" s="1"/>
  <c r="MU103" i="1" l="1"/>
  <c r="MU102" i="1"/>
  <c r="NZ104" i="1"/>
  <c r="NZ103" i="1"/>
  <c r="MU100" i="1"/>
  <c r="NZ102" i="1"/>
  <c r="NZ101" i="1"/>
  <c r="NK104" i="1"/>
  <c r="NK103" i="1"/>
  <c r="MV102" i="1"/>
  <c r="MV101" i="1"/>
  <c r="NY155" i="1"/>
  <c r="NY101" i="1"/>
  <c r="NY100" i="1"/>
  <c r="MV100" i="1"/>
  <c r="NK102" i="1"/>
  <c r="NK101" i="1"/>
  <c r="NZ155" i="1"/>
  <c r="NZ154" i="1"/>
  <c r="MV157" i="1"/>
  <c r="MV104" i="1"/>
  <c r="MU154" i="1"/>
  <c r="NK158" i="1"/>
  <c r="NJ103" i="1"/>
  <c r="NK155" i="1"/>
  <c r="NJ102" i="1"/>
  <c r="MV158" i="1"/>
  <c r="NK154" i="1"/>
  <c r="NY104" i="1"/>
  <c r="NJ104" i="1"/>
  <c r="NJ109" i="1"/>
  <c r="NJ110" i="1"/>
  <c r="NJ111" i="1"/>
  <c r="NJ112" i="1"/>
  <c r="NJ113" i="1"/>
  <c r="OA99" i="1"/>
  <c r="OA100" i="1" s="1"/>
  <c r="OA108" i="1"/>
  <c r="NY109" i="1"/>
  <c r="NY110" i="1"/>
  <c r="NY111" i="1"/>
  <c r="NY112" i="1"/>
  <c r="NY113" i="1"/>
  <c r="MW99" i="1"/>
  <c r="MW104" i="1" s="1"/>
  <c r="MW108" i="1"/>
  <c r="NY154" i="1"/>
  <c r="NJ101" i="1"/>
  <c r="MV156" i="1"/>
  <c r="MV109" i="1"/>
  <c r="MV110" i="1"/>
  <c r="MV111" i="1"/>
  <c r="MV112" i="1"/>
  <c r="MV113" i="1"/>
  <c r="NK109" i="1"/>
  <c r="NK110" i="1"/>
  <c r="NK111" i="1"/>
  <c r="NK112" i="1"/>
  <c r="NK113" i="1"/>
  <c r="MV155" i="1"/>
  <c r="NK157" i="1"/>
  <c r="NY103" i="1"/>
  <c r="NZ109" i="1"/>
  <c r="NZ110" i="1"/>
  <c r="NZ111" i="1"/>
  <c r="NZ112" i="1"/>
  <c r="NZ113" i="1"/>
  <c r="MU109" i="1"/>
  <c r="MU110" i="1"/>
  <c r="MU111" i="1"/>
  <c r="MU112" i="1"/>
  <c r="MU113" i="1"/>
  <c r="NL99" i="1"/>
  <c r="NL100" i="1" s="1"/>
  <c r="NL108" i="1"/>
  <c r="NZ158" i="1"/>
  <c r="MU158" i="1"/>
  <c r="MU157" i="1"/>
  <c r="NZ157" i="1"/>
  <c r="MU156" i="1"/>
  <c r="OA102" i="1"/>
  <c r="NJ158" i="1"/>
  <c r="NJ157" i="1"/>
  <c r="NJ156" i="1"/>
  <c r="NJ155" i="1"/>
  <c r="NJ163" i="1"/>
  <c r="NJ164" i="1"/>
  <c r="NJ165" i="1"/>
  <c r="NJ166" i="1"/>
  <c r="NJ167" i="1"/>
  <c r="NY163" i="1"/>
  <c r="NY164" i="1"/>
  <c r="NY165" i="1"/>
  <c r="NY166" i="1"/>
  <c r="NY167" i="1"/>
  <c r="NL153" i="1"/>
  <c r="NL157" i="1" s="1"/>
  <c r="NL162" i="1"/>
  <c r="MV163" i="1"/>
  <c r="MV164" i="1"/>
  <c r="MV165" i="1"/>
  <c r="MV166" i="1"/>
  <c r="MV167" i="1"/>
  <c r="NK163" i="1"/>
  <c r="NK164" i="1"/>
  <c r="NK165" i="1"/>
  <c r="NK166" i="1"/>
  <c r="NK167" i="1"/>
  <c r="OA153" i="1"/>
  <c r="OA156" i="1" s="1"/>
  <c r="OA162" i="1"/>
  <c r="NY158" i="1"/>
  <c r="NY157" i="1"/>
  <c r="NZ163" i="1"/>
  <c r="NZ164" i="1"/>
  <c r="NZ165" i="1"/>
  <c r="NZ166" i="1"/>
  <c r="NZ167" i="1"/>
  <c r="MU163" i="1"/>
  <c r="MU164" i="1"/>
  <c r="MU165" i="1"/>
  <c r="MU166" i="1"/>
  <c r="MU167" i="1"/>
  <c r="MW153" i="1"/>
  <c r="MW154" i="1" s="1"/>
  <c r="MW162" i="1"/>
  <c r="OA154" i="1"/>
  <c r="MW214" i="1"/>
  <c r="MW270" i="1"/>
  <c r="NL214" i="1"/>
  <c r="NL270" i="1"/>
  <c r="OA214" i="1"/>
  <c r="OA270" i="1"/>
  <c r="MV136" i="1"/>
  <c r="MV137" i="1"/>
  <c r="MV138" i="1"/>
  <c r="MV139" i="1"/>
  <c r="MV140" i="1"/>
  <c r="NJ118" i="1"/>
  <c r="NJ119" i="1"/>
  <c r="NJ120" i="1"/>
  <c r="NJ121" i="1"/>
  <c r="NJ122" i="1"/>
  <c r="NK136" i="1"/>
  <c r="NK137" i="1"/>
  <c r="NK138" i="1"/>
  <c r="NK139" i="1"/>
  <c r="NK140" i="1"/>
  <c r="NL117" i="1"/>
  <c r="NL144" i="1"/>
  <c r="NL126" i="1"/>
  <c r="NL135" i="1"/>
  <c r="MV145" i="1"/>
  <c r="MV146" i="1"/>
  <c r="MV147" i="1"/>
  <c r="MV148" i="1"/>
  <c r="MV149" i="1"/>
  <c r="NJ145" i="1"/>
  <c r="NJ146" i="1"/>
  <c r="NJ147" i="1"/>
  <c r="NJ148" i="1"/>
  <c r="NJ149" i="1"/>
  <c r="NK127" i="1"/>
  <c r="NK128" i="1"/>
  <c r="NK129" i="1"/>
  <c r="NK130" i="1"/>
  <c r="NK131" i="1"/>
  <c r="MV127" i="1"/>
  <c r="MV128" i="1"/>
  <c r="MV129" i="1"/>
  <c r="MV130" i="1"/>
  <c r="MV131" i="1"/>
  <c r="NJ136" i="1"/>
  <c r="NJ137" i="1"/>
  <c r="NJ138" i="1"/>
  <c r="NJ139" i="1"/>
  <c r="NJ140" i="1"/>
  <c r="NK118" i="1"/>
  <c r="NK119" i="1"/>
  <c r="NK120" i="1"/>
  <c r="NK121" i="1"/>
  <c r="NK122" i="1"/>
  <c r="OA126" i="1"/>
  <c r="OA117" i="1"/>
  <c r="OA135" i="1"/>
  <c r="OA144" i="1"/>
  <c r="MV118" i="1"/>
  <c r="MV119" i="1"/>
  <c r="MV120" i="1"/>
  <c r="MV121" i="1"/>
  <c r="MV122" i="1"/>
  <c r="NJ127" i="1"/>
  <c r="NJ128" i="1"/>
  <c r="NJ129" i="1"/>
  <c r="NJ130" i="1"/>
  <c r="NJ131" i="1"/>
  <c r="NK145" i="1"/>
  <c r="NK146" i="1"/>
  <c r="NK147" i="1"/>
  <c r="NK148" i="1"/>
  <c r="NK149" i="1"/>
  <c r="NZ145" i="1"/>
  <c r="NZ146" i="1"/>
  <c r="NZ147" i="1"/>
  <c r="NZ148" i="1"/>
  <c r="NZ149" i="1"/>
  <c r="NY145" i="1"/>
  <c r="NY146" i="1"/>
  <c r="NY147" i="1"/>
  <c r="NY148" i="1"/>
  <c r="NY149" i="1"/>
  <c r="MU136" i="1"/>
  <c r="MU137" i="1"/>
  <c r="MU138" i="1"/>
  <c r="MU139" i="1"/>
  <c r="MU140" i="1"/>
  <c r="MW117" i="1"/>
  <c r="MW135" i="1"/>
  <c r="MW144" i="1"/>
  <c r="MW126" i="1"/>
  <c r="NZ118" i="1"/>
  <c r="NZ119" i="1"/>
  <c r="NZ120" i="1"/>
  <c r="NZ121" i="1"/>
  <c r="NZ122" i="1"/>
  <c r="NY136" i="1"/>
  <c r="NY137" i="1"/>
  <c r="NY138" i="1"/>
  <c r="NY139" i="1"/>
  <c r="NY140" i="1"/>
  <c r="MU118" i="1"/>
  <c r="MU119" i="1"/>
  <c r="MU120" i="1"/>
  <c r="MU121" i="1"/>
  <c r="MU122" i="1"/>
  <c r="NZ136" i="1"/>
  <c r="NZ137" i="1"/>
  <c r="NZ138" i="1"/>
  <c r="NZ139" i="1"/>
  <c r="NZ140" i="1"/>
  <c r="NY118" i="1"/>
  <c r="NY119" i="1"/>
  <c r="NY120" i="1"/>
  <c r="NY121" i="1"/>
  <c r="NY122" i="1"/>
  <c r="MU127" i="1"/>
  <c r="MU128" i="1"/>
  <c r="MU129" i="1"/>
  <c r="MU130" i="1"/>
  <c r="MU131" i="1"/>
  <c r="NZ127" i="1"/>
  <c r="NZ128" i="1"/>
  <c r="NZ129" i="1"/>
  <c r="NZ130" i="1"/>
  <c r="NZ131" i="1"/>
  <c r="NY127" i="1"/>
  <c r="NY128" i="1"/>
  <c r="NY129" i="1"/>
  <c r="NY130" i="1"/>
  <c r="NY131" i="1"/>
  <c r="MU145" i="1"/>
  <c r="MU146" i="1"/>
  <c r="MU147" i="1"/>
  <c r="MU148" i="1"/>
  <c r="MU149" i="1"/>
  <c r="NY57" i="1"/>
  <c r="NL246" i="1"/>
  <c r="NL250" i="1"/>
  <c r="NL254" i="1"/>
  <c r="NL258" i="1"/>
  <c r="NL262" i="1"/>
  <c r="NL266" i="1"/>
  <c r="OA254" i="1"/>
  <c r="OA258" i="1"/>
  <c r="OA262" i="1"/>
  <c r="OA246" i="1"/>
  <c r="OA250" i="1"/>
  <c r="OA266" i="1"/>
  <c r="MW258" i="1"/>
  <c r="MW262" i="1"/>
  <c r="MW254" i="1"/>
  <c r="MW246" i="1"/>
  <c r="MW266" i="1"/>
  <c r="MW250" i="1"/>
  <c r="MW210" i="1"/>
  <c r="MW232" i="1"/>
  <c r="MW224" i="1"/>
  <c r="MW240" i="1"/>
  <c r="MW236" i="1"/>
  <c r="MW228" i="1"/>
  <c r="MW220" i="1"/>
  <c r="NL210" i="1"/>
  <c r="NL232" i="1"/>
  <c r="NL240" i="1"/>
  <c r="NL236" i="1"/>
  <c r="NL220" i="1"/>
  <c r="NL228" i="1"/>
  <c r="NL224" i="1"/>
  <c r="OA210" i="1"/>
  <c r="OA236" i="1"/>
  <c r="OA228" i="1"/>
  <c r="OA220" i="1"/>
  <c r="OA232" i="1"/>
  <c r="OA224" i="1"/>
  <c r="OA240" i="1"/>
  <c r="OA194" i="1"/>
  <c r="OA206" i="1"/>
  <c r="OA198" i="1"/>
  <c r="OA202" i="1"/>
  <c r="MW194" i="1"/>
  <c r="MW202" i="1"/>
  <c r="MW198" i="1"/>
  <c r="MW206" i="1"/>
  <c r="NL198" i="1"/>
  <c r="NL202" i="1"/>
  <c r="NL194" i="1"/>
  <c r="NL206"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90" i="1"/>
  <c r="NL72" i="1"/>
  <c r="NY73" i="1"/>
  <c r="NY74" i="1"/>
  <c r="NY75" i="1"/>
  <c r="NY76" i="1"/>
  <c r="NY77" i="1"/>
  <c r="OA190" i="1"/>
  <c r="OA72" i="1"/>
  <c r="MV73" i="1"/>
  <c r="MV74" i="1"/>
  <c r="MV75" i="1"/>
  <c r="MV76" i="1"/>
  <c r="MV77" i="1"/>
  <c r="NK73" i="1"/>
  <c r="NK74" i="1"/>
  <c r="NK75" i="1"/>
  <c r="NK76" i="1"/>
  <c r="NK77" i="1"/>
  <c r="MW190" i="1"/>
  <c r="MW72" i="1"/>
  <c r="NZ73" i="1"/>
  <c r="NZ74" i="1"/>
  <c r="NZ75" i="1"/>
  <c r="NZ76" i="1"/>
  <c r="NZ77" i="1"/>
  <c r="MU73" i="1"/>
  <c r="MU74" i="1"/>
  <c r="MU75" i="1"/>
  <c r="MU76" i="1"/>
  <c r="MU77" i="1"/>
  <c r="MW181" i="1"/>
  <c r="MW177" i="1"/>
  <c r="NL181" i="1"/>
  <c r="NL177" i="1"/>
  <c r="NZ53" i="1"/>
  <c r="OA181" i="1"/>
  <c r="OA177"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171" i="1"/>
  <c r="NJ46" i="1"/>
  <c r="MV42" i="1"/>
  <c r="NL41" i="1"/>
  <c r="NL46" i="1" s="1"/>
  <c r="NL171" i="1"/>
  <c r="NJ45" i="1"/>
  <c r="NJ44" i="1"/>
  <c r="MV48" i="1"/>
  <c r="OA41" i="1"/>
  <c r="OA44" i="1" s="1"/>
  <c r="OA171" i="1"/>
  <c r="NM14" i="1"/>
  <c r="NM16" i="1"/>
  <c r="OB14" i="1"/>
  <c r="OB16" i="1"/>
  <c r="MX14" i="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4" i="4"/>
  <c r="Y243" i="4"/>
  <c r="R244" i="4"/>
  <c r="R243" i="4"/>
  <c r="R228" i="6"/>
  <c r="HL4" i="1" s="1"/>
  <c r="R229" i="6"/>
  <c r="V244" i="4"/>
  <c r="V243" i="4"/>
  <c r="Q367" i="4"/>
  <c r="BM352" i="4"/>
  <c r="AK156" i="4"/>
  <c r="AK157" i="4" s="1"/>
  <c r="AK161" i="4"/>
  <c r="AK159" i="4"/>
  <c r="AK160" i="4"/>
  <c r="AK158" i="4"/>
  <c r="MY13" i="1" s="1"/>
  <c r="MY17" i="1" s="1"/>
  <c r="CS156" i="4"/>
  <c r="CS157" i="4" s="1"/>
  <c r="CS158" i="4"/>
  <c r="CS159" i="4"/>
  <c r="CS160" i="4"/>
  <c r="CS161" i="4"/>
  <c r="CD156" i="4"/>
  <c r="CD157" i="4" s="1"/>
  <c r="CD158" i="4"/>
  <c r="CD159" i="4"/>
  <c r="CD160" i="4"/>
  <c r="V156" i="4"/>
  <c r="V157" i="4" s="1"/>
  <c r="V158" i="4"/>
  <c r="V159" i="4"/>
  <c r="V160" i="4"/>
  <c r="V161" i="4"/>
  <c r="G156" i="4"/>
  <c r="G157" i="4" s="1"/>
  <c r="G160" i="4"/>
  <c r="G161" i="4"/>
  <c r="G158" i="4"/>
  <c r="G159" i="4"/>
  <c r="CD161" i="4"/>
  <c r="BO156" i="4"/>
  <c r="BO157" i="4" s="1"/>
  <c r="BO161" i="4"/>
  <c r="BO159" i="4"/>
  <c r="BO160" i="4"/>
  <c r="BO158" i="4"/>
  <c r="OC13" i="1" s="1"/>
  <c r="OC17" i="1" s="1"/>
  <c r="DH156" i="4"/>
  <c r="DH157" i="4" s="1"/>
  <c r="DH158" i="4"/>
  <c r="DH159" i="4"/>
  <c r="DH160" i="4"/>
  <c r="AZ160" i="4"/>
  <c r="AZ158" i="4"/>
  <c r="NN13" i="1" s="1"/>
  <c r="NN17" i="1" s="1"/>
  <c r="AZ161" i="4"/>
  <c r="AZ159" i="4"/>
  <c r="D368" i="4"/>
  <c r="C368" i="4" s="1"/>
  <c r="CA341" i="7"/>
  <c r="BZ341" i="7" s="1"/>
  <c r="CA342" i="7" s="1"/>
  <c r="CA344" i="7" s="1"/>
  <c r="CA335" i="7"/>
  <c r="BT341" i="8"/>
  <c r="BS341" i="8" s="1"/>
  <c r="BT342" i="8" s="1"/>
  <c r="BT344" i="8" s="1"/>
  <c r="BT335" i="8"/>
  <c r="BT350" i="4"/>
  <c r="BT352" i="4" s="1"/>
  <c r="BT341" i="6"/>
  <c r="BS341" i="6" s="1"/>
  <c r="BT342" i="6" s="1"/>
  <c r="BT344" i="6" s="1"/>
  <c r="BT335" i="6"/>
  <c r="G37" i="1"/>
  <c r="P366" i="4"/>
  <c r="B366" i="4"/>
  <c r="F450" i="4"/>
  <c r="E450" i="4"/>
  <c r="D450" i="4"/>
  <c r="Q450" i="4" s="1"/>
  <c r="I386" i="4"/>
  <c r="V386" i="4" s="1"/>
  <c r="H386" i="4"/>
  <c r="U386" i="4" s="1"/>
  <c r="G386" i="4"/>
  <c r="T386" i="4" s="1"/>
  <c r="D386" i="4"/>
  <c r="Q386" i="4" s="1"/>
  <c r="I369" i="4"/>
  <c r="V369" i="4" s="1"/>
  <c r="H369" i="4"/>
  <c r="U369" i="4" s="1"/>
  <c r="G369" i="4"/>
  <c r="T369" i="4" s="1"/>
  <c r="F369" i="4"/>
  <c r="S369" i="4" s="1"/>
  <c r="E369" i="4"/>
  <c r="R369" i="4" s="1"/>
  <c r="A370"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0" i="4"/>
  <c r="AA352" i="4"/>
  <c r="AA354" i="4"/>
  <c r="CH349" i="4"/>
  <c r="S352" i="4"/>
  <c r="T350" i="4"/>
  <c r="S354" i="4"/>
  <c r="BO350" i="4"/>
  <c r="BN354" i="4"/>
  <c r="BN352" i="4"/>
  <c r="CB349" i="4"/>
  <c r="CB350" i="4" s="1"/>
  <c r="BI350" i="4"/>
  <c r="BH354" i="4"/>
  <c r="BH352" i="4"/>
  <c r="BD350" i="4"/>
  <c r="BC352" i="4"/>
  <c r="BC354" i="4"/>
  <c r="AJ350" i="4"/>
  <c r="AI352" i="4"/>
  <c r="AI354" i="4"/>
  <c r="Z242" i="4"/>
  <c r="Z243" i="4" s="1"/>
  <c r="A451" i="4"/>
  <c r="A387"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6" i="4"/>
  <c r="AZ157" i="4" s="1"/>
  <c r="DI155" i="4"/>
  <c r="CT155" i="4"/>
  <c r="CE155" i="4"/>
  <c r="W155" i="4"/>
  <c r="AL155" i="4"/>
  <c r="H155" i="4"/>
  <c r="BA155" i="4"/>
  <c r="BP155"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0" i="4"/>
  <c r="AT149" i="4"/>
  <c r="AU149" i="4"/>
  <c r="AV149" i="4"/>
  <c r="AW149" i="4"/>
  <c r="Y150" i="4"/>
  <c r="AT150" i="4" s="1"/>
  <c r="AA150" i="4"/>
  <c r="AV150" i="4" s="1"/>
  <c r="AC150" i="4"/>
  <c r="AX150" i="4" s="1"/>
  <c r="Z150" i="4"/>
  <c r="AU150" i="4" s="1"/>
  <c r="AB150" i="4"/>
  <c r="AW150" i="4" s="1"/>
  <c r="AX149" i="4"/>
  <c r="AV151" i="4"/>
  <c r="AW151" i="4" s="1"/>
  <c r="AX151" i="4" s="1"/>
  <c r="MG25" i="1"/>
  <c r="LX25" i="1"/>
  <c r="LW25" i="1"/>
  <c r="A25" i="1"/>
  <c r="D58" i="3"/>
  <c r="D57" i="3"/>
  <c r="D56" i="3"/>
  <c r="D40" i="3"/>
  <c r="D39" i="3"/>
  <c r="D38" i="3"/>
  <c r="D34" i="3"/>
  <c r="A19" i="1"/>
  <c r="OA101" i="1" l="1"/>
  <c r="OA104" i="1"/>
  <c r="OA103" i="1"/>
  <c r="OA155" i="1"/>
  <c r="NL156" i="1"/>
  <c r="NL104" i="1"/>
  <c r="NL103" i="1"/>
  <c r="NL102" i="1"/>
  <c r="NL101" i="1"/>
  <c r="MW101" i="1"/>
  <c r="MW100" i="1"/>
  <c r="NL155" i="1"/>
  <c r="NL154" i="1"/>
  <c r="MW103" i="1"/>
  <c r="MW102" i="1"/>
  <c r="OB99" i="1"/>
  <c r="OB102" i="1" s="1"/>
  <c r="OB108" i="1"/>
  <c r="OA109" i="1"/>
  <c r="OA110" i="1"/>
  <c r="OA111" i="1"/>
  <c r="OA112" i="1"/>
  <c r="OA113" i="1"/>
  <c r="MW109" i="1"/>
  <c r="MW110" i="1"/>
  <c r="MW111" i="1"/>
  <c r="MW112" i="1"/>
  <c r="MW113" i="1"/>
  <c r="NM99" i="1"/>
  <c r="NM103" i="1" s="1"/>
  <c r="NM108" i="1"/>
  <c r="MW158" i="1"/>
  <c r="MW155" i="1"/>
  <c r="NL109" i="1"/>
  <c r="NL110" i="1"/>
  <c r="NL111" i="1"/>
  <c r="NL112" i="1"/>
  <c r="NL113" i="1"/>
  <c r="MX99" i="1"/>
  <c r="MX100" i="1" s="1"/>
  <c r="MX108" i="1"/>
  <c r="NL158" i="1"/>
  <c r="MW157" i="1"/>
  <c r="MW156" i="1"/>
  <c r="MW163" i="1"/>
  <c r="MW164" i="1"/>
  <c r="MW165" i="1"/>
  <c r="MW166" i="1"/>
  <c r="MW167" i="1"/>
  <c r="OA163" i="1"/>
  <c r="OA164" i="1"/>
  <c r="OA165" i="1"/>
  <c r="OA166" i="1"/>
  <c r="OA167" i="1"/>
  <c r="MX153" i="1"/>
  <c r="MX155" i="1" s="1"/>
  <c r="MX162" i="1"/>
  <c r="NL163" i="1"/>
  <c r="NL164" i="1"/>
  <c r="NL165" i="1"/>
  <c r="NL166" i="1"/>
  <c r="NL167" i="1"/>
  <c r="OB153" i="1"/>
  <c r="OB158" i="1" s="1"/>
  <c r="OB162" i="1"/>
  <c r="OA158" i="1"/>
  <c r="OA157" i="1"/>
  <c r="NM153" i="1"/>
  <c r="NM154" i="1" s="1"/>
  <c r="NM162" i="1"/>
  <c r="OB214" i="1"/>
  <c r="OB270" i="1"/>
  <c r="NM214" i="1"/>
  <c r="NM270" i="1"/>
  <c r="MX214" i="1"/>
  <c r="MX270" i="1"/>
  <c r="OB126" i="1"/>
  <c r="OB144" i="1"/>
  <c r="OB135" i="1"/>
  <c r="OB117" i="1"/>
  <c r="NL118" i="1"/>
  <c r="NL119" i="1"/>
  <c r="NL120" i="1"/>
  <c r="NL121" i="1"/>
  <c r="NL122" i="1"/>
  <c r="MW127" i="1"/>
  <c r="MW128" i="1"/>
  <c r="MW129" i="1"/>
  <c r="MW130" i="1"/>
  <c r="MW131" i="1"/>
  <c r="NM144" i="1"/>
  <c r="NM126" i="1"/>
  <c r="NM117" i="1"/>
  <c r="NM135" i="1"/>
  <c r="MW145" i="1"/>
  <c r="MW146" i="1"/>
  <c r="MW147" i="1"/>
  <c r="MW148" i="1"/>
  <c r="MW149" i="1"/>
  <c r="MW136" i="1"/>
  <c r="MW137" i="1"/>
  <c r="MW138" i="1"/>
  <c r="MW139" i="1"/>
  <c r="MW140" i="1"/>
  <c r="OA145" i="1"/>
  <c r="OA146" i="1"/>
  <c r="OA147" i="1"/>
  <c r="OA148" i="1"/>
  <c r="OA149" i="1"/>
  <c r="MW118" i="1"/>
  <c r="MW119" i="1"/>
  <c r="MW120" i="1"/>
  <c r="MW121" i="1"/>
  <c r="MW122" i="1"/>
  <c r="OA136" i="1"/>
  <c r="OA137" i="1"/>
  <c r="OA138" i="1"/>
  <c r="OA139" i="1"/>
  <c r="OA140" i="1"/>
  <c r="OA118" i="1"/>
  <c r="OA119" i="1"/>
  <c r="OA120" i="1"/>
  <c r="OA121" i="1"/>
  <c r="OA122" i="1"/>
  <c r="NL136" i="1"/>
  <c r="NL137" i="1"/>
  <c r="NL138" i="1"/>
  <c r="NL139" i="1"/>
  <c r="NL140" i="1"/>
  <c r="MX126" i="1"/>
  <c r="MX117" i="1"/>
  <c r="MX135" i="1"/>
  <c r="MX144" i="1"/>
  <c r="OA127" i="1"/>
  <c r="OA128" i="1"/>
  <c r="OA129" i="1"/>
  <c r="OA130" i="1"/>
  <c r="OA131" i="1"/>
  <c r="NL127" i="1"/>
  <c r="NL128" i="1"/>
  <c r="NL129" i="1"/>
  <c r="NL130" i="1"/>
  <c r="NL131" i="1"/>
  <c r="NL145" i="1"/>
  <c r="NL146" i="1"/>
  <c r="NL147" i="1"/>
  <c r="NL148" i="1"/>
  <c r="NL149" i="1"/>
  <c r="MX250" i="1"/>
  <c r="MX266" i="1"/>
  <c r="MX258" i="1"/>
  <c r="MX254" i="1"/>
  <c r="MX246" i="1"/>
  <c r="MX262" i="1"/>
  <c r="OB250" i="1"/>
  <c r="OB254" i="1"/>
  <c r="OB258" i="1"/>
  <c r="OB266" i="1"/>
  <c r="OB246" i="1"/>
  <c r="OB262" i="1"/>
  <c r="NM254" i="1"/>
  <c r="NM246" i="1"/>
  <c r="NM262" i="1"/>
  <c r="NM266" i="1"/>
  <c r="NM250" i="1"/>
  <c r="NM258" i="1"/>
  <c r="NM210" i="1"/>
  <c r="NM240" i="1"/>
  <c r="NM220" i="1"/>
  <c r="NM232" i="1"/>
  <c r="NM236" i="1"/>
  <c r="NM228" i="1"/>
  <c r="NM224" i="1"/>
  <c r="MX210" i="1"/>
  <c r="MX224" i="1"/>
  <c r="MX228" i="1"/>
  <c r="MX236" i="1"/>
  <c r="MX232" i="1"/>
  <c r="MX240" i="1"/>
  <c r="MX220" i="1"/>
  <c r="OB210" i="1"/>
  <c r="OB228" i="1"/>
  <c r="OB224" i="1"/>
  <c r="OB236" i="1"/>
  <c r="OB240" i="1"/>
  <c r="OB232" i="1"/>
  <c r="OB220" i="1"/>
  <c r="MX194" i="1"/>
  <c r="MX198" i="1"/>
  <c r="MX202" i="1"/>
  <c r="MX206" i="1"/>
  <c r="OB202" i="1"/>
  <c r="OB194" i="1"/>
  <c r="OB206" i="1"/>
  <c r="OB198" i="1"/>
  <c r="NM198" i="1"/>
  <c r="NM206" i="1"/>
  <c r="NM194" i="1"/>
  <c r="NM202"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90" i="1"/>
  <c r="MX72" i="1"/>
  <c r="OB190" i="1"/>
  <c r="OB72" i="1"/>
  <c r="NM190" i="1"/>
  <c r="NM72" i="1"/>
  <c r="MW73" i="1"/>
  <c r="MW74" i="1"/>
  <c r="MW75" i="1"/>
  <c r="MW76" i="1"/>
  <c r="MW77" i="1"/>
  <c r="OA73" i="1"/>
  <c r="OA74" i="1"/>
  <c r="OA75" i="1"/>
  <c r="OA76" i="1"/>
  <c r="OA77" i="1"/>
  <c r="NL73" i="1"/>
  <c r="NL74" i="1"/>
  <c r="NL75" i="1"/>
  <c r="NL76" i="1"/>
  <c r="NL77" i="1"/>
  <c r="MX181" i="1"/>
  <c r="MX177" i="1"/>
  <c r="OB181" i="1"/>
  <c r="OB177" i="1"/>
  <c r="NM181" i="1"/>
  <c r="NM177"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171" i="1"/>
  <c r="NL44" i="1"/>
  <c r="OA42" i="1"/>
  <c r="NL42" i="1"/>
  <c r="NM41" i="1"/>
  <c r="NM44" i="1" s="1"/>
  <c r="NM171" i="1"/>
  <c r="OA47" i="1"/>
  <c r="OB41" i="1"/>
  <c r="OB46" i="1" s="1"/>
  <c r="OB171" i="1"/>
  <c r="NL48" i="1"/>
  <c r="OA46" i="1"/>
  <c r="NL47" i="1"/>
  <c r="OA45" i="1"/>
  <c r="OC14" i="1"/>
  <c r="OC16" i="1"/>
  <c r="MY14" i="1"/>
  <c r="MY16" i="1"/>
  <c r="NN14" i="1"/>
  <c r="NN16" i="1"/>
  <c r="HS4" i="1"/>
  <c r="HN4" i="1"/>
  <c r="HO4" i="1"/>
  <c r="Z229" i="6"/>
  <c r="Z244" i="4"/>
  <c r="BT354" i="4"/>
  <c r="AL156" i="4"/>
  <c r="AL157" i="4" s="1"/>
  <c r="AL161" i="4"/>
  <c r="AL159" i="4"/>
  <c r="AL160" i="4"/>
  <c r="AL158" i="4"/>
  <c r="MZ13" i="1" s="1"/>
  <c r="MZ17" i="1" s="1"/>
  <c r="BA156" i="4"/>
  <c r="BA157" i="4" s="1"/>
  <c r="BA160" i="4"/>
  <c r="BA158" i="4"/>
  <c r="NO13" i="1" s="1"/>
  <c r="NO17" i="1" s="1"/>
  <c r="BA161" i="4"/>
  <c r="BA159" i="4"/>
  <c r="CE156" i="4"/>
  <c r="CE157" i="4" s="1"/>
  <c r="CE158" i="4"/>
  <c r="CE159" i="4"/>
  <c r="CE160" i="4"/>
  <c r="CE161" i="4"/>
  <c r="BP156" i="4"/>
  <c r="BP157" i="4" s="1"/>
  <c r="BP161" i="4"/>
  <c r="BP159" i="4"/>
  <c r="BP160" i="4"/>
  <c r="BP158" i="4"/>
  <c r="OD13" i="1" s="1"/>
  <c r="OD17" i="1" s="1"/>
  <c r="W156" i="4"/>
  <c r="W157" i="4" s="1"/>
  <c r="W158" i="4"/>
  <c r="W159" i="4"/>
  <c r="W161" i="4"/>
  <c r="W160" i="4"/>
  <c r="CT156" i="4"/>
  <c r="CT157" i="4" s="1"/>
  <c r="CT158" i="4"/>
  <c r="CT159" i="4"/>
  <c r="CT160" i="4"/>
  <c r="CT161" i="4"/>
  <c r="H156" i="4"/>
  <c r="H157" i="4" s="1"/>
  <c r="H158" i="4"/>
  <c r="H159" i="4"/>
  <c r="H160" i="4"/>
  <c r="H161" i="4"/>
  <c r="DI156" i="4"/>
  <c r="DI157" i="4" s="1"/>
  <c r="DI158" i="4"/>
  <c r="DI159" i="4"/>
  <c r="DI160" i="4"/>
  <c r="DI161" i="4"/>
  <c r="D369" i="4"/>
  <c r="C369" i="4" s="1"/>
  <c r="CH341" i="7"/>
  <c r="CG341" i="7" s="1"/>
  <c r="CH342" i="7" s="1"/>
  <c r="CH344" i="7" s="1"/>
  <c r="CH335" i="7"/>
  <c r="CA341" i="8"/>
  <c r="BZ341" i="8" s="1"/>
  <c r="CA342" i="8" s="1"/>
  <c r="CA344" i="8" s="1"/>
  <c r="CA335" i="8"/>
  <c r="CA341" i="6"/>
  <c r="BZ341" i="6" s="1"/>
  <c r="CA342" i="6" s="1"/>
  <c r="CA344" i="6" s="1"/>
  <c r="CA335" i="6"/>
  <c r="CA350" i="4"/>
  <c r="P367" i="4"/>
  <c r="B367" i="4"/>
  <c r="Q368" i="4"/>
  <c r="I370" i="4"/>
  <c r="V370" i="4" s="1"/>
  <c r="H370" i="4"/>
  <c r="U370" i="4" s="1"/>
  <c r="G370" i="4"/>
  <c r="T370" i="4" s="1"/>
  <c r="F370" i="4"/>
  <c r="S370" i="4" s="1"/>
  <c r="E370" i="4"/>
  <c r="R370" i="4" s="1"/>
  <c r="I387" i="4"/>
  <c r="V387" i="4" s="1"/>
  <c r="H387" i="4"/>
  <c r="U387" i="4" s="1"/>
  <c r="G387" i="4"/>
  <c r="T387" i="4" s="1"/>
  <c r="D387" i="4"/>
  <c r="Q387" i="4" s="1"/>
  <c r="F451" i="4"/>
  <c r="E451" i="4"/>
  <c r="D451" i="4"/>
  <c r="Q451" i="4" s="1"/>
  <c r="A371"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4" i="4"/>
  <c r="AJ352" i="4"/>
  <c r="BE350" i="4"/>
  <c r="BD352" i="4"/>
  <c r="BD354" i="4"/>
  <c r="BJ350" i="4"/>
  <c r="BI354" i="4"/>
  <c r="BI352" i="4"/>
  <c r="BV350" i="4"/>
  <c r="BU354" i="4"/>
  <c r="BU352" i="4"/>
  <c r="CI349" i="4"/>
  <c r="CI350" i="4" s="1"/>
  <c r="BP350" i="4"/>
  <c r="BO354" i="4"/>
  <c r="BO352" i="4"/>
  <c r="T354" i="4"/>
  <c r="T352" i="4"/>
  <c r="U350" i="4"/>
  <c r="AC350" i="4"/>
  <c r="AB352" i="4"/>
  <c r="AB354" i="4"/>
  <c r="A388" i="4"/>
  <c r="A452"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5" i="4"/>
  <c r="CF155" i="4"/>
  <c r="BQ155" i="4"/>
  <c r="CU155" i="4"/>
  <c r="AM155" i="4"/>
  <c r="BB155" i="4"/>
  <c r="I155" i="4"/>
  <c r="DJ155"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1" i="4"/>
  <c r="IE5" i="1"/>
  <c r="IE315" i="1" s="1"/>
  <c r="OB101" i="1" l="1"/>
  <c r="OB155" i="1"/>
  <c r="NM102" i="1"/>
  <c r="OB100" i="1"/>
  <c r="NM101" i="1"/>
  <c r="NM100" i="1"/>
  <c r="OB157" i="1"/>
  <c r="OB104" i="1"/>
  <c r="OB103" i="1"/>
  <c r="OB156" i="1"/>
  <c r="OB154" i="1"/>
  <c r="NM104" i="1"/>
  <c r="MY99" i="1"/>
  <c r="MY104" i="1" s="1"/>
  <c r="MY108" i="1"/>
  <c r="MX109" i="1"/>
  <c r="MX110" i="1"/>
  <c r="MX111" i="1"/>
  <c r="MX112" i="1"/>
  <c r="MX113" i="1"/>
  <c r="OC99" i="1"/>
  <c r="OC102" i="1" s="1"/>
  <c r="OC108" i="1"/>
  <c r="NM109" i="1"/>
  <c r="NM110" i="1"/>
  <c r="NM111" i="1"/>
  <c r="NM112" i="1"/>
  <c r="NM113" i="1"/>
  <c r="MX104" i="1"/>
  <c r="MX103" i="1"/>
  <c r="MX102" i="1"/>
  <c r="NN99" i="1"/>
  <c r="NN103" i="1" s="1"/>
  <c r="NN108" i="1"/>
  <c r="MX158" i="1"/>
  <c r="MX101" i="1"/>
  <c r="OB109" i="1"/>
  <c r="OB110" i="1"/>
  <c r="OB111" i="1"/>
  <c r="OB112" i="1"/>
  <c r="OB113" i="1"/>
  <c r="MX157" i="1"/>
  <c r="MX156" i="1"/>
  <c r="MX154" i="1"/>
  <c r="NM158" i="1"/>
  <c r="NM157" i="1"/>
  <c r="NM163" i="1"/>
  <c r="NM164" i="1"/>
  <c r="NM165" i="1"/>
  <c r="NM166" i="1"/>
  <c r="NM167" i="1"/>
  <c r="OC153" i="1"/>
  <c r="OC155" i="1" s="1"/>
  <c r="OC162" i="1"/>
  <c r="NM156" i="1"/>
  <c r="MX163" i="1"/>
  <c r="MX164" i="1"/>
  <c r="MX165" i="1"/>
  <c r="MX166" i="1"/>
  <c r="MX167" i="1"/>
  <c r="NM155" i="1"/>
  <c r="OB163" i="1"/>
  <c r="OB164" i="1"/>
  <c r="OB165" i="1"/>
  <c r="OB166" i="1"/>
  <c r="OB167" i="1"/>
  <c r="MY153" i="1"/>
  <c r="MY154" i="1" s="1"/>
  <c r="MY162" i="1"/>
  <c r="NN153" i="1"/>
  <c r="NN158" i="1" s="1"/>
  <c r="NN162" i="1"/>
  <c r="NN214" i="1"/>
  <c r="NN270" i="1"/>
  <c r="OC214" i="1"/>
  <c r="OC270" i="1"/>
  <c r="MY214" i="1"/>
  <c r="MY270" i="1"/>
  <c r="MX136" i="1"/>
  <c r="MX137" i="1"/>
  <c r="MX138" i="1"/>
  <c r="MX139" i="1"/>
  <c r="MX140" i="1"/>
  <c r="NM127" i="1"/>
  <c r="NM128" i="1"/>
  <c r="NM129" i="1"/>
  <c r="NM130" i="1"/>
  <c r="NM131" i="1"/>
  <c r="NN117" i="1"/>
  <c r="NN126" i="1"/>
  <c r="NN135" i="1"/>
  <c r="NN144" i="1"/>
  <c r="MX127" i="1"/>
  <c r="MX128" i="1"/>
  <c r="MX129" i="1"/>
  <c r="MX130" i="1"/>
  <c r="MX131" i="1"/>
  <c r="MX118" i="1"/>
  <c r="MX119" i="1"/>
  <c r="MX120" i="1"/>
  <c r="MX121" i="1"/>
  <c r="MX122" i="1"/>
  <c r="NM145" i="1"/>
  <c r="NM146" i="1"/>
  <c r="NM147" i="1"/>
  <c r="NM148" i="1"/>
  <c r="NM149" i="1"/>
  <c r="MY117" i="1"/>
  <c r="MY135" i="1"/>
  <c r="MY144" i="1"/>
  <c r="MY126" i="1"/>
  <c r="OB118" i="1"/>
  <c r="OB119" i="1"/>
  <c r="OB120" i="1"/>
  <c r="OB121" i="1"/>
  <c r="OB122" i="1"/>
  <c r="OB136" i="1"/>
  <c r="OB137" i="1"/>
  <c r="OB138" i="1"/>
  <c r="OB139" i="1"/>
  <c r="OB140" i="1"/>
  <c r="OC144" i="1"/>
  <c r="OC126" i="1"/>
  <c r="OC117" i="1"/>
  <c r="OC135" i="1"/>
  <c r="NM136" i="1"/>
  <c r="NM137" i="1"/>
  <c r="NM138" i="1"/>
  <c r="NM139" i="1"/>
  <c r="NM140" i="1"/>
  <c r="OB145" i="1"/>
  <c r="OB146" i="1"/>
  <c r="OB147" i="1"/>
  <c r="OB148" i="1"/>
  <c r="OB149" i="1"/>
  <c r="MX145" i="1"/>
  <c r="MX146" i="1"/>
  <c r="MX147" i="1"/>
  <c r="MX148" i="1"/>
  <c r="MX149" i="1"/>
  <c r="NM118" i="1"/>
  <c r="NM119" i="1"/>
  <c r="NM120" i="1"/>
  <c r="NM121" i="1"/>
  <c r="NM122" i="1"/>
  <c r="OB127" i="1"/>
  <c r="OB128" i="1"/>
  <c r="OB129" i="1"/>
  <c r="OB130" i="1"/>
  <c r="OB131" i="1"/>
  <c r="NN250" i="1"/>
  <c r="NN266" i="1"/>
  <c r="NN258" i="1"/>
  <c r="NN254" i="1"/>
  <c r="NN262" i="1"/>
  <c r="NN246" i="1"/>
  <c r="MY262" i="1"/>
  <c r="MY250" i="1"/>
  <c r="MY246" i="1"/>
  <c r="MY254" i="1"/>
  <c r="MY258" i="1"/>
  <c r="MY266" i="1"/>
  <c r="OC266" i="1"/>
  <c r="OC250" i="1"/>
  <c r="OC262" i="1"/>
  <c r="OC258" i="1"/>
  <c r="OC254" i="1"/>
  <c r="OC246" i="1"/>
  <c r="OC210" i="1"/>
  <c r="OC232" i="1"/>
  <c r="OC236" i="1"/>
  <c r="OC224" i="1"/>
  <c r="OC228" i="1"/>
  <c r="OC220" i="1"/>
  <c r="OC240" i="1"/>
  <c r="NN210" i="1"/>
  <c r="NN228" i="1"/>
  <c r="NN240" i="1"/>
  <c r="NN232" i="1"/>
  <c r="NN220" i="1"/>
  <c r="NN236" i="1"/>
  <c r="NN224" i="1"/>
  <c r="MY210" i="1"/>
  <c r="MY236" i="1"/>
  <c r="MY224" i="1"/>
  <c r="MY232" i="1"/>
  <c r="MY240" i="1"/>
  <c r="MY220" i="1"/>
  <c r="MY228" i="1"/>
  <c r="NN194" i="1"/>
  <c r="NN202" i="1"/>
  <c r="NN206" i="1"/>
  <c r="NN198" i="1"/>
  <c r="MY194" i="1"/>
  <c r="MY206" i="1"/>
  <c r="MY198" i="1"/>
  <c r="MY202" i="1"/>
  <c r="OC194" i="1"/>
  <c r="OC206" i="1"/>
  <c r="OC202" i="1"/>
  <c r="OC198"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90" i="1"/>
  <c r="OC72" i="1"/>
  <c r="NM73" i="1"/>
  <c r="NM74" i="1"/>
  <c r="NM75" i="1"/>
  <c r="NM76" i="1"/>
  <c r="NM77" i="1"/>
  <c r="OB73" i="1"/>
  <c r="OB74" i="1"/>
  <c r="OB75" i="1"/>
  <c r="OB76" i="1"/>
  <c r="OB77" i="1"/>
  <c r="NN190" i="1"/>
  <c r="NN72" i="1"/>
  <c r="MX73" i="1"/>
  <c r="MX74" i="1"/>
  <c r="MX75" i="1"/>
  <c r="MX76" i="1"/>
  <c r="MX77" i="1"/>
  <c r="MY190" i="1"/>
  <c r="MY72" i="1"/>
  <c r="MY181" i="1"/>
  <c r="MY177" i="1"/>
  <c r="OC181" i="1"/>
  <c r="OC177" i="1"/>
  <c r="NM57" i="1"/>
  <c r="NN181" i="1"/>
  <c r="NN177"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171" i="1"/>
  <c r="NM48" i="1"/>
  <c r="NN41" i="1"/>
  <c r="NN42" i="1" s="1"/>
  <c r="NN171" i="1"/>
  <c r="OC41" i="1"/>
  <c r="OC48" i="1" s="1"/>
  <c r="OC171" i="1"/>
  <c r="NM47" i="1"/>
  <c r="NM46" i="1"/>
  <c r="NM45" i="1"/>
  <c r="MZ14" i="1"/>
  <c r="MZ16" i="1"/>
  <c r="OD14" i="1"/>
  <c r="OD16" i="1"/>
  <c r="NO14" i="1"/>
  <c r="NO16" i="1"/>
  <c r="BB156" i="4"/>
  <c r="BB157" i="4" s="1"/>
  <c r="BB160" i="4"/>
  <c r="BB158" i="4"/>
  <c r="NP13" i="1" s="1"/>
  <c r="NP17" i="1" s="1"/>
  <c r="BB161" i="4"/>
  <c r="BB159" i="4"/>
  <c r="I156" i="4"/>
  <c r="I157" i="4" s="1"/>
  <c r="I158" i="4"/>
  <c r="I159" i="4"/>
  <c r="I160" i="4"/>
  <c r="I161" i="4"/>
  <c r="AM156" i="4"/>
  <c r="AM157" i="4" s="1"/>
  <c r="AM161" i="4"/>
  <c r="AM159" i="4"/>
  <c r="AM160" i="4"/>
  <c r="AM158" i="4"/>
  <c r="NA13" i="1" s="1"/>
  <c r="NA17" i="1" s="1"/>
  <c r="CU156" i="4"/>
  <c r="CU157" i="4" s="1"/>
  <c r="CU158" i="4"/>
  <c r="CU159" i="4"/>
  <c r="CU160" i="4"/>
  <c r="CU161" i="4"/>
  <c r="DJ156" i="4"/>
  <c r="DJ157" i="4" s="1"/>
  <c r="DJ158" i="4"/>
  <c r="DJ159" i="4"/>
  <c r="DJ160" i="4"/>
  <c r="DJ161" i="4"/>
  <c r="BQ156" i="4"/>
  <c r="BQ157" i="4" s="1"/>
  <c r="BQ161" i="4"/>
  <c r="BQ159" i="4"/>
  <c r="BQ160" i="4"/>
  <c r="BQ158" i="4"/>
  <c r="OE13" i="1" s="1"/>
  <c r="OE17" i="1" s="1"/>
  <c r="CF156" i="4"/>
  <c r="CF157" i="4" s="1"/>
  <c r="CF158" i="4"/>
  <c r="CF159" i="4"/>
  <c r="CF160" i="4"/>
  <c r="CF161" i="4"/>
  <c r="X156" i="4"/>
  <c r="X157" i="4" s="1"/>
  <c r="X158" i="4"/>
  <c r="X161" i="4"/>
  <c r="X159" i="4"/>
  <c r="X160" i="4"/>
  <c r="Q369" i="4"/>
  <c r="D370" i="4"/>
  <c r="Q370" i="4" s="1"/>
  <c r="CH350" i="4"/>
  <c r="CH354" i="4" s="1"/>
  <c r="CH341" i="6"/>
  <c r="CG341" i="6" s="1"/>
  <c r="CH342" i="6" s="1"/>
  <c r="CH344" i="6" s="1"/>
  <c r="CH341" i="8"/>
  <c r="CG341" i="8" s="1"/>
  <c r="CH342" i="8" s="1"/>
  <c r="CH344" i="8" s="1"/>
  <c r="C372" i="4"/>
  <c r="P368" i="4"/>
  <c r="B368" i="4"/>
  <c r="I371" i="4"/>
  <c r="V371" i="4" s="1"/>
  <c r="H371" i="4"/>
  <c r="U371" i="4" s="1"/>
  <c r="G371" i="4"/>
  <c r="T371" i="4" s="1"/>
  <c r="F371" i="4"/>
  <c r="S371" i="4" s="1"/>
  <c r="E371" i="4"/>
  <c r="R371" i="4" s="1"/>
  <c r="F372" i="4"/>
  <c r="F373" i="4" s="1"/>
  <c r="F374" i="4" s="1"/>
  <c r="F375" i="4" s="1"/>
  <c r="F376" i="4" s="1"/>
  <c r="F377" i="4" s="1"/>
  <c r="F378" i="4" s="1"/>
  <c r="F379" i="4" s="1"/>
  <c r="F380" i="4" s="1"/>
  <c r="F381" i="4" s="1"/>
  <c r="F382" i="4" s="1"/>
  <c r="F383" i="4" s="1"/>
  <c r="F384" i="4" s="1"/>
  <c r="F385" i="4" s="1"/>
  <c r="F386" i="4" s="1"/>
  <c r="F387" i="4" s="1"/>
  <c r="E372" i="4"/>
  <c r="D452" i="4"/>
  <c r="Q452" i="4" s="1"/>
  <c r="F452" i="4"/>
  <c r="E452" i="4"/>
  <c r="D388" i="4"/>
  <c r="Q388" i="4" s="1"/>
  <c r="I388" i="4"/>
  <c r="V388" i="4" s="1"/>
  <c r="H388" i="4"/>
  <c r="U388" i="4" s="1"/>
  <c r="G388" i="4"/>
  <c r="T388"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2" i="4"/>
  <c r="AC354" i="4"/>
  <c r="CA354" i="4"/>
  <c r="CA352" i="4"/>
  <c r="V350" i="4"/>
  <c r="U354" i="4"/>
  <c r="U352" i="4"/>
  <c r="BQ350" i="4"/>
  <c r="BP354" i="4"/>
  <c r="BP352" i="4"/>
  <c r="CC350" i="4"/>
  <c r="CB354" i="4"/>
  <c r="CB352" i="4"/>
  <c r="CJ350" i="4"/>
  <c r="CI354" i="4"/>
  <c r="CI352" i="4"/>
  <c r="BW350" i="4"/>
  <c r="BV354" i="4"/>
  <c r="BV352" i="4"/>
  <c r="BK350" i="4"/>
  <c r="BJ352" i="4"/>
  <c r="BJ354" i="4"/>
  <c r="BE354" i="4"/>
  <c r="BE352" i="4"/>
  <c r="BE146" i="6"/>
  <c r="BE143" i="6"/>
  <c r="BF140" i="6"/>
  <c r="BF146" i="6" s="1"/>
  <c r="BE141" i="6"/>
  <c r="BE142" i="6" s="1"/>
  <c r="BE144" i="6"/>
  <c r="A453" i="4"/>
  <c r="A389" i="4"/>
  <c r="DK155" i="4"/>
  <c r="AN155" i="4"/>
  <c r="CG155" i="4"/>
  <c r="J155" i="4"/>
  <c r="CV155" i="4"/>
  <c r="BC155" i="4"/>
  <c r="BR155" i="4"/>
  <c r="Y155"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Y102" i="1" l="1"/>
  <c r="MY103" i="1"/>
  <c r="OC100" i="1"/>
  <c r="MY101" i="1"/>
  <c r="MY100" i="1"/>
  <c r="OC104" i="1"/>
  <c r="OC101" i="1"/>
  <c r="NN104" i="1"/>
  <c r="NN102" i="1"/>
  <c r="NN101" i="1"/>
  <c r="NN100" i="1"/>
  <c r="OD99" i="1"/>
  <c r="OD104" i="1" s="1"/>
  <c r="OD108" i="1"/>
  <c r="MZ99" i="1"/>
  <c r="MZ100" i="1" s="1"/>
  <c r="MZ108" i="1"/>
  <c r="NN109" i="1"/>
  <c r="NN110" i="1"/>
  <c r="NN111" i="1"/>
  <c r="NN112" i="1"/>
  <c r="NN113" i="1"/>
  <c r="OC103" i="1"/>
  <c r="MY109" i="1"/>
  <c r="MY110" i="1"/>
  <c r="MY111" i="1"/>
  <c r="MY112" i="1"/>
  <c r="MY113" i="1"/>
  <c r="NO99" i="1"/>
  <c r="NO102" i="1" s="1"/>
  <c r="NO108" i="1"/>
  <c r="OC109" i="1"/>
  <c r="OC110" i="1"/>
  <c r="OC111" i="1"/>
  <c r="OC112" i="1"/>
  <c r="OC113" i="1"/>
  <c r="MY156" i="1"/>
  <c r="NN157" i="1"/>
  <c r="NN156" i="1"/>
  <c r="NN155" i="1"/>
  <c r="NN154" i="1"/>
  <c r="OC158" i="1"/>
  <c r="MY158" i="1"/>
  <c r="OC154" i="1"/>
  <c r="MY157" i="1"/>
  <c r="OD153" i="1"/>
  <c r="OD156" i="1" s="1"/>
  <c r="OD162" i="1"/>
  <c r="NN163" i="1"/>
  <c r="NN164" i="1"/>
  <c r="NN165" i="1"/>
  <c r="NN166" i="1"/>
  <c r="NN167" i="1"/>
  <c r="OC163" i="1"/>
  <c r="OC164" i="1"/>
  <c r="OC165" i="1"/>
  <c r="OC166" i="1"/>
  <c r="OC167" i="1"/>
  <c r="MZ153" i="1"/>
  <c r="MZ154" i="1" s="1"/>
  <c r="MZ162" i="1"/>
  <c r="MY163" i="1"/>
  <c r="MY164" i="1"/>
  <c r="MY165" i="1"/>
  <c r="MY166" i="1"/>
  <c r="MY167" i="1"/>
  <c r="MY155" i="1"/>
  <c r="OC157" i="1"/>
  <c r="NO153" i="1"/>
  <c r="NO157" i="1" s="1"/>
  <c r="NO162" i="1"/>
  <c r="OC156" i="1"/>
  <c r="OD154" i="1"/>
  <c r="NO214" i="1"/>
  <c r="NO270" i="1"/>
  <c r="OD214" i="1"/>
  <c r="OD270" i="1"/>
  <c r="MZ214" i="1"/>
  <c r="MZ270" i="1"/>
  <c r="OC136" i="1"/>
  <c r="OC137" i="1"/>
  <c r="OC138" i="1"/>
  <c r="OC139" i="1"/>
  <c r="OC140" i="1"/>
  <c r="MY145" i="1"/>
  <c r="MY146" i="1"/>
  <c r="MY147" i="1"/>
  <c r="MY148" i="1"/>
  <c r="MY149" i="1"/>
  <c r="NO117" i="1"/>
  <c r="NO135" i="1"/>
  <c r="NO144" i="1"/>
  <c r="NO126" i="1"/>
  <c r="OC118" i="1"/>
  <c r="OC119" i="1"/>
  <c r="OC120" i="1"/>
  <c r="OC121" i="1"/>
  <c r="OC122" i="1"/>
  <c r="MY118" i="1"/>
  <c r="MY119" i="1"/>
  <c r="MY120" i="1"/>
  <c r="MY121" i="1"/>
  <c r="MY122" i="1"/>
  <c r="NN145" i="1"/>
  <c r="NN146" i="1"/>
  <c r="NN147" i="1"/>
  <c r="NN148" i="1"/>
  <c r="NN149" i="1"/>
  <c r="OC127" i="1"/>
  <c r="OC128" i="1"/>
  <c r="OC129" i="1"/>
  <c r="OC130" i="1"/>
  <c r="OC131" i="1"/>
  <c r="NN136" i="1"/>
  <c r="NN137" i="1"/>
  <c r="NN138" i="1"/>
  <c r="NN139" i="1"/>
  <c r="NN140" i="1"/>
  <c r="OD144" i="1"/>
  <c r="OD135" i="1"/>
  <c r="OD117" i="1"/>
  <c r="OD126" i="1"/>
  <c r="OC145" i="1"/>
  <c r="OC146" i="1"/>
  <c r="OC147" i="1"/>
  <c r="OC148" i="1"/>
  <c r="OC149" i="1"/>
  <c r="NN127" i="1"/>
  <c r="NN128" i="1"/>
  <c r="NN129" i="1"/>
  <c r="NN130" i="1"/>
  <c r="NN131" i="1"/>
  <c r="NN118" i="1"/>
  <c r="NN119" i="1"/>
  <c r="NN120" i="1"/>
  <c r="NN121" i="1"/>
  <c r="NN122" i="1"/>
  <c r="MY136" i="1"/>
  <c r="MY137" i="1"/>
  <c r="MY138" i="1"/>
  <c r="MY139" i="1"/>
  <c r="MY140" i="1"/>
  <c r="MZ144" i="1"/>
  <c r="MZ117" i="1"/>
  <c r="MZ135" i="1"/>
  <c r="MZ126" i="1"/>
  <c r="MY127" i="1"/>
  <c r="MY128" i="1"/>
  <c r="MY129" i="1"/>
  <c r="MY130" i="1"/>
  <c r="MY131" i="1"/>
  <c r="NO262" i="1"/>
  <c r="NO250" i="1"/>
  <c r="NO246" i="1"/>
  <c r="NO266" i="1"/>
  <c r="NO254" i="1"/>
  <c r="NO258" i="1"/>
  <c r="OD258" i="1"/>
  <c r="OD254" i="1"/>
  <c r="OD246" i="1"/>
  <c r="OD250" i="1"/>
  <c r="OD262" i="1"/>
  <c r="OD266" i="1"/>
  <c r="MZ262" i="1"/>
  <c r="MZ250" i="1"/>
  <c r="MZ254" i="1"/>
  <c r="MZ266" i="1"/>
  <c r="MZ258" i="1"/>
  <c r="MZ246" i="1"/>
  <c r="MZ210" i="1"/>
  <c r="MZ220" i="1"/>
  <c r="MZ232" i="1"/>
  <c r="MZ236" i="1"/>
  <c r="MZ224" i="1"/>
  <c r="MZ228" i="1"/>
  <c r="MZ240" i="1"/>
  <c r="NO210" i="1"/>
  <c r="NO224" i="1"/>
  <c r="NO236" i="1"/>
  <c r="NO220" i="1"/>
  <c r="NO232" i="1"/>
  <c r="NO240" i="1"/>
  <c r="NO228" i="1"/>
  <c r="OD210" i="1"/>
  <c r="OD232" i="1"/>
  <c r="OD240" i="1"/>
  <c r="OD220" i="1"/>
  <c r="OD228" i="1"/>
  <c r="OD236" i="1"/>
  <c r="OD224" i="1"/>
  <c r="NO198" i="1"/>
  <c r="NO202" i="1"/>
  <c r="NO206" i="1"/>
  <c r="NO194" i="1"/>
  <c r="OD206" i="1"/>
  <c r="OD198" i="1"/>
  <c r="OD194" i="1"/>
  <c r="OD202" i="1"/>
  <c r="MZ202" i="1"/>
  <c r="MZ206" i="1"/>
  <c r="MZ194" i="1"/>
  <c r="MZ198"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90" i="1"/>
  <c r="MZ72" i="1"/>
  <c r="NO190" i="1"/>
  <c r="NO72" i="1"/>
  <c r="MY73" i="1"/>
  <c r="MY74" i="1"/>
  <c r="MY75" i="1"/>
  <c r="MY76" i="1"/>
  <c r="MY77" i="1"/>
  <c r="NN73" i="1"/>
  <c r="NN74" i="1"/>
  <c r="NN75" i="1"/>
  <c r="NN76" i="1"/>
  <c r="NN77" i="1"/>
  <c r="OC73" i="1"/>
  <c r="OC74" i="1"/>
  <c r="OC75" i="1"/>
  <c r="OC76" i="1"/>
  <c r="OC77" i="1"/>
  <c r="OD190" i="1"/>
  <c r="OD72" i="1"/>
  <c r="NO181" i="1"/>
  <c r="NO177" i="1"/>
  <c r="MZ181" i="1"/>
  <c r="MZ177" i="1"/>
  <c r="OD181" i="1"/>
  <c r="OD177"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171" i="1"/>
  <c r="NO41" i="1"/>
  <c r="NO47" i="1" s="1"/>
  <c r="NO171" i="1"/>
  <c r="OD41" i="1"/>
  <c r="OD44" i="1" s="1"/>
  <c r="OD171" i="1"/>
  <c r="IE17" i="1"/>
  <c r="NP14" i="1"/>
  <c r="NP16" i="1"/>
  <c r="NA14" i="1"/>
  <c r="NA16" i="1"/>
  <c r="OE14" i="1"/>
  <c r="OE16" i="1"/>
  <c r="CG156" i="4"/>
  <c r="CG157" i="4" s="1"/>
  <c r="CG158" i="4"/>
  <c r="CG159" i="4"/>
  <c r="CG160" i="4"/>
  <c r="CG161" i="4"/>
  <c r="AN156" i="4"/>
  <c r="AN157" i="4" s="1"/>
  <c r="AN161" i="4"/>
  <c r="AN159" i="4"/>
  <c r="AN160" i="4"/>
  <c r="AN158" i="4"/>
  <c r="NB13" i="1" s="1"/>
  <c r="NB17" i="1" s="1"/>
  <c r="DK156" i="4"/>
  <c r="DK157" i="4" s="1"/>
  <c r="DK158" i="4"/>
  <c r="DK159" i="4"/>
  <c r="DK160" i="4"/>
  <c r="DK161" i="4"/>
  <c r="Y156" i="4"/>
  <c r="Y157" i="4" s="1"/>
  <c r="Y158" i="4"/>
  <c r="Y161" i="4"/>
  <c r="Y159" i="4"/>
  <c r="Y160" i="4"/>
  <c r="BR156" i="4"/>
  <c r="BR157" i="4" s="1"/>
  <c r="BR161" i="4"/>
  <c r="BR159" i="4"/>
  <c r="BR160" i="4"/>
  <c r="BR158" i="4"/>
  <c r="OF13" i="1" s="1"/>
  <c r="OF17" i="1" s="1"/>
  <c r="BC156" i="4"/>
  <c r="BC157" i="4" s="1"/>
  <c r="BC160" i="4"/>
  <c r="BC158" i="4"/>
  <c r="NQ13" i="1" s="1"/>
  <c r="NQ17" i="1" s="1"/>
  <c r="BC161" i="4"/>
  <c r="BC159" i="4"/>
  <c r="CV156" i="4"/>
  <c r="CV157" i="4" s="1"/>
  <c r="CV158" i="4"/>
  <c r="CV159" i="4"/>
  <c r="CV160" i="4"/>
  <c r="CV161" i="4"/>
  <c r="J156" i="4"/>
  <c r="J157" i="4" s="1"/>
  <c r="J158" i="4"/>
  <c r="J159" i="4"/>
  <c r="J161" i="4"/>
  <c r="J160" i="4"/>
  <c r="D371" i="4"/>
  <c r="Q371" i="4" s="1"/>
  <c r="C370" i="4"/>
  <c r="CH352" i="4"/>
  <c r="F388" i="4"/>
  <c r="P369" i="4"/>
  <c r="B369" i="4"/>
  <c r="P372" i="4"/>
  <c r="F453" i="4"/>
  <c r="E453" i="4"/>
  <c r="D453" i="4"/>
  <c r="Q453" i="4" s="1"/>
  <c r="I389" i="4"/>
  <c r="V389" i="4" s="1"/>
  <c r="H389" i="4"/>
  <c r="U389" i="4" s="1"/>
  <c r="G389" i="4"/>
  <c r="D389" i="4"/>
  <c r="Q389" i="4" s="1"/>
  <c r="E373" i="4"/>
  <c r="E374" i="4" s="1"/>
  <c r="E375" i="4" s="1"/>
  <c r="E376" i="4" s="1"/>
  <c r="E377" i="4" s="1"/>
  <c r="E378" i="4" s="1"/>
  <c r="E379" i="4" s="1"/>
  <c r="E380" i="4" s="1"/>
  <c r="E381" i="4" s="1"/>
  <c r="E382" i="4" s="1"/>
  <c r="E383" i="4" s="1"/>
  <c r="E384" i="4" s="1"/>
  <c r="E385" i="4" s="1"/>
  <c r="E386" i="4" s="1"/>
  <c r="E387" i="4" s="1"/>
  <c r="R372" i="4"/>
  <c r="B372" i="4"/>
  <c r="S372" i="4"/>
  <c r="Q372"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0" i="4"/>
  <c r="BK352" i="4"/>
  <c r="BK354" i="4"/>
  <c r="BX350" i="4"/>
  <c r="BW352" i="4"/>
  <c r="BW354" i="4"/>
  <c r="CK350" i="4"/>
  <c r="CJ354" i="4"/>
  <c r="CJ352" i="4"/>
  <c r="CD350" i="4"/>
  <c r="CC354" i="4"/>
  <c r="CC352" i="4"/>
  <c r="BR350" i="4"/>
  <c r="BQ352" i="4"/>
  <c r="BQ354" i="4"/>
  <c r="V354" i="4"/>
  <c r="V352" i="4"/>
  <c r="BF141" i="6"/>
  <c r="BF142" i="6" s="1"/>
  <c r="BF145" i="6"/>
  <c r="BG140" i="6"/>
  <c r="BH140" i="6" s="1"/>
  <c r="BF143" i="6"/>
  <c r="BF144" i="6"/>
  <c r="A390" i="4"/>
  <c r="A454" i="4"/>
  <c r="CW155" i="4"/>
  <c r="AO155" i="4"/>
  <c r="BS155" i="4"/>
  <c r="BD155" i="4"/>
  <c r="K155" i="4"/>
  <c r="DL155" i="4"/>
  <c r="Z155" i="4"/>
  <c r="CH155"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2" i="4"/>
  <c r="F142" i="4"/>
  <c r="E142" i="4"/>
  <c r="G141" i="4"/>
  <c r="F141" i="4"/>
  <c r="E141" i="4"/>
  <c r="G140" i="4"/>
  <c r="F140" i="4"/>
  <c r="E140" i="4"/>
  <c r="OD155" i="1" l="1"/>
  <c r="OD102" i="1"/>
  <c r="OD101" i="1"/>
  <c r="MZ103" i="1"/>
  <c r="OD100" i="1"/>
  <c r="OD103" i="1"/>
  <c r="NO101" i="1"/>
  <c r="MZ102" i="1"/>
  <c r="NO100" i="1"/>
  <c r="MZ101" i="1"/>
  <c r="MZ104" i="1"/>
  <c r="OE99" i="1"/>
  <c r="OE100" i="1" s="1"/>
  <c r="OE108" i="1"/>
  <c r="NA99" i="1"/>
  <c r="NA103" i="1" s="1"/>
  <c r="NA108" i="1"/>
  <c r="NP99" i="1"/>
  <c r="NP102" i="1" s="1"/>
  <c r="NP108" i="1"/>
  <c r="MZ109" i="1"/>
  <c r="MZ110" i="1"/>
  <c r="MZ111" i="1"/>
  <c r="MZ112" i="1"/>
  <c r="MZ113" i="1"/>
  <c r="OD158" i="1"/>
  <c r="NO104" i="1"/>
  <c r="OD157" i="1"/>
  <c r="NO103" i="1"/>
  <c r="OD109" i="1"/>
  <c r="OD110" i="1"/>
  <c r="OD111" i="1"/>
  <c r="OD112" i="1"/>
  <c r="OD113" i="1"/>
  <c r="NO109" i="1"/>
  <c r="NO110" i="1"/>
  <c r="NO111" i="1"/>
  <c r="NO112" i="1"/>
  <c r="NO113" i="1"/>
  <c r="NO156" i="1"/>
  <c r="NO155" i="1"/>
  <c r="NO154" i="1"/>
  <c r="MZ158" i="1"/>
  <c r="NO163" i="1"/>
  <c r="NO164" i="1"/>
  <c r="NO165" i="1"/>
  <c r="NO166" i="1"/>
  <c r="NO167" i="1"/>
  <c r="MZ163" i="1"/>
  <c r="MZ164" i="1"/>
  <c r="MZ165" i="1"/>
  <c r="MZ166" i="1"/>
  <c r="MZ167" i="1"/>
  <c r="OE153" i="1"/>
  <c r="OE157" i="1" s="1"/>
  <c r="OE162" i="1"/>
  <c r="MZ157" i="1"/>
  <c r="MZ156" i="1"/>
  <c r="NP153" i="1"/>
  <c r="NP156" i="1" s="1"/>
  <c r="NP162" i="1"/>
  <c r="NA153" i="1"/>
  <c r="NA158" i="1" s="1"/>
  <c r="NA162" i="1"/>
  <c r="NO158" i="1"/>
  <c r="MZ155" i="1"/>
  <c r="OD163" i="1"/>
  <c r="OD164" i="1"/>
  <c r="OD165" i="1"/>
  <c r="OD166" i="1"/>
  <c r="OD167" i="1"/>
  <c r="OE214" i="1"/>
  <c r="OE270" i="1"/>
  <c r="NA214" i="1"/>
  <c r="NA270" i="1"/>
  <c r="NP214" i="1"/>
  <c r="NP270" i="1"/>
  <c r="MZ145" i="1"/>
  <c r="MZ146" i="1"/>
  <c r="MZ147" i="1"/>
  <c r="MZ148" i="1"/>
  <c r="MZ149" i="1"/>
  <c r="OD145" i="1"/>
  <c r="OD146" i="1"/>
  <c r="OD147" i="1"/>
  <c r="OD148" i="1"/>
  <c r="OD149" i="1"/>
  <c r="NO127" i="1"/>
  <c r="NO128" i="1"/>
  <c r="NO129" i="1"/>
  <c r="NO130" i="1"/>
  <c r="NO131" i="1"/>
  <c r="NA144" i="1"/>
  <c r="NA135" i="1"/>
  <c r="NA126" i="1"/>
  <c r="NA117" i="1"/>
  <c r="NO145" i="1"/>
  <c r="NO146" i="1"/>
  <c r="NO147" i="1"/>
  <c r="NO148" i="1"/>
  <c r="NO149" i="1"/>
  <c r="NO136" i="1"/>
  <c r="NO137" i="1"/>
  <c r="NO138" i="1"/>
  <c r="NO139" i="1"/>
  <c r="NO140" i="1"/>
  <c r="NP117" i="1"/>
  <c r="NP135" i="1"/>
  <c r="NP126" i="1"/>
  <c r="NP144" i="1"/>
  <c r="MZ127" i="1"/>
  <c r="MZ128" i="1"/>
  <c r="MZ129" i="1"/>
  <c r="MZ130" i="1"/>
  <c r="MZ131" i="1"/>
  <c r="OD127" i="1"/>
  <c r="OD128" i="1"/>
  <c r="OD129" i="1"/>
  <c r="OD130" i="1"/>
  <c r="OD131" i="1"/>
  <c r="NO118" i="1"/>
  <c r="NO119" i="1"/>
  <c r="NO120" i="1"/>
  <c r="NO121" i="1"/>
  <c r="NO122" i="1"/>
  <c r="MZ136" i="1"/>
  <c r="MZ137" i="1"/>
  <c r="MZ138" i="1"/>
  <c r="MZ139" i="1"/>
  <c r="MZ140" i="1"/>
  <c r="OD118" i="1"/>
  <c r="OD119" i="1"/>
  <c r="OD120" i="1"/>
  <c r="OD121" i="1"/>
  <c r="OD122" i="1"/>
  <c r="OE117" i="1"/>
  <c r="OE135" i="1"/>
  <c r="OE144" i="1"/>
  <c r="OE126" i="1"/>
  <c r="MZ118" i="1"/>
  <c r="MZ119" i="1"/>
  <c r="MZ120" i="1"/>
  <c r="MZ121" i="1"/>
  <c r="MZ122" i="1"/>
  <c r="OD136" i="1"/>
  <c r="OD137" i="1"/>
  <c r="OD138" i="1"/>
  <c r="OD139" i="1"/>
  <c r="OD140" i="1"/>
  <c r="OE250" i="1"/>
  <c r="OE246" i="1"/>
  <c r="OE258" i="1"/>
  <c r="OE266" i="1"/>
  <c r="OE254" i="1"/>
  <c r="OE262" i="1"/>
  <c r="NA254" i="1"/>
  <c r="NA250" i="1"/>
  <c r="NA246" i="1"/>
  <c r="NA258" i="1"/>
  <c r="NA266" i="1"/>
  <c r="NA262" i="1"/>
  <c r="NP262" i="1"/>
  <c r="NP254" i="1"/>
  <c r="NP258" i="1"/>
  <c r="NP246" i="1"/>
  <c r="NP250" i="1"/>
  <c r="NP266" i="1"/>
  <c r="OE210" i="1"/>
  <c r="OE240" i="1"/>
  <c r="OE220" i="1"/>
  <c r="OE228" i="1"/>
  <c r="OE232" i="1"/>
  <c r="OE236" i="1"/>
  <c r="OE224" i="1"/>
  <c r="NA210" i="1"/>
  <c r="NA232" i="1"/>
  <c r="NA224" i="1"/>
  <c r="NA236" i="1"/>
  <c r="NA220" i="1"/>
  <c r="NA228" i="1"/>
  <c r="NA240" i="1"/>
  <c r="NP210" i="1"/>
  <c r="NP232" i="1"/>
  <c r="NP240" i="1"/>
  <c r="NP228" i="1"/>
  <c r="NP236" i="1"/>
  <c r="NP224" i="1"/>
  <c r="NP220" i="1"/>
  <c r="OE202" i="1"/>
  <c r="OE206" i="1"/>
  <c r="OE198" i="1"/>
  <c r="OE194" i="1"/>
  <c r="NA194" i="1"/>
  <c r="NA198" i="1"/>
  <c r="NA202" i="1"/>
  <c r="NA206" i="1"/>
  <c r="NP206" i="1"/>
  <c r="NP194" i="1"/>
  <c r="NP198" i="1"/>
  <c r="NP202"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90" i="1"/>
  <c r="NP72" i="1"/>
  <c r="OE190" i="1"/>
  <c r="OE72" i="1"/>
  <c r="NO73" i="1"/>
  <c r="NO74" i="1"/>
  <c r="NO75" i="1"/>
  <c r="NO76" i="1"/>
  <c r="NO77" i="1"/>
  <c r="OD73" i="1"/>
  <c r="OD74" i="1"/>
  <c r="OD75" i="1"/>
  <c r="OD76" i="1"/>
  <c r="OD77" i="1"/>
  <c r="NA190" i="1"/>
  <c r="NA72" i="1"/>
  <c r="MZ73" i="1"/>
  <c r="MZ74" i="1"/>
  <c r="MZ75" i="1"/>
  <c r="MZ76" i="1"/>
  <c r="MZ77" i="1"/>
  <c r="NA181" i="1"/>
  <c r="NA177" i="1"/>
  <c r="NP181" i="1"/>
  <c r="NP177" i="1"/>
  <c r="OE181" i="1"/>
  <c r="OE177"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171" i="1"/>
  <c r="NO45" i="1"/>
  <c r="NO44" i="1"/>
  <c r="NA41" i="1"/>
  <c r="NA47" i="1" s="1"/>
  <c r="NA171" i="1"/>
  <c r="NO43" i="1"/>
  <c r="MZ42" i="1"/>
  <c r="NO42" i="1"/>
  <c r="NP41" i="1"/>
  <c r="NP44" i="1" s="1"/>
  <c r="NP171" i="1"/>
  <c r="NQ14" i="1"/>
  <c r="NQ16" i="1"/>
  <c r="NB14" i="1"/>
  <c r="NB16" i="1"/>
  <c r="OF14" i="1"/>
  <c r="OF16" i="1"/>
  <c r="CW156" i="4"/>
  <c r="CW157" i="4" s="1"/>
  <c r="CW158" i="4"/>
  <c r="CW159" i="4"/>
  <c r="CW160" i="4"/>
  <c r="CW161" i="4"/>
  <c r="Z156" i="4"/>
  <c r="Z157" i="4" s="1"/>
  <c r="Z158" i="4"/>
  <c r="Z159" i="4"/>
  <c r="Z160" i="4"/>
  <c r="Z161" i="4"/>
  <c r="DL156" i="4"/>
  <c r="DL157" i="4" s="1"/>
  <c r="DL158" i="4"/>
  <c r="DL159" i="4"/>
  <c r="DL160" i="4"/>
  <c r="DL161" i="4"/>
  <c r="K156" i="4"/>
  <c r="K157" i="4" s="1"/>
  <c r="K158" i="4"/>
  <c r="K160" i="4"/>
  <c r="K161" i="4"/>
  <c r="K159" i="4"/>
  <c r="BD156" i="4"/>
  <c r="BD157" i="4" s="1"/>
  <c r="BD160" i="4"/>
  <c r="BD158" i="4"/>
  <c r="NR13" i="1" s="1"/>
  <c r="NR17" i="1" s="1"/>
  <c r="BD161" i="4"/>
  <c r="BD159" i="4"/>
  <c r="CH156" i="4"/>
  <c r="CH157" i="4" s="1"/>
  <c r="CH158" i="4"/>
  <c r="CH159" i="4"/>
  <c r="CH160" i="4"/>
  <c r="CH161" i="4"/>
  <c r="BS156" i="4"/>
  <c r="BS157" i="4" s="1"/>
  <c r="BS161" i="4"/>
  <c r="BS159" i="4"/>
  <c r="BS160" i="4"/>
  <c r="BS158" i="4"/>
  <c r="OG13" i="1" s="1"/>
  <c r="OG17" i="1" s="1"/>
  <c r="AO156" i="4"/>
  <c r="AO157" i="4" s="1"/>
  <c r="AO161" i="4"/>
  <c r="AO159" i="4"/>
  <c r="AO160" i="4"/>
  <c r="AO158" i="4"/>
  <c r="NC13" i="1" s="1"/>
  <c r="NC17" i="1" s="1"/>
  <c r="E388" i="4"/>
  <c r="BG143" i="6"/>
  <c r="BG141" i="6"/>
  <c r="BG142" i="6" s="1"/>
  <c r="BG145" i="6"/>
  <c r="BG144" i="6"/>
  <c r="BG146" i="6"/>
  <c r="C373" i="4"/>
  <c r="P373" i="4" s="1"/>
  <c r="P370" i="4"/>
  <c r="C371" i="4"/>
  <c r="B370" i="4"/>
  <c r="F389" i="4"/>
  <c r="F454" i="4"/>
  <c r="E454" i="4"/>
  <c r="D454" i="4"/>
  <c r="Q454" i="4" s="1"/>
  <c r="I390" i="4"/>
  <c r="V390" i="4" s="1"/>
  <c r="H390" i="4"/>
  <c r="G390" i="4"/>
  <c r="T390" i="4" s="1"/>
  <c r="D390" i="4"/>
  <c r="Q390" i="4" s="1"/>
  <c r="T389" i="4"/>
  <c r="R373" i="4"/>
  <c r="S373"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0" i="4"/>
  <c r="BR352" i="4"/>
  <c r="BR354" i="4"/>
  <c r="CE350" i="4"/>
  <c r="CD352" i="4"/>
  <c r="CD354" i="4"/>
  <c r="CL350" i="4"/>
  <c r="CK352" i="4"/>
  <c r="CK354" i="4"/>
  <c r="BY350" i="4"/>
  <c r="BX352" i="4"/>
  <c r="BX354" i="4"/>
  <c r="BL352" i="4"/>
  <c r="BL354" i="4"/>
  <c r="A455" i="4"/>
  <c r="A391" i="4"/>
  <c r="BT155" i="4"/>
  <c r="DM155" i="4"/>
  <c r="CX155" i="4"/>
  <c r="CI155" i="4"/>
  <c r="L155" i="4"/>
  <c r="AP155" i="4"/>
  <c r="BE155" i="4"/>
  <c r="AA155"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315" i="1" s="1"/>
  <c r="NP104" i="1" l="1"/>
  <c r="NP100" i="1"/>
  <c r="OE104" i="1"/>
  <c r="OE103" i="1"/>
  <c r="NA101" i="1"/>
  <c r="OE102" i="1"/>
  <c r="OE101" i="1"/>
  <c r="NA100" i="1"/>
  <c r="OE155" i="1"/>
  <c r="NA102" i="1"/>
  <c r="OE154" i="1"/>
  <c r="NA157" i="1"/>
  <c r="NA156" i="1"/>
  <c r="NA104" i="1"/>
  <c r="OE156" i="1"/>
  <c r="NA155" i="1"/>
  <c r="NP103" i="1"/>
  <c r="NP155" i="1"/>
  <c r="NP101" i="1"/>
  <c r="NB99" i="1"/>
  <c r="NB100" i="1" s="1"/>
  <c r="NB108" i="1"/>
  <c r="NP109" i="1"/>
  <c r="NP110" i="1"/>
  <c r="NP111" i="1"/>
  <c r="NP112" i="1"/>
  <c r="NP113" i="1"/>
  <c r="NQ99" i="1"/>
  <c r="NQ100" i="1" s="1"/>
  <c r="NQ108" i="1"/>
  <c r="NA109" i="1"/>
  <c r="NA110" i="1"/>
  <c r="NA111" i="1"/>
  <c r="NA112" i="1"/>
  <c r="NA113" i="1"/>
  <c r="OE109" i="1"/>
  <c r="OE110" i="1"/>
  <c r="OE111" i="1"/>
  <c r="OE112" i="1"/>
  <c r="OE113" i="1"/>
  <c r="OF99" i="1"/>
  <c r="OF100" i="1" s="1"/>
  <c r="OF108" i="1"/>
  <c r="NP154" i="1"/>
  <c r="NA154" i="1"/>
  <c r="OE158" i="1"/>
  <c r="NQ153" i="1"/>
  <c r="NQ156" i="1" s="1"/>
  <c r="NQ162" i="1"/>
  <c r="NP163" i="1"/>
  <c r="NP164" i="1"/>
  <c r="NP165" i="1"/>
  <c r="NP166" i="1"/>
  <c r="NP167" i="1"/>
  <c r="OF153" i="1"/>
  <c r="OF154" i="1" s="1"/>
  <c r="OF162" i="1"/>
  <c r="OE163" i="1"/>
  <c r="OE164" i="1"/>
  <c r="OE165" i="1"/>
  <c r="OE166" i="1"/>
  <c r="OE167" i="1"/>
  <c r="NP158" i="1"/>
  <c r="NB153" i="1"/>
  <c r="NB155" i="1" s="1"/>
  <c r="NB162" i="1"/>
  <c r="NP157" i="1"/>
  <c r="NA163" i="1"/>
  <c r="NA164" i="1"/>
  <c r="NA165" i="1"/>
  <c r="NA166" i="1"/>
  <c r="NA167" i="1"/>
  <c r="NQ214" i="1"/>
  <c r="NQ270" i="1"/>
  <c r="OF214" i="1"/>
  <c r="OF270" i="1"/>
  <c r="NB214" i="1"/>
  <c r="NB270" i="1"/>
  <c r="NP127" i="1"/>
  <c r="NP128" i="1"/>
  <c r="NP129" i="1"/>
  <c r="NP130" i="1"/>
  <c r="NP131" i="1"/>
  <c r="NA145" i="1"/>
  <c r="NA146" i="1"/>
  <c r="NA147" i="1"/>
  <c r="NA148" i="1"/>
  <c r="NA149" i="1"/>
  <c r="NP136" i="1"/>
  <c r="NP137" i="1"/>
  <c r="NP138" i="1"/>
  <c r="NP139" i="1"/>
  <c r="NP140" i="1"/>
  <c r="OE145" i="1"/>
  <c r="OE146" i="1"/>
  <c r="OE147" i="1"/>
  <c r="OE148" i="1"/>
  <c r="OE149" i="1"/>
  <c r="NB117" i="1"/>
  <c r="NB144" i="1"/>
  <c r="NB126" i="1"/>
  <c r="NB135" i="1"/>
  <c r="OE136" i="1"/>
  <c r="OE137" i="1"/>
  <c r="OE138" i="1"/>
  <c r="OE139" i="1"/>
  <c r="OE140" i="1"/>
  <c r="OF126" i="1"/>
  <c r="OF144" i="1"/>
  <c r="OF117" i="1"/>
  <c r="OF135" i="1"/>
  <c r="NP118" i="1"/>
  <c r="NP119" i="1"/>
  <c r="NP120" i="1"/>
  <c r="NP121" i="1"/>
  <c r="NP122" i="1"/>
  <c r="OE118" i="1"/>
  <c r="OE119" i="1"/>
  <c r="OE120" i="1"/>
  <c r="OE121" i="1"/>
  <c r="OE122" i="1"/>
  <c r="NA118" i="1"/>
  <c r="NA119" i="1"/>
  <c r="NA120" i="1"/>
  <c r="NA121" i="1"/>
  <c r="NA122" i="1"/>
  <c r="NQ117" i="1"/>
  <c r="NQ126" i="1"/>
  <c r="NQ144" i="1"/>
  <c r="NQ135" i="1"/>
  <c r="NA127" i="1"/>
  <c r="NA128" i="1"/>
  <c r="NA129" i="1"/>
  <c r="NA130" i="1"/>
  <c r="NA131" i="1"/>
  <c r="OE127" i="1"/>
  <c r="OE128" i="1"/>
  <c r="OE129" i="1"/>
  <c r="OE130" i="1"/>
  <c r="OE131" i="1"/>
  <c r="NP145" i="1"/>
  <c r="NP146" i="1"/>
  <c r="NP147" i="1"/>
  <c r="NP148" i="1"/>
  <c r="NP149" i="1"/>
  <c r="NA136" i="1"/>
  <c r="NA137" i="1"/>
  <c r="NA138" i="1"/>
  <c r="NA139" i="1"/>
  <c r="NA140" i="1"/>
  <c r="OF254" i="1"/>
  <c r="OF250" i="1"/>
  <c r="OF258" i="1"/>
  <c r="OF246" i="1"/>
  <c r="OF266" i="1"/>
  <c r="OF262" i="1"/>
  <c r="NB254" i="1"/>
  <c r="NB262" i="1"/>
  <c r="NB246" i="1"/>
  <c r="NB258" i="1"/>
  <c r="NB266" i="1"/>
  <c r="NB250" i="1"/>
  <c r="NQ250" i="1"/>
  <c r="NQ246" i="1"/>
  <c r="NQ258" i="1"/>
  <c r="NQ266" i="1"/>
  <c r="NQ262" i="1"/>
  <c r="NQ254" i="1"/>
  <c r="NQ210" i="1"/>
  <c r="NQ224" i="1"/>
  <c r="NQ236" i="1"/>
  <c r="NQ220" i="1"/>
  <c r="NQ228" i="1"/>
  <c r="NQ232" i="1"/>
  <c r="NQ240" i="1"/>
  <c r="OF210" i="1"/>
  <c r="OF236" i="1"/>
  <c r="OF224" i="1"/>
  <c r="OF228" i="1"/>
  <c r="OF220" i="1"/>
  <c r="OF232" i="1"/>
  <c r="OF240" i="1"/>
  <c r="NB210" i="1"/>
  <c r="NB236" i="1"/>
  <c r="NB240" i="1"/>
  <c r="NB220" i="1"/>
  <c r="NB232" i="1"/>
  <c r="NB228" i="1"/>
  <c r="NB224" i="1"/>
  <c r="OF194" i="1"/>
  <c r="OF198" i="1"/>
  <c r="OF202" i="1"/>
  <c r="OF206" i="1"/>
  <c r="NB198" i="1"/>
  <c r="NB202" i="1"/>
  <c r="NB206" i="1"/>
  <c r="NB194" i="1"/>
  <c r="NQ198" i="1"/>
  <c r="NQ202" i="1"/>
  <c r="NQ206" i="1"/>
  <c r="NQ194"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90" i="1"/>
  <c r="NQ72" i="1"/>
  <c r="NA73" i="1"/>
  <c r="NA74" i="1"/>
  <c r="NA75" i="1"/>
  <c r="NA76" i="1"/>
  <c r="NA77" i="1"/>
  <c r="OE73" i="1"/>
  <c r="OE74" i="1"/>
  <c r="OE75" i="1"/>
  <c r="OE76" i="1"/>
  <c r="OE77" i="1"/>
  <c r="OF190" i="1"/>
  <c r="OF72" i="1"/>
  <c r="NP73" i="1"/>
  <c r="NP74" i="1"/>
  <c r="NP75" i="1"/>
  <c r="NP76" i="1"/>
  <c r="NP77" i="1"/>
  <c r="NB190" i="1"/>
  <c r="NB72" i="1"/>
  <c r="OE57" i="1"/>
  <c r="OE53" i="1"/>
  <c r="NB181" i="1"/>
  <c r="NB177" i="1"/>
  <c r="NQ181" i="1"/>
  <c r="NQ177" i="1"/>
  <c r="OF181" i="1"/>
  <c r="OF177"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171" i="1"/>
  <c r="NB41" i="1"/>
  <c r="NB42" i="1" s="1"/>
  <c r="NB171" i="1"/>
  <c r="NA42" i="1"/>
  <c r="OE48" i="1"/>
  <c r="NQ41" i="1"/>
  <c r="NQ44" i="1" s="1"/>
  <c r="NQ171" i="1"/>
  <c r="NA48" i="1"/>
  <c r="OG14" i="1"/>
  <c r="OG16" i="1"/>
  <c r="NC14" i="1"/>
  <c r="NC16" i="1"/>
  <c r="NR14" i="1"/>
  <c r="NR16" i="1"/>
  <c r="L156" i="4"/>
  <c r="L157" i="4" s="1"/>
  <c r="L160" i="4"/>
  <c r="L161" i="4"/>
  <c r="L158" i="4"/>
  <c r="L159" i="4"/>
  <c r="AP156" i="4"/>
  <c r="AP157" i="4" s="1"/>
  <c r="AP161" i="4"/>
  <c r="AP159" i="4"/>
  <c r="AP160" i="4"/>
  <c r="AP158" i="4"/>
  <c r="ND13" i="1" s="1"/>
  <c r="ND17" i="1" s="1"/>
  <c r="CI156" i="4"/>
  <c r="CI157" i="4" s="1"/>
  <c r="CI158" i="4"/>
  <c r="CI159" i="4"/>
  <c r="CI160" i="4"/>
  <c r="CI161" i="4"/>
  <c r="BE156" i="4"/>
  <c r="BE157" i="4" s="1"/>
  <c r="BE160" i="4"/>
  <c r="BE158" i="4"/>
  <c r="NS13" i="1" s="1"/>
  <c r="NS17" i="1" s="1"/>
  <c r="BE161" i="4"/>
  <c r="BE159" i="4"/>
  <c r="CX156" i="4"/>
  <c r="CX157" i="4" s="1"/>
  <c r="CX158" i="4"/>
  <c r="CX159" i="4"/>
  <c r="CX160" i="4"/>
  <c r="CX161" i="4"/>
  <c r="DM156" i="4"/>
  <c r="DM157" i="4" s="1"/>
  <c r="DM158" i="4"/>
  <c r="DM159" i="4"/>
  <c r="DM160" i="4"/>
  <c r="DM161" i="4"/>
  <c r="BT156" i="4"/>
  <c r="BT157" i="4" s="1"/>
  <c r="BT161" i="4"/>
  <c r="BT159" i="4"/>
  <c r="BT160" i="4"/>
  <c r="BT158" i="4"/>
  <c r="OH13" i="1" s="1"/>
  <c r="OH17" i="1" s="1"/>
  <c r="AA156" i="4"/>
  <c r="AA157" i="4" s="1"/>
  <c r="AA158" i="4"/>
  <c r="AA160" i="4"/>
  <c r="AA161" i="4"/>
  <c r="AA159" i="4"/>
  <c r="LX13" i="1"/>
  <c r="LX315" i="1"/>
  <c r="LW13" i="1"/>
  <c r="LW315" i="1"/>
  <c r="MG13" i="1"/>
  <c r="MG315" i="1"/>
  <c r="E389" i="4"/>
  <c r="B373" i="4"/>
  <c r="C374" i="4"/>
  <c r="C375" i="4" s="1"/>
  <c r="P371" i="4"/>
  <c r="B371" i="4"/>
  <c r="F390" i="4"/>
  <c r="I391" i="4"/>
  <c r="V391" i="4" s="1"/>
  <c r="H391" i="4"/>
  <c r="U391" i="4" s="1"/>
  <c r="G391" i="4"/>
  <c r="D391" i="4"/>
  <c r="Q391" i="4" s="1"/>
  <c r="F455" i="4"/>
  <c r="E455" i="4"/>
  <c r="D455" i="4"/>
  <c r="Q455" i="4" s="1"/>
  <c r="U390" i="4"/>
  <c r="R377" i="4"/>
  <c r="R374" i="4"/>
  <c r="S374"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0" i="4"/>
  <c r="BY354" i="4"/>
  <c r="BY352" i="4"/>
  <c r="CM350" i="4"/>
  <c r="CL352" i="4"/>
  <c r="CL354" i="4"/>
  <c r="CF350" i="4"/>
  <c r="CE352" i="4"/>
  <c r="CE354" i="4"/>
  <c r="BS352" i="4"/>
  <c r="BS354" i="4"/>
  <c r="A392" i="4"/>
  <c r="A456" i="4"/>
  <c r="B37" i="1"/>
  <c r="AQ155" i="4"/>
  <c r="DN155" i="4"/>
  <c r="CY155" i="4"/>
  <c r="AB155" i="4"/>
  <c r="CJ155" i="4"/>
  <c r="BF155" i="4"/>
  <c r="M155" i="4"/>
  <c r="BU155"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NQ155" i="1" l="1"/>
  <c r="NQ158" i="1"/>
  <c r="NQ154" i="1"/>
  <c r="NB103" i="1"/>
  <c r="NB101" i="1"/>
  <c r="NB104" i="1"/>
  <c r="NQ104" i="1"/>
  <c r="NQ103" i="1"/>
  <c r="NQ102" i="1"/>
  <c r="OF103" i="1"/>
  <c r="OF104" i="1"/>
  <c r="NB102" i="1"/>
  <c r="OF102" i="1"/>
  <c r="OF101" i="1"/>
  <c r="NR99" i="1"/>
  <c r="NR104" i="1" s="1"/>
  <c r="NR108" i="1"/>
  <c r="NC99" i="1"/>
  <c r="NC104" i="1" s="1"/>
  <c r="NC108" i="1"/>
  <c r="NQ101" i="1"/>
  <c r="OF109" i="1"/>
  <c r="OF110" i="1"/>
  <c r="OF111" i="1"/>
  <c r="OF112" i="1"/>
  <c r="OF113" i="1"/>
  <c r="OG99" i="1"/>
  <c r="OG102" i="1" s="1"/>
  <c r="OG108" i="1"/>
  <c r="NQ157" i="1"/>
  <c r="NB109" i="1"/>
  <c r="NB110" i="1"/>
  <c r="NB111" i="1"/>
  <c r="NB112" i="1"/>
  <c r="NB113" i="1"/>
  <c r="NQ109" i="1"/>
  <c r="NQ110" i="1"/>
  <c r="NQ111" i="1"/>
  <c r="NQ112" i="1"/>
  <c r="NQ113" i="1"/>
  <c r="NC153" i="1"/>
  <c r="NC156" i="1" s="1"/>
  <c r="NC162" i="1"/>
  <c r="OG153" i="1"/>
  <c r="OG156" i="1" s="1"/>
  <c r="OG162" i="1"/>
  <c r="OF158" i="1"/>
  <c r="OF157" i="1"/>
  <c r="NB154" i="1"/>
  <c r="OF156" i="1"/>
  <c r="NB158" i="1"/>
  <c r="OF155" i="1"/>
  <c r="NB157" i="1"/>
  <c r="NR153" i="1"/>
  <c r="NR155" i="1" s="1"/>
  <c r="NR162" i="1"/>
  <c r="NB156" i="1"/>
  <c r="NQ163" i="1"/>
  <c r="NQ164" i="1"/>
  <c r="NQ165" i="1"/>
  <c r="NQ166" i="1"/>
  <c r="NQ167" i="1"/>
  <c r="NB163" i="1"/>
  <c r="NB164" i="1"/>
  <c r="NB165" i="1"/>
  <c r="NB166" i="1"/>
  <c r="NB167" i="1"/>
  <c r="OF163" i="1"/>
  <c r="OF164" i="1"/>
  <c r="OF165" i="1"/>
  <c r="OF166" i="1"/>
  <c r="OF167" i="1"/>
  <c r="OG214" i="1"/>
  <c r="OG270" i="1"/>
  <c r="NR214" i="1"/>
  <c r="NR270" i="1"/>
  <c r="NC214" i="1"/>
  <c r="NC270" i="1"/>
  <c r="OF118" i="1"/>
  <c r="OF119" i="1"/>
  <c r="OF120" i="1"/>
  <c r="OF121" i="1"/>
  <c r="OF122" i="1"/>
  <c r="NB136" i="1"/>
  <c r="NB137" i="1"/>
  <c r="NB138" i="1"/>
  <c r="NB139" i="1"/>
  <c r="NB140" i="1"/>
  <c r="OF145" i="1"/>
  <c r="OF146" i="1"/>
  <c r="OF147" i="1"/>
  <c r="OF148" i="1"/>
  <c r="OF149" i="1"/>
  <c r="NB127" i="1"/>
  <c r="NB128" i="1"/>
  <c r="NB129" i="1"/>
  <c r="NB130" i="1"/>
  <c r="NB131" i="1"/>
  <c r="NR126" i="1"/>
  <c r="NR144" i="1"/>
  <c r="NR135" i="1"/>
  <c r="NR117" i="1"/>
  <c r="OF127" i="1"/>
  <c r="OF128" i="1"/>
  <c r="OF129" i="1"/>
  <c r="OF130" i="1"/>
  <c r="OF131" i="1"/>
  <c r="NB145" i="1"/>
  <c r="NB146" i="1"/>
  <c r="NB147" i="1"/>
  <c r="NB148" i="1"/>
  <c r="NB149" i="1"/>
  <c r="NB118" i="1"/>
  <c r="NB119" i="1"/>
  <c r="NB120" i="1"/>
  <c r="NB121" i="1"/>
  <c r="NB122" i="1"/>
  <c r="NC144" i="1"/>
  <c r="NC117" i="1"/>
  <c r="NC126" i="1"/>
  <c r="NC135" i="1"/>
  <c r="NQ136" i="1"/>
  <c r="NQ137" i="1"/>
  <c r="NQ138" i="1"/>
  <c r="NQ139" i="1"/>
  <c r="NQ140" i="1"/>
  <c r="NQ145" i="1"/>
  <c r="NQ146" i="1"/>
  <c r="NQ147" i="1"/>
  <c r="NQ148" i="1"/>
  <c r="NQ149" i="1"/>
  <c r="OG126" i="1"/>
  <c r="OG135" i="1"/>
  <c r="OG117" i="1"/>
  <c r="OG144" i="1"/>
  <c r="NQ127" i="1"/>
  <c r="NQ128" i="1"/>
  <c r="NQ129" i="1"/>
  <c r="NQ130" i="1"/>
  <c r="NQ131" i="1"/>
  <c r="NQ118" i="1"/>
  <c r="NQ119" i="1"/>
  <c r="NQ120" i="1"/>
  <c r="NQ121" i="1"/>
  <c r="NQ122" i="1"/>
  <c r="OF136" i="1"/>
  <c r="OF137" i="1"/>
  <c r="OF138" i="1"/>
  <c r="OF139" i="1"/>
  <c r="OF140" i="1"/>
  <c r="NR262" i="1"/>
  <c r="NR246" i="1"/>
  <c r="NR258" i="1"/>
  <c r="NR266" i="1"/>
  <c r="NR250" i="1"/>
  <c r="NR254" i="1"/>
  <c r="NC246" i="1"/>
  <c r="NC250" i="1"/>
  <c r="NC254" i="1"/>
  <c r="NC262" i="1"/>
  <c r="NC258" i="1"/>
  <c r="NC266" i="1"/>
  <c r="OG262" i="1"/>
  <c r="OG254" i="1"/>
  <c r="OG250" i="1"/>
  <c r="OG246" i="1"/>
  <c r="OG258" i="1"/>
  <c r="OG266" i="1"/>
  <c r="OG210" i="1"/>
  <c r="OG232" i="1"/>
  <c r="OG240" i="1"/>
  <c r="OG220" i="1"/>
  <c r="OG228" i="1"/>
  <c r="OG224" i="1"/>
  <c r="OG236" i="1"/>
  <c r="NR210" i="1"/>
  <c r="NR240" i="1"/>
  <c r="NR220" i="1"/>
  <c r="NR232" i="1"/>
  <c r="NR228" i="1"/>
  <c r="NR236" i="1"/>
  <c r="NR224" i="1"/>
  <c r="NC210" i="1"/>
  <c r="NC224" i="1"/>
  <c r="NC228" i="1"/>
  <c r="NC236" i="1"/>
  <c r="NC240" i="1"/>
  <c r="NC220" i="1"/>
  <c r="NC232" i="1"/>
  <c r="NR194" i="1"/>
  <c r="NR206" i="1"/>
  <c r="NR202" i="1"/>
  <c r="NR198" i="1"/>
  <c r="NC194" i="1"/>
  <c r="NC206" i="1"/>
  <c r="NC198" i="1"/>
  <c r="NC202" i="1"/>
  <c r="OG202" i="1"/>
  <c r="OG198" i="1"/>
  <c r="OG194" i="1"/>
  <c r="OG206"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90" i="1"/>
  <c r="OG72" i="1"/>
  <c r="NR190" i="1"/>
  <c r="NR72" i="1"/>
  <c r="NB73" i="1"/>
  <c r="NB74" i="1"/>
  <c r="NB75" i="1"/>
  <c r="NB76" i="1"/>
  <c r="NB77" i="1"/>
  <c r="OF73" i="1"/>
  <c r="OF74" i="1"/>
  <c r="OF75" i="1"/>
  <c r="OF76" i="1"/>
  <c r="OF77" i="1"/>
  <c r="NQ73" i="1"/>
  <c r="NQ74" i="1"/>
  <c r="NQ75" i="1"/>
  <c r="NQ76" i="1"/>
  <c r="NQ77" i="1"/>
  <c r="NC190" i="1"/>
  <c r="NC72" i="1"/>
  <c r="NC181" i="1"/>
  <c r="NC177" i="1"/>
  <c r="OG181" i="1"/>
  <c r="OG177" i="1"/>
  <c r="NR181" i="1"/>
  <c r="NR177"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171" i="1"/>
  <c r="NB44" i="1"/>
  <c r="NC41" i="1"/>
  <c r="NC44" i="1" s="1"/>
  <c r="NC171" i="1"/>
  <c r="NB43" i="1"/>
  <c r="OG41" i="1"/>
  <c r="OG42" i="1" s="1"/>
  <c r="OG171" i="1"/>
  <c r="MG16" i="1"/>
  <c r="MG17" i="1"/>
  <c r="LW16" i="1"/>
  <c r="LW17" i="1"/>
  <c r="LX16" i="1"/>
  <c r="LX17" i="1"/>
  <c r="OH14" i="1"/>
  <c r="OH16" i="1"/>
  <c r="NS14" i="1"/>
  <c r="NS16" i="1"/>
  <c r="ND14" i="1"/>
  <c r="ND16" i="1"/>
  <c r="JS37" i="1"/>
  <c r="JY37" i="1"/>
  <c r="JX37" i="1"/>
  <c r="JW37" i="1"/>
  <c r="JV37" i="1"/>
  <c r="JU37" i="1"/>
  <c r="JT37" i="1"/>
  <c r="KU37" i="1"/>
  <c r="LE37" i="1"/>
  <c r="LD37" i="1"/>
  <c r="KP37" i="1"/>
  <c r="KO37" i="1"/>
  <c r="KN37" i="1"/>
  <c r="KM37" i="1"/>
  <c r="KL37" i="1"/>
  <c r="KK37" i="1"/>
  <c r="KS37" i="1"/>
  <c r="KR37" i="1" s="1"/>
  <c r="LC37" i="1"/>
  <c r="BF156" i="4"/>
  <c r="BF157" i="4" s="1"/>
  <c r="BF160" i="4"/>
  <c r="BF158" i="4"/>
  <c r="NT13" i="1" s="1"/>
  <c r="NT17" i="1" s="1"/>
  <c r="BF161" i="4"/>
  <c r="BF159" i="4"/>
  <c r="CJ156" i="4"/>
  <c r="CJ157" i="4" s="1"/>
  <c r="CJ158" i="4"/>
  <c r="CJ159" i="4"/>
  <c r="CJ160" i="4"/>
  <c r="CJ161" i="4"/>
  <c r="M156" i="4"/>
  <c r="M157" i="4" s="1"/>
  <c r="M158" i="4"/>
  <c r="M160" i="4"/>
  <c r="M161" i="4"/>
  <c r="M159" i="4"/>
  <c r="AB156" i="4"/>
  <c r="AB157" i="4" s="1"/>
  <c r="AB158" i="4"/>
  <c r="AB159" i="4"/>
  <c r="AB161" i="4"/>
  <c r="AB160" i="4"/>
  <c r="CY156" i="4"/>
  <c r="CY157" i="4" s="1"/>
  <c r="CY158" i="4"/>
  <c r="CY159" i="4"/>
  <c r="CY160" i="4"/>
  <c r="CY161" i="4"/>
  <c r="DN156" i="4"/>
  <c r="DN157" i="4" s="1"/>
  <c r="DN158" i="4"/>
  <c r="DN159" i="4"/>
  <c r="DN160" i="4"/>
  <c r="DN161" i="4"/>
  <c r="BU156" i="4"/>
  <c r="BU157" i="4" s="1"/>
  <c r="BU161" i="4"/>
  <c r="BU159" i="4"/>
  <c r="BU160" i="4"/>
  <c r="BU158" i="4"/>
  <c r="OI13" i="1" s="1"/>
  <c r="AQ156" i="4"/>
  <c r="AQ157" i="4" s="1"/>
  <c r="AQ161" i="4"/>
  <c r="AQ159" i="4"/>
  <c r="AQ160" i="4"/>
  <c r="AQ158" i="4"/>
  <c r="NE13" i="1" s="1"/>
  <c r="NE17" i="1" s="1"/>
  <c r="KZ37" i="1"/>
  <c r="E390" i="4"/>
  <c r="B374" i="4"/>
  <c r="P374" i="4"/>
  <c r="P375" i="4"/>
  <c r="C376" i="4"/>
  <c r="F391" i="4"/>
  <c r="F456" i="4"/>
  <c r="E456" i="4"/>
  <c r="D456" i="4"/>
  <c r="Q456" i="4" s="1"/>
  <c r="I392" i="4"/>
  <c r="V392" i="4" s="1"/>
  <c r="H392" i="4"/>
  <c r="G392" i="4"/>
  <c r="T392" i="4" s="1"/>
  <c r="D392" i="4"/>
  <c r="Q392" i="4" s="1"/>
  <c r="T391" i="4"/>
  <c r="R378" i="4"/>
  <c r="R375" i="4"/>
  <c r="R381" i="4"/>
  <c r="S375" i="4"/>
  <c r="B375" i="4"/>
  <c r="Q306" i="8"/>
  <c r="R306" i="8"/>
  <c r="F302" i="8"/>
  <c r="E302" i="8"/>
  <c r="CG337" i="6"/>
  <c r="CG339" i="6"/>
  <c r="CG337" i="7"/>
  <c r="CG339" i="7"/>
  <c r="CN337" i="6"/>
  <c r="CN339" i="6"/>
  <c r="CN337" i="7"/>
  <c r="CN339" i="7"/>
  <c r="CN337" i="8"/>
  <c r="CN339" i="8"/>
  <c r="CG337" i="8"/>
  <c r="CG339" i="8"/>
  <c r="CG350" i="4"/>
  <c r="CF354" i="4"/>
  <c r="CF352" i="4"/>
  <c r="CN350" i="4"/>
  <c r="CM354" i="4"/>
  <c r="CM352" i="4"/>
  <c r="BZ354" i="4"/>
  <c r="BZ352" i="4"/>
  <c r="LJ37" i="1"/>
  <c r="LI37" i="1"/>
  <c r="LH37" i="1"/>
  <c r="LG37" i="1"/>
  <c r="LF37" i="1"/>
  <c r="CJ37" i="1"/>
  <c r="A457" i="4"/>
  <c r="A393" i="4"/>
  <c r="CZ155" i="4"/>
  <c r="DO155" i="4"/>
  <c r="BV155" i="4"/>
  <c r="CK155" i="4"/>
  <c r="AC155" i="4"/>
  <c r="N155" i="4"/>
  <c r="AR155" i="4"/>
  <c r="BG155"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NR158" i="1" l="1"/>
  <c r="NR154" i="1"/>
  <c r="NR102" i="1"/>
  <c r="OG157" i="1"/>
  <c r="OG155" i="1"/>
  <c r="OG154" i="1"/>
  <c r="NR103" i="1"/>
  <c r="NR101" i="1"/>
  <c r="NR157" i="1"/>
  <c r="NR156" i="1"/>
  <c r="NC158" i="1"/>
  <c r="NR100" i="1"/>
  <c r="OG158" i="1"/>
  <c r="NC102" i="1"/>
  <c r="NC155" i="1"/>
  <c r="NC101" i="1"/>
  <c r="NC154" i="1"/>
  <c r="NC100" i="1"/>
  <c r="OG104" i="1"/>
  <c r="NC103" i="1"/>
  <c r="OG103" i="1"/>
  <c r="OG101" i="1"/>
  <c r="OG100" i="1"/>
  <c r="NS99" i="1"/>
  <c r="NS100" i="1" s="1"/>
  <c r="NS108" i="1"/>
  <c r="OH99" i="1"/>
  <c r="OH100" i="1" s="1"/>
  <c r="OH108" i="1"/>
  <c r="OG109" i="1"/>
  <c r="OG110" i="1"/>
  <c r="OG111" i="1"/>
  <c r="OG112" i="1"/>
  <c r="OG113" i="1"/>
  <c r="NC109" i="1"/>
  <c r="NC110" i="1"/>
  <c r="NC111" i="1"/>
  <c r="NC112" i="1"/>
  <c r="NC113" i="1"/>
  <c r="ND99" i="1"/>
  <c r="ND103" i="1" s="1"/>
  <c r="ND108" i="1"/>
  <c r="NR109" i="1"/>
  <c r="NR110" i="1"/>
  <c r="NR111" i="1"/>
  <c r="NR112" i="1"/>
  <c r="NR113" i="1"/>
  <c r="NC157" i="1"/>
  <c r="ND153" i="1"/>
  <c r="ND154" i="1" s="1"/>
  <c r="ND162" i="1"/>
  <c r="NR163" i="1"/>
  <c r="NR164" i="1"/>
  <c r="NR165" i="1"/>
  <c r="NR166" i="1"/>
  <c r="NR167" i="1"/>
  <c r="NS153" i="1"/>
  <c r="NS157" i="1" s="1"/>
  <c r="NS162" i="1"/>
  <c r="OG163" i="1"/>
  <c r="OG164" i="1"/>
  <c r="OG165" i="1"/>
  <c r="OG166" i="1"/>
  <c r="OG167" i="1"/>
  <c r="OH153" i="1"/>
  <c r="OH154" i="1" s="1"/>
  <c r="OH162" i="1"/>
  <c r="NC163" i="1"/>
  <c r="NC164" i="1"/>
  <c r="NC165" i="1"/>
  <c r="NC166" i="1"/>
  <c r="NC167" i="1"/>
  <c r="B307" i="1"/>
  <c r="B306" i="1"/>
  <c r="B305" i="1"/>
  <c r="B304" i="1"/>
  <c r="B303" i="1"/>
  <c r="B302" i="1"/>
  <c r="B300" i="1"/>
  <c r="B301" i="1"/>
  <c r="B298" i="1"/>
  <c r="B299" i="1"/>
  <c r="B297" i="1"/>
  <c r="B296" i="1"/>
  <c r="B294" i="1"/>
  <c r="B295" i="1"/>
  <c r="B292" i="1"/>
  <c r="B291" i="1"/>
  <c r="B290" i="1"/>
  <c r="B293" i="1"/>
  <c r="B288" i="1"/>
  <c r="B289" i="1"/>
  <c r="B287" i="1"/>
  <c r="B286" i="1"/>
  <c r="B284" i="1"/>
  <c r="B285" i="1"/>
  <c r="B280" i="1"/>
  <c r="B283" i="1"/>
  <c r="NS214" i="1"/>
  <c r="NS270" i="1"/>
  <c r="B273" i="1"/>
  <c r="B271" i="1"/>
  <c r="B272" i="1"/>
  <c r="OH214" i="1"/>
  <c r="OH270" i="1"/>
  <c r="ND214" i="1"/>
  <c r="ND270" i="1"/>
  <c r="B217" i="1"/>
  <c r="B216" i="1"/>
  <c r="B215" i="1"/>
  <c r="OG145" i="1"/>
  <c r="OG146" i="1"/>
  <c r="OG147" i="1"/>
  <c r="OG148" i="1"/>
  <c r="OG149" i="1"/>
  <c r="OH135" i="1"/>
  <c r="OH117" i="1"/>
  <c r="OH144" i="1"/>
  <c r="OH126" i="1"/>
  <c r="OG118" i="1"/>
  <c r="OG119" i="1"/>
  <c r="OG120" i="1"/>
  <c r="OG121" i="1"/>
  <c r="OG122" i="1"/>
  <c r="NC145" i="1"/>
  <c r="NC146" i="1"/>
  <c r="NC147" i="1"/>
  <c r="NC148" i="1"/>
  <c r="NC149" i="1"/>
  <c r="NR118" i="1"/>
  <c r="NR119" i="1"/>
  <c r="NR120" i="1"/>
  <c r="NR121" i="1"/>
  <c r="NR122" i="1"/>
  <c r="OG136" i="1"/>
  <c r="OG137" i="1"/>
  <c r="OG138" i="1"/>
  <c r="OG139" i="1"/>
  <c r="OG140" i="1"/>
  <c r="NR136" i="1"/>
  <c r="NR137" i="1"/>
  <c r="NR138" i="1"/>
  <c r="NR139" i="1"/>
  <c r="NR140" i="1"/>
  <c r="OG127" i="1"/>
  <c r="OG128" i="1"/>
  <c r="OG129" i="1"/>
  <c r="OG130" i="1"/>
  <c r="OG131" i="1"/>
  <c r="NR145" i="1"/>
  <c r="NR146" i="1"/>
  <c r="NR147" i="1"/>
  <c r="NR148" i="1"/>
  <c r="NR149" i="1"/>
  <c r="NR127" i="1"/>
  <c r="NR128" i="1"/>
  <c r="NR129" i="1"/>
  <c r="NR130" i="1"/>
  <c r="NR131" i="1"/>
  <c r="ND117" i="1"/>
  <c r="ND126" i="1"/>
  <c r="ND135" i="1"/>
  <c r="ND144" i="1"/>
  <c r="NC136" i="1"/>
  <c r="NC137" i="1"/>
  <c r="NC138" i="1"/>
  <c r="NC139" i="1"/>
  <c r="NC140" i="1"/>
  <c r="NC118" i="1"/>
  <c r="NC119" i="1"/>
  <c r="NC120" i="1"/>
  <c r="NC121" i="1"/>
  <c r="NC122" i="1"/>
  <c r="NS144" i="1"/>
  <c r="NS126" i="1"/>
  <c r="NS117" i="1"/>
  <c r="NS135" i="1"/>
  <c r="NC127" i="1"/>
  <c r="NC128" i="1"/>
  <c r="NC129" i="1"/>
  <c r="NC130" i="1"/>
  <c r="NC131" i="1"/>
  <c r="B279" i="1"/>
  <c r="B278" i="1"/>
  <c r="B277" i="1"/>
  <c r="B276" i="1"/>
  <c r="OH246" i="1"/>
  <c r="OH258" i="1"/>
  <c r="OH266" i="1"/>
  <c r="OH254" i="1"/>
  <c r="OH250" i="1"/>
  <c r="OH262" i="1"/>
  <c r="ND246" i="1"/>
  <c r="ND266" i="1"/>
  <c r="ND250" i="1"/>
  <c r="ND262" i="1"/>
  <c r="ND254" i="1"/>
  <c r="ND258" i="1"/>
  <c r="B268" i="1"/>
  <c r="B269" i="1"/>
  <c r="B267" i="1"/>
  <c r="B265" i="1"/>
  <c r="B263" i="1"/>
  <c r="B264" i="1"/>
  <c r="B261" i="1"/>
  <c r="B259" i="1"/>
  <c r="B257" i="1"/>
  <c r="B260" i="1"/>
  <c r="B256" i="1"/>
  <c r="B253" i="1"/>
  <c r="B255" i="1"/>
  <c r="B252" i="1"/>
  <c r="B251" i="1"/>
  <c r="B247" i="1"/>
  <c r="B248" i="1"/>
  <c r="B249" i="1"/>
  <c r="NS254" i="1"/>
  <c r="NS258" i="1"/>
  <c r="NS246" i="1"/>
  <c r="NS266" i="1"/>
  <c r="NS250" i="1"/>
  <c r="NS262" i="1"/>
  <c r="NS210" i="1"/>
  <c r="NS228" i="1"/>
  <c r="NS236" i="1"/>
  <c r="NS240" i="1"/>
  <c r="NS232" i="1"/>
  <c r="NS220" i="1"/>
  <c r="NS224" i="1"/>
  <c r="OH210" i="1"/>
  <c r="OH228" i="1"/>
  <c r="OH224" i="1"/>
  <c r="OH220" i="1"/>
  <c r="OH232" i="1"/>
  <c r="OH236" i="1"/>
  <c r="OH240" i="1"/>
  <c r="ND210" i="1"/>
  <c r="ND232" i="1"/>
  <c r="ND236" i="1"/>
  <c r="ND224" i="1"/>
  <c r="ND228" i="1"/>
  <c r="ND240" i="1"/>
  <c r="ND220" i="1"/>
  <c r="B243" i="1"/>
  <c r="B242" i="1"/>
  <c r="B241" i="1"/>
  <c r="B239" i="1"/>
  <c r="B238" i="1"/>
  <c r="B235" i="1"/>
  <c r="B233" i="1"/>
  <c r="B231" i="1"/>
  <c r="B234" i="1"/>
  <c r="B229" i="1"/>
  <c r="B237" i="1"/>
  <c r="B230" i="1"/>
  <c r="B226" i="1"/>
  <c r="B227" i="1"/>
  <c r="B225" i="1"/>
  <c r="B223" i="1"/>
  <c r="B221" i="1"/>
  <c r="B222" i="1"/>
  <c r="B213" i="1"/>
  <c r="B212" i="1"/>
  <c r="B211" i="1"/>
  <c r="ND206" i="1"/>
  <c r="ND198" i="1"/>
  <c r="ND202" i="1"/>
  <c r="ND194" i="1"/>
  <c r="B209" i="1"/>
  <c r="B207" i="1"/>
  <c r="B208" i="1"/>
  <c r="B205" i="1"/>
  <c r="B204" i="1"/>
  <c r="B201" i="1"/>
  <c r="B200" i="1"/>
  <c r="B203" i="1"/>
  <c r="B199" i="1"/>
  <c r="B197" i="1"/>
  <c r="B196" i="1"/>
  <c r="B195" i="1"/>
  <c r="NS206" i="1"/>
  <c r="NS198" i="1"/>
  <c r="NS202" i="1"/>
  <c r="NS194" i="1"/>
  <c r="OH194" i="1"/>
  <c r="OH198" i="1"/>
  <c r="OH206" i="1"/>
  <c r="OH202" i="1"/>
  <c r="B192" i="1"/>
  <c r="B193" i="1"/>
  <c r="B191"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90" i="1"/>
  <c r="NS72" i="1"/>
  <c r="OH190" i="1"/>
  <c r="OH72" i="1"/>
  <c r="NR73" i="1"/>
  <c r="NR74" i="1"/>
  <c r="NR75" i="1"/>
  <c r="NR76" i="1"/>
  <c r="NR77" i="1"/>
  <c r="NC73" i="1"/>
  <c r="NC74" i="1"/>
  <c r="NC75" i="1"/>
  <c r="NC76" i="1"/>
  <c r="NC77" i="1"/>
  <c r="OG73" i="1"/>
  <c r="OG74" i="1"/>
  <c r="OG75" i="1"/>
  <c r="OG76" i="1"/>
  <c r="OG77" i="1"/>
  <c r="ND190" i="1"/>
  <c r="ND72" i="1"/>
  <c r="B184" i="1"/>
  <c r="B186" i="1"/>
  <c r="B185" i="1"/>
  <c r="OH181" i="1"/>
  <c r="OH177" i="1"/>
  <c r="NS181" i="1"/>
  <c r="NS177" i="1"/>
  <c r="ND181" i="1"/>
  <c r="ND177" i="1"/>
  <c r="NR57" i="1"/>
  <c r="B183" i="1"/>
  <c r="B182"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171" i="1"/>
  <c r="OG47" i="1"/>
  <c r="NC48" i="1"/>
  <c r="OG46" i="1"/>
  <c r="OG48" i="1"/>
  <c r="OH41" i="1"/>
  <c r="OH42" i="1" s="1"/>
  <c r="OH171" i="1"/>
  <c r="OG45" i="1"/>
  <c r="NC46" i="1"/>
  <c r="OG44" i="1"/>
  <c r="ND41" i="1"/>
  <c r="ND43" i="1" s="1"/>
  <c r="ND171" i="1"/>
  <c r="NC45" i="1"/>
  <c r="OG43" i="1"/>
  <c r="B173" i="1"/>
  <c r="B172" i="1"/>
  <c r="OI14" i="1"/>
  <c r="OI16" i="1"/>
  <c r="NT14" i="1"/>
  <c r="NT16" i="1"/>
  <c r="NE14" i="1"/>
  <c r="NE16" i="1"/>
  <c r="B25" i="1"/>
  <c r="B26" i="1"/>
  <c r="CZ156" i="4"/>
  <c r="CZ157" i="4" s="1"/>
  <c r="CZ158" i="4"/>
  <c r="CZ159" i="4"/>
  <c r="CZ160" i="4"/>
  <c r="CZ161" i="4"/>
  <c r="BG156" i="4"/>
  <c r="BG157" i="4" s="1"/>
  <c r="BG160" i="4"/>
  <c r="BG158" i="4"/>
  <c r="NU13" i="1" s="1"/>
  <c r="NU17" i="1" s="1"/>
  <c r="BG161" i="4"/>
  <c r="BG159" i="4"/>
  <c r="BV156" i="4"/>
  <c r="BV157" i="4" s="1"/>
  <c r="BV161" i="4"/>
  <c r="BV159" i="4"/>
  <c r="BV160" i="4"/>
  <c r="BV158" i="4"/>
  <c r="OJ13" i="1" s="1"/>
  <c r="CK156" i="4"/>
  <c r="CK157" i="4" s="1"/>
  <c r="CK158" i="4"/>
  <c r="CK159" i="4"/>
  <c r="CK160" i="4"/>
  <c r="CK161" i="4"/>
  <c r="AR156" i="4"/>
  <c r="AR157" i="4" s="1"/>
  <c r="AR161" i="4"/>
  <c r="AR159" i="4"/>
  <c r="AR160" i="4"/>
  <c r="AR158" i="4"/>
  <c r="NF13" i="1" s="1"/>
  <c r="NF17" i="1" s="1"/>
  <c r="N156" i="4"/>
  <c r="N157" i="4" s="1"/>
  <c r="N158" i="4"/>
  <c r="N160" i="4"/>
  <c r="N159" i="4"/>
  <c r="N161" i="4"/>
  <c r="DO156" i="4"/>
  <c r="DO157" i="4" s="1"/>
  <c r="DO158" i="4"/>
  <c r="DO159" i="4"/>
  <c r="DO160" i="4"/>
  <c r="DO161" i="4"/>
  <c r="AC156" i="4"/>
  <c r="AC157" i="4" s="1"/>
  <c r="AC158" i="4"/>
  <c r="AC159" i="4"/>
  <c r="AC160" i="4"/>
  <c r="AC161" i="4"/>
  <c r="E391" i="4"/>
  <c r="F392" i="4"/>
  <c r="P376" i="4"/>
  <c r="C377" i="4"/>
  <c r="U392" i="4"/>
  <c r="D393" i="4"/>
  <c r="Q393" i="4" s="1"/>
  <c r="I393" i="4"/>
  <c r="V393" i="4" s="1"/>
  <c r="H393" i="4"/>
  <c r="U393" i="4" s="1"/>
  <c r="G393" i="4"/>
  <c r="T393" i="4" s="1"/>
  <c r="E457" i="4"/>
  <c r="D457" i="4"/>
  <c r="Q457" i="4" s="1"/>
  <c r="F457" i="4"/>
  <c r="R385" i="4"/>
  <c r="R389" i="4"/>
  <c r="R379" i="4"/>
  <c r="R376" i="4"/>
  <c r="R382" i="4"/>
  <c r="S376" i="4"/>
  <c r="B376" i="4"/>
  <c r="E306" i="8"/>
  <c r="F306" i="8"/>
  <c r="R307" i="8"/>
  <c r="Q307" i="8"/>
  <c r="CN354" i="4"/>
  <c r="CN352" i="4"/>
  <c r="CG352" i="4"/>
  <c r="CG354" i="4"/>
  <c r="A458" i="4"/>
  <c r="A394" i="4"/>
  <c r="BW155" i="4"/>
  <c r="AS155" i="4"/>
  <c r="DA155" i="4"/>
  <c r="O155" i="4"/>
  <c r="BH155" i="4"/>
  <c r="DP155" i="4"/>
  <c r="AD155" i="4"/>
  <c r="CL155" i="4"/>
  <c r="CN143" i="6"/>
  <c r="CN144" i="6"/>
  <c r="CN145" i="6"/>
  <c r="CN141" i="6"/>
  <c r="CN142" i="6" s="1"/>
  <c r="CN146" i="6"/>
  <c r="Q146" i="6"/>
  <c r="Q145" i="6"/>
  <c r="Q141" i="6"/>
  <c r="Q142" i="6" s="1"/>
  <c r="Q143" i="6"/>
  <c r="Q144" i="6"/>
  <c r="IG24" i="1"/>
  <c r="LJ25" i="1"/>
  <c r="IG25" i="1"/>
  <c r="LJ24" i="1"/>
  <c r="LI24" i="1"/>
  <c r="LH24" i="1"/>
  <c r="KT16" i="1"/>
  <c r="KV5" i="1"/>
  <c r="KT5" i="1"/>
  <c r="KT315" i="1" s="1"/>
  <c r="KR5" i="1"/>
  <c r="KQ5" i="1"/>
  <c r="KA5" i="1"/>
  <c r="KA315" i="1" s="1"/>
  <c r="KJ5" i="1"/>
  <c r="KJ315" i="1" s="1"/>
  <c r="NS104" i="1" l="1"/>
  <c r="NS103" i="1"/>
  <c r="ND102" i="1"/>
  <c r="ND158" i="1"/>
  <c r="ND156" i="1"/>
  <c r="ND155" i="1"/>
  <c r="ND101" i="1"/>
  <c r="NS101" i="1"/>
  <c r="NS102" i="1"/>
  <c r="ND157" i="1"/>
  <c r="OH103" i="1"/>
  <c r="OH104" i="1"/>
  <c r="OH158" i="1"/>
  <c r="OH102" i="1"/>
  <c r="OH101" i="1"/>
  <c r="ND109" i="1"/>
  <c r="ND110" i="1"/>
  <c r="ND111" i="1"/>
  <c r="ND112" i="1"/>
  <c r="ND113" i="1"/>
  <c r="ND100" i="1"/>
  <c r="NE99" i="1"/>
  <c r="NE100" i="1" s="1"/>
  <c r="NE108" i="1"/>
  <c r="OH109" i="1"/>
  <c r="OH110" i="1"/>
  <c r="OH111" i="1"/>
  <c r="OH112" i="1"/>
  <c r="OH113" i="1"/>
  <c r="NT99" i="1"/>
  <c r="NT101" i="1" s="1"/>
  <c r="NT108" i="1"/>
  <c r="ND104" i="1"/>
  <c r="NS109" i="1"/>
  <c r="NS110" i="1"/>
  <c r="NS111" i="1"/>
  <c r="NS112" i="1"/>
  <c r="NS113" i="1"/>
  <c r="OI99" i="1"/>
  <c r="OI103" i="1" s="1"/>
  <c r="OI108" i="1"/>
  <c r="OH157" i="1"/>
  <c r="OH156" i="1"/>
  <c r="OH163" i="1"/>
  <c r="OH164" i="1"/>
  <c r="OH165" i="1"/>
  <c r="OH166" i="1"/>
  <c r="OH167" i="1"/>
  <c r="NT153" i="1"/>
  <c r="NT155" i="1" s="1"/>
  <c r="NT162" i="1"/>
  <c r="NS155" i="1"/>
  <c r="NS154" i="1"/>
  <c r="OI153" i="1"/>
  <c r="OI154" i="1" s="1"/>
  <c r="OI162" i="1"/>
  <c r="NS156" i="1"/>
  <c r="OH155" i="1"/>
  <c r="NS158" i="1"/>
  <c r="ND163" i="1"/>
  <c r="ND164" i="1"/>
  <c r="ND165" i="1"/>
  <c r="ND166" i="1"/>
  <c r="ND167" i="1"/>
  <c r="NE153" i="1"/>
  <c r="NE154" i="1" s="1"/>
  <c r="NE162" i="1"/>
  <c r="NS163" i="1"/>
  <c r="NS164" i="1"/>
  <c r="NS165" i="1"/>
  <c r="NS166" i="1"/>
  <c r="NS167" i="1"/>
  <c r="OI214" i="1"/>
  <c r="OI270" i="1"/>
  <c r="NE214" i="1"/>
  <c r="NE270" i="1"/>
  <c r="NT214" i="1"/>
  <c r="NT270" i="1"/>
  <c r="NS145" i="1"/>
  <c r="NS146" i="1"/>
  <c r="NS147" i="1"/>
  <c r="NS148" i="1"/>
  <c r="NS149" i="1"/>
  <c r="OH145" i="1"/>
  <c r="OH146" i="1"/>
  <c r="OH147" i="1"/>
  <c r="OH148" i="1"/>
  <c r="OH149" i="1"/>
  <c r="NE144" i="1"/>
  <c r="NE126" i="1"/>
  <c r="NE117" i="1"/>
  <c r="NE135" i="1"/>
  <c r="OH118" i="1"/>
  <c r="OH119" i="1"/>
  <c r="OH120" i="1"/>
  <c r="OH121" i="1"/>
  <c r="OH122" i="1"/>
  <c r="OH136" i="1"/>
  <c r="OH137" i="1"/>
  <c r="OH138" i="1"/>
  <c r="OH139" i="1"/>
  <c r="OH140" i="1"/>
  <c r="NT144" i="1"/>
  <c r="NT126" i="1"/>
  <c r="NT135" i="1"/>
  <c r="NT117" i="1"/>
  <c r="ND145" i="1"/>
  <c r="ND146" i="1"/>
  <c r="ND147" i="1"/>
  <c r="ND148" i="1"/>
  <c r="ND149" i="1"/>
  <c r="ND136" i="1"/>
  <c r="ND137" i="1"/>
  <c r="ND138" i="1"/>
  <c r="ND139" i="1"/>
  <c r="ND140" i="1"/>
  <c r="OI126" i="1"/>
  <c r="OI117" i="1"/>
  <c r="OI135" i="1"/>
  <c r="OI144" i="1"/>
  <c r="NS136" i="1"/>
  <c r="NS137" i="1"/>
  <c r="NS138" i="1"/>
  <c r="NS139" i="1"/>
  <c r="NS140" i="1"/>
  <c r="ND127" i="1"/>
  <c r="ND128" i="1"/>
  <c r="ND129" i="1"/>
  <c r="ND130" i="1"/>
  <c r="ND131" i="1"/>
  <c r="NS118" i="1"/>
  <c r="NS119" i="1"/>
  <c r="NS120" i="1"/>
  <c r="NS121" i="1"/>
  <c r="NS122" i="1"/>
  <c r="ND118" i="1"/>
  <c r="ND119" i="1"/>
  <c r="ND120" i="1"/>
  <c r="ND121" i="1"/>
  <c r="ND122" i="1"/>
  <c r="NS127" i="1"/>
  <c r="NS128" i="1"/>
  <c r="NS129" i="1"/>
  <c r="NS130" i="1"/>
  <c r="NS131" i="1"/>
  <c r="OH127" i="1"/>
  <c r="OH128" i="1"/>
  <c r="OH129" i="1"/>
  <c r="OH130" i="1"/>
  <c r="OH131" i="1"/>
  <c r="OI254" i="1"/>
  <c r="OI262" i="1"/>
  <c r="OI258" i="1"/>
  <c r="OI246" i="1"/>
  <c r="OI250" i="1"/>
  <c r="OI266" i="1"/>
  <c r="NT250" i="1"/>
  <c r="NT262" i="1"/>
  <c r="NT254" i="1"/>
  <c r="NT258" i="1"/>
  <c r="NT266" i="1"/>
  <c r="NT246" i="1"/>
  <c r="NE258" i="1"/>
  <c r="NE254" i="1"/>
  <c r="NE262" i="1"/>
  <c r="NE246" i="1"/>
  <c r="NE266" i="1"/>
  <c r="NE250" i="1"/>
  <c r="NE210" i="1"/>
  <c r="NE232" i="1"/>
  <c r="NE236" i="1"/>
  <c r="NE240" i="1"/>
  <c r="NE228" i="1"/>
  <c r="NE220" i="1"/>
  <c r="NE224" i="1"/>
  <c r="NT210" i="1"/>
  <c r="NT236" i="1"/>
  <c r="NT228" i="1"/>
  <c r="NT232" i="1"/>
  <c r="NT220" i="1"/>
  <c r="NT224" i="1"/>
  <c r="NT240" i="1"/>
  <c r="OI210" i="1"/>
  <c r="OI220" i="1"/>
  <c r="OI232" i="1"/>
  <c r="OI224" i="1"/>
  <c r="OI228" i="1"/>
  <c r="OI236" i="1"/>
  <c r="OI240" i="1"/>
  <c r="OI206" i="1"/>
  <c r="OI198" i="1"/>
  <c r="OI202" i="1"/>
  <c r="OI194" i="1"/>
  <c r="NE194" i="1"/>
  <c r="NE198" i="1"/>
  <c r="NE202" i="1"/>
  <c r="NE206" i="1"/>
  <c r="NT202" i="1"/>
  <c r="NT194" i="1"/>
  <c r="NT206" i="1"/>
  <c r="NT198"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90" i="1"/>
  <c r="NE72" i="1"/>
  <c r="NT190" i="1"/>
  <c r="NT72" i="1"/>
  <c r="OH73" i="1"/>
  <c r="OH74" i="1"/>
  <c r="OH75" i="1"/>
  <c r="OH76" i="1"/>
  <c r="OH77" i="1"/>
  <c r="OI190" i="1"/>
  <c r="OI72" i="1"/>
  <c r="ND73" i="1"/>
  <c r="ND74" i="1"/>
  <c r="ND75" i="1"/>
  <c r="ND76" i="1"/>
  <c r="ND77" i="1"/>
  <c r="NS73" i="1"/>
  <c r="NS74" i="1"/>
  <c r="NS75" i="1"/>
  <c r="NS76" i="1"/>
  <c r="NS77" i="1"/>
  <c r="CH185" i="1"/>
  <c r="CH186" i="1"/>
  <c r="CH184" i="1"/>
  <c r="OI181" i="1"/>
  <c r="OI177" i="1"/>
  <c r="NE181" i="1"/>
  <c r="NE177" i="1"/>
  <c r="NT181" i="1"/>
  <c r="NT177" i="1"/>
  <c r="CH183"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171" i="1"/>
  <c r="NE41" i="1"/>
  <c r="NE48" i="1" s="1"/>
  <c r="NE171" i="1"/>
  <c r="ND45" i="1"/>
  <c r="OH44" i="1"/>
  <c r="CH173" i="1"/>
  <c r="OH45" i="1"/>
  <c r="ND44" i="1"/>
  <c r="OH43" i="1"/>
  <c r="NT41" i="1"/>
  <c r="NT48" i="1" s="1"/>
  <c r="NT171" i="1"/>
  <c r="NF14" i="1"/>
  <c r="NF16" i="1"/>
  <c r="NU14" i="1"/>
  <c r="NU16" i="1"/>
  <c r="OJ14" i="1"/>
  <c r="OJ16" i="1"/>
  <c r="OJ17" i="1"/>
  <c r="BW156" i="4"/>
  <c r="BW157" i="4" s="1"/>
  <c r="BW161" i="4"/>
  <c r="BW159" i="4"/>
  <c r="BW160" i="4"/>
  <c r="BW158" i="4"/>
  <c r="OK13" i="1" s="1"/>
  <c r="CL156" i="4"/>
  <c r="CL157" i="4" s="1"/>
  <c r="CL158" i="4"/>
  <c r="CL159" i="4"/>
  <c r="CL160" i="4"/>
  <c r="CL161" i="4"/>
  <c r="AD156" i="4"/>
  <c r="AD157" i="4" s="1"/>
  <c r="AD159" i="4"/>
  <c r="AD158" i="4"/>
  <c r="AD160" i="4"/>
  <c r="AD161" i="4"/>
  <c r="DA156" i="4"/>
  <c r="DA157" i="4" s="1"/>
  <c r="DA158" i="4"/>
  <c r="DA159" i="4"/>
  <c r="DA160" i="4"/>
  <c r="DA161" i="4"/>
  <c r="DP156" i="4"/>
  <c r="DP157" i="4" s="1"/>
  <c r="DP158" i="4"/>
  <c r="DP159" i="4"/>
  <c r="DP160" i="4"/>
  <c r="DP161" i="4"/>
  <c r="BH156" i="4"/>
  <c r="BH157" i="4" s="1"/>
  <c r="BH160" i="4"/>
  <c r="BH158" i="4"/>
  <c r="NV13" i="1" s="1"/>
  <c r="NV17" i="1" s="1"/>
  <c r="BH161" i="4"/>
  <c r="BH159" i="4"/>
  <c r="O156" i="4"/>
  <c r="O157" i="4" s="1"/>
  <c r="O158" i="4"/>
  <c r="O160" i="4"/>
  <c r="O159" i="4"/>
  <c r="O161" i="4"/>
  <c r="AS156" i="4"/>
  <c r="AS157" i="4" s="1"/>
  <c r="AS159" i="4"/>
  <c r="AS160" i="4"/>
  <c r="AS158" i="4"/>
  <c r="NG13" i="1" s="1"/>
  <c r="NG17" i="1" s="1"/>
  <c r="AS161" i="4"/>
  <c r="KV315" i="1"/>
  <c r="KV13" i="1"/>
  <c r="KV17" i="1" s="1"/>
  <c r="E392" i="4"/>
  <c r="KQ13" i="1"/>
  <c r="KQ315" i="1"/>
  <c r="KR13" i="1"/>
  <c r="KR315" i="1"/>
  <c r="P377" i="4"/>
  <c r="C378" i="4"/>
  <c r="F393" i="4"/>
  <c r="I394" i="4"/>
  <c r="V394" i="4" s="1"/>
  <c r="H394" i="4"/>
  <c r="G394" i="4"/>
  <c r="D394" i="4"/>
  <c r="Q394" i="4" s="1"/>
  <c r="F458" i="4"/>
  <c r="E458" i="4"/>
  <c r="D458" i="4"/>
  <c r="Q458" i="4" s="1"/>
  <c r="R386" i="4"/>
  <c r="R390" i="4"/>
  <c r="R380" i="4"/>
  <c r="R383" i="4"/>
  <c r="S377" i="4"/>
  <c r="B377" i="4"/>
  <c r="R308" i="8"/>
  <c r="Q308" i="8"/>
  <c r="F307" i="8"/>
  <c r="E307" i="8"/>
  <c r="A395" i="4"/>
  <c r="A459" i="4"/>
  <c r="AT155" i="4"/>
  <c r="DB155" i="4"/>
  <c r="BX155" i="4"/>
  <c r="DQ155" i="4"/>
  <c r="BI155" i="4"/>
  <c r="P155" i="4"/>
  <c r="AE155" i="4"/>
  <c r="CM155" i="4"/>
  <c r="KA13" i="1"/>
  <c r="KA17" i="1" s="1"/>
  <c r="KJ13" i="1"/>
  <c r="NT100" i="1" l="1"/>
  <c r="OI157" i="1"/>
  <c r="OI156" i="1"/>
  <c r="NE104" i="1"/>
  <c r="NE103" i="1"/>
  <c r="NE158" i="1"/>
  <c r="NE102" i="1"/>
  <c r="NT154" i="1"/>
  <c r="OI102" i="1"/>
  <c r="OI101" i="1"/>
  <c r="OI100" i="1"/>
  <c r="NE109" i="1"/>
  <c r="NE110" i="1"/>
  <c r="NE111" i="1"/>
  <c r="NE112" i="1"/>
  <c r="NE113" i="1"/>
  <c r="OJ99" i="1"/>
  <c r="OJ103" i="1" s="1"/>
  <c r="OJ108" i="1"/>
  <c r="OI109" i="1"/>
  <c r="OI110" i="1"/>
  <c r="OI111" i="1"/>
  <c r="OI112" i="1"/>
  <c r="OI113" i="1"/>
  <c r="NT109" i="1"/>
  <c r="NT110" i="1"/>
  <c r="NT111" i="1"/>
  <c r="NT112" i="1"/>
  <c r="NT113" i="1"/>
  <c r="NU99" i="1"/>
  <c r="NU101" i="1" s="1"/>
  <c r="NU108" i="1"/>
  <c r="NE101" i="1"/>
  <c r="NT104" i="1"/>
  <c r="NF99" i="1"/>
  <c r="NF101" i="1" s="1"/>
  <c r="NF108" i="1"/>
  <c r="NT103" i="1"/>
  <c r="OI104" i="1"/>
  <c r="NT102" i="1"/>
  <c r="NE156" i="1"/>
  <c r="OI158" i="1"/>
  <c r="NE157" i="1"/>
  <c r="NE155" i="1"/>
  <c r="OI155" i="1"/>
  <c r="NT163" i="1"/>
  <c r="NT164" i="1"/>
  <c r="NT165" i="1"/>
  <c r="NT166" i="1"/>
  <c r="NT167" i="1"/>
  <c r="NF153" i="1"/>
  <c r="NF157" i="1" s="1"/>
  <c r="NF162" i="1"/>
  <c r="NU153" i="1"/>
  <c r="NU154" i="1" s="1"/>
  <c r="NU162" i="1"/>
  <c r="NE163" i="1"/>
  <c r="NE164" i="1"/>
  <c r="NE165" i="1"/>
  <c r="NE166" i="1"/>
  <c r="NE167" i="1"/>
  <c r="NT158" i="1"/>
  <c r="NT157" i="1"/>
  <c r="OI163" i="1"/>
  <c r="OI164" i="1"/>
  <c r="OI165" i="1"/>
  <c r="OI166" i="1"/>
  <c r="OI167" i="1"/>
  <c r="OJ153" i="1"/>
  <c r="OJ154" i="1" s="1"/>
  <c r="OJ162" i="1"/>
  <c r="NT156" i="1"/>
  <c r="OJ214" i="1"/>
  <c r="OJ270" i="1"/>
  <c r="NU214" i="1"/>
  <c r="NU270" i="1"/>
  <c r="NF214" i="1"/>
  <c r="NF270" i="1"/>
  <c r="OI118" i="1"/>
  <c r="OI119" i="1"/>
  <c r="OI120" i="1"/>
  <c r="OI121" i="1"/>
  <c r="OI122" i="1"/>
  <c r="NF117" i="1"/>
  <c r="NF135" i="1"/>
  <c r="NF144" i="1"/>
  <c r="NF126" i="1"/>
  <c r="OI127" i="1"/>
  <c r="OI128" i="1"/>
  <c r="OI129" i="1"/>
  <c r="OI130" i="1"/>
  <c r="OI131" i="1"/>
  <c r="NE136" i="1"/>
  <c r="NE137" i="1"/>
  <c r="NE138" i="1"/>
  <c r="NE139" i="1"/>
  <c r="NE140" i="1"/>
  <c r="NE118" i="1"/>
  <c r="NE119" i="1"/>
  <c r="NE120" i="1"/>
  <c r="NE121" i="1"/>
  <c r="NE122" i="1"/>
  <c r="NT118" i="1"/>
  <c r="NT119" i="1"/>
  <c r="NT120" i="1"/>
  <c r="NT121" i="1"/>
  <c r="NT122" i="1"/>
  <c r="NE127" i="1"/>
  <c r="NE128" i="1"/>
  <c r="NE129" i="1"/>
  <c r="NE130" i="1"/>
  <c r="NE131" i="1"/>
  <c r="OJ126" i="1"/>
  <c r="OJ135" i="1"/>
  <c r="OJ144" i="1"/>
  <c r="OJ117" i="1"/>
  <c r="NT136" i="1"/>
  <c r="NT137" i="1"/>
  <c r="NT138" i="1"/>
  <c r="NT139" i="1"/>
  <c r="NT140" i="1"/>
  <c r="NE145" i="1"/>
  <c r="NE146" i="1"/>
  <c r="NE147" i="1"/>
  <c r="NE148" i="1"/>
  <c r="NE149" i="1"/>
  <c r="OI145" i="1"/>
  <c r="OI146" i="1"/>
  <c r="OI147" i="1"/>
  <c r="OI148" i="1"/>
  <c r="OI149" i="1"/>
  <c r="NT127" i="1"/>
  <c r="NT128" i="1"/>
  <c r="NT129" i="1"/>
  <c r="NT130" i="1"/>
  <c r="NT131" i="1"/>
  <c r="NU144" i="1"/>
  <c r="NU126" i="1"/>
  <c r="NU117" i="1"/>
  <c r="NU135" i="1"/>
  <c r="OI136" i="1"/>
  <c r="OI137" i="1"/>
  <c r="OI138" i="1"/>
  <c r="OI139" i="1"/>
  <c r="OI140" i="1"/>
  <c r="NT145" i="1"/>
  <c r="NT146" i="1"/>
  <c r="NT147" i="1"/>
  <c r="NT148" i="1"/>
  <c r="NT149" i="1"/>
  <c r="OJ250" i="1"/>
  <c r="OJ254" i="1"/>
  <c r="OJ258" i="1"/>
  <c r="OJ262" i="1"/>
  <c r="OJ266" i="1"/>
  <c r="OJ246" i="1"/>
  <c r="NU246" i="1"/>
  <c r="NU262" i="1"/>
  <c r="NU266" i="1"/>
  <c r="NU250" i="1"/>
  <c r="NU258" i="1"/>
  <c r="NU254" i="1"/>
  <c r="NF250" i="1"/>
  <c r="NF262" i="1"/>
  <c r="NF266" i="1"/>
  <c r="NF258" i="1"/>
  <c r="NF254" i="1"/>
  <c r="NF246" i="1"/>
  <c r="NF210" i="1"/>
  <c r="NF224" i="1"/>
  <c r="NF232" i="1"/>
  <c r="NF228" i="1"/>
  <c r="NF240" i="1"/>
  <c r="NF220" i="1"/>
  <c r="NF236" i="1"/>
  <c r="OJ210" i="1"/>
  <c r="OJ224" i="1"/>
  <c r="OJ240" i="1"/>
  <c r="OJ220" i="1"/>
  <c r="OJ232" i="1"/>
  <c r="OJ236" i="1"/>
  <c r="OJ228" i="1"/>
  <c r="NU210" i="1"/>
  <c r="NU224" i="1"/>
  <c r="NU232" i="1"/>
  <c r="NU236" i="1"/>
  <c r="NU228" i="1"/>
  <c r="NU220" i="1"/>
  <c r="NU240" i="1"/>
  <c r="NF198" i="1"/>
  <c r="NF202" i="1"/>
  <c r="NF206" i="1"/>
  <c r="NF194" i="1"/>
  <c r="OJ194" i="1"/>
  <c r="OJ206" i="1"/>
  <c r="OJ198" i="1"/>
  <c r="OJ202" i="1"/>
  <c r="NU198" i="1"/>
  <c r="NU202" i="1"/>
  <c r="NU206" i="1"/>
  <c r="NU194"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90" i="1"/>
  <c r="NF72" i="1"/>
  <c r="OI73" i="1"/>
  <c r="OI74" i="1"/>
  <c r="OI75" i="1"/>
  <c r="OI76" i="1"/>
  <c r="OI77" i="1"/>
  <c r="OJ190" i="1"/>
  <c r="OJ72" i="1"/>
  <c r="NT73" i="1"/>
  <c r="NT74" i="1"/>
  <c r="NT75" i="1"/>
  <c r="NT76" i="1"/>
  <c r="NT77" i="1"/>
  <c r="NU190" i="1"/>
  <c r="NU72" i="1"/>
  <c r="NE73" i="1"/>
  <c r="NE74" i="1"/>
  <c r="NE75" i="1"/>
  <c r="NE76" i="1"/>
  <c r="NE77" i="1"/>
  <c r="NU181" i="1"/>
  <c r="NU177" i="1"/>
  <c r="NF181" i="1"/>
  <c r="NF177" i="1"/>
  <c r="OJ181" i="1"/>
  <c r="OJ177"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171" i="1"/>
  <c r="NE44" i="1"/>
  <c r="NU41" i="1"/>
  <c r="NU45" i="1" s="1"/>
  <c r="NU171" i="1"/>
  <c r="NE42" i="1"/>
  <c r="NF41" i="1"/>
  <c r="NF43" i="1" s="1"/>
  <c r="NF171" i="1"/>
  <c r="KR16" i="1"/>
  <c r="KR17" i="1"/>
  <c r="KQ16" i="1"/>
  <c r="KQ17" i="1"/>
  <c r="NG14" i="1"/>
  <c r="NG16" i="1"/>
  <c r="OK14" i="1"/>
  <c r="OK16" i="1"/>
  <c r="OK17" i="1"/>
  <c r="NV14" i="1"/>
  <c r="NV16" i="1"/>
  <c r="BI156" i="4"/>
  <c r="BI157" i="4" s="1"/>
  <c r="BI160" i="4"/>
  <c r="BI158" i="4"/>
  <c r="NW13" i="1" s="1"/>
  <c r="NW17" i="1" s="1"/>
  <c r="BI161" i="4"/>
  <c r="BI159" i="4"/>
  <c r="BX156" i="4"/>
  <c r="BX157" i="4" s="1"/>
  <c r="BX161" i="4"/>
  <c r="BX159" i="4"/>
  <c r="BX160" i="4"/>
  <c r="BX158" i="4"/>
  <c r="OL13" i="1" s="1"/>
  <c r="AT156" i="4"/>
  <c r="AT157" i="4" s="1"/>
  <c r="AT159" i="4"/>
  <c r="AT160" i="4"/>
  <c r="AT158" i="4"/>
  <c r="NH13" i="1" s="1"/>
  <c r="NH17" i="1" s="1"/>
  <c r="AT161" i="4"/>
  <c r="DQ156" i="4"/>
  <c r="DQ157" i="4" s="1"/>
  <c r="DQ158" i="4"/>
  <c r="DQ159" i="4"/>
  <c r="DQ160" i="4"/>
  <c r="DQ161" i="4"/>
  <c r="CM156" i="4"/>
  <c r="CM157" i="4" s="1"/>
  <c r="CM158" i="4"/>
  <c r="CM159" i="4"/>
  <c r="CM160" i="4"/>
  <c r="CM161" i="4"/>
  <c r="AE156" i="4"/>
  <c r="AE157" i="4" s="1"/>
  <c r="AE159" i="4"/>
  <c r="AE160" i="4"/>
  <c r="AE158" i="4"/>
  <c r="AE161" i="4"/>
  <c r="P156" i="4"/>
  <c r="P157" i="4" s="1"/>
  <c r="P158" i="4"/>
  <c r="P160" i="4"/>
  <c r="P159" i="4"/>
  <c r="P161" i="4"/>
  <c r="DB156" i="4"/>
  <c r="DB157" i="4" s="1"/>
  <c r="DB158" i="4"/>
  <c r="DB159" i="4"/>
  <c r="DB160" i="4"/>
  <c r="DB161" i="4"/>
  <c r="E393" i="4"/>
  <c r="R393" i="4" s="1"/>
  <c r="F394" i="4"/>
  <c r="P378" i="4"/>
  <c r="C379" i="4"/>
  <c r="U394" i="4"/>
  <c r="F459" i="4"/>
  <c r="E459" i="4"/>
  <c r="D459" i="4"/>
  <c r="Q459" i="4" s="1"/>
  <c r="I395" i="4"/>
  <c r="V395" i="4" s="1"/>
  <c r="H395" i="4"/>
  <c r="U395" i="4" s="1"/>
  <c r="G395" i="4"/>
  <c r="D395" i="4"/>
  <c r="Q395" i="4" s="1"/>
  <c r="T394" i="4"/>
  <c r="R387" i="4"/>
  <c r="R391" i="4"/>
  <c r="R384" i="4"/>
  <c r="S378" i="4"/>
  <c r="B378" i="4"/>
  <c r="E308" i="8"/>
  <c r="F308" i="8"/>
  <c r="R309" i="8"/>
  <c r="Q309" i="8"/>
  <c r="A460" i="4"/>
  <c r="A396" i="4"/>
  <c r="DC155" i="4"/>
  <c r="BY155" i="4"/>
  <c r="AU155" i="4"/>
  <c r="CN155" i="4"/>
  <c r="AF155" i="4"/>
  <c r="BJ155" i="4"/>
  <c r="Q155" i="4"/>
  <c r="DR155" i="4"/>
  <c r="KV16" i="1"/>
  <c r="KA16" i="1"/>
  <c r="OJ102" i="1" l="1"/>
  <c r="OJ100" i="1"/>
  <c r="OJ101" i="1"/>
  <c r="OJ158" i="1"/>
  <c r="NF155" i="1"/>
  <c r="NF154" i="1"/>
  <c r="NF100" i="1"/>
  <c r="NU100" i="1"/>
  <c r="NU104" i="1"/>
  <c r="NU103" i="1"/>
  <c r="NU102" i="1"/>
  <c r="NG99" i="1"/>
  <c r="NG100" i="1" s="1"/>
  <c r="NG108" i="1"/>
  <c r="NF109" i="1"/>
  <c r="NF110" i="1"/>
  <c r="NF111" i="1"/>
  <c r="NF112" i="1"/>
  <c r="NF113" i="1"/>
  <c r="OJ109" i="1"/>
  <c r="OJ110" i="1"/>
  <c r="OJ111" i="1"/>
  <c r="OJ112" i="1"/>
  <c r="OJ113" i="1"/>
  <c r="NV99" i="1"/>
  <c r="NV103" i="1" s="1"/>
  <c r="NV108" i="1"/>
  <c r="NF104" i="1"/>
  <c r="NF103" i="1"/>
  <c r="NU109" i="1"/>
  <c r="NU110" i="1"/>
  <c r="NU111" i="1"/>
  <c r="NU112" i="1"/>
  <c r="NU113" i="1"/>
  <c r="OJ156" i="1"/>
  <c r="OJ104" i="1"/>
  <c r="NF102" i="1"/>
  <c r="OK99" i="1"/>
  <c r="OK102" i="1" s="1"/>
  <c r="OK108" i="1"/>
  <c r="NF156" i="1"/>
  <c r="OJ157" i="1"/>
  <c r="OJ163" i="1"/>
  <c r="OJ164" i="1"/>
  <c r="OJ165" i="1"/>
  <c r="OJ166" i="1"/>
  <c r="OJ167" i="1"/>
  <c r="NF163" i="1"/>
  <c r="NF164" i="1"/>
  <c r="NF165" i="1"/>
  <c r="NF166" i="1"/>
  <c r="NF167" i="1"/>
  <c r="NV153" i="1"/>
  <c r="NV156" i="1" s="1"/>
  <c r="NV162" i="1"/>
  <c r="NU158" i="1"/>
  <c r="OK153" i="1"/>
  <c r="OK154" i="1" s="1"/>
  <c r="OK162" i="1"/>
  <c r="OJ155" i="1"/>
  <c r="NU157" i="1"/>
  <c r="NG153" i="1"/>
  <c r="NG155" i="1" s="1"/>
  <c r="NG162" i="1"/>
  <c r="NU156" i="1"/>
  <c r="NF158" i="1"/>
  <c r="NU155" i="1"/>
  <c r="NU163" i="1"/>
  <c r="NU164" i="1"/>
  <c r="NU165" i="1"/>
  <c r="NU166" i="1"/>
  <c r="NU167" i="1"/>
  <c r="OK214" i="1"/>
  <c r="OK270" i="1"/>
  <c r="NG214" i="1"/>
  <c r="NG270" i="1"/>
  <c r="NV214" i="1"/>
  <c r="NV270" i="1"/>
  <c r="OK144" i="1"/>
  <c r="OK126" i="1"/>
  <c r="OK117" i="1"/>
  <c r="OK135" i="1"/>
  <c r="NF145" i="1"/>
  <c r="NF146" i="1"/>
  <c r="NF147" i="1"/>
  <c r="NF148" i="1"/>
  <c r="NF149" i="1"/>
  <c r="NF136" i="1"/>
  <c r="NF137" i="1"/>
  <c r="NF138" i="1"/>
  <c r="NF139" i="1"/>
  <c r="NF140" i="1"/>
  <c r="NG117" i="1"/>
  <c r="NG135" i="1"/>
  <c r="NG144" i="1"/>
  <c r="NG126" i="1"/>
  <c r="NU136" i="1"/>
  <c r="NU137" i="1"/>
  <c r="NU138" i="1"/>
  <c r="NU139" i="1"/>
  <c r="NU140" i="1"/>
  <c r="OJ118" i="1"/>
  <c r="OJ119" i="1"/>
  <c r="OJ120" i="1"/>
  <c r="OJ121" i="1"/>
  <c r="OJ122" i="1"/>
  <c r="NF118" i="1"/>
  <c r="NF119" i="1"/>
  <c r="NF120" i="1"/>
  <c r="NF121" i="1"/>
  <c r="NF122" i="1"/>
  <c r="NU118" i="1"/>
  <c r="NU119" i="1"/>
  <c r="NU120" i="1"/>
  <c r="NU121" i="1"/>
  <c r="NU122" i="1"/>
  <c r="OJ145" i="1"/>
  <c r="OJ146" i="1"/>
  <c r="OJ147" i="1"/>
  <c r="OJ148" i="1"/>
  <c r="OJ149" i="1"/>
  <c r="NU127" i="1"/>
  <c r="NU128" i="1"/>
  <c r="NU129" i="1"/>
  <c r="NU130" i="1"/>
  <c r="NU131" i="1"/>
  <c r="OJ136" i="1"/>
  <c r="OJ137" i="1"/>
  <c r="OJ138" i="1"/>
  <c r="OJ139" i="1"/>
  <c r="OJ140" i="1"/>
  <c r="NV117" i="1"/>
  <c r="NV126" i="1"/>
  <c r="NV144" i="1"/>
  <c r="NV135" i="1"/>
  <c r="NU145" i="1"/>
  <c r="NU146" i="1"/>
  <c r="NU147" i="1"/>
  <c r="NU148" i="1"/>
  <c r="NU149" i="1"/>
  <c r="OJ127" i="1"/>
  <c r="OJ128" i="1"/>
  <c r="OJ129" i="1"/>
  <c r="OJ130" i="1"/>
  <c r="OJ131" i="1"/>
  <c r="NF127" i="1"/>
  <c r="NF128" i="1"/>
  <c r="NF129" i="1"/>
  <c r="NF130" i="1"/>
  <c r="NF131" i="1"/>
  <c r="OK266" i="1"/>
  <c r="OK262" i="1"/>
  <c r="OK250" i="1"/>
  <c r="OK258" i="1"/>
  <c r="OK254" i="1"/>
  <c r="OK246" i="1"/>
  <c r="NG262" i="1"/>
  <c r="NG266" i="1"/>
  <c r="NG250" i="1"/>
  <c r="NG246" i="1"/>
  <c r="NG254" i="1"/>
  <c r="NG258" i="1"/>
  <c r="NV262" i="1"/>
  <c r="NV266" i="1"/>
  <c r="NV258" i="1"/>
  <c r="NV254" i="1"/>
  <c r="NV246" i="1"/>
  <c r="NV250" i="1"/>
  <c r="OK210" i="1"/>
  <c r="OK228" i="1"/>
  <c r="OK220" i="1"/>
  <c r="OK232" i="1"/>
  <c r="OK224" i="1"/>
  <c r="OK236" i="1"/>
  <c r="OK240" i="1"/>
  <c r="NG210" i="1"/>
  <c r="NG224" i="1"/>
  <c r="NG232" i="1"/>
  <c r="NG236" i="1"/>
  <c r="NG240" i="1"/>
  <c r="NG220" i="1"/>
  <c r="NG228" i="1"/>
  <c r="NV210" i="1"/>
  <c r="NV220" i="1"/>
  <c r="NV232" i="1"/>
  <c r="NV236" i="1"/>
  <c r="NV240" i="1"/>
  <c r="NV228" i="1"/>
  <c r="NV224" i="1"/>
  <c r="NG194" i="1"/>
  <c r="NG206" i="1"/>
  <c r="NG198" i="1"/>
  <c r="NG202" i="1"/>
  <c r="NV202" i="1"/>
  <c r="NV194" i="1"/>
  <c r="NV206" i="1"/>
  <c r="NV198" i="1"/>
  <c r="OK202" i="1"/>
  <c r="OK198" i="1"/>
  <c r="OK194" i="1"/>
  <c r="OK206"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90" i="1"/>
  <c r="NV72" i="1"/>
  <c r="OK190" i="1"/>
  <c r="OK72" i="1"/>
  <c r="NU73" i="1"/>
  <c r="NU74" i="1"/>
  <c r="NU75" i="1"/>
  <c r="NU76" i="1"/>
  <c r="NU77" i="1"/>
  <c r="NG190" i="1"/>
  <c r="NG72" i="1"/>
  <c r="OJ73" i="1"/>
  <c r="OJ74" i="1"/>
  <c r="OJ75" i="1"/>
  <c r="OJ76" i="1"/>
  <c r="OJ77" i="1"/>
  <c r="NF73" i="1"/>
  <c r="NF74" i="1"/>
  <c r="NF75" i="1"/>
  <c r="NF76" i="1"/>
  <c r="NF77" i="1"/>
  <c r="OJ59" i="1"/>
  <c r="OJ56" i="1"/>
  <c r="NV181" i="1"/>
  <c r="NV177" i="1"/>
  <c r="OJ55" i="1"/>
  <c r="OK181" i="1"/>
  <c r="OK177" i="1"/>
  <c r="NG181" i="1"/>
  <c r="NG177"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171" i="1"/>
  <c r="OK41" i="1"/>
  <c r="OK44" i="1" s="1"/>
  <c r="OK171" i="1"/>
  <c r="OJ46" i="1"/>
  <c r="NF45" i="1"/>
  <c r="OJ45" i="1"/>
  <c r="NF44" i="1"/>
  <c r="NG41" i="1"/>
  <c r="NG45" i="1" s="1"/>
  <c r="NG171" i="1"/>
  <c r="NW14" i="1"/>
  <c r="NW16" i="1"/>
  <c r="OL14" i="1"/>
  <c r="OL16" i="1"/>
  <c r="OL17" i="1"/>
  <c r="NH14" i="1"/>
  <c r="NH16" i="1"/>
  <c r="AU156" i="4"/>
  <c r="AU157" i="4" s="1"/>
  <c r="AU159" i="4"/>
  <c r="AU160" i="4"/>
  <c r="AU158" i="4"/>
  <c r="NI13" i="1" s="1"/>
  <c r="NI17" i="1" s="1"/>
  <c r="AU161" i="4"/>
  <c r="CN156" i="4"/>
  <c r="CN157" i="4" s="1"/>
  <c r="CN158" i="4"/>
  <c r="CN159" i="4"/>
  <c r="CN160" i="4"/>
  <c r="CN161" i="4"/>
  <c r="DC156" i="4"/>
  <c r="DC157" i="4" s="1"/>
  <c r="DC158" i="4"/>
  <c r="DC159" i="4"/>
  <c r="DC160" i="4"/>
  <c r="DC161" i="4"/>
  <c r="AF156" i="4"/>
  <c r="AF157" i="4" s="1"/>
  <c r="AF159" i="4"/>
  <c r="AF160" i="4"/>
  <c r="AF158" i="4"/>
  <c r="AF161" i="4"/>
  <c r="BJ156" i="4"/>
  <c r="BJ157" i="4" s="1"/>
  <c r="BJ161" i="4"/>
  <c r="BJ159" i="4"/>
  <c r="BJ160" i="4"/>
  <c r="BJ158" i="4"/>
  <c r="NX13" i="1" s="1"/>
  <c r="NX17" i="1" s="1"/>
  <c r="DR156" i="4"/>
  <c r="DR157" i="4" s="1"/>
  <c r="DR158" i="4"/>
  <c r="DR159" i="4"/>
  <c r="DR160" i="4"/>
  <c r="DR161" i="4"/>
  <c r="BY156" i="4"/>
  <c r="BY157" i="4" s="1"/>
  <c r="BY159" i="4"/>
  <c r="BY160" i="4"/>
  <c r="BY158" i="4"/>
  <c r="OM13" i="1" s="1"/>
  <c r="BY161" i="4"/>
  <c r="Q156" i="4"/>
  <c r="Q157" i="4" s="1"/>
  <c r="Q158" i="4"/>
  <c r="Q160" i="4"/>
  <c r="Q159" i="4"/>
  <c r="Q161" i="4"/>
  <c r="E394" i="4"/>
  <c r="R394" i="4" s="1"/>
  <c r="F395" i="4"/>
  <c r="P379" i="4"/>
  <c r="C380" i="4"/>
  <c r="T395" i="4"/>
  <c r="I396" i="4"/>
  <c r="V396" i="4" s="1"/>
  <c r="H396" i="4"/>
  <c r="U396" i="4" s="1"/>
  <c r="G396" i="4"/>
  <c r="D396" i="4"/>
  <c r="Q396" i="4" s="1"/>
  <c r="F460" i="4"/>
  <c r="E460" i="4"/>
  <c r="D460" i="4"/>
  <c r="Q460" i="4" s="1"/>
  <c r="R392" i="4"/>
  <c r="R388" i="4"/>
  <c r="S379" i="4"/>
  <c r="B379" i="4"/>
  <c r="R310" i="8"/>
  <c r="Q310" i="8"/>
  <c r="F309" i="8"/>
  <c r="E309" i="8"/>
  <c r="A397" i="4"/>
  <c r="A461" i="4"/>
  <c r="OK101" i="1" l="1"/>
  <c r="OK100" i="1"/>
  <c r="NG104" i="1"/>
  <c r="NG103" i="1"/>
  <c r="NG102" i="1"/>
  <c r="NG101" i="1"/>
  <c r="OK104" i="1"/>
  <c r="NG158" i="1"/>
  <c r="NG157" i="1"/>
  <c r="NV102" i="1"/>
  <c r="NG156" i="1"/>
  <c r="NG154" i="1"/>
  <c r="NV154" i="1"/>
  <c r="NV158" i="1"/>
  <c r="NV101" i="1"/>
  <c r="OK103" i="1"/>
  <c r="NV155" i="1"/>
  <c r="NV100" i="1"/>
  <c r="NW99" i="1"/>
  <c r="NW100" i="1" s="1"/>
  <c r="NW108" i="1"/>
  <c r="NV109" i="1"/>
  <c r="NV110" i="1"/>
  <c r="NV111" i="1"/>
  <c r="NV112" i="1"/>
  <c r="NV113" i="1"/>
  <c r="NH99" i="1"/>
  <c r="NH100" i="1" s="1"/>
  <c r="NH108" i="1"/>
  <c r="OL99" i="1"/>
  <c r="OL101" i="1" s="1"/>
  <c r="OL108" i="1"/>
  <c r="NV157" i="1"/>
  <c r="NV104" i="1"/>
  <c r="OK109" i="1"/>
  <c r="OK110" i="1"/>
  <c r="OK111" i="1"/>
  <c r="OK112" i="1"/>
  <c r="OK113" i="1"/>
  <c r="NG109" i="1"/>
  <c r="NG110" i="1"/>
  <c r="NG111" i="1"/>
  <c r="NG112" i="1"/>
  <c r="NG113" i="1"/>
  <c r="OK158" i="1"/>
  <c r="OK156" i="1"/>
  <c r="NH153" i="1"/>
  <c r="NH154" i="1" s="1"/>
  <c r="NH162" i="1"/>
  <c r="OK163" i="1"/>
  <c r="OK164" i="1"/>
  <c r="OK165" i="1"/>
  <c r="OK166" i="1"/>
  <c r="OK167" i="1"/>
  <c r="OL153" i="1"/>
  <c r="OL154" i="1" s="1"/>
  <c r="OL162" i="1"/>
  <c r="OK157" i="1"/>
  <c r="NV163" i="1"/>
  <c r="NV164" i="1"/>
  <c r="NV165" i="1"/>
  <c r="NV166" i="1"/>
  <c r="NV167" i="1"/>
  <c r="NG163" i="1"/>
  <c r="NG164" i="1"/>
  <c r="NG165" i="1"/>
  <c r="NG166" i="1"/>
  <c r="NG167" i="1"/>
  <c r="NW153" i="1"/>
  <c r="NW155" i="1" s="1"/>
  <c r="NW162" i="1"/>
  <c r="OK155" i="1"/>
  <c r="NW214" i="1"/>
  <c r="NW270" i="1"/>
  <c r="NH214" i="1"/>
  <c r="NH270" i="1"/>
  <c r="OL214" i="1"/>
  <c r="OL270" i="1"/>
  <c r="NV145" i="1"/>
  <c r="NV146" i="1"/>
  <c r="NV147" i="1"/>
  <c r="NV148" i="1"/>
  <c r="NV149" i="1"/>
  <c r="NG136" i="1"/>
  <c r="NG137" i="1"/>
  <c r="NG138" i="1"/>
  <c r="NG139" i="1"/>
  <c r="NG140" i="1"/>
  <c r="NV118" i="1"/>
  <c r="NV119" i="1"/>
  <c r="NV120" i="1"/>
  <c r="NV121" i="1"/>
  <c r="NV122" i="1"/>
  <c r="NG118" i="1"/>
  <c r="NG119" i="1"/>
  <c r="NG120" i="1"/>
  <c r="NG121" i="1"/>
  <c r="NG122" i="1"/>
  <c r="NH117" i="1"/>
  <c r="NH144" i="1"/>
  <c r="NH135" i="1"/>
  <c r="NH126" i="1"/>
  <c r="OL135" i="1"/>
  <c r="OL126" i="1"/>
  <c r="OL117" i="1"/>
  <c r="OL144" i="1"/>
  <c r="OK136" i="1"/>
  <c r="OK137" i="1"/>
  <c r="OK138" i="1"/>
  <c r="OK139" i="1"/>
  <c r="OK140" i="1"/>
  <c r="NV127" i="1"/>
  <c r="NV128" i="1"/>
  <c r="NV129" i="1"/>
  <c r="NV130" i="1"/>
  <c r="NV131" i="1"/>
  <c r="OK118" i="1"/>
  <c r="OK119" i="1"/>
  <c r="OK120" i="1"/>
  <c r="OK121" i="1"/>
  <c r="OK122" i="1"/>
  <c r="NW117" i="1"/>
  <c r="NW135" i="1"/>
  <c r="NW144" i="1"/>
  <c r="NW126" i="1"/>
  <c r="NG127" i="1"/>
  <c r="NG128" i="1"/>
  <c r="NG129" i="1"/>
  <c r="NG130" i="1"/>
  <c r="NG131" i="1"/>
  <c r="OK127" i="1"/>
  <c r="OK128" i="1"/>
  <c r="OK129" i="1"/>
  <c r="OK130" i="1"/>
  <c r="OK131" i="1"/>
  <c r="NV136" i="1"/>
  <c r="NV137" i="1"/>
  <c r="NV138" i="1"/>
  <c r="NV139" i="1"/>
  <c r="NV140" i="1"/>
  <c r="NG145" i="1"/>
  <c r="NG146" i="1"/>
  <c r="NG147" i="1"/>
  <c r="NG148" i="1"/>
  <c r="NG149" i="1"/>
  <c r="OK145" i="1"/>
  <c r="OK146" i="1"/>
  <c r="OK147" i="1"/>
  <c r="OK148" i="1"/>
  <c r="OK149" i="1"/>
  <c r="NH250" i="1"/>
  <c r="NH262" i="1"/>
  <c r="NH254" i="1"/>
  <c r="NH258" i="1"/>
  <c r="NH266" i="1"/>
  <c r="NH246" i="1"/>
  <c r="OL254" i="1"/>
  <c r="OL246" i="1"/>
  <c r="OL250" i="1"/>
  <c r="OL262" i="1"/>
  <c r="OL266" i="1"/>
  <c r="OL258" i="1"/>
  <c r="NW250" i="1"/>
  <c r="NW246" i="1"/>
  <c r="NW258" i="1"/>
  <c r="NW262" i="1"/>
  <c r="NW266" i="1"/>
  <c r="NW254" i="1"/>
  <c r="NH210" i="1"/>
  <c r="NH220" i="1"/>
  <c r="NH232" i="1"/>
  <c r="NH240" i="1"/>
  <c r="NH236" i="1"/>
  <c r="NH224" i="1"/>
  <c r="NH228" i="1"/>
  <c r="OL210" i="1"/>
  <c r="OL232" i="1"/>
  <c r="OL236" i="1"/>
  <c r="OL240" i="1"/>
  <c r="OL220" i="1"/>
  <c r="OL228" i="1"/>
  <c r="OL224" i="1"/>
  <c r="NW210" i="1"/>
  <c r="NW224" i="1"/>
  <c r="NW240" i="1"/>
  <c r="NW220" i="1"/>
  <c r="NW228" i="1"/>
  <c r="NW236" i="1"/>
  <c r="NW232" i="1"/>
  <c r="NH206" i="1"/>
  <c r="NH194" i="1"/>
  <c r="NH198" i="1"/>
  <c r="NH202" i="1"/>
  <c r="OL206" i="1"/>
  <c r="OL198" i="1"/>
  <c r="OL194" i="1"/>
  <c r="OL202" i="1"/>
  <c r="NW198" i="1"/>
  <c r="NW202" i="1"/>
  <c r="NW206" i="1"/>
  <c r="NW194"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90" i="1"/>
  <c r="NW72" i="1"/>
  <c r="NG73" i="1"/>
  <c r="NG74" i="1"/>
  <c r="NG75" i="1"/>
  <c r="NG76" i="1"/>
  <c r="NG77" i="1"/>
  <c r="NH190" i="1"/>
  <c r="NH72" i="1"/>
  <c r="OK73" i="1"/>
  <c r="OK74" i="1"/>
  <c r="OK75" i="1"/>
  <c r="OK76" i="1"/>
  <c r="OK77" i="1"/>
  <c r="NV73" i="1"/>
  <c r="NV74" i="1"/>
  <c r="NV75" i="1"/>
  <c r="NV76" i="1"/>
  <c r="NV77" i="1"/>
  <c r="OL190" i="1"/>
  <c r="OL72" i="1"/>
  <c r="NW181" i="1"/>
  <c r="NW177" i="1"/>
  <c r="NH181" i="1"/>
  <c r="NH177" i="1"/>
  <c r="OL181" i="1"/>
  <c r="OL177"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171" i="1"/>
  <c r="OK48" i="1"/>
  <c r="OK42" i="1"/>
  <c r="OK46" i="1"/>
  <c r="NV45" i="1"/>
  <c r="OL41" i="1"/>
  <c r="OL46" i="1" s="1"/>
  <c r="OL171" i="1"/>
  <c r="NH41" i="1"/>
  <c r="NH44" i="1" s="1"/>
  <c r="NH171" i="1"/>
  <c r="NG46" i="1"/>
  <c r="OK45" i="1"/>
  <c r="NV44" i="1"/>
  <c r="OK47" i="1"/>
  <c r="OM17" i="1"/>
  <c r="OM14" i="1"/>
  <c r="OM16" i="1"/>
  <c r="NX14" i="1"/>
  <c r="NX16" i="1"/>
  <c r="NI14" i="1"/>
  <c r="NI16" i="1"/>
  <c r="E395" i="4"/>
  <c r="R395" i="4" s="1"/>
  <c r="F396" i="4"/>
  <c r="P380" i="4"/>
  <c r="C381" i="4"/>
  <c r="F461" i="4"/>
  <c r="E461" i="4"/>
  <c r="D461" i="4"/>
  <c r="Q461" i="4" s="1"/>
  <c r="I397" i="4"/>
  <c r="V397" i="4" s="1"/>
  <c r="H397" i="4"/>
  <c r="U397" i="4" s="1"/>
  <c r="G397" i="4"/>
  <c r="D397" i="4"/>
  <c r="Q397" i="4" s="1"/>
  <c r="T396" i="4"/>
  <c r="S380" i="4"/>
  <c r="B380" i="4"/>
  <c r="E310" i="8"/>
  <c r="F310" i="8"/>
  <c r="Q311" i="8"/>
  <c r="R311" i="8"/>
  <c r="A462" i="4"/>
  <c r="A398" i="4"/>
  <c r="CF5" i="1"/>
  <c r="CF315" i="1" s="1"/>
  <c r="CE5" i="1"/>
  <c r="CE315" i="1" s="1"/>
  <c r="CI5" i="1"/>
  <c r="NH158" i="1" l="1"/>
  <c r="NW104" i="1"/>
  <c r="NH156" i="1"/>
  <c r="NH104" i="1"/>
  <c r="NH103" i="1"/>
  <c r="OL103" i="1"/>
  <c r="NH157" i="1"/>
  <c r="OL102" i="1"/>
  <c r="NH155" i="1"/>
  <c r="OL104" i="1"/>
  <c r="OL100" i="1"/>
  <c r="NW103" i="1"/>
  <c r="NW102" i="1"/>
  <c r="NW101" i="1"/>
  <c r="NX99" i="1"/>
  <c r="NX104" i="1" s="1"/>
  <c r="NX108" i="1"/>
  <c r="OM99" i="1"/>
  <c r="OM100" i="1" s="1"/>
  <c r="OM108" i="1"/>
  <c r="NH102" i="1"/>
  <c r="NH101" i="1"/>
  <c r="OL109" i="1"/>
  <c r="OL110" i="1"/>
  <c r="OL111" i="1"/>
  <c r="OL112" i="1"/>
  <c r="OL113" i="1"/>
  <c r="NW109" i="1"/>
  <c r="NW110" i="1"/>
  <c r="NW111" i="1"/>
  <c r="NW112" i="1"/>
  <c r="NW113" i="1"/>
  <c r="NI99" i="1"/>
  <c r="NI102" i="1" s="1"/>
  <c r="NI108" i="1"/>
  <c r="NH109" i="1"/>
  <c r="NH110" i="1"/>
  <c r="NH111" i="1"/>
  <c r="NH112" i="1"/>
  <c r="NH113" i="1"/>
  <c r="NW154" i="1"/>
  <c r="OM153" i="1"/>
  <c r="OM155" i="1" s="1"/>
  <c r="OM162" i="1"/>
  <c r="OL158" i="1"/>
  <c r="NW163" i="1"/>
  <c r="NW164" i="1"/>
  <c r="NW165" i="1"/>
  <c r="NW166" i="1"/>
  <c r="NW167" i="1"/>
  <c r="OL157" i="1"/>
  <c r="OL156" i="1"/>
  <c r="NW158" i="1"/>
  <c r="NI153" i="1"/>
  <c r="NI157" i="1" s="1"/>
  <c r="NI162" i="1"/>
  <c r="OL155" i="1"/>
  <c r="NW157" i="1"/>
  <c r="NW156" i="1"/>
  <c r="NH163" i="1"/>
  <c r="NH164" i="1"/>
  <c r="NH165" i="1"/>
  <c r="NH166" i="1"/>
  <c r="NH167" i="1"/>
  <c r="NX153" i="1"/>
  <c r="NX156" i="1" s="1"/>
  <c r="NX162" i="1"/>
  <c r="OL163" i="1"/>
  <c r="OL164" i="1"/>
  <c r="OL165" i="1"/>
  <c r="OL166" i="1"/>
  <c r="OL167" i="1"/>
  <c r="NX214" i="1"/>
  <c r="NX270" i="1"/>
  <c r="OM214" i="1"/>
  <c r="OM270" i="1"/>
  <c r="NI214" i="1"/>
  <c r="NI270" i="1"/>
  <c r="OL127" i="1"/>
  <c r="OL128" i="1"/>
  <c r="OL129" i="1"/>
  <c r="OL130" i="1"/>
  <c r="OL131" i="1"/>
  <c r="NH127" i="1"/>
  <c r="NH128" i="1"/>
  <c r="NH129" i="1"/>
  <c r="NH130" i="1"/>
  <c r="NH131" i="1"/>
  <c r="NI117" i="1"/>
  <c r="NI135" i="1"/>
  <c r="NI126" i="1"/>
  <c r="NI144" i="1"/>
  <c r="NH136" i="1"/>
  <c r="NH137" i="1"/>
  <c r="NH138" i="1"/>
  <c r="NH139" i="1"/>
  <c r="NH140" i="1"/>
  <c r="NW145" i="1"/>
  <c r="NW146" i="1"/>
  <c r="NW147" i="1"/>
  <c r="NW148" i="1"/>
  <c r="NW149" i="1"/>
  <c r="NH145" i="1"/>
  <c r="NH146" i="1"/>
  <c r="NH147" i="1"/>
  <c r="NH148" i="1"/>
  <c r="NH149" i="1"/>
  <c r="NX135" i="1"/>
  <c r="NX126" i="1"/>
  <c r="NX144" i="1"/>
  <c r="NX117" i="1"/>
  <c r="NW136" i="1"/>
  <c r="NW137" i="1"/>
  <c r="NW138" i="1"/>
  <c r="NW139" i="1"/>
  <c r="NW140" i="1"/>
  <c r="NH118" i="1"/>
  <c r="NH119" i="1"/>
  <c r="NH120" i="1"/>
  <c r="NH121" i="1"/>
  <c r="NH122" i="1"/>
  <c r="NW118" i="1"/>
  <c r="NW119" i="1"/>
  <c r="NW120" i="1"/>
  <c r="NW121" i="1"/>
  <c r="NW122" i="1"/>
  <c r="OL145" i="1"/>
  <c r="OL146" i="1"/>
  <c r="OL147" i="1"/>
  <c r="OL148" i="1"/>
  <c r="OL149" i="1"/>
  <c r="NW127" i="1"/>
  <c r="NW128" i="1"/>
  <c r="NW129" i="1"/>
  <c r="NW130" i="1"/>
  <c r="NW131" i="1"/>
  <c r="OM135" i="1"/>
  <c r="OM144" i="1"/>
  <c r="OM126" i="1"/>
  <c r="OM117" i="1"/>
  <c r="OL118" i="1"/>
  <c r="OL119" i="1"/>
  <c r="OL120" i="1"/>
  <c r="OL121" i="1"/>
  <c r="OL122" i="1"/>
  <c r="OL136" i="1"/>
  <c r="OL137" i="1"/>
  <c r="OL138" i="1"/>
  <c r="OL139" i="1"/>
  <c r="OL140" i="1"/>
  <c r="NI254" i="1"/>
  <c r="NI250" i="1"/>
  <c r="NI246" i="1"/>
  <c r="NI258" i="1"/>
  <c r="NI266" i="1"/>
  <c r="NI262" i="1"/>
  <c r="NX254" i="1"/>
  <c r="NX250" i="1"/>
  <c r="NX266" i="1"/>
  <c r="NX258" i="1"/>
  <c r="NX246" i="1"/>
  <c r="NX262" i="1"/>
  <c r="OM246" i="1"/>
  <c r="OM266" i="1"/>
  <c r="OM254" i="1"/>
  <c r="OM258" i="1"/>
  <c r="OM262" i="1"/>
  <c r="OM250" i="1"/>
  <c r="NI210" i="1"/>
  <c r="NI224" i="1"/>
  <c r="NI236" i="1"/>
  <c r="NI220" i="1"/>
  <c r="NI228" i="1"/>
  <c r="NI232" i="1"/>
  <c r="NI240" i="1"/>
  <c r="NX210" i="1"/>
  <c r="NX236" i="1"/>
  <c r="NX224" i="1"/>
  <c r="NX228" i="1"/>
  <c r="NX240" i="1"/>
  <c r="NX220" i="1"/>
  <c r="NX232" i="1"/>
  <c r="OM210" i="1"/>
  <c r="OM232" i="1"/>
  <c r="OM240" i="1"/>
  <c r="OM220" i="1"/>
  <c r="OM228" i="1"/>
  <c r="OM236" i="1"/>
  <c r="OM224" i="1"/>
  <c r="NI206" i="1"/>
  <c r="NI202" i="1"/>
  <c r="NI198" i="1"/>
  <c r="NI194" i="1"/>
  <c r="NX194" i="1"/>
  <c r="NX198" i="1"/>
  <c r="NX202" i="1"/>
  <c r="NX206" i="1"/>
  <c r="OM202" i="1"/>
  <c r="OM206" i="1"/>
  <c r="OM194" i="1"/>
  <c r="OM198"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90" i="1"/>
  <c r="OM72" i="1"/>
  <c r="NI190" i="1"/>
  <c r="NI72" i="1"/>
  <c r="OL73" i="1"/>
  <c r="OL74" i="1"/>
  <c r="OL75" i="1"/>
  <c r="OL76" i="1"/>
  <c r="OL77" i="1"/>
  <c r="NH73" i="1"/>
  <c r="NH74" i="1"/>
  <c r="NH75" i="1"/>
  <c r="NH76" i="1"/>
  <c r="NH77" i="1"/>
  <c r="NX190" i="1"/>
  <c r="NX72" i="1"/>
  <c r="NW73" i="1"/>
  <c r="NW74" i="1"/>
  <c r="NW75" i="1"/>
  <c r="NW76" i="1"/>
  <c r="NW77" i="1"/>
  <c r="NI181" i="1"/>
  <c r="NI177" i="1"/>
  <c r="NX181" i="1"/>
  <c r="NX177" i="1"/>
  <c r="OM181" i="1"/>
  <c r="OM177"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171" i="1"/>
  <c r="OM41" i="1"/>
  <c r="OM48" i="1" s="1"/>
  <c r="OM171" i="1"/>
  <c r="OL47" i="1"/>
  <c r="NI41" i="1"/>
  <c r="NI43" i="1" s="1"/>
  <c r="NI171" i="1"/>
  <c r="E396" i="4"/>
  <c r="R396" i="4" s="1"/>
  <c r="CI13" i="1"/>
  <c r="CI315" i="1"/>
  <c r="F397" i="4"/>
  <c r="P381" i="4"/>
  <c r="C382" i="4"/>
  <c r="T397" i="4"/>
  <c r="F462" i="4"/>
  <c r="E462" i="4"/>
  <c r="D462" i="4"/>
  <c r="Q462" i="4" s="1"/>
  <c r="G398" i="4"/>
  <c r="D398" i="4"/>
  <c r="Q398" i="4" s="1"/>
  <c r="H398" i="4"/>
  <c r="I398" i="4"/>
  <c r="V398" i="4" s="1"/>
  <c r="S381" i="4"/>
  <c r="B381" i="4"/>
  <c r="R312" i="8"/>
  <c r="Q312" i="8"/>
  <c r="E311" i="8"/>
  <c r="F311" i="8"/>
  <c r="A399" i="4"/>
  <c r="A463"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15" i="1" s="1"/>
  <c r="MS5" i="1"/>
  <c r="MS315" i="1" s="1"/>
  <c r="NX154" i="1" l="1"/>
  <c r="NX103" i="1"/>
  <c r="NX101" i="1"/>
  <c r="OM158" i="1"/>
  <c r="NX100" i="1"/>
  <c r="NX102" i="1"/>
  <c r="NI101" i="1"/>
  <c r="NI100" i="1"/>
  <c r="OM154" i="1"/>
  <c r="OM104" i="1"/>
  <c r="OM103" i="1"/>
  <c r="NI158" i="1"/>
  <c r="OM102" i="1"/>
  <c r="NI156" i="1"/>
  <c r="NI104" i="1"/>
  <c r="OM101" i="1"/>
  <c r="NI155" i="1"/>
  <c r="NI103" i="1"/>
  <c r="NI154" i="1"/>
  <c r="OM109" i="1"/>
  <c r="OM110" i="1"/>
  <c r="OM111" i="1"/>
  <c r="OM112" i="1"/>
  <c r="OM113" i="1"/>
  <c r="OM157" i="1"/>
  <c r="OM156" i="1"/>
  <c r="NI109" i="1"/>
  <c r="NI110" i="1"/>
  <c r="NI111" i="1"/>
  <c r="NI112" i="1"/>
  <c r="NI113" i="1"/>
  <c r="NX109" i="1"/>
  <c r="NX110" i="1"/>
  <c r="NX111" i="1"/>
  <c r="NX112" i="1"/>
  <c r="NX113" i="1"/>
  <c r="NX155" i="1"/>
  <c r="NX163" i="1"/>
  <c r="NX164" i="1"/>
  <c r="NX165" i="1"/>
  <c r="NX166" i="1"/>
  <c r="NX167" i="1"/>
  <c r="NI163" i="1"/>
  <c r="NI164" i="1"/>
  <c r="NI165" i="1"/>
  <c r="NI166" i="1"/>
  <c r="NI167" i="1"/>
  <c r="NX158" i="1"/>
  <c r="NX157" i="1"/>
  <c r="OM163" i="1"/>
  <c r="OM164" i="1"/>
  <c r="OM165" i="1"/>
  <c r="OM166" i="1"/>
  <c r="OM167" i="1"/>
  <c r="NX145" i="1"/>
  <c r="NX146" i="1"/>
  <c r="NX147" i="1"/>
  <c r="NX148" i="1"/>
  <c r="NX149" i="1"/>
  <c r="NX127" i="1"/>
  <c r="NX128" i="1"/>
  <c r="NX129" i="1"/>
  <c r="NX130" i="1"/>
  <c r="NX131" i="1"/>
  <c r="OM118" i="1"/>
  <c r="OM119" i="1"/>
  <c r="OM120" i="1"/>
  <c r="OM121" i="1"/>
  <c r="OM122" i="1"/>
  <c r="NX136" i="1"/>
  <c r="NX137" i="1"/>
  <c r="NX138" i="1"/>
  <c r="NX139" i="1"/>
  <c r="NX140" i="1"/>
  <c r="NI145" i="1"/>
  <c r="NI146" i="1"/>
  <c r="NI147" i="1"/>
  <c r="NI148" i="1"/>
  <c r="NI149" i="1"/>
  <c r="OM127" i="1"/>
  <c r="OM128" i="1"/>
  <c r="OM129" i="1"/>
  <c r="OM130" i="1"/>
  <c r="OM131" i="1"/>
  <c r="NI127" i="1"/>
  <c r="NI128" i="1"/>
  <c r="NI129" i="1"/>
  <c r="NI130" i="1"/>
  <c r="NI131" i="1"/>
  <c r="OM145" i="1"/>
  <c r="OM146" i="1"/>
  <c r="OM147" i="1"/>
  <c r="OM148" i="1"/>
  <c r="OM149" i="1"/>
  <c r="NI136" i="1"/>
  <c r="NI137" i="1"/>
  <c r="NI138" i="1"/>
  <c r="NI139" i="1"/>
  <c r="NI140" i="1"/>
  <c r="OM136" i="1"/>
  <c r="OM137" i="1"/>
  <c r="OM138" i="1"/>
  <c r="OM139" i="1"/>
  <c r="OM140" i="1"/>
  <c r="NI118" i="1"/>
  <c r="NI119" i="1"/>
  <c r="NI120" i="1"/>
  <c r="NI121" i="1"/>
  <c r="NI122" i="1"/>
  <c r="NX118" i="1"/>
  <c r="NX119" i="1"/>
  <c r="NX120" i="1"/>
  <c r="NX121" i="1"/>
  <c r="NX122" i="1"/>
  <c r="NX82" i="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7" i="4"/>
  <c r="R397" i="4" s="1"/>
  <c r="F398" i="4"/>
  <c r="P382" i="4"/>
  <c r="C383" i="4"/>
  <c r="F463" i="4"/>
  <c r="E463" i="4"/>
  <c r="D463" i="4"/>
  <c r="Q463" i="4" s="1"/>
  <c r="I399" i="4"/>
  <c r="V399" i="4" s="1"/>
  <c r="H399" i="4"/>
  <c r="U399" i="4" s="1"/>
  <c r="G399" i="4"/>
  <c r="T399" i="4" s="1"/>
  <c r="D399" i="4"/>
  <c r="Q399" i="4" s="1"/>
  <c r="U398" i="4"/>
  <c r="T398" i="4"/>
  <c r="S382" i="4"/>
  <c r="B382" i="4"/>
  <c r="F312" i="8"/>
  <c r="E312" i="8"/>
  <c r="R313" i="8"/>
  <c r="Q313" i="8"/>
  <c r="A464" i="4"/>
  <c r="A400" i="4"/>
  <c r="IL13" i="1"/>
  <c r="IL17" i="1" s="1"/>
  <c r="F55" i="4"/>
  <c r="F50" i="4"/>
  <c r="MK5" i="1"/>
  <c r="E398" i="4" l="1"/>
  <c r="R398" i="4" s="1"/>
  <c r="MK315" i="1"/>
  <c r="MK13" i="1"/>
  <c r="F399" i="4"/>
  <c r="P383" i="4"/>
  <c r="C384" i="4"/>
  <c r="I400" i="4"/>
  <c r="V400" i="4" s="1"/>
  <c r="H400" i="4"/>
  <c r="U400" i="4" s="1"/>
  <c r="G400" i="4"/>
  <c r="D400" i="4"/>
  <c r="Q400" i="4" s="1"/>
  <c r="F464" i="4"/>
  <c r="E464" i="4"/>
  <c r="D464" i="4"/>
  <c r="Q464" i="4" s="1"/>
  <c r="S383" i="4"/>
  <c r="B383" i="4"/>
  <c r="R314" i="8"/>
  <c r="Q314" i="8"/>
  <c r="E313" i="8"/>
  <c r="F313" i="8"/>
  <c r="A465" i="4"/>
  <c r="A401" i="4"/>
  <c r="IL16" i="1"/>
  <c r="MS16" i="1"/>
  <c r="MK14" i="1" l="1"/>
  <c r="MK17" i="1"/>
  <c r="E399" i="4"/>
  <c r="R399" i="4" s="1"/>
  <c r="P384" i="4"/>
  <c r="C385" i="4"/>
  <c r="F400" i="4"/>
  <c r="I401" i="4"/>
  <c r="V401" i="4" s="1"/>
  <c r="H401" i="4"/>
  <c r="U401" i="4" s="1"/>
  <c r="G401" i="4"/>
  <c r="T401" i="4" s="1"/>
  <c r="D401" i="4"/>
  <c r="Q401" i="4" s="1"/>
  <c r="F465" i="4"/>
  <c r="E465" i="4"/>
  <c r="D465" i="4"/>
  <c r="Q465" i="4" s="1"/>
  <c r="T400" i="4"/>
  <c r="S384" i="4"/>
  <c r="B384" i="4"/>
  <c r="F314" i="8"/>
  <c r="E314" i="8"/>
  <c r="R315" i="8"/>
  <c r="Q315" i="8"/>
  <c r="A466" i="4"/>
  <c r="A402" i="4"/>
  <c r="MK16" i="1"/>
  <c r="MK99" i="1" l="1"/>
  <c r="MK100" i="1" s="1"/>
  <c r="MK108" i="1"/>
  <c r="MK101" i="1"/>
  <c r="MK102" i="1"/>
  <c r="MK103" i="1"/>
  <c r="MK104" i="1"/>
  <c r="MK153" i="1"/>
  <c r="MK155" i="1" s="1"/>
  <c r="MK162" i="1"/>
  <c r="MK214" i="1"/>
  <c r="MK270" i="1"/>
  <c r="MK144" i="1"/>
  <c r="MK117" i="1"/>
  <c r="MK135" i="1"/>
  <c r="MK126" i="1"/>
  <c r="MK254" i="1"/>
  <c r="MK262" i="1"/>
  <c r="MK250" i="1"/>
  <c r="MK246" i="1"/>
  <c r="MK258" i="1"/>
  <c r="MK266" i="1"/>
  <c r="MK210" i="1"/>
  <c r="MK232" i="1"/>
  <c r="MK240" i="1"/>
  <c r="MK236" i="1"/>
  <c r="MK224" i="1"/>
  <c r="MK220" i="1"/>
  <c r="MK228" i="1"/>
  <c r="MK206" i="1"/>
  <c r="MK194" i="1"/>
  <c r="MK198" i="1"/>
  <c r="MK202" i="1"/>
  <c r="MK81" i="1"/>
  <c r="MK90" i="1"/>
  <c r="MK190" i="1"/>
  <c r="MK72" i="1"/>
  <c r="MK181" i="1"/>
  <c r="MK177" i="1"/>
  <c r="MK52" i="1"/>
  <c r="MK53" i="1" s="1"/>
  <c r="MK63" i="1"/>
  <c r="MK41" i="1"/>
  <c r="MK42" i="1" s="1"/>
  <c r="MK171" i="1"/>
  <c r="E400" i="4"/>
  <c r="R400" i="4" s="1"/>
  <c r="P385" i="4"/>
  <c r="C386" i="4"/>
  <c r="F401" i="4"/>
  <c r="I402" i="4"/>
  <c r="H402" i="4"/>
  <c r="G402" i="4"/>
  <c r="T402" i="4" s="1"/>
  <c r="D402" i="4"/>
  <c r="Q402" i="4" s="1"/>
  <c r="F466" i="4"/>
  <c r="E466" i="4"/>
  <c r="D466" i="4"/>
  <c r="Q466" i="4" s="1"/>
  <c r="S385" i="4"/>
  <c r="B385" i="4"/>
  <c r="R316" i="8"/>
  <c r="Q316" i="8"/>
  <c r="F315" i="8"/>
  <c r="E315" i="8"/>
  <c r="A403" i="4"/>
  <c r="A467" i="4"/>
  <c r="MK154" i="1" l="1"/>
  <c r="MK109" i="1"/>
  <c r="MK110" i="1"/>
  <c r="MK111" i="1"/>
  <c r="MK112" i="1"/>
  <c r="MK113" i="1"/>
  <c r="MK158" i="1"/>
  <c r="MK157" i="1"/>
  <c r="MK156" i="1"/>
  <c r="MK163" i="1"/>
  <c r="MK164" i="1"/>
  <c r="MK165" i="1"/>
  <c r="MK166" i="1"/>
  <c r="MK167" i="1"/>
  <c r="MK127" i="1"/>
  <c r="MK128" i="1"/>
  <c r="MK129" i="1"/>
  <c r="MK130" i="1"/>
  <c r="MK131" i="1"/>
  <c r="MK136" i="1"/>
  <c r="MK137" i="1"/>
  <c r="MK138" i="1"/>
  <c r="MK139" i="1"/>
  <c r="MK140" i="1"/>
  <c r="MK118" i="1"/>
  <c r="MK119" i="1"/>
  <c r="MK120" i="1"/>
  <c r="MK121" i="1"/>
  <c r="MK122" i="1"/>
  <c r="MK145" i="1"/>
  <c r="MK146" i="1"/>
  <c r="MK147" i="1"/>
  <c r="MK148" i="1"/>
  <c r="MK149" i="1"/>
  <c r="MK91" i="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1" i="4"/>
  <c r="R401" i="4" s="1"/>
  <c r="P386" i="4"/>
  <c r="C387" i="4"/>
  <c r="F402" i="4"/>
  <c r="F467" i="4"/>
  <c r="E467" i="4"/>
  <c r="D467" i="4"/>
  <c r="Q467" i="4" s="1"/>
  <c r="I403" i="4"/>
  <c r="V403" i="4" s="1"/>
  <c r="H403" i="4"/>
  <c r="U403" i="4" s="1"/>
  <c r="G403" i="4"/>
  <c r="T403" i="4" s="1"/>
  <c r="D403" i="4"/>
  <c r="Q403" i="4" s="1"/>
  <c r="U402" i="4"/>
  <c r="V402" i="4"/>
  <c r="S386" i="4"/>
  <c r="B386" i="4"/>
  <c r="E316" i="8"/>
  <c r="F316" i="8"/>
  <c r="R317" i="8"/>
  <c r="Q317" i="8"/>
  <c r="A468" i="4"/>
  <c r="A404" i="4"/>
  <c r="BP5" i="1"/>
  <c r="BP315" i="1" s="1"/>
  <c r="BL5" i="1"/>
  <c r="BL315" i="1" s="1"/>
  <c r="BJ5" i="1"/>
  <c r="BJ315" i="1" s="1"/>
  <c r="BF5" i="1"/>
  <c r="BF315" i="1" s="1"/>
  <c r="E402" i="4" l="1"/>
  <c r="R402" i="4" s="1"/>
  <c r="P387" i="4"/>
  <c r="C388" i="4"/>
  <c r="F403" i="4"/>
  <c r="D468" i="4"/>
  <c r="Q468" i="4" s="1"/>
  <c r="F468" i="4"/>
  <c r="E468" i="4"/>
  <c r="D404" i="4"/>
  <c r="Q404" i="4" s="1"/>
  <c r="I404" i="4"/>
  <c r="V404" i="4" s="1"/>
  <c r="H404" i="4"/>
  <c r="U404" i="4" s="1"/>
  <c r="G404" i="4"/>
  <c r="S387" i="4"/>
  <c r="B387" i="4"/>
  <c r="R318" i="8"/>
  <c r="Q318" i="8"/>
  <c r="F317" i="8"/>
  <c r="E317" i="8"/>
  <c r="A405" i="4"/>
  <c r="A469" i="4"/>
  <c r="BP13" i="1"/>
  <c r="BP17" i="1" s="1"/>
  <c r="BL13" i="1"/>
  <c r="BL17" i="1" s="1"/>
  <c r="BJ13" i="1"/>
  <c r="BJ17" i="1" s="1"/>
  <c r="BF13" i="1"/>
  <c r="BF17" i="1" s="1"/>
  <c r="E403" i="4" l="1"/>
  <c r="C389" i="4"/>
  <c r="P388" i="4"/>
  <c r="F404" i="4"/>
  <c r="F469" i="4"/>
  <c r="E469" i="4"/>
  <c r="D469" i="4"/>
  <c r="Q469" i="4" s="1"/>
  <c r="I405" i="4"/>
  <c r="V405" i="4" s="1"/>
  <c r="H405" i="4"/>
  <c r="U405" i="4" s="1"/>
  <c r="G405" i="4"/>
  <c r="T405" i="4" s="1"/>
  <c r="D405" i="4"/>
  <c r="Q405" i="4" s="1"/>
  <c r="T404" i="4"/>
  <c r="S388" i="4"/>
  <c r="B388" i="4"/>
  <c r="E318" i="8"/>
  <c r="F318" i="8"/>
  <c r="R319" i="8"/>
  <c r="Q319" i="8"/>
  <c r="A406" i="4"/>
  <c r="A470" i="4"/>
  <c r="BP16" i="1"/>
  <c r="BL16" i="1"/>
  <c r="BF16" i="1"/>
  <c r="BJ16" i="1"/>
  <c r="E404" i="4" l="1"/>
  <c r="C390" i="4"/>
  <c r="P389" i="4"/>
  <c r="F405" i="4"/>
  <c r="F470" i="4"/>
  <c r="E470" i="4"/>
  <c r="D470" i="4"/>
  <c r="Q470" i="4" s="1"/>
  <c r="I406" i="4"/>
  <c r="V406" i="4" s="1"/>
  <c r="H406" i="4"/>
  <c r="U406" i="4" s="1"/>
  <c r="G406" i="4"/>
  <c r="D406" i="4"/>
  <c r="Q406" i="4" s="1"/>
  <c r="R403" i="4"/>
  <c r="S389" i="4"/>
  <c r="B389" i="4"/>
  <c r="Q320" i="8"/>
  <c r="R320" i="8"/>
  <c r="F319" i="8"/>
  <c r="E319" i="8"/>
  <c r="A471" i="4"/>
  <c r="A407" i="4"/>
  <c r="E405" i="4" l="1"/>
  <c r="C391" i="4"/>
  <c r="P390" i="4"/>
  <c r="F406" i="4"/>
  <c r="F471" i="4"/>
  <c r="E471" i="4"/>
  <c r="D471" i="4"/>
  <c r="Q471" i="4" s="1"/>
  <c r="I407" i="4"/>
  <c r="V407" i="4" s="1"/>
  <c r="H407" i="4"/>
  <c r="U407" i="4" s="1"/>
  <c r="G407" i="4"/>
  <c r="D407" i="4"/>
  <c r="Q407" i="4" s="1"/>
  <c r="T406" i="4"/>
  <c r="R404" i="4"/>
  <c r="S390" i="4"/>
  <c r="B390" i="4"/>
  <c r="F320" i="8"/>
  <c r="E320" i="8"/>
  <c r="R324" i="8"/>
  <c r="Q324" i="8"/>
  <c r="A472" i="4"/>
  <c r="A408" i="4"/>
  <c r="E406" i="4" l="1"/>
  <c r="P391" i="4"/>
  <c r="C392" i="4"/>
  <c r="F407" i="4"/>
  <c r="I408" i="4"/>
  <c r="V408" i="4" s="1"/>
  <c r="H408" i="4"/>
  <c r="U408" i="4" s="1"/>
  <c r="G408" i="4"/>
  <c r="D408" i="4"/>
  <c r="Q408" i="4" s="1"/>
  <c r="F472" i="4"/>
  <c r="E472" i="4"/>
  <c r="D472" i="4"/>
  <c r="Q472" i="4" s="1"/>
  <c r="T407" i="4"/>
  <c r="R405" i="4"/>
  <c r="S391" i="4"/>
  <c r="B391" i="4"/>
  <c r="R325" i="8"/>
  <c r="Q325" i="8"/>
  <c r="E324" i="8"/>
  <c r="F324" i="8"/>
  <c r="A409" i="4"/>
  <c r="A473" i="4"/>
  <c r="BB5" i="1"/>
  <c r="BB315" i="1" s="1"/>
  <c r="E407" i="4" l="1"/>
  <c r="P392" i="4"/>
  <c r="C393" i="4"/>
  <c r="F408" i="4"/>
  <c r="T408" i="4"/>
  <c r="D409" i="4"/>
  <c r="Q409" i="4" s="1"/>
  <c r="I409" i="4"/>
  <c r="V409" i="4" s="1"/>
  <c r="H409" i="4"/>
  <c r="U409" i="4" s="1"/>
  <c r="G409" i="4"/>
  <c r="T409" i="4" s="1"/>
  <c r="E473" i="4"/>
  <c r="D473" i="4"/>
  <c r="Q473" i="4" s="1"/>
  <c r="F473" i="4"/>
  <c r="R406" i="4"/>
  <c r="S392" i="4"/>
  <c r="B392" i="4"/>
  <c r="F325" i="8"/>
  <c r="E325" i="8"/>
  <c r="R326" i="8"/>
  <c r="Q326" i="8"/>
  <c r="A474" i="4"/>
  <c r="A410" i="4"/>
  <c r="BB13" i="1"/>
  <c r="E408" i="4" l="1"/>
  <c r="P393" i="4"/>
  <c r="C394" i="4"/>
  <c r="F409" i="4"/>
  <c r="I410" i="4"/>
  <c r="V410" i="4" s="1"/>
  <c r="H410" i="4"/>
  <c r="U410" i="4" s="1"/>
  <c r="G410" i="4"/>
  <c r="T410" i="4" s="1"/>
  <c r="D410" i="4"/>
  <c r="Q410" i="4" s="1"/>
  <c r="F474" i="4"/>
  <c r="E474" i="4"/>
  <c r="D474" i="4"/>
  <c r="Q474" i="4" s="1"/>
  <c r="R407" i="4"/>
  <c r="S393" i="4"/>
  <c r="B393" i="4"/>
  <c r="E326" i="8"/>
  <c r="F326" i="8"/>
  <c r="A411" i="4"/>
  <c r="A475" i="4"/>
  <c r="AL16" i="1"/>
  <c r="AM17" i="1" l="1"/>
  <c r="E409" i="4"/>
  <c r="P394" i="4"/>
  <c r="C395" i="4"/>
  <c r="F410" i="4"/>
  <c r="I411" i="4"/>
  <c r="V411" i="4" s="1"/>
  <c r="H411" i="4"/>
  <c r="U411" i="4" s="1"/>
  <c r="G411" i="4"/>
  <c r="T411" i="4" s="1"/>
  <c r="D411" i="4"/>
  <c r="Q411" i="4" s="1"/>
  <c r="F475" i="4"/>
  <c r="E475" i="4"/>
  <c r="D475" i="4"/>
  <c r="Q475" i="4" s="1"/>
  <c r="R408" i="4"/>
  <c r="S394" i="4"/>
  <c r="B394" i="4"/>
  <c r="A412" i="4"/>
  <c r="A476" i="4"/>
  <c r="AM19" i="1"/>
  <c r="AM18" i="1"/>
  <c r="AM16" i="1"/>
  <c r="I55" i="4"/>
  <c r="H55" i="4"/>
  <c r="E55" i="4"/>
  <c r="D55" i="4"/>
  <c r="C55" i="4"/>
  <c r="I50" i="4"/>
  <c r="H50" i="4"/>
  <c r="E50" i="4"/>
  <c r="D50" i="4"/>
  <c r="C50" i="4"/>
  <c r="P395" i="4" l="1"/>
  <c r="C396" i="4"/>
  <c r="F411" i="4"/>
  <c r="E410" i="4"/>
  <c r="F476" i="4"/>
  <c r="E476" i="4"/>
  <c r="D476" i="4"/>
  <c r="Q476" i="4" s="1"/>
  <c r="I412" i="4"/>
  <c r="H412" i="4"/>
  <c r="G412" i="4"/>
  <c r="T412" i="4" s="1"/>
  <c r="D412" i="4"/>
  <c r="Q412" i="4" s="1"/>
  <c r="R409" i="4"/>
  <c r="S395" i="4"/>
  <c r="B395" i="4"/>
  <c r="A413" i="4"/>
  <c r="A477" i="4"/>
  <c r="E411" i="4" l="1"/>
  <c r="P396" i="4"/>
  <c r="C397" i="4"/>
  <c r="F412" i="4"/>
  <c r="U412" i="4"/>
  <c r="F477" i="4"/>
  <c r="E477" i="4"/>
  <c r="D477" i="4"/>
  <c r="Q477" i="4" s="1"/>
  <c r="I413" i="4"/>
  <c r="H413" i="4"/>
  <c r="U413" i="4" s="1"/>
  <c r="G413" i="4"/>
  <c r="D413" i="4"/>
  <c r="Q413" i="4" s="1"/>
  <c r="V412" i="4"/>
  <c r="R410" i="4"/>
  <c r="S396" i="4"/>
  <c r="B396" i="4"/>
  <c r="A478" i="4"/>
  <c r="A414" i="4"/>
  <c r="E412" i="4" l="1"/>
  <c r="P397" i="4"/>
  <c r="C398" i="4"/>
  <c r="F413" i="4"/>
  <c r="T413" i="4"/>
  <c r="G414" i="4"/>
  <c r="D414" i="4"/>
  <c r="Q414" i="4" s="1"/>
  <c r="I414" i="4"/>
  <c r="V414" i="4" s="1"/>
  <c r="H414" i="4"/>
  <c r="U414" i="4" s="1"/>
  <c r="F478" i="4"/>
  <c r="E478" i="4"/>
  <c r="D478" i="4"/>
  <c r="Q478" i="4" s="1"/>
  <c r="V413" i="4"/>
  <c r="R411" i="4"/>
  <c r="S397" i="4"/>
  <c r="B397" i="4"/>
  <c r="A479" i="4"/>
  <c r="A415" i="4"/>
  <c r="L70" i="4"/>
  <c r="J70" i="4"/>
  <c r="J78" i="4" s="1"/>
  <c r="L74" i="4" l="1"/>
  <c r="M74" i="4" s="1"/>
  <c r="N74" i="4" s="1"/>
  <c r="L78" i="4"/>
  <c r="E413" i="4"/>
  <c r="P398" i="4"/>
  <c r="C399" i="4"/>
  <c r="F414" i="4"/>
  <c r="I415" i="4"/>
  <c r="H415" i="4"/>
  <c r="U415" i="4" s="1"/>
  <c r="G415" i="4"/>
  <c r="T415" i="4" s="1"/>
  <c r="D415" i="4"/>
  <c r="Q415" i="4" s="1"/>
  <c r="F479" i="4"/>
  <c r="E479" i="4"/>
  <c r="D479" i="4"/>
  <c r="Q479" i="4" s="1"/>
  <c r="T414" i="4"/>
  <c r="R412" i="4"/>
  <c r="S398" i="4"/>
  <c r="B398" i="4"/>
  <c r="A416" i="4"/>
  <c r="A480" i="4"/>
  <c r="E414" i="4" l="1"/>
  <c r="P399" i="4"/>
  <c r="C400" i="4"/>
  <c r="F415" i="4"/>
  <c r="F480" i="4"/>
  <c r="E480" i="4"/>
  <c r="D480" i="4"/>
  <c r="Q480" i="4" s="1"/>
  <c r="I416" i="4"/>
  <c r="V416" i="4" s="1"/>
  <c r="H416" i="4"/>
  <c r="U416" i="4" s="1"/>
  <c r="G416" i="4"/>
  <c r="T416" i="4" s="1"/>
  <c r="D416" i="4"/>
  <c r="Q416" i="4" s="1"/>
  <c r="V415" i="4"/>
  <c r="R413" i="4"/>
  <c r="S399" i="4"/>
  <c r="B399" i="4"/>
  <c r="A481" i="4"/>
  <c r="A417" i="4"/>
  <c r="N71" i="4"/>
  <c r="M70" i="4"/>
  <c r="M78" i="4" s="1"/>
  <c r="E415" i="4" l="1"/>
  <c r="F416" i="4"/>
  <c r="P400" i="4"/>
  <c r="C401" i="4"/>
  <c r="I417" i="4"/>
  <c r="V417" i="4" s="1"/>
  <c r="H417" i="4"/>
  <c r="U417" i="4" s="1"/>
  <c r="G417" i="4"/>
  <c r="D417" i="4"/>
  <c r="Q417" i="4" s="1"/>
  <c r="F481" i="4"/>
  <c r="E481" i="4"/>
  <c r="D481" i="4"/>
  <c r="Q481" i="4" s="1"/>
  <c r="R414" i="4"/>
  <c r="S400" i="4"/>
  <c r="B400" i="4"/>
  <c r="A418" i="4"/>
  <c r="A482" i="4"/>
  <c r="N70" i="4"/>
  <c r="N78" i="4" s="1"/>
  <c r="E416" i="4" l="1"/>
  <c r="F417" i="4"/>
  <c r="P401" i="4"/>
  <c r="C402" i="4"/>
  <c r="T417" i="4"/>
  <c r="I418" i="4"/>
  <c r="V418" i="4" s="1"/>
  <c r="H418" i="4"/>
  <c r="U418" i="4" s="1"/>
  <c r="G418" i="4"/>
  <c r="D418" i="4"/>
  <c r="Q418" i="4" s="1"/>
  <c r="F482" i="4"/>
  <c r="E482" i="4"/>
  <c r="D482" i="4"/>
  <c r="Q482" i="4" s="1"/>
  <c r="R415" i="4"/>
  <c r="S401" i="4"/>
  <c r="B401" i="4"/>
  <c r="A483" i="4"/>
  <c r="A419" i="4"/>
  <c r="E417" i="4" l="1"/>
  <c r="F418" i="4"/>
  <c r="T418" i="4"/>
  <c r="P402" i="4"/>
  <c r="C403" i="4"/>
  <c r="I419" i="4"/>
  <c r="V419" i="4" s="1"/>
  <c r="H419" i="4"/>
  <c r="U419" i="4" s="1"/>
  <c r="G419" i="4"/>
  <c r="D419" i="4"/>
  <c r="Q419" i="4" s="1"/>
  <c r="F483" i="4"/>
  <c r="E483" i="4"/>
  <c r="D483" i="4"/>
  <c r="Q483" i="4" s="1"/>
  <c r="R416" i="4"/>
  <c r="S402" i="4"/>
  <c r="B402" i="4"/>
  <c r="A484" i="4"/>
  <c r="A420" i="4"/>
  <c r="E418" i="4" l="1"/>
  <c r="F419" i="4"/>
  <c r="P403" i="4"/>
  <c r="C404" i="4"/>
  <c r="D420" i="4"/>
  <c r="Q420" i="4" s="1"/>
  <c r="I420" i="4"/>
  <c r="H420" i="4"/>
  <c r="U420" i="4" s="1"/>
  <c r="G420" i="4"/>
  <c r="D484" i="4"/>
  <c r="Q484" i="4" s="1"/>
  <c r="F484" i="4"/>
  <c r="E484" i="4"/>
  <c r="T419" i="4"/>
  <c r="R417" i="4"/>
  <c r="S403" i="4"/>
  <c r="B403" i="4"/>
  <c r="A421" i="4"/>
  <c r="A485" i="4"/>
  <c r="E419" i="4" l="1"/>
  <c r="F420" i="4"/>
  <c r="P404" i="4"/>
  <c r="C405" i="4"/>
  <c r="T420" i="4"/>
  <c r="I421" i="4"/>
  <c r="V421" i="4" s="1"/>
  <c r="H421" i="4"/>
  <c r="G421" i="4"/>
  <c r="T421" i="4" s="1"/>
  <c r="D421" i="4"/>
  <c r="Q421" i="4" s="1"/>
  <c r="F485" i="4"/>
  <c r="E485" i="4"/>
  <c r="D485" i="4"/>
  <c r="Q485" i="4" s="1"/>
  <c r="V420" i="4"/>
  <c r="R418" i="4"/>
  <c r="S404" i="4"/>
  <c r="B404" i="4"/>
  <c r="A422" i="4"/>
  <c r="A486" i="4"/>
  <c r="E420" i="4" l="1"/>
  <c r="P405" i="4"/>
  <c r="C406" i="4"/>
  <c r="F421" i="4"/>
  <c r="U421" i="4"/>
  <c r="F486" i="4"/>
  <c r="E486" i="4"/>
  <c r="D486" i="4"/>
  <c r="Q486" i="4" s="1"/>
  <c r="I422" i="4"/>
  <c r="V422" i="4" s="1"/>
  <c r="H422" i="4"/>
  <c r="U422" i="4" s="1"/>
  <c r="G422" i="4"/>
  <c r="D422" i="4"/>
  <c r="Q422" i="4" s="1"/>
  <c r="R419" i="4"/>
  <c r="S405" i="4"/>
  <c r="B405" i="4"/>
  <c r="A423" i="4"/>
  <c r="A487" i="4"/>
  <c r="E421" i="4" l="1"/>
  <c r="P406" i="4"/>
  <c r="C407" i="4"/>
  <c r="F422" i="4"/>
  <c r="I423" i="4"/>
  <c r="V423" i="4" s="1"/>
  <c r="H423" i="4"/>
  <c r="G423" i="4"/>
  <c r="T423" i="4" s="1"/>
  <c r="D423" i="4"/>
  <c r="Q423" i="4" s="1"/>
  <c r="F487" i="4"/>
  <c r="E487" i="4"/>
  <c r="D487" i="4"/>
  <c r="Q487" i="4" s="1"/>
  <c r="T422" i="4"/>
  <c r="R420" i="4"/>
  <c r="S406" i="4"/>
  <c r="B406" i="4"/>
  <c r="A488" i="4"/>
  <c r="A424" i="4"/>
  <c r="E422" i="4" l="1"/>
  <c r="P407" i="4"/>
  <c r="C408" i="4"/>
  <c r="F423" i="4"/>
  <c r="U423" i="4"/>
  <c r="I424" i="4"/>
  <c r="V424" i="4" s="1"/>
  <c r="H424" i="4"/>
  <c r="G424" i="4"/>
  <c r="T424" i="4" s="1"/>
  <c r="D424" i="4"/>
  <c r="Q424" i="4" s="1"/>
  <c r="F488" i="4"/>
  <c r="E488" i="4"/>
  <c r="D488" i="4"/>
  <c r="Q488" i="4" s="1"/>
  <c r="R421" i="4"/>
  <c r="S407" i="4"/>
  <c r="B407" i="4"/>
  <c r="A489" i="4"/>
  <c r="A425" i="4"/>
  <c r="E423" i="4" l="1"/>
  <c r="P408" i="4"/>
  <c r="C409" i="4"/>
  <c r="F424" i="4"/>
  <c r="U424" i="4"/>
  <c r="E489" i="4"/>
  <c r="D489" i="4"/>
  <c r="Q489" i="4" s="1"/>
  <c r="F489" i="4"/>
  <c r="D425" i="4"/>
  <c r="Q425" i="4" s="1"/>
  <c r="I425" i="4"/>
  <c r="H425" i="4"/>
  <c r="U425" i="4" s="1"/>
  <c r="G425" i="4"/>
  <c r="T425" i="4" s="1"/>
  <c r="R422" i="4"/>
  <c r="S408" i="4"/>
  <c r="B408" i="4"/>
  <c r="A490" i="4"/>
  <c r="A426" i="4"/>
  <c r="E424" i="4" l="1"/>
  <c r="F425" i="4"/>
  <c r="P409" i="4"/>
  <c r="C410" i="4"/>
  <c r="F490" i="4"/>
  <c r="E490" i="4"/>
  <c r="D490" i="4"/>
  <c r="Q490" i="4" s="1"/>
  <c r="I426" i="4"/>
  <c r="V426" i="4" s="1"/>
  <c r="H426" i="4"/>
  <c r="G426" i="4"/>
  <c r="T426" i="4" s="1"/>
  <c r="D426" i="4"/>
  <c r="Q426" i="4" s="1"/>
  <c r="V425" i="4"/>
  <c r="R423" i="4"/>
  <c r="S409" i="4"/>
  <c r="B409" i="4"/>
  <c r="A427" i="4"/>
  <c r="A491" i="4"/>
  <c r="LF5" i="1"/>
  <c r="LF315" i="1" s="1"/>
  <c r="E425" i="4" l="1"/>
  <c r="F426" i="4"/>
  <c r="P410" i="4"/>
  <c r="C411" i="4"/>
  <c r="U426" i="4"/>
  <c r="I427" i="4"/>
  <c r="V427" i="4" s="1"/>
  <c r="H427" i="4"/>
  <c r="U427" i="4" s="1"/>
  <c r="G427" i="4"/>
  <c r="T427" i="4" s="1"/>
  <c r="D427" i="4"/>
  <c r="Q427" i="4" s="1"/>
  <c r="F491" i="4"/>
  <c r="E491" i="4"/>
  <c r="D491" i="4"/>
  <c r="Q491" i="4" s="1"/>
  <c r="R424" i="4"/>
  <c r="S410" i="4"/>
  <c r="B410" i="4"/>
  <c r="A492" i="4"/>
  <c r="A428" i="4"/>
  <c r="LF13" i="1"/>
  <c r="LF17" i="1" s="1"/>
  <c r="E426" i="4" l="1"/>
  <c r="F427" i="4"/>
  <c r="P411" i="4"/>
  <c r="C412" i="4"/>
  <c r="F492" i="4"/>
  <c r="E492" i="4"/>
  <c r="D492" i="4"/>
  <c r="Q492" i="4" s="1"/>
  <c r="I428" i="4"/>
  <c r="V428" i="4" s="1"/>
  <c r="H428" i="4"/>
  <c r="U428" i="4" s="1"/>
  <c r="G428" i="4"/>
  <c r="T428" i="4" s="1"/>
  <c r="D428" i="4"/>
  <c r="Q428" i="4" s="1"/>
  <c r="R425" i="4"/>
  <c r="S411" i="4"/>
  <c r="B411" i="4"/>
  <c r="A493" i="4"/>
  <c r="A429" i="4"/>
  <c r="LF16" i="1"/>
  <c r="JZ5" i="1"/>
  <c r="JZ315" i="1" s="1"/>
  <c r="CW5" i="1"/>
  <c r="CW315" i="1" s="1"/>
  <c r="E427" i="4" l="1"/>
  <c r="F428" i="4"/>
  <c r="P412" i="4"/>
  <c r="C413" i="4"/>
  <c r="I429" i="4"/>
  <c r="V429" i="4" s="1"/>
  <c r="H429" i="4"/>
  <c r="U429" i="4" s="1"/>
  <c r="G429" i="4"/>
  <c r="D429" i="4"/>
  <c r="Q429" i="4" s="1"/>
  <c r="F493" i="4"/>
  <c r="E493" i="4"/>
  <c r="D493" i="4"/>
  <c r="Q493" i="4" s="1"/>
  <c r="R426" i="4"/>
  <c r="S412" i="4"/>
  <c r="B412" i="4"/>
  <c r="A430" i="4"/>
  <c r="A494" i="4"/>
  <c r="JZ13" i="1"/>
  <c r="JZ17" i="1" s="1"/>
  <c r="CW13" i="1"/>
  <c r="CW17" i="1" s="1"/>
  <c r="E428" i="4" l="1"/>
  <c r="F429" i="4"/>
  <c r="P413" i="4"/>
  <c r="C414" i="4"/>
  <c r="T429" i="4"/>
  <c r="G430" i="4"/>
  <c r="D430" i="4"/>
  <c r="Q430" i="4" s="1"/>
  <c r="H430" i="4"/>
  <c r="U430" i="4" s="1"/>
  <c r="I430" i="4"/>
  <c r="V430" i="4" s="1"/>
  <c r="F494" i="4"/>
  <c r="E494" i="4"/>
  <c r="D494" i="4"/>
  <c r="Q494" i="4" s="1"/>
  <c r="R427" i="4"/>
  <c r="S413" i="4"/>
  <c r="B413" i="4"/>
  <c r="A495" i="4"/>
  <c r="A431" i="4"/>
  <c r="JZ16" i="1"/>
  <c r="CW16" i="1"/>
  <c r="E429" i="4" l="1"/>
  <c r="F430" i="4"/>
  <c r="P414" i="4"/>
  <c r="C415" i="4"/>
  <c r="I431" i="4"/>
  <c r="V431" i="4" s="1"/>
  <c r="H431" i="4"/>
  <c r="U431" i="4" s="1"/>
  <c r="G431" i="4"/>
  <c r="T431" i="4" s="1"/>
  <c r="D431" i="4"/>
  <c r="Q431" i="4" s="1"/>
  <c r="F495" i="4"/>
  <c r="E495" i="4"/>
  <c r="D495" i="4"/>
  <c r="Q495" i="4" s="1"/>
  <c r="T430" i="4"/>
  <c r="R428" i="4"/>
  <c r="S414" i="4"/>
  <c r="B414" i="4"/>
  <c r="A496" i="4"/>
  <c r="A432" i="4"/>
  <c r="ON5" i="1"/>
  <c r="ON315" i="1" s="1"/>
  <c r="E430" i="4" l="1"/>
  <c r="F431" i="4"/>
  <c r="P415" i="4"/>
  <c r="C416" i="4"/>
  <c r="I432" i="4"/>
  <c r="H432" i="4"/>
  <c r="U432" i="4" s="1"/>
  <c r="G432" i="4"/>
  <c r="T432" i="4" s="1"/>
  <c r="D432" i="4"/>
  <c r="Q432" i="4" s="1"/>
  <c r="F496" i="4"/>
  <c r="E496" i="4"/>
  <c r="D496" i="4"/>
  <c r="Q496" i="4" s="1"/>
  <c r="R429" i="4"/>
  <c r="S415" i="4"/>
  <c r="B415" i="4"/>
  <c r="A433" i="4"/>
  <c r="A497" i="4"/>
  <c r="H75" i="4"/>
  <c r="C75" i="4"/>
  <c r="H74" i="4"/>
  <c r="C74" i="4"/>
  <c r="H73" i="4"/>
  <c r="C73" i="4"/>
  <c r="H72" i="4"/>
  <c r="C72" i="4"/>
  <c r="E431" i="4" l="1"/>
  <c r="F432" i="4"/>
  <c r="P416" i="4"/>
  <c r="C417" i="4"/>
  <c r="F497" i="4"/>
  <c r="E497" i="4"/>
  <c r="D497" i="4"/>
  <c r="Q497" i="4" s="1"/>
  <c r="I433" i="4"/>
  <c r="V433" i="4" s="1"/>
  <c r="H433" i="4"/>
  <c r="U433" i="4" s="1"/>
  <c r="G433" i="4"/>
  <c r="D433" i="4"/>
  <c r="Q433" i="4" s="1"/>
  <c r="V432" i="4"/>
  <c r="R430" i="4"/>
  <c r="S416" i="4"/>
  <c r="B416" i="4"/>
  <c r="A498" i="4"/>
  <c r="A434" i="4"/>
  <c r="H78" i="4"/>
  <c r="H79" i="4"/>
  <c r="C78" i="4"/>
  <c r="C79" i="4"/>
  <c r="C77" i="4"/>
  <c r="D77" i="4"/>
  <c r="H76" i="4"/>
  <c r="H77" i="4"/>
  <c r="C76" i="4"/>
  <c r="D76" i="4"/>
  <c r="ON16" i="1"/>
  <c r="JS212" i="1" l="1"/>
  <c r="JS246" i="1"/>
  <c r="JS257" i="1"/>
  <c r="JS262" i="1"/>
  <c r="JS251" i="1"/>
  <c r="JS210" i="1"/>
  <c r="JS199" i="1"/>
  <c r="JS197" i="1"/>
  <c r="JS203" i="1"/>
  <c r="JS277" i="1"/>
  <c r="JS279" i="1"/>
  <c r="JS265" i="1"/>
  <c r="JS222" i="1"/>
  <c r="JS242" i="1"/>
  <c r="JS247" i="1"/>
  <c r="JS220" i="1"/>
  <c r="JS278" i="1"/>
  <c r="JS261" i="1"/>
  <c r="JS224" i="1"/>
  <c r="JS194" i="1"/>
  <c r="JS202" i="1"/>
  <c r="JS233" i="1"/>
  <c r="JS209" i="1"/>
  <c r="JS263" i="1"/>
  <c r="JS269" i="1"/>
  <c r="JS235" i="1"/>
  <c r="JS276" i="1"/>
  <c r="JS248" i="1"/>
  <c r="JS225" i="1"/>
  <c r="JS201" i="1"/>
  <c r="JS260" i="1"/>
  <c r="JS227" i="1"/>
  <c r="JS228" i="1"/>
  <c r="JS211" i="1"/>
  <c r="JS207" i="1"/>
  <c r="JS240" i="1"/>
  <c r="JS191" i="1"/>
  <c r="JS268" i="1"/>
  <c r="JS243" i="1"/>
  <c r="JS208" i="1"/>
  <c r="JS230" i="1"/>
  <c r="JS231" i="1"/>
  <c r="JS193" i="1"/>
  <c r="JS195" i="1"/>
  <c r="JS205" i="1"/>
  <c r="JS234" i="1"/>
  <c r="JS221" i="1"/>
  <c r="JS226" i="1"/>
  <c r="JS256" i="1"/>
  <c r="JS238" i="1"/>
  <c r="JS266" i="1"/>
  <c r="JS217" i="1"/>
  <c r="JS216" i="1"/>
  <c r="JS239" i="1"/>
  <c r="JS237" i="1"/>
  <c r="JS255" i="1"/>
  <c r="JS198" i="1"/>
  <c r="JS192" i="1"/>
  <c r="JS259" i="1"/>
  <c r="JS250" i="1"/>
  <c r="JS254" i="1"/>
  <c r="JS204" i="1"/>
  <c r="JS241" i="1"/>
  <c r="JS223" i="1"/>
  <c r="JS196" i="1"/>
  <c r="JS252" i="1"/>
  <c r="JS236" i="1"/>
  <c r="JS215" i="1"/>
  <c r="JS249" i="1"/>
  <c r="JS206" i="1"/>
  <c r="JS213" i="1"/>
  <c r="JS200" i="1"/>
  <c r="JS229" i="1"/>
  <c r="JS253" i="1"/>
  <c r="JS232" i="1"/>
  <c r="JS258" i="1"/>
  <c r="JS264" i="1"/>
  <c r="JS267" i="1"/>
  <c r="JS214" i="1"/>
  <c r="JT243" i="1"/>
  <c r="JT265" i="1"/>
  <c r="JT222" i="1"/>
  <c r="JT247" i="1"/>
  <c r="JT263" i="1"/>
  <c r="JT258" i="1"/>
  <c r="JT266" i="1"/>
  <c r="JT220" i="1"/>
  <c r="JT233" i="1"/>
  <c r="JT206" i="1"/>
  <c r="JT254" i="1"/>
  <c r="JT276" i="1"/>
  <c r="JT213" i="1"/>
  <c r="JT241" i="1"/>
  <c r="JT253" i="1"/>
  <c r="JT248" i="1"/>
  <c r="JT260" i="1"/>
  <c r="JT227" i="1"/>
  <c r="JT239" i="1"/>
  <c r="JT205" i="1"/>
  <c r="JT191" i="1"/>
  <c r="JT197" i="1"/>
  <c r="JT234" i="1"/>
  <c r="JT230" i="1"/>
  <c r="JT231" i="1"/>
  <c r="JT217" i="1"/>
  <c r="JT252" i="1"/>
  <c r="JT236" i="1"/>
  <c r="JT198" i="1"/>
  <c r="JT215" i="1"/>
  <c r="JT226" i="1"/>
  <c r="JT256" i="1"/>
  <c r="JT232" i="1"/>
  <c r="JT238" i="1"/>
  <c r="JT262" i="1"/>
  <c r="JT201" i="1"/>
  <c r="JT264" i="1"/>
  <c r="JT194" i="1"/>
  <c r="JT209" i="1"/>
  <c r="JT207" i="1"/>
  <c r="JT240" i="1"/>
  <c r="JT214" i="1"/>
  <c r="JT257" i="1"/>
  <c r="JT251" i="1"/>
  <c r="JT259" i="1"/>
  <c r="JT204" i="1"/>
  <c r="JT279" i="1"/>
  <c r="JT261" i="1"/>
  <c r="JT223" i="1"/>
  <c r="JT249" i="1"/>
  <c r="JT193" i="1"/>
  <c r="JT235" i="1"/>
  <c r="JT229" i="1"/>
  <c r="JT278" i="1"/>
  <c r="JT267" i="1"/>
  <c r="JT224" i="1"/>
  <c r="JT202" i="1"/>
  <c r="JT255" i="1"/>
  <c r="JT211" i="1"/>
  <c r="JT199" i="1"/>
  <c r="JT210" i="1"/>
  <c r="JT212" i="1"/>
  <c r="JT225" i="1"/>
  <c r="JT196" i="1"/>
  <c r="JT216" i="1"/>
  <c r="JT228" i="1"/>
  <c r="JT192" i="1"/>
  <c r="JT200" i="1"/>
  <c r="JT246" i="1"/>
  <c r="JT195" i="1"/>
  <c r="JT237" i="1"/>
  <c r="JT269" i="1"/>
  <c r="JT268" i="1"/>
  <c r="JT221" i="1"/>
  <c r="JT203" i="1"/>
  <c r="JT250" i="1"/>
  <c r="JT277" i="1"/>
  <c r="JT208" i="1"/>
  <c r="JT242" i="1"/>
  <c r="JT172" i="1"/>
  <c r="JT183" i="1"/>
  <c r="JT184" i="1"/>
  <c r="JT173" i="1"/>
  <c r="JT177" i="1"/>
  <c r="JT181" i="1"/>
  <c r="JT171" i="1"/>
  <c r="JT186" i="1"/>
  <c r="JT185" i="1"/>
  <c r="JT182" i="1"/>
  <c r="JT190" i="1"/>
  <c r="JS181" i="1"/>
  <c r="JS171" i="1"/>
  <c r="JS186" i="1"/>
  <c r="JS185" i="1"/>
  <c r="JS182" i="1"/>
  <c r="JS172" i="1"/>
  <c r="JS190" i="1"/>
  <c r="JS184" i="1"/>
  <c r="JS183" i="1"/>
  <c r="JS177" i="1"/>
  <c r="JS173" i="1"/>
  <c r="E432" i="4"/>
  <c r="F433" i="4"/>
  <c r="P417" i="4"/>
  <c r="C418" i="4"/>
  <c r="F498" i="4"/>
  <c r="E498" i="4"/>
  <c r="D498" i="4"/>
  <c r="Q498" i="4" s="1"/>
  <c r="I434" i="4"/>
  <c r="V434" i="4" s="1"/>
  <c r="H434" i="4"/>
  <c r="U434" i="4" s="1"/>
  <c r="G434" i="4"/>
  <c r="D434" i="4"/>
  <c r="Q434" i="4" s="1"/>
  <c r="T433" i="4"/>
  <c r="R431" i="4"/>
  <c r="S417" i="4"/>
  <c r="B417" i="4"/>
  <c r="A435" i="4"/>
  <c r="R440" i="4"/>
  <c r="A499" i="4"/>
  <c r="H82" i="4"/>
  <c r="C82" i="4"/>
  <c r="D83" i="4"/>
  <c r="H81" i="4"/>
  <c r="H80" i="4"/>
  <c r="H83" i="4"/>
  <c r="D81" i="4"/>
  <c r="C81" i="4"/>
  <c r="C83" i="4"/>
  <c r="D82" i="4"/>
  <c r="D80" i="4"/>
  <c r="C80" i="4"/>
  <c r="A18" i="1"/>
  <c r="JT24" i="1" l="1"/>
  <c r="JS24" i="1"/>
  <c r="E433" i="4"/>
  <c r="F434" i="4"/>
  <c r="C436" i="4"/>
  <c r="P436" i="4" s="1"/>
  <c r="P418" i="4"/>
  <c r="C419" i="4"/>
  <c r="I435" i="4"/>
  <c r="V435" i="4" s="1"/>
  <c r="H435" i="4"/>
  <c r="U435" i="4" s="1"/>
  <c r="G435" i="4"/>
  <c r="T435" i="4" s="1"/>
  <c r="D435" i="4"/>
  <c r="Q435" i="4" s="1"/>
  <c r="I436" i="4"/>
  <c r="H436" i="4"/>
  <c r="U436" i="4" s="1"/>
  <c r="G436" i="4"/>
  <c r="F499" i="4"/>
  <c r="E499" i="4"/>
  <c r="D499" i="4"/>
  <c r="Q499" i="4" s="1"/>
  <c r="T434" i="4"/>
  <c r="R432" i="4"/>
  <c r="S418" i="4"/>
  <c r="B418" i="4"/>
  <c r="R444" i="4"/>
  <c r="R441" i="4"/>
  <c r="A500" i="4"/>
  <c r="E434" i="4" l="1"/>
  <c r="I437" i="4"/>
  <c r="H437" i="4" s="1"/>
  <c r="V436" i="4"/>
  <c r="F435" i="4"/>
  <c r="P419" i="4"/>
  <c r="C420" i="4"/>
  <c r="D500" i="4"/>
  <c r="Q500" i="4" s="1"/>
  <c r="F500" i="4"/>
  <c r="E500" i="4"/>
  <c r="B436" i="4"/>
  <c r="R433" i="4"/>
  <c r="S419" i="4"/>
  <c r="B419" i="4"/>
  <c r="R448" i="4"/>
  <c r="R442" i="4"/>
  <c r="A501" i="4"/>
  <c r="R445" i="4"/>
  <c r="E435" i="4" l="1"/>
  <c r="R435" i="4" s="1"/>
  <c r="U437" i="4"/>
  <c r="I438" i="4"/>
  <c r="V437" i="4"/>
  <c r="G437" i="4"/>
  <c r="P420" i="4"/>
  <c r="C421" i="4"/>
  <c r="F501" i="4"/>
  <c r="E501" i="4"/>
  <c r="D501" i="4"/>
  <c r="Q501" i="4" s="1"/>
  <c r="R434" i="4"/>
  <c r="S420" i="4"/>
  <c r="B420" i="4"/>
  <c r="R443" i="4"/>
  <c r="R452" i="4"/>
  <c r="R449" i="4"/>
  <c r="R446" i="4"/>
  <c r="A502" i="4"/>
  <c r="LG5" i="1"/>
  <c r="LG315" i="1" s="1"/>
  <c r="ED5" i="1"/>
  <c r="ED315" i="1" s="1"/>
  <c r="I439" i="4" l="1"/>
  <c r="V438" i="4"/>
  <c r="H438" i="4"/>
  <c r="G438" i="4" s="1"/>
  <c r="C437" i="4"/>
  <c r="P437" i="4" s="1"/>
  <c r="P421" i="4"/>
  <c r="C422" i="4"/>
  <c r="F502" i="4"/>
  <c r="E502" i="4"/>
  <c r="D502" i="4"/>
  <c r="Q502" i="4" s="1"/>
  <c r="S421" i="4"/>
  <c r="B421" i="4"/>
  <c r="A503" i="4"/>
  <c r="R450" i="4"/>
  <c r="R453" i="4"/>
  <c r="R447" i="4"/>
  <c r="R456" i="4"/>
  <c r="LG13" i="1"/>
  <c r="LG17" i="1" s="1"/>
  <c r="ED13" i="1"/>
  <c r="ED17" i="1" s="1"/>
  <c r="H439" i="4" l="1"/>
  <c r="G439" i="4" s="1"/>
  <c r="U438" i="4"/>
  <c r="I440" i="4"/>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V439" i="4"/>
  <c r="C438" i="4"/>
  <c r="P438" i="4" s="1"/>
  <c r="P422" i="4"/>
  <c r="C423" i="4"/>
  <c r="F503" i="4"/>
  <c r="E503" i="4"/>
  <c r="D503" i="4"/>
  <c r="Q503" i="4" s="1"/>
  <c r="B437" i="4"/>
  <c r="S422" i="4"/>
  <c r="B422" i="4"/>
  <c r="R460" i="4"/>
  <c r="R457" i="4"/>
  <c r="R454" i="4"/>
  <c r="R451" i="4"/>
  <c r="A504" i="4"/>
  <c r="LG16" i="1"/>
  <c r="ED16" i="1"/>
  <c r="I502" i="4" l="1"/>
  <c r="H440" i="4"/>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U439" i="4"/>
  <c r="C439" i="4"/>
  <c r="P439" i="4" s="1"/>
  <c r="P423" i="4"/>
  <c r="C424" i="4"/>
  <c r="F504" i="4"/>
  <c r="E504" i="4"/>
  <c r="D504" i="4"/>
  <c r="Q504" i="4" s="1"/>
  <c r="B438" i="4"/>
  <c r="V440" i="4"/>
  <c r="S423" i="4"/>
  <c r="B423" i="4"/>
  <c r="R455" i="4"/>
  <c r="A505" i="4"/>
  <c r="R461" i="4"/>
  <c r="R458" i="4"/>
  <c r="R464" i="4"/>
  <c r="G440" i="4" l="1"/>
  <c r="G441" i="4" s="1"/>
  <c r="G442" i="4" s="1"/>
  <c r="G443" i="4" s="1"/>
  <c r="G444" i="4" s="1"/>
  <c r="G445" i="4" s="1"/>
  <c r="G446" i="4" s="1"/>
  <c r="G447" i="4" s="1"/>
  <c r="G448" i="4" s="1"/>
  <c r="G449" i="4" s="1"/>
  <c r="G450" i="4" s="1"/>
  <c r="G451" i="4" s="1"/>
  <c r="G452" i="4" s="1"/>
  <c r="G453" i="4" s="1"/>
  <c r="H502" i="4"/>
  <c r="I503" i="4"/>
  <c r="P424" i="4"/>
  <c r="C425" i="4"/>
  <c r="E505" i="4"/>
  <c r="D505" i="4"/>
  <c r="Q505" i="4" s="1"/>
  <c r="F505" i="4"/>
  <c r="V441" i="4"/>
  <c r="B439" i="4"/>
  <c r="U440" i="4"/>
  <c r="S424" i="4"/>
  <c r="B424" i="4"/>
  <c r="R462" i="4"/>
  <c r="R465" i="4"/>
  <c r="R459" i="4"/>
  <c r="R468" i="4"/>
  <c r="A506" i="4"/>
  <c r="C440" i="4" l="1"/>
  <c r="P440" i="4" s="1"/>
  <c r="H503" i="4"/>
  <c r="I504" i="4"/>
  <c r="G454" i="4"/>
  <c r="P425" i="4"/>
  <c r="C426" i="4"/>
  <c r="F506" i="4"/>
  <c r="E506" i="4"/>
  <c r="D506" i="4"/>
  <c r="Q506" i="4" s="1"/>
  <c r="U441" i="4"/>
  <c r="V442" i="4"/>
  <c r="S425" i="4"/>
  <c r="B425" i="4"/>
  <c r="R466" i="4"/>
  <c r="R472" i="4"/>
  <c r="R463" i="4"/>
  <c r="A507" i="4"/>
  <c r="R469" i="4"/>
  <c r="B440" i="4" l="1"/>
  <c r="C441" i="4"/>
  <c r="P441" i="4" s="1"/>
  <c r="G455" i="4"/>
  <c r="H504" i="4"/>
  <c r="I505" i="4"/>
  <c r="P426" i="4"/>
  <c r="C427" i="4"/>
  <c r="F507" i="4"/>
  <c r="E507" i="4"/>
  <c r="D507" i="4"/>
  <c r="Q507" i="4" s="1"/>
  <c r="V443" i="4"/>
  <c r="U442" i="4"/>
  <c r="S426" i="4"/>
  <c r="B426" i="4"/>
  <c r="R467" i="4"/>
  <c r="R473" i="4"/>
  <c r="R476" i="4"/>
  <c r="R470" i="4"/>
  <c r="A508" i="4"/>
  <c r="BM5" i="1"/>
  <c r="BM315" i="1" s="1"/>
  <c r="BK5" i="1"/>
  <c r="BK315" i="1" s="1"/>
  <c r="BO5" i="1"/>
  <c r="BO315" i="1" s="1"/>
  <c r="BG5" i="1"/>
  <c r="BG315" i="1" s="1"/>
  <c r="LI16" i="1"/>
  <c r="LH16" i="1"/>
  <c r="JP16" i="1"/>
  <c r="JO16" i="1"/>
  <c r="JN16" i="1"/>
  <c r="A16" i="1"/>
  <c r="N16" i="1" l="1"/>
  <c r="B21" i="1"/>
  <c r="B20" i="1"/>
  <c r="B441" i="4"/>
  <c r="C442" i="4"/>
  <c r="P442" i="4" s="1"/>
  <c r="H505" i="4"/>
  <c r="I506" i="4"/>
  <c r="G456" i="4"/>
  <c r="P427" i="4"/>
  <c r="C428" i="4"/>
  <c r="F508" i="4"/>
  <c r="E508" i="4"/>
  <c r="D508" i="4"/>
  <c r="Q508" i="4" s="1"/>
  <c r="U443" i="4"/>
  <c r="V444" i="4"/>
  <c r="S427" i="4"/>
  <c r="B427" i="4"/>
  <c r="B30" i="1"/>
  <c r="R477" i="4"/>
  <c r="R480" i="4"/>
  <c r="R474" i="4"/>
  <c r="A509" i="4"/>
  <c r="R471"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3" i="4"/>
  <c r="P443" i="4" s="1"/>
  <c r="B442" i="4"/>
  <c r="D19" i="1"/>
  <c r="D18" i="1"/>
  <c r="CY18" i="1"/>
  <c r="CX18" i="1"/>
  <c r="CX19" i="1"/>
  <c r="CY19" i="1"/>
  <c r="JX19" i="1"/>
  <c r="JX18" i="1"/>
  <c r="G457" i="4"/>
  <c r="H506" i="4"/>
  <c r="I507"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8" i="4"/>
  <c r="C429" i="4"/>
  <c r="F509" i="4"/>
  <c r="E509" i="4"/>
  <c r="D509" i="4"/>
  <c r="Q509" i="4" s="1"/>
  <c r="U444" i="4"/>
  <c r="V445" i="4"/>
  <c r="S428" i="4"/>
  <c r="B428" i="4"/>
  <c r="LR30" i="1"/>
  <c r="DM30" i="1"/>
  <c r="CL30" i="1"/>
  <c r="CM30" i="1"/>
  <c r="DU30" i="1"/>
  <c r="LO30" i="1"/>
  <c r="LP30" i="1"/>
  <c r="LQ30" i="1"/>
  <c r="R481" i="4"/>
  <c r="A510" i="4"/>
  <c r="R484" i="4"/>
  <c r="R478" i="4"/>
  <c r="R475" i="4"/>
  <c r="KJ24" i="1"/>
  <c r="DU24" i="1"/>
  <c r="DN24" i="1"/>
  <c r="DM24" i="1"/>
  <c r="DM276" i="1" s="1"/>
  <c r="AX18" i="1"/>
  <c r="ON18" i="1"/>
  <c r="BB18" i="1"/>
  <c r="BB19" i="1"/>
  <c r="AX19" i="1"/>
  <c r="ON19" i="1"/>
  <c r="BK16" i="1"/>
  <c r="BK20" i="1" s="1"/>
  <c r="BM16" i="1"/>
  <c r="BM20" i="1" s="1"/>
  <c r="BO16" i="1"/>
  <c r="BO20" i="1" s="1"/>
  <c r="BG16" i="1"/>
  <c r="BG18" i="1" s="1"/>
  <c r="IP5" i="1"/>
  <c r="IP315" i="1" s="1"/>
  <c r="IO5" i="1"/>
  <c r="IO315" i="1" s="1"/>
  <c r="CM5" i="1"/>
  <c r="CM315" i="1" s="1"/>
  <c r="CL5" i="1"/>
  <c r="CL315" i="1" s="1"/>
  <c r="DT5" i="1"/>
  <c r="DT315" i="1" s="1"/>
  <c r="BG99" i="1" l="1"/>
  <c r="BG100" i="1" s="1"/>
  <c r="BG108" i="1"/>
  <c r="BG153" i="1"/>
  <c r="BG155" i="1" s="1"/>
  <c r="BG162" i="1"/>
  <c r="DH303" i="1"/>
  <c r="DH292" i="1"/>
  <c r="DH295" i="1"/>
  <c r="DH301" i="1"/>
  <c r="DH300" i="1"/>
  <c r="DH302" i="1"/>
  <c r="DH294" i="1"/>
  <c r="DH291" i="1"/>
  <c r="DH297" i="1"/>
  <c r="DH289" i="1"/>
  <c r="DH304" i="1"/>
  <c r="DH296" i="1"/>
  <c r="DH305" i="1"/>
  <c r="DH288" i="1"/>
  <c r="DH293" i="1"/>
  <c r="DH306" i="1"/>
  <c r="DH290" i="1"/>
  <c r="DH307" i="1"/>
  <c r="DH298" i="1"/>
  <c r="DH299" i="1"/>
  <c r="KJ301" i="1"/>
  <c r="KJ303" i="1"/>
  <c r="KJ291" i="1"/>
  <c r="KJ294" i="1"/>
  <c r="KJ302" i="1"/>
  <c r="KJ305" i="1"/>
  <c r="KJ295" i="1"/>
  <c r="KJ299" i="1"/>
  <c r="KJ304" i="1"/>
  <c r="KJ297" i="1"/>
  <c r="KJ293" i="1"/>
  <c r="KJ296" i="1"/>
  <c r="KJ288" i="1"/>
  <c r="KJ300" i="1"/>
  <c r="KJ289" i="1"/>
  <c r="KJ306" i="1"/>
  <c r="KJ290" i="1"/>
  <c r="KJ298" i="1"/>
  <c r="KJ292" i="1"/>
  <c r="KJ307" i="1"/>
  <c r="MI303" i="1"/>
  <c r="MI302" i="1"/>
  <c r="MI292" i="1"/>
  <c r="MI300" i="1"/>
  <c r="MI295" i="1"/>
  <c r="MI291" i="1"/>
  <c r="MI301" i="1"/>
  <c r="MI294" i="1"/>
  <c r="MI296" i="1"/>
  <c r="MI304" i="1"/>
  <c r="MI288" i="1"/>
  <c r="MI293" i="1"/>
  <c r="MI289" i="1"/>
  <c r="MI297" i="1"/>
  <c r="MI305" i="1"/>
  <c r="MI290" i="1"/>
  <c r="MI298" i="1"/>
  <c r="MI307" i="1"/>
  <c r="MI299" i="1"/>
  <c r="MI306" i="1"/>
  <c r="KO289" i="1"/>
  <c r="KO302" i="1"/>
  <c r="KO303" i="1"/>
  <c r="KO291" i="1"/>
  <c r="KO300" i="1"/>
  <c r="KO295" i="1"/>
  <c r="KO301" i="1"/>
  <c r="KO294" i="1"/>
  <c r="KO296" i="1"/>
  <c r="KO305" i="1"/>
  <c r="KO292" i="1"/>
  <c r="KO304" i="1"/>
  <c r="KO293" i="1"/>
  <c r="KO297" i="1"/>
  <c r="KO288" i="1"/>
  <c r="KO298" i="1"/>
  <c r="KO307" i="1"/>
  <c r="KO290" i="1"/>
  <c r="KO299" i="1"/>
  <c r="KO306" i="1"/>
  <c r="KU301" i="1"/>
  <c r="KU302" i="1"/>
  <c r="KU295" i="1"/>
  <c r="KU303" i="1"/>
  <c r="KU291" i="1"/>
  <c r="KU294" i="1"/>
  <c r="KU300" i="1"/>
  <c r="KU292" i="1"/>
  <c r="KU289" i="1"/>
  <c r="KU293" i="1"/>
  <c r="KU296" i="1"/>
  <c r="KU297" i="1"/>
  <c r="KU304" i="1"/>
  <c r="KU305" i="1"/>
  <c r="KU288" i="1"/>
  <c r="KU299" i="1"/>
  <c r="KU307" i="1"/>
  <c r="KU290" i="1"/>
  <c r="KU298" i="1"/>
  <c r="KU306" i="1"/>
  <c r="KH289" i="1"/>
  <c r="KH303" i="1"/>
  <c r="KH291" i="1"/>
  <c r="KH300" i="1"/>
  <c r="KH301" i="1"/>
  <c r="KH292" i="1"/>
  <c r="KH302" i="1"/>
  <c r="KH294" i="1"/>
  <c r="KH295" i="1"/>
  <c r="KH296" i="1"/>
  <c r="KH305" i="1"/>
  <c r="KH288" i="1"/>
  <c r="KH304" i="1"/>
  <c r="KH293" i="1"/>
  <c r="KH297" i="1"/>
  <c r="KH306" i="1"/>
  <c r="KH298" i="1"/>
  <c r="KH299" i="1"/>
  <c r="KH307" i="1"/>
  <c r="KH290" i="1"/>
  <c r="DK292" i="1"/>
  <c r="DK302" i="1"/>
  <c r="DK300" i="1"/>
  <c r="DK301" i="1"/>
  <c r="DK291" i="1"/>
  <c r="DK303" i="1"/>
  <c r="DK289" i="1"/>
  <c r="DK305" i="1"/>
  <c r="DK296" i="1"/>
  <c r="DK295" i="1"/>
  <c r="DK297" i="1"/>
  <c r="DK294" i="1"/>
  <c r="DK288" i="1"/>
  <c r="DK293" i="1"/>
  <c r="DK299" i="1"/>
  <c r="DK304" i="1"/>
  <c r="DK298" i="1"/>
  <c r="DK307" i="1"/>
  <c r="DK306" i="1"/>
  <c r="DK290" i="1"/>
  <c r="II291" i="1"/>
  <c r="II301" i="1"/>
  <c r="II295" i="1"/>
  <c r="II294" i="1"/>
  <c r="II300" i="1"/>
  <c r="II292" i="1"/>
  <c r="II303" i="1"/>
  <c r="II304" i="1"/>
  <c r="II305" i="1"/>
  <c r="II296" i="1"/>
  <c r="II297" i="1"/>
  <c r="II302" i="1"/>
  <c r="II289" i="1"/>
  <c r="II288" i="1"/>
  <c r="II293" i="1"/>
  <c r="II299" i="1"/>
  <c r="II307" i="1"/>
  <c r="II290" i="1"/>
  <c r="II298" i="1"/>
  <c r="II306" i="1"/>
  <c r="IU295" i="1"/>
  <c r="IU302" i="1"/>
  <c r="IU294" i="1"/>
  <c r="IU300" i="1"/>
  <c r="IU301" i="1"/>
  <c r="IU292" i="1"/>
  <c r="IU303" i="1"/>
  <c r="IU297" i="1"/>
  <c r="IU296" i="1"/>
  <c r="IU304" i="1"/>
  <c r="IU289" i="1"/>
  <c r="IU305" i="1"/>
  <c r="IU291" i="1"/>
  <c r="IU299" i="1"/>
  <c r="IU293" i="1"/>
  <c r="IU288" i="1"/>
  <c r="IU306" i="1"/>
  <c r="IU290" i="1"/>
  <c r="IU298" i="1"/>
  <c r="IU307" i="1"/>
  <c r="JB291" i="1"/>
  <c r="JB292" i="1"/>
  <c r="JB300" i="1"/>
  <c r="JB295" i="1"/>
  <c r="JB303" i="1"/>
  <c r="JB294" i="1"/>
  <c r="JB302" i="1"/>
  <c r="JB301" i="1"/>
  <c r="JB289" i="1"/>
  <c r="JB304" i="1"/>
  <c r="JB296" i="1"/>
  <c r="JB293" i="1"/>
  <c r="JB297" i="1"/>
  <c r="JB305" i="1"/>
  <c r="JB288" i="1"/>
  <c r="JB290" i="1"/>
  <c r="JB306" i="1"/>
  <c r="JB298" i="1"/>
  <c r="JB307" i="1"/>
  <c r="JB299" i="1"/>
  <c r="NI301" i="1"/>
  <c r="NI292" i="1"/>
  <c r="NI295" i="1"/>
  <c r="NI294" i="1"/>
  <c r="NI291" i="1"/>
  <c r="NI303" i="1"/>
  <c r="NI302" i="1"/>
  <c r="NI300" i="1"/>
  <c r="NI289" i="1"/>
  <c r="NI305" i="1"/>
  <c r="NI296" i="1"/>
  <c r="NI304" i="1"/>
  <c r="NI299" i="1"/>
  <c r="NI297" i="1"/>
  <c r="NI293" i="1"/>
  <c r="NI288" i="1"/>
  <c r="NI306" i="1"/>
  <c r="NI290" i="1"/>
  <c r="NI298" i="1"/>
  <c r="NI307" i="1"/>
  <c r="NU291" i="1"/>
  <c r="NU294" i="1"/>
  <c r="NU292" i="1"/>
  <c r="NU303" i="1"/>
  <c r="NU302" i="1"/>
  <c r="NU295" i="1"/>
  <c r="NU296" i="1"/>
  <c r="NU305" i="1"/>
  <c r="NU288" i="1"/>
  <c r="NU293" i="1"/>
  <c r="NU289" i="1"/>
  <c r="NU297" i="1"/>
  <c r="NU301" i="1"/>
  <c r="NU300" i="1"/>
  <c r="NU304" i="1"/>
  <c r="NU306" i="1"/>
  <c r="NU307" i="1"/>
  <c r="NU299" i="1"/>
  <c r="NU290" i="1"/>
  <c r="NU298" i="1"/>
  <c r="OG295" i="1"/>
  <c r="OG302" i="1"/>
  <c r="OG294" i="1"/>
  <c r="OG291" i="1"/>
  <c r="OG300" i="1"/>
  <c r="OG303" i="1"/>
  <c r="OG304" i="1"/>
  <c r="OG297" i="1"/>
  <c r="OG293" i="1"/>
  <c r="OG292" i="1"/>
  <c r="OG289" i="1"/>
  <c r="OG296" i="1"/>
  <c r="OG305" i="1"/>
  <c r="OG306" i="1"/>
  <c r="OG290" i="1"/>
  <c r="OG307" i="1"/>
  <c r="OG298" i="1"/>
  <c r="OG301" i="1"/>
  <c r="OG288" i="1"/>
  <c r="OG299" i="1"/>
  <c r="NP300" i="1"/>
  <c r="NP292" i="1"/>
  <c r="NP295" i="1"/>
  <c r="NP302" i="1"/>
  <c r="NP303" i="1"/>
  <c r="NP291" i="1"/>
  <c r="NP294" i="1"/>
  <c r="NP289" i="1"/>
  <c r="NP297" i="1"/>
  <c r="NP296" i="1"/>
  <c r="NP288" i="1"/>
  <c r="NP293" i="1"/>
  <c r="NP305" i="1"/>
  <c r="NP301" i="1"/>
  <c r="NP304" i="1"/>
  <c r="NP290" i="1"/>
  <c r="NP298" i="1"/>
  <c r="NP306" i="1"/>
  <c r="NP307" i="1"/>
  <c r="NP299" i="1"/>
  <c r="OB300" i="1"/>
  <c r="OB302" i="1"/>
  <c r="OB295" i="1"/>
  <c r="OB291" i="1"/>
  <c r="OB292" i="1"/>
  <c r="OB301" i="1"/>
  <c r="OB294" i="1"/>
  <c r="OB303" i="1"/>
  <c r="OB289" i="1"/>
  <c r="OB288" i="1"/>
  <c r="OB297" i="1"/>
  <c r="OB293" i="1"/>
  <c r="OB296" i="1"/>
  <c r="OB305" i="1"/>
  <c r="OB304" i="1"/>
  <c r="OB307" i="1"/>
  <c r="OB299" i="1"/>
  <c r="OB306" i="1"/>
  <c r="OB290" i="1"/>
  <c r="OB298" i="1"/>
  <c r="NY301" i="1"/>
  <c r="NY295" i="1"/>
  <c r="NY291" i="1"/>
  <c r="NY302" i="1"/>
  <c r="NY294" i="1"/>
  <c r="NY303" i="1"/>
  <c r="NY300" i="1"/>
  <c r="NY292" i="1"/>
  <c r="NY296" i="1"/>
  <c r="NY299" i="1"/>
  <c r="NY288" i="1"/>
  <c r="NY289" i="1"/>
  <c r="NY305" i="1"/>
  <c r="NY304" i="1"/>
  <c r="NY293" i="1"/>
  <c r="NY306" i="1"/>
  <c r="NY290" i="1"/>
  <c r="NY298" i="1"/>
  <c r="NY307" i="1"/>
  <c r="NY297" i="1"/>
  <c r="DM291" i="1"/>
  <c r="DM300" i="1"/>
  <c r="DM303" i="1"/>
  <c r="DM302" i="1"/>
  <c r="DM292" i="1"/>
  <c r="DM295" i="1"/>
  <c r="DM288" i="1"/>
  <c r="DM294" i="1"/>
  <c r="DM305" i="1"/>
  <c r="DM293" i="1"/>
  <c r="DM301" i="1"/>
  <c r="DM289" i="1"/>
  <c r="DM296" i="1"/>
  <c r="DM297" i="1"/>
  <c r="DM304" i="1"/>
  <c r="DM298" i="1"/>
  <c r="DM307" i="1"/>
  <c r="DM299" i="1"/>
  <c r="DM306" i="1"/>
  <c r="DM290" i="1"/>
  <c r="MJ303" i="1"/>
  <c r="MJ294" i="1"/>
  <c r="MJ301" i="1"/>
  <c r="MJ300" i="1"/>
  <c r="MJ302" i="1"/>
  <c r="MJ291" i="1"/>
  <c r="MJ292" i="1"/>
  <c r="MJ305" i="1"/>
  <c r="MJ295" i="1"/>
  <c r="MJ289" i="1"/>
  <c r="MJ304" i="1"/>
  <c r="MJ296" i="1"/>
  <c r="MJ288" i="1"/>
  <c r="MJ297" i="1"/>
  <c r="MJ293" i="1"/>
  <c r="MJ299" i="1"/>
  <c r="MJ290" i="1"/>
  <c r="MJ298" i="1"/>
  <c r="MJ306" i="1"/>
  <c r="MJ307" i="1"/>
  <c r="LD292" i="1"/>
  <c r="LD302" i="1"/>
  <c r="LD303" i="1"/>
  <c r="LD300" i="1"/>
  <c r="LD295" i="1"/>
  <c r="LD301" i="1"/>
  <c r="LD291" i="1"/>
  <c r="LD289" i="1"/>
  <c r="LD297" i="1"/>
  <c r="LD296" i="1"/>
  <c r="LD294" i="1"/>
  <c r="LD305" i="1"/>
  <c r="LD288" i="1"/>
  <c r="LD299" i="1"/>
  <c r="LD298" i="1"/>
  <c r="LD306" i="1"/>
  <c r="LD307" i="1"/>
  <c r="LD304" i="1"/>
  <c r="LD290" i="1"/>
  <c r="LD293" i="1"/>
  <c r="LE292" i="1"/>
  <c r="LE303" i="1"/>
  <c r="LE291" i="1"/>
  <c r="LE300" i="1"/>
  <c r="LE295" i="1"/>
  <c r="LE302" i="1"/>
  <c r="LE301" i="1"/>
  <c r="LE294" i="1"/>
  <c r="LE288" i="1"/>
  <c r="LE289" i="1"/>
  <c r="LE304" i="1"/>
  <c r="LE297" i="1"/>
  <c r="LE296" i="1"/>
  <c r="LE305" i="1"/>
  <c r="LE307" i="1"/>
  <c r="LE290" i="1"/>
  <c r="LE299" i="1"/>
  <c r="LE293" i="1"/>
  <c r="LE306" i="1"/>
  <c r="LE298" i="1"/>
  <c r="DJ301" i="1"/>
  <c r="DJ303" i="1"/>
  <c r="DJ302" i="1"/>
  <c r="DJ291" i="1"/>
  <c r="DJ292" i="1"/>
  <c r="DJ295" i="1"/>
  <c r="DJ294" i="1"/>
  <c r="DJ300" i="1"/>
  <c r="DJ296" i="1"/>
  <c r="DJ288" i="1"/>
  <c r="DJ293" i="1"/>
  <c r="DJ297" i="1"/>
  <c r="DJ305" i="1"/>
  <c r="DJ304" i="1"/>
  <c r="DJ298" i="1"/>
  <c r="DJ307" i="1"/>
  <c r="DJ289" i="1"/>
  <c r="DJ306" i="1"/>
  <c r="DJ290" i="1"/>
  <c r="DJ299" i="1"/>
  <c r="IV291" i="1"/>
  <c r="IV301" i="1"/>
  <c r="IV302" i="1"/>
  <c r="IV303" i="1"/>
  <c r="IV292" i="1"/>
  <c r="IV300" i="1"/>
  <c r="IV295" i="1"/>
  <c r="IV294" i="1"/>
  <c r="IV296" i="1"/>
  <c r="IV288" i="1"/>
  <c r="IV289" i="1"/>
  <c r="IV304" i="1"/>
  <c r="IV297" i="1"/>
  <c r="IV299" i="1"/>
  <c r="IV305" i="1"/>
  <c r="IV306" i="1"/>
  <c r="IV307" i="1"/>
  <c r="IV298" i="1"/>
  <c r="IV293" i="1"/>
  <c r="IV290" i="1"/>
  <c r="JF300" i="1"/>
  <c r="JF292" i="1"/>
  <c r="JF295" i="1"/>
  <c r="JF303" i="1"/>
  <c r="JF291" i="1"/>
  <c r="JF302" i="1"/>
  <c r="JF294" i="1"/>
  <c r="JF289" i="1"/>
  <c r="JF296" i="1"/>
  <c r="JF297" i="1"/>
  <c r="JF288" i="1"/>
  <c r="JF304" i="1"/>
  <c r="JF301" i="1"/>
  <c r="JF305" i="1"/>
  <c r="JF299" i="1"/>
  <c r="JF293" i="1"/>
  <c r="JF298" i="1"/>
  <c r="JF306" i="1"/>
  <c r="JF307" i="1"/>
  <c r="JF290" i="1"/>
  <c r="NH301" i="1"/>
  <c r="NH300" i="1"/>
  <c r="NH291" i="1"/>
  <c r="NH292" i="1"/>
  <c r="NH302" i="1"/>
  <c r="NH295" i="1"/>
  <c r="NH303" i="1"/>
  <c r="NH294" i="1"/>
  <c r="NH304" i="1"/>
  <c r="NH297" i="1"/>
  <c r="NH289" i="1"/>
  <c r="NH288" i="1"/>
  <c r="NH296" i="1"/>
  <c r="NH305" i="1"/>
  <c r="NH290" i="1"/>
  <c r="NH298" i="1"/>
  <c r="NH306" i="1"/>
  <c r="NH307" i="1"/>
  <c r="NH299" i="1"/>
  <c r="NH293" i="1"/>
  <c r="OJ302" i="1"/>
  <c r="OJ300" i="1"/>
  <c r="OJ295" i="1"/>
  <c r="OJ301" i="1"/>
  <c r="OJ303" i="1"/>
  <c r="OJ294" i="1"/>
  <c r="OJ292" i="1"/>
  <c r="OJ296" i="1"/>
  <c r="OJ297" i="1"/>
  <c r="OJ293" i="1"/>
  <c r="OJ288" i="1"/>
  <c r="OJ304" i="1"/>
  <c r="OJ291" i="1"/>
  <c r="OJ289" i="1"/>
  <c r="OJ305" i="1"/>
  <c r="OJ298" i="1"/>
  <c r="OJ307" i="1"/>
  <c r="OJ306" i="1"/>
  <c r="OJ290" i="1"/>
  <c r="OJ299" i="1"/>
  <c r="NR302" i="1"/>
  <c r="NR295" i="1"/>
  <c r="NR294" i="1"/>
  <c r="NR291" i="1"/>
  <c r="NR301" i="1"/>
  <c r="NR292" i="1"/>
  <c r="NR289" i="1"/>
  <c r="NR296" i="1"/>
  <c r="NR300" i="1"/>
  <c r="NR299" i="1"/>
  <c r="NR293" i="1"/>
  <c r="NR303" i="1"/>
  <c r="NR297" i="1"/>
  <c r="NR304" i="1"/>
  <c r="NR306" i="1"/>
  <c r="NR305" i="1"/>
  <c r="NR290" i="1"/>
  <c r="NR288" i="1"/>
  <c r="NR307" i="1"/>
  <c r="NR298" i="1"/>
  <c r="OD291" i="1"/>
  <c r="OD295" i="1"/>
  <c r="OD289" i="1"/>
  <c r="OD303" i="1"/>
  <c r="OD301" i="1"/>
  <c r="OD292" i="1"/>
  <c r="OD302" i="1"/>
  <c r="OD294" i="1"/>
  <c r="OD304" i="1"/>
  <c r="OD296" i="1"/>
  <c r="OD288" i="1"/>
  <c r="OD305" i="1"/>
  <c r="OD300" i="1"/>
  <c r="OD293" i="1"/>
  <c r="OD297" i="1"/>
  <c r="OD299" i="1"/>
  <c r="OD298" i="1"/>
  <c r="OD306" i="1"/>
  <c r="OD307" i="1"/>
  <c r="OD290" i="1"/>
  <c r="MX291" i="1"/>
  <c r="MX292" i="1"/>
  <c r="MX301" i="1"/>
  <c r="MX294" i="1"/>
  <c r="MX300" i="1"/>
  <c r="MX295" i="1"/>
  <c r="MX302" i="1"/>
  <c r="MX296" i="1"/>
  <c r="MX304" i="1"/>
  <c r="MX293" i="1"/>
  <c r="MX289" i="1"/>
  <c r="MX297" i="1"/>
  <c r="MX305" i="1"/>
  <c r="MX303" i="1"/>
  <c r="MX290" i="1"/>
  <c r="MX288" i="1"/>
  <c r="MX299" i="1"/>
  <c r="MX298" i="1"/>
  <c r="MX306" i="1"/>
  <c r="MX307" i="1"/>
  <c r="NZ291" i="1"/>
  <c r="NZ292" i="1"/>
  <c r="NZ301" i="1"/>
  <c r="NZ300" i="1"/>
  <c r="NZ295" i="1"/>
  <c r="NZ294" i="1"/>
  <c r="NZ303" i="1"/>
  <c r="NZ288" i="1"/>
  <c r="NZ299" i="1"/>
  <c r="NZ305" i="1"/>
  <c r="NZ302" i="1"/>
  <c r="NZ296" i="1"/>
  <c r="NZ297" i="1"/>
  <c r="NZ304" i="1"/>
  <c r="NZ289" i="1"/>
  <c r="NZ306" i="1"/>
  <c r="NZ290" i="1"/>
  <c r="NZ307" i="1"/>
  <c r="NZ298" i="1"/>
  <c r="NZ293" i="1"/>
  <c r="EC292" i="1"/>
  <c r="EC291" i="1"/>
  <c r="EC301" i="1"/>
  <c r="EC294" i="1"/>
  <c r="EC295" i="1"/>
  <c r="EC302" i="1"/>
  <c r="EC304" i="1"/>
  <c r="EC296" i="1"/>
  <c r="EC300" i="1"/>
  <c r="EC289" i="1"/>
  <c r="EC303" i="1"/>
  <c r="EC293" i="1"/>
  <c r="EC288" i="1"/>
  <c r="EC297" i="1"/>
  <c r="EC305" i="1"/>
  <c r="EC298" i="1"/>
  <c r="EC290" i="1"/>
  <c r="EC307" i="1"/>
  <c r="EC306" i="1"/>
  <c r="EC299" i="1"/>
  <c r="DU300" i="1"/>
  <c r="DU303" i="1"/>
  <c r="DU302" i="1"/>
  <c r="DU292" i="1"/>
  <c r="DU291" i="1"/>
  <c r="DU295" i="1"/>
  <c r="DU301" i="1"/>
  <c r="DU294" i="1"/>
  <c r="DU296" i="1"/>
  <c r="DU289" i="1"/>
  <c r="DU304" i="1"/>
  <c r="DU288" i="1"/>
  <c r="DU305" i="1"/>
  <c r="DU293" i="1"/>
  <c r="DU297" i="1"/>
  <c r="DU298" i="1"/>
  <c r="DU299" i="1"/>
  <c r="DU290" i="1"/>
  <c r="DU307" i="1"/>
  <c r="DU306" i="1"/>
  <c r="DN292" i="1"/>
  <c r="DN294" i="1"/>
  <c r="DN300" i="1"/>
  <c r="DN301" i="1"/>
  <c r="DN295" i="1"/>
  <c r="DN302" i="1"/>
  <c r="DN291" i="1"/>
  <c r="DN303" i="1"/>
  <c r="DN304" i="1"/>
  <c r="DN297" i="1"/>
  <c r="DN305" i="1"/>
  <c r="DN289" i="1"/>
  <c r="DN288" i="1"/>
  <c r="DN296" i="1"/>
  <c r="DN307" i="1"/>
  <c r="DN293" i="1"/>
  <c r="DN306" i="1"/>
  <c r="DN290" i="1"/>
  <c r="DN298" i="1"/>
  <c r="DN299" i="1"/>
  <c r="KB291" i="1"/>
  <c r="KB292" i="1"/>
  <c r="KB300" i="1"/>
  <c r="KB295" i="1"/>
  <c r="KB303" i="1"/>
  <c r="KB302" i="1"/>
  <c r="KB294" i="1"/>
  <c r="KB301" i="1"/>
  <c r="KB297" i="1"/>
  <c r="KB289" i="1"/>
  <c r="KB296" i="1"/>
  <c r="KB288" i="1"/>
  <c r="KB293" i="1"/>
  <c r="KB305" i="1"/>
  <c r="KB304" i="1"/>
  <c r="KB298" i="1"/>
  <c r="KB307" i="1"/>
  <c r="KB299" i="1"/>
  <c r="KB306" i="1"/>
  <c r="KB290" i="1"/>
  <c r="DI291" i="1"/>
  <c r="DI301" i="1"/>
  <c r="DI292" i="1"/>
  <c r="DI302" i="1"/>
  <c r="DI294" i="1"/>
  <c r="DI297" i="1"/>
  <c r="DI305" i="1"/>
  <c r="DI303" i="1"/>
  <c r="DI300" i="1"/>
  <c r="DI304" i="1"/>
  <c r="DI288" i="1"/>
  <c r="DI295" i="1"/>
  <c r="DI293" i="1"/>
  <c r="DI307" i="1"/>
  <c r="DI298" i="1"/>
  <c r="DI296" i="1"/>
  <c r="DI299" i="1"/>
  <c r="DI289" i="1"/>
  <c r="DI306" i="1"/>
  <c r="DI290" i="1"/>
  <c r="JI295" i="1"/>
  <c r="JI302" i="1"/>
  <c r="JI301" i="1"/>
  <c r="JI294" i="1"/>
  <c r="JI300" i="1"/>
  <c r="JI303" i="1"/>
  <c r="JI289" i="1"/>
  <c r="JI291" i="1"/>
  <c r="JI288" i="1"/>
  <c r="JI297" i="1"/>
  <c r="JI305" i="1"/>
  <c r="JI293" i="1"/>
  <c r="JI296" i="1"/>
  <c r="JI304" i="1"/>
  <c r="JI307" i="1"/>
  <c r="JI306" i="1"/>
  <c r="JI290" i="1"/>
  <c r="JI292" i="1"/>
  <c r="JI298" i="1"/>
  <c r="JI299" i="1"/>
  <c r="JC300" i="1"/>
  <c r="JC301" i="1"/>
  <c r="JC295" i="1"/>
  <c r="JC303" i="1"/>
  <c r="JC292" i="1"/>
  <c r="JC294" i="1"/>
  <c r="JC291" i="1"/>
  <c r="JC296" i="1"/>
  <c r="JC304" i="1"/>
  <c r="JC289" i="1"/>
  <c r="JC305" i="1"/>
  <c r="JC288" i="1"/>
  <c r="JC302" i="1"/>
  <c r="JC297" i="1"/>
  <c r="JC293" i="1"/>
  <c r="JC299" i="1"/>
  <c r="JC307" i="1"/>
  <c r="JC306" i="1"/>
  <c r="JC290" i="1"/>
  <c r="JC298" i="1"/>
  <c r="OL289" i="1"/>
  <c r="OL303" i="1"/>
  <c r="OL291" i="1"/>
  <c r="OL301" i="1"/>
  <c r="OL295" i="1"/>
  <c r="OL294" i="1"/>
  <c r="OL305" i="1"/>
  <c r="OL304" i="1"/>
  <c r="OL302" i="1"/>
  <c r="OL293" i="1"/>
  <c r="OL300" i="1"/>
  <c r="OL297" i="1"/>
  <c r="OL298" i="1"/>
  <c r="OL306" i="1"/>
  <c r="OL307" i="1"/>
  <c r="OL296" i="1"/>
  <c r="OL290" i="1"/>
  <c r="OL292" i="1"/>
  <c r="OL288" i="1"/>
  <c r="OL299" i="1"/>
  <c r="NT303" i="1"/>
  <c r="NT292" i="1"/>
  <c r="NT302" i="1"/>
  <c r="NT301" i="1"/>
  <c r="NT295" i="1"/>
  <c r="NT291" i="1"/>
  <c r="NT300" i="1"/>
  <c r="NT294" i="1"/>
  <c r="NT304" i="1"/>
  <c r="NT289" i="1"/>
  <c r="NT296" i="1"/>
  <c r="NT297" i="1"/>
  <c r="NT293" i="1"/>
  <c r="NT288" i="1"/>
  <c r="NT305" i="1"/>
  <c r="NT298" i="1"/>
  <c r="NT306" i="1"/>
  <c r="NT307" i="1"/>
  <c r="NT290" i="1"/>
  <c r="NT299" i="1"/>
  <c r="NC300" i="1"/>
  <c r="NC294" i="1"/>
  <c r="NC303" i="1"/>
  <c r="NC291" i="1"/>
  <c r="NC301" i="1"/>
  <c r="NC292" i="1"/>
  <c r="NC295" i="1"/>
  <c r="NC302" i="1"/>
  <c r="NC296" i="1"/>
  <c r="NC304" i="1"/>
  <c r="NC293" i="1"/>
  <c r="NC297" i="1"/>
  <c r="NC289" i="1"/>
  <c r="NC305" i="1"/>
  <c r="NC306" i="1"/>
  <c r="NC307" i="1"/>
  <c r="NC288" i="1"/>
  <c r="NC298" i="1"/>
  <c r="NC290" i="1"/>
  <c r="NC299" i="1"/>
  <c r="NO300" i="1"/>
  <c r="NO295" i="1"/>
  <c r="NO301" i="1"/>
  <c r="NO294" i="1"/>
  <c r="NO303" i="1"/>
  <c r="NO302" i="1"/>
  <c r="NO291" i="1"/>
  <c r="NO304" i="1"/>
  <c r="NO288" i="1"/>
  <c r="NO293" i="1"/>
  <c r="NO292" i="1"/>
  <c r="NO289" i="1"/>
  <c r="NO297" i="1"/>
  <c r="NO305" i="1"/>
  <c r="NO296" i="1"/>
  <c r="NO307" i="1"/>
  <c r="NO299" i="1"/>
  <c r="NO306" i="1"/>
  <c r="NO290" i="1"/>
  <c r="NO298" i="1"/>
  <c r="OA291" i="1"/>
  <c r="OA301" i="1"/>
  <c r="OA292" i="1"/>
  <c r="OA295" i="1"/>
  <c r="OA302" i="1"/>
  <c r="OA303" i="1"/>
  <c r="OA300" i="1"/>
  <c r="OA297" i="1"/>
  <c r="OA289" i="1"/>
  <c r="OA296" i="1"/>
  <c r="OA305" i="1"/>
  <c r="OA299" i="1"/>
  <c r="OA288" i="1"/>
  <c r="OA294" i="1"/>
  <c r="OA304" i="1"/>
  <c r="OA293" i="1"/>
  <c r="OA307" i="1"/>
  <c r="OA298" i="1"/>
  <c r="OA290" i="1"/>
  <c r="OA306" i="1"/>
  <c r="NK294" i="1"/>
  <c r="NK291" i="1"/>
  <c r="NK301" i="1"/>
  <c r="NK295" i="1"/>
  <c r="NK302" i="1"/>
  <c r="NK303" i="1"/>
  <c r="NK292" i="1"/>
  <c r="NK304" i="1"/>
  <c r="NK293" i="1"/>
  <c r="NK297" i="1"/>
  <c r="NK296" i="1"/>
  <c r="NK299" i="1"/>
  <c r="NK305" i="1"/>
  <c r="NK289" i="1"/>
  <c r="NK300" i="1"/>
  <c r="NK288" i="1"/>
  <c r="NK306" i="1"/>
  <c r="NK307" i="1"/>
  <c r="NK298" i="1"/>
  <c r="NK290" i="1"/>
  <c r="DX300" i="1"/>
  <c r="DX294" i="1"/>
  <c r="DX291" i="1"/>
  <c r="DX301" i="1"/>
  <c r="DX292" i="1"/>
  <c r="DX303" i="1"/>
  <c r="DX295" i="1"/>
  <c r="DX304" i="1"/>
  <c r="DX302" i="1"/>
  <c r="DX305" i="1"/>
  <c r="DX289" i="1"/>
  <c r="DX296" i="1"/>
  <c r="DX297" i="1"/>
  <c r="DX293" i="1"/>
  <c r="DX290" i="1"/>
  <c r="DX307" i="1"/>
  <c r="DX298" i="1"/>
  <c r="DX288" i="1"/>
  <c r="DX299" i="1"/>
  <c r="DX306" i="1"/>
  <c r="EA302" i="1"/>
  <c r="EA300" i="1"/>
  <c r="EA295" i="1"/>
  <c r="EA301" i="1"/>
  <c r="EA303" i="1"/>
  <c r="EA291" i="1"/>
  <c r="EA294" i="1"/>
  <c r="EA292" i="1"/>
  <c r="EA289" i="1"/>
  <c r="EA297" i="1"/>
  <c r="EA296" i="1"/>
  <c r="EA304" i="1"/>
  <c r="EA305" i="1"/>
  <c r="EA293" i="1"/>
  <c r="EA298" i="1"/>
  <c r="EA299" i="1"/>
  <c r="EA307" i="1"/>
  <c r="EA288" i="1"/>
  <c r="EA290" i="1"/>
  <c r="EA306" i="1"/>
  <c r="JH295" i="1"/>
  <c r="JH289" i="1"/>
  <c r="JH292" i="1"/>
  <c r="JH303" i="1"/>
  <c r="JH291" i="1"/>
  <c r="JH300" i="1"/>
  <c r="JH301" i="1"/>
  <c r="JH294" i="1"/>
  <c r="JH297" i="1"/>
  <c r="JH296" i="1"/>
  <c r="JH305" i="1"/>
  <c r="JH288" i="1"/>
  <c r="JH304" i="1"/>
  <c r="JH293" i="1"/>
  <c r="JH298" i="1"/>
  <c r="JH299" i="1"/>
  <c r="JH306" i="1"/>
  <c r="JH307" i="1"/>
  <c r="JH290" i="1"/>
  <c r="JH302" i="1"/>
  <c r="IZ302" i="1"/>
  <c r="IZ292" i="1"/>
  <c r="IZ289" i="1"/>
  <c r="IZ295" i="1"/>
  <c r="IZ303" i="1"/>
  <c r="IZ291" i="1"/>
  <c r="IZ300" i="1"/>
  <c r="IZ304" i="1"/>
  <c r="IZ297" i="1"/>
  <c r="IZ294" i="1"/>
  <c r="IZ296" i="1"/>
  <c r="IZ305" i="1"/>
  <c r="IZ301" i="1"/>
  <c r="IZ288" i="1"/>
  <c r="IZ299" i="1"/>
  <c r="IZ298" i="1"/>
  <c r="IZ306" i="1"/>
  <c r="IZ307" i="1"/>
  <c r="IZ293" i="1"/>
  <c r="IZ290" i="1"/>
  <c r="NW291" i="1"/>
  <c r="NW300" i="1"/>
  <c r="NW295" i="1"/>
  <c r="NW301" i="1"/>
  <c r="NW294" i="1"/>
  <c r="NW303" i="1"/>
  <c r="NW302" i="1"/>
  <c r="NW292" i="1"/>
  <c r="NW304" i="1"/>
  <c r="NW293" i="1"/>
  <c r="NW296" i="1"/>
  <c r="NW297" i="1"/>
  <c r="NW305" i="1"/>
  <c r="NW288" i="1"/>
  <c r="NW289" i="1"/>
  <c r="NW299" i="1"/>
  <c r="NW306" i="1"/>
  <c r="NW290" i="1"/>
  <c r="NW298" i="1"/>
  <c r="NW307" i="1"/>
  <c r="OI291" i="1"/>
  <c r="OI301" i="1"/>
  <c r="OI292" i="1"/>
  <c r="OI295" i="1"/>
  <c r="OI302" i="1"/>
  <c r="OI303" i="1"/>
  <c r="OI300" i="1"/>
  <c r="OI288" i="1"/>
  <c r="OI289" i="1"/>
  <c r="OI293" i="1"/>
  <c r="OI304" i="1"/>
  <c r="OI297" i="1"/>
  <c r="OI296" i="1"/>
  <c r="OI290" i="1"/>
  <c r="OI298" i="1"/>
  <c r="OI294" i="1"/>
  <c r="OI305" i="1"/>
  <c r="OI306" i="1"/>
  <c r="OI299" i="1"/>
  <c r="OI307" i="1"/>
  <c r="NQ291" i="1"/>
  <c r="NQ301" i="1"/>
  <c r="NQ294" i="1"/>
  <c r="NQ295" i="1"/>
  <c r="NQ292" i="1"/>
  <c r="NQ302" i="1"/>
  <c r="NQ300" i="1"/>
  <c r="NQ305" i="1"/>
  <c r="NQ304" i="1"/>
  <c r="NQ299" i="1"/>
  <c r="NQ297" i="1"/>
  <c r="NQ293" i="1"/>
  <c r="NQ296" i="1"/>
  <c r="NQ288" i="1"/>
  <c r="NQ303" i="1"/>
  <c r="NQ289" i="1"/>
  <c r="NQ307" i="1"/>
  <c r="NQ306" i="1"/>
  <c r="NQ290" i="1"/>
  <c r="NQ298" i="1"/>
  <c r="MZ302" i="1"/>
  <c r="MZ301" i="1"/>
  <c r="MZ291" i="1"/>
  <c r="MZ292" i="1"/>
  <c r="MZ300" i="1"/>
  <c r="MZ295" i="1"/>
  <c r="MZ303" i="1"/>
  <c r="MZ305" i="1"/>
  <c r="MZ304" i="1"/>
  <c r="MZ294" i="1"/>
  <c r="MZ293" i="1"/>
  <c r="MZ289" i="1"/>
  <c r="MZ290" i="1"/>
  <c r="MZ288" i="1"/>
  <c r="MZ298" i="1"/>
  <c r="MZ297" i="1"/>
  <c r="MZ306" i="1"/>
  <c r="MZ307" i="1"/>
  <c r="MZ296" i="1"/>
  <c r="MZ299" i="1"/>
  <c r="MW302" i="1"/>
  <c r="MW295" i="1"/>
  <c r="MW301" i="1"/>
  <c r="MW300" i="1"/>
  <c r="MW291" i="1"/>
  <c r="MW294" i="1"/>
  <c r="MW292" i="1"/>
  <c r="MW303" i="1"/>
  <c r="MW289" i="1"/>
  <c r="MW297" i="1"/>
  <c r="MW304" i="1"/>
  <c r="MW293" i="1"/>
  <c r="MW296" i="1"/>
  <c r="MW298" i="1"/>
  <c r="MW307" i="1"/>
  <c r="MW288" i="1"/>
  <c r="MW290" i="1"/>
  <c r="MW306" i="1"/>
  <c r="MW305" i="1"/>
  <c r="MW299" i="1"/>
  <c r="MT300" i="1"/>
  <c r="MT291" i="1"/>
  <c r="MT292" i="1"/>
  <c r="MT301" i="1"/>
  <c r="MT302" i="1"/>
  <c r="MT295" i="1"/>
  <c r="MT294" i="1"/>
  <c r="MT303" i="1"/>
  <c r="MT296" i="1"/>
  <c r="MT297" i="1"/>
  <c r="MT304" i="1"/>
  <c r="MT289" i="1"/>
  <c r="MT288" i="1"/>
  <c r="MT299" i="1"/>
  <c r="MT305" i="1"/>
  <c r="MT293" i="1"/>
  <c r="MT307" i="1"/>
  <c r="MT298" i="1"/>
  <c r="MT306" i="1"/>
  <c r="MT290" i="1"/>
  <c r="CZ301" i="1"/>
  <c r="CZ302" i="1"/>
  <c r="CZ295" i="1"/>
  <c r="CZ300" i="1"/>
  <c r="CZ294" i="1"/>
  <c r="CZ291" i="1"/>
  <c r="CZ292" i="1"/>
  <c r="CZ303" i="1"/>
  <c r="CZ296" i="1"/>
  <c r="CZ304" i="1"/>
  <c r="CZ289" i="1"/>
  <c r="CZ297" i="1"/>
  <c r="CZ288" i="1"/>
  <c r="CZ293" i="1"/>
  <c r="CZ306" i="1"/>
  <c r="CZ290" i="1"/>
  <c r="CZ305" i="1"/>
  <c r="CZ299" i="1"/>
  <c r="CZ307" i="1"/>
  <c r="CZ298" i="1"/>
  <c r="EB291" i="1"/>
  <c r="EB300" i="1"/>
  <c r="EB302" i="1"/>
  <c r="EB301" i="1"/>
  <c r="EB294" i="1"/>
  <c r="EB295" i="1"/>
  <c r="EB303" i="1"/>
  <c r="EB292" i="1"/>
  <c r="EB288" i="1"/>
  <c r="EB304" i="1"/>
  <c r="EB293" i="1"/>
  <c r="EB296" i="1"/>
  <c r="EB305" i="1"/>
  <c r="EB289" i="1"/>
  <c r="EB297" i="1"/>
  <c r="EB290" i="1"/>
  <c r="EB306" i="1"/>
  <c r="EB299" i="1"/>
  <c r="EB298" i="1"/>
  <c r="EB307" i="1"/>
  <c r="KK292" i="1"/>
  <c r="KK302" i="1"/>
  <c r="KK300" i="1"/>
  <c r="KK295" i="1"/>
  <c r="KK294" i="1"/>
  <c r="KK303" i="1"/>
  <c r="KK291" i="1"/>
  <c r="KK301" i="1"/>
  <c r="KK289" i="1"/>
  <c r="KK288" i="1"/>
  <c r="KK297" i="1"/>
  <c r="KK296" i="1"/>
  <c r="KK304" i="1"/>
  <c r="KK299" i="1"/>
  <c r="KK293" i="1"/>
  <c r="KK306" i="1"/>
  <c r="KK290" i="1"/>
  <c r="KK305" i="1"/>
  <c r="KK307" i="1"/>
  <c r="KK298" i="1"/>
  <c r="KD292" i="1"/>
  <c r="KD301" i="1"/>
  <c r="KD300" i="1"/>
  <c r="KD295" i="1"/>
  <c r="KD294" i="1"/>
  <c r="KD302" i="1"/>
  <c r="KD303" i="1"/>
  <c r="KD289" i="1"/>
  <c r="KD296" i="1"/>
  <c r="KD291" i="1"/>
  <c r="KD293" i="1"/>
  <c r="KD288" i="1"/>
  <c r="KD305" i="1"/>
  <c r="KD297" i="1"/>
  <c r="KD306" i="1"/>
  <c r="KD298" i="1"/>
  <c r="KD299" i="1"/>
  <c r="KD304" i="1"/>
  <c r="KD290" i="1"/>
  <c r="KD307" i="1"/>
  <c r="DF292" i="1"/>
  <c r="DF302" i="1"/>
  <c r="DF300" i="1"/>
  <c r="DF294" i="1"/>
  <c r="DF301" i="1"/>
  <c r="DF295" i="1"/>
  <c r="DF296" i="1"/>
  <c r="DF291" i="1"/>
  <c r="DF304" i="1"/>
  <c r="DF297" i="1"/>
  <c r="DF293" i="1"/>
  <c r="DF303" i="1"/>
  <c r="DF289" i="1"/>
  <c r="DF288" i="1"/>
  <c r="DF306" i="1"/>
  <c r="DF307" i="1"/>
  <c r="DF305" i="1"/>
  <c r="DF299" i="1"/>
  <c r="DF290" i="1"/>
  <c r="DF298" i="1"/>
  <c r="DC294" i="1"/>
  <c r="DC303" i="1"/>
  <c r="DC292" i="1"/>
  <c r="DC302" i="1"/>
  <c r="DC300" i="1"/>
  <c r="DC295" i="1"/>
  <c r="DC301" i="1"/>
  <c r="DC291" i="1"/>
  <c r="DC289" i="1"/>
  <c r="DC304" i="1"/>
  <c r="DC305" i="1"/>
  <c r="DC288" i="1"/>
  <c r="DC297" i="1"/>
  <c r="DC298" i="1"/>
  <c r="DC296" i="1"/>
  <c r="DC299" i="1"/>
  <c r="DC293" i="1"/>
  <c r="DC306" i="1"/>
  <c r="DC307" i="1"/>
  <c r="DC290" i="1"/>
  <c r="JG291" i="1"/>
  <c r="JG294" i="1"/>
  <c r="JG292" i="1"/>
  <c r="JG303" i="1"/>
  <c r="JG302" i="1"/>
  <c r="JG300" i="1"/>
  <c r="JG295" i="1"/>
  <c r="JG305" i="1"/>
  <c r="JG288" i="1"/>
  <c r="JG289" i="1"/>
  <c r="JG297" i="1"/>
  <c r="JG296" i="1"/>
  <c r="JG293" i="1"/>
  <c r="JG301" i="1"/>
  <c r="JG304" i="1"/>
  <c r="JG306" i="1"/>
  <c r="JG307" i="1"/>
  <c r="JG290" i="1"/>
  <c r="JG299" i="1"/>
  <c r="JG298" i="1"/>
  <c r="IW294" i="1"/>
  <c r="IW300" i="1"/>
  <c r="IW303" i="1"/>
  <c r="IW291" i="1"/>
  <c r="IW301" i="1"/>
  <c r="IW292" i="1"/>
  <c r="IW289" i="1"/>
  <c r="IW296" i="1"/>
  <c r="IW288" i="1"/>
  <c r="IW293" i="1"/>
  <c r="IW295" i="1"/>
  <c r="IW304" i="1"/>
  <c r="IW305" i="1"/>
  <c r="IW306" i="1"/>
  <c r="IW297" i="1"/>
  <c r="IW307" i="1"/>
  <c r="IW302" i="1"/>
  <c r="IW299" i="1"/>
  <c r="IW298" i="1"/>
  <c r="IW290" i="1"/>
  <c r="NV302" i="1"/>
  <c r="NV295" i="1"/>
  <c r="NV289" i="1"/>
  <c r="NV292" i="1"/>
  <c r="NV291" i="1"/>
  <c r="NV300" i="1"/>
  <c r="NV303" i="1"/>
  <c r="NV301" i="1"/>
  <c r="NV294" i="1"/>
  <c r="NV297" i="1"/>
  <c r="NV305" i="1"/>
  <c r="NV296" i="1"/>
  <c r="NV304" i="1"/>
  <c r="NV288" i="1"/>
  <c r="NV293" i="1"/>
  <c r="NV299" i="1"/>
  <c r="NV298" i="1"/>
  <c r="NV306" i="1"/>
  <c r="NV307" i="1"/>
  <c r="NV290" i="1"/>
  <c r="NE295" i="1"/>
  <c r="NE301" i="1"/>
  <c r="NE300" i="1"/>
  <c r="NE291" i="1"/>
  <c r="NE294" i="1"/>
  <c r="NE292" i="1"/>
  <c r="NE303" i="1"/>
  <c r="NE302" i="1"/>
  <c r="NE288" i="1"/>
  <c r="NE304" i="1"/>
  <c r="NE296" i="1"/>
  <c r="NE305" i="1"/>
  <c r="NE293" i="1"/>
  <c r="NE289" i="1"/>
  <c r="NE297" i="1"/>
  <c r="NE306" i="1"/>
  <c r="NE298" i="1"/>
  <c r="NE307" i="1"/>
  <c r="NE299" i="1"/>
  <c r="NE290" i="1"/>
  <c r="NB291" i="1"/>
  <c r="NB301" i="1"/>
  <c r="NB300" i="1"/>
  <c r="NB302" i="1"/>
  <c r="NB292" i="1"/>
  <c r="NB295" i="1"/>
  <c r="NB294" i="1"/>
  <c r="NB303" i="1"/>
  <c r="NB288" i="1"/>
  <c r="NB297" i="1"/>
  <c r="NB304" i="1"/>
  <c r="NB289" i="1"/>
  <c r="NB299" i="1"/>
  <c r="NB305" i="1"/>
  <c r="NB293" i="1"/>
  <c r="NB307" i="1"/>
  <c r="NB296" i="1"/>
  <c r="NB298" i="1"/>
  <c r="NB306" i="1"/>
  <c r="NB290" i="1"/>
  <c r="MY292" i="1"/>
  <c r="MY295" i="1"/>
  <c r="MY301" i="1"/>
  <c r="MY294" i="1"/>
  <c r="MY300" i="1"/>
  <c r="MY303" i="1"/>
  <c r="MY302" i="1"/>
  <c r="MY296" i="1"/>
  <c r="MY304" i="1"/>
  <c r="MY293" i="1"/>
  <c r="MY291" i="1"/>
  <c r="MY297" i="1"/>
  <c r="MY305" i="1"/>
  <c r="MY289" i="1"/>
  <c r="MY288" i="1"/>
  <c r="MY298" i="1"/>
  <c r="MY307" i="1"/>
  <c r="MY299" i="1"/>
  <c r="MY306" i="1"/>
  <c r="MY290" i="1"/>
  <c r="NL291" i="1"/>
  <c r="NL292" i="1"/>
  <c r="NL302" i="1"/>
  <c r="NL295" i="1"/>
  <c r="NL301" i="1"/>
  <c r="NL300" i="1"/>
  <c r="NL303" i="1"/>
  <c r="NL304" i="1"/>
  <c r="NL289" i="1"/>
  <c r="NL288" i="1"/>
  <c r="NL297" i="1"/>
  <c r="NL294" i="1"/>
  <c r="NL296" i="1"/>
  <c r="NL305" i="1"/>
  <c r="NL299" i="1"/>
  <c r="NL293" i="1"/>
  <c r="NL306" i="1"/>
  <c r="NL298" i="1"/>
  <c r="NL307" i="1"/>
  <c r="NL290" i="1"/>
  <c r="DY301" i="1"/>
  <c r="DY302" i="1"/>
  <c r="DY292" i="1"/>
  <c r="DY300" i="1"/>
  <c r="DY295" i="1"/>
  <c r="DY303" i="1"/>
  <c r="DY291" i="1"/>
  <c r="DY294" i="1"/>
  <c r="DY304" i="1"/>
  <c r="DY296" i="1"/>
  <c r="DY305" i="1"/>
  <c r="DY293" i="1"/>
  <c r="DY297" i="1"/>
  <c r="DY289" i="1"/>
  <c r="DY299" i="1"/>
  <c r="DY288" i="1"/>
  <c r="DY290" i="1"/>
  <c r="DY306" i="1"/>
  <c r="DY307" i="1"/>
  <c r="DY298" i="1"/>
  <c r="KL300" i="1"/>
  <c r="KL291" i="1"/>
  <c r="KL301" i="1"/>
  <c r="KL292" i="1"/>
  <c r="KL295" i="1"/>
  <c r="KL302" i="1"/>
  <c r="KL294" i="1"/>
  <c r="KL289" i="1"/>
  <c r="KL293" i="1"/>
  <c r="KL303" i="1"/>
  <c r="KL297" i="1"/>
  <c r="KL296" i="1"/>
  <c r="KL305" i="1"/>
  <c r="KL304" i="1"/>
  <c r="KL288" i="1"/>
  <c r="KL299" i="1"/>
  <c r="KL307" i="1"/>
  <c r="KL298" i="1"/>
  <c r="KL290" i="1"/>
  <c r="KL306" i="1"/>
  <c r="KE300" i="1"/>
  <c r="KE294" i="1"/>
  <c r="KE291" i="1"/>
  <c r="KE292" i="1"/>
  <c r="KE303" i="1"/>
  <c r="KE301" i="1"/>
  <c r="KE295" i="1"/>
  <c r="KE302" i="1"/>
  <c r="KE304" i="1"/>
  <c r="KE293" i="1"/>
  <c r="KE297" i="1"/>
  <c r="KE305" i="1"/>
  <c r="KE288" i="1"/>
  <c r="KE296" i="1"/>
  <c r="KE289" i="1"/>
  <c r="KE306" i="1"/>
  <c r="KE290" i="1"/>
  <c r="KE307" i="1"/>
  <c r="KE298" i="1"/>
  <c r="KE299" i="1"/>
  <c r="DE301" i="1"/>
  <c r="DE294" i="1"/>
  <c r="DE300" i="1"/>
  <c r="DE295" i="1"/>
  <c r="DE291" i="1"/>
  <c r="DE292" i="1"/>
  <c r="DE302" i="1"/>
  <c r="DE304" i="1"/>
  <c r="DE305" i="1"/>
  <c r="DE288" i="1"/>
  <c r="DE297" i="1"/>
  <c r="DE293" i="1"/>
  <c r="DE296" i="1"/>
  <c r="DE299" i="1"/>
  <c r="DE290" i="1"/>
  <c r="DE303" i="1"/>
  <c r="DE306" i="1"/>
  <c r="DE298" i="1"/>
  <c r="DE289" i="1"/>
  <c r="DE307" i="1"/>
  <c r="DB302" i="1"/>
  <c r="DB301" i="1"/>
  <c r="DB292" i="1"/>
  <c r="DB303" i="1"/>
  <c r="DB291" i="1"/>
  <c r="DB295" i="1"/>
  <c r="DB294" i="1"/>
  <c r="DB300" i="1"/>
  <c r="DB296" i="1"/>
  <c r="DB288" i="1"/>
  <c r="DB293" i="1"/>
  <c r="DB304" i="1"/>
  <c r="DB289" i="1"/>
  <c r="DB297" i="1"/>
  <c r="DB305" i="1"/>
  <c r="DB299" i="1"/>
  <c r="DB307" i="1"/>
  <c r="DB290" i="1"/>
  <c r="DB298" i="1"/>
  <c r="DB306" i="1"/>
  <c r="JA292" i="1"/>
  <c r="JA295" i="1"/>
  <c r="JA301" i="1"/>
  <c r="JA294" i="1"/>
  <c r="JA291" i="1"/>
  <c r="JA300" i="1"/>
  <c r="JA303" i="1"/>
  <c r="JA302" i="1"/>
  <c r="JA289" i="1"/>
  <c r="JA293" i="1"/>
  <c r="JA296" i="1"/>
  <c r="JA306" i="1"/>
  <c r="JA297" i="1"/>
  <c r="JA299" i="1"/>
  <c r="JA307" i="1"/>
  <c r="JA304" i="1"/>
  <c r="JA288" i="1"/>
  <c r="JA305" i="1"/>
  <c r="JA290" i="1"/>
  <c r="JA298" i="1"/>
  <c r="NG292" i="1"/>
  <c r="NG291" i="1"/>
  <c r="NG295" i="1"/>
  <c r="NG301" i="1"/>
  <c r="NG294" i="1"/>
  <c r="NG303" i="1"/>
  <c r="NG302" i="1"/>
  <c r="NG304" i="1"/>
  <c r="NG300" i="1"/>
  <c r="NG289" i="1"/>
  <c r="NG288" i="1"/>
  <c r="NG296" i="1"/>
  <c r="NG293" i="1"/>
  <c r="NG297" i="1"/>
  <c r="NG307" i="1"/>
  <c r="NG299" i="1"/>
  <c r="NG306" i="1"/>
  <c r="NG305" i="1"/>
  <c r="NG290" i="1"/>
  <c r="NG298" i="1"/>
  <c r="ND294" i="1"/>
  <c r="ND300" i="1"/>
  <c r="ND301" i="1"/>
  <c r="ND302" i="1"/>
  <c r="ND295" i="1"/>
  <c r="ND291" i="1"/>
  <c r="ND305" i="1"/>
  <c r="ND304" i="1"/>
  <c r="ND289" i="1"/>
  <c r="ND293" i="1"/>
  <c r="ND292" i="1"/>
  <c r="ND303" i="1"/>
  <c r="ND288" i="1"/>
  <c r="ND299" i="1"/>
  <c r="ND297" i="1"/>
  <c r="ND296" i="1"/>
  <c r="ND306" i="1"/>
  <c r="ND307" i="1"/>
  <c r="ND290" i="1"/>
  <c r="ND298" i="1"/>
  <c r="OF295" i="1"/>
  <c r="OF303" i="1"/>
  <c r="OF294" i="1"/>
  <c r="OF301" i="1"/>
  <c r="OF300" i="1"/>
  <c r="OF292" i="1"/>
  <c r="OF296" i="1"/>
  <c r="OF293" i="1"/>
  <c r="OF291" i="1"/>
  <c r="OF288" i="1"/>
  <c r="OF289" i="1"/>
  <c r="OF304" i="1"/>
  <c r="OF297" i="1"/>
  <c r="OF302" i="1"/>
  <c r="OF306" i="1"/>
  <c r="OF305" i="1"/>
  <c r="OF307" i="1"/>
  <c r="OF299" i="1"/>
  <c r="OF290" i="1"/>
  <c r="OF298" i="1"/>
  <c r="NN291" i="1"/>
  <c r="NN300" i="1"/>
  <c r="NN289" i="1"/>
  <c r="NN292" i="1"/>
  <c r="NN302" i="1"/>
  <c r="NN303" i="1"/>
  <c r="NN295" i="1"/>
  <c r="NN304" i="1"/>
  <c r="NN297" i="1"/>
  <c r="NN294" i="1"/>
  <c r="NN296" i="1"/>
  <c r="NN288" i="1"/>
  <c r="NN305" i="1"/>
  <c r="NN299" i="1"/>
  <c r="NN301" i="1"/>
  <c r="NN298" i="1"/>
  <c r="NN293" i="1"/>
  <c r="NN306" i="1"/>
  <c r="NN307" i="1"/>
  <c r="NN290" i="1"/>
  <c r="MU294" i="1"/>
  <c r="MU300" i="1"/>
  <c r="MU303" i="1"/>
  <c r="MU291" i="1"/>
  <c r="MU292" i="1"/>
  <c r="MU301" i="1"/>
  <c r="MU289" i="1"/>
  <c r="MU304" i="1"/>
  <c r="MU288" i="1"/>
  <c r="MU305" i="1"/>
  <c r="MU302" i="1"/>
  <c r="MU293" i="1"/>
  <c r="MU296" i="1"/>
  <c r="MU299" i="1"/>
  <c r="MU295" i="1"/>
  <c r="MU297" i="1"/>
  <c r="MU306" i="1"/>
  <c r="MU307" i="1"/>
  <c r="MU298" i="1"/>
  <c r="MU290" i="1"/>
  <c r="DZ291" i="1"/>
  <c r="DZ295" i="1"/>
  <c r="DZ302" i="1"/>
  <c r="DZ294" i="1"/>
  <c r="DZ300" i="1"/>
  <c r="DZ301" i="1"/>
  <c r="DZ292" i="1"/>
  <c r="DZ303" i="1"/>
  <c r="DZ293" i="1"/>
  <c r="DZ289" i="1"/>
  <c r="DZ304" i="1"/>
  <c r="DZ297" i="1"/>
  <c r="DZ305" i="1"/>
  <c r="DZ296" i="1"/>
  <c r="DZ288" i="1"/>
  <c r="DZ307" i="1"/>
  <c r="DZ290" i="1"/>
  <c r="DZ306" i="1"/>
  <c r="DZ298" i="1"/>
  <c r="DZ299" i="1"/>
  <c r="KC300" i="1"/>
  <c r="KC295" i="1"/>
  <c r="KC301" i="1"/>
  <c r="KC303" i="1"/>
  <c r="KC291" i="1"/>
  <c r="KC294" i="1"/>
  <c r="KC302" i="1"/>
  <c r="KC289" i="1"/>
  <c r="KC304" i="1"/>
  <c r="KC305" i="1"/>
  <c r="KC292" i="1"/>
  <c r="KC297" i="1"/>
  <c r="KC293" i="1"/>
  <c r="KC296" i="1"/>
  <c r="KC288" i="1"/>
  <c r="KC307" i="1"/>
  <c r="KC306" i="1"/>
  <c r="KC290" i="1"/>
  <c r="KC298" i="1"/>
  <c r="KC299" i="1"/>
  <c r="KM301" i="1"/>
  <c r="KM302" i="1"/>
  <c r="KM303" i="1"/>
  <c r="KM291" i="1"/>
  <c r="KM292" i="1"/>
  <c r="KM295" i="1"/>
  <c r="KM294" i="1"/>
  <c r="KM300" i="1"/>
  <c r="KM296" i="1"/>
  <c r="KM288" i="1"/>
  <c r="KM297" i="1"/>
  <c r="KM293" i="1"/>
  <c r="KM305" i="1"/>
  <c r="KM289" i="1"/>
  <c r="KM304" i="1"/>
  <c r="KM299" i="1"/>
  <c r="KM307" i="1"/>
  <c r="KM290" i="1"/>
  <c r="KM298" i="1"/>
  <c r="KM306" i="1"/>
  <c r="KF302" i="1"/>
  <c r="KF295" i="1"/>
  <c r="KF303" i="1"/>
  <c r="KF292" i="1"/>
  <c r="KF291" i="1"/>
  <c r="KF301" i="1"/>
  <c r="KF294" i="1"/>
  <c r="KF300" i="1"/>
  <c r="KF288" i="1"/>
  <c r="KF289" i="1"/>
  <c r="KF296" i="1"/>
  <c r="KF293" i="1"/>
  <c r="KF297" i="1"/>
  <c r="KF305" i="1"/>
  <c r="KF298" i="1"/>
  <c r="KF299" i="1"/>
  <c r="KF306" i="1"/>
  <c r="KF307" i="1"/>
  <c r="KF290" i="1"/>
  <c r="KF304" i="1"/>
  <c r="DL291" i="1"/>
  <c r="DL300" i="1"/>
  <c r="DL302" i="1"/>
  <c r="DL301" i="1"/>
  <c r="DL294" i="1"/>
  <c r="DL303" i="1"/>
  <c r="DL292" i="1"/>
  <c r="DL289" i="1"/>
  <c r="DL288" i="1"/>
  <c r="DL297" i="1"/>
  <c r="DL296" i="1"/>
  <c r="DL305" i="1"/>
  <c r="DL306" i="1"/>
  <c r="DL304" i="1"/>
  <c r="DL307" i="1"/>
  <c r="DL290" i="1"/>
  <c r="DL295" i="1"/>
  <c r="DL299" i="1"/>
  <c r="DL293" i="1"/>
  <c r="DL298" i="1"/>
  <c r="DG301" i="1"/>
  <c r="DG292" i="1"/>
  <c r="DG303" i="1"/>
  <c r="DG291" i="1"/>
  <c r="DG294" i="1"/>
  <c r="DG295" i="1"/>
  <c r="DG302" i="1"/>
  <c r="DG300" i="1"/>
  <c r="DG289" i="1"/>
  <c r="DG296" i="1"/>
  <c r="DG305" i="1"/>
  <c r="DG290" i="1"/>
  <c r="DG298" i="1"/>
  <c r="DG293" i="1"/>
  <c r="DG299" i="1"/>
  <c r="DG304" i="1"/>
  <c r="DG288" i="1"/>
  <c r="DG306" i="1"/>
  <c r="DG297" i="1"/>
  <c r="DG307" i="1"/>
  <c r="IY301" i="1"/>
  <c r="IY291" i="1"/>
  <c r="IY294" i="1"/>
  <c r="IY292" i="1"/>
  <c r="IY302" i="1"/>
  <c r="IY303" i="1"/>
  <c r="IY304" i="1"/>
  <c r="IY293" i="1"/>
  <c r="IY288" i="1"/>
  <c r="IY300" i="1"/>
  <c r="IY289" i="1"/>
  <c r="IY297" i="1"/>
  <c r="IY305" i="1"/>
  <c r="IY296" i="1"/>
  <c r="IY307" i="1"/>
  <c r="IY295" i="1"/>
  <c r="IY306" i="1"/>
  <c r="IY290" i="1"/>
  <c r="IY299" i="1"/>
  <c r="IY298" i="1"/>
  <c r="OM303" i="1"/>
  <c r="OM302" i="1"/>
  <c r="OM300" i="1"/>
  <c r="OM292" i="1"/>
  <c r="OM295" i="1"/>
  <c r="OM289" i="1"/>
  <c r="OM296" i="1"/>
  <c r="OM288" i="1"/>
  <c r="OM297" i="1"/>
  <c r="OM305" i="1"/>
  <c r="OM301" i="1"/>
  <c r="OM304" i="1"/>
  <c r="OM293" i="1"/>
  <c r="OM291" i="1"/>
  <c r="OM294" i="1"/>
  <c r="OM290" i="1"/>
  <c r="OM298" i="1"/>
  <c r="OM307" i="1"/>
  <c r="OM299" i="1"/>
  <c r="OM306" i="1"/>
  <c r="OK294" i="1"/>
  <c r="OK292" i="1"/>
  <c r="OK291" i="1"/>
  <c r="OK302" i="1"/>
  <c r="OK303" i="1"/>
  <c r="OK295" i="1"/>
  <c r="OK301" i="1"/>
  <c r="OK300" i="1"/>
  <c r="OK288" i="1"/>
  <c r="OK305" i="1"/>
  <c r="OK289" i="1"/>
  <c r="OK297" i="1"/>
  <c r="OK304" i="1"/>
  <c r="OK296" i="1"/>
  <c r="OK293" i="1"/>
  <c r="OK299" i="1"/>
  <c r="OK306" i="1"/>
  <c r="OK298" i="1"/>
  <c r="OK307" i="1"/>
  <c r="OK290" i="1"/>
  <c r="OH301" i="1"/>
  <c r="OH292" i="1"/>
  <c r="OH295" i="1"/>
  <c r="OH294" i="1"/>
  <c r="OH303" i="1"/>
  <c r="OH291" i="1"/>
  <c r="OH300" i="1"/>
  <c r="OH302" i="1"/>
  <c r="OH288" i="1"/>
  <c r="OH299" i="1"/>
  <c r="OH305" i="1"/>
  <c r="OH293" i="1"/>
  <c r="OH304" i="1"/>
  <c r="OH289" i="1"/>
  <c r="OH296" i="1"/>
  <c r="OH306" i="1"/>
  <c r="OH290" i="1"/>
  <c r="OH297" i="1"/>
  <c r="OH307" i="1"/>
  <c r="OH298" i="1"/>
  <c r="NA300" i="1"/>
  <c r="NA301" i="1"/>
  <c r="NA292" i="1"/>
  <c r="NA295" i="1"/>
  <c r="NA294" i="1"/>
  <c r="NA291" i="1"/>
  <c r="NA303" i="1"/>
  <c r="NA296" i="1"/>
  <c r="NA288" i="1"/>
  <c r="NA289" i="1"/>
  <c r="NA305" i="1"/>
  <c r="NA304" i="1"/>
  <c r="NA302" i="1"/>
  <c r="NA297" i="1"/>
  <c r="NA293" i="1"/>
  <c r="NA307" i="1"/>
  <c r="NA306" i="1"/>
  <c r="NA290" i="1"/>
  <c r="NA299" i="1"/>
  <c r="NA298" i="1"/>
  <c r="OC294" i="1"/>
  <c r="OC292" i="1"/>
  <c r="OC302" i="1"/>
  <c r="OC303" i="1"/>
  <c r="OC291" i="1"/>
  <c r="OC295" i="1"/>
  <c r="OC301" i="1"/>
  <c r="OC300" i="1"/>
  <c r="OC293" i="1"/>
  <c r="OC305" i="1"/>
  <c r="OC288" i="1"/>
  <c r="OC304" i="1"/>
  <c r="OC296" i="1"/>
  <c r="OC290" i="1"/>
  <c r="OC306" i="1"/>
  <c r="OC299" i="1"/>
  <c r="OC298" i="1"/>
  <c r="OC289" i="1"/>
  <c r="OC297" i="1"/>
  <c r="OC307" i="1"/>
  <c r="NJ300" i="1"/>
  <c r="NJ302" i="1"/>
  <c r="NJ301" i="1"/>
  <c r="NJ292" i="1"/>
  <c r="NJ295" i="1"/>
  <c r="NJ294" i="1"/>
  <c r="NJ303" i="1"/>
  <c r="NJ304" i="1"/>
  <c r="NJ289" i="1"/>
  <c r="NJ291" i="1"/>
  <c r="NJ288" i="1"/>
  <c r="NJ305" i="1"/>
  <c r="NJ293" i="1"/>
  <c r="NJ296" i="1"/>
  <c r="NJ297" i="1"/>
  <c r="NJ298" i="1"/>
  <c r="NJ299" i="1"/>
  <c r="NJ306" i="1"/>
  <c r="NJ290" i="1"/>
  <c r="NJ307" i="1"/>
  <c r="KZ292" i="1"/>
  <c r="KZ303" i="1"/>
  <c r="KZ291" i="1"/>
  <c r="KZ302" i="1"/>
  <c r="KZ294" i="1"/>
  <c r="KZ295" i="1"/>
  <c r="KZ300" i="1"/>
  <c r="KZ304" i="1"/>
  <c r="KZ297" i="1"/>
  <c r="KZ293" i="1"/>
  <c r="KZ301" i="1"/>
  <c r="KZ289" i="1"/>
  <c r="KZ305" i="1"/>
  <c r="KZ306" i="1"/>
  <c r="KZ290" i="1"/>
  <c r="KZ298" i="1"/>
  <c r="KZ296" i="1"/>
  <c r="KZ288" i="1"/>
  <c r="KZ299" i="1"/>
  <c r="KZ307" i="1"/>
  <c r="KN294" i="1"/>
  <c r="KN292" i="1"/>
  <c r="KN303" i="1"/>
  <c r="KN302" i="1"/>
  <c r="KN300" i="1"/>
  <c r="KN295" i="1"/>
  <c r="KN301" i="1"/>
  <c r="KN291" i="1"/>
  <c r="KN289" i="1"/>
  <c r="KN297" i="1"/>
  <c r="KN304" i="1"/>
  <c r="KN293" i="1"/>
  <c r="KN288" i="1"/>
  <c r="KN305" i="1"/>
  <c r="KN306" i="1"/>
  <c r="KN296" i="1"/>
  <c r="KN298" i="1"/>
  <c r="KN299" i="1"/>
  <c r="KN307" i="1"/>
  <c r="KN290" i="1"/>
  <c r="KP301" i="1"/>
  <c r="KP295" i="1"/>
  <c r="KP294" i="1"/>
  <c r="KP300" i="1"/>
  <c r="KP303" i="1"/>
  <c r="KP291" i="1"/>
  <c r="KP302" i="1"/>
  <c r="KP292" i="1"/>
  <c r="KP289" i="1"/>
  <c r="KP288" i="1"/>
  <c r="KP297" i="1"/>
  <c r="KP305" i="1"/>
  <c r="KP306" i="1"/>
  <c r="KP299" i="1"/>
  <c r="KP304" i="1"/>
  <c r="KP298" i="1"/>
  <c r="KP293" i="1"/>
  <c r="KP290" i="1"/>
  <c r="KP307" i="1"/>
  <c r="KP296" i="1"/>
  <c r="KG294" i="1"/>
  <c r="KG292" i="1"/>
  <c r="KG303" i="1"/>
  <c r="KG302" i="1"/>
  <c r="KG300" i="1"/>
  <c r="KG295" i="1"/>
  <c r="KG301" i="1"/>
  <c r="KG288" i="1"/>
  <c r="KG291" i="1"/>
  <c r="KG296" i="1"/>
  <c r="KG304" i="1"/>
  <c r="KG297" i="1"/>
  <c r="KG290" i="1"/>
  <c r="KG306" i="1"/>
  <c r="KG305" i="1"/>
  <c r="KG293" i="1"/>
  <c r="KG298" i="1"/>
  <c r="KG299" i="1"/>
  <c r="KG289" i="1"/>
  <c r="KG307" i="1"/>
  <c r="DD295" i="1"/>
  <c r="DD289" i="1"/>
  <c r="DD291" i="1"/>
  <c r="DD300" i="1"/>
  <c r="DD302" i="1"/>
  <c r="DD301" i="1"/>
  <c r="DD294" i="1"/>
  <c r="DD292" i="1"/>
  <c r="DD296" i="1"/>
  <c r="DD305" i="1"/>
  <c r="DD304" i="1"/>
  <c r="DD293" i="1"/>
  <c r="DD303" i="1"/>
  <c r="DD298" i="1"/>
  <c r="DD288" i="1"/>
  <c r="DD299" i="1"/>
  <c r="DD307" i="1"/>
  <c r="DD290" i="1"/>
  <c r="DD297" i="1"/>
  <c r="DD306" i="1"/>
  <c r="DA292" i="1"/>
  <c r="DA300" i="1"/>
  <c r="DA295" i="1"/>
  <c r="DA303" i="1"/>
  <c r="DA291" i="1"/>
  <c r="DA294" i="1"/>
  <c r="DA301" i="1"/>
  <c r="DA302" i="1"/>
  <c r="DA297" i="1"/>
  <c r="DA296" i="1"/>
  <c r="DA288" i="1"/>
  <c r="DA290" i="1"/>
  <c r="DA307" i="1"/>
  <c r="DA289" i="1"/>
  <c r="DA298" i="1"/>
  <c r="DA305" i="1"/>
  <c r="DA304" i="1"/>
  <c r="DA293" i="1"/>
  <c r="DA299" i="1"/>
  <c r="DA306" i="1"/>
  <c r="IX292" i="1"/>
  <c r="IX294" i="1"/>
  <c r="IX300" i="1"/>
  <c r="IX303" i="1"/>
  <c r="IX291" i="1"/>
  <c r="IX295" i="1"/>
  <c r="IX302" i="1"/>
  <c r="IX301" i="1"/>
  <c r="IX305" i="1"/>
  <c r="IX289" i="1"/>
  <c r="IX296" i="1"/>
  <c r="IX293" i="1"/>
  <c r="IX304" i="1"/>
  <c r="IX299" i="1"/>
  <c r="IX297" i="1"/>
  <c r="IX298" i="1"/>
  <c r="IX306" i="1"/>
  <c r="IX307" i="1"/>
  <c r="IX288" i="1"/>
  <c r="IX290" i="1"/>
  <c r="NX292" i="1"/>
  <c r="NX295" i="1"/>
  <c r="NX303" i="1"/>
  <c r="NX300" i="1"/>
  <c r="NX302" i="1"/>
  <c r="NX294" i="1"/>
  <c r="NX291" i="1"/>
  <c r="NX301" i="1"/>
  <c r="NX297" i="1"/>
  <c r="NX288" i="1"/>
  <c r="NX293" i="1"/>
  <c r="NX305" i="1"/>
  <c r="NX296" i="1"/>
  <c r="NX304" i="1"/>
  <c r="NX298" i="1"/>
  <c r="NX306" i="1"/>
  <c r="NX307" i="1"/>
  <c r="NX289" i="1"/>
  <c r="NX299" i="1"/>
  <c r="NX290" i="1"/>
  <c r="NF301" i="1"/>
  <c r="NF300" i="1"/>
  <c r="NF302" i="1"/>
  <c r="NF294" i="1"/>
  <c r="NF292" i="1"/>
  <c r="NF295" i="1"/>
  <c r="NF303" i="1"/>
  <c r="NF291" i="1"/>
  <c r="NF296" i="1"/>
  <c r="NF293" i="1"/>
  <c r="NF289" i="1"/>
  <c r="NF297" i="1"/>
  <c r="NF288" i="1"/>
  <c r="NF304" i="1"/>
  <c r="NF299" i="1"/>
  <c r="NF298" i="1"/>
  <c r="NF306" i="1"/>
  <c r="NF305" i="1"/>
  <c r="NF307" i="1"/>
  <c r="NF290" i="1"/>
  <c r="NS292" i="1"/>
  <c r="NS291" i="1"/>
  <c r="NS294" i="1"/>
  <c r="NS301" i="1"/>
  <c r="NS295" i="1"/>
  <c r="NS302" i="1"/>
  <c r="NS303" i="1"/>
  <c r="NS300" i="1"/>
  <c r="NS304" i="1"/>
  <c r="NS293" i="1"/>
  <c r="NS297" i="1"/>
  <c r="NS288" i="1"/>
  <c r="NS299" i="1"/>
  <c r="NS289" i="1"/>
  <c r="NS296" i="1"/>
  <c r="NS305" i="1"/>
  <c r="NS307" i="1"/>
  <c r="NS298" i="1"/>
  <c r="NS290" i="1"/>
  <c r="NS306" i="1"/>
  <c r="OE301" i="1"/>
  <c r="OE294" i="1"/>
  <c r="OE303" i="1"/>
  <c r="OE291" i="1"/>
  <c r="OE302" i="1"/>
  <c r="OE300" i="1"/>
  <c r="OE292" i="1"/>
  <c r="OE297" i="1"/>
  <c r="OE305" i="1"/>
  <c r="OE293" i="1"/>
  <c r="OE296" i="1"/>
  <c r="OE288" i="1"/>
  <c r="OE304" i="1"/>
  <c r="OE299" i="1"/>
  <c r="OE306" i="1"/>
  <c r="OE295" i="1"/>
  <c r="OE290" i="1"/>
  <c r="OE298" i="1"/>
  <c r="OE307" i="1"/>
  <c r="OE289" i="1"/>
  <c r="NM301" i="1"/>
  <c r="NM300" i="1"/>
  <c r="NM294" i="1"/>
  <c r="NM292" i="1"/>
  <c r="NM291" i="1"/>
  <c r="NM303" i="1"/>
  <c r="NM302" i="1"/>
  <c r="NM304" i="1"/>
  <c r="NM288" i="1"/>
  <c r="NM296" i="1"/>
  <c r="NM293" i="1"/>
  <c r="NM295" i="1"/>
  <c r="NM305" i="1"/>
  <c r="NM289" i="1"/>
  <c r="NM297" i="1"/>
  <c r="NM299" i="1"/>
  <c r="NM306" i="1"/>
  <c r="NM307" i="1"/>
  <c r="NM290" i="1"/>
  <c r="NM298" i="1"/>
  <c r="MV294" i="1"/>
  <c r="MV300" i="1"/>
  <c r="MV292" i="1"/>
  <c r="MV302" i="1"/>
  <c r="MV301" i="1"/>
  <c r="MV295" i="1"/>
  <c r="MV303" i="1"/>
  <c r="MV296" i="1"/>
  <c r="MV305" i="1"/>
  <c r="MV304" i="1"/>
  <c r="MV291" i="1"/>
  <c r="MV288" i="1"/>
  <c r="MV297" i="1"/>
  <c r="MV293" i="1"/>
  <c r="MV306" i="1"/>
  <c r="MV290" i="1"/>
  <c r="MV298" i="1"/>
  <c r="MV289" i="1"/>
  <c r="MV299" i="1"/>
  <c r="MV307" i="1"/>
  <c r="IU285" i="1"/>
  <c r="IU286" i="1"/>
  <c r="IU284" i="1"/>
  <c r="IU287" i="1"/>
  <c r="OG285" i="1"/>
  <c r="OG284" i="1"/>
  <c r="OG286" i="1"/>
  <c r="OG287" i="1"/>
  <c r="DM285" i="1"/>
  <c r="DM284" i="1"/>
  <c r="DM287" i="1"/>
  <c r="DM286" i="1"/>
  <c r="MJ285" i="1"/>
  <c r="MJ286" i="1"/>
  <c r="MJ287" i="1"/>
  <c r="MJ284" i="1"/>
  <c r="LD284" i="1"/>
  <c r="LD285" i="1"/>
  <c r="LD287" i="1"/>
  <c r="LD286" i="1"/>
  <c r="LE284" i="1"/>
  <c r="LE287" i="1"/>
  <c r="LE285" i="1"/>
  <c r="LE286" i="1"/>
  <c r="DJ287" i="1"/>
  <c r="DJ284" i="1"/>
  <c r="DJ285" i="1"/>
  <c r="DJ286" i="1"/>
  <c r="IV284" i="1"/>
  <c r="IV285" i="1"/>
  <c r="IV286" i="1"/>
  <c r="IV287" i="1"/>
  <c r="JF286" i="1"/>
  <c r="JF285" i="1"/>
  <c r="JF287" i="1"/>
  <c r="JF284" i="1"/>
  <c r="NH287" i="1"/>
  <c r="NH284" i="1"/>
  <c r="NH285" i="1"/>
  <c r="NH286" i="1"/>
  <c r="OJ284" i="1"/>
  <c r="OJ285" i="1"/>
  <c r="OJ287" i="1"/>
  <c r="OJ286" i="1"/>
  <c r="NR286" i="1"/>
  <c r="NR287" i="1"/>
  <c r="NR284" i="1"/>
  <c r="NR285" i="1"/>
  <c r="OD286" i="1"/>
  <c r="OD284" i="1"/>
  <c r="OD287" i="1"/>
  <c r="OD285" i="1"/>
  <c r="MX285" i="1"/>
  <c r="MX286" i="1"/>
  <c r="MX284" i="1"/>
  <c r="MX287" i="1"/>
  <c r="NZ286" i="1"/>
  <c r="NZ287" i="1"/>
  <c r="NZ284" i="1"/>
  <c r="NZ285" i="1"/>
  <c r="EC285" i="1"/>
  <c r="EC284" i="1"/>
  <c r="EC286" i="1"/>
  <c r="EC287" i="1"/>
  <c r="DK285" i="1"/>
  <c r="DK284" i="1"/>
  <c r="DK286" i="1"/>
  <c r="DK287" i="1"/>
  <c r="NP285" i="1"/>
  <c r="NP287" i="1"/>
  <c r="NP284" i="1"/>
  <c r="NP286" i="1"/>
  <c r="KB287" i="1"/>
  <c r="KB285" i="1"/>
  <c r="KB284" i="1"/>
  <c r="KB286" i="1"/>
  <c r="DI285" i="1"/>
  <c r="DI286" i="1"/>
  <c r="DI287" i="1"/>
  <c r="DI284" i="1"/>
  <c r="JI285" i="1"/>
  <c r="JI286" i="1"/>
  <c r="JI284" i="1"/>
  <c r="JI287" i="1"/>
  <c r="JC286" i="1"/>
  <c r="JC284" i="1"/>
  <c r="JC287" i="1"/>
  <c r="JC285" i="1"/>
  <c r="OL286" i="1"/>
  <c r="OL284" i="1"/>
  <c r="OL287" i="1"/>
  <c r="OL285" i="1"/>
  <c r="NT286" i="1"/>
  <c r="NT285" i="1"/>
  <c r="NT284" i="1"/>
  <c r="NT287" i="1"/>
  <c r="NC287" i="1"/>
  <c r="NC284" i="1"/>
  <c r="NC285" i="1"/>
  <c r="NC286" i="1"/>
  <c r="NO285" i="1"/>
  <c r="NO286" i="1"/>
  <c r="NO284" i="1"/>
  <c r="NO287" i="1"/>
  <c r="OA285" i="1"/>
  <c r="OA286" i="1"/>
  <c r="OA287" i="1"/>
  <c r="OA284" i="1"/>
  <c r="NK284" i="1"/>
  <c r="NK285" i="1"/>
  <c r="NK286" i="1"/>
  <c r="NK287" i="1"/>
  <c r="DX284" i="1"/>
  <c r="DX285" i="1"/>
  <c r="DX286" i="1"/>
  <c r="DX287" i="1"/>
  <c r="EA286" i="1"/>
  <c r="EA285" i="1"/>
  <c r="EA284" i="1"/>
  <c r="EA287" i="1"/>
  <c r="MI286" i="1"/>
  <c r="MI285" i="1"/>
  <c r="MI284" i="1"/>
  <c r="MI287" i="1"/>
  <c r="II285" i="1"/>
  <c r="II286" i="1"/>
  <c r="II284" i="1"/>
  <c r="II287" i="1"/>
  <c r="KC286" i="1"/>
  <c r="KC284" i="1"/>
  <c r="KC287" i="1"/>
  <c r="KC285" i="1"/>
  <c r="DH287" i="1"/>
  <c r="DH286" i="1"/>
  <c r="DH284" i="1"/>
  <c r="DH285" i="1"/>
  <c r="JH285" i="1"/>
  <c r="JH286" i="1"/>
  <c r="JH284" i="1"/>
  <c r="JH287" i="1"/>
  <c r="IZ286" i="1"/>
  <c r="IZ284" i="1"/>
  <c r="IZ287" i="1"/>
  <c r="IZ285" i="1"/>
  <c r="NW286" i="1"/>
  <c r="NW285" i="1"/>
  <c r="NW284" i="1"/>
  <c r="NW287" i="1"/>
  <c r="OI286" i="1"/>
  <c r="OI287" i="1"/>
  <c r="OI284" i="1"/>
  <c r="OI285" i="1"/>
  <c r="NQ286" i="1"/>
  <c r="NQ287" i="1"/>
  <c r="NQ285" i="1"/>
  <c r="NQ284" i="1"/>
  <c r="MZ286" i="1"/>
  <c r="MZ285" i="1"/>
  <c r="MZ284" i="1"/>
  <c r="MZ287" i="1"/>
  <c r="MW286" i="1"/>
  <c r="MW284" i="1"/>
  <c r="MW285" i="1"/>
  <c r="MW287" i="1"/>
  <c r="MT284" i="1"/>
  <c r="MT285" i="1"/>
  <c r="MT286" i="1"/>
  <c r="MT287" i="1"/>
  <c r="CZ285" i="1"/>
  <c r="CZ287" i="1"/>
  <c r="CZ286" i="1"/>
  <c r="CZ284" i="1"/>
  <c r="EB285" i="1"/>
  <c r="EB286" i="1"/>
  <c r="EB284" i="1"/>
  <c r="EB287" i="1"/>
  <c r="KO286" i="1"/>
  <c r="KO284" i="1"/>
  <c r="KO287" i="1"/>
  <c r="KO285" i="1"/>
  <c r="JB284" i="1"/>
  <c r="JB287" i="1"/>
  <c r="JB286" i="1"/>
  <c r="JB285" i="1"/>
  <c r="NU285" i="1"/>
  <c r="NU287" i="1"/>
  <c r="NU286" i="1"/>
  <c r="NU284" i="1"/>
  <c r="KJ286" i="1"/>
  <c r="KJ287" i="1"/>
  <c r="KJ285" i="1"/>
  <c r="KJ284" i="1"/>
  <c r="KK286" i="1"/>
  <c r="KK284" i="1"/>
  <c r="KK287" i="1"/>
  <c r="KK285" i="1"/>
  <c r="KD285" i="1"/>
  <c r="KD286" i="1"/>
  <c r="KD284" i="1"/>
  <c r="KD287" i="1"/>
  <c r="DF284" i="1"/>
  <c r="DF287" i="1"/>
  <c r="DF286" i="1"/>
  <c r="DF285" i="1"/>
  <c r="DC286" i="1"/>
  <c r="DC284" i="1"/>
  <c r="DC285" i="1"/>
  <c r="DC287" i="1"/>
  <c r="JG285" i="1"/>
  <c r="JG287" i="1"/>
  <c r="JG286" i="1"/>
  <c r="JG284" i="1"/>
  <c r="IW286" i="1"/>
  <c r="IW287" i="1"/>
  <c r="IW285" i="1"/>
  <c r="IW284" i="1"/>
  <c r="NV285" i="1"/>
  <c r="NV286" i="1"/>
  <c r="NV284" i="1"/>
  <c r="NV287" i="1"/>
  <c r="NE286" i="1"/>
  <c r="NE284" i="1"/>
  <c r="NE285" i="1"/>
  <c r="NE287" i="1"/>
  <c r="NB285" i="1"/>
  <c r="NB286" i="1"/>
  <c r="NB287" i="1"/>
  <c r="NB284" i="1"/>
  <c r="MY285" i="1"/>
  <c r="MY284" i="1"/>
  <c r="MY286" i="1"/>
  <c r="MY287" i="1"/>
  <c r="NL287" i="1"/>
  <c r="NL286" i="1"/>
  <c r="NL284" i="1"/>
  <c r="NL285" i="1"/>
  <c r="DY286" i="1"/>
  <c r="DY284" i="1"/>
  <c r="DY285" i="1"/>
  <c r="DY287" i="1"/>
  <c r="KU284" i="1"/>
  <c r="KU287" i="1"/>
  <c r="KU286" i="1"/>
  <c r="KU285" i="1"/>
  <c r="NI284" i="1"/>
  <c r="NI286" i="1"/>
  <c r="NI287" i="1"/>
  <c r="NI285" i="1"/>
  <c r="KL285" i="1"/>
  <c r="KL284" i="1"/>
  <c r="KL286" i="1"/>
  <c r="KL287" i="1"/>
  <c r="KE284" i="1"/>
  <c r="KE285" i="1"/>
  <c r="KE286" i="1"/>
  <c r="KE287" i="1"/>
  <c r="DE287" i="1"/>
  <c r="DE285" i="1"/>
  <c r="DE284" i="1"/>
  <c r="DE286" i="1"/>
  <c r="DB286" i="1"/>
  <c r="DB284" i="1"/>
  <c r="DB285" i="1"/>
  <c r="DB287" i="1"/>
  <c r="JA284" i="1"/>
  <c r="JA285" i="1"/>
  <c r="JA286" i="1"/>
  <c r="JA287" i="1"/>
  <c r="NG284" i="1"/>
  <c r="NG286" i="1"/>
  <c r="NG285" i="1"/>
  <c r="NG287" i="1"/>
  <c r="ND287" i="1"/>
  <c r="ND285" i="1"/>
  <c r="ND286" i="1"/>
  <c r="ND284" i="1"/>
  <c r="OF284" i="1"/>
  <c r="OF285" i="1"/>
  <c r="OF286" i="1"/>
  <c r="OF287" i="1"/>
  <c r="NN285" i="1"/>
  <c r="NN286" i="1"/>
  <c r="NN284" i="1"/>
  <c r="NN287" i="1"/>
  <c r="MU286" i="1"/>
  <c r="MU287" i="1"/>
  <c r="MU284" i="1"/>
  <c r="MU285" i="1"/>
  <c r="DZ284" i="1"/>
  <c r="DZ285" i="1"/>
  <c r="DZ286" i="1"/>
  <c r="DZ287" i="1"/>
  <c r="OB284" i="1"/>
  <c r="OB285" i="1"/>
  <c r="OB287" i="1"/>
  <c r="OB286" i="1"/>
  <c r="DN287" i="1"/>
  <c r="DN286" i="1"/>
  <c r="DN285" i="1"/>
  <c r="DN284" i="1"/>
  <c r="DU286" i="1"/>
  <c r="DU287" i="1"/>
  <c r="DU285" i="1"/>
  <c r="DU284" i="1"/>
  <c r="KM285" i="1"/>
  <c r="KM287" i="1"/>
  <c r="KM284" i="1"/>
  <c r="KM286" i="1"/>
  <c r="KF286" i="1"/>
  <c r="KF285" i="1"/>
  <c r="KF284" i="1"/>
  <c r="KF287" i="1"/>
  <c r="DL284" i="1"/>
  <c r="DL287" i="1"/>
  <c r="DL285" i="1"/>
  <c r="DL286" i="1"/>
  <c r="DG284" i="1"/>
  <c r="DG287" i="1"/>
  <c r="DG286" i="1"/>
  <c r="DG285" i="1"/>
  <c r="IY284" i="1"/>
  <c r="IY285" i="1"/>
  <c r="IY287" i="1"/>
  <c r="IY286" i="1"/>
  <c r="OM287" i="1"/>
  <c r="OM285" i="1"/>
  <c r="OM284" i="1"/>
  <c r="OM286" i="1"/>
  <c r="OK286" i="1"/>
  <c r="OK284" i="1"/>
  <c r="OK285" i="1"/>
  <c r="OK287" i="1"/>
  <c r="OH286" i="1"/>
  <c r="OH287" i="1"/>
  <c r="OH284" i="1"/>
  <c r="OH285" i="1"/>
  <c r="NA284" i="1"/>
  <c r="NA286" i="1"/>
  <c r="NA285" i="1"/>
  <c r="NA287" i="1"/>
  <c r="OC286" i="1"/>
  <c r="OC284" i="1"/>
  <c r="OC285" i="1"/>
  <c r="OC287" i="1"/>
  <c r="NJ286" i="1"/>
  <c r="NJ284" i="1"/>
  <c r="NJ287" i="1"/>
  <c r="NJ285" i="1"/>
  <c r="KH286" i="1"/>
  <c r="KH284" i="1"/>
  <c r="KH287" i="1"/>
  <c r="KH285" i="1"/>
  <c r="NY287" i="1"/>
  <c r="NY284" i="1"/>
  <c r="NY285" i="1"/>
  <c r="NY286" i="1"/>
  <c r="KZ285" i="1"/>
  <c r="KZ284" i="1"/>
  <c r="KZ286" i="1"/>
  <c r="KZ287" i="1"/>
  <c r="KN286" i="1"/>
  <c r="KN284" i="1"/>
  <c r="KN285" i="1"/>
  <c r="KN287" i="1"/>
  <c r="KP286" i="1"/>
  <c r="KP285" i="1"/>
  <c r="KP284" i="1"/>
  <c r="KP287" i="1"/>
  <c r="KG286" i="1"/>
  <c r="KG284" i="1"/>
  <c r="KG285" i="1"/>
  <c r="KG287" i="1"/>
  <c r="DD286" i="1"/>
  <c r="DD284" i="1"/>
  <c r="DD285" i="1"/>
  <c r="DD287" i="1"/>
  <c r="DA284" i="1"/>
  <c r="DA285" i="1"/>
  <c r="DA286" i="1"/>
  <c r="DA287" i="1"/>
  <c r="IX286" i="1"/>
  <c r="IX285" i="1"/>
  <c r="IX284" i="1"/>
  <c r="IX287" i="1"/>
  <c r="NX287" i="1"/>
  <c r="NX284" i="1"/>
  <c r="NX285" i="1"/>
  <c r="NX286" i="1"/>
  <c r="NF285" i="1"/>
  <c r="NF286" i="1"/>
  <c r="NF284" i="1"/>
  <c r="NF287" i="1"/>
  <c r="NS285" i="1"/>
  <c r="NS284" i="1"/>
  <c r="NS286" i="1"/>
  <c r="NS287" i="1"/>
  <c r="OE286" i="1"/>
  <c r="OE285" i="1"/>
  <c r="OE284" i="1"/>
  <c r="OE287" i="1"/>
  <c r="NM284" i="1"/>
  <c r="NM285" i="1"/>
  <c r="NM287" i="1"/>
  <c r="NM286" i="1"/>
  <c r="MV287" i="1"/>
  <c r="MV286" i="1"/>
  <c r="MV284" i="1"/>
  <c r="MV285" i="1"/>
  <c r="MI280" i="1"/>
  <c r="MI283" i="1"/>
  <c r="KO280" i="1"/>
  <c r="KO283" i="1"/>
  <c r="KU280" i="1"/>
  <c r="KU283" i="1"/>
  <c r="KH280" i="1"/>
  <c r="KH283" i="1"/>
  <c r="DK280" i="1"/>
  <c r="DK283" i="1"/>
  <c r="II280" i="1"/>
  <c r="II283" i="1"/>
  <c r="IU280" i="1"/>
  <c r="IU283" i="1"/>
  <c r="JB280" i="1"/>
  <c r="JB283" i="1"/>
  <c r="NI280" i="1"/>
  <c r="NI283" i="1"/>
  <c r="NU280" i="1"/>
  <c r="NU283" i="1"/>
  <c r="OG280" i="1"/>
  <c r="OG283" i="1"/>
  <c r="NP280" i="1"/>
  <c r="NP283" i="1"/>
  <c r="OB280" i="1"/>
  <c r="OB283" i="1"/>
  <c r="NY280" i="1"/>
  <c r="NY283" i="1"/>
  <c r="MJ280" i="1"/>
  <c r="MJ283" i="1"/>
  <c r="LD280" i="1"/>
  <c r="LD283" i="1"/>
  <c r="LE280" i="1"/>
  <c r="LE283" i="1"/>
  <c r="DJ280" i="1"/>
  <c r="DJ283" i="1"/>
  <c r="IV280" i="1"/>
  <c r="IV283" i="1"/>
  <c r="JF280" i="1"/>
  <c r="JF283" i="1"/>
  <c r="NH280" i="1"/>
  <c r="NH283" i="1"/>
  <c r="OJ280" i="1"/>
  <c r="OJ283" i="1"/>
  <c r="NR280" i="1"/>
  <c r="NR283" i="1"/>
  <c r="OD280" i="1"/>
  <c r="OD283" i="1"/>
  <c r="MX280" i="1"/>
  <c r="MX283" i="1"/>
  <c r="NZ280" i="1"/>
  <c r="NZ283" i="1"/>
  <c r="EC280" i="1"/>
  <c r="EC283" i="1"/>
  <c r="KB280" i="1"/>
  <c r="KB283" i="1"/>
  <c r="DI280" i="1"/>
  <c r="DI283" i="1"/>
  <c r="JI280" i="1"/>
  <c r="JI283" i="1"/>
  <c r="JC280" i="1"/>
  <c r="JC283" i="1"/>
  <c r="OL280" i="1"/>
  <c r="OL283" i="1"/>
  <c r="NT280" i="1"/>
  <c r="NT283" i="1"/>
  <c r="NC280" i="1"/>
  <c r="NC283" i="1"/>
  <c r="NO280" i="1"/>
  <c r="NO283" i="1"/>
  <c r="OA280" i="1"/>
  <c r="OA283" i="1"/>
  <c r="NK280" i="1"/>
  <c r="NK283" i="1"/>
  <c r="DX280" i="1"/>
  <c r="DX283" i="1"/>
  <c r="EA280" i="1"/>
  <c r="EA283" i="1"/>
  <c r="DN283" i="1"/>
  <c r="DU280" i="1"/>
  <c r="DU283" i="1"/>
  <c r="KC280" i="1"/>
  <c r="KC283" i="1"/>
  <c r="DH280" i="1"/>
  <c r="DH283" i="1"/>
  <c r="JH280" i="1"/>
  <c r="JH283" i="1"/>
  <c r="IZ280" i="1"/>
  <c r="IZ283" i="1"/>
  <c r="NW280" i="1"/>
  <c r="NW283" i="1"/>
  <c r="OI280" i="1"/>
  <c r="OI283" i="1"/>
  <c r="NQ280" i="1"/>
  <c r="NQ283" i="1"/>
  <c r="MZ280" i="1"/>
  <c r="MZ283" i="1"/>
  <c r="MW280" i="1"/>
  <c r="MW283" i="1"/>
  <c r="MT280" i="1"/>
  <c r="MT283" i="1"/>
  <c r="CZ280" i="1"/>
  <c r="CZ283" i="1"/>
  <c r="EB280" i="1"/>
  <c r="EB283" i="1"/>
  <c r="KJ280" i="1"/>
  <c r="KJ283" i="1"/>
  <c r="KK280" i="1"/>
  <c r="KK283" i="1"/>
  <c r="KD280" i="1"/>
  <c r="KD283" i="1"/>
  <c r="DF280" i="1"/>
  <c r="DF283" i="1"/>
  <c r="DC280" i="1"/>
  <c r="DC283" i="1"/>
  <c r="JG280" i="1"/>
  <c r="JG283" i="1"/>
  <c r="IW280" i="1"/>
  <c r="IW283" i="1"/>
  <c r="NV280" i="1"/>
  <c r="NV283" i="1"/>
  <c r="NE280" i="1"/>
  <c r="NE283" i="1"/>
  <c r="NB280" i="1"/>
  <c r="NB283" i="1"/>
  <c r="MY280" i="1"/>
  <c r="MY283" i="1"/>
  <c r="NL280" i="1"/>
  <c r="NL283" i="1"/>
  <c r="DY280" i="1"/>
  <c r="DY283" i="1"/>
  <c r="KL280" i="1"/>
  <c r="KL283" i="1"/>
  <c r="KE280" i="1"/>
  <c r="KE283" i="1"/>
  <c r="DE280" i="1"/>
  <c r="DE283" i="1"/>
  <c r="DB280" i="1"/>
  <c r="DB283" i="1"/>
  <c r="JA280" i="1"/>
  <c r="JA283" i="1"/>
  <c r="NG280" i="1"/>
  <c r="NG283" i="1"/>
  <c r="ND280" i="1"/>
  <c r="ND283" i="1"/>
  <c r="OF280" i="1"/>
  <c r="OF283" i="1"/>
  <c r="NN280" i="1"/>
  <c r="NN283" i="1"/>
  <c r="MU280" i="1"/>
  <c r="MU283" i="1"/>
  <c r="DZ280" i="1"/>
  <c r="DZ283" i="1"/>
  <c r="DM280" i="1"/>
  <c r="DM283" i="1"/>
  <c r="KM280" i="1"/>
  <c r="KM283" i="1"/>
  <c r="KF280" i="1"/>
  <c r="KF283" i="1"/>
  <c r="DL280" i="1"/>
  <c r="DL283" i="1"/>
  <c r="DG280" i="1"/>
  <c r="DG283" i="1"/>
  <c r="IY280" i="1"/>
  <c r="IY283" i="1"/>
  <c r="OM280" i="1"/>
  <c r="OM283" i="1"/>
  <c r="OK280" i="1"/>
  <c r="OK283" i="1"/>
  <c r="OH280" i="1"/>
  <c r="OH283" i="1"/>
  <c r="NA280" i="1"/>
  <c r="NA283" i="1"/>
  <c r="OC280" i="1"/>
  <c r="OC283" i="1"/>
  <c r="NJ280" i="1"/>
  <c r="NJ283" i="1"/>
  <c r="KZ280" i="1"/>
  <c r="KZ283" i="1"/>
  <c r="KN280" i="1"/>
  <c r="KN283" i="1"/>
  <c r="KP280" i="1"/>
  <c r="KP283" i="1"/>
  <c r="KG280" i="1"/>
  <c r="KG283" i="1"/>
  <c r="DD280" i="1"/>
  <c r="DD283" i="1"/>
  <c r="DA280" i="1"/>
  <c r="DA283" i="1"/>
  <c r="IX280" i="1"/>
  <c r="IX283" i="1"/>
  <c r="NX280" i="1"/>
  <c r="NX283" i="1"/>
  <c r="NF280" i="1"/>
  <c r="NF283" i="1"/>
  <c r="NS280" i="1"/>
  <c r="NS283" i="1"/>
  <c r="OE280" i="1"/>
  <c r="OE283" i="1"/>
  <c r="NM280" i="1"/>
  <c r="NM283" i="1"/>
  <c r="MV280" i="1"/>
  <c r="MV283" i="1"/>
  <c r="MI272" i="1"/>
  <c r="MI271" i="1"/>
  <c r="MI273" i="1"/>
  <c r="KU273" i="1"/>
  <c r="KU272" i="1"/>
  <c r="KU271" i="1"/>
  <c r="JB272" i="1"/>
  <c r="JB271" i="1"/>
  <c r="JB273" i="1"/>
  <c r="NP271" i="1"/>
  <c r="NP272" i="1"/>
  <c r="NP273" i="1"/>
  <c r="KH271" i="1"/>
  <c r="KH272" i="1"/>
  <c r="KH273" i="1"/>
  <c r="NI273" i="1"/>
  <c r="NI271" i="1"/>
  <c r="NI272" i="1"/>
  <c r="NY271" i="1"/>
  <c r="NY272" i="1"/>
  <c r="NY273" i="1"/>
  <c r="KB272" i="1"/>
  <c r="KB271" i="1"/>
  <c r="KB273" i="1"/>
  <c r="DI272" i="1"/>
  <c r="DI271" i="1"/>
  <c r="DI273" i="1"/>
  <c r="JI271" i="1"/>
  <c r="JI273" i="1"/>
  <c r="JI272" i="1"/>
  <c r="JC273" i="1"/>
  <c r="JC271" i="1"/>
  <c r="JC272" i="1"/>
  <c r="OL272" i="1"/>
  <c r="OL273" i="1"/>
  <c r="OL271" i="1"/>
  <c r="NT271" i="1"/>
  <c r="NT273" i="1"/>
  <c r="NT272" i="1"/>
  <c r="NC271" i="1"/>
  <c r="NC272" i="1"/>
  <c r="NC273" i="1"/>
  <c r="NO273" i="1"/>
  <c r="NO272" i="1"/>
  <c r="NO271" i="1"/>
  <c r="OA272" i="1"/>
  <c r="OA271" i="1"/>
  <c r="OA273" i="1"/>
  <c r="NK272" i="1"/>
  <c r="NK271" i="1"/>
  <c r="NK273" i="1"/>
  <c r="DX271" i="1"/>
  <c r="DX273" i="1"/>
  <c r="DX272" i="1"/>
  <c r="EA272" i="1"/>
  <c r="EA271" i="1"/>
  <c r="EA273" i="1"/>
  <c r="OB272" i="1"/>
  <c r="OB273" i="1"/>
  <c r="OB271" i="1"/>
  <c r="MJ273" i="1"/>
  <c r="MJ272" i="1"/>
  <c r="MJ271" i="1"/>
  <c r="DJ271" i="1"/>
  <c r="DJ273" i="1"/>
  <c r="DJ272" i="1"/>
  <c r="OD272" i="1"/>
  <c r="OD273" i="1"/>
  <c r="OD271" i="1"/>
  <c r="KC272" i="1"/>
  <c r="KC271" i="1"/>
  <c r="KC273" i="1"/>
  <c r="DH272" i="1"/>
  <c r="DH273" i="1"/>
  <c r="DH271" i="1"/>
  <c r="JH271" i="1"/>
  <c r="JH272" i="1"/>
  <c r="JH273" i="1"/>
  <c r="IZ271" i="1"/>
  <c r="IZ272" i="1"/>
  <c r="IZ273" i="1"/>
  <c r="NW273" i="1"/>
  <c r="NW271" i="1"/>
  <c r="NW272" i="1"/>
  <c r="OI272" i="1"/>
  <c r="OI271" i="1"/>
  <c r="OI273" i="1"/>
  <c r="NQ272" i="1"/>
  <c r="NQ271" i="1"/>
  <c r="NQ273" i="1"/>
  <c r="MZ271" i="1"/>
  <c r="MZ272" i="1"/>
  <c r="MZ273" i="1"/>
  <c r="MW271" i="1"/>
  <c r="MW273" i="1"/>
  <c r="MW272" i="1"/>
  <c r="MT273" i="1"/>
  <c r="MT271" i="1"/>
  <c r="MT272" i="1"/>
  <c r="CZ273" i="1"/>
  <c r="CZ272" i="1"/>
  <c r="CZ271" i="1"/>
  <c r="EB273" i="1"/>
  <c r="EB271" i="1"/>
  <c r="EB272" i="1"/>
  <c r="NU273" i="1"/>
  <c r="NU272" i="1"/>
  <c r="NU271" i="1"/>
  <c r="LD271" i="1"/>
  <c r="LD273" i="1"/>
  <c r="LD272" i="1"/>
  <c r="JF272" i="1"/>
  <c r="JF271" i="1"/>
  <c r="JF273" i="1"/>
  <c r="NH272" i="1"/>
  <c r="NH271" i="1"/>
  <c r="NH273" i="1"/>
  <c r="NZ272" i="1"/>
  <c r="NZ271" i="1"/>
  <c r="NZ273" i="1"/>
  <c r="EC271" i="1"/>
  <c r="EC273" i="1"/>
  <c r="EC272" i="1"/>
  <c r="KK273" i="1"/>
  <c r="KK272" i="1"/>
  <c r="KK271" i="1"/>
  <c r="KD272" i="1"/>
  <c r="KD271" i="1"/>
  <c r="KD273" i="1"/>
  <c r="DF272" i="1"/>
  <c r="DF273" i="1"/>
  <c r="DF271" i="1"/>
  <c r="DC271" i="1"/>
  <c r="DC272" i="1"/>
  <c r="DC273" i="1"/>
  <c r="JG273" i="1"/>
  <c r="JG272" i="1"/>
  <c r="JG271" i="1"/>
  <c r="IW273" i="1"/>
  <c r="IW272" i="1"/>
  <c r="IW271" i="1"/>
  <c r="NV271" i="1"/>
  <c r="NV272" i="1"/>
  <c r="NV273" i="1"/>
  <c r="NE271" i="1"/>
  <c r="NE273" i="1"/>
  <c r="NE272" i="1"/>
  <c r="NB271" i="1"/>
  <c r="NB272" i="1"/>
  <c r="NB273" i="1"/>
  <c r="MY271" i="1"/>
  <c r="MY273" i="1"/>
  <c r="MY272" i="1"/>
  <c r="NL272" i="1"/>
  <c r="NL271" i="1"/>
  <c r="NL273" i="1"/>
  <c r="DY272" i="1"/>
  <c r="DY273" i="1"/>
  <c r="DY271" i="1"/>
  <c r="KO272" i="1"/>
  <c r="KO273" i="1"/>
  <c r="KO271" i="1"/>
  <c r="IU272" i="1"/>
  <c r="IU273" i="1"/>
  <c r="IU271" i="1"/>
  <c r="MX273" i="1"/>
  <c r="MX271" i="1"/>
  <c r="MX272" i="1"/>
  <c r="KJ272" i="1"/>
  <c r="KJ271" i="1"/>
  <c r="KJ273" i="1"/>
  <c r="KL273" i="1"/>
  <c r="KL272" i="1"/>
  <c r="KL271" i="1"/>
  <c r="KE273" i="1"/>
  <c r="KE272" i="1"/>
  <c r="KE271" i="1"/>
  <c r="DE272" i="1"/>
  <c r="DE271" i="1"/>
  <c r="DE273" i="1"/>
  <c r="DB271" i="1"/>
  <c r="DB273" i="1"/>
  <c r="DB272" i="1"/>
  <c r="JA273" i="1"/>
  <c r="JA271" i="1"/>
  <c r="JA272" i="1"/>
  <c r="NG272" i="1"/>
  <c r="NG271" i="1"/>
  <c r="NG273" i="1"/>
  <c r="ND271" i="1"/>
  <c r="ND272" i="1"/>
  <c r="ND273" i="1"/>
  <c r="OF272" i="1"/>
  <c r="OF271" i="1"/>
  <c r="OF273" i="1"/>
  <c r="NN271" i="1"/>
  <c r="NN272" i="1"/>
  <c r="NN273" i="1"/>
  <c r="MU271" i="1"/>
  <c r="MU272" i="1"/>
  <c r="MU273" i="1"/>
  <c r="DZ273" i="1"/>
  <c r="DZ272" i="1"/>
  <c r="DZ271" i="1"/>
  <c r="II273" i="1"/>
  <c r="II271" i="1"/>
  <c r="II272" i="1"/>
  <c r="OG272" i="1"/>
  <c r="OG271" i="1"/>
  <c r="OG273" i="1"/>
  <c r="DM272" i="1"/>
  <c r="DM271" i="1"/>
  <c r="DM273" i="1"/>
  <c r="LE272" i="1"/>
  <c r="LE273" i="1"/>
  <c r="LE271" i="1"/>
  <c r="IV273" i="1"/>
  <c r="IV272" i="1"/>
  <c r="IV271" i="1"/>
  <c r="NR272" i="1"/>
  <c r="NR271" i="1"/>
  <c r="NR273" i="1"/>
  <c r="DN273" i="1"/>
  <c r="DN271" i="1"/>
  <c r="DN272" i="1"/>
  <c r="DU272" i="1"/>
  <c r="DU271" i="1"/>
  <c r="DU273" i="1"/>
  <c r="KM271" i="1"/>
  <c r="KM273" i="1"/>
  <c r="KM272" i="1"/>
  <c r="KF273" i="1"/>
  <c r="KF272" i="1"/>
  <c r="KF271" i="1"/>
  <c r="DL273" i="1"/>
  <c r="DL272" i="1"/>
  <c r="DL271" i="1"/>
  <c r="DG271" i="1"/>
  <c r="DG273" i="1"/>
  <c r="DG272" i="1"/>
  <c r="IY271" i="1"/>
  <c r="IY273" i="1"/>
  <c r="IY272" i="1"/>
  <c r="OM271" i="1"/>
  <c r="OM272" i="1"/>
  <c r="OM273" i="1"/>
  <c r="OK271" i="1"/>
  <c r="OK273" i="1"/>
  <c r="OK272" i="1"/>
  <c r="OH272" i="1"/>
  <c r="OH271" i="1"/>
  <c r="OH273" i="1"/>
  <c r="NA272" i="1"/>
  <c r="NA271" i="1"/>
  <c r="NA273" i="1"/>
  <c r="OC272" i="1"/>
  <c r="OC271" i="1"/>
  <c r="OC273" i="1"/>
  <c r="NJ273" i="1"/>
  <c r="NJ271" i="1"/>
  <c r="NJ272" i="1"/>
  <c r="DK272" i="1"/>
  <c r="DK271" i="1"/>
  <c r="DK273" i="1"/>
  <c r="OJ271" i="1"/>
  <c r="OJ273" i="1"/>
  <c r="OJ272" i="1"/>
  <c r="KZ271" i="1"/>
  <c r="KZ273" i="1"/>
  <c r="KZ272" i="1"/>
  <c r="KN271" i="1"/>
  <c r="KN273" i="1"/>
  <c r="KN272" i="1"/>
  <c r="KP272" i="1"/>
  <c r="KP271" i="1"/>
  <c r="KP273" i="1"/>
  <c r="KG272" i="1"/>
  <c r="KG271" i="1"/>
  <c r="KG273" i="1"/>
  <c r="DD272" i="1"/>
  <c r="DD273" i="1"/>
  <c r="DD271" i="1"/>
  <c r="DA273" i="1"/>
  <c r="DA271" i="1"/>
  <c r="DA272" i="1"/>
  <c r="IX271" i="1"/>
  <c r="IX272" i="1"/>
  <c r="IX273" i="1"/>
  <c r="BG214" i="1"/>
  <c r="BG270" i="1"/>
  <c r="NX272" i="1"/>
  <c r="NX271" i="1"/>
  <c r="NX273" i="1"/>
  <c r="NF271" i="1"/>
  <c r="NF272" i="1"/>
  <c r="NF273" i="1"/>
  <c r="NS272" i="1"/>
  <c r="NS271" i="1"/>
  <c r="NS273" i="1"/>
  <c r="OE271" i="1"/>
  <c r="OE272" i="1"/>
  <c r="OE273" i="1"/>
  <c r="NM271" i="1"/>
  <c r="NM273" i="1"/>
  <c r="NM272" i="1"/>
  <c r="MV272" i="1"/>
  <c r="MV271" i="1"/>
  <c r="MV273" i="1"/>
  <c r="IU215" i="1"/>
  <c r="IU216" i="1"/>
  <c r="IU217" i="1"/>
  <c r="JB215" i="1"/>
  <c r="JB216" i="1"/>
  <c r="JB217" i="1"/>
  <c r="NI216" i="1"/>
  <c r="NI217" i="1"/>
  <c r="NI215" i="1"/>
  <c r="NU216" i="1"/>
  <c r="NU215" i="1"/>
  <c r="NU217" i="1"/>
  <c r="OG215" i="1"/>
  <c r="OG217" i="1"/>
  <c r="OG216" i="1"/>
  <c r="NP215" i="1"/>
  <c r="NP217" i="1"/>
  <c r="NP216" i="1"/>
  <c r="OB216" i="1"/>
  <c r="OB215" i="1"/>
  <c r="OB217" i="1"/>
  <c r="NY215" i="1"/>
  <c r="NY217" i="1"/>
  <c r="NY216" i="1"/>
  <c r="KO217" i="1"/>
  <c r="KO216" i="1"/>
  <c r="KO215" i="1"/>
  <c r="KU215" i="1"/>
  <c r="KU217" i="1"/>
  <c r="KU216" i="1"/>
  <c r="DM215" i="1"/>
  <c r="DM216" i="1"/>
  <c r="DM217" i="1"/>
  <c r="LD216" i="1"/>
  <c r="LD215" i="1"/>
  <c r="LD217" i="1"/>
  <c r="LE217" i="1"/>
  <c r="LE215" i="1"/>
  <c r="LE216" i="1"/>
  <c r="DJ215" i="1"/>
  <c r="DJ217" i="1"/>
  <c r="DJ216" i="1"/>
  <c r="IV216" i="1"/>
  <c r="IV215" i="1"/>
  <c r="IV217" i="1"/>
  <c r="JF217" i="1"/>
  <c r="JF216" i="1"/>
  <c r="JF215" i="1"/>
  <c r="NH215" i="1"/>
  <c r="NH216" i="1"/>
  <c r="NH217" i="1"/>
  <c r="OJ215" i="1"/>
  <c r="OJ217" i="1"/>
  <c r="OJ216" i="1"/>
  <c r="NR217" i="1"/>
  <c r="NR215" i="1"/>
  <c r="NR216" i="1"/>
  <c r="OD217" i="1"/>
  <c r="OD216" i="1"/>
  <c r="OD215" i="1"/>
  <c r="MX216" i="1"/>
  <c r="MX217" i="1"/>
  <c r="MX215" i="1"/>
  <c r="NZ217" i="1"/>
  <c r="NZ216" i="1"/>
  <c r="NZ215" i="1"/>
  <c r="EC216" i="1"/>
  <c r="EC215" i="1"/>
  <c r="EC217" i="1"/>
  <c r="KB215" i="1"/>
  <c r="KB216" i="1"/>
  <c r="KB217" i="1"/>
  <c r="DI215" i="1"/>
  <c r="DI217" i="1"/>
  <c r="DI216" i="1"/>
  <c r="JI216" i="1"/>
  <c r="JI215" i="1"/>
  <c r="JI217" i="1"/>
  <c r="JC217" i="1"/>
  <c r="JC216" i="1"/>
  <c r="JC215" i="1"/>
  <c r="OL215" i="1"/>
  <c r="OL216" i="1"/>
  <c r="OL217" i="1"/>
  <c r="NT216" i="1"/>
  <c r="NT215" i="1"/>
  <c r="NT217" i="1"/>
  <c r="NC215" i="1"/>
  <c r="NC216" i="1"/>
  <c r="NC217" i="1"/>
  <c r="NO216" i="1"/>
  <c r="NO217" i="1"/>
  <c r="NO215" i="1"/>
  <c r="OA215" i="1"/>
  <c r="OA216" i="1"/>
  <c r="OA217" i="1"/>
  <c r="NK215" i="1"/>
  <c r="NK216" i="1"/>
  <c r="NK217" i="1"/>
  <c r="DX216" i="1"/>
  <c r="DX215" i="1"/>
  <c r="DX217" i="1"/>
  <c r="EA217" i="1"/>
  <c r="EA215" i="1"/>
  <c r="EA216" i="1"/>
  <c r="DU216" i="1"/>
  <c r="DU215" i="1"/>
  <c r="DU217" i="1"/>
  <c r="KC217" i="1"/>
  <c r="KC215" i="1"/>
  <c r="KC216" i="1"/>
  <c r="DH216" i="1"/>
  <c r="DH215" i="1"/>
  <c r="DH217" i="1"/>
  <c r="JH216" i="1"/>
  <c r="JH217" i="1"/>
  <c r="JH215" i="1"/>
  <c r="IZ216" i="1"/>
  <c r="IZ215" i="1"/>
  <c r="IZ217" i="1"/>
  <c r="NW215" i="1"/>
  <c r="NW217" i="1"/>
  <c r="NW216" i="1"/>
  <c r="OI215" i="1"/>
  <c r="OI216" i="1"/>
  <c r="OI217" i="1"/>
  <c r="NQ216" i="1"/>
  <c r="NQ215" i="1"/>
  <c r="NQ217" i="1"/>
  <c r="MZ216" i="1"/>
  <c r="MZ215" i="1"/>
  <c r="MZ217" i="1"/>
  <c r="MW217" i="1"/>
  <c r="MW216" i="1"/>
  <c r="MW215" i="1"/>
  <c r="MT215" i="1"/>
  <c r="MT216" i="1"/>
  <c r="MT217" i="1"/>
  <c r="CZ217" i="1"/>
  <c r="CZ215" i="1"/>
  <c r="CZ216" i="1"/>
  <c r="EB217" i="1"/>
  <c r="EB216" i="1"/>
  <c r="EB215" i="1"/>
  <c r="MI215" i="1"/>
  <c r="MI217" i="1"/>
  <c r="MI216" i="1"/>
  <c r="KK217" i="1"/>
  <c r="KK215" i="1"/>
  <c r="KK216" i="1"/>
  <c r="KD217" i="1"/>
  <c r="KD215" i="1"/>
  <c r="KD216" i="1"/>
  <c r="DF215" i="1"/>
  <c r="DF216" i="1"/>
  <c r="DF217" i="1"/>
  <c r="DC215" i="1"/>
  <c r="DC217" i="1"/>
  <c r="DC216" i="1"/>
  <c r="JG215" i="1"/>
  <c r="JG216" i="1"/>
  <c r="JG217" i="1"/>
  <c r="IW216" i="1"/>
  <c r="IW215" i="1"/>
  <c r="IW217" i="1"/>
  <c r="NV216" i="1"/>
  <c r="NV217" i="1"/>
  <c r="NV215" i="1"/>
  <c r="NE217" i="1"/>
  <c r="NE216" i="1"/>
  <c r="NE215" i="1"/>
  <c r="NB217" i="1"/>
  <c r="NB216" i="1"/>
  <c r="NB215" i="1"/>
  <c r="MY215" i="1"/>
  <c r="MY216" i="1"/>
  <c r="MY217" i="1"/>
  <c r="NL216" i="1"/>
  <c r="NL215" i="1"/>
  <c r="NL217" i="1"/>
  <c r="DY215" i="1"/>
  <c r="DY217" i="1"/>
  <c r="DY216" i="1"/>
  <c r="DK215" i="1"/>
  <c r="DK216" i="1"/>
  <c r="DK217" i="1"/>
  <c r="KL215" i="1"/>
  <c r="KL217" i="1"/>
  <c r="KL216" i="1"/>
  <c r="KE215" i="1"/>
  <c r="KE217" i="1"/>
  <c r="KE216" i="1"/>
  <c r="DE217" i="1"/>
  <c r="DE215" i="1"/>
  <c r="DE216" i="1"/>
  <c r="DB216" i="1"/>
  <c r="DB215" i="1"/>
  <c r="DB217" i="1"/>
  <c r="JA215" i="1"/>
  <c r="JA217" i="1"/>
  <c r="JA216" i="1"/>
  <c r="NG215" i="1"/>
  <c r="NG216" i="1"/>
  <c r="NG217" i="1"/>
  <c r="ND216" i="1"/>
  <c r="ND215" i="1"/>
  <c r="ND217" i="1"/>
  <c r="OF215" i="1"/>
  <c r="OF216" i="1"/>
  <c r="OF217" i="1"/>
  <c r="NN216" i="1"/>
  <c r="NN217" i="1"/>
  <c r="NN215" i="1"/>
  <c r="MU215" i="1"/>
  <c r="MU216" i="1"/>
  <c r="MU217" i="1"/>
  <c r="DZ217" i="1"/>
  <c r="DZ216" i="1"/>
  <c r="DZ215" i="1"/>
  <c r="KH215" i="1"/>
  <c r="KH217" i="1"/>
  <c r="KH216" i="1"/>
  <c r="DN216" i="1"/>
  <c r="DN217" i="1"/>
  <c r="DN215" i="1"/>
  <c r="KJ217" i="1"/>
  <c r="KJ216" i="1"/>
  <c r="KJ215" i="1"/>
  <c r="KM215" i="1"/>
  <c r="KM217" i="1"/>
  <c r="KM216" i="1"/>
  <c r="KF216" i="1"/>
  <c r="KF215" i="1"/>
  <c r="KF217" i="1"/>
  <c r="DL216" i="1"/>
  <c r="DL217" i="1"/>
  <c r="DL215" i="1"/>
  <c r="DG217" i="1"/>
  <c r="DG215" i="1"/>
  <c r="DG216" i="1"/>
  <c r="IY217" i="1"/>
  <c r="IY216" i="1"/>
  <c r="IY215" i="1"/>
  <c r="OM215" i="1"/>
  <c r="OM217" i="1"/>
  <c r="OM216" i="1"/>
  <c r="OK215" i="1"/>
  <c r="OK217" i="1"/>
  <c r="OK216" i="1"/>
  <c r="OH215" i="1"/>
  <c r="OH217" i="1"/>
  <c r="OH216" i="1"/>
  <c r="NA217" i="1"/>
  <c r="NA216" i="1"/>
  <c r="NA215" i="1"/>
  <c r="OC215" i="1"/>
  <c r="OC217" i="1"/>
  <c r="OC216" i="1"/>
  <c r="NJ215" i="1"/>
  <c r="NJ216" i="1"/>
  <c r="NJ217" i="1"/>
  <c r="II217" i="1"/>
  <c r="II216" i="1"/>
  <c r="II215" i="1"/>
  <c r="MJ216" i="1"/>
  <c r="MJ215" i="1"/>
  <c r="MJ217" i="1"/>
  <c r="KZ215" i="1"/>
  <c r="KZ217" i="1"/>
  <c r="KZ216" i="1"/>
  <c r="KN216" i="1"/>
  <c r="KN215" i="1"/>
  <c r="KN217" i="1"/>
  <c r="KP217" i="1"/>
  <c r="KP216" i="1"/>
  <c r="KP215" i="1"/>
  <c r="KG217" i="1"/>
  <c r="KG215" i="1"/>
  <c r="KG216" i="1"/>
  <c r="DD216" i="1"/>
  <c r="DD217" i="1"/>
  <c r="DD215" i="1"/>
  <c r="DA217" i="1"/>
  <c r="DA216" i="1"/>
  <c r="DA215" i="1"/>
  <c r="IX217" i="1"/>
  <c r="IX216" i="1"/>
  <c r="IX215" i="1"/>
  <c r="NX217" i="1"/>
  <c r="NX216" i="1"/>
  <c r="NX215" i="1"/>
  <c r="NF216" i="1"/>
  <c r="NF217" i="1"/>
  <c r="NF215" i="1"/>
  <c r="NS216" i="1"/>
  <c r="NS217" i="1"/>
  <c r="NS215" i="1"/>
  <c r="OE216" i="1"/>
  <c r="OE217" i="1"/>
  <c r="OE215" i="1"/>
  <c r="NM217" i="1"/>
  <c r="NM216" i="1"/>
  <c r="NM215" i="1"/>
  <c r="MV216" i="1"/>
  <c r="MV215" i="1"/>
  <c r="MV217" i="1"/>
  <c r="BG117" i="1"/>
  <c r="BG126" i="1"/>
  <c r="BG144" i="1"/>
  <c r="BG135" i="1"/>
  <c r="MI278" i="1"/>
  <c r="MI277" i="1"/>
  <c r="MI279" i="1"/>
  <c r="MI276" i="1"/>
  <c r="KH278" i="1"/>
  <c r="KH277" i="1"/>
  <c r="KH276" i="1"/>
  <c r="KH279" i="1"/>
  <c r="OB278" i="1"/>
  <c r="OB277" i="1"/>
  <c r="OB276" i="1"/>
  <c r="OB279" i="1"/>
  <c r="DM278" i="1"/>
  <c r="DM277" i="1"/>
  <c r="DM279" i="1"/>
  <c r="MJ278" i="1"/>
  <c r="MJ277" i="1"/>
  <c r="MJ279" i="1"/>
  <c r="MJ276" i="1"/>
  <c r="LD277" i="1"/>
  <c r="LD278" i="1"/>
  <c r="LD276" i="1"/>
  <c r="LD279" i="1"/>
  <c r="LE277" i="1"/>
  <c r="LE278" i="1"/>
  <c r="LE276" i="1"/>
  <c r="LE279" i="1"/>
  <c r="DJ278" i="1"/>
  <c r="DJ277" i="1"/>
  <c r="DJ276" i="1"/>
  <c r="DJ279" i="1"/>
  <c r="IV277" i="1"/>
  <c r="IV278" i="1"/>
  <c r="IV279" i="1"/>
  <c r="IV276" i="1"/>
  <c r="JF278" i="1"/>
  <c r="JF277" i="1"/>
  <c r="JF276" i="1"/>
  <c r="JF279" i="1"/>
  <c r="NH278" i="1"/>
  <c r="NH277" i="1"/>
  <c r="NH279" i="1"/>
  <c r="NH276" i="1"/>
  <c r="OJ277" i="1"/>
  <c r="OJ276" i="1"/>
  <c r="OJ278" i="1"/>
  <c r="OJ279" i="1"/>
  <c r="NR277" i="1"/>
  <c r="NR278" i="1"/>
  <c r="NR279" i="1"/>
  <c r="NR276" i="1"/>
  <c r="OD277" i="1"/>
  <c r="OD278" i="1"/>
  <c r="OD276" i="1"/>
  <c r="OD279" i="1"/>
  <c r="MX277" i="1"/>
  <c r="MX278" i="1"/>
  <c r="MX279" i="1"/>
  <c r="MX276" i="1"/>
  <c r="NZ277" i="1"/>
  <c r="NZ278" i="1"/>
  <c r="NZ279" i="1"/>
  <c r="NZ276" i="1"/>
  <c r="EC278" i="1"/>
  <c r="EC277" i="1"/>
  <c r="EC279" i="1"/>
  <c r="EC276" i="1"/>
  <c r="KO278" i="1"/>
  <c r="KO277" i="1"/>
  <c r="KO279" i="1"/>
  <c r="KO276" i="1"/>
  <c r="KU278" i="1"/>
  <c r="KU277" i="1"/>
  <c r="KU276" i="1"/>
  <c r="KU279" i="1"/>
  <c r="DK277" i="1"/>
  <c r="DK278" i="1"/>
  <c r="DK279" i="1"/>
  <c r="DK276" i="1"/>
  <c r="IU277" i="1"/>
  <c r="IU278" i="1"/>
  <c r="IU276" i="1"/>
  <c r="IU279" i="1"/>
  <c r="KB277" i="1"/>
  <c r="KB278" i="1"/>
  <c r="KB276" i="1"/>
  <c r="KB279" i="1"/>
  <c r="DI277" i="1"/>
  <c r="DI278" i="1"/>
  <c r="DI276" i="1"/>
  <c r="DI279" i="1"/>
  <c r="JI278" i="1"/>
  <c r="JI277" i="1"/>
  <c r="JI279" i="1"/>
  <c r="JI276" i="1"/>
  <c r="JC277" i="1"/>
  <c r="JC278" i="1"/>
  <c r="JC276" i="1"/>
  <c r="JC279" i="1"/>
  <c r="OL277" i="1"/>
  <c r="OL278" i="1"/>
  <c r="OL276" i="1"/>
  <c r="OL279" i="1"/>
  <c r="NT278" i="1"/>
  <c r="NT277" i="1"/>
  <c r="NT276" i="1"/>
  <c r="NT279" i="1"/>
  <c r="NC278" i="1"/>
  <c r="NC277" i="1"/>
  <c r="NC276" i="1"/>
  <c r="NC279" i="1"/>
  <c r="NO277" i="1"/>
  <c r="NO278" i="1"/>
  <c r="NO276" i="1"/>
  <c r="NO279" i="1"/>
  <c r="OA277" i="1"/>
  <c r="OA278" i="1"/>
  <c r="OA276" i="1"/>
  <c r="OA279" i="1"/>
  <c r="NK277" i="1"/>
  <c r="NK278" i="1"/>
  <c r="NK276" i="1"/>
  <c r="NK279" i="1"/>
  <c r="DX278" i="1"/>
  <c r="DX277" i="1"/>
  <c r="DX276" i="1"/>
  <c r="DX279" i="1"/>
  <c r="EA278" i="1"/>
  <c r="EA277" i="1"/>
  <c r="EA276" i="1"/>
  <c r="EA279" i="1"/>
  <c r="NI278" i="1"/>
  <c r="NI277" i="1"/>
  <c r="NI276" i="1"/>
  <c r="NI279" i="1"/>
  <c r="NP278" i="1"/>
  <c r="NP277" i="1"/>
  <c r="NP276" i="1"/>
  <c r="NP279" i="1"/>
  <c r="DU278" i="1"/>
  <c r="DU277" i="1"/>
  <c r="DU276" i="1"/>
  <c r="DU279" i="1"/>
  <c r="KC278" i="1"/>
  <c r="KC277" i="1"/>
  <c r="KC279" i="1"/>
  <c r="KC276" i="1"/>
  <c r="DH277" i="1"/>
  <c r="DH278" i="1"/>
  <c r="DH279" i="1"/>
  <c r="DH276" i="1"/>
  <c r="JH278" i="1"/>
  <c r="JH277" i="1"/>
  <c r="JH279" i="1"/>
  <c r="JH276" i="1"/>
  <c r="IZ278" i="1"/>
  <c r="IZ277" i="1"/>
  <c r="IZ279" i="1"/>
  <c r="IZ276" i="1"/>
  <c r="NW277" i="1"/>
  <c r="NW278" i="1"/>
  <c r="NW279" i="1"/>
  <c r="NW276" i="1"/>
  <c r="OI278" i="1"/>
  <c r="OI277" i="1"/>
  <c r="OI279" i="1"/>
  <c r="OI276" i="1"/>
  <c r="NQ278" i="1"/>
  <c r="NQ277" i="1"/>
  <c r="NQ276" i="1"/>
  <c r="NQ279" i="1"/>
  <c r="MZ277" i="1"/>
  <c r="MZ278" i="1"/>
  <c r="MZ276" i="1"/>
  <c r="MZ279" i="1"/>
  <c r="MW278" i="1"/>
  <c r="MW277" i="1"/>
  <c r="MW276" i="1"/>
  <c r="MW279" i="1"/>
  <c r="MT277" i="1"/>
  <c r="MT278" i="1"/>
  <c r="MT276" i="1"/>
  <c r="MT279" i="1"/>
  <c r="CZ277" i="1"/>
  <c r="CZ278" i="1"/>
  <c r="CZ276" i="1"/>
  <c r="CZ279" i="1"/>
  <c r="EB277" i="1"/>
  <c r="EB278" i="1"/>
  <c r="EB276" i="1"/>
  <c r="EB279" i="1"/>
  <c r="JB277" i="1"/>
  <c r="JB278" i="1"/>
  <c r="JB279" i="1"/>
  <c r="JB276" i="1"/>
  <c r="OG277" i="1"/>
  <c r="OG278" i="1"/>
  <c r="OG276" i="1"/>
  <c r="OG279" i="1"/>
  <c r="KK277" i="1"/>
  <c r="KK278" i="1"/>
  <c r="KK276" i="1"/>
  <c r="KK279" i="1"/>
  <c r="KD277" i="1"/>
  <c r="KD278" i="1"/>
  <c r="KD276" i="1"/>
  <c r="KD279" i="1"/>
  <c r="DF277" i="1"/>
  <c r="DF278" i="1"/>
  <c r="DF279" i="1"/>
  <c r="DF276" i="1"/>
  <c r="DC278" i="1"/>
  <c r="DC277" i="1"/>
  <c r="DC279" i="1"/>
  <c r="DC276" i="1"/>
  <c r="JG277" i="1"/>
  <c r="JG278" i="1"/>
  <c r="JG279" i="1"/>
  <c r="JG276" i="1"/>
  <c r="IW278" i="1"/>
  <c r="IW277" i="1"/>
  <c r="IW276" i="1"/>
  <c r="IW279" i="1"/>
  <c r="NV277" i="1"/>
  <c r="NV278" i="1"/>
  <c r="NV276" i="1"/>
  <c r="NV279" i="1"/>
  <c r="NE277" i="1"/>
  <c r="NE276" i="1"/>
  <c r="NE278" i="1"/>
  <c r="NE279" i="1"/>
  <c r="NB277" i="1"/>
  <c r="NB278" i="1"/>
  <c r="NB279" i="1"/>
  <c r="NB276" i="1"/>
  <c r="MY278" i="1"/>
  <c r="MY277" i="1"/>
  <c r="MY276" i="1"/>
  <c r="MY279" i="1"/>
  <c r="NL278" i="1"/>
  <c r="NL277" i="1"/>
  <c r="NL276" i="1"/>
  <c r="NL279" i="1"/>
  <c r="DY278" i="1"/>
  <c r="DY277" i="1"/>
  <c r="DY276" i="1"/>
  <c r="DY279" i="1"/>
  <c r="NY277" i="1"/>
  <c r="NY278" i="1"/>
  <c r="NY276" i="1"/>
  <c r="NY279" i="1"/>
  <c r="KJ278" i="1"/>
  <c r="KJ277" i="1"/>
  <c r="KJ279" i="1"/>
  <c r="KJ276" i="1"/>
  <c r="KL278" i="1"/>
  <c r="KL277" i="1"/>
  <c r="KL276" i="1"/>
  <c r="KL279" i="1"/>
  <c r="KE278" i="1"/>
  <c r="KE277" i="1"/>
  <c r="KE276" i="1"/>
  <c r="KE279" i="1"/>
  <c r="DE278" i="1"/>
  <c r="DE277" i="1"/>
  <c r="DE276" i="1"/>
  <c r="DE279" i="1"/>
  <c r="DB278" i="1"/>
  <c r="DB277" i="1"/>
  <c r="DB276" i="1"/>
  <c r="DB279" i="1"/>
  <c r="JA277" i="1"/>
  <c r="JA278" i="1"/>
  <c r="JA279" i="1"/>
  <c r="JA276" i="1"/>
  <c r="NG277" i="1"/>
  <c r="NG278" i="1"/>
  <c r="NG279" i="1"/>
  <c r="NG276" i="1"/>
  <c r="ND278" i="1"/>
  <c r="ND277" i="1"/>
  <c r="ND276" i="1"/>
  <c r="ND279" i="1"/>
  <c r="OF278" i="1"/>
  <c r="OF277" i="1"/>
  <c r="OF279" i="1"/>
  <c r="OF276" i="1"/>
  <c r="NN277" i="1"/>
  <c r="NN278" i="1"/>
  <c r="NN279" i="1"/>
  <c r="NN276" i="1"/>
  <c r="MU277" i="1"/>
  <c r="MU278" i="1"/>
  <c r="MU276" i="1"/>
  <c r="MU279" i="1"/>
  <c r="DZ278" i="1"/>
  <c r="DZ277" i="1"/>
  <c r="DZ276" i="1"/>
  <c r="DZ279" i="1"/>
  <c r="II278" i="1"/>
  <c r="II277" i="1"/>
  <c r="II276" i="1"/>
  <c r="II279" i="1"/>
  <c r="NU277" i="1"/>
  <c r="NU278" i="1"/>
  <c r="NU279" i="1"/>
  <c r="NU276" i="1"/>
  <c r="KM278" i="1"/>
  <c r="KM277" i="1"/>
  <c r="KM276" i="1"/>
  <c r="KM279" i="1"/>
  <c r="KF278" i="1"/>
  <c r="KF277" i="1"/>
  <c r="KF276" i="1"/>
  <c r="KF279" i="1"/>
  <c r="DL277" i="1"/>
  <c r="DL278" i="1"/>
  <c r="DL276" i="1"/>
  <c r="DL279" i="1"/>
  <c r="DG277" i="1"/>
  <c r="DG278" i="1"/>
  <c r="DG279" i="1"/>
  <c r="DG276" i="1"/>
  <c r="IY277" i="1"/>
  <c r="IY278" i="1"/>
  <c r="IY276" i="1"/>
  <c r="IY279" i="1"/>
  <c r="OM277" i="1"/>
  <c r="OM278" i="1"/>
  <c r="OM276" i="1"/>
  <c r="OM279" i="1"/>
  <c r="OK277" i="1"/>
  <c r="OK278" i="1"/>
  <c r="OK279" i="1"/>
  <c r="OK276" i="1"/>
  <c r="OH278" i="1"/>
  <c r="OH277" i="1"/>
  <c r="OH279" i="1"/>
  <c r="OH276" i="1"/>
  <c r="NA278" i="1"/>
  <c r="NA277" i="1"/>
  <c r="NA276" i="1"/>
  <c r="NA279" i="1"/>
  <c r="OC278" i="1"/>
  <c r="OC276" i="1"/>
  <c r="OC277" i="1"/>
  <c r="OC279" i="1"/>
  <c r="NJ278" i="1"/>
  <c r="NJ277" i="1"/>
  <c r="NJ279" i="1"/>
  <c r="NJ276" i="1"/>
  <c r="KZ278" i="1"/>
  <c r="KZ277" i="1"/>
  <c r="KZ279" i="1"/>
  <c r="KZ276" i="1"/>
  <c r="KN277" i="1"/>
  <c r="KN278" i="1"/>
  <c r="KN276" i="1"/>
  <c r="KN279" i="1"/>
  <c r="KP278" i="1"/>
  <c r="KP277" i="1"/>
  <c r="KP279" i="1"/>
  <c r="KP276" i="1"/>
  <c r="KG277" i="1"/>
  <c r="KG278" i="1"/>
  <c r="KG276" i="1"/>
  <c r="KG279" i="1"/>
  <c r="DD278" i="1"/>
  <c r="DD277" i="1"/>
  <c r="DD276" i="1"/>
  <c r="DD279" i="1"/>
  <c r="DA278" i="1"/>
  <c r="DA277" i="1"/>
  <c r="DA276" i="1"/>
  <c r="DA279" i="1"/>
  <c r="IX277" i="1"/>
  <c r="IX276" i="1"/>
  <c r="IX278" i="1"/>
  <c r="IX279" i="1"/>
  <c r="NX278" i="1"/>
  <c r="NX277" i="1"/>
  <c r="NX276" i="1"/>
  <c r="NX279" i="1"/>
  <c r="NF277" i="1"/>
  <c r="NF278" i="1"/>
  <c r="NF276" i="1"/>
  <c r="NF279" i="1"/>
  <c r="NS278" i="1"/>
  <c r="NS277" i="1"/>
  <c r="NS276" i="1"/>
  <c r="NS279" i="1"/>
  <c r="OE278" i="1"/>
  <c r="OE277" i="1"/>
  <c r="OE279" i="1"/>
  <c r="OE276" i="1"/>
  <c r="NM277" i="1"/>
  <c r="NM278" i="1"/>
  <c r="NM279" i="1"/>
  <c r="NM276" i="1"/>
  <c r="MV278" i="1"/>
  <c r="MV277" i="1"/>
  <c r="MV276" i="1"/>
  <c r="MV279" i="1"/>
  <c r="MI249" i="1"/>
  <c r="MI248" i="1"/>
  <c r="MI253" i="1"/>
  <c r="MI265" i="1"/>
  <c r="MI267" i="1"/>
  <c r="MI260" i="1"/>
  <c r="MI269" i="1"/>
  <c r="MI256" i="1"/>
  <c r="MI251" i="1"/>
  <c r="MI261" i="1"/>
  <c r="MI264" i="1"/>
  <c r="MI247" i="1"/>
  <c r="MI257" i="1"/>
  <c r="MI259" i="1"/>
  <c r="MI268" i="1"/>
  <c r="MI255" i="1"/>
  <c r="MI263" i="1"/>
  <c r="MI252" i="1"/>
  <c r="KO253" i="1"/>
  <c r="KO267" i="1"/>
  <c r="KO260" i="1"/>
  <c r="KO269" i="1"/>
  <c r="KO256" i="1"/>
  <c r="KO265" i="1"/>
  <c r="KO249" i="1"/>
  <c r="KO255" i="1"/>
  <c r="KO251" i="1"/>
  <c r="KO261" i="1"/>
  <c r="KO264" i="1"/>
  <c r="KO268" i="1"/>
  <c r="KO247" i="1"/>
  <c r="KO248" i="1"/>
  <c r="KO257" i="1"/>
  <c r="KO252" i="1"/>
  <c r="KO259" i="1"/>
  <c r="KO263" i="1"/>
  <c r="KU256" i="1"/>
  <c r="KU253" i="1"/>
  <c r="KU260" i="1"/>
  <c r="KU248" i="1"/>
  <c r="KU249" i="1"/>
  <c r="KU267" i="1"/>
  <c r="KU265" i="1"/>
  <c r="KU257" i="1"/>
  <c r="KU269" i="1"/>
  <c r="KU268" i="1"/>
  <c r="KU251" i="1"/>
  <c r="KU252" i="1"/>
  <c r="KU261" i="1"/>
  <c r="KU264" i="1"/>
  <c r="KU259" i="1"/>
  <c r="KU247" i="1"/>
  <c r="KU255" i="1"/>
  <c r="KU263" i="1"/>
  <c r="KH267" i="1"/>
  <c r="KH260" i="1"/>
  <c r="KH269" i="1"/>
  <c r="KH265" i="1"/>
  <c r="KH256" i="1"/>
  <c r="KH253" i="1"/>
  <c r="KH249" i="1"/>
  <c r="KH248" i="1"/>
  <c r="KH259" i="1"/>
  <c r="KH264" i="1"/>
  <c r="KH255" i="1"/>
  <c r="KH261" i="1"/>
  <c r="KH251" i="1"/>
  <c r="KH247" i="1"/>
  <c r="KH252" i="1"/>
  <c r="KH257" i="1"/>
  <c r="KH268" i="1"/>
  <c r="KH263" i="1"/>
  <c r="DK265" i="1"/>
  <c r="DK260" i="1"/>
  <c r="DK269" i="1"/>
  <c r="DK256" i="1"/>
  <c r="DK253" i="1"/>
  <c r="DK267" i="1"/>
  <c r="DK249" i="1"/>
  <c r="DK248" i="1"/>
  <c r="DK252" i="1"/>
  <c r="DK247" i="1"/>
  <c r="DK261" i="1"/>
  <c r="DK255" i="1"/>
  <c r="DK268" i="1"/>
  <c r="DK259" i="1"/>
  <c r="DK257" i="1"/>
  <c r="DK251" i="1"/>
  <c r="DK264" i="1"/>
  <c r="DK263" i="1"/>
  <c r="II253" i="1"/>
  <c r="II248" i="1"/>
  <c r="II249" i="1"/>
  <c r="II267" i="1"/>
  <c r="II265" i="1"/>
  <c r="II269" i="1"/>
  <c r="II256" i="1"/>
  <c r="II260" i="1"/>
  <c r="II261" i="1"/>
  <c r="II257" i="1"/>
  <c r="II268" i="1"/>
  <c r="II255" i="1"/>
  <c r="II264" i="1"/>
  <c r="II259" i="1"/>
  <c r="II247" i="1"/>
  <c r="II252" i="1"/>
  <c r="II263" i="1"/>
  <c r="II251" i="1"/>
  <c r="IU260" i="1"/>
  <c r="IU256" i="1"/>
  <c r="IU267" i="1"/>
  <c r="IU269" i="1"/>
  <c r="IU253" i="1"/>
  <c r="IU265" i="1"/>
  <c r="IU249" i="1"/>
  <c r="IU248" i="1"/>
  <c r="IU259" i="1"/>
  <c r="IU251" i="1"/>
  <c r="IU268" i="1"/>
  <c r="IU247" i="1"/>
  <c r="IU257" i="1"/>
  <c r="IU252" i="1"/>
  <c r="IU264" i="1"/>
  <c r="IU261" i="1"/>
  <c r="IU255" i="1"/>
  <c r="IU263" i="1"/>
  <c r="JB260" i="1"/>
  <c r="JB248" i="1"/>
  <c r="JB256" i="1"/>
  <c r="JB253" i="1"/>
  <c r="JB265" i="1"/>
  <c r="JB267" i="1"/>
  <c r="JB249" i="1"/>
  <c r="JB259" i="1"/>
  <c r="JB261" i="1"/>
  <c r="JB255" i="1"/>
  <c r="JB269" i="1"/>
  <c r="JB257" i="1"/>
  <c r="JB251" i="1"/>
  <c r="JB247" i="1"/>
  <c r="JB264" i="1"/>
  <c r="JB268" i="1"/>
  <c r="JB252" i="1"/>
  <c r="JB263" i="1"/>
  <c r="NI249" i="1"/>
  <c r="NI260" i="1"/>
  <c r="NI248" i="1"/>
  <c r="NI256" i="1"/>
  <c r="NI253" i="1"/>
  <c r="NI265" i="1"/>
  <c r="NI267" i="1"/>
  <c r="NI259" i="1"/>
  <c r="NI269" i="1"/>
  <c r="NI255" i="1"/>
  <c r="NI251" i="1"/>
  <c r="NI257" i="1"/>
  <c r="NI247" i="1"/>
  <c r="NI264" i="1"/>
  <c r="NI261" i="1"/>
  <c r="NI252" i="1"/>
  <c r="NI263" i="1"/>
  <c r="NI268" i="1"/>
  <c r="NU265" i="1"/>
  <c r="NU256" i="1"/>
  <c r="NU269" i="1"/>
  <c r="NU253" i="1"/>
  <c r="NU248" i="1"/>
  <c r="NU249" i="1"/>
  <c r="NU267" i="1"/>
  <c r="NU260" i="1"/>
  <c r="NU259" i="1"/>
  <c r="NU247" i="1"/>
  <c r="NU251" i="1"/>
  <c r="NU268" i="1"/>
  <c r="NU252" i="1"/>
  <c r="NU261" i="1"/>
  <c r="NU255" i="1"/>
  <c r="NU257" i="1"/>
  <c r="NU264" i="1"/>
  <c r="NU263" i="1"/>
  <c r="OG256" i="1"/>
  <c r="OG269" i="1"/>
  <c r="OG248" i="1"/>
  <c r="OG257" i="1"/>
  <c r="OG253" i="1"/>
  <c r="OG265" i="1"/>
  <c r="OG267" i="1"/>
  <c r="OG249" i="1"/>
  <c r="OG260" i="1"/>
  <c r="OG255" i="1"/>
  <c r="OG251" i="1"/>
  <c r="OG247" i="1"/>
  <c r="OG264" i="1"/>
  <c r="OG252" i="1"/>
  <c r="OG268" i="1"/>
  <c r="OG259" i="1"/>
  <c r="OG263" i="1"/>
  <c r="OG261" i="1"/>
  <c r="NP267" i="1"/>
  <c r="NP249" i="1"/>
  <c r="NP253" i="1"/>
  <c r="NP265" i="1"/>
  <c r="NP248" i="1"/>
  <c r="NP260" i="1"/>
  <c r="NP269" i="1"/>
  <c r="NP256" i="1"/>
  <c r="NP251" i="1"/>
  <c r="NP247" i="1"/>
  <c r="NP261" i="1"/>
  <c r="NP252" i="1"/>
  <c r="NP259" i="1"/>
  <c r="NP268" i="1"/>
  <c r="NP264" i="1"/>
  <c r="NP257" i="1"/>
  <c r="NP263" i="1"/>
  <c r="NP255" i="1"/>
  <c r="OB265" i="1"/>
  <c r="OB269" i="1"/>
  <c r="OB253" i="1"/>
  <c r="OB248" i="1"/>
  <c r="OB267" i="1"/>
  <c r="OB260" i="1"/>
  <c r="OB249" i="1"/>
  <c r="OB256" i="1"/>
  <c r="OB252" i="1"/>
  <c r="OB255" i="1"/>
  <c r="OB268" i="1"/>
  <c r="OB264" i="1"/>
  <c r="OB261" i="1"/>
  <c r="OB259" i="1"/>
  <c r="OB247" i="1"/>
  <c r="OB257" i="1"/>
  <c r="OB251" i="1"/>
  <c r="OB263" i="1"/>
  <c r="NY260" i="1"/>
  <c r="NY256" i="1"/>
  <c r="NY269" i="1"/>
  <c r="NY253" i="1"/>
  <c r="NY265" i="1"/>
  <c r="NY267" i="1"/>
  <c r="NY248" i="1"/>
  <c r="NY249" i="1"/>
  <c r="NY255" i="1"/>
  <c r="NY251" i="1"/>
  <c r="NY257" i="1"/>
  <c r="NY247" i="1"/>
  <c r="NY264" i="1"/>
  <c r="NY252" i="1"/>
  <c r="NY268" i="1"/>
  <c r="NY261" i="1"/>
  <c r="NY263" i="1"/>
  <c r="NY259" i="1"/>
  <c r="MJ267" i="1"/>
  <c r="MJ260" i="1"/>
  <c r="MJ269" i="1"/>
  <c r="MJ256" i="1"/>
  <c r="MJ249" i="1"/>
  <c r="MJ253" i="1"/>
  <c r="MJ265" i="1"/>
  <c r="MJ248" i="1"/>
  <c r="MJ259" i="1"/>
  <c r="MJ257" i="1"/>
  <c r="MJ268" i="1"/>
  <c r="MJ255" i="1"/>
  <c r="MJ251" i="1"/>
  <c r="MJ261" i="1"/>
  <c r="MJ247" i="1"/>
  <c r="MJ252" i="1"/>
  <c r="MJ264" i="1"/>
  <c r="MJ263" i="1"/>
  <c r="LD265" i="1"/>
  <c r="LD267" i="1"/>
  <c r="LD260" i="1"/>
  <c r="LD269" i="1"/>
  <c r="LD256" i="1"/>
  <c r="LD253" i="1"/>
  <c r="LD249" i="1"/>
  <c r="LD248" i="1"/>
  <c r="LD259" i="1"/>
  <c r="LD268" i="1"/>
  <c r="LD252" i="1"/>
  <c r="LD257" i="1"/>
  <c r="LD247" i="1"/>
  <c r="LD251" i="1"/>
  <c r="LD255" i="1"/>
  <c r="LD261" i="1"/>
  <c r="LD263" i="1"/>
  <c r="LD264" i="1"/>
  <c r="LE256" i="1"/>
  <c r="LE257" i="1"/>
  <c r="LE249" i="1"/>
  <c r="LE248" i="1"/>
  <c r="LE267" i="1"/>
  <c r="LE253" i="1"/>
  <c r="LE265" i="1"/>
  <c r="LE260" i="1"/>
  <c r="LE269" i="1"/>
  <c r="LE264" i="1"/>
  <c r="LE251" i="1"/>
  <c r="LE247" i="1"/>
  <c r="LE252" i="1"/>
  <c r="LE268" i="1"/>
  <c r="LE259" i="1"/>
  <c r="LE261" i="1"/>
  <c r="LE255" i="1"/>
  <c r="LE263" i="1"/>
  <c r="DJ249" i="1"/>
  <c r="DJ260" i="1"/>
  <c r="DJ256" i="1"/>
  <c r="DJ253" i="1"/>
  <c r="DJ267" i="1"/>
  <c r="DJ269" i="1"/>
  <c r="DJ265" i="1"/>
  <c r="DJ247" i="1"/>
  <c r="DJ252" i="1"/>
  <c r="DJ268" i="1"/>
  <c r="DJ248" i="1"/>
  <c r="DJ251" i="1"/>
  <c r="DJ257" i="1"/>
  <c r="DJ255" i="1"/>
  <c r="DJ264" i="1"/>
  <c r="DJ259" i="1"/>
  <c r="DJ261" i="1"/>
  <c r="DJ263" i="1"/>
  <c r="IV269" i="1"/>
  <c r="IV253" i="1"/>
  <c r="IV265" i="1"/>
  <c r="IV267" i="1"/>
  <c r="IV248" i="1"/>
  <c r="IV260" i="1"/>
  <c r="IV256" i="1"/>
  <c r="IV249" i="1"/>
  <c r="IV257" i="1"/>
  <c r="IV261" i="1"/>
  <c r="IV259" i="1"/>
  <c r="IV268" i="1"/>
  <c r="IV247" i="1"/>
  <c r="IV264" i="1"/>
  <c r="IV251" i="1"/>
  <c r="IV252" i="1"/>
  <c r="IV255" i="1"/>
  <c r="IV263" i="1"/>
  <c r="JF267" i="1"/>
  <c r="JF265" i="1"/>
  <c r="JF257" i="1"/>
  <c r="JF269" i="1"/>
  <c r="JF256" i="1"/>
  <c r="JF260" i="1"/>
  <c r="JF253" i="1"/>
  <c r="JF248" i="1"/>
  <c r="JF249" i="1"/>
  <c r="JF264" i="1"/>
  <c r="JF268" i="1"/>
  <c r="JF259" i="1"/>
  <c r="JF247" i="1"/>
  <c r="JF251" i="1"/>
  <c r="JF252" i="1"/>
  <c r="JF261" i="1"/>
  <c r="JF263" i="1"/>
  <c r="JF255" i="1"/>
  <c r="NH256" i="1"/>
  <c r="NH267" i="1"/>
  <c r="NH249" i="1"/>
  <c r="NH257" i="1"/>
  <c r="NH253" i="1"/>
  <c r="NH265" i="1"/>
  <c r="NH248" i="1"/>
  <c r="NH260" i="1"/>
  <c r="NH269" i="1"/>
  <c r="NH264" i="1"/>
  <c r="NH251" i="1"/>
  <c r="NH247" i="1"/>
  <c r="NH252" i="1"/>
  <c r="NH261" i="1"/>
  <c r="NH259" i="1"/>
  <c r="NH255" i="1"/>
  <c r="NH263" i="1"/>
  <c r="NH268" i="1"/>
  <c r="OJ253" i="1"/>
  <c r="OJ248" i="1"/>
  <c r="OJ260" i="1"/>
  <c r="OJ249" i="1"/>
  <c r="OJ257" i="1"/>
  <c r="OJ267" i="1"/>
  <c r="OJ265" i="1"/>
  <c r="OJ256" i="1"/>
  <c r="OJ269" i="1"/>
  <c r="OJ255" i="1"/>
  <c r="OJ268" i="1"/>
  <c r="OJ264" i="1"/>
  <c r="OJ261" i="1"/>
  <c r="OJ252" i="1"/>
  <c r="OJ259" i="1"/>
  <c r="OJ247" i="1"/>
  <c r="OJ251" i="1"/>
  <c r="OJ263" i="1"/>
  <c r="NR253" i="1"/>
  <c r="NR269" i="1"/>
  <c r="NR265" i="1"/>
  <c r="NR249" i="1"/>
  <c r="NR260" i="1"/>
  <c r="NR256" i="1"/>
  <c r="NR267" i="1"/>
  <c r="NR248" i="1"/>
  <c r="NR247" i="1"/>
  <c r="NR259" i="1"/>
  <c r="NR252" i="1"/>
  <c r="NR264" i="1"/>
  <c r="NR268" i="1"/>
  <c r="NR257" i="1"/>
  <c r="NR255" i="1"/>
  <c r="NR261" i="1"/>
  <c r="NR251" i="1"/>
  <c r="NR263" i="1"/>
  <c r="OD253" i="1"/>
  <c r="OD249" i="1"/>
  <c r="OD248" i="1"/>
  <c r="OD265" i="1"/>
  <c r="OD267" i="1"/>
  <c r="OD260" i="1"/>
  <c r="OD269" i="1"/>
  <c r="OD256" i="1"/>
  <c r="OD257" i="1"/>
  <c r="OD255" i="1"/>
  <c r="OD264" i="1"/>
  <c r="OD259" i="1"/>
  <c r="OD252" i="1"/>
  <c r="OD261" i="1"/>
  <c r="OD268" i="1"/>
  <c r="OD247" i="1"/>
  <c r="OD263" i="1"/>
  <c r="OD251" i="1"/>
  <c r="MX267" i="1"/>
  <c r="MX260" i="1"/>
  <c r="MX269" i="1"/>
  <c r="MX256" i="1"/>
  <c r="MX253" i="1"/>
  <c r="MX249" i="1"/>
  <c r="MX248" i="1"/>
  <c r="MX265" i="1"/>
  <c r="MX259" i="1"/>
  <c r="MX252" i="1"/>
  <c r="MX247" i="1"/>
  <c r="MX261" i="1"/>
  <c r="MX257" i="1"/>
  <c r="MX268" i="1"/>
  <c r="MX251" i="1"/>
  <c r="MX255" i="1"/>
  <c r="MX264" i="1"/>
  <c r="MX263" i="1"/>
  <c r="NZ265" i="1"/>
  <c r="NZ249" i="1"/>
  <c r="NZ269" i="1"/>
  <c r="NZ248" i="1"/>
  <c r="NZ260" i="1"/>
  <c r="NZ253" i="1"/>
  <c r="NZ256" i="1"/>
  <c r="NZ267" i="1"/>
  <c r="NZ252" i="1"/>
  <c r="NZ264" i="1"/>
  <c r="NZ257" i="1"/>
  <c r="NZ261" i="1"/>
  <c r="NZ255" i="1"/>
  <c r="NZ268" i="1"/>
  <c r="NZ259" i="1"/>
  <c r="NZ251" i="1"/>
  <c r="NZ247" i="1"/>
  <c r="NZ263" i="1"/>
  <c r="EC267" i="1"/>
  <c r="EC260" i="1"/>
  <c r="EC269" i="1"/>
  <c r="EC256" i="1"/>
  <c r="EC249" i="1"/>
  <c r="EC253" i="1"/>
  <c r="EC248" i="1"/>
  <c r="EC265" i="1"/>
  <c r="EC268" i="1"/>
  <c r="EC257" i="1"/>
  <c r="EC259" i="1"/>
  <c r="EC261" i="1"/>
  <c r="EC264" i="1"/>
  <c r="EC251" i="1"/>
  <c r="EC247" i="1"/>
  <c r="EC252" i="1"/>
  <c r="EC263" i="1"/>
  <c r="EC255" i="1"/>
  <c r="KB260" i="1"/>
  <c r="KB248" i="1"/>
  <c r="KB256" i="1"/>
  <c r="KB269" i="1"/>
  <c r="KB253" i="1"/>
  <c r="KB265" i="1"/>
  <c r="KB267" i="1"/>
  <c r="KB249" i="1"/>
  <c r="KB261" i="1"/>
  <c r="KB255" i="1"/>
  <c r="KB257" i="1"/>
  <c r="KB251" i="1"/>
  <c r="KB247" i="1"/>
  <c r="KB264" i="1"/>
  <c r="KB268" i="1"/>
  <c r="KB252" i="1"/>
  <c r="KB263" i="1"/>
  <c r="KB259" i="1"/>
  <c r="DI253" i="1"/>
  <c r="DI267" i="1"/>
  <c r="DI248" i="1"/>
  <c r="DI260" i="1"/>
  <c r="DI249" i="1"/>
  <c r="DI265" i="1"/>
  <c r="DI256" i="1"/>
  <c r="DI269" i="1"/>
  <c r="DI268" i="1"/>
  <c r="DI252" i="1"/>
  <c r="DI257" i="1"/>
  <c r="DI259" i="1"/>
  <c r="DI247" i="1"/>
  <c r="DI264" i="1"/>
  <c r="DI251" i="1"/>
  <c r="DI255" i="1"/>
  <c r="DI261" i="1"/>
  <c r="DI263" i="1"/>
  <c r="JI256" i="1"/>
  <c r="JI257" i="1"/>
  <c r="JI253" i="1"/>
  <c r="JI267" i="1"/>
  <c r="JI248" i="1"/>
  <c r="JI249" i="1"/>
  <c r="JI265" i="1"/>
  <c r="JI260" i="1"/>
  <c r="JI269" i="1"/>
  <c r="JI251" i="1"/>
  <c r="JI247" i="1"/>
  <c r="JI261" i="1"/>
  <c r="JI264" i="1"/>
  <c r="JI252" i="1"/>
  <c r="JI259" i="1"/>
  <c r="JI255" i="1"/>
  <c r="JI263" i="1"/>
  <c r="JI268" i="1"/>
  <c r="JC256" i="1"/>
  <c r="JC249" i="1"/>
  <c r="JC269" i="1"/>
  <c r="JC267" i="1"/>
  <c r="JC257" i="1"/>
  <c r="JC265" i="1"/>
  <c r="JC253" i="1"/>
  <c r="JC248" i="1"/>
  <c r="JC260" i="1"/>
  <c r="JC259" i="1"/>
  <c r="JC251" i="1"/>
  <c r="JC247" i="1"/>
  <c r="JC261" i="1"/>
  <c r="JC252" i="1"/>
  <c r="JC264" i="1"/>
  <c r="JC268" i="1"/>
  <c r="JC255" i="1"/>
  <c r="JC263" i="1"/>
  <c r="OL253" i="1"/>
  <c r="OL249" i="1"/>
  <c r="OL248" i="1"/>
  <c r="OL265" i="1"/>
  <c r="OL267" i="1"/>
  <c r="OL260" i="1"/>
  <c r="OL256" i="1"/>
  <c r="OL269" i="1"/>
  <c r="OL264" i="1"/>
  <c r="OL259" i="1"/>
  <c r="OL252" i="1"/>
  <c r="OL261" i="1"/>
  <c r="OL268" i="1"/>
  <c r="OL247" i="1"/>
  <c r="OL251" i="1"/>
  <c r="OL257" i="1"/>
  <c r="OL255" i="1"/>
  <c r="OL263" i="1"/>
  <c r="NT269" i="1"/>
  <c r="NT253" i="1"/>
  <c r="NT248" i="1"/>
  <c r="NT260" i="1"/>
  <c r="NT249" i="1"/>
  <c r="NT267" i="1"/>
  <c r="NT265" i="1"/>
  <c r="NT256" i="1"/>
  <c r="NT251" i="1"/>
  <c r="NT255" i="1"/>
  <c r="NT268" i="1"/>
  <c r="NT264" i="1"/>
  <c r="NT261" i="1"/>
  <c r="NT259" i="1"/>
  <c r="NT247" i="1"/>
  <c r="NT252" i="1"/>
  <c r="NT257" i="1"/>
  <c r="NT263" i="1"/>
  <c r="NC253" i="1"/>
  <c r="NC267" i="1"/>
  <c r="NC248" i="1"/>
  <c r="NC260" i="1"/>
  <c r="NC265" i="1"/>
  <c r="NC256" i="1"/>
  <c r="NC249" i="1"/>
  <c r="NC269" i="1"/>
  <c r="NC261" i="1"/>
  <c r="NC257" i="1"/>
  <c r="NC251" i="1"/>
  <c r="NC259" i="1"/>
  <c r="NC268" i="1"/>
  <c r="NC247" i="1"/>
  <c r="NC264" i="1"/>
  <c r="NC252" i="1"/>
  <c r="NC255" i="1"/>
  <c r="NC263" i="1"/>
  <c r="NO260" i="1"/>
  <c r="NO269" i="1"/>
  <c r="NO253" i="1"/>
  <c r="NO265" i="1"/>
  <c r="NO256" i="1"/>
  <c r="NO267" i="1"/>
  <c r="NO249" i="1"/>
  <c r="NO248" i="1"/>
  <c r="NO257" i="1"/>
  <c r="NO259" i="1"/>
  <c r="NO255" i="1"/>
  <c r="NO268" i="1"/>
  <c r="NO251" i="1"/>
  <c r="NO247" i="1"/>
  <c r="NO261" i="1"/>
  <c r="NO252" i="1"/>
  <c r="NO264" i="1"/>
  <c r="NO263" i="1"/>
  <c r="OA265" i="1"/>
  <c r="OA249" i="1"/>
  <c r="OA256" i="1"/>
  <c r="OA253" i="1"/>
  <c r="OA267" i="1"/>
  <c r="OA248" i="1"/>
  <c r="OA260" i="1"/>
  <c r="OA259" i="1"/>
  <c r="OA251" i="1"/>
  <c r="OA268" i="1"/>
  <c r="OA247" i="1"/>
  <c r="OA264" i="1"/>
  <c r="OA252" i="1"/>
  <c r="OA255" i="1"/>
  <c r="OA261" i="1"/>
  <c r="OA263" i="1"/>
  <c r="OA269" i="1"/>
  <c r="OA257" i="1"/>
  <c r="NK260" i="1"/>
  <c r="NK256" i="1"/>
  <c r="NK249" i="1"/>
  <c r="NK265" i="1"/>
  <c r="NK269" i="1"/>
  <c r="NK253" i="1"/>
  <c r="NK267" i="1"/>
  <c r="NK248" i="1"/>
  <c r="NK257" i="1"/>
  <c r="NK259" i="1"/>
  <c r="NK268" i="1"/>
  <c r="NK247" i="1"/>
  <c r="NK264" i="1"/>
  <c r="NK252" i="1"/>
  <c r="NK255" i="1"/>
  <c r="NK263" i="1"/>
  <c r="NK261" i="1"/>
  <c r="NK251" i="1"/>
  <c r="DX265" i="1"/>
  <c r="DX256" i="1"/>
  <c r="DX269" i="1"/>
  <c r="DX253" i="1"/>
  <c r="DX267" i="1"/>
  <c r="DX248" i="1"/>
  <c r="DX260" i="1"/>
  <c r="DX249" i="1"/>
  <c r="DX252" i="1"/>
  <c r="DX257" i="1"/>
  <c r="DX251" i="1"/>
  <c r="DX264" i="1"/>
  <c r="DX261" i="1"/>
  <c r="DX259" i="1"/>
  <c r="DX255" i="1"/>
  <c r="DX268" i="1"/>
  <c r="DX263" i="1"/>
  <c r="DX247" i="1"/>
  <c r="EA260" i="1"/>
  <c r="EA269" i="1"/>
  <c r="EA256" i="1"/>
  <c r="EA267" i="1"/>
  <c r="EA265" i="1"/>
  <c r="EA253" i="1"/>
  <c r="EA249" i="1"/>
  <c r="EA248" i="1"/>
  <c r="EA259" i="1"/>
  <c r="EA247" i="1"/>
  <c r="EA251" i="1"/>
  <c r="EA264" i="1"/>
  <c r="EA268" i="1"/>
  <c r="EA257" i="1"/>
  <c r="EA252" i="1"/>
  <c r="EA263" i="1"/>
  <c r="EA255" i="1"/>
  <c r="EA261" i="1"/>
  <c r="DU265" i="1"/>
  <c r="DU260" i="1"/>
  <c r="DU269" i="1"/>
  <c r="DU256" i="1"/>
  <c r="DU267" i="1"/>
  <c r="DU249" i="1"/>
  <c r="DU253" i="1"/>
  <c r="DU248" i="1"/>
  <c r="DU257" i="1"/>
  <c r="DU259" i="1"/>
  <c r="DU268" i="1"/>
  <c r="DU261" i="1"/>
  <c r="DU251" i="1"/>
  <c r="DU247" i="1"/>
  <c r="DU264" i="1"/>
  <c r="DU252" i="1"/>
  <c r="DU263" i="1"/>
  <c r="DU255" i="1"/>
  <c r="KC267" i="1"/>
  <c r="KC253" i="1"/>
  <c r="KC265" i="1"/>
  <c r="KC269" i="1"/>
  <c r="KC249" i="1"/>
  <c r="KC248" i="1"/>
  <c r="KC260" i="1"/>
  <c r="KC256" i="1"/>
  <c r="KC251" i="1"/>
  <c r="KC247" i="1"/>
  <c r="KC268" i="1"/>
  <c r="KC259" i="1"/>
  <c r="KC252" i="1"/>
  <c r="KC264" i="1"/>
  <c r="KC257" i="1"/>
  <c r="KC261" i="1"/>
  <c r="KC255" i="1"/>
  <c r="KC263" i="1"/>
  <c r="DH249" i="1"/>
  <c r="DH253" i="1"/>
  <c r="DH265" i="1"/>
  <c r="DH267" i="1"/>
  <c r="DH248" i="1"/>
  <c r="DH256" i="1"/>
  <c r="DH260" i="1"/>
  <c r="DH259" i="1"/>
  <c r="DH269" i="1"/>
  <c r="DH247" i="1"/>
  <c r="DH251" i="1"/>
  <c r="DH252" i="1"/>
  <c r="DH268" i="1"/>
  <c r="DH264" i="1"/>
  <c r="DH257" i="1"/>
  <c r="DH255" i="1"/>
  <c r="DH263" i="1"/>
  <c r="DH261" i="1"/>
  <c r="JH253" i="1"/>
  <c r="JH265" i="1"/>
  <c r="JH260" i="1"/>
  <c r="JH269" i="1"/>
  <c r="JH256" i="1"/>
  <c r="JH267" i="1"/>
  <c r="JH249" i="1"/>
  <c r="JH248" i="1"/>
  <c r="JH259" i="1"/>
  <c r="JH261" i="1"/>
  <c r="JH264" i="1"/>
  <c r="JH255" i="1"/>
  <c r="JH251" i="1"/>
  <c r="JH268" i="1"/>
  <c r="JH247" i="1"/>
  <c r="JH252" i="1"/>
  <c r="JH257" i="1"/>
  <c r="JH263" i="1"/>
  <c r="IZ265" i="1"/>
  <c r="IZ267" i="1"/>
  <c r="IZ260" i="1"/>
  <c r="IZ269" i="1"/>
  <c r="IZ253" i="1"/>
  <c r="IZ256" i="1"/>
  <c r="IZ249" i="1"/>
  <c r="IZ248" i="1"/>
  <c r="IZ257" i="1"/>
  <c r="IZ268" i="1"/>
  <c r="IZ264" i="1"/>
  <c r="IZ259" i="1"/>
  <c r="IZ261" i="1"/>
  <c r="IZ255" i="1"/>
  <c r="IZ251" i="1"/>
  <c r="IZ247" i="1"/>
  <c r="IZ263" i="1"/>
  <c r="IZ252" i="1"/>
  <c r="NW260" i="1"/>
  <c r="NW269" i="1"/>
  <c r="NW256" i="1"/>
  <c r="NW253" i="1"/>
  <c r="NW267" i="1"/>
  <c r="NW249" i="1"/>
  <c r="NW265" i="1"/>
  <c r="NW248" i="1"/>
  <c r="NW268" i="1"/>
  <c r="NW259" i="1"/>
  <c r="NW255" i="1"/>
  <c r="NW251" i="1"/>
  <c r="NW261" i="1"/>
  <c r="NW247" i="1"/>
  <c r="NW264" i="1"/>
  <c r="NW257" i="1"/>
  <c r="NW252" i="1"/>
  <c r="NW263" i="1"/>
  <c r="OI265" i="1"/>
  <c r="OI256" i="1"/>
  <c r="OI249" i="1"/>
  <c r="OI269" i="1"/>
  <c r="OI253" i="1"/>
  <c r="OI267" i="1"/>
  <c r="OI260" i="1"/>
  <c r="OI268" i="1"/>
  <c r="OI247" i="1"/>
  <c r="OI264" i="1"/>
  <c r="OI252" i="1"/>
  <c r="OI255" i="1"/>
  <c r="OI261" i="1"/>
  <c r="OI248" i="1"/>
  <c r="OI251" i="1"/>
  <c r="OI257" i="1"/>
  <c r="OI259" i="1"/>
  <c r="OI263" i="1"/>
  <c r="NQ260" i="1"/>
  <c r="NQ256" i="1"/>
  <c r="NQ269" i="1"/>
  <c r="NQ253" i="1"/>
  <c r="NQ265" i="1"/>
  <c r="NQ267" i="1"/>
  <c r="NQ249" i="1"/>
  <c r="NQ248" i="1"/>
  <c r="NQ259" i="1"/>
  <c r="NQ255" i="1"/>
  <c r="NQ251" i="1"/>
  <c r="NQ257" i="1"/>
  <c r="NQ247" i="1"/>
  <c r="NQ261" i="1"/>
  <c r="NQ264" i="1"/>
  <c r="NQ252" i="1"/>
  <c r="NQ268" i="1"/>
  <c r="NQ263" i="1"/>
  <c r="MZ260" i="1"/>
  <c r="MZ269" i="1"/>
  <c r="MZ256" i="1"/>
  <c r="MZ253" i="1"/>
  <c r="MZ265" i="1"/>
  <c r="MZ249" i="1"/>
  <c r="MZ267" i="1"/>
  <c r="MZ257" i="1"/>
  <c r="MZ268" i="1"/>
  <c r="MZ264" i="1"/>
  <c r="MZ248" i="1"/>
  <c r="MZ251" i="1"/>
  <c r="MZ247" i="1"/>
  <c r="MZ261" i="1"/>
  <c r="MZ252" i="1"/>
  <c r="MZ255" i="1"/>
  <c r="MZ263" i="1"/>
  <c r="MZ259" i="1"/>
  <c r="MW253" i="1"/>
  <c r="MW248" i="1"/>
  <c r="MW249" i="1"/>
  <c r="MW267" i="1"/>
  <c r="MW265" i="1"/>
  <c r="MW257" i="1"/>
  <c r="MW260" i="1"/>
  <c r="MW256" i="1"/>
  <c r="MW269" i="1"/>
  <c r="MW261" i="1"/>
  <c r="MW255" i="1"/>
  <c r="MW264" i="1"/>
  <c r="MW259" i="1"/>
  <c r="MW247" i="1"/>
  <c r="MW251" i="1"/>
  <c r="MW268" i="1"/>
  <c r="MW263" i="1"/>
  <c r="MW252" i="1"/>
  <c r="MT260" i="1"/>
  <c r="MT256" i="1"/>
  <c r="MT267" i="1"/>
  <c r="MT265" i="1"/>
  <c r="MT253" i="1"/>
  <c r="MT249" i="1"/>
  <c r="MT269" i="1"/>
  <c r="MT248" i="1"/>
  <c r="MT268" i="1"/>
  <c r="MT251" i="1"/>
  <c r="MT247" i="1"/>
  <c r="MT261" i="1"/>
  <c r="MT252" i="1"/>
  <c r="MT264" i="1"/>
  <c r="MT257" i="1"/>
  <c r="MT259" i="1"/>
  <c r="MT255" i="1"/>
  <c r="MT263" i="1"/>
  <c r="CZ265" i="1"/>
  <c r="CZ256" i="1"/>
  <c r="CZ249" i="1"/>
  <c r="CZ257" i="1"/>
  <c r="CZ267" i="1"/>
  <c r="CZ269" i="1"/>
  <c r="CZ253" i="1"/>
  <c r="CZ248" i="1"/>
  <c r="CZ260" i="1"/>
  <c r="CZ261" i="1"/>
  <c r="CZ259" i="1"/>
  <c r="CZ264" i="1"/>
  <c r="CZ247" i="1"/>
  <c r="CZ252" i="1"/>
  <c r="CZ268" i="1"/>
  <c r="CZ251" i="1"/>
  <c r="CZ263" i="1"/>
  <c r="CZ255" i="1"/>
  <c r="EB265" i="1"/>
  <c r="EB248" i="1"/>
  <c r="EB249" i="1"/>
  <c r="EB253" i="1"/>
  <c r="EB260" i="1"/>
  <c r="EB269" i="1"/>
  <c r="EB256" i="1"/>
  <c r="EB267" i="1"/>
  <c r="EB247" i="1"/>
  <c r="EB252" i="1"/>
  <c r="EB257" i="1"/>
  <c r="EB261" i="1"/>
  <c r="EB264" i="1"/>
  <c r="EB259" i="1"/>
  <c r="EB255" i="1"/>
  <c r="EB268" i="1"/>
  <c r="EB251" i="1"/>
  <c r="EB263" i="1"/>
  <c r="DN267" i="1"/>
  <c r="DN253" i="1"/>
  <c r="DN265" i="1"/>
  <c r="DN269" i="1"/>
  <c r="DN249" i="1"/>
  <c r="DN260" i="1"/>
  <c r="DN248" i="1"/>
  <c r="DN256" i="1"/>
  <c r="DN257" i="1"/>
  <c r="DN251" i="1"/>
  <c r="DN268" i="1"/>
  <c r="DN247" i="1"/>
  <c r="DN264" i="1"/>
  <c r="DN252" i="1"/>
  <c r="DN259" i="1"/>
  <c r="DN261" i="1"/>
  <c r="DN255" i="1"/>
  <c r="DN263" i="1"/>
  <c r="KK265" i="1"/>
  <c r="KK257" i="1"/>
  <c r="KK249" i="1"/>
  <c r="KK256" i="1"/>
  <c r="KK269" i="1"/>
  <c r="KK253" i="1"/>
  <c r="KK267" i="1"/>
  <c r="KK248" i="1"/>
  <c r="KK260" i="1"/>
  <c r="KK259" i="1"/>
  <c r="KK251" i="1"/>
  <c r="KK268" i="1"/>
  <c r="KK247" i="1"/>
  <c r="KK264" i="1"/>
  <c r="KK252" i="1"/>
  <c r="KK261" i="1"/>
  <c r="KK255" i="1"/>
  <c r="KK263" i="1"/>
  <c r="KD256" i="1"/>
  <c r="KD260" i="1"/>
  <c r="KD265" i="1"/>
  <c r="KD249" i="1"/>
  <c r="KD269" i="1"/>
  <c r="KD253" i="1"/>
  <c r="KD267" i="1"/>
  <c r="KD248" i="1"/>
  <c r="KD259" i="1"/>
  <c r="KD268" i="1"/>
  <c r="KD247" i="1"/>
  <c r="KD264" i="1"/>
  <c r="KD251" i="1"/>
  <c r="KD252" i="1"/>
  <c r="KD255" i="1"/>
  <c r="KD263" i="1"/>
  <c r="KD261" i="1"/>
  <c r="KD257" i="1"/>
  <c r="DF256" i="1"/>
  <c r="DF267" i="1"/>
  <c r="DF248" i="1"/>
  <c r="DF257" i="1"/>
  <c r="DF253" i="1"/>
  <c r="DF265" i="1"/>
  <c r="DF249" i="1"/>
  <c r="DF260" i="1"/>
  <c r="DF251" i="1"/>
  <c r="DF268" i="1"/>
  <c r="DF247" i="1"/>
  <c r="DF264" i="1"/>
  <c r="DF252" i="1"/>
  <c r="DF269" i="1"/>
  <c r="DF259" i="1"/>
  <c r="DF261" i="1"/>
  <c r="DF263" i="1"/>
  <c r="DF255" i="1"/>
  <c r="DC253" i="1"/>
  <c r="DC249" i="1"/>
  <c r="DC248" i="1"/>
  <c r="DC267" i="1"/>
  <c r="DC257" i="1"/>
  <c r="DC265" i="1"/>
  <c r="DC260" i="1"/>
  <c r="DC256" i="1"/>
  <c r="DC269" i="1"/>
  <c r="DC261" i="1"/>
  <c r="DC255" i="1"/>
  <c r="DC247" i="1"/>
  <c r="DC259" i="1"/>
  <c r="DC252" i="1"/>
  <c r="DC268" i="1"/>
  <c r="DC264" i="1"/>
  <c r="DC251" i="1"/>
  <c r="DC263" i="1"/>
  <c r="JG267" i="1"/>
  <c r="JG253" i="1"/>
  <c r="JG249" i="1"/>
  <c r="JG248" i="1"/>
  <c r="JG265" i="1"/>
  <c r="JG260" i="1"/>
  <c r="JG269" i="1"/>
  <c r="JG256" i="1"/>
  <c r="JG251" i="1"/>
  <c r="JG257" i="1"/>
  <c r="JG252" i="1"/>
  <c r="JG255" i="1"/>
  <c r="JG264" i="1"/>
  <c r="JG261" i="1"/>
  <c r="JG268" i="1"/>
  <c r="JG259" i="1"/>
  <c r="JG247" i="1"/>
  <c r="JG263" i="1"/>
  <c r="IW256" i="1"/>
  <c r="IW267" i="1"/>
  <c r="IW249" i="1"/>
  <c r="IW269" i="1"/>
  <c r="IW253" i="1"/>
  <c r="IW265" i="1"/>
  <c r="IW260" i="1"/>
  <c r="IW247" i="1"/>
  <c r="IW251" i="1"/>
  <c r="IW261" i="1"/>
  <c r="IW264" i="1"/>
  <c r="IW248" i="1"/>
  <c r="IW268" i="1"/>
  <c r="IW252" i="1"/>
  <c r="IW259" i="1"/>
  <c r="IW257" i="1"/>
  <c r="IW255" i="1"/>
  <c r="IW263" i="1"/>
  <c r="NV253" i="1"/>
  <c r="NV249" i="1"/>
  <c r="NV248" i="1"/>
  <c r="NV265" i="1"/>
  <c r="NV267" i="1"/>
  <c r="NV260" i="1"/>
  <c r="NV269" i="1"/>
  <c r="NV256" i="1"/>
  <c r="NV251" i="1"/>
  <c r="NV255" i="1"/>
  <c r="NV257" i="1"/>
  <c r="NV247" i="1"/>
  <c r="NV264" i="1"/>
  <c r="NV259" i="1"/>
  <c r="NV252" i="1"/>
  <c r="NV261" i="1"/>
  <c r="NV263" i="1"/>
  <c r="NV268" i="1"/>
  <c r="NE249" i="1"/>
  <c r="NE267" i="1"/>
  <c r="NE265" i="1"/>
  <c r="NE260" i="1"/>
  <c r="NE257" i="1"/>
  <c r="NE256" i="1"/>
  <c r="NE269" i="1"/>
  <c r="NE253" i="1"/>
  <c r="NE248" i="1"/>
  <c r="NE255" i="1"/>
  <c r="NE264" i="1"/>
  <c r="NE259" i="1"/>
  <c r="NE247" i="1"/>
  <c r="NE251" i="1"/>
  <c r="NE268" i="1"/>
  <c r="NE252" i="1"/>
  <c r="NE263" i="1"/>
  <c r="NE261" i="1"/>
  <c r="NB256" i="1"/>
  <c r="NB267" i="1"/>
  <c r="NB257" i="1"/>
  <c r="NB253" i="1"/>
  <c r="NB265" i="1"/>
  <c r="NB269" i="1"/>
  <c r="NB249" i="1"/>
  <c r="NB248" i="1"/>
  <c r="NB260" i="1"/>
  <c r="NB251" i="1"/>
  <c r="NB247" i="1"/>
  <c r="NB252" i="1"/>
  <c r="NB264" i="1"/>
  <c r="NB268" i="1"/>
  <c r="NB255" i="1"/>
  <c r="NB261" i="1"/>
  <c r="NB259" i="1"/>
  <c r="NB263" i="1"/>
  <c r="MY265" i="1"/>
  <c r="MY248" i="1"/>
  <c r="MY253" i="1"/>
  <c r="MY260" i="1"/>
  <c r="MY256" i="1"/>
  <c r="MY267" i="1"/>
  <c r="MY249" i="1"/>
  <c r="MY268" i="1"/>
  <c r="MY264" i="1"/>
  <c r="MY257" i="1"/>
  <c r="MY259" i="1"/>
  <c r="MY252" i="1"/>
  <c r="MY255" i="1"/>
  <c r="MY269" i="1"/>
  <c r="MY251" i="1"/>
  <c r="MY263" i="1"/>
  <c r="MY261" i="1"/>
  <c r="MY247" i="1"/>
  <c r="NL256" i="1"/>
  <c r="NL265" i="1"/>
  <c r="NL269" i="1"/>
  <c r="NL253" i="1"/>
  <c r="NL248" i="1"/>
  <c r="NL267" i="1"/>
  <c r="NL260" i="1"/>
  <c r="NL249" i="1"/>
  <c r="NL257" i="1"/>
  <c r="NL251" i="1"/>
  <c r="NL255" i="1"/>
  <c r="NL268" i="1"/>
  <c r="NL264" i="1"/>
  <c r="NL261" i="1"/>
  <c r="NL252" i="1"/>
  <c r="NL259" i="1"/>
  <c r="NL247" i="1"/>
  <c r="NL263" i="1"/>
  <c r="DY257" i="1"/>
  <c r="DY256" i="1"/>
  <c r="DY269" i="1"/>
  <c r="DY253" i="1"/>
  <c r="DY265" i="1"/>
  <c r="DY249" i="1"/>
  <c r="DY248" i="1"/>
  <c r="DY267" i="1"/>
  <c r="DY260" i="1"/>
  <c r="DY259" i="1"/>
  <c r="DY247" i="1"/>
  <c r="DY268" i="1"/>
  <c r="DY251" i="1"/>
  <c r="DY261" i="1"/>
  <c r="DY264" i="1"/>
  <c r="DY255" i="1"/>
  <c r="DY263" i="1"/>
  <c r="DY252" i="1"/>
  <c r="KJ265" i="1"/>
  <c r="KJ269" i="1"/>
  <c r="KJ249" i="1"/>
  <c r="KJ253" i="1"/>
  <c r="KJ260" i="1"/>
  <c r="KJ256" i="1"/>
  <c r="KJ267" i="1"/>
  <c r="KJ247" i="1"/>
  <c r="KJ248" i="1"/>
  <c r="KJ252" i="1"/>
  <c r="KJ264" i="1"/>
  <c r="KJ257" i="1"/>
  <c r="KJ255" i="1"/>
  <c r="KJ268" i="1"/>
  <c r="KJ261" i="1"/>
  <c r="KJ251" i="1"/>
  <c r="KJ263" i="1"/>
  <c r="KJ259" i="1"/>
  <c r="KL269" i="1"/>
  <c r="KL253" i="1"/>
  <c r="KL248" i="1"/>
  <c r="KL260" i="1"/>
  <c r="KL249" i="1"/>
  <c r="KL265" i="1"/>
  <c r="KL256" i="1"/>
  <c r="KL267" i="1"/>
  <c r="KL268" i="1"/>
  <c r="KL255" i="1"/>
  <c r="KL264" i="1"/>
  <c r="KL261" i="1"/>
  <c r="KL257" i="1"/>
  <c r="KL259" i="1"/>
  <c r="KL247" i="1"/>
  <c r="KL252" i="1"/>
  <c r="KL251" i="1"/>
  <c r="KL263" i="1"/>
  <c r="KE265" i="1"/>
  <c r="KE269" i="1"/>
  <c r="KE253" i="1"/>
  <c r="KE267" i="1"/>
  <c r="KE248" i="1"/>
  <c r="KE260" i="1"/>
  <c r="KE256" i="1"/>
  <c r="KE249" i="1"/>
  <c r="KE251" i="1"/>
  <c r="KE252" i="1"/>
  <c r="KE261" i="1"/>
  <c r="KE264" i="1"/>
  <c r="KE268" i="1"/>
  <c r="KE257" i="1"/>
  <c r="KE259" i="1"/>
  <c r="KE247" i="1"/>
  <c r="KE255" i="1"/>
  <c r="KE263" i="1"/>
  <c r="DE253" i="1"/>
  <c r="DE248" i="1"/>
  <c r="DE267" i="1"/>
  <c r="DE260" i="1"/>
  <c r="DE269" i="1"/>
  <c r="DE265" i="1"/>
  <c r="DE256" i="1"/>
  <c r="DE249" i="1"/>
  <c r="DE247" i="1"/>
  <c r="DE261" i="1"/>
  <c r="DE268" i="1"/>
  <c r="DE252" i="1"/>
  <c r="DE257" i="1"/>
  <c r="DE259" i="1"/>
  <c r="DE264" i="1"/>
  <c r="DE255" i="1"/>
  <c r="DE251" i="1"/>
  <c r="DE263" i="1"/>
  <c r="DB265" i="1"/>
  <c r="DB249" i="1"/>
  <c r="DB256" i="1"/>
  <c r="DB269" i="1"/>
  <c r="DB260" i="1"/>
  <c r="DB253" i="1"/>
  <c r="DB267" i="1"/>
  <c r="DB248" i="1"/>
  <c r="DB259" i="1"/>
  <c r="DB261" i="1"/>
  <c r="DB247" i="1"/>
  <c r="DB268" i="1"/>
  <c r="DB251" i="1"/>
  <c r="DB257" i="1"/>
  <c r="DB252" i="1"/>
  <c r="DB255" i="1"/>
  <c r="DB264" i="1"/>
  <c r="DB263" i="1"/>
  <c r="JA260" i="1"/>
  <c r="JA269" i="1"/>
  <c r="JA265" i="1"/>
  <c r="JA256" i="1"/>
  <c r="JA253" i="1"/>
  <c r="JA249" i="1"/>
  <c r="JA267" i="1"/>
  <c r="JA268" i="1"/>
  <c r="JA248" i="1"/>
  <c r="JA251" i="1"/>
  <c r="JA264" i="1"/>
  <c r="JA247" i="1"/>
  <c r="JA252" i="1"/>
  <c r="JA261" i="1"/>
  <c r="JA259" i="1"/>
  <c r="JA257" i="1"/>
  <c r="JA255" i="1"/>
  <c r="JA263" i="1"/>
  <c r="NG265" i="1"/>
  <c r="NG253" i="1"/>
  <c r="NG267" i="1"/>
  <c r="NG260" i="1"/>
  <c r="NG269" i="1"/>
  <c r="NG256" i="1"/>
  <c r="NG249" i="1"/>
  <c r="NG248" i="1"/>
  <c r="NG257" i="1"/>
  <c r="NG259" i="1"/>
  <c r="NG255" i="1"/>
  <c r="NG261" i="1"/>
  <c r="NG252" i="1"/>
  <c r="NG251" i="1"/>
  <c r="NG247" i="1"/>
  <c r="NG263" i="1"/>
  <c r="NG268" i="1"/>
  <c r="NG264" i="1"/>
  <c r="ND256" i="1"/>
  <c r="ND269" i="1"/>
  <c r="ND253" i="1"/>
  <c r="ND265" i="1"/>
  <c r="ND260" i="1"/>
  <c r="ND267" i="1"/>
  <c r="ND249" i="1"/>
  <c r="ND257" i="1"/>
  <c r="ND247" i="1"/>
  <c r="ND251" i="1"/>
  <c r="ND248" i="1"/>
  <c r="ND252" i="1"/>
  <c r="ND268" i="1"/>
  <c r="ND264" i="1"/>
  <c r="ND261" i="1"/>
  <c r="ND259" i="1"/>
  <c r="ND255" i="1"/>
  <c r="ND263" i="1"/>
  <c r="OF248" i="1"/>
  <c r="OF267" i="1"/>
  <c r="OF260" i="1"/>
  <c r="OF256" i="1"/>
  <c r="OF249" i="1"/>
  <c r="OF253" i="1"/>
  <c r="OF265" i="1"/>
  <c r="OF252" i="1"/>
  <c r="OF269" i="1"/>
  <c r="OF259" i="1"/>
  <c r="OF264" i="1"/>
  <c r="OF268" i="1"/>
  <c r="OF261" i="1"/>
  <c r="OF257" i="1"/>
  <c r="OF251" i="1"/>
  <c r="OF247" i="1"/>
  <c r="OF263" i="1"/>
  <c r="OF255" i="1"/>
  <c r="NN256" i="1"/>
  <c r="NN253" i="1"/>
  <c r="NN249" i="1"/>
  <c r="NN248" i="1"/>
  <c r="NN265" i="1"/>
  <c r="NN267" i="1"/>
  <c r="NN260" i="1"/>
  <c r="NN269" i="1"/>
  <c r="NN257" i="1"/>
  <c r="NN251" i="1"/>
  <c r="NN255" i="1"/>
  <c r="NN264" i="1"/>
  <c r="NN268" i="1"/>
  <c r="NN247" i="1"/>
  <c r="NN259" i="1"/>
  <c r="NN252" i="1"/>
  <c r="NN263" i="1"/>
  <c r="NN261" i="1"/>
  <c r="MU269" i="1"/>
  <c r="MU253" i="1"/>
  <c r="MU267" i="1"/>
  <c r="MU248" i="1"/>
  <c r="MU260" i="1"/>
  <c r="MU256" i="1"/>
  <c r="MU265" i="1"/>
  <c r="MU249" i="1"/>
  <c r="MU261" i="1"/>
  <c r="MU257" i="1"/>
  <c r="MU251" i="1"/>
  <c r="MU259" i="1"/>
  <c r="MU268" i="1"/>
  <c r="MU247" i="1"/>
  <c r="MU264" i="1"/>
  <c r="MU252" i="1"/>
  <c r="MU263" i="1"/>
  <c r="MU255" i="1"/>
  <c r="DZ260" i="1"/>
  <c r="DZ253" i="1"/>
  <c r="DZ248" i="1"/>
  <c r="DZ269" i="1"/>
  <c r="DZ267" i="1"/>
  <c r="DZ265" i="1"/>
  <c r="DZ257" i="1"/>
  <c r="DZ249" i="1"/>
  <c r="DZ256" i="1"/>
  <c r="DZ251" i="1"/>
  <c r="DZ268" i="1"/>
  <c r="DZ255" i="1"/>
  <c r="DZ264" i="1"/>
  <c r="DZ259" i="1"/>
  <c r="DZ261" i="1"/>
  <c r="DZ247" i="1"/>
  <c r="DZ252" i="1"/>
  <c r="DZ263" i="1"/>
  <c r="DM248" i="1"/>
  <c r="DM265" i="1"/>
  <c r="DM267" i="1"/>
  <c r="DM260" i="1"/>
  <c r="DM256" i="1"/>
  <c r="DM249" i="1"/>
  <c r="DM253" i="1"/>
  <c r="DM252" i="1"/>
  <c r="DM257" i="1"/>
  <c r="DM259" i="1"/>
  <c r="DM268" i="1"/>
  <c r="DM264" i="1"/>
  <c r="DM269" i="1"/>
  <c r="DM251" i="1"/>
  <c r="DM261" i="1"/>
  <c r="DM255" i="1"/>
  <c r="DM263" i="1"/>
  <c r="DM247" i="1"/>
  <c r="KM256" i="1"/>
  <c r="KM253" i="1"/>
  <c r="KM249" i="1"/>
  <c r="KM267" i="1"/>
  <c r="KM260" i="1"/>
  <c r="KM265" i="1"/>
  <c r="KM269" i="1"/>
  <c r="KM257" i="1"/>
  <c r="KM247" i="1"/>
  <c r="KM248" i="1"/>
  <c r="KM268" i="1"/>
  <c r="KM251" i="1"/>
  <c r="KM252" i="1"/>
  <c r="KM261" i="1"/>
  <c r="KM255" i="1"/>
  <c r="KM264" i="1"/>
  <c r="KM259" i="1"/>
  <c r="KM263" i="1"/>
  <c r="KF265" i="1"/>
  <c r="KF260" i="1"/>
  <c r="KF256" i="1"/>
  <c r="KF253" i="1"/>
  <c r="KF248" i="1"/>
  <c r="KF249" i="1"/>
  <c r="KF267" i="1"/>
  <c r="KF269" i="1"/>
  <c r="KF259" i="1"/>
  <c r="KF257" i="1"/>
  <c r="KF247" i="1"/>
  <c r="KF251" i="1"/>
  <c r="KF252" i="1"/>
  <c r="KF268" i="1"/>
  <c r="KF261" i="1"/>
  <c r="KF255" i="1"/>
  <c r="KF264" i="1"/>
  <c r="KF263" i="1"/>
  <c r="DL256" i="1"/>
  <c r="DL257" i="1"/>
  <c r="DL253" i="1"/>
  <c r="DL248" i="1"/>
  <c r="DL267" i="1"/>
  <c r="DL249" i="1"/>
  <c r="DL265" i="1"/>
  <c r="DL260" i="1"/>
  <c r="DL269" i="1"/>
  <c r="DL251" i="1"/>
  <c r="DL252" i="1"/>
  <c r="DL255" i="1"/>
  <c r="DL247" i="1"/>
  <c r="DL264" i="1"/>
  <c r="DL268" i="1"/>
  <c r="DL261" i="1"/>
  <c r="DL259" i="1"/>
  <c r="DL263" i="1"/>
  <c r="DG265" i="1"/>
  <c r="DG267" i="1"/>
  <c r="DG269" i="1"/>
  <c r="DG249" i="1"/>
  <c r="DG248" i="1"/>
  <c r="DG260" i="1"/>
  <c r="DG256" i="1"/>
  <c r="DG253" i="1"/>
  <c r="DG257" i="1"/>
  <c r="DG261" i="1"/>
  <c r="DG252" i="1"/>
  <c r="DG264" i="1"/>
  <c r="DG268" i="1"/>
  <c r="DG259" i="1"/>
  <c r="DG251" i="1"/>
  <c r="DG247" i="1"/>
  <c r="DG255" i="1"/>
  <c r="DG263" i="1"/>
  <c r="IY256" i="1"/>
  <c r="IY257" i="1"/>
  <c r="IY253" i="1"/>
  <c r="IY249" i="1"/>
  <c r="IY248" i="1"/>
  <c r="IY265" i="1"/>
  <c r="IY267" i="1"/>
  <c r="IY260" i="1"/>
  <c r="IY269" i="1"/>
  <c r="IY251" i="1"/>
  <c r="IY247" i="1"/>
  <c r="IY255" i="1"/>
  <c r="IY261" i="1"/>
  <c r="IY264" i="1"/>
  <c r="IY259" i="1"/>
  <c r="IY252" i="1"/>
  <c r="IY263" i="1"/>
  <c r="IY268" i="1"/>
  <c r="OM256" i="1"/>
  <c r="OM257" i="1"/>
  <c r="OM253" i="1"/>
  <c r="OM265" i="1"/>
  <c r="OM249" i="1"/>
  <c r="OM248" i="1"/>
  <c r="OM267" i="1"/>
  <c r="OM260" i="1"/>
  <c r="OM269" i="1"/>
  <c r="OM268" i="1"/>
  <c r="OM251" i="1"/>
  <c r="OM247" i="1"/>
  <c r="OM252" i="1"/>
  <c r="OM261" i="1"/>
  <c r="OM259" i="1"/>
  <c r="OM264" i="1"/>
  <c r="OM255" i="1"/>
  <c r="OM263" i="1"/>
  <c r="OK256" i="1"/>
  <c r="OK269" i="1"/>
  <c r="OK253" i="1"/>
  <c r="OK248" i="1"/>
  <c r="OK249" i="1"/>
  <c r="OK267" i="1"/>
  <c r="OK260" i="1"/>
  <c r="OK265" i="1"/>
  <c r="OK257" i="1"/>
  <c r="OK251" i="1"/>
  <c r="OK268" i="1"/>
  <c r="OK252" i="1"/>
  <c r="OK261" i="1"/>
  <c r="OK264" i="1"/>
  <c r="OK259" i="1"/>
  <c r="OK263" i="1"/>
  <c r="OK255" i="1"/>
  <c r="OK247" i="1"/>
  <c r="OH253" i="1"/>
  <c r="OH249" i="1"/>
  <c r="OH269" i="1"/>
  <c r="OH248" i="1"/>
  <c r="OH260" i="1"/>
  <c r="OH256" i="1"/>
  <c r="OH267" i="1"/>
  <c r="OH265" i="1"/>
  <c r="OH257" i="1"/>
  <c r="OH255" i="1"/>
  <c r="OH268" i="1"/>
  <c r="OH259" i="1"/>
  <c r="OH261" i="1"/>
  <c r="OH251" i="1"/>
  <c r="OH247" i="1"/>
  <c r="OH252" i="1"/>
  <c r="OH264" i="1"/>
  <c r="OH263" i="1"/>
  <c r="NA267" i="1"/>
  <c r="NA249" i="1"/>
  <c r="NA268" i="1"/>
  <c r="NA260" i="1"/>
  <c r="NA256" i="1"/>
  <c r="NA269" i="1"/>
  <c r="NA253" i="1"/>
  <c r="NA265" i="1"/>
  <c r="NA259" i="1"/>
  <c r="NA248" i="1"/>
  <c r="NA251" i="1"/>
  <c r="NA261" i="1"/>
  <c r="NA257" i="1"/>
  <c r="NA247" i="1"/>
  <c r="NA264" i="1"/>
  <c r="NA263" i="1"/>
  <c r="NA252" i="1"/>
  <c r="NA255" i="1"/>
  <c r="OC256" i="1"/>
  <c r="OC269" i="1"/>
  <c r="OC260" i="1"/>
  <c r="OC253" i="1"/>
  <c r="OC249" i="1"/>
  <c r="OC267" i="1"/>
  <c r="OC265" i="1"/>
  <c r="OC257" i="1"/>
  <c r="OC248" i="1"/>
  <c r="OC247" i="1"/>
  <c r="OC251" i="1"/>
  <c r="OC268" i="1"/>
  <c r="OC252" i="1"/>
  <c r="OC261" i="1"/>
  <c r="OC255" i="1"/>
  <c r="OC264" i="1"/>
  <c r="OC259" i="1"/>
  <c r="OC263" i="1"/>
  <c r="NJ267" i="1"/>
  <c r="NJ253" i="1"/>
  <c r="NJ265" i="1"/>
  <c r="NJ249" i="1"/>
  <c r="NJ248" i="1"/>
  <c r="NJ260" i="1"/>
  <c r="NJ269" i="1"/>
  <c r="NJ256" i="1"/>
  <c r="NJ251" i="1"/>
  <c r="NJ268" i="1"/>
  <c r="NJ247" i="1"/>
  <c r="NJ252" i="1"/>
  <c r="NJ264" i="1"/>
  <c r="NJ261" i="1"/>
  <c r="NJ257" i="1"/>
  <c r="NJ259" i="1"/>
  <c r="NJ255" i="1"/>
  <c r="NJ263" i="1"/>
  <c r="KZ249" i="1"/>
  <c r="KZ269" i="1"/>
  <c r="KZ248" i="1"/>
  <c r="KZ260" i="1"/>
  <c r="KZ256" i="1"/>
  <c r="KZ253" i="1"/>
  <c r="KZ267" i="1"/>
  <c r="KZ265" i="1"/>
  <c r="KZ257" i="1"/>
  <c r="KZ259" i="1"/>
  <c r="KZ261" i="1"/>
  <c r="KZ255" i="1"/>
  <c r="KZ268" i="1"/>
  <c r="KZ251" i="1"/>
  <c r="KZ247" i="1"/>
  <c r="KZ252" i="1"/>
  <c r="KZ263" i="1"/>
  <c r="KZ264" i="1"/>
  <c r="KN253" i="1"/>
  <c r="KN249" i="1"/>
  <c r="KN248" i="1"/>
  <c r="KN265" i="1"/>
  <c r="KN267" i="1"/>
  <c r="KN260" i="1"/>
  <c r="KN256" i="1"/>
  <c r="KN264" i="1"/>
  <c r="KN269" i="1"/>
  <c r="KN259" i="1"/>
  <c r="KN252" i="1"/>
  <c r="KN257" i="1"/>
  <c r="KN251" i="1"/>
  <c r="KN268" i="1"/>
  <c r="KN247" i="1"/>
  <c r="KN263" i="1"/>
  <c r="KN255" i="1"/>
  <c r="KN261" i="1"/>
  <c r="KP253" i="1"/>
  <c r="KP265" i="1"/>
  <c r="KP248" i="1"/>
  <c r="KP267" i="1"/>
  <c r="KP249" i="1"/>
  <c r="KP260" i="1"/>
  <c r="KP269" i="1"/>
  <c r="KP256" i="1"/>
  <c r="KP247" i="1"/>
  <c r="KP261" i="1"/>
  <c r="KP252" i="1"/>
  <c r="KP259" i="1"/>
  <c r="KP264" i="1"/>
  <c r="KP257" i="1"/>
  <c r="KP268" i="1"/>
  <c r="KP263" i="1"/>
  <c r="KP255" i="1"/>
  <c r="KP251" i="1"/>
  <c r="KG253" i="1"/>
  <c r="KG249" i="1"/>
  <c r="KG248" i="1"/>
  <c r="KG265" i="1"/>
  <c r="KG267" i="1"/>
  <c r="KG260" i="1"/>
  <c r="KG269" i="1"/>
  <c r="KG256" i="1"/>
  <c r="KG268" i="1"/>
  <c r="KG247" i="1"/>
  <c r="KG255" i="1"/>
  <c r="KG257" i="1"/>
  <c r="KG261" i="1"/>
  <c r="KG264" i="1"/>
  <c r="KG259" i="1"/>
  <c r="KG252" i="1"/>
  <c r="KG263" i="1"/>
  <c r="KG251" i="1"/>
  <c r="DD260" i="1"/>
  <c r="DD269" i="1"/>
  <c r="DD265" i="1"/>
  <c r="DD256" i="1"/>
  <c r="DD253" i="1"/>
  <c r="DD267" i="1"/>
  <c r="DD249" i="1"/>
  <c r="DD251" i="1"/>
  <c r="DD255" i="1"/>
  <c r="DD247" i="1"/>
  <c r="DD257" i="1"/>
  <c r="DD248" i="1"/>
  <c r="DD264" i="1"/>
  <c r="DD268" i="1"/>
  <c r="DD261" i="1"/>
  <c r="DD259" i="1"/>
  <c r="DD252" i="1"/>
  <c r="DD263" i="1"/>
  <c r="DA269" i="1"/>
  <c r="DA253" i="1"/>
  <c r="DA267" i="1"/>
  <c r="DA248" i="1"/>
  <c r="DA260" i="1"/>
  <c r="DA249" i="1"/>
  <c r="DA265" i="1"/>
  <c r="DA256" i="1"/>
  <c r="DA261" i="1"/>
  <c r="DA268" i="1"/>
  <c r="DA255" i="1"/>
  <c r="DA257" i="1"/>
  <c r="DA252" i="1"/>
  <c r="DA259" i="1"/>
  <c r="DA247" i="1"/>
  <c r="DA264" i="1"/>
  <c r="DA251" i="1"/>
  <c r="DA263" i="1"/>
  <c r="IX249" i="1"/>
  <c r="IX267" i="1"/>
  <c r="IX269" i="1"/>
  <c r="IX265" i="1"/>
  <c r="IX257" i="1"/>
  <c r="IX256" i="1"/>
  <c r="IX260" i="1"/>
  <c r="IX253" i="1"/>
  <c r="IX248" i="1"/>
  <c r="IX255" i="1"/>
  <c r="IX264" i="1"/>
  <c r="IX268" i="1"/>
  <c r="IX259" i="1"/>
  <c r="IX247" i="1"/>
  <c r="IX251" i="1"/>
  <c r="IX252" i="1"/>
  <c r="IX261" i="1"/>
  <c r="IX263" i="1"/>
  <c r="BG250" i="1"/>
  <c r="BG246" i="1"/>
  <c r="BG262" i="1"/>
  <c r="BG266" i="1"/>
  <c r="BG254" i="1"/>
  <c r="BG258" i="1"/>
  <c r="NX253" i="1"/>
  <c r="NX265" i="1"/>
  <c r="NX248" i="1"/>
  <c r="NX260" i="1"/>
  <c r="NX269" i="1"/>
  <c r="NX256" i="1"/>
  <c r="NX249" i="1"/>
  <c r="NX267" i="1"/>
  <c r="NX247" i="1"/>
  <c r="NX252" i="1"/>
  <c r="NX255" i="1"/>
  <c r="NX261" i="1"/>
  <c r="NX259" i="1"/>
  <c r="NX268" i="1"/>
  <c r="NX257" i="1"/>
  <c r="NX264" i="1"/>
  <c r="NX251" i="1"/>
  <c r="NX263" i="1"/>
  <c r="NF260" i="1"/>
  <c r="NF269" i="1"/>
  <c r="NF256" i="1"/>
  <c r="NF253" i="1"/>
  <c r="NF249" i="1"/>
  <c r="NF265" i="1"/>
  <c r="NF267" i="1"/>
  <c r="NF257" i="1"/>
  <c r="NF261" i="1"/>
  <c r="NF251" i="1"/>
  <c r="NF255" i="1"/>
  <c r="NF268" i="1"/>
  <c r="NF264" i="1"/>
  <c r="NF248" i="1"/>
  <c r="NF247" i="1"/>
  <c r="NF252" i="1"/>
  <c r="NF259" i="1"/>
  <c r="NF263" i="1"/>
  <c r="NS265" i="1"/>
  <c r="NS257" i="1"/>
  <c r="NS249" i="1"/>
  <c r="NS269" i="1"/>
  <c r="NS253" i="1"/>
  <c r="NS267" i="1"/>
  <c r="NS248" i="1"/>
  <c r="NS256" i="1"/>
  <c r="NS260" i="1"/>
  <c r="NS259" i="1"/>
  <c r="NS268" i="1"/>
  <c r="NS247" i="1"/>
  <c r="NS264" i="1"/>
  <c r="NS251" i="1"/>
  <c r="NS252" i="1"/>
  <c r="NS261" i="1"/>
  <c r="NS263" i="1"/>
  <c r="NS255" i="1"/>
  <c r="OE253" i="1"/>
  <c r="OE267" i="1"/>
  <c r="OE260" i="1"/>
  <c r="OE269" i="1"/>
  <c r="OE256" i="1"/>
  <c r="OE249" i="1"/>
  <c r="OE265" i="1"/>
  <c r="OE268" i="1"/>
  <c r="OE264" i="1"/>
  <c r="OE255" i="1"/>
  <c r="OE251" i="1"/>
  <c r="OE252" i="1"/>
  <c r="OE248" i="1"/>
  <c r="OE247" i="1"/>
  <c r="OE261" i="1"/>
  <c r="OE257" i="1"/>
  <c r="OE259" i="1"/>
  <c r="OE263" i="1"/>
  <c r="NM267" i="1"/>
  <c r="NM260" i="1"/>
  <c r="NM265" i="1"/>
  <c r="NM257" i="1"/>
  <c r="NM256" i="1"/>
  <c r="NM269" i="1"/>
  <c r="NM253" i="1"/>
  <c r="NM248" i="1"/>
  <c r="NM249" i="1"/>
  <c r="NM264" i="1"/>
  <c r="NM259" i="1"/>
  <c r="NM247" i="1"/>
  <c r="NM251" i="1"/>
  <c r="NM268" i="1"/>
  <c r="NM252" i="1"/>
  <c r="NM261" i="1"/>
  <c r="NM263" i="1"/>
  <c r="NM255" i="1"/>
  <c r="MV265" i="1"/>
  <c r="MV249" i="1"/>
  <c r="MV267" i="1"/>
  <c r="MV256" i="1"/>
  <c r="MV269" i="1"/>
  <c r="MV253" i="1"/>
  <c r="MV248" i="1"/>
  <c r="MV260" i="1"/>
  <c r="MV259" i="1"/>
  <c r="MV257" i="1"/>
  <c r="MV247" i="1"/>
  <c r="MV252" i="1"/>
  <c r="MV251" i="1"/>
  <c r="MV255" i="1"/>
  <c r="MV268" i="1"/>
  <c r="MV264" i="1"/>
  <c r="MV261" i="1"/>
  <c r="MV263" i="1"/>
  <c r="KH237" i="1"/>
  <c r="KH241" i="1"/>
  <c r="KH222" i="1"/>
  <c r="KH229" i="1"/>
  <c r="KH234" i="1"/>
  <c r="KH225" i="1"/>
  <c r="KH233" i="1"/>
  <c r="KH242" i="1"/>
  <c r="KH221" i="1"/>
  <c r="KH243" i="1"/>
  <c r="KH223" i="1"/>
  <c r="KH231" i="1"/>
  <c r="KH227" i="1"/>
  <c r="KH226" i="1"/>
  <c r="KH238" i="1"/>
  <c r="KH230" i="1"/>
  <c r="KH239" i="1"/>
  <c r="KH235" i="1"/>
  <c r="NI222" i="1"/>
  <c r="NI237" i="1"/>
  <c r="NI241" i="1"/>
  <c r="NI229" i="1"/>
  <c r="NI225" i="1"/>
  <c r="NI234" i="1"/>
  <c r="NI221" i="1"/>
  <c r="NI242" i="1"/>
  <c r="NI231" i="1"/>
  <c r="NI233" i="1"/>
  <c r="NI243" i="1"/>
  <c r="NI223" i="1"/>
  <c r="NI226" i="1"/>
  <c r="NI235" i="1"/>
  <c r="NI227" i="1"/>
  <c r="NI238" i="1"/>
  <c r="NI230" i="1"/>
  <c r="NI239" i="1"/>
  <c r="NU237" i="1"/>
  <c r="NU241" i="1"/>
  <c r="NU229" i="1"/>
  <c r="NU242" i="1"/>
  <c r="NU222" i="1"/>
  <c r="NU221" i="1"/>
  <c r="NU243" i="1"/>
  <c r="NU234" i="1"/>
  <c r="NU225" i="1"/>
  <c r="NU223" i="1"/>
  <c r="NU231" i="1"/>
  <c r="NU233" i="1"/>
  <c r="NU239" i="1"/>
  <c r="NU227" i="1"/>
  <c r="NU235" i="1"/>
  <c r="NU238" i="1"/>
  <c r="NU226" i="1"/>
  <c r="NU230" i="1"/>
  <c r="OG237" i="1"/>
  <c r="OG241" i="1"/>
  <c r="OG222" i="1"/>
  <c r="OG229" i="1"/>
  <c r="OG231" i="1"/>
  <c r="OG233" i="1"/>
  <c r="OG243" i="1"/>
  <c r="OG223" i="1"/>
  <c r="OG242" i="1"/>
  <c r="OG225" i="1"/>
  <c r="OG234" i="1"/>
  <c r="OG221" i="1"/>
  <c r="OG235" i="1"/>
  <c r="OG227" i="1"/>
  <c r="OG238" i="1"/>
  <c r="OG230" i="1"/>
  <c r="OG239" i="1"/>
  <c r="OG226" i="1"/>
  <c r="NP241" i="1"/>
  <c r="NP222" i="1"/>
  <c r="NP237" i="1"/>
  <c r="NP229" i="1"/>
  <c r="NP221" i="1"/>
  <c r="NP233" i="1"/>
  <c r="NP243" i="1"/>
  <c r="NP223" i="1"/>
  <c r="NP234" i="1"/>
  <c r="NP225" i="1"/>
  <c r="NP242" i="1"/>
  <c r="NP227" i="1"/>
  <c r="NP226" i="1"/>
  <c r="NP230" i="1"/>
  <c r="NP235" i="1"/>
  <c r="NP239" i="1"/>
  <c r="NP238" i="1"/>
  <c r="NP231" i="1"/>
  <c r="OB241" i="1"/>
  <c r="OB222" i="1"/>
  <c r="OB237" i="1"/>
  <c r="OB229" i="1"/>
  <c r="OB231" i="1"/>
  <c r="OB233" i="1"/>
  <c r="OB242" i="1"/>
  <c r="OB221" i="1"/>
  <c r="OB234" i="1"/>
  <c r="OB243" i="1"/>
  <c r="OB225" i="1"/>
  <c r="OB223" i="1"/>
  <c r="OB226" i="1"/>
  <c r="OB238" i="1"/>
  <c r="OB239" i="1"/>
  <c r="OB235" i="1"/>
  <c r="OB230" i="1"/>
  <c r="OB227" i="1"/>
  <c r="MI237" i="1"/>
  <c r="MI222" i="1"/>
  <c r="MI241" i="1"/>
  <c r="MI229" i="1"/>
  <c r="MI243" i="1"/>
  <c r="MI233" i="1"/>
  <c r="MI242" i="1"/>
  <c r="MI223" i="1"/>
  <c r="MI221" i="1"/>
  <c r="MI234" i="1"/>
  <c r="MI225" i="1"/>
  <c r="MI227" i="1"/>
  <c r="MI226" i="1"/>
  <c r="MI230" i="1"/>
  <c r="MI235" i="1"/>
  <c r="MI231" i="1"/>
  <c r="MI238" i="1"/>
  <c r="MI239" i="1"/>
  <c r="JB237" i="1"/>
  <c r="JB241" i="1"/>
  <c r="JB222" i="1"/>
  <c r="JB234" i="1"/>
  <c r="JB221" i="1"/>
  <c r="JB231" i="1"/>
  <c r="JB242" i="1"/>
  <c r="JB233" i="1"/>
  <c r="JB243" i="1"/>
  <c r="JB223" i="1"/>
  <c r="JB229" i="1"/>
  <c r="JB226" i="1"/>
  <c r="JB235" i="1"/>
  <c r="JB227" i="1"/>
  <c r="JB238" i="1"/>
  <c r="JB225" i="1"/>
  <c r="JB230" i="1"/>
  <c r="JB239" i="1"/>
  <c r="DM241" i="1"/>
  <c r="DM237" i="1"/>
  <c r="DM222" i="1"/>
  <c r="DM229" i="1"/>
  <c r="DM242" i="1"/>
  <c r="DM243" i="1"/>
  <c r="DM223" i="1"/>
  <c r="DM234" i="1"/>
  <c r="DM231" i="1"/>
  <c r="DM225" i="1"/>
  <c r="DM221" i="1"/>
  <c r="DM230" i="1"/>
  <c r="DM233" i="1"/>
  <c r="DM235" i="1"/>
  <c r="DM238" i="1"/>
  <c r="DM239" i="1"/>
  <c r="DM227" i="1"/>
  <c r="DM226" i="1"/>
  <c r="MJ237" i="1"/>
  <c r="MJ241" i="1"/>
  <c r="MJ229" i="1"/>
  <c r="MJ222" i="1"/>
  <c r="MJ234" i="1"/>
  <c r="MJ225" i="1"/>
  <c r="MJ221" i="1"/>
  <c r="MJ233" i="1"/>
  <c r="MJ243" i="1"/>
  <c r="MJ223" i="1"/>
  <c r="MJ231" i="1"/>
  <c r="MJ242" i="1"/>
  <c r="MJ235" i="1"/>
  <c r="MJ239" i="1"/>
  <c r="MJ238" i="1"/>
  <c r="MJ227" i="1"/>
  <c r="MJ226" i="1"/>
  <c r="MJ230" i="1"/>
  <c r="LD237" i="1"/>
  <c r="LD242" i="1"/>
  <c r="LD222" i="1"/>
  <c r="LD241" i="1"/>
  <c r="LD221" i="1"/>
  <c r="LD229" i="1"/>
  <c r="LD234" i="1"/>
  <c r="LD243" i="1"/>
  <c r="LD225" i="1"/>
  <c r="LD233" i="1"/>
  <c r="LD235" i="1"/>
  <c r="LD231" i="1"/>
  <c r="LD238" i="1"/>
  <c r="LD227" i="1"/>
  <c r="LD223" i="1"/>
  <c r="LD226" i="1"/>
  <c r="LD230" i="1"/>
  <c r="LD239" i="1"/>
  <c r="LE229" i="1"/>
  <c r="LE222" i="1"/>
  <c r="LE237" i="1"/>
  <c r="LE241" i="1"/>
  <c r="LE233" i="1"/>
  <c r="LE223" i="1"/>
  <c r="LE221" i="1"/>
  <c r="LE243" i="1"/>
  <c r="LE231" i="1"/>
  <c r="LE234" i="1"/>
  <c r="LE242" i="1"/>
  <c r="LE227" i="1"/>
  <c r="LE238" i="1"/>
  <c r="LE239" i="1"/>
  <c r="LE226" i="1"/>
  <c r="LE230" i="1"/>
  <c r="LE235" i="1"/>
  <c r="LE225" i="1"/>
  <c r="DJ229" i="1"/>
  <c r="DJ237" i="1"/>
  <c r="DJ222" i="1"/>
  <c r="DJ234" i="1"/>
  <c r="DJ242" i="1"/>
  <c r="DJ233" i="1"/>
  <c r="DJ241" i="1"/>
  <c r="DJ223" i="1"/>
  <c r="DJ225" i="1"/>
  <c r="DJ231" i="1"/>
  <c r="DJ221" i="1"/>
  <c r="DJ235" i="1"/>
  <c r="DJ239" i="1"/>
  <c r="DJ227" i="1"/>
  <c r="DJ238" i="1"/>
  <c r="DJ226" i="1"/>
  <c r="DJ230" i="1"/>
  <c r="DJ243" i="1"/>
  <c r="IV242" i="1"/>
  <c r="IV241" i="1"/>
  <c r="IV222" i="1"/>
  <c r="IV237" i="1"/>
  <c r="IV229" i="1"/>
  <c r="IV234" i="1"/>
  <c r="IV243" i="1"/>
  <c r="IV233" i="1"/>
  <c r="IV231" i="1"/>
  <c r="IV221" i="1"/>
  <c r="IV223" i="1"/>
  <c r="IV226" i="1"/>
  <c r="IV225" i="1"/>
  <c r="IV239" i="1"/>
  <c r="IV235" i="1"/>
  <c r="IV230" i="1"/>
  <c r="IV227" i="1"/>
  <c r="IV238" i="1"/>
  <c r="JF237" i="1"/>
  <c r="JF241" i="1"/>
  <c r="JF222" i="1"/>
  <c r="JF229" i="1"/>
  <c r="JF234" i="1"/>
  <c r="JF231" i="1"/>
  <c r="JF242" i="1"/>
  <c r="JF221" i="1"/>
  <c r="JF243" i="1"/>
  <c r="JF223" i="1"/>
  <c r="JF225" i="1"/>
  <c r="JF233" i="1"/>
  <c r="JF239" i="1"/>
  <c r="JF227" i="1"/>
  <c r="JF238" i="1"/>
  <c r="JF235" i="1"/>
  <c r="JF226" i="1"/>
  <c r="JF230" i="1"/>
  <c r="NH229" i="1"/>
  <c r="NH241" i="1"/>
  <c r="NH222" i="1"/>
  <c r="NH237" i="1"/>
  <c r="NH242" i="1"/>
  <c r="NH221" i="1"/>
  <c r="NH233" i="1"/>
  <c r="NH243" i="1"/>
  <c r="NH223" i="1"/>
  <c r="NH231" i="1"/>
  <c r="NH234" i="1"/>
  <c r="NH225" i="1"/>
  <c r="NH227" i="1"/>
  <c r="NH230" i="1"/>
  <c r="NH226" i="1"/>
  <c r="NH235" i="1"/>
  <c r="NH239" i="1"/>
  <c r="NH238" i="1"/>
  <c r="OJ222" i="1"/>
  <c r="OJ237" i="1"/>
  <c r="OJ229" i="1"/>
  <c r="OJ241" i="1"/>
  <c r="OJ221" i="1"/>
  <c r="OJ234" i="1"/>
  <c r="OJ225" i="1"/>
  <c r="OJ223" i="1"/>
  <c r="OJ242" i="1"/>
  <c r="OJ226" i="1"/>
  <c r="OJ238" i="1"/>
  <c r="OJ230" i="1"/>
  <c r="OJ239" i="1"/>
  <c r="OJ243" i="1"/>
  <c r="OJ231" i="1"/>
  <c r="OJ235" i="1"/>
  <c r="OJ227" i="1"/>
  <c r="OJ233" i="1"/>
  <c r="NR222" i="1"/>
  <c r="NR229" i="1"/>
  <c r="NR237" i="1"/>
  <c r="NR241" i="1"/>
  <c r="NR242" i="1"/>
  <c r="NR243" i="1"/>
  <c r="NR223" i="1"/>
  <c r="NR231" i="1"/>
  <c r="NR221" i="1"/>
  <c r="NR225" i="1"/>
  <c r="NR234" i="1"/>
  <c r="NR239" i="1"/>
  <c r="NR230" i="1"/>
  <c r="NR226" i="1"/>
  <c r="NR238" i="1"/>
  <c r="NR235" i="1"/>
  <c r="NR233" i="1"/>
  <c r="NR227" i="1"/>
  <c r="OD241" i="1"/>
  <c r="OD237" i="1"/>
  <c r="OD222" i="1"/>
  <c r="OD229" i="1"/>
  <c r="OD242" i="1"/>
  <c r="OD233" i="1"/>
  <c r="OD223" i="1"/>
  <c r="OD221" i="1"/>
  <c r="OD231" i="1"/>
  <c r="OD234" i="1"/>
  <c r="OD243" i="1"/>
  <c r="OD225" i="1"/>
  <c r="OD238" i="1"/>
  <c r="OD226" i="1"/>
  <c r="OD230" i="1"/>
  <c r="OD239" i="1"/>
  <c r="OD235" i="1"/>
  <c r="OD227" i="1"/>
  <c r="MX237" i="1"/>
  <c r="MX242" i="1"/>
  <c r="MX222" i="1"/>
  <c r="MX229" i="1"/>
  <c r="MX234" i="1"/>
  <c r="MX243" i="1"/>
  <c r="MX241" i="1"/>
  <c r="MX225" i="1"/>
  <c r="MX223" i="1"/>
  <c r="MX231" i="1"/>
  <c r="MX221" i="1"/>
  <c r="MX227" i="1"/>
  <c r="MX239" i="1"/>
  <c r="MX226" i="1"/>
  <c r="MX238" i="1"/>
  <c r="MX230" i="1"/>
  <c r="MX233" i="1"/>
  <c r="MX235" i="1"/>
  <c r="NZ229" i="1"/>
  <c r="NZ241" i="1"/>
  <c r="NZ237" i="1"/>
  <c r="NZ222" i="1"/>
  <c r="NZ242" i="1"/>
  <c r="NZ243" i="1"/>
  <c r="NZ223" i="1"/>
  <c r="NZ221" i="1"/>
  <c r="NZ225" i="1"/>
  <c r="NZ234" i="1"/>
  <c r="NZ231" i="1"/>
  <c r="NZ230" i="1"/>
  <c r="NZ226" i="1"/>
  <c r="NZ233" i="1"/>
  <c r="NZ235" i="1"/>
  <c r="NZ238" i="1"/>
  <c r="NZ239" i="1"/>
  <c r="NZ227" i="1"/>
  <c r="EC237" i="1"/>
  <c r="EC222" i="1"/>
  <c r="EC241" i="1"/>
  <c r="EC229" i="1"/>
  <c r="EC225" i="1"/>
  <c r="EC242" i="1"/>
  <c r="EC234" i="1"/>
  <c r="EC231" i="1"/>
  <c r="EC221" i="1"/>
  <c r="EC233" i="1"/>
  <c r="EC243" i="1"/>
  <c r="EC223" i="1"/>
  <c r="EC235" i="1"/>
  <c r="EC238" i="1"/>
  <c r="EC239" i="1"/>
  <c r="EC226" i="1"/>
  <c r="EC227" i="1"/>
  <c r="EC230" i="1"/>
  <c r="NY229" i="1"/>
  <c r="NY237" i="1"/>
  <c r="NY241" i="1"/>
  <c r="NY222" i="1"/>
  <c r="NY221" i="1"/>
  <c r="NY242" i="1"/>
  <c r="NY231" i="1"/>
  <c r="NY233" i="1"/>
  <c r="NY243" i="1"/>
  <c r="NY223" i="1"/>
  <c r="NY225" i="1"/>
  <c r="NY234" i="1"/>
  <c r="NY235" i="1"/>
  <c r="NY227" i="1"/>
  <c r="NY238" i="1"/>
  <c r="NY230" i="1"/>
  <c r="NY239" i="1"/>
  <c r="NY226" i="1"/>
  <c r="DN242" i="1"/>
  <c r="DN229" i="1"/>
  <c r="DN237" i="1"/>
  <c r="DN222" i="1"/>
  <c r="DN241" i="1"/>
  <c r="DN233" i="1"/>
  <c r="DN243" i="1"/>
  <c r="DN223" i="1"/>
  <c r="DN234" i="1"/>
  <c r="DN221" i="1"/>
  <c r="DN231" i="1"/>
  <c r="DN225" i="1"/>
  <c r="DN227" i="1"/>
  <c r="DN238" i="1"/>
  <c r="DN230" i="1"/>
  <c r="DN239" i="1"/>
  <c r="DN226" i="1"/>
  <c r="DN235" i="1"/>
  <c r="KB237" i="1"/>
  <c r="KB241" i="1"/>
  <c r="KB222" i="1"/>
  <c r="KB242" i="1"/>
  <c r="KB221" i="1"/>
  <c r="KB231" i="1"/>
  <c r="KB233" i="1"/>
  <c r="KB243" i="1"/>
  <c r="KB223" i="1"/>
  <c r="KB229" i="1"/>
  <c r="KB225" i="1"/>
  <c r="KB234" i="1"/>
  <c r="KB235" i="1"/>
  <c r="KB227" i="1"/>
  <c r="KB238" i="1"/>
  <c r="KB230" i="1"/>
  <c r="KB239" i="1"/>
  <c r="KB226" i="1"/>
  <c r="DI237" i="1"/>
  <c r="DI229" i="1"/>
  <c r="DI222" i="1"/>
  <c r="DI221" i="1"/>
  <c r="DI234" i="1"/>
  <c r="DI242" i="1"/>
  <c r="DI223" i="1"/>
  <c r="DI241" i="1"/>
  <c r="DI226" i="1"/>
  <c r="DI230" i="1"/>
  <c r="DI243" i="1"/>
  <c r="DI233" i="1"/>
  <c r="DI239" i="1"/>
  <c r="DI235" i="1"/>
  <c r="DI231" i="1"/>
  <c r="DI238" i="1"/>
  <c r="DI225" i="1"/>
  <c r="DI227" i="1"/>
  <c r="JI229" i="1"/>
  <c r="JI241" i="1"/>
  <c r="JI222" i="1"/>
  <c r="JI237" i="1"/>
  <c r="JI231" i="1"/>
  <c r="JI221" i="1"/>
  <c r="JI225" i="1"/>
  <c r="JI233" i="1"/>
  <c r="JI243" i="1"/>
  <c r="JI223" i="1"/>
  <c r="JI242" i="1"/>
  <c r="JI234" i="1"/>
  <c r="JI227" i="1"/>
  <c r="JI239" i="1"/>
  <c r="JI230" i="1"/>
  <c r="JI235" i="1"/>
  <c r="JI226" i="1"/>
  <c r="JI238" i="1"/>
  <c r="JC237" i="1"/>
  <c r="JC241" i="1"/>
  <c r="JC229" i="1"/>
  <c r="JC222" i="1"/>
  <c r="JC225" i="1"/>
  <c r="JC242" i="1"/>
  <c r="JC243" i="1"/>
  <c r="JC223" i="1"/>
  <c r="JC231" i="1"/>
  <c r="JC221" i="1"/>
  <c r="JC233" i="1"/>
  <c r="JC234" i="1"/>
  <c r="JC235" i="1"/>
  <c r="JC227" i="1"/>
  <c r="JC239" i="1"/>
  <c r="JC238" i="1"/>
  <c r="JC230" i="1"/>
  <c r="JC226" i="1"/>
  <c r="OL241" i="1"/>
  <c r="OL237" i="1"/>
  <c r="OL242" i="1"/>
  <c r="OL229" i="1"/>
  <c r="OL223" i="1"/>
  <c r="OL221" i="1"/>
  <c r="OL222" i="1"/>
  <c r="OL234" i="1"/>
  <c r="OL243" i="1"/>
  <c r="OL231" i="1"/>
  <c r="OL225" i="1"/>
  <c r="OL226" i="1"/>
  <c r="OL230" i="1"/>
  <c r="OL235" i="1"/>
  <c r="OL239" i="1"/>
  <c r="OL233" i="1"/>
  <c r="OL227" i="1"/>
  <c r="OL238" i="1"/>
  <c r="NT241" i="1"/>
  <c r="NT222" i="1"/>
  <c r="NT237" i="1"/>
  <c r="NT229" i="1"/>
  <c r="NT242" i="1"/>
  <c r="NT231" i="1"/>
  <c r="NT233" i="1"/>
  <c r="NT221" i="1"/>
  <c r="NT234" i="1"/>
  <c r="NT243" i="1"/>
  <c r="NT225" i="1"/>
  <c r="NT227" i="1"/>
  <c r="NT230" i="1"/>
  <c r="NT226" i="1"/>
  <c r="NT238" i="1"/>
  <c r="NT239" i="1"/>
  <c r="NT223" i="1"/>
  <c r="NT235" i="1"/>
  <c r="NC241" i="1"/>
  <c r="NC237" i="1"/>
  <c r="NC222" i="1"/>
  <c r="NC229" i="1"/>
  <c r="NC234" i="1"/>
  <c r="NC233" i="1"/>
  <c r="NC243" i="1"/>
  <c r="NC221" i="1"/>
  <c r="NC223" i="1"/>
  <c r="NC231" i="1"/>
  <c r="NC225" i="1"/>
  <c r="NC242" i="1"/>
  <c r="NC226" i="1"/>
  <c r="NC239" i="1"/>
  <c r="NC235" i="1"/>
  <c r="NC230" i="1"/>
  <c r="NC238" i="1"/>
  <c r="NC227" i="1"/>
  <c r="NO237" i="1"/>
  <c r="NO241" i="1"/>
  <c r="NO229" i="1"/>
  <c r="NO222" i="1"/>
  <c r="NO242" i="1"/>
  <c r="NO234" i="1"/>
  <c r="NO225" i="1"/>
  <c r="NO221" i="1"/>
  <c r="NO231" i="1"/>
  <c r="NO233" i="1"/>
  <c r="NO243" i="1"/>
  <c r="NO223" i="1"/>
  <c r="NO238" i="1"/>
  <c r="NO227" i="1"/>
  <c r="NO239" i="1"/>
  <c r="NO226" i="1"/>
  <c r="NO230" i="1"/>
  <c r="NO235" i="1"/>
  <c r="OA237" i="1"/>
  <c r="OA222" i="1"/>
  <c r="OA229" i="1"/>
  <c r="OA241" i="1"/>
  <c r="OA221" i="1"/>
  <c r="OA223" i="1"/>
  <c r="OA231" i="1"/>
  <c r="OA243" i="1"/>
  <c r="OA225" i="1"/>
  <c r="OA242" i="1"/>
  <c r="OA234" i="1"/>
  <c r="OA233" i="1"/>
  <c r="OA230" i="1"/>
  <c r="OA238" i="1"/>
  <c r="OA226" i="1"/>
  <c r="OA239" i="1"/>
  <c r="OA227" i="1"/>
  <c r="OA235" i="1"/>
  <c r="NK241" i="1"/>
  <c r="NK237" i="1"/>
  <c r="NK222" i="1"/>
  <c r="NK229" i="1"/>
  <c r="NK243" i="1"/>
  <c r="NK221" i="1"/>
  <c r="NK223" i="1"/>
  <c r="NK231" i="1"/>
  <c r="NK225" i="1"/>
  <c r="NK242" i="1"/>
  <c r="NK234" i="1"/>
  <c r="NK239" i="1"/>
  <c r="NK235" i="1"/>
  <c r="NK230" i="1"/>
  <c r="NK233" i="1"/>
  <c r="NK227" i="1"/>
  <c r="NK238" i="1"/>
  <c r="NK226" i="1"/>
  <c r="DX229" i="1"/>
  <c r="DX241" i="1"/>
  <c r="DX237" i="1"/>
  <c r="DX242" i="1"/>
  <c r="DX221" i="1"/>
  <c r="DX243" i="1"/>
  <c r="DX223" i="1"/>
  <c r="DX222" i="1"/>
  <c r="DX234" i="1"/>
  <c r="DX233" i="1"/>
  <c r="DX231" i="1"/>
  <c r="DX230" i="1"/>
  <c r="DX238" i="1"/>
  <c r="DX226" i="1"/>
  <c r="DX227" i="1"/>
  <c r="DX235" i="1"/>
  <c r="DX239" i="1"/>
  <c r="DX225" i="1"/>
  <c r="EA237" i="1"/>
  <c r="EA242" i="1"/>
  <c r="EA222" i="1"/>
  <c r="EA241" i="1"/>
  <c r="EA229" i="1"/>
  <c r="EA234" i="1"/>
  <c r="EA243" i="1"/>
  <c r="EA231" i="1"/>
  <c r="EA225" i="1"/>
  <c r="EA223" i="1"/>
  <c r="EA221" i="1"/>
  <c r="EA233" i="1"/>
  <c r="EA239" i="1"/>
  <c r="EA227" i="1"/>
  <c r="EA235" i="1"/>
  <c r="EA238" i="1"/>
  <c r="EA226" i="1"/>
  <c r="EA230" i="1"/>
  <c r="KU229" i="1"/>
  <c r="KU237" i="1"/>
  <c r="KU241" i="1"/>
  <c r="KU222" i="1"/>
  <c r="KU223" i="1"/>
  <c r="KU233" i="1"/>
  <c r="KU231" i="1"/>
  <c r="KU225" i="1"/>
  <c r="KU242" i="1"/>
  <c r="KU221" i="1"/>
  <c r="KU243" i="1"/>
  <c r="KU234" i="1"/>
  <c r="KU239" i="1"/>
  <c r="KU227" i="1"/>
  <c r="KU238" i="1"/>
  <c r="KU226" i="1"/>
  <c r="KU230" i="1"/>
  <c r="KU235" i="1"/>
  <c r="DK237" i="1"/>
  <c r="DK242" i="1"/>
  <c r="DK222" i="1"/>
  <c r="DK241" i="1"/>
  <c r="DK221" i="1"/>
  <c r="DK229" i="1"/>
  <c r="DK234" i="1"/>
  <c r="DK243" i="1"/>
  <c r="DK231" i="1"/>
  <c r="DK225" i="1"/>
  <c r="DK233" i="1"/>
  <c r="DK235" i="1"/>
  <c r="DK227" i="1"/>
  <c r="DK238" i="1"/>
  <c r="DK239" i="1"/>
  <c r="DK223" i="1"/>
  <c r="DK226" i="1"/>
  <c r="DK230" i="1"/>
  <c r="KC222" i="1"/>
  <c r="KC229" i="1"/>
  <c r="KC237" i="1"/>
  <c r="KC241" i="1"/>
  <c r="KC242" i="1"/>
  <c r="KC243" i="1"/>
  <c r="KC223" i="1"/>
  <c r="KC231" i="1"/>
  <c r="KC221" i="1"/>
  <c r="KC225" i="1"/>
  <c r="KC234" i="1"/>
  <c r="KC233" i="1"/>
  <c r="KC227" i="1"/>
  <c r="KC238" i="1"/>
  <c r="KC230" i="1"/>
  <c r="KC226" i="1"/>
  <c r="KC235" i="1"/>
  <c r="KC239" i="1"/>
  <c r="DH237" i="1"/>
  <c r="DH229" i="1"/>
  <c r="DH222" i="1"/>
  <c r="DH243" i="1"/>
  <c r="DH231" i="1"/>
  <c r="DH225" i="1"/>
  <c r="DH241" i="1"/>
  <c r="DH221" i="1"/>
  <c r="DH223" i="1"/>
  <c r="DH242" i="1"/>
  <c r="DH234" i="1"/>
  <c r="DH233" i="1"/>
  <c r="DH238" i="1"/>
  <c r="DH239" i="1"/>
  <c r="DH230" i="1"/>
  <c r="DH227" i="1"/>
  <c r="DH226" i="1"/>
  <c r="DH235" i="1"/>
  <c r="JH237" i="1"/>
  <c r="JH241" i="1"/>
  <c r="JH229" i="1"/>
  <c r="JH222" i="1"/>
  <c r="JH231" i="1"/>
  <c r="JH234" i="1"/>
  <c r="JH225" i="1"/>
  <c r="JH242" i="1"/>
  <c r="JH221" i="1"/>
  <c r="JH233" i="1"/>
  <c r="JH243" i="1"/>
  <c r="JH223" i="1"/>
  <c r="JH238" i="1"/>
  <c r="JH227" i="1"/>
  <c r="JH226" i="1"/>
  <c r="JH230" i="1"/>
  <c r="JH239" i="1"/>
  <c r="JH235" i="1"/>
  <c r="IZ241" i="1"/>
  <c r="IZ237" i="1"/>
  <c r="IZ222" i="1"/>
  <c r="IZ231" i="1"/>
  <c r="IZ234" i="1"/>
  <c r="IZ225" i="1"/>
  <c r="IZ221" i="1"/>
  <c r="IZ242" i="1"/>
  <c r="IZ243" i="1"/>
  <c r="IZ233" i="1"/>
  <c r="IZ229" i="1"/>
  <c r="IZ235" i="1"/>
  <c r="IZ223" i="1"/>
  <c r="IZ227" i="1"/>
  <c r="IZ238" i="1"/>
  <c r="IZ239" i="1"/>
  <c r="IZ226" i="1"/>
  <c r="IZ230" i="1"/>
  <c r="NW237" i="1"/>
  <c r="NW229" i="1"/>
  <c r="NW222" i="1"/>
  <c r="NW241" i="1"/>
  <c r="NW234" i="1"/>
  <c r="NW225" i="1"/>
  <c r="NW243" i="1"/>
  <c r="NW242" i="1"/>
  <c r="NW221" i="1"/>
  <c r="NW231" i="1"/>
  <c r="NW233" i="1"/>
  <c r="NW223" i="1"/>
  <c r="NW239" i="1"/>
  <c r="NW227" i="1"/>
  <c r="NW226" i="1"/>
  <c r="NW230" i="1"/>
  <c r="NW235" i="1"/>
  <c r="NW238" i="1"/>
  <c r="OI229" i="1"/>
  <c r="OI241" i="1"/>
  <c r="OI237" i="1"/>
  <c r="OI222" i="1"/>
  <c r="OI221" i="1"/>
  <c r="OI243" i="1"/>
  <c r="OI223" i="1"/>
  <c r="OI231" i="1"/>
  <c r="OI225" i="1"/>
  <c r="OI242" i="1"/>
  <c r="OI234" i="1"/>
  <c r="OI230" i="1"/>
  <c r="OI238" i="1"/>
  <c r="OI227" i="1"/>
  <c r="OI233" i="1"/>
  <c r="OI226" i="1"/>
  <c r="OI239" i="1"/>
  <c r="OI235" i="1"/>
  <c r="NQ237" i="1"/>
  <c r="NQ229" i="1"/>
  <c r="NQ241" i="1"/>
  <c r="NQ222" i="1"/>
  <c r="NQ234" i="1"/>
  <c r="NQ221" i="1"/>
  <c r="NQ231" i="1"/>
  <c r="NQ242" i="1"/>
  <c r="NQ233" i="1"/>
  <c r="NQ243" i="1"/>
  <c r="NQ223" i="1"/>
  <c r="NQ226" i="1"/>
  <c r="NQ235" i="1"/>
  <c r="NQ227" i="1"/>
  <c r="NQ225" i="1"/>
  <c r="NQ238" i="1"/>
  <c r="NQ230" i="1"/>
  <c r="NQ239" i="1"/>
  <c r="MZ229" i="1"/>
  <c r="MZ241" i="1"/>
  <c r="MZ237" i="1"/>
  <c r="MZ222" i="1"/>
  <c r="MZ225" i="1"/>
  <c r="MZ221" i="1"/>
  <c r="MZ233" i="1"/>
  <c r="MZ243" i="1"/>
  <c r="MZ223" i="1"/>
  <c r="MZ242" i="1"/>
  <c r="MZ231" i="1"/>
  <c r="MZ234" i="1"/>
  <c r="MZ227" i="1"/>
  <c r="MZ230" i="1"/>
  <c r="MZ226" i="1"/>
  <c r="MZ235" i="1"/>
  <c r="MZ239" i="1"/>
  <c r="MZ238" i="1"/>
  <c r="MW222" i="1"/>
  <c r="MW242" i="1"/>
  <c r="MW237" i="1"/>
  <c r="MW241" i="1"/>
  <c r="MW229" i="1"/>
  <c r="MW231" i="1"/>
  <c r="MW234" i="1"/>
  <c r="MW221" i="1"/>
  <c r="MW243" i="1"/>
  <c r="MW225" i="1"/>
  <c r="MW223" i="1"/>
  <c r="MW226" i="1"/>
  <c r="MW230" i="1"/>
  <c r="MW233" i="1"/>
  <c r="MW235" i="1"/>
  <c r="MW239" i="1"/>
  <c r="MW227" i="1"/>
  <c r="MW238" i="1"/>
  <c r="MT241" i="1"/>
  <c r="MT237" i="1"/>
  <c r="MT222" i="1"/>
  <c r="MT229" i="1"/>
  <c r="MT233" i="1"/>
  <c r="MT242" i="1"/>
  <c r="MT243" i="1"/>
  <c r="MT223" i="1"/>
  <c r="MT221" i="1"/>
  <c r="MT231" i="1"/>
  <c r="MT225" i="1"/>
  <c r="MT234" i="1"/>
  <c r="MT235" i="1"/>
  <c r="MT238" i="1"/>
  <c r="MT227" i="1"/>
  <c r="MT230" i="1"/>
  <c r="MT239" i="1"/>
  <c r="MT226" i="1"/>
  <c r="CZ222" i="1"/>
  <c r="CZ237" i="1"/>
  <c r="CZ241" i="1"/>
  <c r="CZ229" i="1"/>
  <c r="CZ243" i="1"/>
  <c r="CZ231" i="1"/>
  <c r="CZ242" i="1"/>
  <c r="CZ225" i="1"/>
  <c r="CZ221" i="1"/>
  <c r="CZ223" i="1"/>
  <c r="CZ234" i="1"/>
  <c r="CZ233" i="1"/>
  <c r="CZ235" i="1"/>
  <c r="CZ230" i="1"/>
  <c r="CZ227" i="1"/>
  <c r="CZ226" i="1"/>
  <c r="CZ238" i="1"/>
  <c r="CZ239" i="1"/>
  <c r="EB241" i="1"/>
  <c r="EB237" i="1"/>
  <c r="EB222" i="1"/>
  <c r="EB229" i="1"/>
  <c r="EB221" i="1"/>
  <c r="EB233" i="1"/>
  <c r="EB223" i="1"/>
  <c r="EB231" i="1"/>
  <c r="EB234" i="1"/>
  <c r="EB242" i="1"/>
  <c r="EB225" i="1"/>
  <c r="EB226" i="1"/>
  <c r="EB230" i="1"/>
  <c r="EB243" i="1"/>
  <c r="EB239" i="1"/>
  <c r="EB238" i="1"/>
  <c r="EB227" i="1"/>
  <c r="EB235" i="1"/>
  <c r="KO229" i="1"/>
  <c r="KO222" i="1"/>
  <c r="KO241" i="1"/>
  <c r="KO237" i="1"/>
  <c r="KO225" i="1"/>
  <c r="KO231" i="1"/>
  <c r="KO242" i="1"/>
  <c r="KO233" i="1"/>
  <c r="KO243" i="1"/>
  <c r="KO223" i="1"/>
  <c r="KO221" i="1"/>
  <c r="KO234" i="1"/>
  <c r="KO238" i="1"/>
  <c r="KO239" i="1"/>
  <c r="KO227" i="1"/>
  <c r="KO226" i="1"/>
  <c r="KO230" i="1"/>
  <c r="KO235" i="1"/>
  <c r="II237" i="1"/>
  <c r="II241" i="1"/>
  <c r="II222" i="1"/>
  <c r="II229" i="1"/>
  <c r="II233" i="1"/>
  <c r="II242" i="1"/>
  <c r="II231" i="1"/>
  <c r="II221" i="1"/>
  <c r="II243" i="1"/>
  <c r="II225" i="1"/>
  <c r="II234" i="1"/>
  <c r="II223" i="1"/>
  <c r="II238" i="1"/>
  <c r="II226" i="1"/>
  <c r="II230" i="1"/>
  <c r="II235" i="1"/>
  <c r="II239" i="1"/>
  <c r="II227" i="1"/>
  <c r="KK237" i="1"/>
  <c r="KK229" i="1"/>
  <c r="KK222" i="1"/>
  <c r="KK242" i="1"/>
  <c r="KK221" i="1"/>
  <c r="KK223" i="1"/>
  <c r="KK231" i="1"/>
  <c r="KK225" i="1"/>
  <c r="KK234" i="1"/>
  <c r="KK243" i="1"/>
  <c r="KK233" i="1"/>
  <c r="KK241" i="1"/>
  <c r="KK227" i="1"/>
  <c r="KK235" i="1"/>
  <c r="KK230" i="1"/>
  <c r="KK238" i="1"/>
  <c r="KK226" i="1"/>
  <c r="KK239" i="1"/>
  <c r="KD237" i="1"/>
  <c r="KD222" i="1"/>
  <c r="KD241" i="1"/>
  <c r="KD229" i="1"/>
  <c r="KD243" i="1"/>
  <c r="KD231" i="1"/>
  <c r="KD242" i="1"/>
  <c r="KD221" i="1"/>
  <c r="KD223" i="1"/>
  <c r="KD225" i="1"/>
  <c r="KD234" i="1"/>
  <c r="KD239" i="1"/>
  <c r="KD235" i="1"/>
  <c r="KD227" i="1"/>
  <c r="KD230" i="1"/>
  <c r="KD238" i="1"/>
  <c r="KD233" i="1"/>
  <c r="KD226" i="1"/>
  <c r="DF237" i="1"/>
  <c r="DF241" i="1"/>
  <c r="DF222" i="1"/>
  <c r="DF229" i="1"/>
  <c r="DF233" i="1"/>
  <c r="DF243" i="1"/>
  <c r="DF223" i="1"/>
  <c r="DF234" i="1"/>
  <c r="DF242" i="1"/>
  <c r="DF221" i="1"/>
  <c r="DF235" i="1"/>
  <c r="DF227" i="1"/>
  <c r="DF225" i="1"/>
  <c r="DF231" i="1"/>
  <c r="DF230" i="1"/>
  <c r="DF238" i="1"/>
  <c r="DF226" i="1"/>
  <c r="DF239" i="1"/>
  <c r="DC237" i="1"/>
  <c r="DC242" i="1"/>
  <c r="DC229" i="1"/>
  <c r="DC241" i="1"/>
  <c r="DC223" i="1"/>
  <c r="DC221" i="1"/>
  <c r="DC234" i="1"/>
  <c r="DC243" i="1"/>
  <c r="DC222" i="1"/>
  <c r="DC231" i="1"/>
  <c r="DC225" i="1"/>
  <c r="DC226" i="1"/>
  <c r="DC238" i="1"/>
  <c r="DC230" i="1"/>
  <c r="DC233" i="1"/>
  <c r="DC235" i="1"/>
  <c r="DC239" i="1"/>
  <c r="DC227" i="1"/>
  <c r="JG241" i="1"/>
  <c r="JG237" i="1"/>
  <c r="JG242" i="1"/>
  <c r="JG222" i="1"/>
  <c r="JG229" i="1"/>
  <c r="JG233" i="1"/>
  <c r="JG223" i="1"/>
  <c r="JG221" i="1"/>
  <c r="JG234" i="1"/>
  <c r="JG243" i="1"/>
  <c r="JG231" i="1"/>
  <c r="JG227" i="1"/>
  <c r="JG239" i="1"/>
  <c r="JG225" i="1"/>
  <c r="JG226" i="1"/>
  <c r="JG230" i="1"/>
  <c r="JG238" i="1"/>
  <c r="JG235" i="1"/>
  <c r="IW229" i="1"/>
  <c r="IW241" i="1"/>
  <c r="IW222" i="1"/>
  <c r="IW237" i="1"/>
  <c r="IW243" i="1"/>
  <c r="IW223" i="1"/>
  <c r="IW231" i="1"/>
  <c r="IW233" i="1"/>
  <c r="IW242" i="1"/>
  <c r="IW221" i="1"/>
  <c r="IW234" i="1"/>
  <c r="IW225" i="1"/>
  <c r="IW235" i="1"/>
  <c r="IW227" i="1"/>
  <c r="IW226" i="1"/>
  <c r="IW230" i="1"/>
  <c r="IW238" i="1"/>
  <c r="IW239" i="1"/>
  <c r="NV241" i="1"/>
  <c r="NV237" i="1"/>
  <c r="NV242" i="1"/>
  <c r="NV222" i="1"/>
  <c r="NV229" i="1"/>
  <c r="NV231" i="1"/>
  <c r="NV233" i="1"/>
  <c r="NV223" i="1"/>
  <c r="NV221" i="1"/>
  <c r="NV234" i="1"/>
  <c r="NV243" i="1"/>
  <c r="NV225" i="1"/>
  <c r="NV227" i="1"/>
  <c r="NV226" i="1"/>
  <c r="NV238" i="1"/>
  <c r="NV230" i="1"/>
  <c r="NV239" i="1"/>
  <c r="NV235" i="1"/>
  <c r="NE242" i="1"/>
  <c r="NE237" i="1"/>
  <c r="NE241" i="1"/>
  <c r="NE223" i="1"/>
  <c r="NE231" i="1"/>
  <c r="NE225" i="1"/>
  <c r="NE222" i="1"/>
  <c r="NE221" i="1"/>
  <c r="NE243" i="1"/>
  <c r="NE229" i="1"/>
  <c r="NE233" i="1"/>
  <c r="NE234" i="1"/>
  <c r="NE239" i="1"/>
  <c r="NE227" i="1"/>
  <c r="NE235" i="1"/>
  <c r="NE238" i="1"/>
  <c r="NE226" i="1"/>
  <c r="NE230" i="1"/>
  <c r="NB222" i="1"/>
  <c r="NB229" i="1"/>
  <c r="NB237" i="1"/>
  <c r="NB241" i="1"/>
  <c r="NB231" i="1"/>
  <c r="NB233" i="1"/>
  <c r="NB242" i="1"/>
  <c r="NB243" i="1"/>
  <c r="NB223" i="1"/>
  <c r="NB221" i="1"/>
  <c r="NB225" i="1"/>
  <c r="NB234" i="1"/>
  <c r="NB235" i="1"/>
  <c r="NB238" i="1"/>
  <c r="NB227" i="1"/>
  <c r="NB239" i="1"/>
  <c r="NB230" i="1"/>
  <c r="NB226" i="1"/>
  <c r="MY222" i="1"/>
  <c r="MY237" i="1"/>
  <c r="MY241" i="1"/>
  <c r="MY229" i="1"/>
  <c r="MY223" i="1"/>
  <c r="MY242" i="1"/>
  <c r="MY234" i="1"/>
  <c r="MY243" i="1"/>
  <c r="MY221" i="1"/>
  <c r="MY225" i="1"/>
  <c r="MY231" i="1"/>
  <c r="MY226" i="1"/>
  <c r="MY230" i="1"/>
  <c r="MY239" i="1"/>
  <c r="MY235" i="1"/>
  <c r="MY233" i="1"/>
  <c r="MY238" i="1"/>
  <c r="MY227" i="1"/>
  <c r="NL229" i="1"/>
  <c r="NL242" i="1"/>
  <c r="NL241" i="1"/>
  <c r="NL222" i="1"/>
  <c r="NL237" i="1"/>
  <c r="NL223" i="1"/>
  <c r="NL243" i="1"/>
  <c r="NL231" i="1"/>
  <c r="NL233" i="1"/>
  <c r="NL221" i="1"/>
  <c r="NL234" i="1"/>
  <c r="NL225" i="1"/>
  <c r="NL227" i="1"/>
  <c r="NL226" i="1"/>
  <c r="NL230" i="1"/>
  <c r="NL238" i="1"/>
  <c r="NL239" i="1"/>
  <c r="NL235" i="1"/>
  <c r="DY222" i="1"/>
  <c r="DY237" i="1"/>
  <c r="DY241" i="1"/>
  <c r="DY229" i="1"/>
  <c r="DY223" i="1"/>
  <c r="DY243" i="1"/>
  <c r="DY231" i="1"/>
  <c r="DY225" i="1"/>
  <c r="DY233" i="1"/>
  <c r="DY221" i="1"/>
  <c r="DY234" i="1"/>
  <c r="DY242" i="1"/>
  <c r="DY238" i="1"/>
  <c r="DY230" i="1"/>
  <c r="DY239" i="1"/>
  <c r="DY235" i="1"/>
  <c r="DY227" i="1"/>
  <c r="DY226" i="1"/>
  <c r="IU222" i="1"/>
  <c r="IU237" i="1"/>
  <c r="IU241" i="1"/>
  <c r="IU225" i="1"/>
  <c r="IU242" i="1"/>
  <c r="IU229" i="1"/>
  <c r="IU243" i="1"/>
  <c r="IU223" i="1"/>
  <c r="IU231" i="1"/>
  <c r="IU221" i="1"/>
  <c r="IU234" i="1"/>
  <c r="IU239" i="1"/>
  <c r="IU235" i="1"/>
  <c r="IU238" i="1"/>
  <c r="IU227" i="1"/>
  <c r="IU233" i="1"/>
  <c r="IU230" i="1"/>
  <c r="IU226" i="1"/>
  <c r="DU237" i="1"/>
  <c r="DU241" i="1"/>
  <c r="DU222" i="1"/>
  <c r="DU242" i="1"/>
  <c r="DU234" i="1"/>
  <c r="DU225" i="1"/>
  <c r="DU229" i="1"/>
  <c r="DU231" i="1"/>
  <c r="DU221" i="1"/>
  <c r="DU233" i="1"/>
  <c r="DU243" i="1"/>
  <c r="DU235" i="1"/>
  <c r="DU223" i="1"/>
  <c r="DU238" i="1"/>
  <c r="DU226" i="1"/>
  <c r="DU239" i="1"/>
  <c r="DU227" i="1"/>
  <c r="DU230" i="1"/>
  <c r="KL241" i="1"/>
  <c r="KL222" i="1"/>
  <c r="KL237" i="1"/>
  <c r="KL229" i="1"/>
  <c r="KL231" i="1"/>
  <c r="KL233" i="1"/>
  <c r="KL221" i="1"/>
  <c r="KL234" i="1"/>
  <c r="KL225" i="1"/>
  <c r="KL223" i="1"/>
  <c r="KL242" i="1"/>
  <c r="KL226" i="1"/>
  <c r="KL238" i="1"/>
  <c r="KL230" i="1"/>
  <c r="KL239" i="1"/>
  <c r="KL243" i="1"/>
  <c r="KL235" i="1"/>
  <c r="KL227" i="1"/>
  <c r="KE241" i="1"/>
  <c r="KE222" i="1"/>
  <c r="KE237" i="1"/>
  <c r="KE229" i="1"/>
  <c r="KE231" i="1"/>
  <c r="KE225" i="1"/>
  <c r="KE233" i="1"/>
  <c r="KE221" i="1"/>
  <c r="KE234" i="1"/>
  <c r="KE243" i="1"/>
  <c r="KE242" i="1"/>
  <c r="KE227" i="1"/>
  <c r="KE226" i="1"/>
  <c r="KE238" i="1"/>
  <c r="KE239" i="1"/>
  <c r="KE235" i="1"/>
  <c r="KE223" i="1"/>
  <c r="KE230" i="1"/>
  <c r="DE222" i="1"/>
  <c r="DE241" i="1"/>
  <c r="DE237" i="1"/>
  <c r="DE229" i="1"/>
  <c r="DE221" i="1"/>
  <c r="DE233" i="1"/>
  <c r="DE243" i="1"/>
  <c r="DE223" i="1"/>
  <c r="DE234" i="1"/>
  <c r="DE225" i="1"/>
  <c r="DE242" i="1"/>
  <c r="DE226" i="1"/>
  <c r="DE230" i="1"/>
  <c r="DE239" i="1"/>
  <c r="DE235" i="1"/>
  <c r="DE238" i="1"/>
  <c r="DE231" i="1"/>
  <c r="DE227" i="1"/>
  <c r="DB237" i="1"/>
  <c r="DB229" i="1"/>
  <c r="DB241" i="1"/>
  <c r="DB222" i="1"/>
  <c r="DB242" i="1"/>
  <c r="DB221" i="1"/>
  <c r="DB243" i="1"/>
  <c r="DB234" i="1"/>
  <c r="DB223" i="1"/>
  <c r="DB225" i="1"/>
  <c r="DB239" i="1"/>
  <c r="DB231" i="1"/>
  <c r="DB227" i="1"/>
  <c r="DB226" i="1"/>
  <c r="DB230" i="1"/>
  <c r="DB233" i="1"/>
  <c r="DB238" i="1"/>
  <c r="DB235" i="1"/>
  <c r="JA241" i="1"/>
  <c r="JA229" i="1"/>
  <c r="JA237" i="1"/>
  <c r="JA222" i="1"/>
  <c r="JA231" i="1"/>
  <c r="JA225" i="1"/>
  <c r="JA221" i="1"/>
  <c r="JA233" i="1"/>
  <c r="JA242" i="1"/>
  <c r="JA243" i="1"/>
  <c r="JA223" i="1"/>
  <c r="JA234" i="1"/>
  <c r="JA226" i="1"/>
  <c r="JA227" i="1"/>
  <c r="JA230" i="1"/>
  <c r="JA239" i="1"/>
  <c r="JA235" i="1"/>
  <c r="JA238" i="1"/>
  <c r="NG222" i="1"/>
  <c r="NG237" i="1"/>
  <c r="NG241" i="1"/>
  <c r="NG221" i="1"/>
  <c r="NG234" i="1"/>
  <c r="NG231" i="1"/>
  <c r="NG225" i="1"/>
  <c r="NG242" i="1"/>
  <c r="NG229" i="1"/>
  <c r="NG243" i="1"/>
  <c r="NG233" i="1"/>
  <c r="NG235" i="1"/>
  <c r="NG223" i="1"/>
  <c r="NG238" i="1"/>
  <c r="NG239" i="1"/>
  <c r="NG227" i="1"/>
  <c r="NG226" i="1"/>
  <c r="NG230" i="1"/>
  <c r="ND229" i="1"/>
  <c r="ND241" i="1"/>
  <c r="ND237" i="1"/>
  <c r="ND242" i="1"/>
  <c r="ND223" i="1"/>
  <c r="ND231" i="1"/>
  <c r="ND233" i="1"/>
  <c r="ND221" i="1"/>
  <c r="ND234" i="1"/>
  <c r="ND243" i="1"/>
  <c r="ND222" i="1"/>
  <c r="ND225" i="1"/>
  <c r="ND235" i="1"/>
  <c r="ND230" i="1"/>
  <c r="ND227" i="1"/>
  <c r="ND226" i="1"/>
  <c r="ND238" i="1"/>
  <c r="ND239" i="1"/>
  <c r="OF222" i="1"/>
  <c r="OF237" i="1"/>
  <c r="OF229" i="1"/>
  <c r="OF243" i="1"/>
  <c r="OF223" i="1"/>
  <c r="OF234" i="1"/>
  <c r="OF225" i="1"/>
  <c r="OF241" i="1"/>
  <c r="OF242" i="1"/>
  <c r="OF231" i="1"/>
  <c r="OF221" i="1"/>
  <c r="OF230" i="1"/>
  <c r="OF235" i="1"/>
  <c r="OF239" i="1"/>
  <c r="OF238" i="1"/>
  <c r="OF226" i="1"/>
  <c r="OF227" i="1"/>
  <c r="OF233" i="1"/>
  <c r="NN229" i="1"/>
  <c r="NN241" i="1"/>
  <c r="NN237" i="1"/>
  <c r="NN242" i="1"/>
  <c r="NN222" i="1"/>
  <c r="NN225" i="1"/>
  <c r="NN233" i="1"/>
  <c r="NN223" i="1"/>
  <c r="NN221" i="1"/>
  <c r="NN231" i="1"/>
  <c r="NN234" i="1"/>
  <c r="NN243" i="1"/>
  <c r="NN238" i="1"/>
  <c r="NN227" i="1"/>
  <c r="NN226" i="1"/>
  <c r="NN230" i="1"/>
  <c r="NN235" i="1"/>
  <c r="NN239" i="1"/>
  <c r="MU242" i="1"/>
  <c r="MU241" i="1"/>
  <c r="MU237" i="1"/>
  <c r="MU229" i="1"/>
  <c r="MU234" i="1"/>
  <c r="MU233" i="1"/>
  <c r="MU243" i="1"/>
  <c r="MU222" i="1"/>
  <c r="MU221" i="1"/>
  <c r="MU223" i="1"/>
  <c r="MU231" i="1"/>
  <c r="MU225" i="1"/>
  <c r="MU226" i="1"/>
  <c r="MU227" i="1"/>
  <c r="MU239" i="1"/>
  <c r="MU235" i="1"/>
  <c r="MU230" i="1"/>
  <c r="MU238" i="1"/>
  <c r="DZ237" i="1"/>
  <c r="DZ241" i="1"/>
  <c r="DZ222" i="1"/>
  <c r="DZ229" i="1"/>
  <c r="DZ234" i="1"/>
  <c r="DZ233" i="1"/>
  <c r="DZ223" i="1"/>
  <c r="DZ225" i="1"/>
  <c r="DZ231" i="1"/>
  <c r="DZ242" i="1"/>
  <c r="DZ221" i="1"/>
  <c r="DZ243" i="1"/>
  <c r="DZ227" i="1"/>
  <c r="DZ238" i="1"/>
  <c r="DZ235" i="1"/>
  <c r="DZ226" i="1"/>
  <c r="DZ230" i="1"/>
  <c r="DZ239" i="1"/>
  <c r="KJ241" i="1"/>
  <c r="KJ229" i="1"/>
  <c r="KJ237" i="1"/>
  <c r="KJ222" i="1"/>
  <c r="KJ242" i="1"/>
  <c r="KJ243" i="1"/>
  <c r="KJ223" i="1"/>
  <c r="KJ221" i="1"/>
  <c r="KJ225" i="1"/>
  <c r="KJ234" i="1"/>
  <c r="KJ233" i="1"/>
  <c r="KJ230" i="1"/>
  <c r="KJ231" i="1"/>
  <c r="KJ238" i="1"/>
  <c r="KJ239" i="1"/>
  <c r="KJ226" i="1"/>
  <c r="KJ235" i="1"/>
  <c r="KJ227" i="1"/>
  <c r="KM241" i="1"/>
  <c r="KM222" i="1"/>
  <c r="KM229" i="1"/>
  <c r="KM237" i="1"/>
  <c r="KM225" i="1"/>
  <c r="KM234" i="1"/>
  <c r="KM233" i="1"/>
  <c r="KM231" i="1"/>
  <c r="KM223" i="1"/>
  <c r="KM242" i="1"/>
  <c r="KM221" i="1"/>
  <c r="KM235" i="1"/>
  <c r="KM239" i="1"/>
  <c r="KM227" i="1"/>
  <c r="KM238" i="1"/>
  <c r="KM226" i="1"/>
  <c r="KM230" i="1"/>
  <c r="KM243" i="1"/>
  <c r="KF237" i="1"/>
  <c r="KF241" i="1"/>
  <c r="KF229" i="1"/>
  <c r="KF242" i="1"/>
  <c r="KF221" i="1"/>
  <c r="KF243" i="1"/>
  <c r="KF225" i="1"/>
  <c r="KF222" i="1"/>
  <c r="KF223" i="1"/>
  <c r="KF234" i="1"/>
  <c r="KF231" i="1"/>
  <c r="KF235" i="1"/>
  <c r="KF239" i="1"/>
  <c r="KF227" i="1"/>
  <c r="KF233" i="1"/>
  <c r="KF238" i="1"/>
  <c r="KF226" i="1"/>
  <c r="KF230" i="1"/>
  <c r="DL229" i="1"/>
  <c r="DL222" i="1"/>
  <c r="DL237" i="1"/>
  <c r="DL225" i="1"/>
  <c r="DL231" i="1"/>
  <c r="DL233" i="1"/>
  <c r="DL242" i="1"/>
  <c r="DL223" i="1"/>
  <c r="DL241" i="1"/>
  <c r="DL221" i="1"/>
  <c r="DL234" i="1"/>
  <c r="DL227" i="1"/>
  <c r="DL226" i="1"/>
  <c r="DL230" i="1"/>
  <c r="DL235" i="1"/>
  <c r="DL243" i="1"/>
  <c r="DL239" i="1"/>
  <c r="DL238" i="1"/>
  <c r="DG241" i="1"/>
  <c r="DG222" i="1"/>
  <c r="DG229" i="1"/>
  <c r="DG237" i="1"/>
  <c r="DG243" i="1"/>
  <c r="DG223" i="1"/>
  <c r="DG231" i="1"/>
  <c r="DG221" i="1"/>
  <c r="DG233" i="1"/>
  <c r="DG234" i="1"/>
  <c r="DG225" i="1"/>
  <c r="DG242" i="1"/>
  <c r="DG230" i="1"/>
  <c r="DG226" i="1"/>
  <c r="DG238" i="1"/>
  <c r="DG239" i="1"/>
  <c r="DG235" i="1"/>
  <c r="DG227" i="1"/>
  <c r="IY229" i="1"/>
  <c r="IY241" i="1"/>
  <c r="IY237" i="1"/>
  <c r="IY242" i="1"/>
  <c r="IY222" i="1"/>
  <c r="IY231" i="1"/>
  <c r="IY225" i="1"/>
  <c r="IY233" i="1"/>
  <c r="IY223" i="1"/>
  <c r="IY221" i="1"/>
  <c r="IY234" i="1"/>
  <c r="IY243" i="1"/>
  <c r="IY227" i="1"/>
  <c r="IY239" i="1"/>
  <c r="IY226" i="1"/>
  <c r="IY230" i="1"/>
  <c r="IY238" i="1"/>
  <c r="IY235" i="1"/>
  <c r="OM229" i="1"/>
  <c r="OM222" i="1"/>
  <c r="OM237" i="1"/>
  <c r="OM241" i="1"/>
  <c r="OM243" i="1"/>
  <c r="OM233" i="1"/>
  <c r="OM242" i="1"/>
  <c r="OM221" i="1"/>
  <c r="OM223" i="1"/>
  <c r="OM231" i="1"/>
  <c r="OM234" i="1"/>
  <c r="OM227" i="1"/>
  <c r="OM226" i="1"/>
  <c r="OM238" i="1"/>
  <c r="OM230" i="1"/>
  <c r="OM239" i="1"/>
  <c r="OM235" i="1"/>
  <c r="OM225" i="1"/>
  <c r="OK229" i="1"/>
  <c r="OK237" i="1"/>
  <c r="OK241" i="1"/>
  <c r="OK222" i="1"/>
  <c r="OK242" i="1"/>
  <c r="OK234" i="1"/>
  <c r="OK233" i="1"/>
  <c r="OK231" i="1"/>
  <c r="OK223" i="1"/>
  <c r="OK221" i="1"/>
  <c r="OK243" i="1"/>
  <c r="OK235" i="1"/>
  <c r="OK239" i="1"/>
  <c r="OK225" i="1"/>
  <c r="OK227" i="1"/>
  <c r="OK238" i="1"/>
  <c r="OK226" i="1"/>
  <c r="OK230" i="1"/>
  <c r="OH222" i="1"/>
  <c r="OH237" i="1"/>
  <c r="OH229" i="1"/>
  <c r="OH241" i="1"/>
  <c r="OH231" i="1"/>
  <c r="OH221" i="1"/>
  <c r="OH225" i="1"/>
  <c r="OH234" i="1"/>
  <c r="OH233" i="1"/>
  <c r="OH242" i="1"/>
  <c r="OH243" i="1"/>
  <c r="OH226" i="1"/>
  <c r="OH223" i="1"/>
  <c r="OH235" i="1"/>
  <c r="OH227" i="1"/>
  <c r="OH239" i="1"/>
  <c r="OH238" i="1"/>
  <c r="OH230" i="1"/>
  <c r="NA241" i="1"/>
  <c r="NA222" i="1"/>
  <c r="NA229" i="1"/>
  <c r="NA237" i="1"/>
  <c r="NA242" i="1"/>
  <c r="NA225" i="1"/>
  <c r="NA234" i="1"/>
  <c r="NA221" i="1"/>
  <c r="NA231" i="1"/>
  <c r="NA233" i="1"/>
  <c r="NA243" i="1"/>
  <c r="NA239" i="1"/>
  <c r="NA226" i="1"/>
  <c r="NA235" i="1"/>
  <c r="NA227" i="1"/>
  <c r="NA223" i="1"/>
  <c r="NA238" i="1"/>
  <c r="NA230" i="1"/>
  <c r="OC241" i="1"/>
  <c r="OC229" i="1"/>
  <c r="OC242" i="1"/>
  <c r="OC237" i="1"/>
  <c r="OC222" i="1"/>
  <c r="OC223" i="1"/>
  <c r="OC233" i="1"/>
  <c r="OC234" i="1"/>
  <c r="OC231" i="1"/>
  <c r="OC221" i="1"/>
  <c r="OC239" i="1"/>
  <c r="OC227" i="1"/>
  <c r="OC225" i="1"/>
  <c r="OC238" i="1"/>
  <c r="OC243" i="1"/>
  <c r="OC226" i="1"/>
  <c r="OC230" i="1"/>
  <c r="OC235" i="1"/>
  <c r="NJ237" i="1"/>
  <c r="NJ241" i="1"/>
  <c r="NJ229" i="1"/>
  <c r="NJ222" i="1"/>
  <c r="NJ242" i="1"/>
  <c r="NJ243" i="1"/>
  <c r="NJ223" i="1"/>
  <c r="NJ221" i="1"/>
  <c r="NJ225" i="1"/>
  <c r="NJ234" i="1"/>
  <c r="NJ231" i="1"/>
  <c r="NJ227" i="1"/>
  <c r="NJ233" i="1"/>
  <c r="NJ238" i="1"/>
  <c r="NJ230" i="1"/>
  <c r="NJ239" i="1"/>
  <c r="NJ226" i="1"/>
  <c r="NJ235" i="1"/>
  <c r="KZ222" i="1"/>
  <c r="KZ237" i="1"/>
  <c r="KZ241" i="1"/>
  <c r="KZ229" i="1"/>
  <c r="KZ231" i="1"/>
  <c r="KZ233" i="1"/>
  <c r="KZ221" i="1"/>
  <c r="KZ225" i="1"/>
  <c r="KZ234" i="1"/>
  <c r="KZ242" i="1"/>
  <c r="KZ243" i="1"/>
  <c r="KZ226" i="1"/>
  <c r="KZ223" i="1"/>
  <c r="KZ235" i="1"/>
  <c r="KZ239" i="1"/>
  <c r="KZ227" i="1"/>
  <c r="KZ238" i="1"/>
  <c r="KZ230" i="1"/>
  <c r="KN237" i="1"/>
  <c r="KN242" i="1"/>
  <c r="KN229" i="1"/>
  <c r="KN241" i="1"/>
  <c r="KN223" i="1"/>
  <c r="KN221" i="1"/>
  <c r="KN231" i="1"/>
  <c r="KN222" i="1"/>
  <c r="KN234" i="1"/>
  <c r="KN243" i="1"/>
  <c r="KN225" i="1"/>
  <c r="KN226" i="1"/>
  <c r="KN238" i="1"/>
  <c r="KN230" i="1"/>
  <c r="KN239" i="1"/>
  <c r="KN235" i="1"/>
  <c r="KN227" i="1"/>
  <c r="KN233" i="1"/>
  <c r="KP222" i="1"/>
  <c r="KP237" i="1"/>
  <c r="KP241" i="1"/>
  <c r="KP229" i="1"/>
  <c r="KP221" i="1"/>
  <c r="KP231" i="1"/>
  <c r="KP233" i="1"/>
  <c r="KP243" i="1"/>
  <c r="KP223" i="1"/>
  <c r="KP242" i="1"/>
  <c r="KP234" i="1"/>
  <c r="KP230" i="1"/>
  <c r="KP225" i="1"/>
  <c r="KP235" i="1"/>
  <c r="KP239" i="1"/>
  <c r="KP238" i="1"/>
  <c r="KP226" i="1"/>
  <c r="KP227" i="1"/>
  <c r="KG241" i="1"/>
  <c r="KG237" i="1"/>
  <c r="KG222" i="1"/>
  <c r="KG229" i="1"/>
  <c r="KG233" i="1"/>
  <c r="KG242" i="1"/>
  <c r="KG223" i="1"/>
  <c r="KG221" i="1"/>
  <c r="KG234" i="1"/>
  <c r="KG243" i="1"/>
  <c r="KG225" i="1"/>
  <c r="KG226" i="1"/>
  <c r="KG230" i="1"/>
  <c r="KG239" i="1"/>
  <c r="KG231" i="1"/>
  <c r="KG235" i="1"/>
  <c r="KG227" i="1"/>
  <c r="KG238" i="1"/>
  <c r="DD229" i="1"/>
  <c r="DD241" i="1"/>
  <c r="DD222" i="1"/>
  <c r="DD237" i="1"/>
  <c r="DD242" i="1"/>
  <c r="DD225" i="1"/>
  <c r="DD233" i="1"/>
  <c r="DD223" i="1"/>
  <c r="DD231" i="1"/>
  <c r="DD243" i="1"/>
  <c r="DD221" i="1"/>
  <c r="DD234" i="1"/>
  <c r="DD227" i="1"/>
  <c r="DD226" i="1"/>
  <c r="DD230" i="1"/>
  <c r="DD239" i="1"/>
  <c r="DD235" i="1"/>
  <c r="DD238" i="1"/>
  <c r="DA222" i="1"/>
  <c r="DA237" i="1"/>
  <c r="DA241" i="1"/>
  <c r="DA229" i="1"/>
  <c r="DA231" i="1"/>
  <c r="DA225" i="1"/>
  <c r="DA233" i="1"/>
  <c r="DA221" i="1"/>
  <c r="DA234" i="1"/>
  <c r="DA242" i="1"/>
  <c r="DA243" i="1"/>
  <c r="DA223" i="1"/>
  <c r="DA226" i="1"/>
  <c r="DA230" i="1"/>
  <c r="DA238" i="1"/>
  <c r="DA239" i="1"/>
  <c r="DA235" i="1"/>
  <c r="DA227" i="1"/>
  <c r="IX242" i="1"/>
  <c r="IX237" i="1"/>
  <c r="IX241" i="1"/>
  <c r="IX231" i="1"/>
  <c r="IX221" i="1"/>
  <c r="IX243" i="1"/>
  <c r="IX234" i="1"/>
  <c r="IX229" i="1"/>
  <c r="IX225" i="1"/>
  <c r="IX223" i="1"/>
  <c r="IX233" i="1"/>
  <c r="IX222" i="1"/>
  <c r="IX239" i="1"/>
  <c r="IX227" i="1"/>
  <c r="IX235" i="1"/>
  <c r="IX238" i="1"/>
  <c r="IX226" i="1"/>
  <c r="IX230" i="1"/>
  <c r="BG210" i="1"/>
  <c r="BG224" i="1"/>
  <c r="BG232" i="1"/>
  <c r="BG228" i="1"/>
  <c r="BG240" i="1"/>
  <c r="BG236" i="1"/>
  <c r="BG220" i="1"/>
  <c r="NX241" i="1"/>
  <c r="NX222" i="1"/>
  <c r="NX237" i="1"/>
  <c r="NX229" i="1"/>
  <c r="NX221" i="1"/>
  <c r="NX233" i="1"/>
  <c r="NX243" i="1"/>
  <c r="NX223" i="1"/>
  <c r="NX242" i="1"/>
  <c r="NX234" i="1"/>
  <c r="NX225" i="1"/>
  <c r="NX231" i="1"/>
  <c r="NX230" i="1"/>
  <c r="NX235" i="1"/>
  <c r="NX239" i="1"/>
  <c r="NX238" i="1"/>
  <c r="NX227" i="1"/>
  <c r="NX226" i="1"/>
  <c r="NF222" i="1"/>
  <c r="NF229" i="1"/>
  <c r="NF241" i="1"/>
  <c r="NF237" i="1"/>
  <c r="NF242" i="1"/>
  <c r="NF225" i="1"/>
  <c r="NF231" i="1"/>
  <c r="NF233" i="1"/>
  <c r="NF223" i="1"/>
  <c r="NF221" i="1"/>
  <c r="NF234" i="1"/>
  <c r="NF243" i="1"/>
  <c r="NF227" i="1"/>
  <c r="NF226" i="1"/>
  <c r="NF230" i="1"/>
  <c r="NF235" i="1"/>
  <c r="NF238" i="1"/>
  <c r="NF239" i="1"/>
  <c r="NS237" i="1"/>
  <c r="NS222" i="1"/>
  <c r="NS229" i="1"/>
  <c r="NS241" i="1"/>
  <c r="NS243" i="1"/>
  <c r="NS221" i="1"/>
  <c r="NS223" i="1"/>
  <c r="NS231" i="1"/>
  <c r="NS225" i="1"/>
  <c r="NS242" i="1"/>
  <c r="NS234" i="1"/>
  <c r="NS233" i="1"/>
  <c r="NS235" i="1"/>
  <c r="NS227" i="1"/>
  <c r="NS230" i="1"/>
  <c r="NS238" i="1"/>
  <c r="NS226" i="1"/>
  <c r="NS239" i="1"/>
  <c r="OE241" i="1"/>
  <c r="OE229" i="1"/>
  <c r="OE237" i="1"/>
  <c r="OE225" i="1"/>
  <c r="OE243" i="1"/>
  <c r="OE231" i="1"/>
  <c r="OE233" i="1"/>
  <c r="OE223" i="1"/>
  <c r="OE222" i="1"/>
  <c r="OE242" i="1"/>
  <c r="OE221" i="1"/>
  <c r="OE234" i="1"/>
  <c r="OE238" i="1"/>
  <c r="OE227" i="1"/>
  <c r="OE239" i="1"/>
  <c r="OE226" i="1"/>
  <c r="OE230" i="1"/>
  <c r="OE235" i="1"/>
  <c r="NM237" i="1"/>
  <c r="NM241" i="1"/>
  <c r="NM222" i="1"/>
  <c r="NM229" i="1"/>
  <c r="NM221" i="1"/>
  <c r="NM243" i="1"/>
  <c r="NM242" i="1"/>
  <c r="NM225" i="1"/>
  <c r="NM233" i="1"/>
  <c r="NM234" i="1"/>
  <c r="NM223" i="1"/>
  <c r="NM235" i="1"/>
  <c r="NM231" i="1"/>
  <c r="NM239" i="1"/>
  <c r="NM227" i="1"/>
  <c r="NM238" i="1"/>
  <c r="NM226" i="1"/>
  <c r="NM230" i="1"/>
  <c r="MV237" i="1"/>
  <c r="MV229" i="1"/>
  <c r="MV241" i="1"/>
  <c r="MV222" i="1"/>
  <c r="MV225" i="1"/>
  <c r="MV242" i="1"/>
  <c r="MV223" i="1"/>
  <c r="MV243" i="1"/>
  <c r="MV231" i="1"/>
  <c r="MV221" i="1"/>
  <c r="MV234" i="1"/>
  <c r="MV233" i="1"/>
  <c r="MV239" i="1"/>
  <c r="MV235" i="1"/>
  <c r="MV227" i="1"/>
  <c r="MV230" i="1"/>
  <c r="MV226" i="1"/>
  <c r="MV238" i="1"/>
  <c r="DK211" i="1"/>
  <c r="DK212" i="1"/>
  <c r="DK213" i="1"/>
  <c r="NU213" i="1"/>
  <c r="NU211" i="1"/>
  <c r="NU212" i="1"/>
  <c r="NY212" i="1"/>
  <c r="NY213" i="1"/>
  <c r="NY211" i="1"/>
  <c r="DM211" i="1"/>
  <c r="DM213" i="1"/>
  <c r="DM212" i="1"/>
  <c r="MJ212" i="1"/>
  <c r="MJ213" i="1"/>
  <c r="MJ211" i="1"/>
  <c r="LD212" i="1"/>
  <c r="LD213" i="1"/>
  <c r="LD211" i="1"/>
  <c r="LE211" i="1"/>
  <c r="LE212" i="1"/>
  <c r="LE213" i="1"/>
  <c r="DJ211" i="1"/>
  <c r="DJ212" i="1"/>
  <c r="DJ213" i="1"/>
  <c r="IV213" i="1"/>
  <c r="IV211" i="1"/>
  <c r="IV212" i="1"/>
  <c r="JF213" i="1"/>
  <c r="JF211" i="1"/>
  <c r="JF212" i="1"/>
  <c r="NH212" i="1"/>
  <c r="NH211" i="1"/>
  <c r="NH213" i="1"/>
  <c r="OJ211" i="1"/>
  <c r="OJ213" i="1"/>
  <c r="OJ212" i="1"/>
  <c r="NR213" i="1"/>
  <c r="NR211" i="1"/>
  <c r="NR212" i="1"/>
  <c r="OD211" i="1"/>
  <c r="OD212" i="1"/>
  <c r="OD213" i="1"/>
  <c r="MX212" i="1"/>
  <c r="MX213" i="1"/>
  <c r="MX211" i="1"/>
  <c r="NZ213" i="1"/>
  <c r="NZ211" i="1"/>
  <c r="NZ212" i="1"/>
  <c r="EC213" i="1"/>
  <c r="EC212" i="1"/>
  <c r="EC211" i="1"/>
  <c r="KB213" i="1"/>
  <c r="KB211" i="1"/>
  <c r="KB212" i="1"/>
  <c r="DI213" i="1"/>
  <c r="DI211" i="1"/>
  <c r="DI212" i="1"/>
  <c r="JI212" i="1"/>
  <c r="JI213" i="1"/>
  <c r="JI211" i="1"/>
  <c r="JC212" i="1"/>
  <c r="JC213" i="1"/>
  <c r="JC211" i="1"/>
  <c r="OL212" i="1"/>
  <c r="OL213" i="1"/>
  <c r="OL211" i="1"/>
  <c r="NT212" i="1"/>
  <c r="NT211" i="1"/>
  <c r="NT213" i="1"/>
  <c r="NC211" i="1"/>
  <c r="NC212" i="1"/>
  <c r="NC213" i="1"/>
  <c r="NO212" i="1"/>
  <c r="NO213" i="1"/>
  <c r="NO211" i="1"/>
  <c r="OA211" i="1"/>
  <c r="OA212" i="1"/>
  <c r="OA213" i="1"/>
  <c r="NK211" i="1"/>
  <c r="NK212" i="1"/>
  <c r="NK213" i="1"/>
  <c r="DX212" i="1"/>
  <c r="DX213" i="1"/>
  <c r="DX211" i="1"/>
  <c r="EA213" i="1"/>
  <c r="EA211" i="1"/>
  <c r="EA212" i="1"/>
  <c r="II213" i="1"/>
  <c r="II212" i="1"/>
  <c r="II211" i="1"/>
  <c r="KC213" i="1"/>
  <c r="KC211" i="1"/>
  <c r="KC212" i="1"/>
  <c r="DH211" i="1"/>
  <c r="DH212" i="1"/>
  <c r="DH213" i="1"/>
  <c r="JH212" i="1"/>
  <c r="JH213" i="1"/>
  <c r="JH211" i="1"/>
  <c r="IZ212" i="1"/>
  <c r="IZ213" i="1"/>
  <c r="IZ211" i="1"/>
  <c r="NW213" i="1"/>
  <c r="NW211" i="1"/>
  <c r="NW212" i="1"/>
  <c r="OI211" i="1"/>
  <c r="OI212" i="1"/>
  <c r="OI213" i="1"/>
  <c r="NQ213" i="1"/>
  <c r="NQ211" i="1"/>
  <c r="NQ212" i="1"/>
  <c r="MZ212" i="1"/>
  <c r="MZ211" i="1"/>
  <c r="MZ213" i="1"/>
  <c r="MW211" i="1"/>
  <c r="MW213" i="1"/>
  <c r="MW212" i="1"/>
  <c r="MT212" i="1"/>
  <c r="MT213" i="1"/>
  <c r="MT211" i="1"/>
  <c r="CZ211" i="1"/>
  <c r="CZ213" i="1"/>
  <c r="CZ212" i="1"/>
  <c r="EB212" i="1"/>
  <c r="EB213" i="1"/>
  <c r="EB211" i="1"/>
  <c r="KH213" i="1"/>
  <c r="KH211" i="1"/>
  <c r="KH212" i="1"/>
  <c r="NI212" i="1"/>
  <c r="NI213" i="1"/>
  <c r="NI211" i="1"/>
  <c r="OB212" i="1"/>
  <c r="OB211" i="1"/>
  <c r="OB213" i="1"/>
  <c r="KK211" i="1"/>
  <c r="KK212" i="1"/>
  <c r="KK213" i="1"/>
  <c r="KD211" i="1"/>
  <c r="KD212" i="1"/>
  <c r="KD213" i="1"/>
  <c r="DF211" i="1"/>
  <c r="DF213" i="1"/>
  <c r="DF212" i="1"/>
  <c r="DC211" i="1"/>
  <c r="DC213" i="1"/>
  <c r="DC212" i="1"/>
  <c r="JG211" i="1"/>
  <c r="JG213" i="1"/>
  <c r="JG212" i="1"/>
  <c r="IW212" i="1"/>
  <c r="IW213" i="1"/>
  <c r="IW211" i="1"/>
  <c r="NV211" i="1"/>
  <c r="NV213" i="1"/>
  <c r="NV212" i="1"/>
  <c r="NE211" i="1"/>
  <c r="NE213" i="1"/>
  <c r="NE212" i="1"/>
  <c r="NB212" i="1"/>
  <c r="NB213" i="1"/>
  <c r="NB211" i="1"/>
  <c r="MY212" i="1"/>
  <c r="MY213" i="1"/>
  <c r="MY211" i="1"/>
  <c r="NL211" i="1"/>
  <c r="NL212" i="1"/>
  <c r="NL213" i="1"/>
  <c r="DY212" i="1"/>
  <c r="DY213" i="1"/>
  <c r="DY211" i="1"/>
  <c r="KO211" i="1"/>
  <c r="KO212" i="1"/>
  <c r="KO213" i="1"/>
  <c r="OG211" i="1"/>
  <c r="OG213" i="1"/>
  <c r="OG212" i="1"/>
  <c r="KL211" i="1"/>
  <c r="KL212" i="1"/>
  <c r="KL213" i="1"/>
  <c r="KE212" i="1"/>
  <c r="KE211" i="1"/>
  <c r="KE213" i="1"/>
  <c r="DE211" i="1"/>
  <c r="DE213" i="1"/>
  <c r="DE212" i="1"/>
  <c r="DB213" i="1"/>
  <c r="DB211" i="1"/>
  <c r="DB212" i="1"/>
  <c r="JA213" i="1"/>
  <c r="JA211" i="1"/>
  <c r="JA212" i="1"/>
  <c r="NG212" i="1"/>
  <c r="NG213" i="1"/>
  <c r="NG211" i="1"/>
  <c r="ND212" i="1"/>
  <c r="ND213" i="1"/>
  <c r="ND211" i="1"/>
  <c r="OF213" i="1"/>
  <c r="OF211" i="1"/>
  <c r="OF212" i="1"/>
  <c r="NN211" i="1"/>
  <c r="NN212" i="1"/>
  <c r="NN213" i="1"/>
  <c r="MU213" i="1"/>
  <c r="MU211" i="1"/>
  <c r="MU212" i="1"/>
  <c r="DZ211" i="1"/>
  <c r="DZ212" i="1"/>
  <c r="DZ213" i="1"/>
  <c r="MI212" i="1"/>
  <c r="MI213" i="1"/>
  <c r="MI211" i="1"/>
  <c r="KU212" i="1"/>
  <c r="KU211" i="1"/>
  <c r="KU213" i="1"/>
  <c r="JB212" i="1"/>
  <c r="JB213" i="1"/>
  <c r="JB211" i="1"/>
  <c r="NP212" i="1"/>
  <c r="NP211" i="1"/>
  <c r="NP213" i="1"/>
  <c r="DN211" i="1"/>
  <c r="DN213" i="1"/>
  <c r="DN212" i="1"/>
  <c r="DU212" i="1"/>
  <c r="DU213" i="1"/>
  <c r="DU211" i="1"/>
  <c r="KM211" i="1"/>
  <c r="KM212" i="1"/>
  <c r="KM213" i="1"/>
  <c r="KF213" i="1"/>
  <c r="KF212" i="1"/>
  <c r="KF211" i="1"/>
  <c r="DL211" i="1"/>
  <c r="DL212" i="1"/>
  <c r="DL213" i="1"/>
  <c r="DG213" i="1"/>
  <c r="DG212" i="1"/>
  <c r="DG211" i="1"/>
  <c r="IY212" i="1"/>
  <c r="IY211" i="1"/>
  <c r="IY213" i="1"/>
  <c r="OM211" i="1"/>
  <c r="OM212" i="1"/>
  <c r="OM213" i="1"/>
  <c r="OK212" i="1"/>
  <c r="OK211" i="1"/>
  <c r="OK213" i="1"/>
  <c r="OH213" i="1"/>
  <c r="OH211" i="1"/>
  <c r="OH212" i="1"/>
  <c r="NA211" i="1"/>
  <c r="NA213" i="1"/>
  <c r="NA212" i="1"/>
  <c r="OC212" i="1"/>
  <c r="OC211" i="1"/>
  <c r="OC213" i="1"/>
  <c r="NJ213" i="1"/>
  <c r="NJ211" i="1"/>
  <c r="NJ212" i="1"/>
  <c r="IU212" i="1"/>
  <c r="IU213" i="1"/>
  <c r="IU211" i="1"/>
  <c r="KJ213" i="1"/>
  <c r="KJ211" i="1"/>
  <c r="KJ212" i="1"/>
  <c r="KZ213" i="1"/>
  <c r="KZ211" i="1"/>
  <c r="KZ212" i="1"/>
  <c r="KN212" i="1"/>
  <c r="KN213" i="1"/>
  <c r="KN211" i="1"/>
  <c r="KP212" i="1"/>
  <c r="KP213" i="1"/>
  <c r="KP211" i="1"/>
  <c r="KG211" i="1"/>
  <c r="KG212" i="1"/>
  <c r="KG213" i="1"/>
  <c r="DD211" i="1"/>
  <c r="DD212" i="1"/>
  <c r="DD213" i="1"/>
  <c r="DA212" i="1"/>
  <c r="DA213" i="1"/>
  <c r="DA211" i="1"/>
  <c r="IX212" i="1"/>
  <c r="IX213" i="1"/>
  <c r="IX211" i="1"/>
  <c r="NX211" i="1"/>
  <c r="NX213" i="1"/>
  <c r="NX212" i="1"/>
  <c r="NF212" i="1"/>
  <c r="NF211" i="1"/>
  <c r="NF213" i="1"/>
  <c r="NS211" i="1"/>
  <c r="NS212" i="1"/>
  <c r="NS213" i="1"/>
  <c r="OE211" i="1"/>
  <c r="OE212" i="1"/>
  <c r="OE213" i="1"/>
  <c r="NM211" i="1"/>
  <c r="NM213" i="1"/>
  <c r="NM212" i="1"/>
  <c r="MV213" i="1"/>
  <c r="MV211" i="1"/>
  <c r="MV212" i="1"/>
  <c r="IU196" i="1"/>
  <c r="IU205" i="1"/>
  <c r="IU208" i="1"/>
  <c r="IU195" i="1"/>
  <c r="IU197" i="1"/>
  <c r="IU199" i="1"/>
  <c r="IU207" i="1"/>
  <c r="IU209" i="1"/>
  <c r="IU203" i="1"/>
  <c r="IU204" i="1"/>
  <c r="IU200" i="1"/>
  <c r="IU201" i="1"/>
  <c r="JB196" i="1"/>
  <c r="JB197" i="1"/>
  <c r="JB195" i="1"/>
  <c r="JB208" i="1"/>
  <c r="JB205" i="1"/>
  <c r="JB209" i="1"/>
  <c r="JB199" i="1"/>
  <c r="JB207" i="1"/>
  <c r="JB204" i="1"/>
  <c r="JB200" i="1"/>
  <c r="JB201" i="1"/>
  <c r="JB203" i="1"/>
  <c r="NI197" i="1"/>
  <c r="NI195" i="1"/>
  <c r="NI196" i="1"/>
  <c r="NI208" i="1"/>
  <c r="NI205" i="1"/>
  <c r="NI207" i="1"/>
  <c r="NI209" i="1"/>
  <c r="NI199" i="1"/>
  <c r="NI204" i="1"/>
  <c r="NI203" i="1"/>
  <c r="NI201" i="1"/>
  <c r="NI200" i="1"/>
  <c r="NU205" i="1"/>
  <c r="NU196" i="1"/>
  <c r="NU195" i="1"/>
  <c r="NU208" i="1"/>
  <c r="NU197" i="1"/>
  <c r="NU203" i="1"/>
  <c r="NU199" i="1"/>
  <c r="NU209" i="1"/>
  <c r="NU207" i="1"/>
  <c r="NU201" i="1"/>
  <c r="NU204" i="1"/>
  <c r="NU200" i="1"/>
  <c r="OG196" i="1"/>
  <c r="OG208" i="1"/>
  <c r="OG205" i="1"/>
  <c r="OG195" i="1"/>
  <c r="OG209" i="1"/>
  <c r="OG207" i="1"/>
  <c r="OG197" i="1"/>
  <c r="OG201" i="1"/>
  <c r="OG203" i="1"/>
  <c r="OG199" i="1"/>
  <c r="OG200" i="1"/>
  <c r="OG204" i="1"/>
  <c r="NP205" i="1"/>
  <c r="NP196" i="1"/>
  <c r="NP208" i="1"/>
  <c r="NP195" i="1"/>
  <c r="NP207" i="1"/>
  <c r="NP209" i="1"/>
  <c r="NP197" i="1"/>
  <c r="NP199" i="1"/>
  <c r="NP203" i="1"/>
  <c r="NP200" i="1"/>
  <c r="NP201" i="1"/>
  <c r="NP204" i="1"/>
  <c r="OB196" i="1"/>
  <c r="OB208" i="1"/>
  <c r="OB195" i="1"/>
  <c r="OB205" i="1"/>
  <c r="OB209" i="1"/>
  <c r="OB203" i="1"/>
  <c r="OB207" i="1"/>
  <c r="OB199" i="1"/>
  <c r="OB197" i="1"/>
  <c r="OB204" i="1"/>
  <c r="OB200" i="1"/>
  <c r="OB201" i="1"/>
  <c r="NY208" i="1"/>
  <c r="NY205" i="1"/>
  <c r="NY195" i="1"/>
  <c r="NY196" i="1"/>
  <c r="NY203" i="1"/>
  <c r="NY199" i="1"/>
  <c r="NY209" i="1"/>
  <c r="NY207" i="1"/>
  <c r="NY197" i="1"/>
  <c r="NY200" i="1"/>
  <c r="NY201" i="1"/>
  <c r="NY204" i="1"/>
  <c r="DM195" i="1"/>
  <c r="DM205" i="1"/>
  <c r="DM196" i="1"/>
  <c r="DM199" i="1"/>
  <c r="DM208" i="1"/>
  <c r="DM197" i="1"/>
  <c r="DM209" i="1"/>
  <c r="DM207" i="1"/>
  <c r="DM200" i="1"/>
  <c r="DM201" i="1"/>
  <c r="DM204" i="1"/>
  <c r="DM203" i="1"/>
  <c r="MJ205" i="1"/>
  <c r="MJ196" i="1"/>
  <c r="MJ208" i="1"/>
  <c r="MJ195" i="1"/>
  <c r="MJ209" i="1"/>
  <c r="MJ197" i="1"/>
  <c r="MJ207" i="1"/>
  <c r="MJ199" i="1"/>
  <c r="MJ203" i="1"/>
  <c r="MJ200" i="1"/>
  <c r="MJ201" i="1"/>
  <c r="MJ204" i="1"/>
  <c r="LD195" i="1"/>
  <c r="LD196" i="1"/>
  <c r="LD205" i="1"/>
  <c r="LD208" i="1"/>
  <c r="LD207" i="1"/>
  <c r="LD203" i="1"/>
  <c r="LD197" i="1"/>
  <c r="LD199" i="1"/>
  <c r="LD209" i="1"/>
  <c r="LD204" i="1"/>
  <c r="LD201" i="1"/>
  <c r="LD200" i="1"/>
  <c r="LE195" i="1"/>
  <c r="LE196" i="1"/>
  <c r="LE208" i="1"/>
  <c r="LE205" i="1"/>
  <c r="LE203" i="1"/>
  <c r="LE207" i="1"/>
  <c r="LE209" i="1"/>
  <c r="LE197" i="1"/>
  <c r="LE201" i="1"/>
  <c r="LE199" i="1"/>
  <c r="LE204" i="1"/>
  <c r="LE200" i="1"/>
  <c r="DJ205" i="1"/>
  <c r="DJ208" i="1"/>
  <c r="DJ196" i="1"/>
  <c r="DJ195" i="1"/>
  <c r="DJ207" i="1"/>
  <c r="DJ197" i="1"/>
  <c r="DJ199" i="1"/>
  <c r="DJ201" i="1"/>
  <c r="DJ200" i="1"/>
  <c r="DJ204" i="1"/>
  <c r="DJ209" i="1"/>
  <c r="DJ203" i="1"/>
  <c r="IV195" i="1"/>
  <c r="IV196" i="1"/>
  <c r="IV205" i="1"/>
  <c r="IV197" i="1"/>
  <c r="IV208" i="1"/>
  <c r="IV209" i="1"/>
  <c r="IV199" i="1"/>
  <c r="IV200" i="1"/>
  <c r="IV204" i="1"/>
  <c r="IV207" i="1"/>
  <c r="IV203" i="1"/>
  <c r="IV201" i="1"/>
  <c r="JF195" i="1"/>
  <c r="JF205" i="1"/>
  <c r="JF196" i="1"/>
  <c r="JF208" i="1"/>
  <c r="JF207" i="1"/>
  <c r="JF199" i="1"/>
  <c r="JF209" i="1"/>
  <c r="JF203" i="1"/>
  <c r="JF201" i="1"/>
  <c r="JF200" i="1"/>
  <c r="JF204" i="1"/>
  <c r="JF197" i="1"/>
  <c r="NH196" i="1"/>
  <c r="NH208" i="1"/>
  <c r="NH195" i="1"/>
  <c r="NH205" i="1"/>
  <c r="NH207" i="1"/>
  <c r="NH209" i="1"/>
  <c r="NH197" i="1"/>
  <c r="NH201" i="1"/>
  <c r="NH199" i="1"/>
  <c r="NH203" i="1"/>
  <c r="NH200" i="1"/>
  <c r="NH204" i="1"/>
  <c r="OJ208" i="1"/>
  <c r="OJ205" i="1"/>
  <c r="OJ196" i="1"/>
  <c r="OJ195" i="1"/>
  <c r="OJ197" i="1"/>
  <c r="OJ209" i="1"/>
  <c r="OJ201" i="1"/>
  <c r="OJ207" i="1"/>
  <c r="OJ200" i="1"/>
  <c r="OJ204" i="1"/>
  <c r="OJ199" i="1"/>
  <c r="OJ203" i="1"/>
  <c r="NR205" i="1"/>
  <c r="NR196" i="1"/>
  <c r="NR195" i="1"/>
  <c r="NR208" i="1"/>
  <c r="NR200" i="1"/>
  <c r="NR197" i="1"/>
  <c r="NR199" i="1"/>
  <c r="NR207" i="1"/>
  <c r="NR203" i="1"/>
  <c r="NR201" i="1"/>
  <c r="NR204" i="1"/>
  <c r="NR209" i="1"/>
  <c r="OD208" i="1"/>
  <c r="OD195" i="1"/>
  <c r="OD196" i="1"/>
  <c r="OD205" i="1"/>
  <c r="OD207" i="1"/>
  <c r="OD199" i="1"/>
  <c r="OD209" i="1"/>
  <c r="OD197" i="1"/>
  <c r="OD203" i="1"/>
  <c r="OD204" i="1"/>
  <c r="OD200" i="1"/>
  <c r="OD201" i="1"/>
  <c r="MX195" i="1"/>
  <c r="MX205" i="1"/>
  <c r="MX196" i="1"/>
  <c r="MX208" i="1"/>
  <c r="MX197" i="1"/>
  <c r="MX199" i="1"/>
  <c r="MX209" i="1"/>
  <c r="MX207" i="1"/>
  <c r="MX203" i="1"/>
  <c r="MX201" i="1"/>
  <c r="MX200" i="1"/>
  <c r="MX204" i="1"/>
  <c r="NZ205" i="1"/>
  <c r="NZ195" i="1"/>
  <c r="NZ196" i="1"/>
  <c r="NZ208" i="1"/>
  <c r="NZ197" i="1"/>
  <c r="NZ199" i="1"/>
  <c r="NZ209" i="1"/>
  <c r="NZ207" i="1"/>
  <c r="NZ203" i="1"/>
  <c r="NZ204" i="1"/>
  <c r="NZ201" i="1"/>
  <c r="NZ200" i="1"/>
  <c r="EC205" i="1"/>
  <c r="EC196" i="1"/>
  <c r="EC195" i="1"/>
  <c r="EC208" i="1"/>
  <c r="EC207" i="1"/>
  <c r="EC197" i="1"/>
  <c r="EC209" i="1"/>
  <c r="EC199" i="1"/>
  <c r="EC200" i="1"/>
  <c r="EC203" i="1"/>
  <c r="EC201" i="1"/>
  <c r="EC204" i="1"/>
  <c r="KH205" i="1"/>
  <c r="KH196" i="1"/>
  <c r="KH208" i="1"/>
  <c r="KH195" i="1"/>
  <c r="KH197" i="1"/>
  <c r="KH203" i="1"/>
  <c r="KH207" i="1"/>
  <c r="KH209" i="1"/>
  <c r="KH199" i="1"/>
  <c r="KH201" i="1"/>
  <c r="KH200" i="1"/>
  <c r="KH204" i="1"/>
  <c r="DN196" i="1"/>
  <c r="DN208" i="1"/>
  <c r="DN195" i="1"/>
  <c r="DN205" i="1"/>
  <c r="DN197" i="1"/>
  <c r="DN207" i="1"/>
  <c r="DN199" i="1"/>
  <c r="DN209" i="1"/>
  <c r="DN203" i="1"/>
  <c r="DN200" i="1"/>
  <c r="DN204" i="1"/>
  <c r="DN201" i="1"/>
  <c r="KB208" i="1"/>
  <c r="KB205" i="1"/>
  <c r="KB196" i="1"/>
  <c r="KB195" i="1"/>
  <c r="KB197" i="1"/>
  <c r="KB199" i="1"/>
  <c r="KB207" i="1"/>
  <c r="KB201" i="1"/>
  <c r="KB204" i="1"/>
  <c r="KB209" i="1"/>
  <c r="KB203" i="1"/>
  <c r="KB200" i="1"/>
  <c r="DI208" i="1"/>
  <c r="DI196" i="1"/>
  <c r="DI195" i="1"/>
  <c r="DI205" i="1"/>
  <c r="DI209" i="1"/>
  <c r="DI203" i="1"/>
  <c r="DI197" i="1"/>
  <c r="DI201" i="1"/>
  <c r="DI199" i="1"/>
  <c r="DI204" i="1"/>
  <c r="DI207" i="1"/>
  <c r="DI200" i="1"/>
  <c r="JI208" i="1"/>
  <c r="JI205" i="1"/>
  <c r="JI196" i="1"/>
  <c r="JI195" i="1"/>
  <c r="JI209" i="1"/>
  <c r="JI199" i="1"/>
  <c r="JI201" i="1"/>
  <c r="JI203" i="1"/>
  <c r="JI204" i="1"/>
  <c r="JI207" i="1"/>
  <c r="JI197" i="1"/>
  <c r="JI200" i="1"/>
  <c r="JC195" i="1"/>
  <c r="JC196" i="1"/>
  <c r="JC205" i="1"/>
  <c r="JC208" i="1"/>
  <c r="JC207" i="1"/>
  <c r="JC197" i="1"/>
  <c r="JC209" i="1"/>
  <c r="JC201" i="1"/>
  <c r="JC204" i="1"/>
  <c r="JC199" i="1"/>
  <c r="JC200" i="1"/>
  <c r="JC203" i="1"/>
  <c r="OL208" i="1"/>
  <c r="OL205" i="1"/>
  <c r="OL196" i="1"/>
  <c r="OL195" i="1"/>
  <c r="OL199" i="1"/>
  <c r="OL207" i="1"/>
  <c r="OL209" i="1"/>
  <c r="OL203" i="1"/>
  <c r="OL200" i="1"/>
  <c r="OL204" i="1"/>
  <c r="OL201" i="1"/>
  <c r="OL197" i="1"/>
  <c r="NT196" i="1"/>
  <c r="NT195" i="1"/>
  <c r="NT208" i="1"/>
  <c r="NT205" i="1"/>
  <c r="NT197" i="1"/>
  <c r="NT209" i="1"/>
  <c r="NT203" i="1"/>
  <c r="NT207" i="1"/>
  <c r="NT199" i="1"/>
  <c r="NT200" i="1"/>
  <c r="NT201" i="1"/>
  <c r="NT204" i="1"/>
  <c r="NC208" i="1"/>
  <c r="NC195" i="1"/>
  <c r="NC205" i="1"/>
  <c r="NC196" i="1"/>
  <c r="NC197" i="1"/>
  <c r="NC209" i="1"/>
  <c r="NC200" i="1"/>
  <c r="NC207" i="1"/>
  <c r="NC203" i="1"/>
  <c r="NC199" i="1"/>
  <c r="NC204" i="1"/>
  <c r="NC201" i="1"/>
  <c r="NO195" i="1"/>
  <c r="NO205" i="1"/>
  <c r="NO196" i="1"/>
  <c r="NO208" i="1"/>
  <c r="NO197" i="1"/>
  <c r="NO209" i="1"/>
  <c r="NO203" i="1"/>
  <c r="NO207" i="1"/>
  <c r="NO199" i="1"/>
  <c r="NO204" i="1"/>
  <c r="NO201" i="1"/>
  <c r="NO200" i="1"/>
  <c r="OA195" i="1"/>
  <c r="OA196" i="1"/>
  <c r="OA208" i="1"/>
  <c r="OA197" i="1"/>
  <c r="OA205" i="1"/>
  <c r="OA207" i="1"/>
  <c r="OA199" i="1"/>
  <c r="OA209" i="1"/>
  <c r="OA203" i="1"/>
  <c r="OA200" i="1"/>
  <c r="OA201" i="1"/>
  <c r="OA204" i="1"/>
  <c r="NK205" i="1"/>
  <c r="NK208" i="1"/>
  <c r="NK195" i="1"/>
  <c r="NK196" i="1"/>
  <c r="NK197" i="1"/>
  <c r="NK203" i="1"/>
  <c r="NK207" i="1"/>
  <c r="NK199" i="1"/>
  <c r="NK209" i="1"/>
  <c r="NK200" i="1"/>
  <c r="NK201" i="1"/>
  <c r="NK204" i="1"/>
  <c r="DX205" i="1"/>
  <c r="DX196" i="1"/>
  <c r="DX208" i="1"/>
  <c r="DX195" i="1"/>
  <c r="DX197" i="1"/>
  <c r="DX209" i="1"/>
  <c r="DX207" i="1"/>
  <c r="DX199" i="1"/>
  <c r="DX203" i="1"/>
  <c r="DX201" i="1"/>
  <c r="DX200" i="1"/>
  <c r="DX204" i="1"/>
  <c r="EA195" i="1"/>
  <c r="EA196" i="1"/>
  <c r="EA205" i="1"/>
  <c r="EA208" i="1"/>
  <c r="EA197" i="1"/>
  <c r="EA209" i="1"/>
  <c r="EA207" i="1"/>
  <c r="EA199" i="1"/>
  <c r="EA200" i="1"/>
  <c r="EA204" i="1"/>
  <c r="EA201" i="1"/>
  <c r="EA203" i="1"/>
  <c r="KC205" i="1"/>
  <c r="KC196" i="1"/>
  <c r="KC195" i="1"/>
  <c r="KC199" i="1"/>
  <c r="KC208" i="1"/>
  <c r="KC209" i="1"/>
  <c r="KC203" i="1"/>
  <c r="KC207" i="1"/>
  <c r="KC204" i="1"/>
  <c r="KC201" i="1"/>
  <c r="KC197" i="1"/>
  <c r="KC200" i="1"/>
  <c r="DH195" i="1"/>
  <c r="DH197" i="1"/>
  <c r="DH196" i="1"/>
  <c r="DH205" i="1"/>
  <c r="DH208" i="1"/>
  <c r="DH203" i="1"/>
  <c r="DH207" i="1"/>
  <c r="DH209" i="1"/>
  <c r="DH199" i="1"/>
  <c r="DH204" i="1"/>
  <c r="DH201" i="1"/>
  <c r="DH200" i="1"/>
  <c r="JH195" i="1"/>
  <c r="JH196" i="1"/>
  <c r="JH205" i="1"/>
  <c r="JH208" i="1"/>
  <c r="JH197" i="1"/>
  <c r="JH209" i="1"/>
  <c r="JH207" i="1"/>
  <c r="JH199" i="1"/>
  <c r="JH203" i="1"/>
  <c r="JH201" i="1"/>
  <c r="JH204" i="1"/>
  <c r="JH200" i="1"/>
  <c r="IZ195" i="1"/>
  <c r="IZ205" i="1"/>
  <c r="IZ196" i="1"/>
  <c r="IZ208" i="1"/>
  <c r="IZ199" i="1"/>
  <c r="IZ209" i="1"/>
  <c r="IZ197" i="1"/>
  <c r="IZ203" i="1"/>
  <c r="IZ207" i="1"/>
  <c r="IZ201" i="1"/>
  <c r="IZ200" i="1"/>
  <c r="IZ204" i="1"/>
  <c r="NW196" i="1"/>
  <c r="NW205" i="1"/>
  <c r="NW208" i="1"/>
  <c r="NW195" i="1"/>
  <c r="NW197" i="1"/>
  <c r="NW209" i="1"/>
  <c r="NW207" i="1"/>
  <c r="NW199" i="1"/>
  <c r="NW200" i="1"/>
  <c r="NW204" i="1"/>
  <c r="NW201" i="1"/>
  <c r="NW203" i="1"/>
  <c r="OI205" i="1"/>
  <c r="OI197" i="1"/>
  <c r="OI208" i="1"/>
  <c r="OI195" i="1"/>
  <c r="OI196" i="1"/>
  <c r="OI207" i="1"/>
  <c r="OI199" i="1"/>
  <c r="OI203" i="1"/>
  <c r="OI209" i="1"/>
  <c r="OI200" i="1"/>
  <c r="OI201" i="1"/>
  <c r="OI204" i="1"/>
  <c r="NQ197" i="1"/>
  <c r="NQ208" i="1"/>
  <c r="NQ205" i="1"/>
  <c r="NQ195" i="1"/>
  <c r="NQ196" i="1"/>
  <c r="NQ203" i="1"/>
  <c r="NQ209" i="1"/>
  <c r="NQ199" i="1"/>
  <c r="NQ207" i="1"/>
  <c r="NQ204" i="1"/>
  <c r="NQ200" i="1"/>
  <c r="NQ201" i="1"/>
  <c r="MZ195" i="1"/>
  <c r="MZ196" i="1"/>
  <c r="MZ205" i="1"/>
  <c r="MZ208" i="1"/>
  <c r="MZ209" i="1"/>
  <c r="MZ197" i="1"/>
  <c r="MZ207" i="1"/>
  <c r="MZ199" i="1"/>
  <c r="MZ203" i="1"/>
  <c r="MZ204" i="1"/>
  <c r="MZ201" i="1"/>
  <c r="MZ200" i="1"/>
  <c r="MW195" i="1"/>
  <c r="MW208" i="1"/>
  <c r="MW205" i="1"/>
  <c r="MW196" i="1"/>
  <c r="MW209" i="1"/>
  <c r="MW197" i="1"/>
  <c r="MW207" i="1"/>
  <c r="MW199" i="1"/>
  <c r="MW203" i="1"/>
  <c r="MW204" i="1"/>
  <c r="MW201" i="1"/>
  <c r="MW200" i="1"/>
  <c r="MT205" i="1"/>
  <c r="MT196" i="1"/>
  <c r="MT195" i="1"/>
  <c r="MT208" i="1"/>
  <c r="MT197" i="1"/>
  <c r="MT207" i="1"/>
  <c r="MT203" i="1"/>
  <c r="MT199" i="1"/>
  <c r="MT209" i="1"/>
  <c r="MT201" i="1"/>
  <c r="MT204" i="1"/>
  <c r="MT200" i="1"/>
  <c r="CZ26" i="1"/>
  <c r="CZ195" i="1"/>
  <c r="CZ208" i="1"/>
  <c r="CZ196" i="1"/>
  <c r="CZ205" i="1"/>
  <c r="CZ199" i="1"/>
  <c r="CZ203" i="1"/>
  <c r="CZ197" i="1"/>
  <c r="CZ209" i="1"/>
  <c r="CZ200" i="1"/>
  <c r="CZ204" i="1"/>
  <c r="CZ207" i="1"/>
  <c r="CZ201" i="1"/>
  <c r="EB208" i="1"/>
  <c r="EB195" i="1"/>
  <c r="EB205" i="1"/>
  <c r="EB196" i="1"/>
  <c r="EB207" i="1"/>
  <c r="EB199" i="1"/>
  <c r="EB209" i="1"/>
  <c r="EB197" i="1"/>
  <c r="EB204" i="1"/>
  <c r="EB203" i="1"/>
  <c r="EB200" i="1"/>
  <c r="EB201" i="1"/>
  <c r="MI208" i="1"/>
  <c r="MI196" i="1"/>
  <c r="MI195" i="1"/>
  <c r="MI205" i="1"/>
  <c r="MI207" i="1"/>
  <c r="MI209" i="1"/>
  <c r="MI199" i="1"/>
  <c r="MI197" i="1"/>
  <c r="MI201" i="1"/>
  <c r="MI200" i="1"/>
  <c r="MI204" i="1"/>
  <c r="MI203" i="1"/>
  <c r="KU196" i="1"/>
  <c r="KU208" i="1"/>
  <c r="KU195" i="1"/>
  <c r="KU205" i="1"/>
  <c r="KU197" i="1"/>
  <c r="KU209" i="1"/>
  <c r="KU203" i="1"/>
  <c r="KU207" i="1"/>
  <c r="KU204" i="1"/>
  <c r="KU199" i="1"/>
  <c r="KU201" i="1"/>
  <c r="KU200" i="1"/>
  <c r="KK195" i="1"/>
  <c r="KK196" i="1"/>
  <c r="KK197" i="1"/>
  <c r="KK208" i="1"/>
  <c r="KK205" i="1"/>
  <c r="KK203" i="1"/>
  <c r="KK207" i="1"/>
  <c r="KK209" i="1"/>
  <c r="KK200" i="1"/>
  <c r="KK204" i="1"/>
  <c r="KK201" i="1"/>
  <c r="KK199" i="1"/>
  <c r="KD195" i="1"/>
  <c r="KD196" i="1"/>
  <c r="KD205" i="1"/>
  <c r="KD197" i="1"/>
  <c r="KD208" i="1"/>
  <c r="KD203" i="1"/>
  <c r="KD199" i="1"/>
  <c r="KD209" i="1"/>
  <c r="KD200" i="1"/>
  <c r="KD204" i="1"/>
  <c r="KD207" i="1"/>
  <c r="KD201" i="1"/>
  <c r="DF208" i="1"/>
  <c r="DF205" i="1"/>
  <c r="DF196" i="1"/>
  <c r="DF195" i="1"/>
  <c r="DF207" i="1"/>
  <c r="DF197" i="1"/>
  <c r="DF209" i="1"/>
  <c r="DF200" i="1"/>
  <c r="DF201" i="1"/>
  <c r="DF199" i="1"/>
  <c r="DF204" i="1"/>
  <c r="DF203" i="1"/>
  <c r="DC195" i="1"/>
  <c r="DC205" i="1"/>
  <c r="DC196" i="1"/>
  <c r="DC208" i="1"/>
  <c r="DC207" i="1"/>
  <c r="DC199" i="1"/>
  <c r="DC209" i="1"/>
  <c r="DC197" i="1"/>
  <c r="DC203" i="1"/>
  <c r="DC204" i="1"/>
  <c r="DC200" i="1"/>
  <c r="DC201" i="1"/>
  <c r="JG195" i="1"/>
  <c r="JG205" i="1"/>
  <c r="JG196" i="1"/>
  <c r="JG208" i="1"/>
  <c r="JG207" i="1"/>
  <c r="JG209" i="1"/>
  <c r="JG197" i="1"/>
  <c r="JG199" i="1"/>
  <c r="JG201" i="1"/>
  <c r="JG200" i="1"/>
  <c r="JG204" i="1"/>
  <c r="JG203" i="1"/>
  <c r="IW205" i="1"/>
  <c r="IW208" i="1"/>
  <c r="IW196" i="1"/>
  <c r="IW195" i="1"/>
  <c r="IW207" i="1"/>
  <c r="IW199" i="1"/>
  <c r="IW203" i="1"/>
  <c r="IW197" i="1"/>
  <c r="IW209" i="1"/>
  <c r="IW200" i="1"/>
  <c r="IW201" i="1"/>
  <c r="IW204" i="1"/>
  <c r="NV195" i="1"/>
  <c r="NV196" i="1"/>
  <c r="NV208" i="1"/>
  <c r="NV205" i="1"/>
  <c r="NV207" i="1"/>
  <c r="NV197" i="1"/>
  <c r="NV209" i="1"/>
  <c r="NV204" i="1"/>
  <c r="NV199" i="1"/>
  <c r="NV203" i="1"/>
  <c r="NV200" i="1"/>
  <c r="NV201" i="1"/>
  <c r="NE195" i="1"/>
  <c r="NE205" i="1"/>
  <c r="NE196" i="1"/>
  <c r="NE208" i="1"/>
  <c r="NE197" i="1"/>
  <c r="NE207" i="1"/>
  <c r="NE203" i="1"/>
  <c r="NE199" i="1"/>
  <c r="NE209" i="1"/>
  <c r="NE204" i="1"/>
  <c r="NE201" i="1"/>
  <c r="NE200" i="1"/>
  <c r="NB205" i="1"/>
  <c r="NB196" i="1"/>
  <c r="NB195" i="1"/>
  <c r="NB208" i="1"/>
  <c r="NB207" i="1"/>
  <c r="NB197" i="1"/>
  <c r="NB203" i="1"/>
  <c r="NB209" i="1"/>
  <c r="NB201" i="1"/>
  <c r="NB199" i="1"/>
  <c r="NB204" i="1"/>
  <c r="NB200" i="1"/>
  <c r="MY195" i="1"/>
  <c r="MY205" i="1"/>
  <c r="MY196" i="1"/>
  <c r="MY208" i="1"/>
  <c r="MY207" i="1"/>
  <c r="MY203" i="1"/>
  <c r="MY200" i="1"/>
  <c r="MY199" i="1"/>
  <c r="MY209" i="1"/>
  <c r="MY204" i="1"/>
  <c r="MY197" i="1"/>
  <c r="MY201" i="1"/>
  <c r="NL208" i="1"/>
  <c r="NL195" i="1"/>
  <c r="NL196" i="1"/>
  <c r="NL205" i="1"/>
  <c r="NL197" i="1"/>
  <c r="NL209" i="1"/>
  <c r="NL207" i="1"/>
  <c r="NL199" i="1"/>
  <c r="NL200" i="1"/>
  <c r="NL201" i="1"/>
  <c r="NL204" i="1"/>
  <c r="NL203" i="1"/>
  <c r="DY195" i="1"/>
  <c r="DY205" i="1"/>
  <c r="DY196" i="1"/>
  <c r="DY208" i="1"/>
  <c r="DY207" i="1"/>
  <c r="DY199" i="1"/>
  <c r="DY197" i="1"/>
  <c r="DY209" i="1"/>
  <c r="DY201" i="1"/>
  <c r="DY203" i="1"/>
  <c r="DY204" i="1"/>
  <c r="DY200" i="1"/>
  <c r="DK195" i="1"/>
  <c r="DK205" i="1"/>
  <c r="DK196" i="1"/>
  <c r="DK208" i="1"/>
  <c r="DK207" i="1"/>
  <c r="DK197" i="1"/>
  <c r="DK209" i="1"/>
  <c r="DK199" i="1"/>
  <c r="DK200" i="1"/>
  <c r="DK204" i="1"/>
  <c r="DK203" i="1"/>
  <c r="DK201" i="1"/>
  <c r="DU205" i="1"/>
  <c r="DU208" i="1"/>
  <c r="DU195" i="1"/>
  <c r="DU196" i="1"/>
  <c r="DU199" i="1"/>
  <c r="DU200" i="1"/>
  <c r="DU207" i="1"/>
  <c r="DU197" i="1"/>
  <c r="DU209" i="1"/>
  <c r="DU203" i="1"/>
  <c r="DU201" i="1"/>
  <c r="DU204" i="1"/>
  <c r="KL196" i="1"/>
  <c r="KL195" i="1"/>
  <c r="KL205" i="1"/>
  <c r="KL208" i="1"/>
  <c r="KL209" i="1"/>
  <c r="KL207" i="1"/>
  <c r="KL199" i="1"/>
  <c r="KL197" i="1"/>
  <c r="KL203" i="1"/>
  <c r="KL204" i="1"/>
  <c r="KL201" i="1"/>
  <c r="KL200" i="1"/>
  <c r="KE196" i="1"/>
  <c r="KE195" i="1"/>
  <c r="KE205" i="1"/>
  <c r="KE208" i="1"/>
  <c r="KE203" i="1"/>
  <c r="KE209" i="1"/>
  <c r="KE197" i="1"/>
  <c r="KE207" i="1"/>
  <c r="KE199" i="1"/>
  <c r="KE200" i="1"/>
  <c r="KE204" i="1"/>
  <c r="KE201" i="1"/>
  <c r="DE196" i="1"/>
  <c r="DE208" i="1"/>
  <c r="DE195" i="1"/>
  <c r="DE205" i="1"/>
  <c r="DE209" i="1"/>
  <c r="DE199" i="1"/>
  <c r="DE207" i="1"/>
  <c r="DE197" i="1"/>
  <c r="DE200" i="1"/>
  <c r="DE204" i="1"/>
  <c r="DE203" i="1"/>
  <c r="DE201" i="1"/>
  <c r="DB195" i="1"/>
  <c r="DB205" i="1"/>
  <c r="DB196" i="1"/>
  <c r="DB208" i="1"/>
  <c r="DB209" i="1"/>
  <c r="DB203" i="1"/>
  <c r="DB207" i="1"/>
  <c r="DB197" i="1"/>
  <c r="DB199" i="1"/>
  <c r="DB201" i="1"/>
  <c r="DB200" i="1"/>
  <c r="DB204" i="1"/>
  <c r="JA195" i="1"/>
  <c r="JA208" i="1"/>
  <c r="JA205" i="1"/>
  <c r="JA196" i="1"/>
  <c r="JA203" i="1"/>
  <c r="JA209" i="1"/>
  <c r="JA197" i="1"/>
  <c r="JA199" i="1"/>
  <c r="JA207" i="1"/>
  <c r="JA201" i="1"/>
  <c r="JA204" i="1"/>
  <c r="JA200" i="1"/>
  <c r="NG196" i="1"/>
  <c r="NG195" i="1"/>
  <c r="NG205" i="1"/>
  <c r="NG208" i="1"/>
  <c r="NG199" i="1"/>
  <c r="NG209" i="1"/>
  <c r="NG197" i="1"/>
  <c r="NG203" i="1"/>
  <c r="NG207" i="1"/>
  <c r="NG200" i="1"/>
  <c r="NG201" i="1"/>
  <c r="NG204" i="1"/>
  <c r="ND205" i="1"/>
  <c r="ND208" i="1"/>
  <c r="ND196" i="1"/>
  <c r="ND195" i="1"/>
  <c r="ND207" i="1"/>
  <c r="ND199" i="1"/>
  <c r="ND203" i="1"/>
  <c r="ND197" i="1"/>
  <c r="ND201" i="1"/>
  <c r="ND200" i="1"/>
  <c r="ND209" i="1"/>
  <c r="ND204" i="1"/>
  <c r="OF205" i="1"/>
  <c r="OF208" i="1"/>
  <c r="OF195" i="1"/>
  <c r="OF196" i="1"/>
  <c r="OF197" i="1"/>
  <c r="OF199" i="1"/>
  <c r="OF207" i="1"/>
  <c r="OF209" i="1"/>
  <c r="OF200" i="1"/>
  <c r="OF204" i="1"/>
  <c r="OF203" i="1"/>
  <c r="OF201" i="1"/>
  <c r="NN208" i="1"/>
  <c r="NN195" i="1"/>
  <c r="NN205" i="1"/>
  <c r="NN196" i="1"/>
  <c r="NN199" i="1"/>
  <c r="NN209" i="1"/>
  <c r="NN197" i="1"/>
  <c r="NN201" i="1"/>
  <c r="NN204" i="1"/>
  <c r="NN200" i="1"/>
  <c r="NN203" i="1"/>
  <c r="NN207" i="1"/>
  <c r="MU205" i="1"/>
  <c r="MU208" i="1"/>
  <c r="MU195" i="1"/>
  <c r="MU196" i="1"/>
  <c r="MU197" i="1"/>
  <c r="MU209" i="1"/>
  <c r="MU207" i="1"/>
  <c r="MU199" i="1"/>
  <c r="MU203" i="1"/>
  <c r="MU204" i="1"/>
  <c r="MU200" i="1"/>
  <c r="MU201" i="1"/>
  <c r="DZ196" i="1"/>
  <c r="DZ208" i="1"/>
  <c r="DZ195" i="1"/>
  <c r="DZ205" i="1"/>
  <c r="DZ207" i="1"/>
  <c r="DZ209" i="1"/>
  <c r="DZ203" i="1"/>
  <c r="DZ197" i="1"/>
  <c r="DZ199" i="1"/>
  <c r="DZ204" i="1"/>
  <c r="DZ200" i="1"/>
  <c r="DZ201" i="1"/>
  <c r="II196" i="1"/>
  <c r="II208" i="1"/>
  <c r="II195" i="1"/>
  <c r="II205" i="1"/>
  <c r="II209" i="1"/>
  <c r="II203" i="1"/>
  <c r="II207" i="1"/>
  <c r="II199" i="1"/>
  <c r="II197" i="1"/>
  <c r="II200" i="1"/>
  <c r="II201" i="1"/>
  <c r="II204" i="1"/>
  <c r="KM205" i="1"/>
  <c r="KM196" i="1"/>
  <c r="KM208" i="1"/>
  <c r="KM195" i="1"/>
  <c r="KM207" i="1"/>
  <c r="KM197" i="1"/>
  <c r="KM199" i="1"/>
  <c r="KM201" i="1"/>
  <c r="KM203" i="1"/>
  <c r="KM209" i="1"/>
  <c r="KM200" i="1"/>
  <c r="KM204" i="1"/>
  <c r="KF195" i="1"/>
  <c r="KF205" i="1"/>
  <c r="KF208" i="1"/>
  <c r="KF196" i="1"/>
  <c r="KF197" i="1"/>
  <c r="KF209" i="1"/>
  <c r="KF203" i="1"/>
  <c r="KF199" i="1"/>
  <c r="KF207" i="1"/>
  <c r="KF204" i="1"/>
  <c r="KF201" i="1"/>
  <c r="KF200" i="1"/>
  <c r="DL195" i="1"/>
  <c r="DL196" i="1"/>
  <c r="DL208" i="1"/>
  <c r="DL205" i="1"/>
  <c r="DL203" i="1"/>
  <c r="DL207" i="1"/>
  <c r="DL209" i="1"/>
  <c r="DL197" i="1"/>
  <c r="DL200" i="1"/>
  <c r="DL201" i="1"/>
  <c r="DL204" i="1"/>
  <c r="DL199" i="1"/>
  <c r="DG195" i="1"/>
  <c r="DG205" i="1"/>
  <c r="DG208" i="1"/>
  <c r="DG196" i="1"/>
  <c r="DG199" i="1"/>
  <c r="DG209" i="1"/>
  <c r="DG197" i="1"/>
  <c r="DG207" i="1"/>
  <c r="DG203" i="1"/>
  <c r="DG204" i="1"/>
  <c r="DG200" i="1"/>
  <c r="DG201" i="1"/>
  <c r="IY208" i="1"/>
  <c r="IY195" i="1"/>
  <c r="IY196" i="1"/>
  <c r="IY205" i="1"/>
  <c r="IY199" i="1"/>
  <c r="IY203" i="1"/>
  <c r="IY209" i="1"/>
  <c r="IY197" i="1"/>
  <c r="IY201" i="1"/>
  <c r="IY207" i="1"/>
  <c r="IY204" i="1"/>
  <c r="IY200" i="1"/>
  <c r="OM208" i="1"/>
  <c r="OM195" i="1"/>
  <c r="OM196" i="1"/>
  <c r="OM205" i="1"/>
  <c r="OM209" i="1"/>
  <c r="OM203" i="1"/>
  <c r="OM207" i="1"/>
  <c r="OM197" i="1"/>
  <c r="OM201" i="1"/>
  <c r="OM199" i="1"/>
  <c r="OM200" i="1"/>
  <c r="OM204" i="1"/>
  <c r="OK208" i="1"/>
  <c r="OK196" i="1"/>
  <c r="OK195" i="1"/>
  <c r="OK205" i="1"/>
  <c r="OK197" i="1"/>
  <c r="OK199" i="1"/>
  <c r="OK209" i="1"/>
  <c r="OK207" i="1"/>
  <c r="OK203" i="1"/>
  <c r="OK204" i="1"/>
  <c r="OK201" i="1"/>
  <c r="OK200" i="1"/>
  <c r="OH208" i="1"/>
  <c r="OH196" i="1"/>
  <c r="OH195" i="1"/>
  <c r="OH205" i="1"/>
  <c r="OH199" i="1"/>
  <c r="OH197" i="1"/>
  <c r="OH207" i="1"/>
  <c r="OH209" i="1"/>
  <c r="OH203" i="1"/>
  <c r="OH204" i="1"/>
  <c r="OH201" i="1"/>
  <c r="OH200" i="1"/>
  <c r="NA195" i="1"/>
  <c r="NA196" i="1"/>
  <c r="NA208" i="1"/>
  <c r="NA205" i="1"/>
  <c r="NA197" i="1"/>
  <c r="NA199" i="1"/>
  <c r="NA207" i="1"/>
  <c r="NA209" i="1"/>
  <c r="NA203" i="1"/>
  <c r="NA204" i="1"/>
  <c r="NA201" i="1"/>
  <c r="NA200" i="1"/>
  <c r="OC195" i="1"/>
  <c r="OC205" i="1"/>
  <c r="OC208" i="1"/>
  <c r="OC196" i="1"/>
  <c r="OC207" i="1"/>
  <c r="OC197" i="1"/>
  <c r="OC203" i="1"/>
  <c r="OC199" i="1"/>
  <c r="OC201" i="1"/>
  <c r="OC204" i="1"/>
  <c r="OC209" i="1"/>
  <c r="OC200" i="1"/>
  <c r="NJ205" i="1"/>
  <c r="NJ196" i="1"/>
  <c r="NJ208" i="1"/>
  <c r="NJ195" i="1"/>
  <c r="NJ197" i="1"/>
  <c r="NJ203" i="1"/>
  <c r="NJ199" i="1"/>
  <c r="NJ209" i="1"/>
  <c r="NJ207" i="1"/>
  <c r="NJ201" i="1"/>
  <c r="NJ204" i="1"/>
  <c r="NJ200" i="1"/>
  <c r="KO205" i="1"/>
  <c r="KO196" i="1"/>
  <c r="KO208" i="1"/>
  <c r="KO195" i="1"/>
  <c r="KO197" i="1"/>
  <c r="KO209" i="1"/>
  <c r="KO203" i="1"/>
  <c r="KO199" i="1"/>
  <c r="KO201" i="1"/>
  <c r="KO204" i="1"/>
  <c r="KO200" i="1"/>
  <c r="KO207" i="1"/>
  <c r="KJ196" i="1"/>
  <c r="KJ195" i="1"/>
  <c r="KJ205" i="1"/>
  <c r="KJ208" i="1"/>
  <c r="KJ207" i="1"/>
  <c r="KJ199" i="1"/>
  <c r="KJ197" i="1"/>
  <c r="KJ204" i="1"/>
  <c r="KJ200" i="1"/>
  <c r="KJ209" i="1"/>
  <c r="KJ201" i="1"/>
  <c r="KJ203" i="1"/>
  <c r="KZ205" i="1"/>
  <c r="KZ208" i="1"/>
  <c r="KZ195" i="1"/>
  <c r="KZ196" i="1"/>
  <c r="KZ199" i="1"/>
  <c r="KZ197" i="1"/>
  <c r="KZ209" i="1"/>
  <c r="KZ207" i="1"/>
  <c r="KZ204" i="1"/>
  <c r="KZ201" i="1"/>
  <c r="KZ203" i="1"/>
  <c r="KZ200" i="1"/>
  <c r="KN195" i="1"/>
  <c r="KN205" i="1"/>
  <c r="KN196" i="1"/>
  <c r="KN208" i="1"/>
  <c r="KN207" i="1"/>
  <c r="KN199" i="1"/>
  <c r="KN197" i="1"/>
  <c r="KN204" i="1"/>
  <c r="KN209" i="1"/>
  <c r="KN203" i="1"/>
  <c r="KN200" i="1"/>
  <c r="KN201" i="1"/>
  <c r="KP208" i="1"/>
  <c r="KP196" i="1"/>
  <c r="KP205" i="1"/>
  <c r="KP195" i="1"/>
  <c r="KP209" i="1"/>
  <c r="KP203" i="1"/>
  <c r="KP197" i="1"/>
  <c r="KP199" i="1"/>
  <c r="KP207" i="1"/>
  <c r="KP204" i="1"/>
  <c r="KP200" i="1"/>
  <c r="KP201" i="1"/>
  <c r="KG208" i="1"/>
  <c r="KG195" i="1"/>
  <c r="KG196" i="1"/>
  <c r="KG205" i="1"/>
  <c r="KG207" i="1"/>
  <c r="KG197" i="1"/>
  <c r="KG199" i="1"/>
  <c r="KG203" i="1"/>
  <c r="KG209" i="1"/>
  <c r="KG200" i="1"/>
  <c r="KG204" i="1"/>
  <c r="KG201" i="1"/>
  <c r="DD205" i="1"/>
  <c r="DD208" i="1"/>
  <c r="DD195" i="1"/>
  <c r="DD196" i="1"/>
  <c r="DD197" i="1"/>
  <c r="DD209" i="1"/>
  <c r="DD203" i="1"/>
  <c r="DD199" i="1"/>
  <c r="DD207" i="1"/>
  <c r="DD200" i="1"/>
  <c r="DD201" i="1"/>
  <c r="DD204" i="1"/>
  <c r="DA195" i="1"/>
  <c r="DA196" i="1"/>
  <c r="DA205" i="1"/>
  <c r="DA208" i="1"/>
  <c r="DA209" i="1"/>
  <c r="DA207" i="1"/>
  <c r="DA199" i="1"/>
  <c r="DA197" i="1"/>
  <c r="DA204" i="1"/>
  <c r="DA203" i="1"/>
  <c r="DA200" i="1"/>
  <c r="DA201" i="1"/>
  <c r="IX195" i="1"/>
  <c r="IX205" i="1"/>
  <c r="IX208" i="1"/>
  <c r="IX196" i="1"/>
  <c r="IX207" i="1"/>
  <c r="IX209" i="1"/>
  <c r="IX200" i="1"/>
  <c r="IX204" i="1"/>
  <c r="IX201" i="1"/>
  <c r="IX199" i="1"/>
  <c r="IX203" i="1"/>
  <c r="IX197" i="1"/>
  <c r="BG202" i="1"/>
  <c r="BG198" i="1"/>
  <c r="BG206" i="1"/>
  <c r="BG194" i="1"/>
  <c r="NX195" i="1"/>
  <c r="NX205" i="1"/>
  <c r="NX208" i="1"/>
  <c r="NX196" i="1"/>
  <c r="NX209" i="1"/>
  <c r="NX197" i="1"/>
  <c r="NX199" i="1"/>
  <c r="NX207" i="1"/>
  <c r="NX200" i="1"/>
  <c r="NX203" i="1"/>
  <c r="NX204" i="1"/>
  <c r="NX201" i="1"/>
  <c r="NF205" i="1"/>
  <c r="NF208" i="1"/>
  <c r="NF195" i="1"/>
  <c r="NF196" i="1"/>
  <c r="NF197" i="1"/>
  <c r="NF207" i="1"/>
  <c r="NF199" i="1"/>
  <c r="NF209" i="1"/>
  <c r="NF201" i="1"/>
  <c r="NF204" i="1"/>
  <c r="NF200" i="1"/>
  <c r="NF203" i="1"/>
  <c r="NS196" i="1"/>
  <c r="NS208" i="1"/>
  <c r="NS197" i="1"/>
  <c r="NS195" i="1"/>
  <c r="NS205" i="1"/>
  <c r="NS209" i="1"/>
  <c r="NS199" i="1"/>
  <c r="NS203" i="1"/>
  <c r="NS207" i="1"/>
  <c r="NS200" i="1"/>
  <c r="NS201" i="1"/>
  <c r="NS204" i="1"/>
  <c r="OE205" i="1"/>
  <c r="OE208" i="1"/>
  <c r="OE196" i="1"/>
  <c r="OE195" i="1"/>
  <c r="OE197" i="1"/>
  <c r="OE203" i="1"/>
  <c r="OE199" i="1"/>
  <c r="OE209" i="1"/>
  <c r="OE204" i="1"/>
  <c r="OE200" i="1"/>
  <c r="OE201" i="1"/>
  <c r="OE207" i="1"/>
  <c r="NM195" i="1"/>
  <c r="NM205" i="1"/>
  <c r="NM208" i="1"/>
  <c r="NM196" i="1"/>
  <c r="NM207" i="1"/>
  <c r="NM200" i="1"/>
  <c r="NM197" i="1"/>
  <c r="NM203" i="1"/>
  <c r="NM199" i="1"/>
  <c r="NM209" i="1"/>
  <c r="NM201" i="1"/>
  <c r="NM204" i="1"/>
  <c r="MV195" i="1"/>
  <c r="MV205" i="1"/>
  <c r="MV196" i="1"/>
  <c r="MV208" i="1"/>
  <c r="MV207" i="1"/>
  <c r="MV199" i="1"/>
  <c r="MV197" i="1"/>
  <c r="MV209" i="1"/>
  <c r="MV203" i="1"/>
  <c r="MV200" i="1"/>
  <c r="MV201" i="1"/>
  <c r="MV204" i="1"/>
  <c r="JL31" i="1"/>
  <c r="JL32" i="1"/>
  <c r="JL33" i="1"/>
  <c r="JL34" i="1"/>
  <c r="JL35" i="1"/>
  <c r="JL36" i="1"/>
  <c r="JL37" i="1"/>
  <c r="JM31" i="1"/>
  <c r="JM32" i="1"/>
  <c r="JM33" i="1"/>
  <c r="JM34" i="1"/>
  <c r="JM35" i="1"/>
  <c r="JM36" i="1"/>
  <c r="JM37" i="1"/>
  <c r="JL183" i="1"/>
  <c r="JL173" i="1"/>
  <c r="JL25" i="1"/>
  <c r="JL186" i="1"/>
  <c r="JL182" i="1"/>
  <c r="JL172" i="1"/>
  <c r="JL185" i="1"/>
  <c r="JL184" i="1"/>
  <c r="JL26" i="1"/>
  <c r="JM183" i="1"/>
  <c r="JM173" i="1"/>
  <c r="JM25" i="1"/>
  <c r="JM186" i="1"/>
  <c r="JM182" i="1"/>
  <c r="JM172" i="1"/>
  <c r="JM184" i="1"/>
  <c r="JM26" i="1"/>
  <c r="JM185" i="1"/>
  <c r="DB192" i="1"/>
  <c r="DB191" i="1"/>
  <c r="DB193" i="1"/>
  <c r="NG191" i="1"/>
  <c r="NG192" i="1"/>
  <c r="NG193" i="1"/>
  <c r="ND191" i="1"/>
  <c r="ND193" i="1"/>
  <c r="ND192" i="1"/>
  <c r="OF192" i="1"/>
  <c r="OF191" i="1"/>
  <c r="OF193" i="1"/>
  <c r="NN193" i="1"/>
  <c r="NN192" i="1"/>
  <c r="NN191" i="1"/>
  <c r="MU191" i="1"/>
  <c r="MU192" i="1"/>
  <c r="MU193" i="1"/>
  <c r="DY191" i="1"/>
  <c r="DY193" i="1"/>
  <c r="DY192" i="1"/>
  <c r="KZ191" i="1"/>
  <c r="KZ193" i="1"/>
  <c r="KZ192" i="1"/>
  <c r="KM192" i="1"/>
  <c r="KM193" i="1"/>
  <c r="KM191" i="1"/>
  <c r="KF192" i="1"/>
  <c r="KF193" i="1"/>
  <c r="KF191" i="1"/>
  <c r="DL191" i="1"/>
  <c r="DL193" i="1"/>
  <c r="DL192" i="1"/>
  <c r="DG191" i="1"/>
  <c r="DG192" i="1"/>
  <c r="DG193" i="1"/>
  <c r="IY191" i="1"/>
  <c r="IY193" i="1"/>
  <c r="IY192" i="1"/>
  <c r="OM191" i="1"/>
  <c r="OM192" i="1"/>
  <c r="OM193" i="1"/>
  <c r="OK193" i="1"/>
  <c r="OK192" i="1"/>
  <c r="OK191" i="1"/>
  <c r="OH191" i="1"/>
  <c r="OH192" i="1"/>
  <c r="OH193" i="1"/>
  <c r="NA193" i="1"/>
  <c r="NA191" i="1"/>
  <c r="NA192" i="1"/>
  <c r="OC192" i="1"/>
  <c r="OC193" i="1"/>
  <c r="OC191" i="1"/>
  <c r="NJ193" i="1"/>
  <c r="NJ191" i="1"/>
  <c r="NJ192" i="1"/>
  <c r="DZ191" i="1"/>
  <c r="DZ193" i="1"/>
  <c r="DZ192" i="1"/>
  <c r="KL191" i="1"/>
  <c r="KL193" i="1"/>
  <c r="KL192" i="1"/>
  <c r="JA193" i="1"/>
  <c r="JA192" i="1"/>
  <c r="JA191" i="1"/>
  <c r="DA192" i="1"/>
  <c r="DA191" i="1"/>
  <c r="DA193" i="1"/>
  <c r="IX192" i="1"/>
  <c r="IX191" i="1"/>
  <c r="IX193" i="1"/>
  <c r="NX191" i="1"/>
  <c r="NX193" i="1"/>
  <c r="NX192" i="1"/>
  <c r="NF191" i="1"/>
  <c r="NF193" i="1"/>
  <c r="NF192" i="1"/>
  <c r="NS191" i="1"/>
  <c r="NS192" i="1"/>
  <c r="NS193" i="1"/>
  <c r="OE192" i="1"/>
  <c r="OE193" i="1"/>
  <c r="OE191" i="1"/>
  <c r="NM191" i="1"/>
  <c r="NM193" i="1"/>
  <c r="NM192" i="1"/>
  <c r="MV191" i="1"/>
  <c r="MV193" i="1"/>
  <c r="MV192" i="1"/>
  <c r="KE191" i="1"/>
  <c r="KE192" i="1"/>
  <c r="KE193" i="1"/>
  <c r="DE193" i="1"/>
  <c r="DE192" i="1"/>
  <c r="DE191" i="1"/>
  <c r="KG193" i="1"/>
  <c r="KG191" i="1"/>
  <c r="KG192" i="1"/>
  <c r="DD193" i="1"/>
  <c r="DD191" i="1"/>
  <c r="DD192" i="1"/>
  <c r="DM193" i="1"/>
  <c r="DM191" i="1"/>
  <c r="DM192" i="1"/>
  <c r="MJ191" i="1"/>
  <c r="MJ193" i="1"/>
  <c r="MJ192" i="1"/>
  <c r="KO192" i="1"/>
  <c r="KO193" i="1"/>
  <c r="KO191" i="1"/>
  <c r="KU191" i="1"/>
  <c r="KU193" i="1"/>
  <c r="KU192" i="1"/>
  <c r="KH191" i="1"/>
  <c r="KH193" i="1"/>
  <c r="KH192" i="1"/>
  <c r="DK192" i="1"/>
  <c r="DK191" i="1"/>
  <c r="DK193" i="1"/>
  <c r="II193" i="1"/>
  <c r="II191" i="1"/>
  <c r="II192" i="1"/>
  <c r="IU193" i="1"/>
  <c r="IU192" i="1"/>
  <c r="IU191" i="1"/>
  <c r="JB191" i="1"/>
  <c r="JB192" i="1"/>
  <c r="JB193" i="1"/>
  <c r="NI191" i="1"/>
  <c r="NI192" i="1"/>
  <c r="NI193" i="1"/>
  <c r="NU192" i="1"/>
  <c r="NU193" i="1"/>
  <c r="NU191" i="1"/>
  <c r="OG193" i="1"/>
  <c r="OG192" i="1"/>
  <c r="OG191" i="1"/>
  <c r="NP193" i="1"/>
  <c r="NP192" i="1"/>
  <c r="NP191" i="1"/>
  <c r="OB193" i="1"/>
  <c r="OB192" i="1"/>
  <c r="OB191" i="1"/>
  <c r="NY191" i="1"/>
  <c r="NY192" i="1"/>
  <c r="NY193" i="1"/>
  <c r="KN191" i="1"/>
  <c r="KN192" i="1"/>
  <c r="KN193" i="1"/>
  <c r="DN192" i="1"/>
  <c r="DN191" i="1"/>
  <c r="DN193" i="1"/>
  <c r="LD192" i="1"/>
  <c r="LD191" i="1"/>
  <c r="LD193" i="1"/>
  <c r="LE192" i="1"/>
  <c r="LE193" i="1"/>
  <c r="LE191" i="1"/>
  <c r="DJ191" i="1"/>
  <c r="DJ193" i="1"/>
  <c r="DJ192" i="1"/>
  <c r="IV193" i="1"/>
  <c r="IV192" i="1"/>
  <c r="IV191" i="1"/>
  <c r="JF193" i="1"/>
  <c r="JF192" i="1"/>
  <c r="JF191" i="1"/>
  <c r="NH193" i="1"/>
  <c r="NH192" i="1"/>
  <c r="NH191" i="1"/>
  <c r="OJ192" i="1"/>
  <c r="OJ191" i="1"/>
  <c r="OJ193" i="1"/>
  <c r="NR191" i="1"/>
  <c r="NR192" i="1"/>
  <c r="NR193" i="1"/>
  <c r="OD193" i="1"/>
  <c r="OD191" i="1"/>
  <c r="OD192" i="1"/>
  <c r="MX191" i="1"/>
  <c r="MX193" i="1"/>
  <c r="MX192" i="1"/>
  <c r="NZ191" i="1"/>
  <c r="NZ192" i="1"/>
  <c r="NZ193" i="1"/>
  <c r="DU193" i="1"/>
  <c r="DU192" i="1"/>
  <c r="DU191" i="1"/>
  <c r="KB191" i="1"/>
  <c r="KB192" i="1"/>
  <c r="KB193" i="1"/>
  <c r="DI193" i="1"/>
  <c r="DI192" i="1"/>
  <c r="DI191" i="1"/>
  <c r="JI192" i="1"/>
  <c r="JI193" i="1"/>
  <c r="JI191" i="1"/>
  <c r="JC193" i="1"/>
  <c r="JC192" i="1"/>
  <c r="JC191" i="1"/>
  <c r="OL192" i="1"/>
  <c r="OL191" i="1"/>
  <c r="OL193" i="1"/>
  <c r="NT193" i="1"/>
  <c r="NT192" i="1"/>
  <c r="NT191" i="1"/>
  <c r="NC192" i="1"/>
  <c r="NC193" i="1"/>
  <c r="NC191" i="1"/>
  <c r="NO193" i="1"/>
  <c r="NO191" i="1"/>
  <c r="NO192" i="1"/>
  <c r="OA193" i="1"/>
  <c r="OA191" i="1"/>
  <c r="OA192" i="1"/>
  <c r="NK192" i="1"/>
  <c r="NK193" i="1"/>
  <c r="NK191" i="1"/>
  <c r="EC193" i="1"/>
  <c r="EC192" i="1"/>
  <c r="EC191" i="1"/>
  <c r="MI193" i="1"/>
  <c r="MI191" i="1"/>
  <c r="MI192" i="1"/>
  <c r="KC193" i="1"/>
  <c r="KC192" i="1"/>
  <c r="KC191" i="1"/>
  <c r="DH193" i="1"/>
  <c r="DH192" i="1"/>
  <c r="DH191" i="1"/>
  <c r="JH191" i="1"/>
  <c r="JH192" i="1"/>
  <c r="JH193" i="1"/>
  <c r="IZ191" i="1"/>
  <c r="IZ192" i="1"/>
  <c r="IZ193" i="1"/>
  <c r="NW191" i="1"/>
  <c r="NW192" i="1"/>
  <c r="NW193" i="1"/>
  <c r="OI191" i="1"/>
  <c r="OI192" i="1"/>
  <c r="OI193" i="1"/>
  <c r="NQ191" i="1"/>
  <c r="NQ192" i="1"/>
  <c r="NQ193" i="1"/>
  <c r="MZ193" i="1"/>
  <c r="MZ192" i="1"/>
  <c r="MZ191" i="1"/>
  <c r="MW192" i="1"/>
  <c r="MW191" i="1"/>
  <c r="MW193" i="1"/>
  <c r="MT193" i="1"/>
  <c r="MT191" i="1"/>
  <c r="MT192" i="1"/>
  <c r="DX192" i="1"/>
  <c r="DX191" i="1"/>
  <c r="DX193" i="1"/>
  <c r="EA191" i="1"/>
  <c r="EA193" i="1"/>
  <c r="EA192" i="1"/>
  <c r="KP191" i="1"/>
  <c r="KP192" i="1"/>
  <c r="KP193" i="1"/>
  <c r="KJ192" i="1"/>
  <c r="KJ191" i="1"/>
  <c r="KJ193" i="1"/>
  <c r="KK192" i="1"/>
  <c r="KK193" i="1"/>
  <c r="KK191" i="1"/>
  <c r="KD193" i="1"/>
  <c r="KD191" i="1"/>
  <c r="KD192" i="1"/>
  <c r="DF192" i="1"/>
  <c r="DF191" i="1"/>
  <c r="DF193" i="1"/>
  <c r="DC192" i="1"/>
  <c r="DC191" i="1"/>
  <c r="DC193" i="1"/>
  <c r="JG191" i="1"/>
  <c r="JG193" i="1"/>
  <c r="JG192" i="1"/>
  <c r="IW191" i="1"/>
  <c r="IW193" i="1"/>
  <c r="IW192" i="1"/>
  <c r="NV193" i="1"/>
  <c r="NV192" i="1"/>
  <c r="NV191" i="1"/>
  <c r="NE191" i="1"/>
  <c r="NE192" i="1"/>
  <c r="NE193" i="1"/>
  <c r="NB193" i="1"/>
  <c r="NB192" i="1"/>
  <c r="NB191" i="1"/>
  <c r="MY191" i="1"/>
  <c r="MY193" i="1"/>
  <c r="MY192" i="1"/>
  <c r="NL192" i="1"/>
  <c r="NL193" i="1"/>
  <c r="NL191" i="1"/>
  <c r="CZ172" i="1"/>
  <c r="CZ193" i="1"/>
  <c r="CZ192" i="1"/>
  <c r="CZ191" i="1"/>
  <c r="EB193" i="1"/>
  <c r="EB192" i="1"/>
  <c r="EB191" i="1"/>
  <c r="BG81" i="1"/>
  <c r="BG90" i="1"/>
  <c r="BG190" i="1"/>
  <c r="BG72" i="1"/>
  <c r="CZ25" i="1"/>
  <c r="AU26" i="1"/>
  <c r="AU25" i="1"/>
  <c r="AV26" i="1"/>
  <c r="AV25" i="1"/>
  <c r="CZ173" i="1"/>
  <c r="CZ36" i="1"/>
  <c r="CZ35" i="1"/>
  <c r="KJ184" i="1"/>
  <c r="KJ186" i="1"/>
  <c r="KJ185" i="1"/>
  <c r="KK184" i="1"/>
  <c r="KK185" i="1"/>
  <c r="KK186" i="1"/>
  <c r="KD184" i="1"/>
  <c r="KD185" i="1"/>
  <c r="KD186" i="1"/>
  <c r="DF184" i="1"/>
  <c r="DF185" i="1"/>
  <c r="DF186" i="1"/>
  <c r="DC186" i="1"/>
  <c r="DC185" i="1"/>
  <c r="DC184" i="1"/>
  <c r="JG186" i="1"/>
  <c r="JG185" i="1"/>
  <c r="JG184" i="1"/>
  <c r="IW186" i="1"/>
  <c r="IW185" i="1"/>
  <c r="IW184" i="1"/>
  <c r="NV184" i="1"/>
  <c r="NV185" i="1"/>
  <c r="NV186" i="1"/>
  <c r="NE185" i="1"/>
  <c r="NE184" i="1"/>
  <c r="NE186" i="1"/>
  <c r="NB184" i="1"/>
  <c r="NB185" i="1"/>
  <c r="NB186" i="1"/>
  <c r="MY185" i="1"/>
  <c r="MY186" i="1"/>
  <c r="MY184" i="1"/>
  <c r="NL186" i="1"/>
  <c r="NL185" i="1"/>
  <c r="NL184" i="1"/>
  <c r="KL185" i="1"/>
  <c r="KL184" i="1"/>
  <c r="KL186" i="1"/>
  <c r="KE185" i="1"/>
  <c r="KE184" i="1"/>
  <c r="KE186" i="1"/>
  <c r="DE184" i="1"/>
  <c r="DE185" i="1"/>
  <c r="DE186" i="1"/>
  <c r="DB184" i="1"/>
  <c r="DB186" i="1"/>
  <c r="DB185" i="1"/>
  <c r="JA186" i="1"/>
  <c r="JA184" i="1"/>
  <c r="JA185" i="1"/>
  <c r="NG186" i="1"/>
  <c r="NG185" i="1"/>
  <c r="NG184" i="1"/>
  <c r="ND186" i="1"/>
  <c r="ND185" i="1"/>
  <c r="ND184" i="1"/>
  <c r="OF186" i="1"/>
  <c r="OF185" i="1"/>
  <c r="OF184" i="1"/>
  <c r="NN184" i="1"/>
  <c r="NN186" i="1"/>
  <c r="NN185" i="1"/>
  <c r="MU184" i="1"/>
  <c r="MU185" i="1"/>
  <c r="MU186" i="1"/>
  <c r="KZ185" i="1"/>
  <c r="KZ186" i="1"/>
  <c r="KZ184" i="1"/>
  <c r="KM186" i="1"/>
  <c r="KM184" i="1"/>
  <c r="KM185" i="1"/>
  <c r="KF186" i="1"/>
  <c r="KF184" i="1"/>
  <c r="KF185" i="1"/>
  <c r="DL186" i="1"/>
  <c r="DL185" i="1"/>
  <c r="DL184" i="1"/>
  <c r="DG186" i="1"/>
  <c r="DG184" i="1"/>
  <c r="DG185" i="1"/>
  <c r="IY185" i="1"/>
  <c r="IY184" i="1"/>
  <c r="IY186" i="1"/>
  <c r="OM184" i="1"/>
  <c r="OM185" i="1"/>
  <c r="OM186" i="1"/>
  <c r="OK186" i="1"/>
  <c r="OK184" i="1"/>
  <c r="OK185" i="1"/>
  <c r="OH184" i="1"/>
  <c r="OH185" i="1"/>
  <c r="OH186" i="1"/>
  <c r="NA184" i="1"/>
  <c r="NA186" i="1"/>
  <c r="NA185" i="1"/>
  <c r="OC186" i="1"/>
  <c r="OC184" i="1"/>
  <c r="OC185" i="1"/>
  <c r="NJ185" i="1"/>
  <c r="NJ186" i="1"/>
  <c r="NJ184" i="1"/>
  <c r="MI186" i="1"/>
  <c r="MI184" i="1"/>
  <c r="MI185" i="1"/>
  <c r="KN184" i="1"/>
  <c r="KN185" i="1"/>
  <c r="KN186" i="1"/>
  <c r="KP186" i="1"/>
  <c r="KP184" i="1"/>
  <c r="KP185" i="1"/>
  <c r="KG186" i="1"/>
  <c r="KG184" i="1"/>
  <c r="KG185" i="1"/>
  <c r="DD186" i="1"/>
  <c r="DD185" i="1"/>
  <c r="DD184" i="1"/>
  <c r="DA185" i="1"/>
  <c r="DA184" i="1"/>
  <c r="DA186" i="1"/>
  <c r="IX186" i="1"/>
  <c r="IX185" i="1"/>
  <c r="IX184" i="1"/>
  <c r="NX184" i="1"/>
  <c r="NX185" i="1"/>
  <c r="NX186" i="1"/>
  <c r="NF186" i="1"/>
  <c r="NF184" i="1"/>
  <c r="NF185" i="1"/>
  <c r="NS184" i="1"/>
  <c r="NS185" i="1"/>
  <c r="NS186" i="1"/>
  <c r="OE184" i="1"/>
  <c r="OE186" i="1"/>
  <c r="OE185" i="1"/>
  <c r="NM185" i="1"/>
  <c r="NM186" i="1"/>
  <c r="NM184" i="1"/>
  <c r="MV186" i="1"/>
  <c r="MV185" i="1"/>
  <c r="MV184" i="1"/>
  <c r="EC184" i="1"/>
  <c r="EC185" i="1"/>
  <c r="EC186" i="1"/>
  <c r="MJ184" i="1"/>
  <c r="MJ185" i="1"/>
  <c r="MJ186" i="1"/>
  <c r="KO186" i="1"/>
  <c r="KO184" i="1"/>
  <c r="KO185" i="1"/>
  <c r="KU186" i="1"/>
  <c r="KU184" i="1"/>
  <c r="KU185" i="1"/>
  <c r="KH186" i="1"/>
  <c r="KH184" i="1"/>
  <c r="KH185" i="1"/>
  <c r="DK185" i="1"/>
  <c r="DK186" i="1"/>
  <c r="DK184" i="1"/>
  <c r="II185" i="1"/>
  <c r="II186" i="1"/>
  <c r="II184" i="1"/>
  <c r="IU185" i="1"/>
  <c r="IU186" i="1"/>
  <c r="IU184" i="1"/>
  <c r="JB185" i="1"/>
  <c r="JB186" i="1"/>
  <c r="JB184" i="1"/>
  <c r="NI184" i="1"/>
  <c r="NI185" i="1"/>
  <c r="NI186" i="1"/>
  <c r="NU186" i="1"/>
  <c r="NU185" i="1"/>
  <c r="NU184" i="1"/>
  <c r="OG185" i="1"/>
  <c r="OG186" i="1"/>
  <c r="OG184" i="1"/>
  <c r="NP185" i="1"/>
  <c r="NP184" i="1"/>
  <c r="NP186" i="1"/>
  <c r="OB185" i="1"/>
  <c r="OB184" i="1"/>
  <c r="OB186" i="1"/>
  <c r="NY185" i="1"/>
  <c r="NY186" i="1"/>
  <c r="NY184" i="1"/>
  <c r="DX185" i="1"/>
  <c r="DX184" i="1"/>
  <c r="DX186" i="1"/>
  <c r="EA185" i="1"/>
  <c r="EA184" i="1"/>
  <c r="EA186" i="1"/>
  <c r="LD186" i="1"/>
  <c r="LD184" i="1"/>
  <c r="LD185" i="1"/>
  <c r="LE185" i="1"/>
  <c r="LE186" i="1"/>
  <c r="LE184" i="1"/>
  <c r="DJ184" i="1"/>
  <c r="DJ185" i="1"/>
  <c r="DJ186" i="1"/>
  <c r="IV184" i="1"/>
  <c r="IV185" i="1"/>
  <c r="IV186" i="1"/>
  <c r="JF185" i="1"/>
  <c r="JF184" i="1"/>
  <c r="JF186" i="1"/>
  <c r="NH186" i="1"/>
  <c r="NH184" i="1"/>
  <c r="NH185" i="1"/>
  <c r="OJ185" i="1"/>
  <c r="OJ184" i="1"/>
  <c r="OJ186" i="1"/>
  <c r="NR186" i="1"/>
  <c r="NR184" i="1"/>
  <c r="NR185" i="1"/>
  <c r="OD184" i="1"/>
  <c r="OD185" i="1"/>
  <c r="OD186" i="1"/>
  <c r="MX184" i="1"/>
  <c r="MX186" i="1"/>
  <c r="MX185" i="1"/>
  <c r="NZ186" i="1"/>
  <c r="NZ185" i="1"/>
  <c r="NZ184" i="1"/>
  <c r="CZ186" i="1"/>
  <c r="CZ184" i="1"/>
  <c r="CZ185" i="1"/>
  <c r="EB185" i="1"/>
  <c r="EB186" i="1"/>
  <c r="EB184" i="1"/>
  <c r="DM186" i="1"/>
  <c r="DM184" i="1"/>
  <c r="DM185" i="1"/>
  <c r="DN185" i="1"/>
  <c r="DN184" i="1"/>
  <c r="DN186" i="1"/>
  <c r="DU185" i="1"/>
  <c r="DU186" i="1"/>
  <c r="DU184" i="1"/>
  <c r="KB185" i="1"/>
  <c r="KB186" i="1"/>
  <c r="KB184" i="1"/>
  <c r="DI185" i="1"/>
  <c r="DI186" i="1"/>
  <c r="DI184" i="1"/>
  <c r="JI185" i="1"/>
  <c r="JI184" i="1"/>
  <c r="JI186" i="1"/>
  <c r="JC185" i="1"/>
  <c r="JC186" i="1"/>
  <c r="JC184" i="1"/>
  <c r="OL185" i="1"/>
  <c r="OL186" i="1"/>
  <c r="OL184" i="1"/>
  <c r="NT185" i="1"/>
  <c r="NT184" i="1"/>
  <c r="NT186" i="1"/>
  <c r="NC184" i="1"/>
  <c r="NC185" i="1"/>
  <c r="NC186" i="1"/>
  <c r="NO186" i="1"/>
  <c r="NO185" i="1"/>
  <c r="NO184" i="1"/>
  <c r="OA185" i="1"/>
  <c r="OA186" i="1"/>
  <c r="OA184" i="1"/>
  <c r="NK184" i="1"/>
  <c r="NK185" i="1"/>
  <c r="NK186" i="1"/>
  <c r="DY184" i="1"/>
  <c r="DY186" i="1"/>
  <c r="DY185" i="1"/>
  <c r="KC186" i="1"/>
  <c r="KC185" i="1"/>
  <c r="KC184" i="1"/>
  <c r="DH185" i="1"/>
  <c r="DH184" i="1"/>
  <c r="DH186" i="1"/>
  <c r="JH185" i="1"/>
  <c r="JH186" i="1"/>
  <c r="JH184" i="1"/>
  <c r="IZ184" i="1"/>
  <c r="IZ185" i="1"/>
  <c r="IZ186" i="1"/>
  <c r="NW186" i="1"/>
  <c r="NW185" i="1"/>
  <c r="NW184" i="1"/>
  <c r="OI186" i="1"/>
  <c r="OI184" i="1"/>
  <c r="OI185" i="1"/>
  <c r="NQ185" i="1"/>
  <c r="NQ186" i="1"/>
  <c r="NQ184" i="1"/>
  <c r="MZ185" i="1"/>
  <c r="MZ184" i="1"/>
  <c r="MZ186" i="1"/>
  <c r="MW186" i="1"/>
  <c r="MW184" i="1"/>
  <c r="MW185" i="1"/>
  <c r="MT186" i="1"/>
  <c r="MT185" i="1"/>
  <c r="MT184" i="1"/>
  <c r="DZ185" i="1"/>
  <c r="DZ186" i="1"/>
  <c r="DZ184" i="1"/>
  <c r="CZ34" i="1"/>
  <c r="CZ33" i="1"/>
  <c r="EA31" i="1"/>
  <c r="EA32" i="1"/>
  <c r="EA33" i="1"/>
  <c r="EA34" i="1"/>
  <c r="EA35" i="1"/>
  <c r="EA36" i="1"/>
  <c r="EA37" i="1"/>
  <c r="EC25" i="1"/>
  <c r="EC26" i="1"/>
  <c r="EC172" i="1"/>
  <c r="EC183" i="1"/>
  <c r="EC173" i="1"/>
  <c r="EC182" i="1"/>
  <c r="CZ32" i="1"/>
  <c r="EB31" i="1"/>
  <c r="EB32" i="1"/>
  <c r="EB33" i="1"/>
  <c r="EB34" i="1"/>
  <c r="EB35" i="1"/>
  <c r="EB36" i="1"/>
  <c r="EB37" i="1"/>
  <c r="EA25" i="1"/>
  <c r="EA182" i="1"/>
  <c r="EA183" i="1"/>
  <c r="EA26" i="1"/>
  <c r="EA173" i="1"/>
  <c r="EA172" i="1"/>
  <c r="CZ31" i="1"/>
  <c r="EC31" i="1"/>
  <c r="EC32" i="1"/>
  <c r="EC33" i="1"/>
  <c r="EC34" i="1"/>
  <c r="EC35" i="1"/>
  <c r="EC36" i="1"/>
  <c r="EC37" i="1"/>
  <c r="EB182" i="1"/>
  <c r="EB25" i="1"/>
  <c r="EB172" i="1"/>
  <c r="EB26" i="1"/>
  <c r="EB183" i="1"/>
  <c r="EB173" i="1"/>
  <c r="BG181" i="1"/>
  <c r="BG177" i="1"/>
  <c r="DY31" i="1"/>
  <c r="DY32" i="1"/>
  <c r="DY33" i="1"/>
  <c r="DY34" i="1"/>
  <c r="DY35" i="1"/>
  <c r="DY36" i="1"/>
  <c r="DY37" i="1"/>
  <c r="DY26" i="1"/>
  <c r="DY182" i="1"/>
  <c r="DY183" i="1"/>
  <c r="DY173" i="1"/>
  <c r="DY25" i="1"/>
  <c r="DY172" i="1"/>
  <c r="DZ31" i="1"/>
  <c r="DZ32" i="1"/>
  <c r="DZ33" i="1"/>
  <c r="DZ34" i="1"/>
  <c r="DZ35" i="1"/>
  <c r="DZ36" i="1"/>
  <c r="DZ37" i="1"/>
  <c r="DZ172" i="1"/>
  <c r="DZ173" i="1"/>
  <c r="DZ183" i="1"/>
  <c r="DZ182" i="1"/>
  <c r="DZ25" i="1"/>
  <c r="DZ26" i="1"/>
  <c r="KN183" i="1"/>
  <c r="KN182" i="1"/>
  <c r="KP182" i="1"/>
  <c r="KP183" i="1"/>
  <c r="KG183" i="1"/>
  <c r="KG182" i="1"/>
  <c r="DD183" i="1"/>
  <c r="DD182" i="1"/>
  <c r="DA183" i="1"/>
  <c r="DA182" i="1"/>
  <c r="IX182" i="1"/>
  <c r="IX183" i="1"/>
  <c r="NX182" i="1"/>
  <c r="NX183" i="1"/>
  <c r="NF183" i="1"/>
  <c r="NF182" i="1"/>
  <c r="NS183" i="1"/>
  <c r="NS182" i="1"/>
  <c r="OE182" i="1"/>
  <c r="OE183" i="1"/>
  <c r="NM183" i="1"/>
  <c r="NM182" i="1"/>
  <c r="MV183" i="1"/>
  <c r="MV182" i="1"/>
  <c r="MI182" i="1"/>
  <c r="MI183" i="1"/>
  <c r="DM182" i="1"/>
  <c r="DM183" i="1"/>
  <c r="MJ182" i="1"/>
  <c r="MJ183" i="1"/>
  <c r="KO182" i="1"/>
  <c r="KO183" i="1"/>
  <c r="KU183" i="1"/>
  <c r="KU182" i="1"/>
  <c r="KH183" i="1"/>
  <c r="KH182" i="1"/>
  <c r="DK183" i="1"/>
  <c r="DK182" i="1"/>
  <c r="II182" i="1"/>
  <c r="II183" i="1"/>
  <c r="IU182" i="1"/>
  <c r="IU183" i="1"/>
  <c r="JB183" i="1"/>
  <c r="JB182" i="1"/>
  <c r="NI182" i="1"/>
  <c r="NI183" i="1"/>
  <c r="NU182" i="1"/>
  <c r="NU183" i="1"/>
  <c r="OG182" i="1"/>
  <c r="OG183" i="1"/>
  <c r="NP182" i="1"/>
  <c r="NP183" i="1"/>
  <c r="OB182" i="1"/>
  <c r="OB183" i="1"/>
  <c r="NY182" i="1"/>
  <c r="NY183" i="1"/>
  <c r="DN183" i="1"/>
  <c r="DN182" i="1"/>
  <c r="LD183" i="1"/>
  <c r="LD182" i="1"/>
  <c r="LE182" i="1"/>
  <c r="LE183" i="1"/>
  <c r="DJ183" i="1"/>
  <c r="DJ182" i="1"/>
  <c r="IV182" i="1"/>
  <c r="IV183" i="1"/>
  <c r="JF182" i="1"/>
  <c r="JF183" i="1"/>
  <c r="NH183" i="1"/>
  <c r="NH182" i="1"/>
  <c r="OJ182" i="1"/>
  <c r="OJ183" i="1"/>
  <c r="NR182" i="1"/>
  <c r="NR183" i="1"/>
  <c r="OD182" i="1"/>
  <c r="OD183" i="1"/>
  <c r="MX183" i="1"/>
  <c r="MX182" i="1"/>
  <c r="NZ183" i="1"/>
  <c r="NZ182" i="1"/>
  <c r="JI183" i="1"/>
  <c r="JI182" i="1"/>
  <c r="JC183" i="1"/>
  <c r="JC182" i="1"/>
  <c r="OL182" i="1"/>
  <c r="OL183" i="1"/>
  <c r="NT182" i="1"/>
  <c r="NT183" i="1"/>
  <c r="NC183" i="1"/>
  <c r="NC182" i="1"/>
  <c r="NO182" i="1"/>
  <c r="NO183" i="1"/>
  <c r="OA183" i="1"/>
  <c r="OA182" i="1"/>
  <c r="NK183" i="1"/>
  <c r="NK182" i="1"/>
  <c r="DI183" i="1"/>
  <c r="DI182" i="1"/>
  <c r="KJ182" i="1"/>
  <c r="KJ183" i="1"/>
  <c r="KC183" i="1"/>
  <c r="KC182" i="1"/>
  <c r="DH182" i="1"/>
  <c r="DH183" i="1"/>
  <c r="JH183" i="1"/>
  <c r="JH182" i="1"/>
  <c r="IZ182" i="1"/>
  <c r="IZ183" i="1"/>
  <c r="NW183" i="1"/>
  <c r="NW182" i="1"/>
  <c r="OI182" i="1"/>
  <c r="OI183" i="1"/>
  <c r="NQ182" i="1"/>
  <c r="NQ183" i="1"/>
  <c r="MZ182" i="1"/>
  <c r="MZ183" i="1"/>
  <c r="MW183" i="1"/>
  <c r="MW182" i="1"/>
  <c r="MT183" i="1"/>
  <c r="MT182" i="1"/>
  <c r="DX31" i="1"/>
  <c r="DX32" i="1"/>
  <c r="DX33" i="1"/>
  <c r="DX34" i="1"/>
  <c r="DX35" i="1"/>
  <c r="DX36" i="1"/>
  <c r="DX37" i="1"/>
  <c r="KB182" i="1"/>
  <c r="KB183" i="1"/>
  <c r="KK183" i="1"/>
  <c r="KK182" i="1"/>
  <c r="KD183" i="1"/>
  <c r="KD182" i="1"/>
  <c r="DF183" i="1"/>
  <c r="DF182" i="1"/>
  <c r="DC183" i="1"/>
  <c r="DC182" i="1"/>
  <c r="JG182" i="1"/>
  <c r="JG183" i="1"/>
  <c r="IW182" i="1"/>
  <c r="IW183" i="1"/>
  <c r="NV183" i="1"/>
  <c r="NV182" i="1"/>
  <c r="NE182" i="1"/>
  <c r="NE183" i="1"/>
  <c r="NB182" i="1"/>
  <c r="NB183" i="1"/>
  <c r="MY183" i="1"/>
  <c r="MY182" i="1"/>
  <c r="NL182" i="1"/>
  <c r="NL183" i="1"/>
  <c r="KL183" i="1"/>
  <c r="KL182" i="1"/>
  <c r="KE182" i="1"/>
  <c r="KE183" i="1"/>
  <c r="DE182" i="1"/>
  <c r="DE183" i="1"/>
  <c r="DB182" i="1"/>
  <c r="DB183" i="1"/>
  <c r="JA183" i="1"/>
  <c r="JA182" i="1"/>
  <c r="NG182" i="1"/>
  <c r="NG183" i="1"/>
  <c r="ND183" i="1"/>
  <c r="ND182" i="1"/>
  <c r="OF182" i="1"/>
  <c r="OF183" i="1"/>
  <c r="NN183" i="1"/>
  <c r="NN182" i="1"/>
  <c r="MU182" i="1"/>
  <c r="MU183" i="1"/>
  <c r="DX25" i="1"/>
  <c r="DX182" i="1"/>
  <c r="DX173" i="1"/>
  <c r="DX26" i="1"/>
  <c r="DX183" i="1"/>
  <c r="DX172" i="1"/>
  <c r="DU182" i="1"/>
  <c r="DU183" i="1"/>
  <c r="KZ182" i="1"/>
  <c r="KZ183" i="1"/>
  <c r="KM183" i="1"/>
  <c r="KM182" i="1"/>
  <c r="KF183" i="1"/>
  <c r="KF182" i="1"/>
  <c r="DL182" i="1"/>
  <c r="DL183" i="1"/>
  <c r="DG182" i="1"/>
  <c r="DG183" i="1"/>
  <c r="IY182" i="1"/>
  <c r="IY183" i="1"/>
  <c r="OM183" i="1"/>
  <c r="OM182" i="1"/>
  <c r="OK182" i="1"/>
  <c r="OK183" i="1"/>
  <c r="OH183" i="1"/>
  <c r="OH182" i="1"/>
  <c r="NA182" i="1"/>
  <c r="NA183" i="1"/>
  <c r="OC182" i="1"/>
  <c r="OC183" i="1"/>
  <c r="NJ182" i="1"/>
  <c r="NJ183" i="1"/>
  <c r="CZ182" i="1"/>
  <c r="CZ183" i="1"/>
  <c r="BG63" i="1"/>
  <c r="BG64" i="1" s="1"/>
  <c r="BG171" i="1"/>
  <c r="BG52" i="1"/>
  <c r="NC173" i="1"/>
  <c r="NC172" i="1"/>
  <c r="DM173" i="1"/>
  <c r="DM172" i="1"/>
  <c r="MJ173" i="1"/>
  <c r="MJ172" i="1"/>
  <c r="KO172" i="1"/>
  <c r="KO173" i="1"/>
  <c r="KU173" i="1"/>
  <c r="KU172" i="1"/>
  <c r="KH172" i="1"/>
  <c r="KH173" i="1"/>
  <c r="DK172" i="1"/>
  <c r="DK173" i="1"/>
  <c r="II172" i="1"/>
  <c r="II173" i="1"/>
  <c r="IU173" i="1"/>
  <c r="IU172" i="1"/>
  <c r="JB172" i="1"/>
  <c r="JB173" i="1"/>
  <c r="NI172" i="1"/>
  <c r="NI173" i="1"/>
  <c r="NU173" i="1"/>
  <c r="NU172" i="1"/>
  <c r="OG173" i="1"/>
  <c r="OG172" i="1"/>
  <c r="NP173" i="1"/>
  <c r="NP172" i="1"/>
  <c r="OB172" i="1"/>
  <c r="OB173" i="1"/>
  <c r="NY173" i="1"/>
  <c r="NY172" i="1"/>
  <c r="DN172" i="1"/>
  <c r="DN173" i="1"/>
  <c r="LD173" i="1"/>
  <c r="LD172" i="1"/>
  <c r="LE172" i="1"/>
  <c r="LE173" i="1"/>
  <c r="DJ173" i="1"/>
  <c r="DJ172" i="1"/>
  <c r="IV173" i="1"/>
  <c r="IV172" i="1"/>
  <c r="JF26" i="1"/>
  <c r="JF173" i="1"/>
  <c r="JF172" i="1"/>
  <c r="NH172" i="1"/>
  <c r="NH173" i="1"/>
  <c r="OJ172" i="1"/>
  <c r="OJ173" i="1"/>
  <c r="NR173" i="1"/>
  <c r="NR172" i="1"/>
  <c r="OD173" i="1"/>
  <c r="OD172" i="1"/>
  <c r="MX172" i="1"/>
  <c r="MX173" i="1"/>
  <c r="NZ173" i="1"/>
  <c r="NZ172" i="1"/>
  <c r="KB173" i="1"/>
  <c r="KB172" i="1"/>
  <c r="NO173" i="1"/>
  <c r="NO172" i="1"/>
  <c r="KJ172" i="1"/>
  <c r="KJ173" i="1"/>
  <c r="KC172" i="1"/>
  <c r="KC173" i="1"/>
  <c r="DH173" i="1"/>
  <c r="DH172" i="1"/>
  <c r="JH173" i="1"/>
  <c r="JH172" i="1"/>
  <c r="IZ173" i="1"/>
  <c r="IZ172" i="1"/>
  <c r="NW173" i="1"/>
  <c r="NW172" i="1"/>
  <c r="OI172" i="1"/>
  <c r="OI173" i="1"/>
  <c r="NQ172" i="1"/>
  <c r="NQ173" i="1"/>
  <c r="MZ172" i="1"/>
  <c r="MZ173" i="1"/>
  <c r="MW172" i="1"/>
  <c r="MW173" i="1"/>
  <c r="MT173" i="1"/>
  <c r="MT172" i="1"/>
  <c r="DI172" i="1"/>
  <c r="DI173" i="1"/>
  <c r="JI172" i="1"/>
  <c r="JI173" i="1"/>
  <c r="OL173" i="1"/>
  <c r="OL172" i="1"/>
  <c r="KK172" i="1"/>
  <c r="KK173" i="1"/>
  <c r="KD173" i="1"/>
  <c r="KD172" i="1"/>
  <c r="DF172" i="1"/>
  <c r="DF173" i="1"/>
  <c r="DC173" i="1"/>
  <c r="DC172" i="1"/>
  <c r="JG173" i="1"/>
  <c r="JG172" i="1"/>
  <c r="IW172" i="1"/>
  <c r="IW173" i="1"/>
  <c r="NV173" i="1"/>
  <c r="NV172" i="1"/>
  <c r="NE173" i="1"/>
  <c r="NE172" i="1"/>
  <c r="NB173" i="1"/>
  <c r="NB172" i="1"/>
  <c r="MY173" i="1"/>
  <c r="MY172" i="1"/>
  <c r="NL173" i="1"/>
  <c r="NL172" i="1"/>
  <c r="DU173" i="1"/>
  <c r="DU172" i="1"/>
  <c r="JC172" i="1"/>
  <c r="JC173" i="1"/>
  <c r="NT173" i="1"/>
  <c r="NT172" i="1"/>
  <c r="KL173" i="1"/>
  <c r="KL172" i="1"/>
  <c r="KE173" i="1"/>
  <c r="KE172" i="1"/>
  <c r="DE173" i="1"/>
  <c r="DE172" i="1"/>
  <c r="DB173" i="1"/>
  <c r="DB172" i="1"/>
  <c r="JA173" i="1"/>
  <c r="JA172" i="1"/>
  <c r="NG173" i="1"/>
  <c r="NG172" i="1"/>
  <c r="ND173" i="1"/>
  <c r="ND172" i="1"/>
  <c r="OF172" i="1"/>
  <c r="OF173" i="1"/>
  <c r="NN172" i="1"/>
  <c r="NN173" i="1"/>
  <c r="MU172" i="1"/>
  <c r="MU173" i="1"/>
  <c r="CD25" i="1"/>
  <c r="OA173" i="1"/>
  <c r="OA172" i="1"/>
  <c r="KZ173" i="1"/>
  <c r="KZ172" i="1"/>
  <c r="KM173" i="1"/>
  <c r="KM172" i="1"/>
  <c r="KF173" i="1"/>
  <c r="KF172" i="1"/>
  <c r="DL173" i="1"/>
  <c r="DL172" i="1"/>
  <c r="DG172" i="1"/>
  <c r="DG173" i="1"/>
  <c r="IY172" i="1"/>
  <c r="IY173" i="1"/>
  <c r="OM172" i="1"/>
  <c r="OM173" i="1"/>
  <c r="OK173" i="1"/>
  <c r="OK172" i="1"/>
  <c r="OH172" i="1"/>
  <c r="OH173" i="1"/>
  <c r="NA173" i="1"/>
  <c r="NA172" i="1"/>
  <c r="OC173" i="1"/>
  <c r="OC172" i="1"/>
  <c r="NJ173" i="1"/>
  <c r="NJ172" i="1"/>
  <c r="CC25" i="1"/>
  <c r="NK173" i="1"/>
  <c r="NK172" i="1"/>
  <c r="MI172" i="1"/>
  <c r="MI173" i="1"/>
  <c r="KN173" i="1"/>
  <c r="KN172" i="1"/>
  <c r="KP172" i="1"/>
  <c r="KP173" i="1"/>
  <c r="KG172" i="1"/>
  <c r="KG173" i="1"/>
  <c r="DD173" i="1"/>
  <c r="DD172" i="1"/>
  <c r="DA173" i="1"/>
  <c r="DA172" i="1"/>
  <c r="IX172" i="1"/>
  <c r="IX173" i="1"/>
  <c r="NX173" i="1"/>
  <c r="NX172" i="1"/>
  <c r="NF172" i="1"/>
  <c r="NF173" i="1"/>
  <c r="NS172" i="1"/>
  <c r="NS173" i="1"/>
  <c r="OE172" i="1"/>
  <c r="OE173" i="1"/>
  <c r="NM173" i="1"/>
  <c r="NM172" i="1"/>
  <c r="MV172" i="1"/>
  <c r="MV173" i="1"/>
  <c r="CE25" i="1"/>
  <c r="CG25" i="1" s="1"/>
  <c r="CG24" i="1"/>
  <c r="CG172"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4" i="4"/>
  <c r="P444" i="4" s="1"/>
  <c r="CD26" i="1"/>
  <c r="B443"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7" i="4"/>
  <c r="I508" i="4"/>
  <c r="G458"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9" i="4"/>
  <c r="C430" i="4"/>
  <c r="F510" i="4"/>
  <c r="E510" i="4"/>
  <c r="D510" i="4"/>
  <c r="Q510" i="4" s="1"/>
  <c r="V446" i="4"/>
  <c r="U445" i="4"/>
  <c r="S429" i="4"/>
  <c r="B429"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2" i="4"/>
  <c r="R479" i="4"/>
  <c r="R488" i="4"/>
  <c r="A511" i="4"/>
  <c r="R485" i="4"/>
  <c r="DM25" i="1"/>
  <c r="DM26" i="1"/>
  <c r="DN25" i="1"/>
  <c r="DN26" i="1"/>
  <c r="DU25" i="1"/>
  <c r="DU26" i="1"/>
  <c r="IP13" i="1"/>
  <c r="IP17" i="1" s="1"/>
  <c r="IO13" i="1"/>
  <c r="IO17" i="1" s="1"/>
  <c r="CL13" i="1"/>
  <c r="CL17" i="1" s="1"/>
  <c r="CM13" i="1"/>
  <c r="CM17" i="1" s="1"/>
  <c r="DT13" i="1"/>
  <c r="BG104" i="1" l="1"/>
  <c r="BG103" i="1"/>
  <c r="BG102" i="1"/>
  <c r="BG101" i="1"/>
  <c r="BG109" i="1"/>
  <c r="BG110" i="1"/>
  <c r="BG111" i="1"/>
  <c r="BG112" i="1"/>
  <c r="BG113" i="1"/>
  <c r="BG154" i="1"/>
  <c r="BG158" i="1"/>
  <c r="BG157" i="1"/>
  <c r="BG156" i="1"/>
  <c r="BG163" i="1"/>
  <c r="BG164" i="1"/>
  <c r="BG165" i="1"/>
  <c r="BG166" i="1"/>
  <c r="BG167" i="1"/>
  <c r="KI280" i="1" a="1"/>
  <c r="KI280" i="1" s="1"/>
  <c r="BG294" i="1"/>
  <c r="BG292" i="1"/>
  <c r="BG300" i="1"/>
  <c r="BG301" i="1"/>
  <c r="BG302" i="1"/>
  <c r="BG303" i="1"/>
  <c r="BG291" i="1"/>
  <c r="BG296" i="1"/>
  <c r="BG295" i="1"/>
  <c r="BG305" i="1"/>
  <c r="BG289" i="1"/>
  <c r="BG288" i="1"/>
  <c r="BG304" i="1"/>
  <c r="BG297" i="1"/>
  <c r="BG293" i="1"/>
  <c r="BG299" i="1"/>
  <c r="BG306" i="1"/>
  <c r="BG290" i="1"/>
  <c r="BG298" i="1"/>
  <c r="BG307" i="1"/>
  <c r="KI307" i="1" a="1"/>
  <c r="KI307" i="1" s="1"/>
  <c r="KI296" i="1" a="1"/>
  <c r="KI296" i="1" s="1"/>
  <c r="KI294" i="1" a="1"/>
  <c r="KI294" i="1" s="1"/>
  <c r="KI292" i="1" a="1"/>
  <c r="KI292" i="1" s="1"/>
  <c r="KI293" i="1" a="1"/>
  <c r="KI293" i="1" s="1"/>
  <c r="KI291" i="1" a="1"/>
  <c r="KI291" i="1" s="1"/>
  <c r="KI298" i="1" a="1"/>
  <c r="KI298" i="1" s="1"/>
  <c r="KI297" i="1" a="1"/>
  <c r="KI297" i="1" s="1"/>
  <c r="KI303" i="1" a="1"/>
  <c r="KI303" i="1" s="1"/>
  <c r="KI290" i="1" a="1"/>
  <c r="KI290" i="1" s="1"/>
  <c r="KI304" i="1" a="1"/>
  <c r="KI304" i="1" s="1"/>
  <c r="KI301" i="1" a="1"/>
  <c r="KI301" i="1" s="1"/>
  <c r="KI306" i="1" a="1"/>
  <c r="KI306" i="1" s="1"/>
  <c r="KI299" i="1" a="1"/>
  <c r="KI299" i="1" s="1"/>
  <c r="KI289" i="1" a="1"/>
  <c r="KI289" i="1" s="1"/>
  <c r="KI295" i="1" a="1"/>
  <c r="KI295" i="1" s="1"/>
  <c r="KI300" i="1" a="1"/>
  <c r="KI300" i="1" s="1"/>
  <c r="KI305" i="1" a="1"/>
  <c r="KI305" i="1" s="1"/>
  <c r="KI288" i="1" a="1"/>
  <c r="KI288" i="1" s="1"/>
  <c r="KI302" i="1" a="1"/>
  <c r="KI302" i="1" s="1"/>
  <c r="KI284" i="1" a="1"/>
  <c r="KI284" i="1" s="1"/>
  <c r="BG285" i="1"/>
  <c r="BG286" i="1"/>
  <c r="BG287" i="1"/>
  <c r="BG284" i="1"/>
  <c r="KI285" i="1" a="1"/>
  <c r="KI285" i="1" s="1"/>
  <c r="KI287" i="1" a="1"/>
  <c r="KI287" i="1" s="1"/>
  <c r="KI286" i="1" a="1"/>
  <c r="KI286" i="1" s="1"/>
  <c r="BG280" i="1"/>
  <c r="BG283" i="1"/>
  <c r="KI283" i="1" a="1"/>
  <c r="KI283" i="1" s="1"/>
  <c r="BG272" i="1"/>
  <c r="BG271" i="1"/>
  <c r="BG273" i="1"/>
  <c r="KI273" i="1" a="1"/>
  <c r="KI273" i="1" s="1"/>
  <c r="KI271" i="1" a="1"/>
  <c r="KI271" i="1" s="1"/>
  <c r="KI272" i="1" a="1"/>
  <c r="KI272" i="1" s="1"/>
  <c r="BG216" i="1"/>
  <c r="BG217" i="1"/>
  <c r="BG215" i="1"/>
  <c r="KI215" i="1" a="1"/>
  <c r="KI215" i="1" s="1"/>
  <c r="KI216" i="1" a="1"/>
  <c r="KI216" i="1" s="1"/>
  <c r="KI217" i="1" a="1"/>
  <c r="KI217" i="1" s="1"/>
  <c r="BG136" i="1"/>
  <c r="BG137" i="1"/>
  <c r="BG138" i="1"/>
  <c r="BG139" i="1"/>
  <c r="BG140" i="1"/>
  <c r="BG145" i="1"/>
  <c r="BG146" i="1"/>
  <c r="BG147" i="1"/>
  <c r="BG148" i="1"/>
  <c r="BG149" i="1"/>
  <c r="BG127" i="1"/>
  <c r="BG128" i="1"/>
  <c r="BG129" i="1"/>
  <c r="BG130" i="1"/>
  <c r="BG131" i="1"/>
  <c r="BG118" i="1"/>
  <c r="BG119" i="1"/>
  <c r="BG120" i="1"/>
  <c r="BG121" i="1"/>
  <c r="BG122" i="1"/>
  <c r="KI277" i="1" a="1"/>
  <c r="KI277" i="1" s="1"/>
  <c r="BG277" i="1"/>
  <c r="BG278" i="1"/>
  <c r="BG276" i="1"/>
  <c r="BG279" i="1"/>
  <c r="KI276" i="1" a="1"/>
  <c r="KI276" i="1" s="1"/>
  <c r="KI278" i="1" a="1"/>
  <c r="KI278" i="1" s="1"/>
  <c r="KI279" i="1" a="1"/>
  <c r="KI279" i="1" s="1"/>
  <c r="KI268" i="1" a="1"/>
  <c r="KI268" i="1" s="1"/>
  <c r="KI256" i="1" a="1"/>
  <c r="KI256" i="1" s="1"/>
  <c r="KI255" i="1" a="1"/>
  <c r="KI255" i="1" s="1"/>
  <c r="KI260" i="1" a="1"/>
  <c r="KI260" i="1" s="1"/>
  <c r="KI257" i="1" a="1"/>
  <c r="KI257" i="1" s="1"/>
  <c r="KI253" i="1" a="1"/>
  <c r="KI253" i="1" s="1"/>
  <c r="KI264" i="1" a="1"/>
  <c r="KI264" i="1" s="1"/>
  <c r="KI249" i="1" a="1"/>
  <c r="KI249" i="1" s="1"/>
  <c r="KI259" i="1" a="1"/>
  <c r="KI259" i="1" s="1"/>
  <c r="KI252" i="1" a="1"/>
  <c r="KI252" i="1" s="1"/>
  <c r="KI269" i="1" a="1"/>
  <c r="KI269" i="1" s="1"/>
  <c r="KI263" i="1" a="1"/>
  <c r="KI263" i="1" s="1"/>
  <c r="KI248" i="1" a="1"/>
  <c r="KI248" i="1" s="1"/>
  <c r="KI265" i="1" a="1"/>
  <c r="KI265" i="1" s="1"/>
  <c r="KI238" i="1" a="1"/>
  <c r="KI238" i="1" s="1"/>
  <c r="KI243" i="1" a="1"/>
  <c r="KI243" i="1" s="1"/>
  <c r="KI251" i="1" a="1"/>
  <c r="KI251" i="1" s="1"/>
  <c r="KI247" i="1" a="1"/>
  <c r="KI247" i="1" s="1"/>
  <c r="BG269" i="1"/>
  <c r="BG253" i="1"/>
  <c r="BG248" i="1"/>
  <c r="BG260" i="1"/>
  <c r="BG265" i="1"/>
  <c r="BG256" i="1"/>
  <c r="BG249" i="1"/>
  <c r="BG267" i="1"/>
  <c r="BG257" i="1"/>
  <c r="BG251" i="1"/>
  <c r="BG255" i="1"/>
  <c r="BG261" i="1"/>
  <c r="BG259" i="1"/>
  <c r="BG247" i="1"/>
  <c r="BG264" i="1"/>
  <c r="BG252" i="1"/>
  <c r="BG263" i="1"/>
  <c r="BG268" i="1"/>
  <c r="KI261" i="1" a="1"/>
  <c r="KI261" i="1" s="1"/>
  <c r="KI267" i="1" a="1"/>
  <c r="KI267" i="1" s="1"/>
  <c r="BG241" i="1"/>
  <c r="BG237" i="1"/>
  <c r="BG229" i="1"/>
  <c r="BG222" i="1"/>
  <c r="BG243" i="1"/>
  <c r="BG234" i="1"/>
  <c r="BG233" i="1"/>
  <c r="BG231" i="1"/>
  <c r="BG242" i="1"/>
  <c r="BG225" i="1"/>
  <c r="BG221" i="1"/>
  <c r="BG223" i="1"/>
  <c r="BG226" i="1"/>
  <c r="BG238" i="1"/>
  <c r="BG239" i="1"/>
  <c r="BG235" i="1"/>
  <c r="BG227" i="1"/>
  <c r="BG230" i="1"/>
  <c r="KI231" i="1" a="1"/>
  <c r="KI231" i="1" s="1"/>
  <c r="KI242" i="1" a="1"/>
  <c r="KI242" i="1" s="1"/>
  <c r="KI212" i="1" a="1"/>
  <c r="KI212" i="1" s="1"/>
  <c r="KI230" i="1" a="1"/>
  <c r="KI230" i="1" s="1"/>
  <c r="KI222" i="1" a="1"/>
  <c r="KI222" i="1" s="1"/>
  <c r="KI233" i="1" a="1"/>
  <c r="KI233" i="1" s="1"/>
  <c r="KI237" i="1" a="1"/>
  <c r="KI237" i="1" s="1"/>
  <c r="KI227" i="1" a="1"/>
  <c r="KI227" i="1" s="1"/>
  <c r="KI234" i="1" a="1"/>
  <c r="KI234" i="1" s="1"/>
  <c r="KI229" i="1" a="1"/>
  <c r="KI229" i="1" s="1"/>
  <c r="KI235" i="1" a="1"/>
  <c r="KI235" i="1" s="1"/>
  <c r="KI225" i="1" a="1"/>
  <c r="KI225" i="1" s="1"/>
  <c r="KI241" i="1" a="1"/>
  <c r="KI241" i="1" s="1"/>
  <c r="KI226" i="1" a="1"/>
  <c r="KI226" i="1" s="1"/>
  <c r="KI221" i="1" a="1"/>
  <c r="KI221" i="1" s="1"/>
  <c r="KI239" i="1" a="1"/>
  <c r="KI239" i="1" s="1"/>
  <c r="KI223" i="1" a="1"/>
  <c r="KI223" i="1" s="1"/>
  <c r="BG211" i="1"/>
  <c r="BG213" i="1"/>
  <c r="BG212" i="1"/>
  <c r="KI211" i="1" a="1"/>
  <c r="KI211" i="1" s="1"/>
  <c r="KI213" i="1" a="1"/>
  <c r="KI213" i="1" s="1"/>
  <c r="KI209" i="1" a="1"/>
  <c r="KI209" i="1" s="1"/>
  <c r="KI201" i="1" a="1"/>
  <c r="KI201" i="1" s="1"/>
  <c r="KI197" i="1" a="1"/>
  <c r="KI197" i="1" s="1"/>
  <c r="KI199" i="1" a="1"/>
  <c r="KI199" i="1" s="1"/>
  <c r="KI207" i="1" a="1"/>
  <c r="KI207" i="1" s="1"/>
  <c r="KI203" i="1" a="1"/>
  <c r="KI203" i="1" s="1"/>
  <c r="KI208" i="1" a="1"/>
  <c r="KI208" i="1" s="1"/>
  <c r="BG195" i="1"/>
  <c r="BG205" i="1"/>
  <c r="BG208" i="1"/>
  <c r="BG197" i="1"/>
  <c r="BG196" i="1"/>
  <c r="BG209" i="1"/>
  <c r="BG199" i="1"/>
  <c r="BG207" i="1"/>
  <c r="BG203" i="1"/>
  <c r="BG200" i="1"/>
  <c r="BG201" i="1"/>
  <c r="BG204" i="1"/>
  <c r="KI205" i="1" a="1"/>
  <c r="KI205" i="1" s="1"/>
  <c r="KI195" i="1" a="1"/>
  <c r="KI195" i="1" s="1"/>
  <c r="KI200" i="1" a="1"/>
  <c r="KI200" i="1" s="1"/>
  <c r="KI196" i="1" a="1"/>
  <c r="KI196" i="1" s="1"/>
  <c r="KI204" i="1" a="1"/>
  <c r="KI204" i="1" s="1"/>
  <c r="BG191" i="1"/>
  <c r="BG193" i="1"/>
  <c r="BG192" i="1"/>
  <c r="KI193" i="1" a="1"/>
  <c r="KI193" i="1" s="1"/>
  <c r="KI191" i="1" a="1"/>
  <c r="KI191" i="1" s="1"/>
  <c r="KI192" i="1" a="1"/>
  <c r="KI192" i="1" s="1"/>
  <c r="BG91" i="1"/>
  <c r="BG92" i="1"/>
  <c r="BG93" i="1"/>
  <c r="BG94" i="1"/>
  <c r="BG95" i="1"/>
  <c r="BG82" i="1"/>
  <c r="BG83" i="1"/>
  <c r="BG84" i="1"/>
  <c r="BG85" i="1"/>
  <c r="BG86" i="1"/>
  <c r="BG73" i="1"/>
  <c r="BG74" i="1"/>
  <c r="BG75" i="1"/>
  <c r="BG76" i="1"/>
  <c r="BG77" i="1"/>
  <c r="BG185" i="1"/>
  <c r="BG186" i="1"/>
  <c r="BG184" i="1"/>
  <c r="KI185" i="1" a="1"/>
  <c r="KI185" i="1" s="1"/>
  <c r="KI186" i="1" a="1"/>
  <c r="KI186" i="1" s="1"/>
  <c r="KI184" i="1" a="1"/>
  <c r="KI184" i="1" s="1"/>
  <c r="BG67" i="1"/>
  <c r="BG182" i="1"/>
  <c r="BG183" i="1"/>
  <c r="KI183" i="1" a="1"/>
  <c r="KI183" i="1" s="1"/>
  <c r="KI182" i="1" a="1"/>
  <c r="KI182" i="1" s="1"/>
  <c r="BG68" i="1"/>
  <c r="BG66" i="1"/>
  <c r="BG65" i="1"/>
  <c r="BG26" i="1"/>
  <c r="BG53" i="1"/>
  <c r="BG54" i="1"/>
  <c r="BG55" i="1"/>
  <c r="BG56" i="1"/>
  <c r="BG57" i="1"/>
  <c r="BG58" i="1"/>
  <c r="BG59" i="1"/>
  <c r="BG25" i="1"/>
  <c r="KI173" i="1" a="1"/>
  <c r="KI173" i="1" s="1"/>
  <c r="KI172" i="1" a="1"/>
  <c r="KI172" i="1" s="1"/>
  <c r="BG173" i="1"/>
  <c r="BG172" i="1"/>
  <c r="BG42" i="1"/>
  <c r="BG43" i="1"/>
  <c r="BG44" i="1"/>
  <c r="BG45" i="1"/>
  <c r="BG46" i="1"/>
  <c r="BG47" i="1"/>
  <c r="BG48" i="1"/>
  <c r="DT16" i="1"/>
  <c r="DT18" i="1" s="1"/>
  <c r="DT17" i="1"/>
  <c r="KI25" i="1" a="1"/>
  <c r="KI25" i="1" s="1"/>
  <c r="KI26" i="1" a="1"/>
  <c r="KI26" i="1" s="1"/>
  <c r="C445" i="4"/>
  <c r="P445" i="4" s="1"/>
  <c r="B444" i="4"/>
  <c r="N21" i="1"/>
  <c r="N20" i="1"/>
  <c r="G459" i="4"/>
  <c r="H508" i="4"/>
  <c r="I509" i="4"/>
  <c r="BG20" i="1"/>
  <c r="BG21" i="1"/>
  <c r="P430" i="4"/>
  <c r="C431" i="4"/>
  <c r="F511" i="4"/>
  <c r="E511" i="4"/>
  <c r="D511" i="4"/>
  <c r="Q511" i="4" s="1"/>
  <c r="U446" i="4"/>
  <c r="V447" i="4"/>
  <c r="S430" i="4"/>
  <c r="B430" i="4"/>
  <c r="R492" i="4"/>
  <c r="R489" i="4"/>
  <c r="A512" i="4"/>
  <c r="R483" i="4"/>
  <c r="R486" i="4"/>
  <c r="IP16" i="1"/>
  <c r="IO16" i="1"/>
  <c r="CL16" i="1"/>
  <c r="CM16" i="1"/>
  <c r="DT19" i="1" l="1"/>
  <c r="B445" i="4"/>
  <c r="C446" i="4"/>
  <c r="P446" i="4" s="1"/>
  <c r="H509" i="4"/>
  <c r="I510" i="4"/>
  <c r="G460" i="4"/>
  <c r="CM19" i="1"/>
  <c r="CM18" i="1"/>
  <c r="IO18" i="1"/>
  <c r="IO19" i="1"/>
  <c r="CL19" i="1"/>
  <c r="CL18" i="1"/>
  <c r="IP19" i="1"/>
  <c r="IP18" i="1"/>
  <c r="DT20" i="1"/>
  <c r="DT21" i="1"/>
  <c r="P431" i="4"/>
  <c r="C432" i="4"/>
  <c r="F512" i="4"/>
  <c r="E512" i="4"/>
  <c r="D512" i="4"/>
  <c r="Q512" i="4" s="1"/>
  <c r="V448" i="4"/>
  <c r="U447" i="4"/>
  <c r="S431" i="4"/>
  <c r="B431" i="4"/>
  <c r="R493" i="4"/>
  <c r="R487" i="4"/>
  <c r="A513" i="4"/>
  <c r="R496" i="4"/>
  <c r="R490" i="4"/>
  <c r="B446" i="4" l="1"/>
  <c r="C447" i="4"/>
  <c r="C448" i="4" s="1"/>
  <c r="P448" i="4" s="1"/>
  <c r="G461" i="4"/>
  <c r="H510" i="4"/>
  <c r="I511" i="4"/>
  <c r="IP21" i="1"/>
  <c r="IP20" i="1"/>
  <c r="CL21" i="1"/>
  <c r="CL20" i="1"/>
  <c r="CM20" i="1"/>
  <c r="CM21" i="1"/>
  <c r="IO21" i="1"/>
  <c r="IO20" i="1"/>
  <c r="P432" i="4"/>
  <c r="C433" i="4"/>
  <c r="F513" i="4"/>
  <c r="E513" i="4"/>
  <c r="D513" i="4"/>
  <c r="Q513" i="4" s="1"/>
  <c r="U448" i="4"/>
  <c r="V449" i="4"/>
  <c r="S432" i="4"/>
  <c r="B432" i="4"/>
  <c r="R500" i="4"/>
  <c r="R491" i="4"/>
  <c r="A514" i="4"/>
  <c r="R497" i="4"/>
  <c r="R494" i="4"/>
  <c r="LR5" i="1"/>
  <c r="LR315" i="1" s="1"/>
  <c r="B447" i="4" l="1"/>
  <c r="P447" i="4"/>
  <c r="C449" i="4"/>
  <c r="P449" i="4" s="1"/>
  <c r="H511" i="4"/>
  <c r="I512" i="4"/>
  <c r="G462" i="4"/>
  <c r="P433" i="4"/>
  <c r="C434" i="4"/>
  <c r="F514" i="4"/>
  <c r="E514" i="4"/>
  <c r="D514" i="4"/>
  <c r="Q514" i="4" s="1"/>
  <c r="B448" i="4"/>
  <c r="V450" i="4"/>
  <c r="U449" i="4"/>
  <c r="S433" i="4"/>
  <c r="B433" i="4"/>
  <c r="A515" i="4"/>
  <c r="R495" i="4"/>
  <c r="R504" i="4"/>
  <c r="R498" i="4"/>
  <c r="R501" i="4"/>
  <c r="LR13" i="1"/>
  <c r="KI5" i="1"/>
  <c r="KI315" i="1" s="1"/>
  <c r="LR17" i="1" l="1"/>
  <c r="LR16" i="1"/>
  <c r="C450" i="4"/>
  <c r="P450" i="4" s="1"/>
  <c r="G463" i="4"/>
  <c r="H512" i="4"/>
  <c r="I513" i="4"/>
  <c r="P434" i="4"/>
  <c r="C435" i="4"/>
  <c r="P435" i="4" s="1"/>
  <c r="F515" i="4"/>
  <c r="E515" i="4"/>
  <c r="D515" i="4"/>
  <c r="Q515" i="4" s="1"/>
  <c r="U453" i="4"/>
  <c r="U450" i="4"/>
  <c r="V451" i="4"/>
  <c r="B449" i="4"/>
  <c r="S434" i="4"/>
  <c r="B434" i="4"/>
  <c r="R502" i="4"/>
  <c r="R508" i="4"/>
  <c r="R499" i="4"/>
  <c r="R505" i="4"/>
  <c r="A516" i="4"/>
  <c r="JY5" i="1"/>
  <c r="JY315" i="1" s="1"/>
  <c r="C451" i="4" l="1"/>
  <c r="P451" i="4" s="1"/>
  <c r="H513" i="4"/>
  <c r="I514" i="4"/>
  <c r="G464" i="4"/>
  <c r="LR18" i="1"/>
  <c r="LR19" i="1"/>
  <c r="D516" i="4"/>
  <c r="Q516" i="4" s="1"/>
  <c r="F516" i="4"/>
  <c r="E516" i="4"/>
  <c r="B450" i="4"/>
  <c r="V452" i="4"/>
  <c r="U454" i="4"/>
  <c r="U451" i="4"/>
  <c r="U457" i="4"/>
  <c r="S435" i="4"/>
  <c r="B435" i="4"/>
  <c r="R512" i="4"/>
  <c r="A517" i="4"/>
  <c r="R509" i="4"/>
  <c r="R506" i="4"/>
  <c r="R503" i="4"/>
  <c r="KI16" i="1"/>
  <c r="JY13" i="1"/>
  <c r="JY17" i="1" s="1"/>
  <c r="C452" i="4" l="1"/>
  <c r="C453" i="4" s="1"/>
  <c r="B453" i="4" s="1"/>
  <c r="G465" i="4"/>
  <c r="H514" i="4"/>
  <c r="I515" i="4"/>
  <c r="KI18" i="1"/>
  <c r="KI19" i="1"/>
  <c r="LR20" i="1"/>
  <c r="LR21" i="1"/>
  <c r="F517" i="4"/>
  <c r="E517" i="4"/>
  <c r="D517" i="4"/>
  <c r="Q517" i="4" s="1"/>
  <c r="U461" i="4"/>
  <c r="U455" i="4"/>
  <c r="U452" i="4"/>
  <c r="U458" i="4"/>
  <c r="V453" i="4"/>
  <c r="B451" i="4"/>
  <c r="R516" i="4"/>
  <c r="R507" i="4"/>
  <c r="R513" i="4"/>
  <c r="A518" i="4"/>
  <c r="R510" i="4"/>
  <c r="JY16" i="1"/>
  <c r="P452" i="4" l="1"/>
  <c r="H515" i="4"/>
  <c r="I516" i="4"/>
  <c r="G466" i="4"/>
  <c r="JY18" i="1"/>
  <c r="JY19" i="1"/>
  <c r="KI20" i="1"/>
  <c r="KI21" i="1"/>
  <c r="P453" i="4"/>
  <c r="C454" i="4"/>
  <c r="B454" i="4" s="1"/>
  <c r="F518" i="4"/>
  <c r="E518" i="4"/>
  <c r="D518" i="4"/>
  <c r="Q518" i="4" s="1"/>
  <c r="B452" i="4"/>
  <c r="V454" i="4"/>
  <c r="U462" i="4"/>
  <c r="U456" i="4"/>
  <c r="U459" i="4"/>
  <c r="U465" i="4"/>
  <c r="R511" i="4"/>
  <c r="A519" i="4"/>
  <c r="R514" i="4"/>
  <c r="R517" i="4"/>
  <c r="G467" i="4" l="1"/>
  <c r="H516" i="4"/>
  <c r="I517" i="4"/>
  <c r="JY20" i="1"/>
  <c r="JY21" i="1"/>
  <c r="P454" i="4"/>
  <c r="C455" i="4"/>
  <c r="B455" i="4" s="1"/>
  <c r="F519" i="4"/>
  <c r="E519" i="4"/>
  <c r="D519" i="4"/>
  <c r="Q519" i="4" s="1"/>
  <c r="U469" i="4"/>
  <c r="U463" i="4"/>
  <c r="U460" i="4"/>
  <c r="U466" i="4"/>
  <c r="V455" i="4"/>
  <c r="R518" i="4"/>
  <c r="A520" i="4"/>
  <c r="R515" i="4"/>
  <c r="IT5" i="1"/>
  <c r="IT315" i="1" s="1"/>
  <c r="IS5" i="1"/>
  <c r="IS315" i="1" s="1"/>
  <c r="H517" i="4" l="1"/>
  <c r="I518" i="4"/>
  <c r="G468" i="4"/>
  <c r="P455" i="4"/>
  <c r="C456" i="4"/>
  <c r="B456" i="4" s="1"/>
  <c r="F520" i="4"/>
  <c r="E520" i="4"/>
  <c r="R520" i="4" s="1"/>
  <c r="D520" i="4"/>
  <c r="Q520" i="4" s="1"/>
  <c r="V456" i="4"/>
  <c r="U470" i="4"/>
  <c r="U464" i="4"/>
  <c r="U467" i="4"/>
  <c r="U473" i="4"/>
  <c r="A521" i="4"/>
  <c r="R519" i="4"/>
  <c r="IT13" i="1"/>
  <c r="IS13" i="1"/>
  <c r="IS17" i="1" s="1"/>
  <c r="IT16" i="1" l="1"/>
  <c r="IT17" i="1"/>
  <c r="G469" i="4"/>
  <c r="H518" i="4"/>
  <c r="I519" i="4"/>
  <c r="IT19" i="1"/>
  <c r="IT18" i="1"/>
  <c r="P456" i="4"/>
  <c r="C457" i="4"/>
  <c r="B457" i="4" s="1"/>
  <c r="E521" i="4"/>
  <c r="R521" i="4" s="1"/>
  <c r="D521" i="4"/>
  <c r="Q521" i="4" s="1"/>
  <c r="F521" i="4"/>
  <c r="U477" i="4"/>
  <c r="U471" i="4"/>
  <c r="U468" i="4"/>
  <c r="U474" i="4"/>
  <c r="V457" i="4"/>
  <c r="S440" i="4"/>
  <c r="A522" i="4"/>
  <c r="IS16" i="1"/>
  <c r="LH5" i="1"/>
  <c r="LH315" i="1" s="1"/>
  <c r="H519" i="4" l="1"/>
  <c r="I520" i="4"/>
  <c r="G470" i="4"/>
  <c r="IS19" i="1"/>
  <c r="IS18" i="1"/>
  <c r="P457" i="4"/>
  <c r="C458" i="4"/>
  <c r="B458" i="4" s="1"/>
  <c r="F522" i="4"/>
  <c r="E522" i="4"/>
  <c r="R522" i="4" s="1"/>
  <c r="D522" i="4"/>
  <c r="Q522" i="4" s="1"/>
  <c r="V458" i="4"/>
  <c r="U478" i="4"/>
  <c r="U472" i="4"/>
  <c r="U475" i="4"/>
  <c r="U481" i="4"/>
  <c r="S441" i="4"/>
  <c r="A523" i="4"/>
  <c r="DN5" i="1"/>
  <c r="DN315" i="1" s="1"/>
  <c r="DM5" i="1"/>
  <c r="DM315" i="1" s="1"/>
  <c r="G471" i="4" l="1"/>
  <c r="H520" i="4"/>
  <c r="I521" i="4"/>
  <c r="IS21" i="1"/>
  <c r="IS20" i="1"/>
  <c r="IT21" i="1"/>
  <c r="IT20" i="1"/>
  <c r="P458" i="4"/>
  <c r="C459" i="4"/>
  <c r="B459" i="4" s="1"/>
  <c r="F523" i="4"/>
  <c r="E523" i="4"/>
  <c r="R523" i="4" s="1"/>
  <c r="D523" i="4"/>
  <c r="Q523" i="4" s="1"/>
  <c r="U485" i="4"/>
  <c r="U479" i="4"/>
  <c r="U476" i="4"/>
  <c r="U482" i="4"/>
  <c r="V459" i="4"/>
  <c r="S442" i="4"/>
  <c r="A524" i="4"/>
  <c r="H521" i="4" l="1"/>
  <c r="I522" i="4"/>
  <c r="G472" i="4"/>
  <c r="P459" i="4"/>
  <c r="C460" i="4"/>
  <c r="B460" i="4" s="1"/>
  <c r="F524" i="4"/>
  <c r="E524" i="4"/>
  <c r="R524" i="4" s="1"/>
  <c r="D524" i="4"/>
  <c r="Q524" i="4" s="1"/>
  <c r="V460" i="4"/>
  <c r="U486" i="4"/>
  <c r="U480" i="4"/>
  <c r="U483" i="4"/>
  <c r="U489" i="4"/>
  <c r="S443" i="4"/>
  <c r="A525" i="4"/>
  <c r="JO5" i="1"/>
  <c r="JO315" i="1" s="1"/>
  <c r="G473" i="4" l="1"/>
  <c r="H522" i="4"/>
  <c r="I523" i="4"/>
  <c r="P460" i="4"/>
  <c r="C461" i="4"/>
  <c r="B461" i="4" s="1"/>
  <c r="F525" i="4"/>
  <c r="E525" i="4"/>
  <c r="R525" i="4" s="1"/>
  <c r="D525" i="4"/>
  <c r="Q525" i="4" s="1"/>
  <c r="U493" i="4"/>
  <c r="U487" i="4"/>
  <c r="U484" i="4"/>
  <c r="U490" i="4"/>
  <c r="V461" i="4"/>
  <c r="S444" i="4"/>
  <c r="A526" i="4"/>
  <c r="H523" i="4" l="1"/>
  <c r="I524" i="4"/>
  <c r="G474" i="4"/>
  <c r="P461" i="4"/>
  <c r="C462" i="4"/>
  <c r="B462" i="4" s="1"/>
  <c r="F526" i="4"/>
  <c r="E526" i="4"/>
  <c r="R526" i="4" s="1"/>
  <c r="D526" i="4"/>
  <c r="Q526" i="4" s="1"/>
  <c r="V462" i="4"/>
  <c r="U494" i="4"/>
  <c r="U488" i="4"/>
  <c r="U491" i="4"/>
  <c r="U497" i="4"/>
  <c r="S445" i="4"/>
  <c r="A527" i="4"/>
  <c r="F38" i="3"/>
  <c r="E38" i="3"/>
  <c r="C38" i="3"/>
  <c r="B38" i="3"/>
  <c r="G475" i="4" l="1"/>
  <c r="H524" i="4"/>
  <c r="I525" i="4"/>
  <c r="P462" i="4"/>
  <c r="C463" i="4"/>
  <c r="B463" i="4" s="1"/>
  <c r="F527" i="4"/>
  <c r="E527" i="4"/>
  <c r="R527" i="4" s="1"/>
  <c r="D527" i="4"/>
  <c r="Q527" i="4" s="1"/>
  <c r="U501" i="4"/>
  <c r="U495" i="4"/>
  <c r="U492" i="4"/>
  <c r="U498" i="4"/>
  <c r="V463" i="4"/>
  <c r="S446" i="4"/>
  <c r="A528" i="4"/>
  <c r="LI5" i="1"/>
  <c r="LI315" i="1" s="1"/>
  <c r="H525" i="4" l="1"/>
  <c r="I526" i="4"/>
  <c r="G476" i="4"/>
  <c r="P463" i="4"/>
  <c r="C464" i="4"/>
  <c r="B464" i="4" s="1"/>
  <c r="F528" i="4"/>
  <c r="E528" i="4"/>
  <c r="R528" i="4" s="1"/>
  <c r="D528" i="4"/>
  <c r="Q528" i="4" s="1"/>
  <c r="V464" i="4"/>
  <c r="U502" i="4"/>
  <c r="U496" i="4"/>
  <c r="U499" i="4"/>
  <c r="U505" i="4"/>
  <c r="S447" i="4"/>
  <c r="A529" i="4"/>
  <c r="LJ5" i="1"/>
  <c r="LJ315" i="1" s="1"/>
  <c r="LK5" i="1"/>
  <c r="LK315" i="1" s="1"/>
  <c r="G477" i="4" l="1"/>
  <c r="H526" i="4"/>
  <c r="I527" i="4"/>
  <c r="P464" i="4"/>
  <c r="C465" i="4"/>
  <c r="B465" i="4" s="1"/>
  <c r="F529" i="4"/>
  <c r="E529" i="4"/>
  <c r="R529" i="4" s="1"/>
  <c r="D529" i="4"/>
  <c r="Q529" i="4" s="1"/>
  <c r="U509" i="4"/>
  <c r="U503" i="4"/>
  <c r="U500" i="4"/>
  <c r="U506" i="4"/>
  <c r="V465" i="4"/>
  <c r="S448" i="4"/>
  <c r="A530" i="4"/>
  <c r="LJ13" i="1"/>
  <c r="LJ17" i="1" s="1"/>
  <c r="LK13" i="1"/>
  <c r="LK17" i="1" s="1"/>
  <c r="H527" i="4" l="1"/>
  <c r="I528" i="4"/>
  <c r="G478" i="4"/>
  <c r="P465" i="4"/>
  <c r="C466" i="4"/>
  <c r="B466" i="4" s="1"/>
  <c r="F530" i="4"/>
  <c r="E530" i="4"/>
  <c r="R530" i="4" s="1"/>
  <c r="D530" i="4"/>
  <c r="Q530" i="4" s="1"/>
  <c r="V466" i="4"/>
  <c r="U510" i="4"/>
  <c r="U504" i="4"/>
  <c r="U507" i="4"/>
  <c r="U513" i="4"/>
  <c r="S449" i="4"/>
  <c r="A531" i="4"/>
  <c r="LK16" i="1"/>
  <c r="LJ16" i="1"/>
  <c r="F58" i="3"/>
  <c r="F57" i="3"/>
  <c r="F56" i="3"/>
  <c r="F43" i="3"/>
  <c r="F40" i="3"/>
  <c r="F39" i="3"/>
  <c r="F37" i="3"/>
  <c r="F34" i="3"/>
  <c r="E58" i="3"/>
  <c r="E57" i="3"/>
  <c r="E56" i="3"/>
  <c r="E43" i="3"/>
  <c r="E40" i="3"/>
  <c r="E39" i="3"/>
  <c r="E37" i="3"/>
  <c r="E34" i="3"/>
  <c r="G479" i="4" l="1"/>
  <c r="H528" i="4"/>
  <c r="I529" i="4"/>
  <c r="LJ18" i="1"/>
  <c r="LJ19" i="1"/>
  <c r="LK18" i="1"/>
  <c r="LK19" i="1"/>
  <c r="P466" i="4"/>
  <c r="C467" i="4"/>
  <c r="B467" i="4" s="1"/>
  <c r="F531" i="4"/>
  <c r="E531" i="4"/>
  <c r="R531" i="4" s="1"/>
  <c r="D531" i="4"/>
  <c r="Q531" i="4" s="1"/>
  <c r="U517" i="4"/>
  <c r="U511" i="4"/>
  <c r="U508" i="4"/>
  <c r="U514" i="4"/>
  <c r="V467" i="4"/>
  <c r="S450" i="4"/>
  <c r="A532" i="4"/>
  <c r="JE14" i="1"/>
  <c r="A5" i="1"/>
  <c r="JE99" i="1" l="1"/>
  <c r="JE101" i="1" s="1"/>
  <c r="JE108" i="1"/>
  <c r="JE100" i="1"/>
  <c r="JE103" i="1"/>
  <c r="JE104" i="1"/>
  <c r="JE153" i="1"/>
  <c r="JE155" i="1" s="1"/>
  <c r="JE162" i="1"/>
  <c r="JE214" i="1"/>
  <c r="JE270" i="1"/>
  <c r="JE144" i="1"/>
  <c r="JE126" i="1"/>
  <c r="JE135" i="1"/>
  <c r="JE117" i="1"/>
  <c r="JE246" i="1"/>
  <c r="JE262" i="1"/>
  <c r="JE250" i="1"/>
  <c r="JE254" i="1"/>
  <c r="JE258" i="1"/>
  <c r="JE266" i="1"/>
  <c r="JE210" i="1"/>
  <c r="JE228" i="1"/>
  <c r="JE232" i="1"/>
  <c r="JE236" i="1"/>
  <c r="JE220" i="1"/>
  <c r="JE224" i="1"/>
  <c r="JE240" i="1"/>
  <c r="JE198" i="1"/>
  <c r="JE194" i="1"/>
  <c r="JE202" i="1"/>
  <c r="JE206" i="1"/>
  <c r="JE90" i="1"/>
  <c r="JE81" i="1"/>
  <c r="JE190" i="1"/>
  <c r="JE72" i="1"/>
  <c r="JE181" i="1"/>
  <c r="JE177" i="1"/>
  <c r="JE52" i="1"/>
  <c r="JE57" i="1" s="1"/>
  <c r="JE63" i="1"/>
  <c r="JE41" i="1"/>
  <c r="JE42" i="1" s="1"/>
  <c r="JE171" i="1"/>
  <c r="B16" i="1"/>
  <c r="B17" i="1"/>
  <c r="CZ17" i="1" s="1"/>
  <c r="JE30" i="1"/>
  <c r="JE24" i="1"/>
  <c r="K14" i="1"/>
  <c r="EF14" i="1"/>
  <c r="CA14" i="1"/>
  <c r="BZ14" i="1"/>
  <c r="BY14" i="1"/>
  <c r="BX14" i="1"/>
  <c r="BW14" i="1"/>
  <c r="BV14" i="1"/>
  <c r="BU14" i="1"/>
  <c r="BT14" i="1"/>
  <c r="BS14" i="1"/>
  <c r="BR14" i="1"/>
  <c r="KS14" i="1"/>
  <c r="JD14" i="1"/>
  <c r="BH14" i="1"/>
  <c r="LC14" i="1"/>
  <c r="CQ14" i="1"/>
  <c r="CP14" i="1"/>
  <c r="CO14" i="1"/>
  <c r="CY14" i="1"/>
  <c r="CX14" i="1"/>
  <c r="CT14" i="1"/>
  <c r="CS14" i="1"/>
  <c r="CR14" i="1"/>
  <c r="CU14" i="1"/>
  <c r="JX14" i="1"/>
  <c r="H529" i="4"/>
  <c r="I530" i="4"/>
  <c r="G480" i="4"/>
  <c r="LB24" i="1"/>
  <c r="LM14" i="1"/>
  <c r="LK20" i="1"/>
  <c r="LK21" i="1"/>
  <c r="LJ20" i="1"/>
  <c r="LJ21" i="1"/>
  <c r="CK14" i="1"/>
  <c r="P467" i="4"/>
  <c r="C468" i="4"/>
  <c r="B468" i="4" s="1"/>
  <c r="D532" i="4"/>
  <c r="Q532" i="4" s="1"/>
  <c r="F532" i="4"/>
  <c r="E532" i="4"/>
  <c r="R532" i="4" s="1"/>
  <c r="V468" i="4"/>
  <c r="U518" i="4"/>
  <c r="U512" i="4"/>
  <c r="U515" i="4"/>
  <c r="U521" i="4"/>
  <c r="S451" i="4"/>
  <c r="EE14" i="1"/>
  <c r="A533" i="4"/>
  <c r="LL14" i="1"/>
  <c r="CJ14" i="1"/>
  <c r="KY14" i="1"/>
  <c r="KX14" i="1"/>
  <c r="KW14" i="1"/>
  <c r="IE14" i="1"/>
  <c r="JU14" i="1"/>
  <c r="JV14" i="1"/>
  <c r="JW14" i="1"/>
  <c r="MG14" i="1"/>
  <c r="LX14" i="1"/>
  <c r="LW14" i="1"/>
  <c r="KV14" i="1"/>
  <c r="KR14" i="1"/>
  <c r="KT14" i="1"/>
  <c r="KQ14" i="1"/>
  <c r="KA14" i="1"/>
  <c r="CI14" i="1"/>
  <c r="CF14" i="1"/>
  <c r="IL14" i="1"/>
  <c r="BL14" i="1"/>
  <c r="BP14" i="1"/>
  <c r="BF14" i="1"/>
  <c r="BJ14" i="1"/>
  <c r="LF14" i="1"/>
  <c r="JZ14" i="1"/>
  <c r="ON14" i="1"/>
  <c r="CW14" i="1"/>
  <c r="DT14" i="1"/>
  <c r="LG14" i="1"/>
  <c r="ED14" i="1"/>
  <c r="BM14" i="1"/>
  <c r="BK14" i="1"/>
  <c r="BO14" i="1"/>
  <c r="JY14" i="1"/>
  <c r="IS14" i="1"/>
  <c r="IP14" i="1"/>
  <c r="IG14" i="1"/>
  <c r="LI14" i="1"/>
  <c r="JP14" i="1"/>
  <c r="LH14" i="1"/>
  <c r="IO14" i="1"/>
  <c r="LR24" i="1"/>
  <c r="KI14" i="1"/>
  <c r="LJ14" i="1"/>
  <c r="JN14" i="1"/>
  <c r="JO14" i="1"/>
  <c r="IT14" i="1"/>
  <c r="LK14" i="1"/>
  <c r="JE102" i="1" l="1"/>
  <c r="IP99" i="1"/>
  <c r="IP104" i="1" s="1"/>
  <c r="IP108" i="1"/>
  <c r="IT99" i="1"/>
  <c r="IT101" i="1" s="1"/>
  <c r="IT108" i="1"/>
  <c r="BM99" i="1"/>
  <c r="BM101" i="1" s="1"/>
  <c r="BM108" i="1"/>
  <c r="BJ99" i="1"/>
  <c r="BJ100" i="1" s="1"/>
  <c r="BJ108" i="1"/>
  <c r="CU99" i="1"/>
  <c r="CU101" i="1" s="1"/>
  <c r="CU108" i="1"/>
  <c r="BU99" i="1"/>
  <c r="BU104" i="1" s="1"/>
  <c r="BU108" i="1"/>
  <c r="BL99" i="1"/>
  <c r="BL100" i="1" s="1"/>
  <c r="BL108" i="1"/>
  <c r="BO99" i="1"/>
  <c r="BO100" i="1" s="1"/>
  <c r="BO108" i="1"/>
  <c r="ED99" i="1"/>
  <c r="ED100" i="1" s="1"/>
  <c r="ED108" i="1"/>
  <c r="BF99" i="1"/>
  <c r="BF100" i="1" s="1"/>
  <c r="BF108" i="1"/>
  <c r="EE99" i="1"/>
  <c r="EE103" i="1" s="1"/>
  <c r="EE108" i="1"/>
  <c r="BV99" i="1"/>
  <c r="BV101" i="1" s="1"/>
  <c r="BV108" i="1"/>
  <c r="BP99" i="1"/>
  <c r="BP101" i="1" s="1"/>
  <c r="BP108" i="1"/>
  <c r="BH99" i="1"/>
  <c r="BH103" i="1" s="1"/>
  <c r="BH108" i="1"/>
  <c r="BW99" i="1"/>
  <c r="BW100" i="1" s="1"/>
  <c r="BW108" i="1"/>
  <c r="JD99" i="1"/>
  <c r="JD104" i="1" s="1"/>
  <c r="JD108" i="1"/>
  <c r="BX99" i="1"/>
  <c r="BX100" i="1" s="1"/>
  <c r="BX108" i="1"/>
  <c r="IS99" i="1"/>
  <c r="IS102" i="1" s="1"/>
  <c r="IS108" i="1"/>
  <c r="CW99" i="1"/>
  <c r="CW104" i="1" s="1"/>
  <c r="CW108" i="1"/>
  <c r="IL99" i="1"/>
  <c r="IL100" i="1" s="1"/>
  <c r="IL108" i="1"/>
  <c r="LW99" i="1"/>
  <c r="LW100" i="1" s="1"/>
  <c r="LW108" i="1"/>
  <c r="CX99" i="1"/>
  <c r="CX104" i="1" s="1"/>
  <c r="CX108" i="1"/>
  <c r="BY99" i="1"/>
  <c r="BY100" i="1" s="1"/>
  <c r="BY108" i="1"/>
  <c r="ON99" i="1"/>
  <c r="ON103" i="1" s="1"/>
  <c r="ON108" i="1"/>
  <c r="CK99" i="1"/>
  <c r="CK102" i="1" s="1"/>
  <c r="CK108" i="1"/>
  <c r="CY99" i="1"/>
  <c r="CY104" i="1" s="1"/>
  <c r="CY108" i="1"/>
  <c r="BR99" i="1"/>
  <c r="BR100" i="1" s="1"/>
  <c r="BR108" i="1"/>
  <c r="BZ99" i="1"/>
  <c r="BZ104" i="1" s="1"/>
  <c r="BZ108" i="1"/>
  <c r="DT99" i="1"/>
  <c r="DT103" i="1" s="1"/>
  <c r="DT108" i="1"/>
  <c r="IO99" i="1"/>
  <c r="IO100" i="1" s="1"/>
  <c r="IO108" i="1"/>
  <c r="MG99" i="1"/>
  <c r="MG100" i="1" s="1"/>
  <c r="MG108" i="1"/>
  <c r="BS99" i="1"/>
  <c r="BS101" i="1" s="1"/>
  <c r="BS108" i="1"/>
  <c r="CA99" i="1"/>
  <c r="CA100" i="1" s="1"/>
  <c r="CA108" i="1"/>
  <c r="JE154" i="1"/>
  <c r="JE109" i="1"/>
  <c r="JE110" i="1"/>
  <c r="JE111" i="1"/>
  <c r="JE112" i="1"/>
  <c r="JE113" i="1"/>
  <c r="BK99" i="1"/>
  <c r="BK100" i="1" s="1"/>
  <c r="BK108" i="1"/>
  <c r="LL99" i="1"/>
  <c r="LL104" i="1" s="1"/>
  <c r="LL108" i="1"/>
  <c r="BT99" i="1"/>
  <c r="BT100" i="1" s="1"/>
  <c r="BT108" i="1"/>
  <c r="EF99" i="1"/>
  <c r="EF103" i="1" s="1"/>
  <c r="EF108" i="1"/>
  <c r="BP100" i="1"/>
  <c r="IP103" i="1"/>
  <c r="LW102" i="1"/>
  <c r="JE158" i="1"/>
  <c r="JE157" i="1"/>
  <c r="CU100" i="1"/>
  <c r="JE156" i="1"/>
  <c r="IS101" i="1"/>
  <c r="IT103" i="1"/>
  <c r="IT104" i="1"/>
  <c r="BF101" i="1"/>
  <c r="BF102" i="1"/>
  <c r="CY153" i="1"/>
  <c r="CY158" i="1" s="1"/>
  <c r="CY162" i="1"/>
  <c r="CY167" i="1" s="1"/>
  <c r="IO153" i="1"/>
  <c r="IO154" i="1" s="1"/>
  <c r="IO162" i="1"/>
  <c r="MG153" i="1"/>
  <c r="MG158" i="1" s="1"/>
  <c r="MG162" i="1"/>
  <c r="BS153" i="1"/>
  <c r="BS156" i="1" s="1"/>
  <c r="BS162" i="1"/>
  <c r="CA153" i="1"/>
  <c r="CA154" i="1" s="1"/>
  <c r="CA162" i="1"/>
  <c r="BZ153" i="1"/>
  <c r="BZ154" i="1" s="1"/>
  <c r="BZ162" i="1"/>
  <c r="LL153" i="1"/>
  <c r="LL156" i="1" s="1"/>
  <c r="LL162" i="1"/>
  <c r="BT153" i="1"/>
  <c r="BT154" i="1" s="1"/>
  <c r="BT162" i="1"/>
  <c r="EF153" i="1"/>
  <c r="EF154" i="1" s="1"/>
  <c r="EF162" i="1"/>
  <c r="BK153" i="1"/>
  <c r="BK156" i="1" s="1"/>
  <c r="BK162" i="1"/>
  <c r="BM153" i="1"/>
  <c r="BM154" i="1" s="1"/>
  <c r="BM162" i="1"/>
  <c r="BJ153" i="1"/>
  <c r="BJ155" i="1" s="1"/>
  <c r="BJ162" i="1"/>
  <c r="CU153" i="1"/>
  <c r="CU154" i="1" s="1"/>
  <c r="CU162" i="1"/>
  <c r="BU153" i="1"/>
  <c r="BU155" i="1" s="1"/>
  <c r="BU162" i="1"/>
  <c r="ON153" i="1"/>
  <c r="ON154" i="1" s="1"/>
  <c r="ON162" i="1"/>
  <c r="CK153" i="1"/>
  <c r="CK155" i="1" s="1"/>
  <c r="CK162" i="1"/>
  <c r="IT153" i="1"/>
  <c r="IT154" i="1" s="1"/>
  <c r="IT162" i="1"/>
  <c r="ED153" i="1"/>
  <c r="ED158" i="1" s="1"/>
  <c r="ED162" i="1"/>
  <c r="BF153" i="1"/>
  <c r="BF154" i="1" s="1"/>
  <c r="BF162" i="1"/>
  <c r="EE153" i="1"/>
  <c r="EE157" i="1" s="1"/>
  <c r="EE162" i="1"/>
  <c r="BV153" i="1"/>
  <c r="BV155" i="1" s="1"/>
  <c r="BV162" i="1"/>
  <c r="BR153" i="1"/>
  <c r="BR157" i="1" s="1"/>
  <c r="BR162" i="1"/>
  <c r="BO153" i="1"/>
  <c r="BO154" i="1" s="1"/>
  <c r="BO162" i="1"/>
  <c r="BP153" i="1"/>
  <c r="BP156" i="1" s="1"/>
  <c r="BP162" i="1"/>
  <c r="BH153" i="1"/>
  <c r="BH155" i="1" s="1"/>
  <c r="BH162" i="1"/>
  <c r="BW153" i="1"/>
  <c r="BW158" i="1" s="1"/>
  <c r="BW162" i="1"/>
  <c r="DT153" i="1"/>
  <c r="DT154" i="1" s="1"/>
  <c r="DT162" i="1"/>
  <c r="BL153" i="1"/>
  <c r="BL156" i="1" s="1"/>
  <c r="BL162" i="1"/>
  <c r="JD153" i="1"/>
  <c r="JD156" i="1" s="1"/>
  <c r="JD162" i="1"/>
  <c r="BX153" i="1"/>
  <c r="BX154" i="1" s="1"/>
  <c r="BX162" i="1"/>
  <c r="JE163" i="1"/>
  <c r="JE164" i="1"/>
  <c r="JE165" i="1"/>
  <c r="JE166" i="1"/>
  <c r="JE167" i="1"/>
  <c r="IP153" i="1"/>
  <c r="IP154" i="1" s="1"/>
  <c r="IP162" i="1"/>
  <c r="IS153" i="1"/>
  <c r="IS154" i="1" s="1"/>
  <c r="IS162" i="1"/>
  <c r="CW153" i="1"/>
  <c r="CW158" i="1" s="1"/>
  <c r="CW162" i="1"/>
  <c r="CW167" i="1" s="1"/>
  <c r="IL153" i="1"/>
  <c r="IL155" i="1" s="1"/>
  <c r="IL162" i="1"/>
  <c r="LW153" i="1"/>
  <c r="LW156" i="1" s="1"/>
  <c r="LW162" i="1"/>
  <c r="CX153" i="1"/>
  <c r="CX158" i="1" s="1"/>
  <c r="CX162" i="1"/>
  <c r="CX167" i="1" s="1"/>
  <c r="BY153" i="1"/>
  <c r="BY154" i="1" s="1"/>
  <c r="BY162" i="1"/>
  <c r="BS303" i="1"/>
  <c r="BS301" i="1"/>
  <c r="BS299" i="1"/>
  <c r="BS298" i="1"/>
  <c r="BS297" i="1"/>
  <c r="BS291" i="1"/>
  <c r="BS290" i="1"/>
  <c r="BS292" i="1"/>
  <c r="BS289" i="1"/>
  <c r="BS294" i="1"/>
  <c r="BS295" i="1"/>
  <c r="BS288" i="1"/>
  <c r="BS300" i="1"/>
  <c r="BS293" i="1"/>
  <c r="BS296" i="1"/>
  <c r="BS302" i="1"/>
  <c r="BS305" i="1"/>
  <c r="BS306" i="1"/>
  <c r="BS307" i="1"/>
  <c r="BS304" i="1"/>
  <c r="CA303" i="1"/>
  <c r="CA301" i="1"/>
  <c r="CA298" i="1"/>
  <c r="CA297" i="1"/>
  <c r="CA291" i="1"/>
  <c r="CA290" i="1"/>
  <c r="CA296" i="1"/>
  <c r="CA289" i="1"/>
  <c r="CA299" i="1"/>
  <c r="CA304" i="1"/>
  <c r="CA294" i="1"/>
  <c r="CA293" i="1"/>
  <c r="CA295" i="1"/>
  <c r="CA292" i="1"/>
  <c r="CA300" i="1"/>
  <c r="CA288" i="1"/>
  <c r="CA302" i="1"/>
  <c r="CA305" i="1"/>
  <c r="CA307" i="1"/>
  <c r="CA306" i="1"/>
  <c r="BT305" i="1"/>
  <c r="BT303" i="1"/>
  <c r="BT299" i="1"/>
  <c r="BT297" i="1"/>
  <c r="BT295" i="1"/>
  <c r="BT290" i="1"/>
  <c r="BT293" i="1"/>
  <c r="BT304" i="1"/>
  <c r="BT292" i="1"/>
  <c r="BT294" i="1"/>
  <c r="BT298" i="1"/>
  <c r="BT296" i="1"/>
  <c r="BT300" i="1"/>
  <c r="BT301" i="1"/>
  <c r="BT289" i="1"/>
  <c r="BT288" i="1"/>
  <c r="BT291" i="1"/>
  <c r="BT302" i="1"/>
  <c r="BT306" i="1"/>
  <c r="BT307" i="1"/>
  <c r="BU303" i="1"/>
  <c r="BU301" i="1"/>
  <c r="BU302" i="1"/>
  <c r="BU299" i="1"/>
  <c r="BU298" i="1"/>
  <c r="BU297" i="1"/>
  <c r="BU295" i="1"/>
  <c r="BU293" i="1"/>
  <c r="BU290" i="1"/>
  <c r="BU294" i="1"/>
  <c r="BU296" i="1"/>
  <c r="BU291" i="1"/>
  <c r="BU292" i="1"/>
  <c r="BU300" i="1"/>
  <c r="BU289" i="1"/>
  <c r="BU288" i="1"/>
  <c r="BU306" i="1"/>
  <c r="BU307" i="1"/>
  <c r="BU304" i="1"/>
  <c r="BU305" i="1"/>
  <c r="BV305" i="1"/>
  <c r="BV302" i="1"/>
  <c r="BV299" i="1"/>
  <c r="BV297" i="1"/>
  <c r="BV296" i="1"/>
  <c r="BV295" i="1"/>
  <c r="BV293" i="1"/>
  <c r="BV290" i="1"/>
  <c r="BV291" i="1"/>
  <c r="BV294" i="1"/>
  <c r="BV292" i="1"/>
  <c r="BV300" i="1"/>
  <c r="BV304" i="1"/>
  <c r="BV288" i="1"/>
  <c r="BV289" i="1"/>
  <c r="BV298" i="1"/>
  <c r="BV306" i="1"/>
  <c r="BV303" i="1"/>
  <c r="BV301" i="1"/>
  <c r="BV307" i="1"/>
  <c r="JE292" i="1"/>
  <c r="JE294" i="1"/>
  <c r="JE300" i="1"/>
  <c r="JE291" i="1"/>
  <c r="JE303" i="1"/>
  <c r="JE301" i="1"/>
  <c r="JE295" i="1"/>
  <c r="JE302" i="1"/>
  <c r="JE288" i="1"/>
  <c r="JE289" i="1"/>
  <c r="JE293" i="1"/>
  <c r="JE297" i="1"/>
  <c r="JE305" i="1"/>
  <c r="JE304" i="1"/>
  <c r="JE296" i="1"/>
  <c r="JE306" i="1"/>
  <c r="JE290" i="1"/>
  <c r="JE307" i="1"/>
  <c r="JE299" i="1"/>
  <c r="JE298" i="1"/>
  <c r="BW303" i="1"/>
  <c r="BW301" i="1"/>
  <c r="BW302" i="1"/>
  <c r="BW298" i="1"/>
  <c r="BW299" i="1"/>
  <c r="BW297" i="1"/>
  <c r="BW295" i="1"/>
  <c r="BW293" i="1"/>
  <c r="BW290" i="1"/>
  <c r="BW291" i="1"/>
  <c r="BW289" i="1"/>
  <c r="BW288" i="1"/>
  <c r="BW304" i="1"/>
  <c r="BW300" i="1"/>
  <c r="BW296" i="1"/>
  <c r="BW292" i="1"/>
  <c r="BW294" i="1"/>
  <c r="BW306" i="1"/>
  <c r="BW307" i="1"/>
  <c r="BW305" i="1"/>
  <c r="LB303" i="1"/>
  <c r="LB301" i="1"/>
  <c r="LB295" i="1"/>
  <c r="LB302" i="1"/>
  <c r="LB292" i="1"/>
  <c r="LB294" i="1"/>
  <c r="LB300" i="1"/>
  <c r="LB291" i="1"/>
  <c r="LB296" i="1"/>
  <c r="LB304" i="1"/>
  <c r="LB288" i="1"/>
  <c r="LB305" i="1"/>
  <c r="LB293" i="1"/>
  <c r="LB289" i="1"/>
  <c r="LB297" i="1"/>
  <c r="LB299" i="1"/>
  <c r="LB298" i="1"/>
  <c r="LB290" i="1"/>
  <c r="LB306" i="1"/>
  <c r="LB307" i="1"/>
  <c r="BX306" i="1"/>
  <c r="BX304" i="1"/>
  <c r="BX289" i="1"/>
  <c r="BX290" i="1"/>
  <c r="BX297" i="1"/>
  <c r="BX299" i="1"/>
  <c r="BX291" i="1"/>
  <c r="BX295" i="1"/>
  <c r="BX288" i="1"/>
  <c r="BX293" i="1"/>
  <c r="BX296" i="1"/>
  <c r="BX300" i="1"/>
  <c r="BX301" i="1"/>
  <c r="BX298" i="1"/>
  <c r="BX292" i="1"/>
  <c r="BX294" i="1"/>
  <c r="BX303" i="1"/>
  <c r="BX307" i="1"/>
  <c r="BX305" i="1"/>
  <c r="BX302" i="1"/>
  <c r="BY305" i="1"/>
  <c r="BY301" i="1"/>
  <c r="BY303" i="1"/>
  <c r="BY299" i="1"/>
  <c r="BY297" i="1"/>
  <c r="BY296" i="1"/>
  <c r="BY290" i="1"/>
  <c r="BY292" i="1"/>
  <c r="BY293" i="1"/>
  <c r="BY298" i="1"/>
  <c r="BY300" i="1"/>
  <c r="BY295" i="1"/>
  <c r="BY294" i="1"/>
  <c r="BY289" i="1"/>
  <c r="BY291" i="1"/>
  <c r="BY288" i="1"/>
  <c r="BY304" i="1"/>
  <c r="BY302" i="1"/>
  <c r="BY306" i="1"/>
  <c r="BY307" i="1"/>
  <c r="LR301" i="1"/>
  <c r="LR295" i="1"/>
  <c r="LR302" i="1"/>
  <c r="LR303" i="1"/>
  <c r="LR300" i="1"/>
  <c r="LR292" i="1"/>
  <c r="LR291" i="1"/>
  <c r="LR294" i="1"/>
  <c r="LR296" i="1"/>
  <c r="LR304" i="1"/>
  <c r="LR293" i="1"/>
  <c r="LR288" i="1"/>
  <c r="LR297" i="1"/>
  <c r="LR305" i="1"/>
  <c r="LR289" i="1"/>
  <c r="LR299" i="1"/>
  <c r="LR290" i="1"/>
  <c r="LR306" i="1"/>
  <c r="LR307" i="1"/>
  <c r="LR298" i="1"/>
  <c r="BZ305" i="1"/>
  <c r="BZ303" i="1"/>
  <c r="BZ299" i="1"/>
  <c r="BZ296" i="1"/>
  <c r="BZ291" i="1"/>
  <c r="BZ290" i="1"/>
  <c r="BZ288" i="1"/>
  <c r="BZ289" i="1"/>
  <c r="BZ292" i="1"/>
  <c r="BZ295" i="1"/>
  <c r="BZ297" i="1"/>
  <c r="BZ304" i="1"/>
  <c r="BZ293" i="1"/>
  <c r="BZ298" i="1"/>
  <c r="BZ294" i="1"/>
  <c r="BZ300" i="1"/>
  <c r="BZ301" i="1"/>
  <c r="BZ302" i="1"/>
  <c r="BZ307" i="1"/>
  <c r="BZ306" i="1"/>
  <c r="BS286" i="1"/>
  <c r="BS287" i="1"/>
  <c r="BS284" i="1"/>
  <c r="BS285" i="1"/>
  <c r="BT285" i="1"/>
  <c r="BT287" i="1"/>
  <c r="BT286" i="1"/>
  <c r="BT284" i="1"/>
  <c r="BU286" i="1"/>
  <c r="BU285" i="1"/>
  <c r="BU287" i="1"/>
  <c r="BU284" i="1"/>
  <c r="BV287" i="1"/>
  <c r="BV286" i="1"/>
  <c r="BV285" i="1"/>
  <c r="BV284" i="1"/>
  <c r="JE285" i="1"/>
  <c r="JE287" i="1"/>
  <c r="JE284" i="1"/>
  <c r="JE286" i="1"/>
  <c r="CA286" i="1"/>
  <c r="CA284" i="1"/>
  <c r="CA285" i="1"/>
  <c r="CA287" i="1"/>
  <c r="BW286" i="1"/>
  <c r="BW285" i="1"/>
  <c r="BW287" i="1"/>
  <c r="BW284" i="1"/>
  <c r="LB285" i="1"/>
  <c r="LB286" i="1"/>
  <c r="LB287" i="1"/>
  <c r="LB284" i="1"/>
  <c r="BX284" i="1"/>
  <c r="BX287" i="1"/>
  <c r="BX285" i="1"/>
  <c r="BX286" i="1"/>
  <c r="BY286" i="1"/>
  <c r="BY285" i="1"/>
  <c r="BY284" i="1"/>
  <c r="BY287" i="1"/>
  <c r="LR286" i="1"/>
  <c r="LR284" i="1"/>
  <c r="LR285" i="1"/>
  <c r="LR287" i="1"/>
  <c r="BZ286" i="1"/>
  <c r="BZ284" i="1"/>
  <c r="BZ285" i="1"/>
  <c r="BZ287" i="1"/>
  <c r="BS280" i="1"/>
  <c r="BS283" i="1"/>
  <c r="CA280" i="1"/>
  <c r="CA283" i="1"/>
  <c r="BT280" i="1"/>
  <c r="BT283" i="1"/>
  <c r="BV280" i="1"/>
  <c r="BV283" i="1"/>
  <c r="JE280" i="1"/>
  <c r="JE283" i="1"/>
  <c r="BU280" i="1"/>
  <c r="BU283" i="1"/>
  <c r="BW280" i="1"/>
  <c r="BW283" i="1"/>
  <c r="LB280" i="1"/>
  <c r="LB283" i="1"/>
  <c r="BX280" i="1"/>
  <c r="BX283" i="1"/>
  <c r="BY280" i="1"/>
  <c r="BY283" i="1"/>
  <c r="LR280" i="1"/>
  <c r="LR283" i="1"/>
  <c r="BZ280" i="1"/>
  <c r="BZ283" i="1"/>
  <c r="BK214" i="1"/>
  <c r="BK270" i="1"/>
  <c r="LF214" i="1"/>
  <c r="LF270" i="1"/>
  <c r="KA214" i="1"/>
  <c r="JZ214" i="1" s="1" a="1"/>
  <c r="JZ214" i="1" s="1"/>
  <c r="KA270" i="1"/>
  <c r="JZ270" i="1" s="1" a="1"/>
  <c r="JZ270" i="1" s="1"/>
  <c r="BT270" i="1"/>
  <c r="BT271" i="1"/>
  <c r="BT272" i="1"/>
  <c r="BT273" i="1"/>
  <c r="BS270" i="1"/>
  <c r="BS271" i="1"/>
  <c r="BS272" i="1"/>
  <c r="BS273" i="1"/>
  <c r="BM214" i="1"/>
  <c r="BM270" i="1"/>
  <c r="CU214" i="1"/>
  <c r="CU270" i="1"/>
  <c r="BU270" i="1"/>
  <c r="BU271" i="1"/>
  <c r="BU272" i="1"/>
  <c r="BU273" i="1"/>
  <c r="IO214" i="1"/>
  <c r="IO270" i="1"/>
  <c r="CA270" i="1"/>
  <c r="CA271" i="1"/>
  <c r="CA272" i="1"/>
  <c r="CA273" i="1"/>
  <c r="IT214" i="1"/>
  <c r="IT270" i="1"/>
  <c r="KQ214" i="1"/>
  <c r="KQ270" i="1"/>
  <c r="ED214" i="1"/>
  <c r="ED270" i="1"/>
  <c r="BF214" i="1"/>
  <c r="BF270" i="1"/>
  <c r="KT214" i="1"/>
  <c r="KT270" i="1"/>
  <c r="LC214" i="1"/>
  <c r="LC270" i="1"/>
  <c r="BV270" i="1"/>
  <c r="BV271" i="1"/>
  <c r="BV272" i="1"/>
  <c r="BV273" i="1"/>
  <c r="JE271" i="1"/>
  <c r="JE273" i="1"/>
  <c r="JE272" i="1"/>
  <c r="BO214" i="1"/>
  <c r="BO270" i="1"/>
  <c r="CJ214" i="1"/>
  <c r="CJ270" i="1"/>
  <c r="BJ214" i="1"/>
  <c r="BJ270" i="1"/>
  <c r="BP214" i="1"/>
  <c r="BP270" i="1"/>
  <c r="KR214" i="1"/>
  <c r="KR270" i="1"/>
  <c r="BH214" i="1"/>
  <c r="BH270" i="1"/>
  <c r="BW270" i="1"/>
  <c r="BW271" i="1"/>
  <c r="BW272" i="1"/>
  <c r="BW273" i="1"/>
  <c r="BL214" i="1"/>
  <c r="BL270" i="1"/>
  <c r="LB272" i="1"/>
  <c r="LB273" i="1"/>
  <c r="LB271" i="1"/>
  <c r="JD214" i="1"/>
  <c r="JD270" i="1"/>
  <c r="BX270" i="1"/>
  <c r="BX271" i="1"/>
  <c r="BX272" i="1"/>
  <c r="BX273" i="1"/>
  <c r="DT214" i="1"/>
  <c r="DT270" i="1"/>
  <c r="IS214" i="1"/>
  <c r="IS270" i="1"/>
  <c r="CW214" i="1"/>
  <c r="CW270" i="1"/>
  <c r="IL214" i="1"/>
  <c r="IL270" i="1"/>
  <c r="CX214" i="1"/>
  <c r="CX270" i="1"/>
  <c r="KS214" i="1"/>
  <c r="KS270" i="1"/>
  <c r="BY270" i="1"/>
  <c r="BY271" i="1"/>
  <c r="BY272" i="1"/>
  <c r="BY273" i="1"/>
  <c r="CI214" i="1"/>
  <c r="CI270" i="1"/>
  <c r="IP214" i="1"/>
  <c r="IP270" i="1"/>
  <c r="LR272" i="1"/>
  <c r="LR273" i="1"/>
  <c r="LR271" i="1"/>
  <c r="ON214" i="1"/>
  <c r="ON270" i="1"/>
  <c r="CK214" i="1"/>
  <c r="CK270" i="1"/>
  <c r="CY214" i="1"/>
  <c r="CY270" i="1"/>
  <c r="BZ270" i="1"/>
  <c r="BZ271" i="1"/>
  <c r="BZ272" i="1"/>
  <c r="BZ273" i="1"/>
  <c r="BY214" i="1"/>
  <c r="BY215" i="1"/>
  <c r="BY216" i="1"/>
  <c r="BY217" i="1"/>
  <c r="LR215" i="1"/>
  <c r="LR217" i="1"/>
  <c r="LR216" i="1"/>
  <c r="BZ214" i="1"/>
  <c r="BZ215" i="1"/>
  <c r="BZ216" i="1"/>
  <c r="BZ217" i="1"/>
  <c r="BS214" i="1"/>
  <c r="BS215" i="1"/>
  <c r="BS216" i="1"/>
  <c r="BS217" i="1"/>
  <c r="CA214" i="1"/>
  <c r="CA215" i="1"/>
  <c r="CA216" i="1"/>
  <c r="CA217" i="1"/>
  <c r="BT214" i="1"/>
  <c r="BT215" i="1"/>
  <c r="BT216" i="1"/>
  <c r="BT217" i="1"/>
  <c r="BU214" i="1"/>
  <c r="BU215" i="1"/>
  <c r="BU216" i="1"/>
  <c r="BU217" i="1"/>
  <c r="BV214" i="1"/>
  <c r="BV215" i="1"/>
  <c r="BV216" i="1"/>
  <c r="BV217" i="1"/>
  <c r="JE215" i="1"/>
  <c r="JE217" i="1"/>
  <c r="JE216" i="1"/>
  <c r="BW214" i="1"/>
  <c r="BW215" i="1"/>
  <c r="BW216" i="1"/>
  <c r="BW217" i="1"/>
  <c r="LB215" i="1"/>
  <c r="LB217" i="1"/>
  <c r="LB216" i="1"/>
  <c r="BX214" i="1"/>
  <c r="BX215" i="1"/>
  <c r="BX216" i="1"/>
  <c r="BX217" i="1"/>
  <c r="IS126" i="1"/>
  <c r="IS135" i="1"/>
  <c r="IS144" i="1"/>
  <c r="IS117" i="1"/>
  <c r="IL135" i="1"/>
  <c r="IL144" i="1"/>
  <c r="IL126" i="1"/>
  <c r="IL117" i="1"/>
  <c r="LW135" i="1"/>
  <c r="LW144" i="1"/>
  <c r="LW117" i="1"/>
  <c r="LW126" i="1"/>
  <c r="CX126" i="1"/>
  <c r="CX131" i="1" s="1"/>
  <c r="CX144" i="1"/>
  <c r="CX149" i="1" s="1"/>
  <c r="CX117" i="1"/>
  <c r="CX122" i="1" s="1"/>
  <c r="CX135" i="1"/>
  <c r="CX140" i="1" s="1"/>
  <c r="BY126" i="1"/>
  <c r="BY144" i="1"/>
  <c r="BY135" i="1"/>
  <c r="BY117" i="1"/>
  <c r="CW117" i="1"/>
  <c r="CW122" i="1" s="1"/>
  <c r="CW144" i="1"/>
  <c r="CW149" i="1" s="1"/>
  <c r="CW126" i="1"/>
  <c r="CW131" i="1" s="1"/>
  <c r="CW135" i="1"/>
  <c r="CW140" i="1" s="1"/>
  <c r="CK117" i="1"/>
  <c r="CK135" i="1"/>
  <c r="CK126" i="1"/>
  <c r="CK144" i="1"/>
  <c r="CY144" i="1"/>
  <c r="CY149" i="1" s="1"/>
  <c r="CY126" i="1"/>
  <c r="CY131" i="1" s="1"/>
  <c r="CY117" i="1"/>
  <c r="CY122" i="1" s="1"/>
  <c r="CY135" i="1"/>
  <c r="CY140" i="1" s="1"/>
  <c r="BR117" i="1"/>
  <c r="BR135" i="1"/>
  <c r="BR144" i="1"/>
  <c r="BR126" i="1"/>
  <c r="BZ117" i="1"/>
  <c r="BZ135" i="1"/>
  <c r="BZ144" i="1"/>
  <c r="BZ126" i="1"/>
  <c r="ON126" i="1"/>
  <c r="ON144" i="1"/>
  <c r="ON117" i="1"/>
  <c r="ON135" i="1"/>
  <c r="BO144" i="1"/>
  <c r="BO117" i="1"/>
  <c r="BO135" i="1"/>
  <c r="BO126" i="1"/>
  <c r="BK144" i="1"/>
  <c r="BK117" i="1"/>
  <c r="BK135" i="1"/>
  <c r="BK126" i="1"/>
  <c r="LL144" i="1"/>
  <c r="LL126" i="1"/>
  <c r="LL117" i="1"/>
  <c r="LL135" i="1"/>
  <c r="BT117" i="1"/>
  <c r="BT135" i="1"/>
  <c r="BT144" i="1"/>
  <c r="BT126" i="1"/>
  <c r="EF135" i="1"/>
  <c r="EF144" i="1"/>
  <c r="EF126" i="1"/>
  <c r="EF117" i="1"/>
  <c r="IO117" i="1"/>
  <c r="IO135" i="1"/>
  <c r="IO126" i="1"/>
  <c r="IO144" i="1"/>
  <c r="MG144" i="1"/>
  <c r="MG126" i="1"/>
  <c r="MG117" i="1"/>
  <c r="MG135" i="1"/>
  <c r="BS144" i="1"/>
  <c r="BS135" i="1"/>
  <c r="BS117" i="1"/>
  <c r="BS126" i="1"/>
  <c r="IT135" i="1"/>
  <c r="IT144" i="1"/>
  <c r="IT117" i="1"/>
  <c r="IT126" i="1"/>
  <c r="BM117" i="1"/>
  <c r="BM135" i="1"/>
  <c r="BM144" i="1"/>
  <c r="BM126" i="1"/>
  <c r="BJ126" i="1"/>
  <c r="BJ144" i="1"/>
  <c r="BJ135" i="1"/>
  <c r="BJ117" i="1"/>
  <c r="CU144" i="1"/>
  <c r="CU135" i="1"/>
  <c r="CU126" i="1"/>
  <c r="CU117" i="1"/>
  <c r="BU144" i="1"/>
  <c r="BU117" i="1"/>
  <c r="BU126" i="1"/>
  <c r="BU135" i="1"/>
  <c r="JE118" i="1"/>
  <c r="JE119" i="1"/>
  <c r="JE120" i="1"/>
  <c r="JE121" i="1"/>
  <c r="JE122" i="1"/>
  <c r="IP117" i="1"/>
  <c r="IP135" i="1"/>
  <c r="IP144" i="1"/>
  <c r="IP126" i="1"/>
  <c r="CA117" i="1"/>
  <c r="CA135" i="1"/>
  <c r="CA126" i="1"/>
  <c r="CA144" i="1"/>
  <c r="ED126" i="1"/>
  <c r="ED144" i="1"/>
  <c r="ED135" i="1"/>
  <c r="ED117" i="1"/>
  <c r="BF126" i="1"/>
  <c r="BF144" i="1"/>
  <c r="BF117" i="1"/>
  <c r="BF135" i="1"/>
  <c r="EE144" i="1"/>
  <c r="EE126" i="1"/>
  <c r="EE117" i="1"/>
  <c r="EE135" i="1"/>
  <c r="BV117" i="1"/>
  <c r="BV135" i="1"/>
  <c r="BV144" i="1"/>
  <c r="BV126" i="1"/>
  <c r="JE136" i="1"/>
  <c r="JE137" i="1"/>
  <c r="JE138" i="1"/>
  <c r="JE139" i="1"/>
  <c r="JE140" i="1"/>
  <c r="BP135" i="1"/>
  <c r="BP117" i="1"/>
  <c r="BP126" i="1"/>
  <c r="BP144" i="1"/>
  <c r="BH126" i="1"/>
  <c r="BH117" i="1"/>
  <c r="BH135" i="1"/>
  <c r="BH144" i="1"/>
  <c r="BW144" i="1"/>
  <c r="BW117" i="1"/>
  <c r="BW135" i="1"/>
  <c r="BW126" i="1"/>
  <c r="JE127" i="1"/>
  <c r="JE128" i="1"/>
  <c r="JE129" i="1"/>
  <c r="JE130" i="1"/>
  <c r="JE131" i="1"/>
  <c r="DT126" i="1"/>
  <c r="DT144" i="1"/>
  <c r="DT135" i="1"/>
  <c r="DT117" i="1"/>
  <c r="BL126" i="1"/>
  <c r="BL144" i="1"/>
  <c r="BL117" i="1"/>
  <c r="BL135" i="1"/>
  <c r="JD144" i="1"/>
  <c r="JD126" i="1"/>
  <c r="JD117" i="1"/>
  <c r="JD135" i="1"/>
  <c r="BX117" i="1"/>
  <c r="BX144" i="1"/>
  <c r="BX135" i="1"/>
  <c r="BX126" i="1"/>
  <c r="JE145" i="1"/>
  <c r="JE146" i="1"/>
  <c r="JE147" i="1"/>
  <c r="JE148" i="1"/>
  <c r="JE149" i="1"/>
  <c r="BS276" i="1"/>
  <c r="BS278" i="1"/>
  <c r="BS277" i="1"/>
  <c r="BS279" i="1"/>
  <c r="CA278" i="1"/>
  <c r="CA276" i="1"/>
  <c r="CA277" i="1"/>
  <c r="CA279" i="1"/>
  <c r="BT278" i="1"/>
  <c r="BT276" i="1"/>
  <c r="BT277" i="1"/>
  <c r="BT279" i="1"/>
  <c r="BU278" i="1"/>
  <c r="BU276" i="1"/>
  <c r="BU279" i="1"/>
  <c r="BU277" i="1"/>
  <c r="BV276" i="1"/>
  <c r="BV278" i="1"/>
  <c r="BV277" i="1"/>
  <c r="BV279" i="1"/>
  <c r="JE278" i="1"/>
  <c r="JE277" i="1"/>
  <c r="JE276" i="1"/>
  <c r="JE279" i="1"/>
  <c r="BW276" i="1"/>
  <c r="BW278" i="1"/>
  <c r="BW277" i="1"/>
  <c r="BW279" i="1"/>
  <c r="LB278" i="1"/>
  <c r="LB277" i="1"/>
  <c r="LB276" i="1"/>
  <c r="LB279" i="1"/>
  <c r="BX276" i="1"/>
  <c r="BX278" i="1"/>
  <c r="BX279" i="1"/>
  <c r="BX277" i="1"/>
  <c r="BY276" i="1"/>
  <c r="BY278" i="1"/>
  <c r="BY277" i="1"/>
  <c r="BY279" i="1"/>
  <c r="LR277" i="1"/>
  <c r="LR278" i="1"/>
  <c r="LR276" i="1"/>
  <c r="LR279" i="1"/>
  <c r="BZ276" i="1"/>
  <c r="BZ278" i="1"/>
  <c r="BZ277" i="1"/>
  <c r="BZ279" i="1"/>
  <c r="DT246" i="1"/>
  <c r="DT262" i="1"/>
  <c r="DT254" i="1"/>
  <c r="DT266" i="1"/>
  <c r="DT258" i="1"/>
  <c r="DT250" i="1"/>
  <c r="BM262" i="1"/>
  <c r="BM266" i="1"/>
  <c r="BM250" i="1"/>
  <c r="BM258" i="1"/>
  <c r="BM246" i="1"/>
  <c r="BM254" i="1"/>
  <c r="BJ250" i="1"/>
  <c r="BJ246" i="1"/>
  <c r="BJ266" i="1"/>
  <c r="BJ262" i="1"/>
  <c r="BJ258" i="1"/>
  <c r="BJ254" i="1"/>
  <c r="KQ262" i="1"/>
  <c r="KQ254" i="1"/>
  <c r="KQ250" i="1"/>
  <c r="KQ246" i="1"/>
  <c r="KQ258" i="1"/>
  <c r="KQ266" i="1"/>
  <c r="CU246" i="1"/>
  <c r="CU262" i="1"/>
  <c r="CU254" i="1"/>
  <c r="CU258" i="1"/>
  <c r="CU250" i="1"/>
  <c r="CU266" i="1"/>
  <c r="BU266" i="1"/>
  <c r="BU263" i="1"/>
  <c r="BU246" i="1"/>
  <c r="BU250" i="1"/>
  <c r="BU254" i="1"/>
  <c r="BU264" i="1"/>
  <c r="BU262" i="1"/>
  <c r="BU267" i="1"/>
  <c r="BU251" i="1"/>
  <c r="BU258" i="1"/>
  <c r="BU259" i="1"/>
  <c r="BU265" i="1"/>
  <c r="BU247" i="1"/>
  <c r="BU255" i="1"/>
  <c r="BU268" i="1"/>
  <c r="BU252" i="1"/>
  <c r="BU260" i="1"/>
  <c r="BU253" i="1"/>
  <c r="BU256" i="1"/>
  <c r="BU269" i="1"/>
  <c r="BU248" i="1"/>
  <c r="BU257" i="1"/>
  <c r="BU261" i="1"/>
  <c r="BU249" i="1"/>
  <c r="BL266" i="1"/>
  <c r="BL250" i="1"/>
  <c r="BL246" i="1"/>
  <c r="BL254" i="1"/>
  <c r="BL258" i="1"/>
  <c r="BL262" i="1"/>
  <c r="ED258" i="1"/>
  <c r="ED262" i="1"/>
  <c r="ED254" i="1"/>
  <c r="ED266" i="1"/>
  <c r="ED250" i="1"/>
  <c r="ED246" i="1"/>
  <c r="BF254" i="1"/>
  <c r="BF246" i="1"/>
  <c r="BF266" i="1"/>
  <c r="BF258" i="1"/>
  <c r="BF250" i="1"/>
  <c r="BF262" i="1"/>
  <c r="KT250" i="1"/>
  <c r="KT266" i="1"/>
  <c r="KT254" i="1"/>
  <c r="KT258" i="1"/>
  <c r="KT246" i="1"/>
  <c r="KT262" i="1"/>
  <c r="LC250" i="1"/>
  <c r="LC262" i="1"/>
  <c r="LC258" i="1"/>
  <c r="LC254" i="1"/>
  <c r="LC246" i="1"/>
  <c r="LC266" i="1"/>
  <c r="BV266" i="1"/>
  <c r="BV250" i="1"/>
  <c r="BV246" i="1"/>
  <c r="BV251" i="1"/>
  <c r="BV254" i="1"/>
  <c r="BV267" i="1"/>
  <c r="BV258" i="1"/>
  <c r="BV262" i="1"/>
  <c r="BV264" i="1"/>
  <c r="BV263" i="1"/>
  <c r="BV259" i="1"/>
  <c r="BV247" i="1"/>
  <c r="BV255" i="1"/>
  <c r="BV268" i="1"/>
  <c r="BV252" i="1"/>
  <c r="BV265" i="1"/>
  <c r="BV256" i="1"/>
  <c r="BV253" i="1"/>
  <c r="BV269" i="1"/>
  <c r="BV248" i="1"/>
  <c r="BV260" i="1"/>
  <c r="BV257" i="1"/>
  <c r="BV261" i="1"/>
  <c r="BV249" i="1"/>
  <c r="JE256" i="1"/>
  <c r="JE269" i="1"/>
  <c r="JE253" i="1"/>
  <c r="JE248" i="1"/>
  <c r="JE265" i="1"/>
  <c r="JE267" i="1"/>
  <c r="JE260" i="1"/>
  <c r="JE249" i="1"/>
  <c r="JE252" i="1"/>
  <c r="JE251" i="1"/>
  <c r="JE261" i="1"/>
  <c r="JE264" i="1"/>
  <c r="JE255" i="1"/>
  <c r="JE257" i="1"/>
  <c r="JE268" i="1"/>
  <c r="JE259" i="1"/>
  <c r="JE247" i="1"/>
  <c r="JE263" i="1"/>
  <c r="BX258" i="1"/>
  <c r="BX246" i="1"/>
  <c r="BX251" i="1"/>
  <c r="BX262" i="1"/>
  <c r="BX267" i="1"/>
  <c r="BX266" i="1"/>
  <c r="BX254" i="1"/>
  <c r="BX263" i="1"/>
  <c r="BX264" i="1"/>
  <c r="BX250" i="1"/>
  <c r="BX247" i="1"/>
  <c r="BX259" i="1"/>
  <c r="BX255" i="1"/>
  <c r="BX265" i="1"/>
  <c r="BX268" i="1"/>
  <c r="BX252" i="1"/>
  <c r="BX256" i="1"/>
  <c r="BX269" i="1"/>
  <c r="BX248" i="1"/>
  <c r="BX260" i="1"/>
  <c r="BX253" i="1"/>
  <c r="BX257" i="1"/>
  <c r="BX261" i="1"/>
  <c r="BX249" i="1"/>
  <c r="IT254" i="1"/>
  <c r="IT258" i="1"/>
  <c r="IT250" i="1"/>
  <c r="IT246" i="1"/>
  <c r="IT266" i="1"/>
  <c r="IT262" i="1"/>
  <c r="BP258" i="1"/>
  <c r="BP246" i="1"/>
  <c r="BP250" i="1"/>
  <c r="BP262" i="1"/>
  <c r="BP266" i="1"/>
  <c r="BP254" i="1"/>
  <c r="KR246" i="1"/>
  <c r="KR258" i="1"/>
  <c r="KR266" i="1"/>
  <c r="KR250" i="1"/>
  <c r="KR262" i="1"/>
  <c r="KR254" i="1"/>
  <c r="BH254" i="1"/>
  <c r="BH258" i="1"/>
  <c r="BH262" i="1"/>
  <c r="BH246" i="1"/>
  <c r="BH250" i="1"/>
  <c r="BH266" i="1"/>
  <c r="BW246" i="1"/>
  <c r="BW251" i="1"/>
  <c r="BW258" i="1"/>
  <c r="BW267" i="1"/>
  <c r="BW254" i="1"/>
  <c r="BW264" i="1"/>
  <c r="BW266" i="1"/>
  <c r="BW262" i="1"/>
  <c r="BW263" i="1"/>
  <c r="BW250" i="1"/>
  <c r="BW247" i="1"/>
  <c r="BW259" i="1"/>
  <c r="BW255" i="1"/>
  <c r="BW265" i="1"/>
  <c r="BW268" i="1"/>
  <c r="BW252" i="1"/>
  <c r="BW269" i="1"/>
  <c r="BW253" i="1"/>
  <c r="BW248" i="1"/>
  <c r="BW260" i="1"/>
  <c r="BW256" i="1"/>
  <c r="BW257" i="1"/>
  <c r="BW261" i="1"/>
  <c r="BW249" i="1"/>
  <c r="IP258" i="1"/>
  <c r="IP254" i="1"/>
  <c r="IP246" i="1"/>
  <c r="IP266" i="1"/>
  <c r="IP250" i="1"/>
  <c r="IP262" i="1"/>
  <c r="LB267" i="1"/>
  <c r="LB260" i="1"/>
  <c r="LB265" i="1"/>
  <c r="LB249" i="1"/>
  <c r="LB256" i="1"/>
  <c r="LB269" i="1"/>
  <c r="LB253" i="1"/>
  <c r="LB248" i="1"/>
  <c r="LB264" i="1"/>
  <c r="LB261" i="1"/>
  <c r="LB257" i="1"/>
  <c r="LB259" i="1"/>
  <c r="LB247" i="1"/>
  <c r="LB252" i="1"/>
  <c r="LB268" i="1"/>
  <c r="LB251" i="1"/>
  <c r="LB263" i="1"/>
  <c r="LB255" i="1"/>
  <c r="CW266" i="1"/>
  <c r="CW246" i="1"/>
  <c r="CW254" i="1"/>
  <c r="CW250" i="1"/>
  <c r="CW258" i="1"/>
  <c r="CW262" i="1"/>
  <c r="IL262" i="1"/>
  <c r="IL254" i="1"/>
  <c r="IL250" i="1"/>
  <c r="IL258" i="1"/>
  <c r="IL246" i="1"/>
  <c r="IL266" i="1"/>
  <c r="CX246" i="1"/>
  <c r="CX262" i="1"/>
  <c r="CX258" i="1"/>
  <c r="CX254" i="1"/>
  <c r="CX250" i="1"/>
  <c r="CX266" i="1"/>
  <c r="KS254" i="1"/>
  <c r="KS266" i="1"/>
  <c r="KS258" i="1"/>
  <c r="KS262" i="1"/>
  <c r="KS246" i="1"/>
  <c r="KS250" i="1"/>
  <c r="BY266" i="1"/>
  <c r="BY262" i="1"/>
  <c r="BY254" i="1"/>
  <c r="BY246" i="1"/>
  <c r="BY250" i="1"/>
  <c r="BY251" i="1"/>
  <c r="BY258" i="1"/>
  <c r="BY263" i="1"/>
  <c r="BY264" i="1"/>
  <c r="BY267" i="1"/>
  <c r="BY259" i="1"/>
  <c r="BY255" i="1"/>
  <c r="BY265" i="1"/>
  <c r="BY247" i="1"/>
  <c r="BY268" i="1"/>
  <c r="BY252" i="1"/>
  <c r="BY256" i="1"/>
  <c r="BY269" i="1"/>
  <c r="BY248" i="1"/>
  <c r="BY260" i="1"/>
  <c r="BY253" i="1"/>
  <c r="BY261" i="1"/>
  <c r="BY249" i="1"/>
  <c r="BY257" i="1"/>
  <c r="LR249" i="1"/>
  <c r="LR269" i="1"/>
  <c r="LR253" i="1"/>
  <c r="LR267" i="1"/>
  <c r="LR248" i="1"/>
  <c r="LR265" i="1"/>
  <c r="LR256" i="1"/>
  <c r="LR260" i="1"/>
  <c r="LR252" i="1"/>
  <c r="LR255" i="1"/>
  <c r="LR261" i="1"/>
  <c r="LR257" i="1"/>
  <c r="LR251" i="1"/>
  <c r="LR259" i="1"/>
  <c r="LR268" i="1"/>
  <c r="LR264" i="1"/>
  <c r="LR247" i="1"/>
  <c r="LR263" i="1"/>
  <c r="ON254" i="1"/>
  <c r="ON258" i="1"/>
  <c r="ON246" i="1"/>
  <c r="ON266" i="1"/>
  <c r="ON250" i="1"/>
  <c r="ON262" i="1"/>
  <c r="CK254" i="1"/>
  <c r="CK246" i="1"/>
  <c r="CK258" i="1"/>
  <c r="CK266" i="1"/>
  <c r="CK250" i="1"/>
  <c r="CK262" i="1"/>
  <c r="CY246" i="1"/>
  <c r="CY266" i="1"/>
  <c r="CY250" i="1"/>
  <c r="CY258" i="1"/>
  <c r="CY254" i="1"/>
  <c r="CY262" i="1"/>
  <c r="BZ254" i="1"/>
  <c r="BZ250" i="1"/>
  <c r="BZ264" i="1"/>
  <c r="BZ263" i="1"/>
  <c r="BZ246" i="1"/>
  <c r="BZ267" i="1"/>
  <c r="BZ251" i="1"/>
  <c r="BZ258" i="1"/>
  <c r="BZ262" i="1"/>
  <c r="BZ266" i="1"/>
  <c r="BZ265" i="1"/>
  <c r="BZ255" i="1"/>
  <c r="BZ268" i="1"/>
  <c r="BZ252" i="1"/>
  <c r="BZ247" i="1"/>
  <c r="BZ259" i="1"/>
  <c r="BZ260" i="1"/>
  <c r="BZ253" i="1"/>
  <c r="BZ256" i="1"/>
  <c r="BZ269" i="1"/>
  <c r="BZ248" i="1"/>
  <c r="BZ261" i="1"/>
  <c r="BZ249" i="1"/>
  <c r="BZ257" i="1"/>
  <c r="JD266" i="1"/>
  <c r="JD250" i="1"/>
  <c r="JD254" i="1"/>
  <c r="JD258" i="1"/>
  <c r="JD262" i="1"/>
  <c r="JD246" i="1"/>
  <c r="IS246" i="1"/>
  <c r="IS258" i="1"/>
  <c r="IS250" i="1"/>
  <c r="IS262" i="1"/>
  <c r="IS266" i="1"/>
  <c r="IS254" i="1"/>
  <c r="IO254" i="1"/>
  <c r="IO258" i="1"/>
  <c r="IO266" i="1"/>
  <c r="IO246" i="1"/>
  <c r="IO262" i="1"/>
  <c r="IO250" i="1"/>
  <c r="CI250" i="1"/>
  <c r="CI254" i="1"/>
  <c r="CI258" i="1"/>
  <c r="CI262" i="1"/>
  <c r="CI266" i="1"/>
  <c r="CI246" i="1"/>
  <c r="CJ262" i="1"/>
  <c r="CJ250" i="1"/>
  <c r="CJ258" i="1"/>
  <c r="CJ246" i="1"/>
  <c r="CJ254" i="1"/>
  <c r="CJ266" i="1"/>
  <c r="BS262" i="1"/>
  <c r="BS254" i="1"/>
  <c r="BS266" i="1"/>
  <c r="BS246" i="1"/>
  <c r="BS264" i="1"/>
  <c r="BS267" i="1"/>
  <c r="BS263" i="1"/>
  <c r="BS250" i="1"/>
  <c r="BS251" i="1"/>
  <c r="BS258" i="1"/>
  <c r="BS268" i="1"/>
  <c r="BS252" i="1"/>
  <c r="BS255" i="1"/>
  <c r="BS259" i="1"/>
  <c r="BS247" i="1"/>
  <c r="BS265" i="1"/>
  <c r="BS260" i="1"/>
  <c r="BS253" i="1"/>
  <c r="BS256" i="1"/>
  <c r="BS269" i="1"/>
  <c r="BS248" i="1"/>
  <c r="BS261" i="1"/>
  <c r="BS249" i="1"/>
  <c r="BS257" i="1"/>
  <c r="CA262" i="1"/>
  <c r="CA254" i="1"/>
  <c r="CA267" i="1"/>
  <c r="CA246" i="1"/>
  <c r="CA266" i="1"/>
  <c r="CA263" i="1"/>
  <c r="CA251" i="1"/>
  <c r="CA258" i="1"/>
  <c r="CA264" i="1"/>
  <c r="CA250" i="1"/>
  <c r="CA255" i="1"/>
  <c r="CA252" i="1"/>
  <c r="CA259" i="1"/>
  <c r="CA247" i="1"/>
  <c r="CA268" i="1"/>
  <c r="CA265" i="1"/>
  <c r="CA260" i="1"/>
  <c r="CA253" i="1"/>
  <c r="CA256" i="1"/>
  <c r="CA269" i="1"/>
  <c r="CA248" i="1"/>
  <c r="CA249" i="1"/>
  <c r="CA257" i="1"/>
  <c r="CA261" i="1"/>
  <c r="BO250" i="1"/>
  <c r="BO258" i="1"/>
  <c r="BO246" i="1"/>
  <c r="BO262" i="1"/>
  <c r="BO266" i="1"/>
  <c r="BO254" i="1"/>
  <c r="BK262" i="1"/>
  <c r="BK254" i="1"/>
  <c r="BK250" i="1"/>
  <c r="BK258" i="1"/>
  <c r="BK246" i="1"/>
  <c r="BK266" i="1"/>
  <c r="LF266" i="1"/>
  <c r="LF254" i="1"/>
  <c r="LF258" i="1"/>
  <c r="LF246" i="1"/>
  <c r="LF262" i="1"/>
  <c r="LF250" i="1"/>
  <c r="KA258" i="1"/>
  <c r="JZ258" i="1" s="1" a="1"/>
  <c r="JZ258" i="1" s="1"/>
  <c r="KA250" i="1"/>
  <c r="JZ250" i="1" s="1" a="1"/>
  <c r="JZ250" i="1" s="1"/>
  <c r="KA254" i="1"/>
  <c r="JZ254" i="1" s="1" a="1"/>
  <c r="JZ254" i="1" s="1"/>
  <c r="KA266" i="1"/>
  <c r="JZ266" i="1" s="1" a="1"/>
  <c r="JZ266" i="1" s="1"/>
  <c r="KA246" i="1"/>
  <c r="JZ246" i="1" s="1" a="1"/>
  <c r="JZ246" i="1" s="1"/>
  <c r="KA262" i="1"/>
  <c r="JZ262" i="1" s="1" a="1"/>
  <c r="JZ262" i="1" s="1"/>
  <c r="BT262" i="1"/>
  <c r="BT254" i="1"/>
  <c r="BT250" i="1"/>
  <c r="BT264" i="1"/>
  <c r="BT266" i="1"/>
  <c r="BT246" i="1"/>
  <c r="BT267" i="1"/>
  <c r="BT251" i="1"/>
  <c r="BT258" i="1"/>
  <c r="BT263" i="1"/>
  <c r="BT259" i="1"/>
  <c r="BT268" i="1"/>
  <c r="BT265" i="1"/>
  <c r="BT247" i="1"/>
  <c r="BT255" i="1"/>
  <c r="BT252" i="1"/>
  <c r="BT260" i="1"/>
  <c r="BT256" i="1"/>
  <c r="BT269" i="1"/>
  <c r="BT253" i="1"/>
  <c r="BT248" i="1"/>
  <c r="BT249" i="1"/>
  <c r="BT257" i="1"/>
  <c r="BT261" i="1"/>
  <c r="IP210" i="1"/>
  <c r="IP240" i="1"/>
  <c r="IP232" i="1"/>
  <c r="IP236" i="1"/>
  <c r="IP224" i="1"/>
  <c r="IP228" i="1"/>
  <c r="IP220" i="1"/>
  <c r="CW210" i="1"/>
  <c r="CW232" i="1"/>
  <c r="CW236" i="1"/>
  <c r="CW228" i="1"/>
  <c r="CW224" i="1"/>
  <c r="CW240" i="1"/>
  <c r="CW220" i="1"/>
  <c r="BP210" i="1"/>
  <c r="BP240" i="1"/>
  <c r="BP224" i="1"/>
  <c r="BP236" i="1"/>
  <c r="BP220" i="1"/>
  <c r="BP228" i="1"/>
  <c r="BP232" i="1"/>
  <c r="KR210" i="1"/>
  <c r="KR220" i="1"/>
  <c r="KR232" i="1"/>
  <c r="KR228" i="1"/>
  <c r="KR224" i="1"/>
  <c r="KR240" i="1"/>
  <c r="KR236" i="1"/>
  <c r="BH210" i="1"/>
  <c r="BH232" i="1"/>
  <c r="BH240" i="1"/>
  <c r="BH236" i="1"/>
  <c r="BH224" i="1"/>
  <c r="BH220" i="1"/>
  <c r="BH228" i="1"/>
  <c r="BW236" i="1"/>
  <c r="BW237" i="1"/>
  <c r="BW224" i="1"/>
  <c r="BW229" i="1"/>
  <c r="BW232" i="1"/>
  <c r="BW220" i="1"/>
  <c r="BW240" i="1"/>
  <c r="BW228" i="1"/>
  <c r="BW238" i="1"/>
  <c r="BW241" i="1"/>
  <c r="BW221" i="1"/>
  <c r="BW233" i="1"/>
  <c r="BW225" i="1"/>
  <c r="BW230" i="1"/>
  <c r="BW242" i="1"/>
  <c r="BW239" i="1"/>
  <c r="BW234" i="1"/>
  <c r="BW222" i="1"/>
  <c r="BW231" i="1"/>
  <c r="BW226" i="1"/>
  <c r="BW243" i="1"/>
  <c r="BW227" i="1"/>
  <c r="BW223" i="1"/>
  <c r="BW235" i="1"/>
  <c r="LB237" i="1"/>
  <c r="LB241" i="1"/>
  <c r="LB242" i="1"/>
  <c r="LB222" i="1"/>
  <c r="LB243" i="1"/>
  <c r="LB223" i="1"/>
  <c r="LB229" i="1"/>
  <c r="LB231" i="1"/>
  <c r="LB233" i="1"/>
  <c r="LB221" i="1"/>
  <c r="LB234" i="1"/>
  <c r="LB225" i="1"/>
  <c r="LB238" i="1"/>
  <c r="LB239" i="1"/>
  <c r="LB235" i="1"/>
  <c r="LB227" i="1"/>
  <c r="LB230" i="1"/>
  <c r="LB226" i="1"/>
  <c r="JD210" i="1"/>
  <c r="JD224" i="1"/>
  <c r="JD240" i="1"/>
  <c r="JD236" i="1"/>
  <c r="JD220" i="1"/>
  <c r="JD232" i="1"/>
  <c r="JD228" i="1"/>
  <c r="BX229" i="1"/>
  <c r="BX224" i="1"/>
  <c r="BX228" i="1"/>
  <c r="BX232" i="1"/>
  <c r="BX240" i="1"/>
  <c r="BX220" i="1"/>
  <c r="BX237" i="1"/>
  <c r="BX236" i="1"/>
  <c r="BX221" i="1"/>
  <c r="BX233" i="1"/>
  <c r="BX238" i="1"/>
  <c r="BX225" i="1"/>
  <c r="BX230" i="1"/>
  <c r="BX241" i="1"/>
  <c r="BX242" i="1"/>
  <c r="BX239" i="1"/>
  <c r="BX234" i="1"/>
  <c r="BX222" i="1"/>
  <c r="BX231" i="1"/>
  <c r="BX226" i="1"/>
  <c r="BX243" i="1"/>
  <c r="BX223" i="1"/>
  <c r="BX227" i="1"/>
  <c r="BX235" i="1"/>
  <c r="BL210" i="1"/>
  <c r="BL224" i="1"/>
  <c r="BL236" i="1"/>
  <c r="BL240" i="1"/>
  <c r="BL228" i="1"/>
  <c r="BL220" i="1"/>
  <c r="BL232" i="1"/>
  <c r="CX210" i="1"/>
  <c r="CX220" i="1"/>
  <c r="CX236" i="1"/>
  <c r="CX228" i="1"/>
  <c r="CX240" i="1"/>
  <c r="CX232" i="1"/>
  <c r="CX224" i="1"/>
  <c r="KS210" i="1"/>
  <c r="KS220" i="1"/>
  <c r="KS228" i="1"/>
  <c r="KS232" i="1"/>
  <c r="KS236" i="1"/>
  <c r="KS240" i="1"/>
  <c r="KS224" i="1"/>
  <c r="BY224" i="1"/>
  <c r="BY236" i="1"/>
  <c r="BY240" i="1"/>
  <c r="BY220" i="1"/>
  <c r="BY228" i="1"/>
  <c r="BY237" i="1"/>
  <c r="BY232" i="1"/>
  <c r="BY229" i="1"/>
  <c r="BY230" i="1"/>
  <c r="BY221" i="1"/>
  <c r="BY241" i="1"/>
  <c r="BY233" i="1"/>
  <c r="BY238" i="1"/>
  <c r="BY225" i="1"/>
  <c r="BY239" i="1"/>
  <c r="BY234" i="1"/>
  <c r="BY231" i="1"/>
  <c r="BY242" i="1"/>
  <c r="BY226" i="1"/>
  <c r="BY222" i="1"/>
  <c r="BY235" i="1"/>
  <c r="BY223" i="1"/>
  <c r="BY227" i="1"/>
  <c r="BY243" i="1"/>
  <c r="DT210" i="1"/>
  <c r="DT220" i="1"/>
  <c r="DT228" i="1"/>
  <c r="DT240" i="1"/>
  <c r="DT224" i="1"/>
  <c r="DT232" i="1"/>
  <c r="DT236" i="1"/>
  <c r="CK210" i="1"/>
  <c r="CK224" i="1"/>
  <c r="CK228" i="1"/>
  <c r="CK232" i="1"/>
  <c r="CK220" i="1"/>
  <c r="CK240" i="1"/>
  <c r="CK236" i="1"/>
  <c r="CY210" i="1"/>
  <c r="CY220" i="1"/>
  <c r="CY232" i="1"/>
  <c r="CY224" i="1"/>
  <c r="CY236" i="1"/>
  <c r="CY240" i="1"/>
  <c r="CY228" i="1"/>
  <c r="BZ220" i="1"/>
  <c r="BZ232" i="1"/>
  <c r="BZ237" i="1"/>
  <c r="BZ236" i="1"/>
  <c r="BZ240" i="1"/>
  <c r="BZ229" i="1"/>
  <c r="BZ224" i="1"/>
  <c r="BZ228" i="1"/>
  <c r="BZ241" i="1"/>
  <c r="BZ221" i="1"/>
  <c r="BZ233" i="1"/>
  <c r="BZ225" i="1"/>
  <c r="BZ238" i="1"/>
  <c r="BZ230" i="1"/>
  <c r="BZ242" i="1"/>
  <c r="BZ231" i="1"/>
  <c r="BZ234" i="1"/>
  <c r="BZ226" i="1"/>
  <c r="BZ222" i="1"/>
  <c r="BZ239" i="1"/>
  <c r="BZ223" i="1"/>
  <c r="BZ235" i="1"/>
  <c r="BZ227" i="1"/>
  <c r="BZ243" i="1"/>
  <c r="IL210" i="1"/>
  <c r="IL224" i="1"/>
  <c r="IL220" i="1"/>
  <c r="IL236" i="1"/>
  <c r="IL232" i="1"/>
  <c r="IL240" i="1"/>
  <c r="IL228" i="1"/>
  <c r="CJ210" i="1"/>
  <c r="CJ224" i="1"/>
  <c r="CJ236" i="1"/>
  <c r="CJ220" i="1"/>
  <c r="CJ240" i="1"/>
  <c r="CJ228" i="1"/>
  <c r="CJ232" i="1"/>
  <c r="BS228" i="1"/>
  <c r="BS237" i="1"/>
  <c r="BS224" i="1"/>
  <c r="BS229" i="1"/>
  <c r="BS236" i="1"/>
  <c r="BS232" i="1"/>
  <c r="BS240" i="1"/>
  <c r="BS220" i="1"/>
  <c r="BS233" i="1"/>
  <c r="BS225" i="1"/>
  <c r="BS238" i="1"/>
  <c r="BS241" i="1"/>
  <c r="BS230" i="1"/>
  <c r="BS221" i="1"/>
  <c r="BS222" i="1"/>
  <c r="BS231" i="1"/>
  <c r="BS234" i="1"/>
  <c r="BS239" i="1"/>
  <c r="BS226" i="1"/>
  <c r="BS242" i="1"/>
  <c r="BS223" i="1"/>
  <c r="BS243" i="1"/>
  <c r="BS235" i="1"/>
  <c r="BS227" i="1"/>
  <c r="CA220" i="1"/>
  <c r="CA224" i="1"/>
  <c r="CA237" i="1"/>
  <c r="CA229" i="1"/>
  <c r="CA228" i="1"/>
  <c r="CA232" i="1"/>
  <c r="CA240" i="1"/>
  <c r="CA236" i="1"/>
  <c r="CA225" i="1"/>
  <c r="CA233" i="1"/>
  <c r="CA238" i="1"/>
  <c r="CA230" i="1"/>
  <c r="CA221" i="1"/>
  <c r="CA241" i="1"/>
  <c r="CA234" i="1"/>
  <c r="CA226" i="1"/>
  <c r="CA222" i="1"/>
  <c r="CA231" i="1"/>
  <c r="CA242" i="1"/>
  <c r="CA239" i="1"/>
  <c r="CA223" i="1"/>
  <c r="CA243" i="1"/>
  <c r="CA227" i="1"/>
  <c r="CA235" i="1"/>
  <c r="LR229" i="1"/>
  <c r="LR241" i="1"/>
  <c r="LR237" i="1"/>
  <c r="LR222" i="1"/>
  <c r="LR242" i="1"/>
  <c r="LR221" i="1"/>
  <c r="LR223" i="1"/>
  <c r="LR231" i="1"/>
  <c r="LR225" i="1"/>
  <c r="LR234" i="1"/>
  <c r="LR233" i="1"/>
  <c r="LR243" i="1"/>
  <c r="LR230" i="1"/>
  <c r="LR238" i="1"/>
  <c r="LR227" i="1"/>
  <c r="LR226" i="1"/>
  <c r="LR239" i="1"/>
  <c r="LR235" i="1"/>
  <c r="BO210" i="1"/>
  <c r="BO232" i="1"/>
  <c r="BO228" i="1"/>
  <c r="BO236" i="1"/>
  <c r="BO220" i="1"/>
  <c r="BO240" i="1"/>
  <c r="BO224" i="1"/>
  <c r="BK210" i="1"/>
  <c r="BK220" i="1"/>
  <c r="BK232" i="1"/>
  <c r="BK236" i="1"/>
  <c r="BK240" i="1"/>
  <c r="BK228" i="1"/>
  <c r="BK224" i="1"/>
  <c r="LF210" i="1"/>
  <c r="LF236" i="1"/>
  <c r="LF240" i="1"/>
  <c r="LF224" i="1"/>
  <c r="LF220" i="1"/>
  <c r="LF228" i="1"/>
  <c r="LF232" i="1"/>
  <c r="KA210" i="1"/>
  <c r="JZ210" i="1" s="1" a="1"/>
  <c r="JZ210" i="1" s="1"/>
  <c r="KA232" i="1"/>
  <c r="JZ232" i="1" s="1" a="1"/>
  <c r="JZ232" i="1" s="1"/>
  <c r="KA236" i="1"/>
  <c r="JZ236" i="1" s="1" a="1"/>
  <c r="JZ236" i="1" s="1"/>
  <c r="KA224" i="1"/>
  <c r="JZ224" i="1" s="1" a="1"/>
  <c r="JZ224" i="1" s="1"/>
  <c r="KA228" i="1"/>
  <c r="JZ228" i="1" s="1" a="1"/>
  <c r="JZ228" i="1" s="1"/>
  <c r="KA240" i="1"/>
  <c r="JZ240" i="1" s="1" a="1"/>
  <c r="JZ240" i="1" s="1"/>
  <c r="KA220" i="1"/>
  <c r="JZ220" i="1" s="1" a="1"/>
  <c r="JZ220" i="1" s="1"/>
  <c r="BT220" i="1"/>
  <c r="BT236" i="1"/>
  <c r="BT229" i="1"/>
  <c r="BT224" i="1"/>
  <c r="BT228" i="1"/>
  <c r="BT232" i="1"/>
  <c r="BT240" i="1"/>
  <c r="BT237" i="1"/>
  <c r="BT225" i="1"/>
  <c r="BT241" i="1"/>
  <c r="BT238" i="1"/>
  <c r="BT221" i="1"/>
  <c r="BT230" i="1"/>
  <c r="BT233" i="1"/>
  <c r="BT226" i="1"/>
  <c r="BT231" i="1"/>
  <c r="BT222" i="1"/>
  <c r="BT234" i="1"/>
  <c r="BT242" i="1"/>
  <c r="BT239" i="1"/>
  <c r="BT243" i="1"/>
  <c r="BT235" i="1"/>
  <c r="BT227" i="1"/>
  <c r="BT223" i="1"/>
  <c r="IO210" i="1"/>
  <c r="IO228" i="1"/>
  <c r="IO232" i="1"/>
  <c r="IO236" i="1"/>
  <c r="IO224" i="1"/>
  <c r="IO240" i="1"/>
  <c r="IO220" i="1"/>
  <c r="IT210" i="1"/>
  <c r="IT224" i="1"/>
  <c r="IT220" i="1"/>
  <c r="IT236" i="1"/>
  <c r="IT228" i="1"/>
  <c r="IT232" i="1"/>
  <c r="IT240" i="1"/>
  <c r="BM210" i="1"/>
  <c r="BM228" i="1"/>
  <c r="BM232" i="1"/>
  <c r="BM236" i="1"/>
  <c r="BM220" i="1"/>
  <c r="BM224" i="1"/>
  <c r="BM240" i="1"/>
  <c r="BJ210" i="1"/>
  <c r="BJ224" i="1"/>
  <c r="BJ220" i="1"/>
  <c r="BJ236" i="1"/>
  <c r="BJ240" i="1"/>
  <c r="BJ228" i="1"/>
  <c r="BJ232" i="1"/>
  <c r="KQ210" i="1"/>
  <c r="KQ232" i="1"/>
  <c r="KQ240" i="1"/>
  <c r="KQ220" i="1"/>
  <c r="KQ224" i="1"/>
  <c r="KQ236" i="1"/>
  <c r="KQ228" i="1"/>
  <c r="CU210" i="1"/>
  <c r="CU240" i="1"/>
  <c r="CU228" i="1"/>
  <c r="CU232" i="1"/>
  <c r="CU236" i="1"/>
  <c r="CU220" i="1"/>
  <c r="CU224" i="1"/>
  <c r="BU228" i="1"/>
  <c r="BU220" i="1"/>
  <c r="BU224" i="1"/>
  <c r="BU229" i="1"/>
  <c r="BU236" i="1"/>
  <c r="BU232" i="1"/>
  <c r="BU240" i="1"/>
  <c r="BU237" i="1"/>
  <c r="BU238" i="1"/>
  <c r="BU225" i="1"/>
  <c r="BU230" i="1"/>
  <c r="BU221" i="1"/>
  <c r="BU233" i="1"/>
  <c r="BU241" i="1"/>
  <c r="BU226" i="1"/>
  <c r="BU242" i="1"/>
  <c r="BU231" i="1"/>
  <c r="BU239" i="1"/>
  <c r="BU222" i="1"/>
  <c r="BU234" i="1"/>
  <c r="BU243" i="1"/>
  <c r="BU235" i="1"/>
  <c r="BU227" i="1"/>
  <c r="BU223" i="1"/>
  <c r="IS210" i="1"/>
  <c r="IS240" i="1"/>
  <c r="IS220" i="1"/>
  <c r="IS228" i="1"/>
  <c r="IS236" i="1"/>
  <c r="IS232" i="1"/>
  <c r="IS224" i="1"/>
  <c r="ON210" i="1"/>
  <c r="ON236" i="1"/>
  <c r="ON224" i="1"/>
  <c r="ON228" i="1"/>
  <c r="ON220" i="1"/>
  <c r="ON240" i="1"/>
  <c r="ON232" i="1"/>
  <c r="CI210" i="1"/>
  <c r="CI224" i="1"/>
  <c r="CI240" i="1"/>
  <c r="CI220" i="1"/>
  <c r="CI232" i="1"/>
  <c r="CI228" i="1"/>
  <c r="CI236" i="1"/>
  <c r="ED210" i="1"/>
  <c r="ED232" i="1"/>
  <c r="ED240" i="1"/>
  <c r="ED224" i="1"/>
  <c r="ED220" i="1"/>
  <c r="ED236" i="1"/>
  <c r="ED228" i="1"/>
  <c r="BF210" i="1"/>
  <c r="BF228" i="1"/>
  <c r="BF232" i="1"/>
  <c r="BF236" i="1"/>
  <c r="BF220" i="1"/>
  <c r="BF224" i="1"/>
  <c r="BF240" i="1"/>
  <c r="KT210" i="1"/>
  <c r="KT224" i="1"/>
  <c r="KT236" i="1"/>
  <c r="KT240" i="1"/>
  <c r="KT232" i="1"/>
  <c r="KT220" i="1"/>
  <c r="KT228" i="1"/>
  <c r="LC210" i="1"/>
  <c r="LC220" i="1"/>
  <c r="LC236" i="1"/>
  <c r="LC240" i="1"/>
  <c r="LC224" i="1"/>
  <c r="LC228" i="1"/>
  <c r="LC232" i="1"/>
  <c r="BV220" i="1"/>
  <c r="BV229" i="1"/>
  <c r="BV224" i="1"/>
  <c r="BV232" i="1"/>
  <c r="BV240" i="1"/>
  <c r="BV228" i="1"/>
  <c r="BV237" i="1"/>
  <c r="BV236" i="1"/>
  <c r="BV238" i="1"/>
  <c r="BV225" i="1"/>
  <c r="BV230" i="1"/>
  <c r="BV233" i="1"/>
  <c r="BV221" i="1"/>
  <c r="BV241" i="1"/>
  <c r="BV226" i="1"/>
  <c r="BV222" i="1"/>
  <c r="BV242" i="1"/>
  <c r="BV239" i="1"/>
  <c r="BV234" i="1"/>
  <c r="BV231" i="1"/>
  <c r="BV243" i="1"/>
  <c r="BV235" i="1"/>
  <c r="BV227" i="1"/>
  <c r="BV223" i="1"/>
  <c r="JE229" i="1"/>
  <c r="JE241" i="1"/>
  <c r="JE237" i="1"/>
  <c r="JE222" i="1"/>
  <c r="JE223" i="1"/>
  <c r="JE242" i="1"/>
  <c r="JE231" i="1"/>
  <c r="JE233" i="1"/>
  <c r="JE221" i="1"/>
  <c r="JE234" i="1"/>
  <c r="JE225" i="1"/>
  <c r="JE243" i="1"/>
  <c r="JE227" i="1"/>
  <c r="JE230" i="1"/>
  <c r="JE226" i="1"/>
  <c r="JE238" i="1"/>
  <c r="JE239" i="1"/>
  <c r="JE235" i="1"/>
  <c r="LB213" i="1"/>
  <c r="LB211" i="1"/>
  <c r="LB212" i="1"/>
  <c r="BX210" i="1"/>
  <c r="BX211" i="1"/>
  <c r="BX212" i="1"/>
  <c r="BX213" i="1"/>
  <c r="BY210" i="1"/>
  <c r="BY211" i="1"/>
  <c r="BY212" i="1"/>
  <c r="BY213" i="1"/>
  <c r="BZ210" i="1"/>
  <c r="BZ211" i="1"/>
  <c r="BZ212" i="1"/>
  <c r="BZ213" i="1"/>
  <c r="BS210" i="1"/>
  <c r="BS211" i="1"/>
  <c r="BS212" i="1"/>
  <c r="BS213" i="1"/>
  <c r="CA210" i="1"/>
  <c r="CA211" i="1"/>
  <c r="CA212" i="1"/>
  <c r="CA213" i="1"/>
  <c r="LR212" i="1"/>
  <c r="LR213" i="1"/>
  <c r="LR211" i="1"/>
  <c r="BT210" i="1"/>
  <c r="BT211" i="1"/>
  <c r="BT212" i="1"/>
  <c r="BT213" i="1"/>
  <c r="BU210" i="1"/>
  <c r="BU211" i="1"/>
  <c r="BU212" i="1"/>
  <c r="BU213" i="1"/>
  <c r="BV210" i="1"/>
  <c r="BV211" i="1"/>
  <c r="BV212" i="1"/>
  <c r="BV213" i="1"/>
  <c r="JE213" i="1"/>
  <c r="JE212" i="1"/>
  <c r="JE211" i="1"/>
  <c r="BW210" i="1"/>
  <c r="BW211" i="1"/>
  <c r="BW212" i="1"/>
  <c r="BW213" i="1"/>
  <c r="LB208" i="1"/>
  <c r="LB195" i="1"/>
  <c r="LB205" i="1"/>
  <c r="LB196" i="1"/>
  <c r="LB197" i="1"/>
  <c r="LB207" i="1"/>
  <c r="LB199" i="1"/>
  <c r="LB203" i="1"/>
  <c r="LB209" i="1"/>
  <c r="LB200" i="1"/>
  <c r="LB204" i="1"/>
  <c r="LB201" i="1"/>
  <c r="JD194" i="1"/>
  <c r="JD206" i="1"/>
  <c r="JD198" i="1"/>
  <c r="JD202" i="1"/>
  <c r="BX199" i="1"/>
  <c r="BX194" i="1"/>
  <c r="BX202" i="1"/>
  <c r="BX206" i="1"/>
  <c r="BX198" i="1"/>
  <c r="BX207" i="1"/>
  <c r="BX195" i="1"/>
  <c r="BX203" i="1"/>
  <c r="BX200" i="1"/>
  <c r="BX204" i="1"/>
  <c r="BX196" i="1"/>
  <c r="BX201" i="1"/>
  <c r="BX208" i="1"/>
  <c r="BX205" i="1"/>
  <c r="BX197" i="1"/>
  <c r="BX209" i="1"/>
  <c r="CX206" i="1"/>
  <c r="CX202" i="1"/>
  <c r="CX194" i="1"/>
  <c r="CX198" i="1"/>
  <c r="KS190" i="1"/>
  <c r="KS194" i="1"/>
  <c r="KS206" i="1"/>
  <c r="KS198" i="1"/>
  <c r="KS202" i="1"/>
  <c r="BY199" i="1"/>
  <c r="BY206" i="1"/>
  <c r="BY194" i="1"/>
  <c r="BY202" i="1"/>
  <c r="BY198" i="1"/>
  <c r="BY195" i="1"/>
  <c r="BY203" i="1"/>
  <c r="BY207" i="1"/>
  <c r="BY200" i="1"/>
  <c r="BY196" i="1"/>
  <c r="BY208" i="1"/>
  <c r="BY201" i="1"/>
  <c r="BY204" i="1"/>
  <c r="BY205" i="1"/>
  <c r="BY209" i="1"/>
  <c r="BY197" i="1"/>
  <c r="DT198" i="1"/>
  <c r="DT194" i="1"/>
  <c r="DT206" i="1"/>
  <c r="DT202" i="1"/>
  <c r="LR205" i="1"/>
  <c r="LR208" i="1"/>
  <c r="LR195" i="1"/>
  <c r="LR196" i="1"/>
  <c r="LR197" i="1"/>
  <c r="LR207" i="1"/>
  <c r="LR209" i="1"/>
  <c r="LR199" i="1"/>
  <c r="LR201" i="1"/>
  <c r="LR204" i="1"/>
  <c r="LR203" i="1"/>
  <c r="LR200" i="1"/>
  <c r="CK206" i="1"/>
  <c r="CK198" i="1"/>
  <c r="CK194" i="1"/>
  <c r="CK202" i="1"/>
  <c r="CY202" i="1"/>
  <c r="CY194" i="1"/>
  <c r="CY206" i="1"/>
  <c r="CY198" i="1"/>
  <c r="BZ198" i="1"/>
  <c r="BZ199" i="1"/>
  <c r="BZ194" i="1"/>
  <c r="BZ206" i="1"/>
  <c r="BZ202" i="1"/>
  <c r="BZ203" i="1"/>
  <c r="BZ207" i="1"/>
  <c r="BZ200" i="1"/>
  <c r="BZ195" i="1"/>
  <c r="BZ196" i="1"/>
  <c r="BZ201" i="1"/>
  <c r="BZ204" i="1"/>
  <c r="BZ208" i="1"/>
  <c r="BZ205" i="1"/>
  <c r="BZ209" i="1"/>
  <c r="BZ197" i="1"/>
  <c r="IP194" i="1"/>
  <c r="IP198" i="1"/>
  <c r="IP202" i="1"/>
  <c r="IP206" i="1"/>
  <c r="BO202" i="1"/>
  <c r="BO194" i="1"/>
  <c r="BO198" i="1"/>
  <c r="BO206" i="1"/>
  <c r="BS206" i="1"/>
  <c r="BS198" i="1"/>
  <c r="BS199" i="1"/>
  <c r="BS202" i="1"/>
  <c r="BS194" i="1"/>
  <c r="BS203" i="1"/>
  <c r="BS200" i="1"/>
  <c r="BS207" i="1"/>
  <c r="BS195" i="1"/>
  <c r="BS196" i="1"/>
  <c r="BS201" i="1"/>
  <c r="BS204" i="1"/>
  <c r="BS208" i="1"/>
  <c r="BS205" i="1"/>
  <c r="BS209" i="1"/>
  <c r="BS197" i="1"/>
  <c r="CA199" i="1"/>
  <c r="CA198" i="1"/>
  <c r="CA206" i="1"/>
  <c r="CA194" i="1"/>
  <c r="CA202" i="1"/>
  <c r="CA200" i="1"/>
  <c r="CA195" i="1"/>
  <c r="CA207" i="1"/>
  <c r="CA203" i="1"/>
  <c r="CA196" i="1"/>
  <c r="CA204" i="1"/>
  <c r="CA201" i="1"/>
  <c r="CA208" i="1"/>
  <c r="CA205" i="1"/>
  <c r="CA197" i="1"/>
  <c r="CA209" i="1"/>
  <c r="CW206" i="1"/>
  <c r="CW194" i="1"/>
  <c r="CW198" i="1"/>
  <c r="CW202" i="1"/>
  <c r="IO194" i="1"/>
  <c r="IO206" i="1"/>
  <c r="IO198" i="1"/>
  <c r="IO202" i="1"/>
  <c r="BK194" i="1"/>
  <c r="BK198" i="1"/>
  <c r="BK206" i="1"/>
  <c r="BK202" i="1"/>
  <c r="LF190" i="1"/>
  <c r="LF194" i="1"/>
  <c r="LF198" i="1"/>
  <c r="LF202" i="1"/>
  <c r="LF206" i="1"/>
  <c r="KA190" i="1"/>
  <c r="JZ190" i="1" s="1" a="1"/>
  <c r="JZ190" i="1" s="1"/>
  <c r="KA206" i="1"/>
  <c r="JZ206" i="1" s="1" a="1"/>
  <c r="JZ206" i="1" s="1"/>
  <c r="KA194" i="1"/>
  <c r="JZ194" i="1" s="1" a="1"/>
  <c r="JZ194" i="1" s="1"/>
  <c r="KA198" i="1"/>
  <c r="JZ198" i="1" s="1" a="1"/>
  <c r="JZ198" i="1" s="1"/>
  <c r="KA202" i="1"/>
  <c r="JZ202" i="1" s="1" a="1"/>
  <c r="JZ202" i="1" s="1"/>
  <c r="BT206" i="1"/>
  <c r="BT202" i="1"/>
  <c r="BT198" i="1"/>
  <c r="BT194" i="1"/>
  <c r="BT199" i="1"/>
  <c r="BT200" i="1"/>
  <c r="BT207" i="1"/>
  <c r="BT203" i="1"/>
  <c r="BT195" i="1"/>
  <c r="BT204" i="1"/>
  <c r="BT196" i="1"/>
  <c r="BT208" i="1"/>
  <c r="BT201" i="1"/>
  <c r="BT197" i="1"/>
  <c r="BT209" i="1"/>
  <c r="BT205" i="1"/>
  <c r="BL198" i="1"/>
  <c r="BL206" i="1"/>
  <c r="BL194" i="1"/>
  <c r="BL202" i="1"/>
  <c r="IS198" i="1"/>
  <c r="IS202" i="1"/>
  <c r="IS206" i="1"/>
  <c r="IS194" i="1"/>
  <c r="BM206" i="1"/>
  <c r="BM194" i="1"/>
  <c r="BM198" i="1"/>
  <c r="BM202" i="1"/>
  <c r="BJ198" i="1"/>
  <c r="BJ206" i="1"/>
  <c r="BJ202" i="1"/>
  <c r="BJ194" i="1"/>
  <c r="KQ190" i="1"/>
  <c r="KQ202" i="1"/>
  <c r="KQ194" i="1"/>
  <c r="KQ198" i="1"/>
  <c r="KQ206" i="1"/>
  <c r="CU198" i="1"/>
  <c r="CU206" i="1"/>
  <c r="CU194" i="1"/>
  <c r="CU202" i="1"/>
  <c r="BU202" i="1"/>
  <c r="BU198" i="1"/>
  <c r="BU206" i="1"/>
  <c r="BU194" i="1"/>
  <c r="BU199" i="1"/>
  <c r="BU203" i="1"/>
  <c r="BU195" i="1"/>
  <c r="BU200" i="1"/>
  <c r="BU207" i="1"/>
  <c r="BU208" i="1"/>
  <c r="BU204" i="1"/>
  <c r="BU201" i="1"/>
  <c r="BU196" i="1"/>
  <c r="BU209" i="1"/>
  <c r="BU197" i="1"/>
  <c r="BU205" i="1"/>
  <c r="CI198" i="1"/>
  <c r="CI206" i="1"/>
  <c r="CI194" i="1"/>
  <c r="CI202" i="1"/>
  <c r="ED194" i="1"/>
  <c r="ED198" i="1"/>
  <c r="ED202" i="1"/>
  <c r="ED206" i="1"/>
  <c r="BF202" i="1"/>
  <c r="BF206" i="1"/>
  <c r="BF194" i="1"/>
  <c r="BF198" i="1"/>
  <c r="KT190" i="1"/>
  <c r="KT194" i="1"/>
  <c r="KT202" i="1"/>
  <c r="KT206" i="1"/>
  <c r="KT198" i="1"/>
  <c r="LC190" i="1"/>
  <c r="LC194" i="1"/>
  <c r="LC202" i="1"/>
  <c r="LC198" i="1"/>
  <c r="LC206" i="1"/>
  <c r="BV206" i="1"/>
  <c r="BV202" i="1"/>
  <c r="BV198" i="1"/>
  <c r="BV194" i="1"/>
  <c r="BV199" i="1"/>
  <c r="BV203" i="1"/>
  <c r="BV200" i="1"/>
  <c r="BV195" i="1"/>
  <c r="BV207" i="1"/>
  <c r="BV208" i="1"/>
  <c r="BV201" i="1"/>
  <c r="BV196" i="1"/>
  <c r="BV204" i="1"/>
  <c r="BV197" i="1"/>
  <c r="BV209" i="1"/>
  <c r="BV205" i="1"/>
  <c r="JE208" i="1"/>
  <c r="JE196" i="1"/>
  <c r="JE195" i="1"/>
  <c r="JE205" i="1"/>
  <c r="JE203" i="1"/>
  <c r="JE209" i="1"/>
  <c r="JE197" i="1"/>
  <c r="JE207" i="1"/>
  <c r="JE199" i="1"/>
  <c r="JE200" i="1"/>
  <c r="JE204" i="1"/>
  <c r="JE201" i="1"/>
  <c r="IL194" i="1"/>
  <c r="IL202" i="1"/>
  <c r="IL206" i="1"/>
  <c r="IL198" i="1"/>
  <c r="ON198" i="1"/>
  <c r="ON202" i="1"/>
  <c r="ON206" i="1"/>
  <c r="ON194" i="1"/>
  <c r="CJ202" i="1"/>
  <c r="CJ206" i="1"/>
  <c r="CJ198" i="1"/>
  <c r="CJ194" i="1"/>
  <c r="IT198" i="1"/>
  <c r="IT202" i="1"/>
  <c r="IT206" i="1"/>
  <c r="IT194" i="1"/>
  <c r="BP194" i="1"/>
  <c r="BP202" i="1"/>
  <c r="BP198" i="1"/>
  <c r="BP206" i="1"/>
  <c r="KR190" i="1"/>
  <c r="KR206" i="1"/>
  <c r="KR194" i="1"/>
  <c r="KR202" i="1"/>
  <c r="KR198" i="1"/>
  <c r="BH194" i="1"/>
  <c r="BH206" i="1"/>
  <c r="BH202" i="1"/>
  <c r="BH198" i="1"/>
  <c r="BW202" i="1"/>
  <c r="BW198" i="1"/>
  <c r="BW194" i="1"/>
  <c r="BW199" i="1"/>
  <c r="BW206" i="1"/>
  <c r="BW195" i="1"/>
  <c r="BW203" i="1"/>
  <c r="BW207" i="1"/>
  <c r="BW200" i="1"/>
  <c r="BW208" i="1"/>
  <c r="BW201" i="1"/>
  <c r="BW196" i="1"/>
  <c r="BW204" i="1"/>
  <c r="BW209" i="1"/>
  <c r="BW205" i="1"/>
  <c r="BW197" i="1"/>
  <c r="BV191" i="1"/>
  <c r="BV192" i="1"/>
  <c r="BV193" i="1"/>
  <c r="JE191" i="1"/>
  <c r="JE192" i="1"/>
  <c r="JE193" i="1"/>
  <c r="BW191" i="1"/>
  <c r="BW192" i="1"/>
  <c r="BW193" i="1"/>
  <c r="BT191" i="1"/>
  <c r="BT192" i="1"/>
  <c r="BT193" i="1"/>
  <c r="LB192" i="1"/>
  <c r="LB191" i="1"/>
  <c r="LB193" i="1"/>
  <c r="BX192" i="1"/>
  <c r="BX191" i="1"/>
  <c r="BX193" i="1"/>
  <c r="BU192" i="1"/>
  <c r="BU191" i="1"/>
  <c r="BU193" i="1"/>
  <c r="BY192" i="1"/>
  <c r="BY191" i="1"/>
  <c r="BY193" i="1"/>
  <c r="LR191" i="1"/>
  <c r="LR192" i="1"/>
  <c r="LR193" i="1"/>
  <c r="BZ192" i="1"/>
  <c r="BZ191" i="1"/>
  <c r="BZ193" i="1"/>
  <c r="BS192" i="1"/>
  <c r="BS191" i="1"/>
  <c r="BS193" i="1"/>
  <c r="CA191" i="1"/>
  <c r="CA192" i="1"/>
  <c r="CA193" i="1"/>
  <c r="ON81" i="1"/>
  <c r="ON90"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90" i="1"/>
  <c r="ED72" i="1"/>
  <c r="BF190" i="1"/>
  <c r="BF72" i="1"/>
  <c r="EE63" i="1"/>
  <c r="EE64" i="1" s="1"/>
  <c r="EE72" i="1"/>
  <c r="IP190" i="1"/>
  <c r="IP72" i="1"/>
  <c r="IS190" i="1"/>
  <c r="IS72" i="1"/>
  <c r="BP190" i="1"/>
  <c r="BP72" i="1"/>
  <c r="BH190" i="1"/>
  <c r="BH72" i="1"/>
  <c r="JD190" i="1"/>
  <c r="JD72" i="1"/>
  <c r="CX190" i="1"/>
  <c r="CX72" i="1"/>
  <c r="CX77" i="1" s="1"/>
  <c r="BL190" i="1"/>
  <c r="BL72" i="1"/>
  <c r="CW190" i="1"/>
  <c r="CW72" i="1"/>
  <c r="CW77" i="1" s="1"/>
  <c r="ON190" i="1"/>
  <c r="ON72" i="1"/>
  <c r="CK190" i="1"/>
  <c r="CK72" i="1"/>
  <c r="CY190" i="1"/>
  <c r="CY72" i="1"/>
  <c r="CY77" i="1" s="1"/>
  <c r="BR63" i="1"/>
  <c r="BR72" i="1"/>
  <c r="IL190" i="1"/>
  <c r="IL72" i="1"/>
  <c r="IO190" i="1"/>
  <c r="IO72" i="1"/>
  <c r="BO190" i="1"/>
  <c r="BO72" i="1"/>
  <c r="MG63" i="1"/>
  <c r="MG64" i="1" s="1"/>
  <c r="MG72" i="1"/>
  <c r="LL63" i="1"/>
  <c r="LL67" i="1" s="1"/>
  <c r="LL72" i="1"/>
  <c r="EF63" i="1"/>
  <c r="EF65" i="1" s="1"/>
  <c r="EF72" i="1"/>
  <c r="JE56" i="1"/>
  <c r="JE73" i="1"/>
  <c r="JE74" i="1"/>
  <c r="JE75" i="1"/>
  <c r="JE76" i="1"/>
  <c r="JE77" i="1"/>
  <c r="DT190" i="1"/>
  <c r="DT72" i="1"/>
  <c r="BK190" i="1"/>
  <c r="BK72" i="1"/>
  <c r="IT190" i="1"/>
  <c r="IT72" i="1"/>
  <c r="BM190" i="1"/>
  <c r="BM72" i="1"/>
  <c r="BJ190" i="1"/>
  <c r="BJ72" i="1"/>
  <c r="CU190" i="1"/>
  <c r="CU72" i="1"/>
  <c r="JE55" i="1"/>
  <c r="BT190" i="1"/>
  <c r="BU190" i="1"/>
  <c r="BV190" i="1"/>
  <c r="BW190" i="1"/>
  <c r="BX190" i="1"/>
  <c r="BY190" i="1"/>
  <c r="BZ190" i="1"/>
  <c r="CI181" i="1"/>
  <c r="CI190" i="1"/>
  <c r="CJ181" i="1"/>
  <c r="CJ190" i="1"/>
  <c r="BS190" i="1"/>
  <c r="CA190" i="1"/>
  <c r="JE186" i="1"/>
  <c r="JE185" i="1"/>
  <c r="JE184" i="1"/>
  <c r="BT177" i="1"/>
  <c r="BT184" i="1"/>
  <c r="BT185" i="1"/>
  <c r="BT186" i="1"/>
  <c r="BU177" i="1"/>
  <c r="BU184" i="1"/>
  <c r="BU185" i="1"/>
  <c r="BU186" i="1"/>
  <c r="LB186" i="1"/>
  <c r="LB185" i="1"/>
  <c r="LB184" i="1"/>
  <c r="BX177" i="1"/>
  <c r="BX184" i="1"/>
  <c r="BX185" i="1"/>
  <c r="BX186" i="1"/>
  <c r="BY177" i="1"/>
  <c r="BY184" i="1"/>
  <c r="BY185" i="1"/>
  <c r="BY186" i="1"/>
  <c r="BW177" i="1"/>
  <c r="BW184" i="1"/>
  <c r="BW185" i="1"/>
  <c r="BW186" i="1"/>
  <c r="LR186" i="1"/>
  <c r="LR184" i="1"/>
  <c r="LR185" i="1"/>
  <c r="BZ177" i="1"/>
  <c r="BZ184" i="1"/>
  <c r="BZ185" i="1"/>
  <c r="BZ186" i="1"/>
  <c r="BV177" i="1"/>
  <c r="BV184" i="1"/>
  <c r="BV185" i="1"/>
  <c r="BV186" i="1"/>
  <c r="BS177" i="1"/>
  <c r="BS184" i="1"/>
  <c r="BS185" i="1"/>
  <c r="BS186" i="1"/>
  <c r="CA177" i="1"/>
  <c r="CA184" i="1"/>
  <c r="CA185" i="1"/>
  <c r="CA186" i="1"/>
  <c r="JE59" i="1"/>
  <c r="JE58" i="1"/>
  <c r="BH181" i="1"/>
  <c r="BH177" i="1"/>
  <c r="BP181" i="1"/>
  <c r="BP177" i="1"/>
  <c r="BL181" i="1"/>
  <c r="BL177" i="1"/>
  <c r="JD181" i="1"/>
  <c r="JD177" i="1"/>
  <c r="CX181" i="1"/>
  <c r="CX177" i="1"/>
  <c r="KS181" i="1"/>
  <c r="KS177" i="1"/>
  <c r="IL181" i="1"/>
  <c r="IL177" i="1"/>
  <c r="CY181" i="1"/>
  <c r="CY177" i="1"/>
  <c r="CW181" i="1"/>
  <c r="CW177" i="1"/>
  <c r="ON181" i="1"/>
  <c r="ON177" i="1"/>
  <c r="IO181" i="1"/>
  <c r="IO177" i="1"/>
  <c r="IP181" i="1"/>
  <c r="IP177" i="1"/>
  <c r="CK181" i="1"/>
  <c r="CK177" i="1"/>
  <c r="BO181" i="1"/>
  <c r="BO177" i="1"/>
  <c r="KA181" i="1"/>
  <c r="JZ181" i="1" s="1" a="1"/>
  <c r="JZ181" i="1" s="1"/>
  <c r="KA177" i="1"/>
  <c r="JZ177" i="1" s="1" a="1"/>
  <c r="JZ177" i="1" s="1"/>
  <c r="BJ181" i="1"/>
  <c r="BJ177" i="1"/>
  <c r="CU181" i="1"/>
  <c r="CU177" i="1"/>
  <c r="KR181" i="1"/>
  <c r="KR177" i="1"/>
  <c r="DT181" i="1"/>
  <c r="DT177" i="1"/>
  <c r="IS181" i="1"/>
  <c r="IS177" i="1"/>
  <c r="BK181" i="1"/>
  <c r="BK177" i="1"/>
  <c r="LF181" i="1"/>
  <c r="LF177" i="1"/>
  <c r="IT181" i="1"/>
  <c r="IT177" i="1"/>
  <c r="BM181" i="1"/>
  <c r="BM177" i="1"/>
  <c r="KQ181" i="1"/>
  <c r="KQ177" i="1"/>
  <c r="ED181" i="1"/>
  <c r="ED177" i="1"/>
  <c r="BF181" i="1"/>
  <c r="BF177" i="1"/>
  <c r="KT181" i="1"/>
  <c r="KT177" i="1"/>
  <c r="LC181" i="1"/>
  <c r="LC177" i="1"/>
  <c r="BU182" i="1"/>
  <c r="BU181" i="1"/>
  <c r="BU183" i="1"/>
  <c r="BV182" i="1"/>
  <c r="BV181" i="1"/>
  <c r="BV183" i="1"/>
  <c r="JE183" i="1"/>
  <c r="JE182" i="1"/>
  <c r="BW181" i="1"/>
  <c r="BW182" i="1"/>
  <c r="BW183" i="1"/>
  <c r="LB183" i="1"/>
  <c r="LB182" i="1"/>
  <c r="BX182" i="1"/>
  <c r="BX181" i="1"/>
  <c r="BX183" i="1"/>
  <c r="BY181" i="1"/>
  <c r="BY182" i="1"/>
  <c r="BY183" i="1"/>
  <c r="LR183" i="1"/>
  <c r="LR182" i="1"/>
  <c r="BZ182" i="1"/>
  <c r="BZ181" i="1"/>
  <c r="BZ183" i="1"/>
  <c r="BS182" i="1"/>
  <c r="BS181" i="1"/>
  <c r="BS183" i="1"/>
  <c r="CA182" i="1"/>
  <c r="CA181" i="1"/>
  <c r="CA183" i="1"/>
  <c r="BT181" i="1"/>
  <c r="BT182" i="1"/>
  <c r="BT183" i="1"/>
  <c r="KT171" i="1"/>
  <c r="LC171" i="1"/>
  <c r="KR171" i="1"/>
  <c r="KQ171" i="1"/>
  <c r="KS171" i="1"/>
  <c r="CI171" i="1"/>
  <c r="CJ171" i="1"/>
  <c r="LF171" i="1"/>
  <c r="KA171" i="1"/>
  <c r="JZ171" i="1" s="1" a="1"/>
  <c r="JZ171"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G41" i="1"/>
  <c r="MG42" i="1" s="1"/>
  <c r="MG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171" i="1"/>
  <c r="BS41" i="1"/>
  <c r="BS43" i="1" s="1"/>
  <c r="BS171" i="1"/>
  <c r="BS172" i="1"/>
  <c r="BS173" i="1"/>
  <c r="CA41" i="1"/>
  <c r="CA47" i="1" s="1"/>
  <c r="CA171" i="1"/>
  <c r="CA172" i="1"/>
  <c r="CA173" i="1"/>
  <c r="BT41" i="1"/>
  <c r="BT45" i="1" s="1"/>
  <c r="BT171" i="1"/>
  <c r="BT172" i="1"/>
  <c r="BT173" i="1"/>
  <c r="IP41" i="1"/>
  <c r="IP46" i="1" s="1"/>
  <c r="IP171" i="1"/>
  <c r="BM41" i="1"/>
  <c r="BM42" i="1" s="1"/>
  <c r="BM171" i="1"/>
  <c r="BJ41" i="1"/>
  <c r="BJ47" i="1" s="1"/>
  <c r="BJ171" i="1"/>
  <c r="CU41" i="1"/>
  <c r="CU42" i="1" s="1"/>
  <c r="CU171" i="1"/>
  <c r="BU41" i="1"/>
  <c r="BU42" i="1" s="1"/>
  <c r="BU171" i="1"/>
  <c r="BU172" i="1"/>
  <c r="BU173" i="1"/>
  <c r="DT41" i="1"/>
  <c r="DT46" i="1" s="1"/>
  <c r="DT171" i="1"/>
  <c r="IO41" i="1"/>
  <c r="IO43" i="1" s="1"/>
  <c r="IO171" i="1"/>
  <c r="IT41" i="1"/>
  <c r="IT46" i="1" s="1"/>
  <c r="IT171" i="1"/>
  <c r="ED41" i="1"/>
  <c r="ED42" i="1" s="1"/>
  <c r="ED171" i="1"/>
  <c r="BF41" i="1"/>
  <c r="BF42" i="1" s="1"/>
  <c r="BF171" i="1"/>
  <c r="BV41" i="1"/>
  <c r="BV47" i="1" s="1"/>
  <c r="BV171" i="1"/>
  <c r="BV172" i="1"/>
  <c r="BV173" i="1"/>
  <c r="JE173" i="1"/>
  <c r="JE172" i="1"/>
  <c r="BK41" i="1"/>
  <c r="BK48" i="1" s="1"/>
  <c r="BK171" i="1"/>
  <c r="BP41" i="1"/>
  <c r="BP42" i="1" s="1"/>
  <c r="BP171" i="1"/>
  <c r="BH41" i="1"/>
  <c r="BH43" i="1" s="1"/>
  <c r="BH171" i="1"/>
  <c r="BW41" i="1"/>
  <c r="BW45" i="1" s="1"/>
  <c r="BW172" i="1"/>
  <c r="BW171" i="1"/>
  <c r="BW173" i="1"/>
  <c r="LB173" i="1"/>
  <c r="LB172" i="1"/>
  <c r="JD41" i="1"/>
  <c r="JD44" i="1" s="1"/>
  <c r="JD171" i="1"/>
  <c r="BX41" i="1"/>
  <c r="BX46" i="1" s="1"/>
  <c r="BX171" i="1"/>
  <c r="BX172" i="1"/>
  <c r="BX173" i="1"/>
  <c r="IS41" i="1"/>
  <c r="IS43" i="1" s="1"/>
  <c r="IS171" i="1"/>
  <c r="CX41" i="1"/>
  <c r="CX48" i="1" s="1"/>
  <c r="CX171" i="1"/>
  <c r="BY41" i="1"/>
  <c r="BY42" i="1" s="1"/>
  <c r="BY171" i="1"/>
  <c r="BY172" i="1"/>
  <c r="BY173" i="1"/>
  <c r="BL41" i="1"/>
  <c r="BL46" i="1" s="1"/>
  <c r="BL171" i="1"/>
  <c r="CW41" i="1"/>
  <c r="CW48" i="1" s="1"/>
  <c r="CW171" i="1"/>
  <c r="IL41" i="1"/>
  <c r="IL47" i="1" s="1"/>
  <c r="IL171" i="1"/>
  <c r="LR172" i="1"/>
  <c r="LR173" i="1"/>
  <c r="ON41" i="1"/>
  <c r="ON42" i="1" s="1"/>
  <c r="ON171" i="1"/>
  <c r="CK41" i="1"/>
  <c r="CK42" i="1" s="1"/>
  <c r="CK171" i="1"/>
  <c r="CY41" i="1"/>
  <c r="CY48" i="1" s="1"/>
  <c r="CY171" i="1"/>
  <c r="BZ41" i="1"/>
  <c r="BZ43" i="1" s="1"/>
  <c r="BZ171" i="1"/>
  <c r="BZ172" i="1"/>
  <c r="BZ173"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IO30" i="1"/>
  <c r="IO24" i="1"/>
  <c r="IP30" i="1"/>
  <c r="IP24" i="1"/>
  <c r="LL30" i="1"/>
  <c r="CX30" i="1"/>
  <c r="CX24" i="1"/>
  <c r="CY30" i="1"/>
  <c r="CY24" i="1"/>
  <c r="CU24" i="1"/>
  <c r="CU30" i="1"/>
  <c r="CK30" i="1"/>
  <c r="G481" i="4"/>
  <c r="H530" i="4"/>
  <c r="I531" i="4"/>
  <c r="LB25" i="1"/>
  <c r="LB26" i="1"/>
  <c r="LB33" i="1"/>
  <c r="LB36" i="1"/>
  <c r="LB37" i="1"/>
  <c r="LA24" i="1"/>
  <c r="BD30" i="1"/>
  <c r="BD24" i="1"/>
  <c r="CK24" i="1"/>
  <c r="AT24" i="1"/>
  <c r="P468" i="4"/>
  <c r="C469" i="4"/>
  <c r="B469" i="4" s="1"/>
  <c r="F533" i="4"/>
  <c r="E533" i="4"/>
  <c r="R533" i="4" s="1"/>
  <c r="D533" i="4"/>
  <c r="Q533" i="4" s="1"/>
  <c r="U525" i="4"/>
  <c r="U519" i="4"/>
  <c r="U516" i="4"/>
  <c r="U522" i="4"/>
  <c r="V469" i="4"/>
  <c r="S452" i="4"/>
  <c r="EE30" i="1"/>
  <c r="KA24" i="1"/>
  <c r="A534"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IS100" i="1" l="1"/>
  <c r="CA104" i="1"/>
  <c r="CK101" i="1"/>
  <c r="IL154" i="1"/>
  <c r="CA103" i="1"/>
  <c r="CK100" i="1"/>
  <c r="LW101" i="1"/>
  <c r="IP102" i="1"/>
  <c r="ED104" i="1"/>
  <c r="BK104" i="1"/>
  <c r="CA102" i="1"/>
  <c r="DT104" i="1"/>
  <c r="BX104" i="1"/>
  <c r="IP101" i="1"/>
  <c r="ED103" i="1"/>
  <c r="BK103" i="1"/>
  <c r="CA101" i="1"/>
  <c r="DT102" i="1"/>
  <c r="BX103" i="1"/>
  <c r="IP100" i="1"/>
  <c r="ED102" i="1"/>
  <c r="CU104" i="1"/>
  <c r="BK102" i="1"/>
  <c r="DT101" i="1"/>
  <c r="BX102" i="1"/>
  <c r="BP104" i="1"/>
  <c r="ED101" i="1"/>
  <c r="CU103" i="1"/>
  <c r="BK101" i="1"/>
  <c r="CK104" i="1"/>
  <c r="DT100" i="1"/>
  <c r="BX101" i="1"/>
  <c r="BP103" i="1"/>
  <c r="CU102" i="1"/>
  <c r="CK103" i="1"/>
  <c r="LW104" i="1"/>
  <c r="BP102" i="1"/>
  <c r="LW103" i="1"/>
  <c r="CY113" i="1"/>
  <c r="CX113" i="1"/>
  <c r="CW113" i="1"/>
  <c r="BL103" i="1"/>
  <c r="BU154" i="1"/>
  <c r="LL101" i="1"/>
  <c r="BK155" i="1"/>
  <c r="BR156" i="1"/>
  <c r="ED157" i="1"/>
  <c r="JD103" i="1"/>
  <c r="CU158" i="1"/>
  <c r="LL102" i="1"/>
  <c r="CU157" i="1"/>
  <c r="CA155" i="1"/>
  <c r="BY104" i="1"/>
  <c r="BR103" i="1"/>
  <c r="IT158" i="1"/>
  <c r="MG103" i="1"/>
  <c r="IT100" i="1"/>
  <c r="BU103" i="1"/>
  <c r="BH102" i="1"/>
  <c r="IS104" i="1"/>
  <c r="BU102" i="1"/>
  <c r="BH101" i="1"/>
  <c r="BF104" i="1"/>
  <c r="IS103" i="1"/>
  <c r="BU101" i="1"/>
  <c r="BH100" i="1"/>
  <c r="BF103" i="1"/>
  <c r="BU100" i="1"/>
  <c r="LL103" i="1"/>
  <c r="IT102" i="1"/>
  <c r="LL100" i="1"/>
  <c r="BH104" i="1"/>
  <c r="BH154" i="1"/>
  <c r="JD155" i="1"/>
  <c r="JD154" i="1"/>
  <c r="EF102" i="1"/>
  <c r="IT157" i="1"/>
  <c r="BV158" i="1"/>
  <c r="CU156" i="1"/>
  <c r="BV104" i="1"/>
  <c r="EF101" i="1"/>
  <c r="BS103" i="1"/>
  <c r="IT156" i="1"/>
  <c r="BV157" i="1"/>
  <c r="CU155" i="1"/>
  <c r="BV103" i="1"/>
  <c r="BS100" i="1"/>
  <c r="BH158" i="1"/>
  <c r="IT155" i="1"/>
  <c r="BV156" i="1"/>
  <c r="IP158" i="1"/>
  <c r="BV100" i="1"/>
  <c r="BJ104" i="1"/>
  <c r="BH157" i="1"/>
  <c r="BV154" i="1"/>
  <c r="EF156" i="1"/>
  <c r="BJ101" i="1"/>
  <c r="IL102" i="1"/>
  <c r="BH156" i="1"/>
  <c r="JD158" i="1"/>
  <c r="BO103" i="1"/>
  <c r="BZ103" i="1"/>
  <c r="ON102" i="1"/>
  <c r="BW102" i="1"/>
  <c r="JD157" i="1"/>
  <c r="CA158" i="1"/>
  <c r="BZ102" i="1"/>
  <c r="ON101" i="1"/>
  <c r="BF157" i="1"/>
  <c r="BM158" i="1"/>
  <c r="BO158" i="1"/>
  <c r="DT158" i="1"/>
  <c r="BF156" i="1"/>
  <c r="BM157" i="1"/>
  <c r="ON156" i="1"/>
  <c r="DT157" i="1"/>
  <c r="MG155" i="1"/>
  <c r="ON155" i="1"/>
  <c r="MG154" i="1"/>
  <c r="IS157" i="1"/>
  <c r="BT103" i="1"/>
  <c r="BW157" i="1"/>
  <c r="IP155" i="1"/>
  <c r="BS104" i="1"/>
  <c r="JD102" i="1"/>
  <c r="IP157" i="1"/>
  <c r="IP156" i="1"/>
  <c r="EE102" i="1"/>
  <c r="BM100" i="1"/>
  <c r="EE101" i="1"/>
  <c r="BW104" i="1"/>
  <c r="EE100" i="1"/>
  <c r="BL104" i="1"/>
  <c r="BT104" i="1"/>
  <c r="MG104" i="1"/>
  <c r="BR104" i="1"/>
  <c r="BW103" i="1"/>
  <c r="BM104" i="1"/>
  <c r="BL102" i="1"/>
  <c r="BT102" i="1"/>
  <c r="MG102" i="1"/>
  <c r="BR102" i="1"/>
  <c r="BY103" i="1"/>
  <c r="BW101" i="1"/>
  <c r="BM103" i="1"/>
  <c r="BL101" i="1"/>
  <c r="BT101" i="1"/>
  <c r="MG101" i="1"/>
  <c r="BR101" i="1"/>
  <c r="BY102" i="1"/>
  <c r="EE104" i="1"/>
  <c r="BM102" i="1"/>
  <c r="BY101" i="1"/>
  <c r="BW156" i="1"/>
  <c r="ED156" i="1"/>
  <c r="BK154" i="1"/>
  <c r="BZ158" i="1"/>
  <c r="BR155" i="1"/>
  <c r="BW155" i="1"/>
  <c r="ED155" i="1"/>
  <c r="BX158" i="1"/>
  <c r="IO158" i="1"/>
  <c r="BZ157" i="1"/>
  <c r="BR154" i="1"/>
  <c r="BW154" i="1"/>
  <c r="ED154" i="1"/>
  <c r="BX157" i="1"/>
  <c r="IO157" i="1"/>
  <c r="BZ156" i="1"/>
  <c r="BU158" i="1"/>
  <c r="BX156" i="1"/>
  <c r="IO156" i="1"/>
  <c r="BZ155" i="1"/>
  <c r="BU157" i="1"/>
  <c r="BX155" i="1"/>
  <c r="BK158" i="1"/>
  <c r="IO155" i="1"/>
  <c r="BU156" i="1"/>
  <c r="BK157" i="1"/>
  <c r="BR158" i="1"/>
  <c r="EF158" i="1"/>
  <c r="CA157" i="1"/>
  <c r="BV102" i="1"/>
  <c r="BJ103" i="1"/>
  <c r="EF100" i="1"/>
  <c r="BS102" i="1"/>
  <c r="IL104" i="1"/>
  <c r="BZ101" i="1"/>
  <c r="ON100" i="1"/>
  <c r="JD101" i="1"/>
  <c r="IS158" i="1"/>
  <c r="EF157" i="1"/>
  <c r="CA156" i="1"/>
  <c r="BJ102" i="1"/>
  <c r="BO104" i="1"/>
  <c r="IL103" i="1"/>
  <c r="BZ100" i="1"/>
  <c r="JD100" i="1"/>
  <c r="IS156" i="1"/>
  <c r="EF155" i="1"/>
  <c r="BO102" i="1"/>
  <c r="IL101" i="1"/>
  <c r="IS155" i="1"/>
  <c r="BO101" i="1"/>
  <c r="EF104" i="1"/>
  <c r="ON104" i="1"/>
  <c r="BT156" i="1"/>
  <c r="LW155" i="1"/>
  <c r="IO104" i="1"/>
  <c r="LW158" i="1"/>
  <c r="LW154" i="1"/>
  <c r="IO103" i="1"/>
  <c r="BL154" i="1"/>
  <c r="IO102" i="1"/>
  <c r="EF109" i="1"/>
  <c r="EF110" i="1"/>
  <c r="EF111" i="1"/>
  <c r="EF112" i="1"/>
  <c r="EF113" i="1"/>
  <c r="BS109" i="1"/>
  <c r="BS110" i="1"/>
  <c r="BS111" i="1"/>
  <c r="BS112" i="1"/>
  <c r="BS113" i="1"/>
  <c r="BZ109" i="1"/>
  <c r="BZ110" i="1"/>
  <c r="BZ111" i="1"/>
  <c r="BZ112" i="1"/>
  <c r="BZ113" i="1"/>
  <c r="ON109" i="1"/>
  <c r="ON110" i="1"/>
  <c r="ON111" i="1"/>
  <c r="ON112" i="1"/>
  <c r="ON113" i="1"/>
  <c r="IL109" i="1"/>
  <c r="IL110" i="1"/>
  <c r="IL111" i="1"/>
  <c r="IL112" i="1"/>
  <c r="IL113" i="1"/>
  <c r="JD109" i="1"/>
  <c r="JD110" i="1"/>
  <c r="JD111" i="1"/>
  <c r="JD112" i="1"/>
  <c r="JD113" i="1"/>
  <c r="BV109" i="1"/>
  <c r="BV110" i="1"/>
  <c r="BV111" i="1"/>
  <c r="BV112" i="1"/>
  <c r="BV113" i="1"/>
  <c r="BO109" i="1"/>
  <c r="BO110" i="1"/>
  <c r="BO111" i="1"/>
  <c r="BO112" i="1"/>
  <c r="BO113" i="1"/>
  <c r="BJ109" i="1"/>
  <c r="BJ110" i="1"/>
  <c r="BJ111" i="1"/>
  <c r="BJ112" i="1"/>
  <c r="BJ113" i="1"/>
  <c r="BT109" i="1"/>
  <c r="BT110" i="1"/>
  <c r="BT111" i="1"/>
  <c r="BT112" i="1"/>
  <c r="BT113" i="1"/>
  <c r="MG109" i="1"/>
  <c r="MG110" i="1"/>
  <c r="MG111" i="1"/>
  <c r="MG112" i="1"/>
  <c r="MG113" i="1"/>
  <c r="BR109" i="1"/>
  <c r="BR110" i="1"/>
  <c r="BR111" i="1"/>
  <c r="BR112" i="1"/>
  <c r="BR113" i="1"/>
  <c r="BY109" i="1"/>
  <c r="BY110" i="1"/>
  <c r="BY111" i="1"/>
  <c r="BY112" i="1"/>
  <c r="BY113" i="1"/>
  <c r="BW109" i="1"/>
  <c r="BW110" i="1"/>
  <c r="BW111" i="1"/>
  <c r="BW112" i="1"/>
  <c r="BW113" i="1"/>
  <c r="EE109" i="1"/>
  <c r="EE110" i="1"/>
  <c r="EE111" i="1"/>
  <c r="EE112" i="1"/>
  <c r="EE113" i="1"/>
  <c r="BL109" i="1"/>
  <c r="BL110" i="1"/>
  <c r="BL111" i="1"/>
  <c r="BL112" i="1"/>
  <c r="BL113" i="1"/>
  <c r="BM109" i="1"/>
  <c r="BM110" i="1"/>
  <c r="BM111" i="1"/>
  <c r="BM112" i="1"/>
  <c r="BM113" i="1"/>
  <c r="LL109" i="1"/>
  <c r="LL110" i="1"/>
  <c r="LL111" i="1"/>
  <c r="LL112" i="1"/>
  <c r="LL113" i="1"/>
  <c r="IO109" i="1"/>
  <c r="IO110" i="1"/>
  <c r="IO111" i="1"/>
  <c r="IO112" i="1"/>
  <c r="IO113" i="1"/>
  <c r="IS109" i="1"/>
  <c r="IS110" i="1"/>
  <c r="IS111" i="1"/>
  <c r="IS112" i="1"/>
  <c r="IS113" i="1"/>
  <c r="BH109" i="1"/>
  <c r="BH110" i="1"/>
  <c r="BH111" i="1"/>
  <c r="BH112" i="1"/>
  <c r="BH113" i="1"/>
  <c r="BF109" i="1"/>
  <c r="BF110" i="1"/>
  <c r="BF111" i="1"/>
  <c r="BF112" i="1"/>
  <c r="BF113" i="1"/>
  <c r="BU109" i="1"/>
  <c r="BU110" i="1"/>
  <c r="BU111" i="1"/>
  <c r="BU112" i="1"/>
  <c r="BU113" i="1"/>
  <c r="IT109" i="1"/>
  <c r="IT110" i="1"/>
  <c r="IT111" i="1"/>
  <c r="IT112" i="1"/>
  <c r="IT113" i="1"/>
  <c r="IO101" i="1"/>
  <c r="BK109" i="1"/>
  <c r="BK110" i="1"/>
  <c r="BK111" i="1"/>
  <c r="BK112" i="1"/>
  <c r="BK113" i="1"/>
  <c r="CA109" i="1"/>
  <c r="CA110" i="1"/>
  <c r="CA111" i="1"/>
  <c r="CA112" i="1"/>
  <c r="CA113" i="1"/>
  <c r="DT109" i="1"/>
  <c r="DT110" i="1"/>
  <c r="DT111" i="1"/>
  <c r="DT112" i="1"/>
  <c r="DT113" i="1"/>
  <c r="CK109" i="1"/>
  <c r="CK110" i="1"/>
  <c r="CK111" i="1"/>
  <c r="CK112" i="1"/>
  <c r="CK113" i="1"/>
  <c r="LW109" i="1"/>
  <c r="LW110" i="1"/>
  <c r="LW111" i="1"/>
  <c r="LW112" i="1"/>
  <c r="LW113" i="1"/>
  <c r="BX109" i="1"/>
  <c r="BX110" i="1"/>
  <c r="BX111" i="1"/>
  <c r="BX112" i="1"/>
  <c r="BX113" i="1"/>
  <c r="BP109" i="1"/>
  <c r="BP110" i="1"/>
  <c r="BP111" i="1"/>
  <c r="BP112" i="1"/>
  <c r="BP113" i="1"/>
  <c r="ED109" i="1"/>
  <c r="ED110" i="1"/>
  <c r="ED111" i="1"/>
  <c r="ED112" i="1"/>
  <c r="ED113" i="1"/>
  <c r="CU109" i="1"/>
  <c r="CU110" i="1"/>
  <c r="CU111" i="1"/>
  <c r="CU112" i="1"/>
  <c r="CU113" i="1"/>
  <c r="IP109" i="1"/>
  <c r="IP110" i="1"/>
  <c r="IP111" i="1"/>
  <c r="IP112" i="1"/>
  <c r="IP113" i="1"/>
  <c r="BY158" i="1"/>
  <c r="BP155" i="1"/>
  <c r="EE156" i="1"/>
  <c r="BJ154" i="1"/>
  <c r="BS155" i="1"/>
  <c r="CK154" i="1"/>
  <c r="BP154" i="1"/>
  <c r="EE155" i="1"/>
  <c r="BT158" i="1"/>
  <c r="BS154" i="1"/>
  <c r="BL157" i="1"/>
  <c r="EE154" i="1"/>
  <c r="BT157" i="1"/>
  <c r="BL155" i="1"/>
  <c r="BJ158" i="1"/>
  <c r="BT155" i="1"/>
  <c r="CK158" i="1"/>
  <c r="BP158" i="1"/>
  <c r="BJ157" i="1"/>
  <c r="BS158" i="1"/>
  <c r="CK157" i="1"/>
  <c r="BP157" i="1"/>
  <c r="EE158" i="1"/>
  <c r="BJ156" i="1"/>
  <c r="BS157" i="1"/>
  <c r="CK156" i="1"/>
  <c r="LW157" i="1"/>
  <c r="BO163" i="1"/>
  <c r="BO164" i="1"/>
  <c r="BO165" i="1"/>
  <c r="BO166" i="1"/>
  <c r="BO167" i="1"/>
  <c r="ON158" i="1"/>
  <c r="MG157" i="1"/>
  <c r="LL155" i="1"/>
  <c r="BL163" i="1"/>
  <c r="BL164" i="1"/>
  <c r="BL165" i="1"/>
  <c r="BL166" i="1"/>
  <c r="BL167" i="1"/>
  <c r="BP164" i="1"/>
  <c r="BP163" i="1"/>
  <c r="BP165" i="1"/>
  <c r="BP166" i="1"/>
  <c r="BP167" i="1"/>
  <c r="EE163" i="1"/>
  <c r="EE164" i="1"/>
  <c r="EE165" i="1"/>
  <c r="EE166" i="1"/>
  <c r="EE167" i="1"/>
  <c r="CK163" i="1"/>
  <c r="CK164" i="1"/>
  <c r="CK165" i="1"/>
  <c r="CK166" i="1"/>
  <c r="CK167" i="1"/>
  <c r="BJ164" i="1"/>
  <c r="BJ163" i="1"/>
  <c r="BJ165" i="1"/>
  <c r="BJ166" i="1"/>
  <c r="BJ167" i="1"/>
  <c r="BT163" i="1"/>
  <c r="BT164" i="1"/>
  <c r="BT165" i="1"/>
  <c r="BT166" i="1"/>
  <c r="BT167" i="1"/>
  <c r="BS163" i="1"/>
  <c r="BS164" i="1"/>
  <c r="BS165" i="1"/>
  <c r="BS166" i="1"/>
  <c r="BS167" i="1"/>
  <c r="DT163" i="1"/>
  <c r="DT164" i="1"/>
  <c r="DT165" i="1"/>
  <c r="DT166" i="1"/>
  <c r="DT167" i="1"/>
  <c r="ON157" i="1"/>
  <c r="BF158" i="1"/>
  <c r="MG156" i="1"/>
  <c r="LL154" i="1"/>
  <c r="BY163" i="1"/>
  <c r="BY164" i="1"/>
  <c r="BY165" i="1"/>
  <c r="BY166" i="1"/>
  <c r="BY167" i="1"/>
  <c r="BM163" i="1"/>
  <c r="BM164" i="1"/>
  <c r="BM165" i="1"/>
  <c r="BM166" i="1"/>
  <c r="BM167" i="1"/>
  <c r="BY157" i="1"/>
  <c r="IS163" i="1"/>
  <c r="IS164" i="1"/>
  <c r="IS165" i="1"/>
  <c r="IS166" i="1"/>
  <c r="IS167" i="1"/>
  <c r="LL163" i="1"/>
  <c r="LL164" i="1"/>
  <c r="LL165" i="1"/>
  <c r="LL166" i="1"/>
  <c r="LL167" i="1"/>
  <c r="BO157" i="1"/>
  <c r="DT156" i="1"/>
  <c r="BF155" i="1"/>
  <c r="BM156" i="1"/>
  <c r="BY156" i="1"/>
  <c r="IL158" i="1"/>
  <c r="BX163" i="1"/>
  <c r="BX164" i="1"/>
  <c r="BX165" i="1"/>
  <c r="BX166" i="1"/>
  <c r="BX167" i="1"/>
  <c r="BW163" i="1"/>
  <c r="BW164" i="1"/>
  <c r="BW165" i="1"/>
  <c r="BW166" i="1"/>
  <c r="BW167" i="1"/>
  <c r="BR163" i="1"/>
  <c r="BR164" i="1"/>
  <c r="BR165" i="1"/>
  <c r="BR166" i="1"/>
  <c r="BR167" i="1"/>
  <c r="ED163" i="1"/>
  <c r="ED164" i="1"/>
  <c r="ED165" i="1"/>
  <c r="ED166" i="1"/>
  <c r="ED167" i="1"/>
  <c r="BU163" i="1"/>
  <c r="BU164" i="1"/>
  <c r="BU165" i="1"/>
  <c r="BU166" i="1"/>
  <c r="BU167" i="1"/>
  <c r="BK163" i="1"/>
  <c r="BK164" i="1"/>
  <c r="BK165" i="1"/>
  <c r="BK166" i="1"/>
  <c r="BK167" i="1"/>
  <c r="BZ163" i="1"/>
  <c r="BZ164" i="1"/>
  <c r="BZ165" i="1"/>
  <c r="BZ166" i="1"/>
  <c r="BZ167" i="1"/>
  <c r="IO163" i="1"/>
  <c r="IO164" i="1"/>
  <c r="IO165" i="1"/>
  <c r="IO166" i="1"/>
  <c r="IO167" i="1"/>
  <c r="ON163" i="1"/>
  <c r="ON164" i="1"/>
  <c r="ON165" i="1"/>
  <c r="ON166" i="1"/>
  <c r="ON167" i="1"/>
  <c r="BO156" i="1"/>
  <c r="DT155" i="1"/>
  <c r="BM155" i="1"/>
  <c r="LL158" i="1"/>
  <c r="BL158" i="1"/>
  <c r="BY155" i="1"/>
  <c r="IL157" i="1"/>
  <c r="LW163" i="1"/>
  <c r="LW164" i="1"/>
  <c r="LW165" i="1"/>
  <c r="LW166" i="1"/>
  <c r="LW167" i="1"/>
  <c r="IP163" i="1"/>
  <c r="IP164" i="1"/>
  <c r="IP165" i="1"/>
  <c r="IP166" i="1"/>
  <c r="IP167" i="1"/>
  <c r="MG163" i="1"/>
  <c r="MG164" i="1"/>
  <c r="MG165" i="1"/>
  <c r="MG166" i="1"/>
  <c r="MG167" i="1"/>
  <c r="BO155" i="1"/>
  <c r="LL157" i="1"/>
  <c r="IL156" i="1"/>
  <c r="JD163" i="1"/>
  <c r="JD164" i="1"/>
  <c r="JD165" i="1"/>
  <c r="JD166" i="1"/>
  <c r="JD167" i="1"/>
  <c r="BH163" i="1"/>
  <c r="BH164" i="1"/>
  <c r="BH165" i="1"/>
  <c r="BH166" i="1"/>
  <c r="BH167" i="1"/>
  <c r="BV163" i="1"/>
  <c r="BV164" i="1"/>
  <c r="BV165" i="1"/>
  <c r="BV166" i="1"/>
  <c r="BV167" i="1"/>
  <c r="IT163" i="1"/>
  <c r="IT164" i="1"/>
  <c r="IT165" i="1"/>
  <c r="IT166" i="1"/>
  <c r="IT167" i="1"/>
  <c r="CU163" i="1"/>
  <c r="CU164" i="1"/>
  <c r="CU165" i="1"/>
  <c r="CU166" i="1"/>
  <c r="CU167" i="1"/>
  <c r="EF163" i="1"/>
  <c r="EF164" i="1"/>
  <c r="EF165" i="1"/>
  <c r="EF166" i="1"/>
  <c r="EF167" i="1"/>
  <c r="CA163" i="1"/>
  <c r="CA164" i="1"/>
  <c r="CA165" i="1"/>
  <c r="CA166" i="1"/>
  <c r="CA167" i="1"/>
  <c r="BF163" i="1"/>
  <c r="BF164" i="1"/>
  <c r="BF165" i="1"/>
  <c r="BF166" i="1"/>
  <c r="BF167" i="1"/>
  <c r="IL163" i="1"/>
  <c r="IL164" i="1"/>
  <c r="IL165" i="1"/>
  <c r="IL166" i="1"/>
  <c r="IL167" i="1"/>
  <c r="CW303" i="1"/>
  <c r="CW291" i="1"/>
  <c r="CW301" i="1"/>
  <c r="CW294" i="1"/>
  <c r="CW302" i="1"/>
  <c r="CW300" i="1"/>
  <c r="CW292" i="1"/>
  <c r="CW297" i="1"/>
  <c r="CW288" i="1"/>
  <c r="CW305" i="1"/>
  <c r="CW296" i="1"/>
  <c r="CW295" i="1"/>
  <c r="CW304" i="1"/>
  <c r="CW289" i="1"/>
  <c r="CW293" i="1"/>
  <c r="CW306" i="1"/>
  <c r="CW299" i="1"/>
  <c r="CW298" i="1"/>
  <c r="CW290" i="1"/>
  <c r="CW307" i="1"/>
  <c r="LC295" i="1"/>
  <c r="LC303" i="1"/>
  <c r="LC291" i="1"/>
  <c r="LC294" i="1"/>
  <c r="LC300" i="1"/>
  <c r="LC292" i="1"/>
  <c r="LC297" i="1"/>
  <c r="LC293" i="1"/>
  <c r="LC302" i="1"/>
  <c r="LC304" i="1"/>
  <c r="LC305" i="1"/>
  <c r="LC296" i="1"/>
  <c r="LC289" i="1"/>
  <c r="LC288" i="1"/>
  <c r="LC307" i="1"/>
  <c r="LC306" i="1"/>
  <c r="LC290" i="1"/>
  <c r="LC301" i="1"/>
  <c r="LC299" i="1"/>
  <c r="LC298" i="1"/>
  <c r="IL301" i="1"/>
  <c r="IL291" i="1"/>
  <c r="IL292" i="1"/>
  <c r="IL295" i="1"/>
  <c r="IL300" i="1"/>
  <c r="IL303" i="1"/>
  <c r="IL288" i="1"/>
  <c r="IL305" i="1"/>
  <c r="IL289" i="1"/>
  <c r="IL304" i="1"/>
  <c r="IL297" i="1"/>
  <c r="IL293" i="1"/>
  <c r="IL294" i="1"/>
  <c r="IL290" i="1"/>
  <c r="IL298" i="1"/>
  <c r="IL296" i="1"/>
  <c r="IL307" i="1"/>
  <c r="IL299" i="1"/>
  <c r="IL306" i="1"/>
  <c r="IL302" i="1"/>
  <c r="BM291" i="1"/>
  <c r="BM303" i="1"/>
  <c r="BM301" i="1"/>
  <c r="BM294" i="1"/>
  <c r="BM295" i="1"/>
  <c r="BM300" i="1"/>
  <c r="BM302" i="1"/>
  <c r="BM289" i="1"/>
  <c r="BM304" i="1"/>
  <c r="BM288" i="1"/>
  <c r="BM292" i="1"/>
  <c r="BM296" i="1"/>
  <c r="BM305" i="1"/>
  <c r="BM307" i="1"/>
  <c r="BM299" i="1"/>
  <c r="BM306" i="1"/>
  <c r="BM290" i="1"/>
  <c r="BM293" i="1"/>
  <c r="BM297" i="1"/>
  <c r="BM298" i="1"/>
  <c r="MS292" i="1"/>
  <c r="MS302" i="1"/>
  <c r="MS300" i="1"/>
  <c r="MS301" i="1"/>
  <c r="MS295" i="1"/>
  <c r="MS294" i="1"/>
  <c r="MS297" i="1"/>
  <c r="MS288" i="1"/>
  <c r="MS289" i="1"/>
  <c r="MS303" i="1"/>
  <c r="MS305" i="1"/>
  <c r="MS291" i="1"/>
  <c r="MS296" i="1"/>
  <c r="MS299" i="1"/>
  <c r="MS304" i="1"/>
  <c r="MS293" i="1"/>
  <c r="MS306" i="1"/>
  <c r="MS290" i="1"/>
  <c r="MS298" i="1"/>
  <c r="MS307" i="1"/>
  <c r="KA301" i="1"/>
  <c r="JZ301" i="1" s="1" a="1"/>
  <c r="JZ301" i="1" s="1"/>
  <c r="KA295" i="1"/>
  <c r="JZ295" i="1" s="1" a="1"/>
  <c r="JZ295" i="1" s="1"/>
  <c r="KA294" i="1"/>
  <c r="JZ294" i="1" s="1" a="1"/>
  <c r="JZ294" i="1" s="1"/>
  <c r="KA300" i="1"/>
  <c r="JZ300" i="1" s="1" a="1"/>
  <c r="JZ300" i="1" s="1"/>
  <c r="KA302" i="1"/>
  <c r="JZ302" i="1" s="1" a="1"/>
  <c r="JZ302" i="1" s="1"/>
  <c r="KA303" i="1"/>
  <c r="JZ303" i="1" s="1" a="1"/>
  <c r="JZ303" i="1" s="1"/>
  <c r="KA291" i="1"/>
  <c r="JZ291" i="1" s="1" a="1"/>
  <c r="JZ291" i="1" s="1"/>
  <c r="KA292" i="1"/>
  <c r="JZ292" i="1" s="1" a="1"/>
  <c r="JZ292" i="1" s="1"/>
  <c r="KA289" i="1"/>
  <c r="JZ289" i="1" s="1" a="1"/>
  <c r="JZ289" i="1" s="1"/>
  <c r="KA297" i="1"/>
  <c r="JZ297" i="1" s="1" a="1"/>
  <c r="JZ297" i="1" s="1"/>
  <c r="KA305" i="1"/>
  <c r="JZ305" i="1" s="1" a="1"/>
  <c r="JZ305" i="1" s="1"/>
  <c r="KA293" i="1"/>
  <c r="JZ293" i="1" s="1" a="1"/>
  <c r="JZ293" i="1" s="1"/>
  <c r="KA296" i="1"/>
  <c r="JZ296" i="1" s="1" a="1"/>
  <c r="JZ296" i="1" s="1"/>
  <c r="KA288" i="1"/>
  <c r="JZ288" i="1" s="1" a="1"/>
  <c r="JZ288" i="1" s="1"/>
  <c r="KA304" i="1"/>
  <c r="JZ304" i="1" s="1" a="1"/>
  <c r="JZ304" i="1" s="1"/>
  <c r="KA290" i="1"/>
  <c r="JZ290" i="1" s="1" a="1"/>
  <c r="JZ290" i="1" s="1"/>
  <c r="KA298" i="1"/>
  <c r="JZ298" i="1" s="1" a="1"/>
  <c r="JZ298" i="1" s="1"/>
  <c r="KA299" i="1"/>
  <c r="JZ299" i="1" s="1" a="1"/>
  <c r="JZ299" i="1" s="1"/>
  <c r="KA306" i="1"/>
  <c r="JZ306" i="1" s="1" a="1"/>
  <c r="JZ306" i="1" s="1"/>
  <c r="KA307" i="1"/>
  <c r="JZ307" i="1" s="1" a="1"/>
  <c r="JZ307" i="1" s="1"/>
  <c r="BH291" i="1"/>
  <c r="BH292" i="1"/>
  <c r="BH303" i="1"/>
  <c r="BH295" i="1"/>
  <c r="BH300" i="1"/>
  <c r="BH302" i="1"/>
  <c r="BH294" i="1"/>
  <c r="BH293" i="1"/>
  <c r="BH288" i="1"/>
  <c r="BH301" i="1"/>
  <c r="BH296" i="1"/>
  <c r="BH304" i="1"/>
  <c r="BH305" i="1"/>
  <c r="BH289" i="1"/>
  <c r="BH297" i="1"/>
  <c r="BH307" i="1"/>
  <c r="BH298" i="1"/>
  <c r="BH299" i="1"/>
  <c r="BH306" i="1"/>
  <c r="BH290" i="1"/>
  <c r="MK291" i="1"/>
  <c r="MK302" i="1"/>
  <c r="MK300" i="1"/>
  <c r="MK294" i="1"/>
  <c r="MK301" i="1"/>
  <c r="MK292" i="1"/>
  <c r="MK295" i="1"/>
  <c r="MK297" i="1"/>
  <c r="MK293" i="1"/>
  <c r="MK296" i="1"/>
  <c r="MK288" i="1"/>
  <c r="MK289" i="1"/>
  <c r="MK299" i="1"/>
  <c r="MK303" i="1"/>
  <c r="MK304" i="1"/>
  <c r="MK307" i="1"/>
  <c r="MK306" i="1"/>
  <c r="MK290" i="1"/>
  <c r="MK305" i="1"/>
  <c r="MK298" i="1"/>
  <c r="CM303" i="1"/>
  <c r="CM295" i="1"/>
  <c r="CM289" i="1"/>
  <c r="CM302" i="1"/>
  <c r="CM291" i="1"/>
  <c r="CM292" i="1"/>
  <c r="CM300" i="1"/>
  <c r="CM301" i="1"/>
  <c r="CM294" i="1"/>
  <c r="CM297" i="1"/>
  <c r="CM296" i="1"/>
  <c r="CM305" i="1"/>
  <c r="CM288" i="1"/>
  <c r="CM304" i="1"/>
  <c r="CM293" i="1"/>
  <c r="CM298" i="1"/>
  <c r="CM306" i="1"/>
  <c r="CM307" i="1"/>
  <c r="CM299" i="1"/>
  <c r="CM290" i="1"/>
  <c r="BD292" i="1"/>
  <c r="BD303" i="1"/>
  <c r="BD301" i="1"/>
  <c r="BD294" i="1"/>
  <c r="BD300" i="1"/>
  <c r="BD302" i="1"/>
  <c r="BD291" i="1"/>
  <c r="BD304" i="1"/>
  <c r="BD293" i="1"/>
  <c r="BD295" i="1"/>
  <c r="BD289" i="1"/>
  <c r="BD296" i="1"/>
  <c r="BD305" i="1"/>
  <c r="BD299" i="1"/>
  <c r="BD290" i="1"/>
  <c r="BD307" i="1"/>
  <c r="BD297" i="1"/>
  <c r="BD306" i="1"/>
  <c r="BD288" i="1"/>
  <c r="BD298" i="1"/>
  <c r="CX291" i="1"/>
  <c r="CX303" i="1"/>
  <c r="CX292" i="1"/>
  <c r="CX294" i="1"/>
  <c r="CX301" i="1"/>
  <c r="CX295" i="1"/>
  <c r="CX302" i="1"/>
  <c r="CX296" i="1"/>
  <c r="CX288" i="1"/>
  <c r="CX300" i="1"/>
  <c r="CX293" i="1"/>
  <c r="CX289" i="1"/>
  <c r="CX304" i="1"/>
  <c r="CX305" i="1"/>
  <c r="CX297" i="1"/>
  <c r="CX299" i="1"/>
  <c r="CX298" i="1"/>
  <c r="CX307" i="1"/>
  <c r="CX306" i="1"/>
  <c r="CX290" i="1"/>
  <c r="ON295" i="1"/>
  <c r="ON302" i="1"/>
  <c r="ON303" i="1"/>
  <c r="ON291" i="1"/>
  <c r="ON294" i="1"/>
  <c r="ON300" i="1"/>
  <c r="ON301" i="1"/>
  <c r="ON292" i="1"/>
  <c r="ON305" i="1"/>
  <c r="ON288" i="1"/>
  <c r="ON297" i="1"/>
  <c r="ON304" i="1"/>
  <c r="ON307" i="1"/>
  <c r="ON299" i="1"/>
  <c r="ON290" i="1"/>
  <c r="ON296" i="1"/>
  <c r="ON293" i="1"/>
  <c r="ON298" i="1"/>
  <c r="ON289" i="1"/>
  <c r="ON306" i="1"/>
  <c r="KS301" i="1"/>
  <c r="KS303" i="1"/>
  <c r="KS292" i="1"/>
  <c r="KS300" i="1"/>
  <c r="KS295" i="1"/>
  <c r="KS294" i="1"/>
  <c r="KS291" i="1"/>
  <c r="KS297" i="1"/>
  <c r="KS296" i="1"/>
  <c r="KS302" i="1"/>
  <c r="KS299" i="1"/>
  <c r="KS305" i="1"/>
  <c r="KS293" i="1"/>
  <c r="KS304" i="1"/>
  <c r="KS289" i="1"/>
  <c r="KS288" i="1"/>
  <c r="KS306" i="1"/>
  <c r="KS290" i="1"/>
  <c r="KS307" i="1"/>
  <c r="KS298" i="1"/>
  <c r="BJ295" i="1"/>
  <c r="BJ302" i="1"/>
  <c r="BJ294" i="1"/>
  <c r="BJ301" i="1"/>
  <c r="BJ300" i="1"/>
  <c r="BJ292" i="1"/>
  <c r="BJ291" i="1"/>
  <c r="BJ305" i="1"/>
  <c r="BJ289" i="1"/>
  <c r="BJ296" i="1"/>
  <c r="BJ297" i="1"/>
  <c r="BJ293" i="1"/>
  <c r="BJ304" i="1"/>
  <c r="BJ288" i="1"/>
  <c r="BJ299" i="1"/>
  <c r="BJ303" i="1"/>
  <c r="BJ306" i="1"/>
  <c r="BJ307" i="1"/>
  <c r="BJ290" i="1"/>
  <c r="BJ298" i="1"/>
  <c r="KT291" i="1"/>
  <c r="KT294" i="1"/>
  <c r="KT303" i="1"/>
  <c r="KT301" i="1"/>
  <c r="KT295" i="1"/>
  <c r="KT302" i="1"/>
  <c r="KT292" i="1"/>
  <c r="KT288" i="1"/>
  <c r="KT297" i="1"/>
  <c r="KT300" i="1"/>
  <c r="KT289" i="1"/>
  <c r="KT293" i="1"/>
  <c r="KT304" i="1"/>
  <c r="KT307" i="1"/>
  <c r="KT296" i="1"/>
  <c r="KT298" i="1"/>
  <c r="KT299" i="1"/>
  <c r="KT290" i="1"/>
  <c r="KT306" i="1"/>
  <c r="KT305" i="1"/>
  <c r="BP291" i="1"/>
  <c r="BP303" i="1"/>
  <c r="BP301" i="1"/>
  <c r="BP295" i="1"/>
  <c r="BP300" i="1"/>
  <c r="BP302" i="1"/>
  <c r="BP294" i="1"/>
  <c r="BP288" i="1"/>
  <c r="BP297" i="1"/>
  <c r="BP305" i="1"/>
  <c r="BP292" i="1"/>
  <c r="BP296" i="1"/>
  <c r="BP304" i="1"/>
  <c r="BP289" i="1"/>
  <c r="BP299" i="1"/>
  <c r="BP307" i="1"/>
  <c r="BP298" i="1"/>
  <c r="BP293" i="1"/>
  <c r="BP306" i="1"/>
  <c r="BP290" i="1"/>
  <c r="IT301" i="1"/>
  <c r="IT302" i="1"/>
  <c r="IT291" i="1"/>
  <c r="IT292" i="1"/>
  <c r="IT300" i="1"/>
  <c r="IT295" i="1"/>
  <c r="IT303" i="1"/>
  <c r="IT294" i="1"/>
  <c r="IT288" i="1"/>
  <c r="IT296" i="1"/>
  <c r="IT304" i="1"/>
  <c r="IT289" i="1"/>
  <c r="IT297" i="1"/>
  <c r="IT305" i="1"/>
  <c r="IT293" i="1"/>
  <c r="IT290" i="1"/>
  <c r="IT298" i="1"/>
  <c r="IT306" i="1"/>
  <c r="IT307" i="1"/>
  <c r="IT299" i="1"/>
  <c r="BK301" i="1"/>
  <c r="BK291" i="1"/>
  <c r="BK294" i="1"/>
  <c r="BK303" i="1"/>
  <c r="BK292" i="1"/>
  <c r="BK302" i="1"/>
  <c r="BK295" i="1"/>
  <c r="BK304" i="1"/>
  <c r="BK293" i="1"/>
  <c r="BK288" i="1"/>
  <c r="BK297" i="1"/>
  <c r="BK305" i="1"/>
  <c r="BK289" i="1"/>
  <c r="BK300" i="1"/>
  <c r="BK296" i="1"/>
  <c r="BK306" i="1"/>
  <c r="BK307" i="1"/>
  <c r="BK290" i="1"/>
  <c r="BK299" i="1"/>
  <c r="BK298" i="1"/>
  <c r="LA303" i="1"/>
  <c r="LA292" i="1"/>
  <c r="LA300" i="1"/>
  <c r="LA295" i="1"/>
  <c r="LA302" i="1"/>
  <c r="LA294" i="1"/>
  <c r="LA291" i="1"/>
  <c r="LA301" i="1"/>
  <c r="LA296" i="1"/>
  <c r="LA297" i="1"/>
  <c r="LA299" i="1"/>
  <c r="LA305" i="1"/>
  <c r="LA304" i="1"/>
  <c r="LA289" i="1"/>
  <c r="LA288" i="1"/>
  <c r="LA293" i="1"/>
  <c r="LA290" i="1"/>
  <c r="LA307" i="1"/>
  <c r="LA298" i="1"/>
  <c r="LA306" i="1"/>
  <c r="ED302" i="1"/>
  <c r="ED294" i="1"/>
  <c r="ED301" i="1"/>
  <c r="ED295" i="1"/>
  <c r="ED291" i="1"/>
  <c r="ED300" i="1"/>
  <c r="ED297" i="1"/>
  <c r="ED305" i="1"/>
  <c r="ED288" i="1"/>
  <c r="ED303" i="1"/>
  <c r="ED304" i="1"/>
  <c r="ED296" i="1"/>
  <c r="ED292" i="1"/>
  <c r="ED293" i="1"/>
  <c r="ED289" i="1"/>
  <c r="ED299" i="1"/>
  <c r="ED290" i="1"/>
  <c r="ED306" i="1"/>
  <c r="ED298" i="1"/>
  <c r="ED307" i="1"/>
  <c r="BO300" i="1"/>
  <c r="BO301" i="1"/>
  <c r="BO302" i="1"/>
  <c r="BO303" i="1"/>
  <c r="BO291" i="1"/>
  <c r="BO292" i="1"/>
  <c r="BO295" i="1"/>
  <c r="BO294" i="1"/>
  <c r="BO305" i="1"/>
  <c r="BO289" i="1"/>
  <c r="BO288" i="1"/>
  <c r="BO297" i="1"/>
  <c r="BO293" i="1"/>
  <c r="BO296" i="1"/>
  <c r="BO304" i="1"/>
  <c r="BO290" i="1"/>
  <c r="BO298" i="1"/>
  <c r="BO307" i="1"/>
  <c r="BO299" i="1"/>
  <c r="BO306" i="1"/>
  <c r="IP301" i="1"/>
  <c r="IP294" i="1"/>
  <c r="IP292" i="1"/>
  <c r="IP300" i="1"/>
  <c r="IP295" i="1"/>
  <c r="IP302" i="1"/>
  <c r="IP303" i="1"/>
  <c r="IP304" i="1"/>
  <c r="IP289" i="1"/>
  <c r="IP297" i="1"/>
  <c r="IP305" i="1"/>
  <c r="IP288" i="1"/>
  <c r="IP291" i="1"/>
  <c r="IP293" i="1"/>
  <c r="IP290" i="1"/>
  <c r="IP299" i="1"/>
  <c r="IP298" i="1"/>
  <c r="IP306" i="1"/>
  <c r="IP296" i="1"/>
  <c r="IP307" i="1"/>
  <c r="BF292" i="1"/>
  <c r="BF300" i="1"/>
  <c r="BF295" i="1"/>
  <c r="BF302" i="1"/>
  <c r="BF291" i="1"/>
  <c r="BF303" i="1"/>
  <c r="BF301" i="1"/>
  <c r="BF294" i="1"/>
  <c r="BF288" i="1"/>
  <c r="BF296" i="1"/>
  <c r="BF304" i="1"/>
  <c r="BF289" i="1"/>
  <c r="BF297" i="1"/>
  <c r="BF305" i="1"/>
  <c r="BF306" i="1"/>
  <c r="BF290" i="1"/>
  <c r="BF299" i="1"/>
  <c r="BF298" i="1"/>
  <c r="BF293" i="1"/>
  <c r="BF307" i="1"/>
  <c r="CU294" i="1"/>
  <c r="CU303" i="1"/>
  <c r="CU292" i="1"/>
  <c r="CU295" i="1"/>
  <c r="CU302" i="1"/>
  <c r="CU300" i="1"/>
  <c r="CU301" i="1"/>
  <c r="CU288" i="1"/>
  <c r="CU297" i="1"/>
  <c r="CU296" i="1"/>
  <c r="CU293" i="1"/>
  <c r="CU304" i="1"/>
  <c r="CU305" i="1"/>
  <c r="CU291" i="1"/>
  <c r="CU289" i="1"/>
  <c r="CU306" i="1"/>
  <c r="CU290" i="1"/>
  <c r="CU299" i="1"/>
  <c r="CU298" i="1"/>
  <c r="CU307" i="1"/>
  <c r="IO295" i="1"/>
  <c r="IO302" i="1"/>
  <c r="IO303" i="1"/>
  <c r="IO300" i="1"/>
  <c r="IO291" i="1"/>
  <c r="IO292" i="1"/>
  <c r="IO304" i="1"/>
  <c r="IO296" i="1"/>
  <c r="IO301" i="1"/>
  <c r="IO289" i="1"/>
  <c r="IO288" i="1"/>
  <c r="IO297" i="1"/>
  <c r="IO294" i="1"/>
  <c r="IO305" i="1"/>
  <c r="IO299" i="1"/>
  <c r="IO306" i="1"/>
  <c r="IO290" i="1"/>
  <c r="IO293" i="1"/>
  <c r="IO307" i="1"/>
  <c r="IO298" i="1"/>
  <c r="KQ295" i="1"/>
  <c r="KQ303" i="1"/>
  <c r="KQ294" i="1"/>
  <c r="KQ300" i="1"/>
  <c r="KQ301" i="1"/>
  <c r="KQ302" i="1"/>
  <c r="KQ291" i="1"/>
  <c r="KQ289" i="1"/>
  <c r="KQ296" i="1"/>
  <c r="KQ288" i="1"/>
  <c r="KQ297" i="1"/>
  <c r="KQ293" i="1"/>
  <c r="KQ292" i="1"/>
  <c r="KQ304" i="1"/>
  <c r="KQ307" i="1"/>
  <c r="KQ305" i="1"/>
  <c r="KQ299" i="1"/>
  <c r="KQ306" i="1"/>
  <c r="KQ290" i="1"/>
  <c r="KQ298" i="1"/>
  <c r="LF300" i="1"/>
  <c r="LF303" i="1"/>
  <c r="LF302" i="1"/>
  <c r="LF291" i="1"/>
  <c r="LF292" i="1"/>
  <c r="LF294" i="1"/>
  <c r="LF297" i="1"/>
  <c r="LF305" i="1"/>
  <c r="LF301" i="1"/>
  <c r="LF296" i="1"/>
  <c r="LF293" i="1"/>
  <c r="LF295" i="1"/>
  <c r="LF289" i="1"/>
  <c r="LF304" i="1"/>
  <c r="LF288" i="1"/>
  <c r="LF299" i="1"/>
  <c r="LF290" i="1"/>
  <c r="LF298" i="1"/>
  <c r="LF307" i="1"/>
  <c r="LF306" i="1"/>
  <c r="IS291" i="1"/>
  <c r="IS292" i="1"/>
  <c r="IS295" i="1"/>
  <c r="IS301" i="1"/>
  <c r="IS294" i="1"/>
  <c r="IS300" i="1"/>
  <c r="IS302" i="1"/>
  <c r="IS303" i="1"/>
  <c r="IS296" i="1"/>
  <c r="IS289" i="1"/>
  <c r="IS304" i="1"/>
  <c r="IS288" i="1"/>
  <c r="IS297" i="1"/>
  <c r="IS305" i="1"/>
  <c r="IS298" i="1"/>
  <c r="IS293" i="1"/>
  <c r="IS307" i="1"/>
  <c r="IS306" i="1"/>
  <c r="IS299" i="1"/>
  <c r="IS290" i="1"/>
  <c r="CY294" i="1"/>
  <c r="CY301" i="1"/>
  <c r="CY303" i="1"/>
  <c r="CY302" i="1"/>
  <c r="CY291" i="1"/>
  <c r="CY292" i="1"/>
  <c r="CY295" i="1"/>
  <c r="CY300" i="1"/>
  <c r="CY305" i="1"/>
  <c r="CY304" i="1"/>
  <c r="CY289" i="1"/>
  <c r="CY288" i="1"/>
  <c r="CY297" i="1"/>
  <c r="CY293" i="1"/>
  <c r="CY296" i="1"/>
  <c r="CY306" i="1"/>
  <c r="CY290" i="1"/>
  <c r="CY298" i="1"/>
  <c r="CY307" i="1"/>
  <c r="CY299" i="1"/>
  <c r="BL303" i="1"/>
  <c r="BL301" i="1"/>
  <c r="BL292" i="1"/>
  <c r="BL295" i="1"/>
  <c r="BL291" i="1"/>
  <c r="BL300" i="1"/>
  <c r="BL304" i="1"/>
  <c r="BL302" i="1"/>
  <c r="BL289" i="1"/>
  <c r="BL296" i="1"/>
  <c r="BL305" i="1"/>
  <c r="BL297" i="1"/>
  <c r="BL288" i="1"/>
  <c r="BL294" i="1"/>
  <c r="BL293" i="1"/>
  <c r="BL306" i="1"/>
  <c r="BL298" i="1"/>
  <c r="BL307" i="1"/>
  <c r="BL290" i="1"/>
  <c r="BL299" i="1"/>
  <c r="DT291" i="1"/>
  <c r="DT300" i="1"/>
  <c r="DT301" i="1"/>
  <c r="DT292" i="1"/>
  <c r="DT294" i="1"/>
  <c r="DT295" i="1"/>
  <c r="DT303" i="1"/>
  <c r="DT302" i="1"/>
  <c r="DT289" i="1"/>
  <c r="DT288" i="1"/>
  <c r="DT304" i="1"/>
  <c r="DT297" i="1"/>
  <c r="DT293" i="1"/>
  <c r="DT296" i="1"/>
  <c r="DT305" i="1"/>
  <c r="DT307" i="1"/>
  <c r="DT290" i="1"/>
  <c r="DT306" i="1"/>
  <c r="DT298" i="1"/>
  <c r="DT299" i="1"/>
  <c r="KR301" i="1"/>
  <c r="KR292" i="1"/>
  <c r="KR303" i="1"/>
  <c r="KR291" i="1"/>
  <c r="KR295" i="1"/>
  <c r="KR302" i="1"/>
  <c r="KR300" i="1"/>
  <c r="KR299" i="1"/>
  <c r="KR296" i="1"/>
  <c r="KR288" i="1"/>
  <c r="KR294" i="1"/>
  <c r="KR289" i="1"/>
  <c r="KR305" i="1"/>
  <c r="KR306" i="1"/>
  <c r="KR290" i="1"/>
  <c r="KR304" i="1"/>
  <c r="KR298" i="1"/>
  <c r="KR293" i="1"/>
  <c r="KR307" i="1"/>
  <c r="KR297" i="1"/>
  <c r="CL291" i="1"/>
  <c r="CL295" i="1"/>
  <c r="CL294" i="1"/>
  <c r="CL303" i="1"/>
  <c r="CL292" i="1"/>
  <c r="CL300" i="1"/>
  <c r="CL301" i="1"/>
  <c r="CL288" i="1"/>
  <c r="CL297" i="1"/>
  <c r="CL305" i="1"/>
  <c r="CL302" i="1"/>
  <c r="CL289" i="1"/>
  <c r="CL296" i="1"/>
  <c r="CL304" i="1"/>
  <c r="CL293" i="1"/>
  <c r="CL307" i="1"/>
  <c r="CL290" i="1"/>
  <c r="CL299" i="1"/>
  <c r="CL306" i="1"/>
  <c r="CL298" i="1"/>
  <c r="CI292" i="1"/>
  <c r="CI301" i="1"/>
  <c r="CI295" i="1"/>
  <c r="CI303" i="1"/>
  <c r="CI300" i="1"/>
  <c r="CI302" i="1"/>
  <c r="CI294" i="1"/>
  <c r="CI288" i="1"/>
  <c r="CI289" i="1"/>
  <c r="CI305" i="1"/>
  <c r="CI296" i="1"/>
  <c r="CI293" i="1"/>
  <c r="CI298" i="1"/>
  <c r="CI291" i="1"/>
  <c r="CI306" i="1"/>
  <c r="CI299" i="1"/>
  <c r="CI290" i="1"/>
  <c r="CI297" i="1"/>
  <c r="CI304" i="1"/>
  <c r="CI307" i="1"/>
  <c r="CJ300" i="1"/>
  <c r="CJ295" i="1"/>
  <c r="CJ303" i="1"/>
  <c r="CJ291" i="1"/>
  <c r="CJ292" i="1"/>
  <c r="CJ301" i="1"/>
  <c r="CJ302" i="1"/>
  <c r="CJ288" i="1"/>
  <c r="CJ294" i="1"/>
  <c r="CJ305" i="1"/>
  <c r="CJ293" i="1"/>
  <c r="CJ297" i="1"/>
  <c r="CJ289" i="1"/>
  <c r="CJ304" i="1"/>
  <c r="CJ296" i="1"/>
  <c r="CJ306" i="1"/>
  <c r="CJ290" i="1"/>
  <c r="CJ307" i="1"/>
  <c r="CJ298" i="1"/>
  <c r="CJ299" i="1"/>
  <c r="CK300" i="1"/>
  <c r="CK301" i="1"/>
  <c r="CK292" i="1"/>
  <c r="CK291" i="1"/>
  <c r="CK302" i="1"/>
  <c r="CK303" i="1"/>
  <c r="CK294" i="1"/>
  <c r="CK296" i="1"/>
  <c r="CK288" i="1"/>
  <c r="CK297" i="1"/>
  <c r="CK295" i="1"/>
  <c r="CK304" i="1"/>
  <c r="CK305" i="1"/>
  <c r="CK289" i="1"/>
  <c r="CK306" i="1"/>
  <c r="CK293" i="1"/>
  <c r="CK299" i="1"/>
  <c r="CK307" i="1"/>
  <c r="CK290" i="1"/>
  <c r="CK298" i="1"/>
  <c r="JD291" i="1"/>
  <c r="JD292" i="1"/>
  <c r="JD301" i="1"/>
  <c r="JD302" i="1"/>
  <c r="JD300" i="1"/>
  <c r="JD295" i="1"/>
  <c r="JD294" i="1"/>
  <c r="JD296" i="1"/>
  <c r="JD288" i="1"/>
  <c r="JD289" i="1"/>
  <c r="JD297" i="1"/>
  <c r="JD303" i="1"/>
  <c r="JD304" i="1"/>
  <c r="JD299" i="1"/>
  <c r="JD305" i="1"/>
  <c r="JD293" i="1"/>
  <c r="JD307" i="1"/>
  <c r="JD298" i="1"/>
  <c r="JD306" i="1"/>
  <c r="JD290" i="1"/>
  <c r="CY285" i="1"/>
  <c r="CY286" i="1"/>
  <c r="CY287" i="1"/>
  <c r="CY284" i="1"/>
  <c r="BL287" i="1"/>
  <c r="BL286" i="1"/>
  <c r="BL284" i="1"/>
  <c r="BL285" i="1"/>
  <c r="IO286" i="1"/>
  <c r="IO287" i="1"/>
  <c r="IO284" i="1"/>
  <c r="IO285" i="1"/>
  <c r="LF287" i="1"/>
  <c r="LF286" i="1"/>
  <c r="LF285" i="1"/>
  <c r="LF284" i="1"/>
  <c r="IS285" i="1"/>
  <c r="IS284" i="1"/>
  <c r="IS286" i="1"/>
  <c r="IS287" i="1"/>
  <c r="CL285" i="1"/>
  <c r="CL286" i="1"/>
  <c r="CL287" i="1"/>
  <c r="CL284" i="1"/>
  <c r="CI285" i="1"/>
  <c r="CI286" i="1"/>
  <c r="CI287" i="1"/>
  <c r="CI284" i="1"/>
  <c r="CJ284" i="1"/>
  <c r="CJ285" i="1"/>
  <c r="CJ286" i="1"/>
  <c r="CJ287" i="1"/>
  <c r="CK287" i="1"/>
  <c r="CK286" i="1"/>
  <c r="CK284" i="1"/>
  <c r="CK285" i="1"/>
  <c r="BD285" i="1"/>
  <c r="BD284" i="1"/>
  <c r="BD287" i="1"/>
  <c r="BD286" i="1"/>
  <c r="KQ284" i="1"/>
  <c r="KQ285" i="1"/>
  <c r="KQ286" i="1"/>
  <c r="KQ287" i="1"/>
  <c r="LC284" i="1"/>
  <c r="LC285" i="1"/>
  <c r="LC287" i="1"/>
  <c r="LC286" i="1"/>
  <c r="JD285" i="1"/>
  <c r="JD286" i="1"/>
  <c r="JD287" i="1"/>
  <c r="JD284" i="1"/>
  <c r="IL286" i="1"/>
  <c r="IL285" i="1"/>
  <c r="IL284" i="1"/>
  <c r="IL287" i="1"/>
  <c r="BM287" i="1"/>
  <c r="BM286" i="1"/>
  <c r="BM285" i="1"/>
  <c r="BM284" i="1"/>
  <c r="MS285" i="1"/>
  <c r="MS286" i="1"/>
  <c r="MS287" i="1"/>
  <c r="MS284" i="1"/>
  <c r="KA285" i="1"/>
  <c r="JZ285" i="1" s="1" a="1"/>
  <c r="JZ285" i="1" s="1"/>
  <c r="KA286" i="1"/>
  <c r="JZ286" i="1" s="1" a="1"/>
  <c r="JZ286" i="1" s="1"/>
  <c r="KA287" i="1"/>
  <c r="JZ287" i="1" s="1" a="1"/>
  <c r="JZ287" i="1" s="1"/>
  <c r="KA284" i="1"/>
  <c r="JZ284" i="1" s="1" a="1"/>
  <c r="JZ284" i="1" s="1"/>
  <c r="BH284" i="1"/>
  <c r="BH285" i="1"/>
  <c r="BH286" i="1"/>
  <c r="BH287" i="1"/>
  <c r="KR287" i="1"/>
  <c r="KR284" i="1"/>
  <c r="KR285" i="1"/>
  <c r="KR286" i="1"/>
  <c r="CU285" i="1"/>
  <c r="CU286" i="1"/>
  <c r="CU284" i="1"/>
  <c r="CU287" i="1"/>
  <c r="MK284" i="1"/>
  <c r="MK285" i="1"/>
  <c r="MK286" i="1"/>
  <c r="MK287" i="1"/>
  <c r="CW287" i="1"/>
  <c r="CW285" i="1"/>
  <c r="CW284" i="1"/>
  <c r="CW286" i="1"/>
  <c r="CX284" i="1"/>
  <c r="CX287" i="1"/>
  <c r="CX286" i="1"/>
  <c r="CX285" i="1"/>
  <c r="BP285" i="1"/>
  <c r="BP286" i="1"/>
  <c r="BP287" i="1"/>
  <c r="BP284" i="1"/>
  <c r="ON285" i="1"/>
  <c r="ON286" i="1"/>
  <c r="ON287" i="1"/>
  <c r="ON284" i="1"/>
  <c r="KS286" i="1"/>
  <c r="KS287" i="1"/>
  <c r="KS284" i="1"/>
  <c r="KS285" i="1"/>
  <c r="BJ286" i="1"/>
  <c r="BJ287" i="1"/>
  <c r="BJ284" i="1"/>
  <c r="BJ285" i="1"/>
  <c r="IT285" i="1"/>
  <c r="IT287" i="1"/>
  <c r="IT284" i="1"/>
  <c r="IT286" i="1"/>
  <c r="BK284" i="1"/>
  <c r="BK285" i="1"/>
  <c r="BK287" i="1"/>
  <c r="BK286" i="1"/>
  <c r="LA286" i="1"/>
  <c r="LA287" i="1"/>
  <c r="LA285" i="1"/>
  <c r="LA284" i="1"/>
  <c r="ED287" i="1"/>
  <c r="ED286" i="1"/>
  <c r="ED285" i="1"/>
  <c r="ED284" i="1"/>
  <c r="BO285" i="1"/>
  <c r="BO286" i="1"/>
  <c r="BO287" i="1"/>
  <c r="BO284" i="1"/>
  <c r="IP286" i="1"/>
  <c r="IP284" i="1"/>
  <c r="IP287" i="1"/>
  <c r="IP285" i="1"/>
  <c r="CM286" i="1"/>
  <c r="CM284" i="1"/>
  <c r="CM285" i="1"/>
  <c r="CM287" i="1"/>
  <c r="KT286" i="1"/>
  <c r="KT285" i="1"/>
  <c r="KT287" i="1"/>
  <c r="KT284" i="1"/>
  <c r="DT285" i="1"/>
  <c r="DT287" i="1"/>
  <c r="DT286" i="1"/>
  <c r="DT284" i="1"/>
  <c r="BF285" i="1"/>
  <c r="BF284" i="1"/>
  <c r="BF287" i="1"/>
  <c r="BF286" i="1"/>
  <c r="CL280" i="1"/>
  <c r="CL283" i="1"/>
  <c r="IL280" i="1"/>
  <c r="IL283" i="1"/>
  <c r="BM280" i="1"/>
  <c r="BM283" i="1"/>
  <c r="MS280" i="1"/>
  <c r="MS283" i="1"/>
  <c r="KA280" i="1"/>
  <c r="JZ280" i="1" s="1" a="1"/>
  <c r="JZ280" i="1" s="1"/>
  <c r="KA283" i="1"/>
  <c r="JZ283" i="1" s="1" a="1"/>
  <c r="JZ283" i="1" s="1"/>
  <c r="BH280" i="1"/>
  <c r="BH283" i="1"/>
  <c r="IT280" i="1"/>
  <c r="IT283" i="1"/>
  <c r="BK280" i="1"/>
  <c r="BK283" i="1"/>
  <c r="ON280" i="1"/>
  <c r="ON283" i="1"/>
  <c r="LA280" i="1"/>
  <c r="LA283" i="1"/>
  <c r="KS280" i="1"/>
  <c r="KS283" i="1"/>
  <c r="BJ280" i="1"/>
  <c r="BJ283" i="1"/>
  <c r="ED280" i="1"/>
  <c r="ED283" i="1"/>
  <c r="DT280" i="1"/>
  <c r="DT283" i="1"/>
  <c r="BF280" i="1"/>
  <c r="BF283" i="1"/>
  <c r="BO280" i="1"/>
  <c r="BO283" i="1"/>
  <c r="IP280" i="1"/>
  <c r="IP283" i="1"/>
  <c r="KQ280" i="1"/>
  <c r="KQ283" i="1"/>
  <c r="KR280" i="1"/>
  <c r="KR283" i="1"/>
  <c r="CU280" i="1"/>
  <c r="CU283" i="1"/>
  <c r="IO280" i="1"/>
  <c r="IO283" i="1"/>
  <c r="LF280" i="1"/>
  <c r="LF283" i="1"/>
  <c r="IS280" i="1"/>
  <c r="IS283" i="1"/>
  <c r="CY280" i="1"/>
  <c r="CY283" i="1"/>
  <c r="BL280" i="1"/>
  <c r="BL283" i="1"/>
  <c r="CI280" i="1"/>
  <c r="CI283" i="1"/>
  <c r="CJ280" i="1"/>
  <c r="CJ283" i="1"/>
  <c r="CK280" i="1"/>
  <c r="CK283" i="1"/>
  <c r="KT280" i="1"/>
  <c r="KT283" i="1"/>
  <c r="MK280" i="1"/>
  <c r="MK283" i="1"/>
  <c r="CM280" i="1"/>
  <c r="CM283" i="1"/>
  <c r="CW280" i="1"/>
  <c r="CW283" i="1"/>
  <c r="BD280" i="1"/>
  <c r="BD283" i="1"/>
  <c r="CX280" i="1"/>
  <c r="CX283" i="1"/>
  <c r="LC280" i="1"/>
  <c r="LC283" i="1"/>
  <c r="BP280" i="1"/>
  <c r="BP283" i="1"/>
  <c r="JD280" i="1"/>
  <c r="JD283" i="1"/>
  <c r="BH273" i="1"/>
  <c r="BH272" i="1"/>
  <c r="BH271" i="1"/>
  <c r="ED273" i="1"/>
  <c r="ED272" i="1"/>
  <c r="ED271" i="1"/>
  <c r="BO271" i="1"/>
  <c r="BO273" i="1"/>
  <c r="BO272" i="1"/>
  <c r="IP272" i="1"/>
  <c r="IP271" i="1"/>
  <c r="IP273" i="1"/>
  <c r="MS272" i="1"/>
  <c r="MS273" i="1"/>
  <c r="MS271" i="1"/>
  <c r="BF271" i="1"/>
  <c r="BF272" i="1"/>
  <c r="BF273" i="1"/>
  <c r="BM271" i="1"/>
  <c r="BM273" i="1"/>
  <c r="BM272" i="1"/>
  <c r="BK273" i="1"/>
  <c r="BK271" i="1"/>
  <c r="BK272" i="1"/>
  <c r="BJ272" i="1"/>
  <c r="BJ273" i="1"/>
  <c r="BJ271" i="1"/>
  <c r="KR273" i="1"/>
  <c r="KR272" i="1"/>
  <c r="KR271" i="1"/>
  <c r="CU271" i="1"/>
  <c r="CU272" i="1"/>
  <c r="CU273" i="1"/>
  <c r="IO273" i="1"/>
  <c r="IO271" i="1"/>
  <c r="IO272" i="1"/>
  <c r="KQ271" i="1"/>
  <c r="KQ273" i="1"/>
  <c r="KQ272" i="1"/>
  <c r="LF272" i="1"/>
  <c r="LF271" i="1"/>
  <c r="LF273" i="1"/>
  <c r="IS272" i="1"/>
  <c r="IS271" i="1"/>
  <c r="IS273" i="1"/>
  <c r="CY271" i="1"/>
  <c r="CY273" i="1"/>
  <c r="CY272" i="1"/>
  <c r="BL272" i="1"/>
  <c r="BL273" i="1"/>
  <c r="BL271" i="1"/>
  <c r="IL272" i="1"/>
  <c r="IL271" i="1"/>
  <c r="IL273" i="1"/>
  <c r="KA271" i="1"/>
  <c r="JZ271" i="1" s="1" a="1"/>
  <c r="JZ271" i="1" s="1"/>
  <c r="KA273" i="1"/>
  <c r="JZ273" i="1" s="1" a="1"/>
  <c r="JZ273" i="1" s="1"/>
  <c r="KA272" i="1"/>
  <c r="JZ272" i="1" s="1" a="1"/>
  <c r="JZ272" i="1" s="1"/>
  <c r="IT272" i="1"/>
  <c r="IT271" i="1"/>
  <c r="IT273" i="1"/>
  <c r="DT273" i="1"/>
  <c r="DT272" i="1"/>
  <c r="DT271" i="1"/>
  <c r="CL273" i="1"/>
  <c r="CL271" i="1"/>
  <c r="CL272" i="1"/>
  <c r="CI272" i="1"/>
  <c r="CI273" i="1"/>
  <c r="CI271" i="1"/>
  <c r="CJ272" i="1"/>
  <c r="CJ273" i="1"/>
  <c r="CJ271" i="1"/>
  <c r="CK271" i="1"/>
  <c r="CK272" i="1"/>
  <c r="CK273" i="1"/>
  <c r="ON271" i="1"/>
  <c r="ON272" i="1"/>
  <c r="ON273" i="1"/>
  <c r="LA272" i="1"/>
  <c r="LA273" i="1"/>
  <c r="LA271" i="1"/>
  <c r="KS271" i="1"/>
  <c r="KS272" i="1"/>
  <c r="KS273" i="1"/>
  <c r="KT272" i="1"/>
  <c r="KT271" i="1"/>
  <c r="KT273" i="1"/>
  <c r="MK273" i="1"/>
  <c r="MK272" i="1"/>
  <c r="MK271" i="1"/>
  <c r="CM272" i="1"/>
  <c r="CM271" i="1"/>
  <c r="CM273" i="1"/>
  <c r="CW273" i="1"/>
  <c r="CW272" i="1"/>
  <c r="CW271" i="1"/>
  <c r="BD271" i="1"/>
  <c r="BD273" i="1"/>
  <c r="BD272" i="1"/>
  <c r="CX271" i="1"/>
  <c r="CX272" i="1"/>
  <c r="CX273" i="1"/>
  <c r="LC272" i="1"/>
  <c r="LC273" i="1"/>
  <c r="LC271" i="1"/>
  <c r="BP271" i="1"/>
  <c r="BP273" i="1"/>
  <c r="BP272" i="1"/>
  <c r="JD272" i="1"/>
  <c r="JD273" i="1"/>
  <c r="JD271" i="1"/>
  <c r="ED216" i="1"/>
  <c r="ED217" i="1"/>
  <c r="ED215" i="1"/>
  <c r="IL217" i="1"/>
  <c r="IL215" i="1"/>
  <c r="IL216" i="1"/>
  <c r="BM215" i="1"/>
  <c r="BM216" i="1"/>
  <c r="BM217" i="1"/>
  <c r="MS217" i="1"/>
  <c r="MS215" i="1"/>
  <c r="MS216" i="1"/>
  <c r="KA215" i="1"/>
  <c r="JZ215" i="1" s="1" a="1"/>
  <c r="JZ215" i="1" s="1"/>
  <c r="KA217" i="1"/>
  <c r="JZ217" i="1" s="1" a="1"/>
  <c r="JZ217" i="1" s="1"/>
  <c r="KA216" i="1"/>
  <c r="JZ216" i="1" s="1" a="1"/>
  <c r="JZ216" i="1" s="1"/>
  <c r="LC217" i="1"/>
  <c r="LC216" i="1"/>
  <c r="LC215" i="1"/>
  <c r="BP217" i="1"/>
  <c r="BP215" i="1"/>
  <c r="BP216" i="1"/>
  <c r="JD217" i="1"/>
  <c r="JD215" i="1"/>
  <c r="JD216" i="1"/>
  <c r="KS216" i="1"/>
  <c r="KS215" i="1"/>
  <c r="KS217" i="1"/>
  <c r="IT217" i="1"/>
  <c r="IT215" i="1"/>
  <c r="IT216" i="1"/>
  <c r="BK215" i="1"/>
  <c r="BK216" i="1"/>
  <c r="BK217" i="1"/>
  <c r="ON215" i="1"/>
  <c r="ON216" i="1"/>
  <c r="ON217" i="1"/>
  <c r="LA215" i="1"/>
  <c r="LA216" i="1"/>
  <c r="LA217" i="1"/>
  <c r="BH217" i="1"/>
  <c r="BH216" i="1"/>
  <c r="BH215" i="1"/>
  <c r="BO216" i="1"/>
  <c r="BO217" i="1"/>
  <c r="BO215" i="1"/>
  <c r="IP217" i="1"/>
  <c r="IP216" i="1"/>
  <c r="IP215" i="1"/>
  <c r="DT217" i="1"/>
  <c r="DT216" i="1"/>
  <c r="DT215" i="1"/>
  <c r="KT215" i="1"/>
  <c r="KT217" i="1"/>
  <c r="KT216" i="1"/>
  <c r="KQ215" i="1"/>
  <c r="KQ217" i="1"/>
  <c r="KQ216" i="1"/>
  <c r="KR215" i="1"/>
  <c r="KR216" i="1"/>
  <c r="KR217" i="1"/>
  <c r="CU215" i="1"/>
  <c r="CU217" i="1"/>
  <c r="CU216" i="1"/>
  <c r="IO216" i="1"/>
  <c r="IO215" i="1"/>
  <c r="IO217" i="1"/>
  <c r="BF216" i="1"/>
  <c r="BF217" i="1"/>
  <c r="BF215" i="1"/>
  <c r="CY216" i="1"/>
  <c r="CY215" i="1"/>
  <c r="CY217" i="1"/>
  <c r="IS215" i="1"/>
  <c r="IS217" i="1"/>
  <c r="IS216" i="1"/>
  <c r="CI217" i="1"/>
  <c r="CI215" i="1"/>
  <c r="CI216" i="1"/>
  <c r="CJ217" i="1"/>
  <c r="CJ216" i="1"/>
  <c r="CJ215" i="1"/>
  <c r="CK217" i="1"/>
  <c r="CK215" i="1"/>
  <c r="CK216" i="1"/>
  <c r="BL217" i="1"/>
  <c r="BL215" i="1"/>
  <c r="BL216" i="1"/>
  <c r="BJ216" i="1"/>
  <c r="BJ217" i="1"/>
  <c r="BJ215" i="1"/>
  <c r="LF216" i="1"/>
  <c r="LF215" i="1"/>
  <c r="LF217" i="1"/>
  <c r="CL215" i="1"/>
  <c r="CL216" i="1"/>
  <c r="CL217" i="1"/>
  <c r="MK216" i="1"/>
  <c r="MK217" i="1"/>
  <c r="MK215" i="1"/>
  <c r="CM215" i="1"/>
  <c r="CM216" i="1"/>
  <c r="CM217" i="1"/>
  <c r="CW217" i="1"/>
  <c r="CW216" i="1"/>
  <c r="CW215" i="1"/>
  <c r="BD216" i="1"/>
  <c r="BD217" i="1"/>
  <c r="BD215" i="1"/>
  <c r="CX215" i="1"/>
  <c r="CX216" i="1"/>
  <c r="CX217" i="1"/>
  <c r="JD145" i="1"/>
  <c r="JD146" i="1"/>
  <c r="JD147" i="1"/>
  <c r="JD148" i="1"/>
  <c r="JD149" i="1"/>
  <c r="DT127" i="1"/>
  <c r="DT128" i="1"/>
  <c r="DT129" i="1"/>
  <c r="DT130" i="1"/>
  <c r="DT131" i="1"/>
  <c r="BW118" i="1"/>
  <c r="BW119" i="1"/>
  <c r="BW120" i="1"/>
  <c r="BW121" i="1"/>
  <c r="BW122" i="1"/>
  <c r="BP118" i="1"/>
  <c r="BP119" i="1"/>
  <c r="BP120" i="1"/>
  <c r="BP121" i="1"/>
  <c r="BP122" i="1"/>
  <c r="BV145" i="1"/>
  <c r="BV146" i="1"/>
  <c r="BV147" i="1"/>
  <c r="BV148" i="1"/>
  <c r="BV149" i="1"/>
  <c r="BF118" i="1"/>
  <c r="BF119" i="1"/>
  <c r="BF120" i="1"/>
  <c r="BF121" i="1"/>
  <c r="BF122" i="1"/>
  <c r="CA127" i="1"/>
  <c r="CA128" i="1"/>
  <c r="CA129" i="1"/>
  <c r="CA130" i="1"/>
  <c r="CA131" i="1"/>
  <c r="CU118" i="1"/>
  <c r="CU119" i="1"/>
  <c r="CU120" i="1"/>
  <c r="CU121" i="1"/>
  <c r="CU122" i="1"/>
  <c r="BM127" i="1"/>
  <c r="BM128" i="1"/>
  <c r="BM129" i="1"/>
  <c r="BM130" i="1"/>
  <c r="BM131" i="1"/>
  <c r="BS127" i="1"/>
  <c r="BS128" i="1"/>
  <c r="BS129" i="1"/>
  <c r="BS130" i="1"/>
  <c r="BS131" i="1"/>
  <c r="IO145" i="1"/>
  <c r="IO146" i="1"/>
  <c r="IO147" i="1"/>
  <c r="IO148" i="1"/>
  <c r="IO149" i="1"/>
  <c r="BT127" i="1"/>
  <c r="BT128" i="1"/>
  <c r="BT129" i="1"/>
  <c r="BT130" i="1"/>
  <c r="BT131" i="1"/>
  <c r="BK127" i="1"/>
  <c r="BK128" i="1"/>
  <c r="BK129" i="1"/>
  <c r="BK130" i="1"/>
  <c r="BK131" i="1"/>
  <c r="BO127" i="1"/>
  <c r="BO128" i="1"/>
  <c r="BO129" i="1"/>
  <c r="BO130" i="1"/>
  <c r="BO131" i="1"/>
  <c r="BZ127" i="1"/>
  <c r="BZ128" i="1"/>
  <c r="BZ129" i="1"/>
  <c r="BZ130" i="1"/>
  <c r="BZ131" i="1"/>
  <c r="IL118" i="1"/>
  <c r="IL119" i="1"/>
  <c r="IL120" i="1"/>
  <c r="IL121" i="1"/>
  <c r="IL122" i="1"/>
  <c r="BX127" i="1"/>
  <c r="BX128" i="1"/>
  <c r="BX129" i="1"/>
  <c r="BX130" i="1"/>
  <c r="BX131" i="1"/>
  <c r="BL136" i="1"/>
  <c r="BL137" i="1"/>
  <c r="BL138" i="1"/>
  <c r="BL139" i="1"/>
  <c r="BL140" i="1"/>
  <c r="BW145" i="1"/>
  <c r="BW146" i="1"/>
  <c r="BW147" i="1"/>
  <c r="BW148" i="1"/>
  <c r="BW149" i="1"/>
  <c r="BP136" i="1"/>
  <c r="BP137" i="1"/>
  <c r="BP138" i="1"/>
  <c r="BP139" i="1"/>
  <c r="BP140" i="1"/>
  <c r="BV136" i="1"/>
  <c r="BV137" i="1"/>
  <c r="BV138" i="1"/>
  <c r="BV139" i="1"/>
  <c r="BV140" i="1"/>
  <c r="BF145" i="1"/>
  <c r="BF146" i="1"/>
  <c r="BF147" i="1"/>
  <c r="BF148" i="1"/>
  <c r="BF149" i="1"/>
  <c r="CA136" i="1"/>
  <c r="CA137" i="1"/>
  <c r="CA138" i="1"/>
  <c r="CA139" i="1"/>
  <c r="CA140" i="1"/>
  <c r="CU127" i="1"/>
  <c r="CU128" i="1"/>
  <c r="CU129" i="1"/>
  <c r="CU130" i="1"/>
  <c r="CU131" i="1"/>
  <c r="BM145" i="1"/>
  <c r="BM146" i="1"/>
  <c r="BM147" i="1"/>
  <c r="BM148" i="1"/>
  <c r="BM149" i="1"/>
  <c r="BS118" i="1"/>
  <c r="BS119" i="1"/>
  <c r="BS120" i="1"/>
  <c r="BS121" i="1"/>
  <c r="BS122" i="1"/>
  <c r="IO127" i="1"/>
  <c r="IO128" i="1"/>
  <c r="IO129" i="1"/>
  <c r="IO130" i="1"/>
  <c r="IO131" i="1"/>
  <c r="BT145" i="1"/>
  <c r="BT146" i="1"/>
  <c r="BT147" i="1"/>
  <c r="BT148" i="1"/>
  <c r="BT149" i="1"/>
  <c r="BK136" i="1"/>
  <c r="BK137" i="1"/>
  <c r="BK138" i="1"/>
  <c r="BK139" i="1"/>
  <c r="BK140" i="1"/>
  <c r="BO136" i="1"/>
  <c r="BO137" i="1"/>
  <c r="BO138" i="1"/>
  <c r="BO139" i="1"/>
  <c r="BO140" i="1"/>
  <c r="BZ145" i="1"/>
  <c r="BZ146" i="1"/>
  <c r="BZ147" i="1"/>
  <c r="BZ148" i="1"/>
  <c r="BZ149" i="1"/>
  <c r="IL127" i="1"/>
  <c r="IL128" i="1"/>
  <c r="IL129" i="1"/>
  <c r="IL130" i="1"/>
  <c r="IL131" i="1"/>
  <c r="BL118" i="1"/>
  <c r="BL119" i="1"/>
  <c r="BL120" i="1"/>
  <c r="BL121" i="1"/>
  <c r="BL122" i="1"/>
  <c r="BH145" i="1"/>
  <c r="BH146" i="1"/>
  <c r="BH147" i="1"/>
  <c r="BH148" i="1"/>
  <c r="BH149" i="1"/>
  <c r="BV118" i="1"/>
  <c r="BV119" i="1"/>
  <c r="BV120" i="1"/>
  <c r="BV121" i="1"/>
  <c r="BV122" i="1"/>
  <c r="CA118" i="1"/>
  <c r="CA119" i="1"/>
  <c r="CA120" i="1"/>
  <c r="CA121" i="1"/>
  <c r="CA122" i="1"/>
  <c r="BM136" i="1"/>
  <c r="BM137" i="1"/>
  <c r="BM138" i="1"/>
  <c r="BM139" i="1"/>
  <c r="BM140" i="1"/>
  <c r="IO136" i="1"/>
  <c r="IO137" i="1"/>
  <c r="IO138" i="1"/>
  <c r="IO139" i="1"/>
  <c r="IO140" i="1"/>
  <c r="BK118" i="1"/>
  <c r="BK119" i="1"/>
  <c r="BK120" i="1"/>
  <c r="BK121" i="1"/>
  <c r="BK122" i="1"/>
  <c r="BZ136" i="1"/>
  <c r="BZ137" i="1"/>
  <c r="BZ138" i="1"/>
  <c r="BZ139" i="1"/>
  <c r="BZ140" i="1"/>
  <c r="IL145" i="1"/>
  <c r="IL146" i="1"/>
  <c r="IL147" i="1"/>
  <c r="IL148" i="1"/>
  <c r="IL149" i="1"/>
  <c r="BX145" i="1"/>
  <c r="BX146" i="1"/>
  <c r="BX147" i="1"/>
  <c r="BX148" i="1"/>
  <c r="BX149" i="1"/>
  <c r="BL145" i="1"/>
  <c r="BL146" i="1"/>
  <c r="BL147" i="1"/>
  <c r="BL148" i="1"/>
  <c r="BL149" i="1"/>
  <c r="BH136" i="1"/>
  <c r="BH137" i="1"/>
  <c r="BH138" i="1"/>
  <c r="BH139" i="1"/>
  <c r="BH140" i="1"/>
  <c r="EE136" i="1"/>
  <c r="EE137" i="1"/>
  <c r="EE138" i="1"/>
  <c r="EE139" i="1"/>
  <c r="EE140" i="1"/>
  <c r="ED118" i="1"/>
  <c r="ED119" i="1"/>
  <c r="ED120" i="1"/>
  <c r="ED121" i="1"/>
  <c r="ED122" i="1"/>
  <c r="IP127" i="1"/>
  <c r="IP128" i="1"/>
  <c r="IP129" i="1"/>
  <c r="IP130" i="1"/>
  <c r="IP131" i="1"/>
  <c r="CU145" i="1"/>
  <c r="CU146" i="1"/>
  <c r="CU147" i="1"/>
  <c r="CU148" i="1"/>
  <c r="CU149" i="1"/>
  <c r="BM118" i="1"/>
  <c r="BM119" i="1"/>
  <c r="BM120" i="1"/>
  <c r="BM121" i="1"/>
  <c r="BM122" i="1"/>
  <c r="BS145" i="1"/>
  <c r="BS146" i="1"/>
  <c r="BS147" i="1"/>
  <c r="BS148" i="1"/>
  <c r="BS149" i="1"/>
  <c r="IO118" i="1"/>
  <c r="IO119" i="1"/>
  <c r="IO120" i="1"/>
  <c r="IO121" i="1"/>
  <c r="IO122" i="1"/>
  <c r="BT118" i="1"/>
  <c r="BT119" i="1"/>
  <c r="BT120" i="1"/>
  <c r="BT121" i="1"/>
  <c r="BT122" i="1"/>
  <c r="BK145" i="1"/>
  <c r="BK146" i="1"/>
  <c r="BK147" i="1"/>
  <c r="BK148" i="1"/>
  <c r="BK149" i="1"/>
  <c r="BO145" i="1"/>
  <c r="BO146" i="1"/>
  <c r="BO147" i="1"/>
  <c r="BO148" i="1"/>
  <c r="BO149" i="1"/>
  <c r="BZ118" i="1"/>
  <c r="BZ119" i="1"/>
  <c r="BZ120" i="1"/>
  <c r="BZ121" i="1"/>
  <c r="BZ122" i="1"/>
  <c r="IL136" i="1"/>
  <c r="IL137" i="1"/>
  <c r="IL138" i="1"/>
  <c r="IL139" i="1"/>
  <c r="IL140" i="1"/>
  <c r="BX118" i="1"/>
  <c r="BX119" i="1"/>
  <c r="BX120" i="1"/>
  <c r="BX121" i="1"/>
  <c r="BX122" i="1"/>
  <c r="BL127" i="1"/>
  <c r="BL128" i="1"/>
  <c r="BL129" i="1"/>
  <c r="BL130" i="1"/>
  <c r="BL131" i="1"/>
  <c r="BH118" i="1"/>
  <c r="BH119" i="1"/>
  <c r="BH120" i="1"/>
  <c r="BH121" i="1"/>
  <c r="BH122" i="1"/>
  <c r="EE118" i="1"/>
  <c r="EE119" i="1"/>
  <c r="EE120" i="1"/>
  <c r="EE121" i="1"/>
  <c r="EE122" i="1"/>
  <c r="ED136" i="1"/>
  <c r="ED137" i="1"/>
  <c r="ED138" i="1"/>
  <c r="ED139" i="1"/>
  <c r="ED140" i="1"/>
  <c r="IP145" i="1"/>
  <c r="IP146" i="1"/>
  <c r="IP147" i="1"/>
  <c r="IP148" i="1"/>
  <c r="IP149" i="1"/>
  <c r="BU136" i="1"/>
  <c r="BU137" i="1"/>
  <c r="BU138" i="1"/>
  <c r="BU139" i="1"/>
  <c r="BU140" i="1"/>
  <c r="BJ118" i="1"/>
  <c r="BJ119" i="1"/>
  <c r="BJ120" i="1"/>
  <c r="BJ121" i="1"/>
  <c r="BJ122" i="1"/>
  <c r="IT127" i="1"/>
  <c r="IT128" i="1"/>
  <c r="IT129" i="1"/>
  <c r="IT130" i="1"/>
  <c r="IT131" i="1"/>
  <c r="MG136" i="1"/>
  <c r="MG137" i="1"/>
  <c r="MG138" i="1"/>
  <c r="MG139" i="1"/>
  <c r="MG140" i="1"/>
  <c r="EF118" i="1"/>
  <c r="EF119" i="1"/>
  <c r="EF120" i="1"/>
  <c r="EF121" i="1"/>
  <c r="EF122" i="1"/>
  <c r="LL136" i="1"/>
  <c r="LL137" i="1"/>
  <c r="LL138" i="1"/>
  <c r="LL139" i="1"/>
  <c r="LL140" i="1"/>
  <c r="ON136" i="1"/>
  <c r="ON137" i="1"/>
  <c r="ON138" i="1"/>
  <c r="ON139" i="1"/>
  <c r="ON140" i="1"/>
  <c r="BR127" i="1"/>
  <c r="BR128" i="1"/>
  <c r="BR129" i="1"/>
  <c r="BR130" i="1"/>
  <c r="BR131" i="1"/>
  <c r="CK145" i="1"/>
  <c r="CK146" i="1"/>
  <c r="CK147" i="1"/>
  <c r="CK148" i="1"/>
  <c r="CK149" i="1"/>
  <c r="BY118" i="1"/>
  <c r="BY119" i="1"/>
  <c r="BY120" i="1"/>
  <c r="BY121" i="1"/>
  <c r="BY122" i="1"/>
  <c r="LW127" i="1"/>
  <c r="LW128" i="1"/>
  <c r="LW129" i="1"/>
  <c r="LW130" i="1"/>
  <c r="LW131" i="1"/>
  <c r="IS118" i="1"/>
  <c r="IS119" i="1"/>
  <c r="IS120" i="1"/>
  <c r="IS121" i="1"/>
  <c r="IS122" i="1"/>
  <c r="JD136" i="1"/>
  <c r="JD137" i="1"/>
  <c r="JD138" i="1"/>
  <c r="JD139" i="1"/>
  <c r="JD140" i="1"/>
  <c r="DT118" i="1"/>
  <c r="DT119" i="1"/>
  <c r="DT120" i="1"/>
  <c r="DT121" i="1"/>
  <c r="DT122" i="1"/>
  <c r="BH127" i="1"/>
  <c r="BH128" i="1"/>
  <c r="BH129" i="1"/>
  <c r="BH130" i="1"/>
  <c r="BH131" i="1"/>
  <c r="EE127" i="1"/>
  <c r="EE128" i="1"/>
  <c r="EE129" i="1"/>
  <c r="EE130" i="1"/>
  <c r="EE131" i="1"/>
  <c r="ED145" i="1"/>
  <c r="ED146" i="1"/>
  <c r="ED147" i="1"/>
  <c r="ED148" i="1"/>
  <c r="ED149" i="1"/>
  <c r="IP136" i="1"/>
  <c r="IP137" i="1"/>
  <c r="IP138" i="1"/>
  <c r="IP139" i="1"/>
  <c r="IP140" i="1"/>
  <c r="BU127" i="1"/>
  <c r="BU128" i="1"/>
  <c r="BU129" i="1"/>
  <c r="BU130" i="1"/>
  <c r="BU131" i="1"/>
  <c r="BJ136" i="1"/>
  <c r="BJ137" i="1"/>
  <c r="BJ138" i="1"/>
  <c r="BJ139" i="1"/>
  <c r="BJ140" i="1"/>
  <c r="IT118" i="1"/>
  <c r="IT119" i="1"/>
  <c r="IT120" i="1"/>
  <c r="IT121" i="1"/>
  <c r="IT122" i="1"/>
  <c r="MG118" i="1"/>
  <c r="MG119" i="1"/>
  <c r="MG120" i="1"/>
  <c r="MG121" i="1"/>
  <c r="MG122" i="1"/>
  <c r="EF127" i="1"/>
  <c r="EF128" i="1"/>
  <c r="EF129" i="1"/>
  <c r="EF130" i="1"/>
  <c r="EF131" i="1"/>
  <c r="LL118" i="1"/>
  <c r="LL119" i="1"/>
  <c r="LL120" i="1"/>
  <c r="LL121" i="1"/>
  <c r="LL122" i="1"/>
  <c r="ON118" i="1"/>
  <c r="ON119" i="1"/>
  <c r="ON120" i="1"/>
  <c r="ON121" i="1"/>
  <c r="ON122" i="1"/>
  <c r="BR145" i="1"/>
  <c r="BR146" i="1"/>
  <c r="BR147" i="1"/>
  <c r="BR148" i="1"/>
  <c r="BR149" i="1"/>
  <c r="CK127" i="1"/>
  <c r="CK128" i="1"/>
  <c r="CK129" i="1"/>
  <c r="CK130" i="1"/>
  <c r="CK131" i="1"/>
  <c r="BY136" i="1"/>
  <c r="BY137" i="1"/>
  <c r="BY138" i="1"/>
  <c r="BY139" i="1"/>
  <c r="BY140" i="1"/>
  <c r="LW118" i="1"/>
  <c r="LW119" i="1"/>
  <c r="LW120" i="1"/>
  <c r="LW121" i="1"/>
  <c r="LW122" i="1"/>
  <c r="IS145" i="1"/>
  <c r="IS146" i="1"/>
  <c r="IS147" i="1"/>
  <c r="IS148" i="1"/>
  <c r="IS149" i="1"/>
  <c r="BX136" i="1"/>
  <c r="BX137" i="1"/>
  <c r="BX138" i="1"/>
  <c r="BX139" i="1"/>
  <c r="BX140" i="1"/>
  <c r="BF127" i="1"/>
  <c r="BF128" i="1"/>
  <c r="BF129" i="1"/>
  <c r="BF130" i="1"/>
  <c r="BF131" i="1"/>
  <c r="CU136" i="1"/>
  <c r="CU137" i="1"/>
  <c r="CU138" i="1"/>
  <c r="CU139" i="1"/>
  <c r="CU140" i="1"/>
  <c r="BS136" i="1"/>
  <c r="BS137" i="1"/>
  <c r="BS138" i="1"/>
  <c r="BS139" i="1"/>
  <c r="BS140" i="1"/>
  <c r="BT136" i="1"/>
  <c r="BT137" i="1"/>
  <c r="BT138" i="1"/>
  <c r="BT139" i="1"/>
  <c r="BT140" i="1"/>
  <c r="BO118" i="1"/>
  <c r="BO119" i="1"/>
  <c r="BO120" i="1"/>
  <c r="BO121" i="1"/>
  <c r="BO122" i="1"/>
  <c r="JD118" i="1"/>
  <c r="JD119" i="1"/>
  <c r="JD120" i="1"/>
  <c r="JD121" i="1"/>
  <c r="JD122" i="1"/>
  <c r="DT136" i="1"/>
  <c r="DT137" i="1"/>
  <c r="DT138" i="1"/>
  <c r="DT139" i="1"/>
  <c r="DT140" i="1"/>
  <c r="BW127" i="1"/>
  <c r="BW128" i="1"/>
  <c r="BW129" i="1"/>
  <c r="BW130" i="1"/>
  <c r="BW131" i="1"/>
  <c r="BP145" i="1"/>
  <c r="BP146" i="1"/>
  <c r="BP147" i="1"/>
  <c r="BP148" i="1"/>
  <c r="BP149" i="1"/>
  <c r="EE145" i="1"/>
  <c r="EE146" i="1"/>
  <c r="EE147" i="1"/>
  <c r="EE148" i="1"/>
  <c r="EE149" i="1"/>
  <c r="ED127" i="1"/>
  <c r="ED128" i="1"/>
  <c r="ED129" i="1"/>
  <c r="ED130" i="1"/>
  <c r="ED131" i="1"/>
  <c r="IP118" i="1"/>
  <c r="IP119" i="1"/>
  <c r="IP120" i="1"/>
  <c r="IP121" i="1"/>
  <c r="IP122" i="1"/>
  <c r="BU118" i="1"/>
  <c r="BU119" i="1"/>
  <c r="BU120" i="1"/>
  <c r="BU121" i="1"/>
  <c r="BU122" i="1"/>
  <c r="BJ145" i="1"/>
  <c r="BJ146" i="1"/>
  <c r="BJ147" i="1"/>
  <c r="BJ148" i="1"/>
  <c r="BJ149" i="1"/>
  <c r="IT145" i="1"/>
  <c r="IT146" i="1"/>
  <c r="IT147" i="1"/>
  <c r="IT148" i="1"/>
  <c r="IT149" i="1"/>
  <c r="MG127" i="1"/>
  <c r="MG128" i="1"/>
  <c r="MG129" i="1"/>
  <c r="MG130" i="1"/>
  <c r="MG131" i="1"/>
  <c r="EF145" i="1"/>
  <c r="EF146" i="1"/>
  <c r="EF147" i="1"/>
  <c r="EF148" i="1"/>
  <c r="EF149" i="1"/>
  <c r="LL127" i="1"/>
  <c r="LL128" i="1"/>
  <c r="LL129" i="1"/>
  <c r="LL130" i="1"/>
  <c r="LL131" i="1"/>
  <c r="ON145" i="1"/>
  <c r="ON146" i="1"/>
  <c r="ON147" i="1"/>
  <c r="ON148" i="1"/>
  <c r="ON149" i="1"/>
  <c r="BR136" i="1"/>
  <c r="BR137" i="1"/>
  <c r="BR138" i="1"/>
  <c r="BR139" i="1"/>
  <c r="BR140" i="1"/>
  <c r="CK136" i="1"/>
  <c r="CK137" i="1"/>
  <c r="CK138" i="1"/>
  <c r="CK139" i="1"/>
  <c r="CK140" i="1"/>
  <c r="BY145" i="1"/>
  <c r="BY146" i="1"/>
  <c r="BY147" i="1"/>
  <c r="BY148" i="1"/>
  <c r="BY149" i="1"/>
  <c r="LW145" i="1"/>
  <c r="LW146" i="1"/>
  <c r="LW147" i="1"/>
  <c r="LW148" i="1"/>
  <c r="LW149" i="1"/>
  <c r="IS136" i="1"/>
  <c r="IS137" i="1"/>
  <c r="IS138" i="1"/>
  <c r="IS139" i="1"/>
  <c r="IS140" i="1"/>
  <c r="JD127" i="1"/>
  <c r="JD128" i="1"/>
  <c r="JD129" i="1"/>
  <c r="JD130" i="1"/>
  <c r="JD131" i="1"/>
  <c r="DT145" i="1"/>
  <c r="DT146" i="1"/>
  <c r="DT147" i="1"/>
  <c r="DT148" i="1"/>
  <c r="DT149" i="1"/>
  <c r="BW136" i="1"/>
  <c r="BW137" i="1"/>
  <c r="BW138" i="1"/>
  <c r="BW139" i="1"/>
  <c r="BW140" i="1"/>
  <c r="BP127" i="1"/>
  <c r="BP128" i="1"/>
  <c r="BP129" i="1"/>
  <c r="BP130" i="1"/>
  <c r="BP131" i="1"/>
  <c r="BV127" i="1"/>
  <c r="BV128" i="1"/>
  <c r="BV129" i="1"/>
  <c r="BV130" i="1"/>
  <c r="BV131" i="1"/>
  <c r="BF136" i="1"/>
  <c r="BF137" i="1"/>
  <c r="BF138" i="1"/>
  <c r="BF139" i="1"/>
  <c r="BF140" i="1"/>
  <c r="CA145" i="1"/>
  <c r="CA146" i="1"/>
  <c r="CA147" i="1"/>
  <c r="CA148" i="1"/>
  <c r="CA149" i="1"/>
  <c r="BU145" i="1"/>
  <c r="BU146" i="1"/>
  <c r="BU147" i="1"/>
  <c r="BU148" i="1"/>
  <c r="BU149" i="1"/>
  <c r="BJ127" i="1"/>
  <c r="BJ128" i="1"/>
  <c r="BJ129" i="1"/>
  <c r="BJ130" i="1"/>
  <c r="BJ131" i="1"/>
  <c r="IT136" i="1"/>
  <c r="IT137" i="1"/>
  <c r="IT138" i="1"/>
  <c r="IT139" i="1"/>
  <c r="IT140" i="1"/>
  <c r="MG145" i="1"/>
  <c r="MG146" i="1"/>
  <c r="MG147" i="1"/>
  <c r="MG148" i="1"/>
  <c r="MG149" i="1"/>
  <c r="EF136" i="1"/>
  <c r="EF137" i="1"/>
  <c r="EF138" i="1"/>
  <c r="EF139" i="1"/>
  <c r="EF140" i="1"/>
  <c r="LL145" i="1"/>
  <c r="LL146" i="1"/>
  <c r="LL147" i="1"/>
  <c r="LL148" i="1"/>
  <c r="LL149" i="1"/>
  <c r="ON127" i="1"/>
  <c r="ON128" i="1"/>
  <c r="ON129" i="1"/>
  <c r="ON130" i="1"/>
  <c r="ON131" i="1"/>
  <c r="BR118" i="1"/>
  <c r="BR119" i="1"/>
  <c r="BR120" i="1"/>
  <c r="BR121" i="1"/>
  <c r="BR122" i="1"/>
  <c r="CK118" i="1"/>
  <c r="CK119" i="1"/>
  <c r="CK120" i="1"/>
  <c r="CK121" i="1"/>
  <c r="CK122" i="1"/>
  <c r="BY127" i="1"/>
  <c r="BY128" i="1"/>
  <c r="BY129" i="1"/>
  <c r="BY130" i="1"/>
  <c r="BY131" i="1"/>
  <c r="LW136" i="1"/>
  <c r="LW137" i="1"/>
  <c r="LW138" i="1"/>
  <c r="LW139" i="1"/>
  <c r="LW140" i="1"/>
  <c r="IS127" i="1"/>
  <c r="IS128" i="1"/>
  <c r="IS129" i="1"/>
  <c r="IS130" i="1"/>
  <c r="IS131" i="1"/>
  <c r="CL277" i="1"/>
  <c r="CL278" i="1"/>
  <c r="CL279" i="1"/>
  <c r="CL276" i="1"/>
  <c r="BL277" i="1"/>
  <c r="BL278" i="1"/>
  <c r="BL276" i="1"/>
  <c r="BL279" i="1"/>
  <c r="MK278" i="1"/>
  <c r="MK277" i="1"/>
  <c r="MK279" i="1"/>
  <c r="MK276" i="1"/>
  <c r="CM278" i="1"/>
  <c r="CM277" i="1"/>
  <c r="CM279" i="1"/>
  <c r="CM276" i="1"/>
  <c r="CW278" i="1"/>
  <c r="CW277" i="1"/>
  <c r="CW276" i="1"/>
  <c r="CW279" i="1"/>
  <c r="BD277" i="1"/>
  <c r="BD278" i="1"/>
  <c r="BD279" i="1"/>
  <c r="BD276" i="1"/>
  <c r="CX277" i="1"/>
  <c r="CX278" i="1"/>
  <c r="CX279" i="1"/>
  <c r="CX276" i="1"/>
  <c r="IL278" i="1"/>
  <c r="IL277" i="1"/>
  <c r="IL276" i="1"/>
  <c r="IL279" i="1"/>
  <c r="BM278" i="1"/>
  <c r="BM277" i="1"/>
  <c r="BM279" i="1"/>
  <c r="BM276" i="1"/>
  <c r="MS278" i="1"/>
  <c r="MS277" i="1"/>
  <c r="MS279" i="1"/>
  <c r="MS276" i="1"/>
  <c r="KA278" i="1"/>
  <c r="JZ278" i="1" s="1" a="1"/>
  <c r="JZ278" i="1" s="1"/>
  <c r="KA277" i="1"/>
  <c r="JZ277" i="1" s="1" a="1"/>
  <c r="JZ277" i="1" s="1"/>
  <c r="KA279" i="1"/>
  <c r="JZ279" i="1" s="1" a="1"/>
  <c r="JZ279" i="1" s="1"/>
  <c r="KA276" i="1"/>
  <c r="JZ276" i="1" s="1" a="1"/>
  <c r="JZ276" i="1" s="1"/>
  <c r="LC278" i="1"/>
  <c r="LC277" i="1"/>
  <c r="LC276" i="1"/>
  <c r="LC279" i="1"/>
  <c r="BP277" i="1"/>
  <c r="BP278" i="1"/>
  <c r="BP279" i="1"/>
  <c r="BP276" i="1"/>
  <c r="JD277" i="1"/>
  <c r="JD278" i="1"/>
  <c r="JD276" i="1"/>
  <c r="JD279" i="1"/>
  <c r="CI277" i="1"/>
  <c r="CI278" i="1"/>
  <c r="CI276" i="1"/>
  <c r="CI279" i="1"/>
  <c r="IT278" i="1"/>
  <c r="IT277" i="1"/>
  <c r="IT279" i="1"/>
  <c r="IT276" i="1"/>
  <c r="BK277" i="1"/>
  <c r="BK278" i="1"/>
  <c r="BK276" i="1"/>
  <c r="BK279" i="1"/>
  <c r="ON277" i="1"/>
  <c r="ON278" i="1"/>
  <c r="ON279" i="1"/>
  <c r="ON276" i="1"/>
  <c r="LA277" i="1"/>
  <c r="LA278" i="1"/>
  <c r="LA279" i="1"/>
  <c r="LA276" i="1"/>
  <c r="BH278" i="1"/>
  <c r="BH277" i="1"/>
  <c r="BH276" i="1"/>
  <c r="BH279" i="1"/>
  <c r="ED278" i="1"/>
  <c r="ED277" i="1"/>
  <c r="ED276" i="1"/>
  <c r="ED279" i="1"/>
  <c r="IP278" i="1"/>
  <c r="IP277" i="1"/>
  <c r="IP276" i="1"/>
  <c r="IP279" i="1"/>
  <c r="DT277" i="1"/>
  <c r="DT278" i="1"/>
  <c r="DT276" i="1"/>
  <c r="DT279" i="1"/>
  <c r="KQ277" i="1"/>
  <c r="KQ278" i="1"/>
  <c r="KQ276" i="1"/>
  <c r="KQ279" i="1"/>
  <c r="KR277" i="1"/>
  <c r="KR278" i="1"/>
  <c r="KR279" i="1"/>
  <c r="KR276" i="1"/>
  <c r="CU277" i="1"/>
  <c r="CU278" i="1"/>
  <c r="CU276" i="1"/>
  <c r="CU279" i="1"/>
  <c r="IO278" i="1"/>
  <c r="IO277" i="1"/>
  <c r="IO276" i="1"/>
  <c r="IO279" i="1"/>
  <c r="BF278" i="1"/>
  <c r="BF277" i="1"/>
  <c r="BF279" i="1"/>
  <c r="BF276" i="1"/>
  <c r="CK278" i="1"/>
  <c r="CK277" i="1"/>
  <c r="CK276" i="1"/>
  <c r="CK279" i="1"/>
  <c r="BO278" i="1"/>
  <c r="BO277" i="1"/>
  <c r="BO279" i="1"/>
  <c r="BO276" i="1"/>
  <c r="KS277" i="1"/>
  <c r="KS278" i="1"/>
  <c r="KS279" i="1"/>
  <c r="KS276" i="1"/>
  <c r="BJ277" i="1"/>
  <c r="BJ278" i="1"/>
  <c r="BJ279" i="1"/>
  <c r="BJ276" i="1"/>
  <c r="KT277" i="1"/>
  <c r="KT276" i="1"/>
  <c r="KT278" i="1"/>
  <c r="KT279" i="1"/>
  <c r="LF278" i="1"/>
  <c r="LF277" i="1"/>
  <c r="LF279" i="1"/>
  <c r="LF276" i="1"/>
  <c r="IS277" i="1"/>
  <c r="IS278" i="1"/>
  <c r="IS279" i="1"/>
  <c r="IS276" i="1"/>
  <c r="CY278" i="1"/>
  <c r="CY277" i="1"/>
  <c r="CY279" i="1"/>
  <c r="CY276" i="1"/>
  <c r="CJ278" i="1"/>
  <c r="CJ277" i="1"/>
  <c r="CJ279" i="1"/>
  <c r="CJ276" i="1"/>
  <c r="EF64" i="1"/>
  <c r="BY73" i="1"/>
  <c r="BV75" i="1"/>
  <c r="EF68" i="1"/>
  <c r="EF67" i="1"/>
  <c r="CA75" i="1"/>
  <c r="EF66" i="1"/>
  <c r="BV74" i="1"/>
  <c r="EE68" i="1"/>
  <c r="MG68" i="1"/>
  <c r="BX76" i="1"/>
  <c r="LW66" i="1"/>
  <c r="BX75" i="1"/>
  <c r="CA76" i="1"/>
  <c r="LF248" i="1"/>
  <c r="LF249" i="1"/>
  <c r="LF260" i="1"/>
  <c r="LF256" i="1"/>
  <c r="LF267" i="1"/>
  <c r="LF253" i="1"/>
  <c r="LF265" i="1"/>
  <c r="LF261" i="1"/>
  <c r="LF252" i="1"/>
  <c r="LF264" i="1"/>
  <c r="LF259" i="1"/>
  <c r="LF255" i="1"/>
  <c r="LF269" i="1"/>
  <c r="LF257" i="1"/>
  <c r="LF268" i="1"/>
  <c r="LF251" i="1"/>
  <c r="LF247" i="1"/>
  <c r="LF263" i="1"/>
  <c r="CY265" i="1"/>
  <c r="CY267" i="1"/>
  <c r="CY249" i="1"/>
  <c r="CY260" i="1"/>
  <c r="CY256" i="1"/>
  <c r="CY253" i="1"/>
  <c r="CY269" i="1"/>
  <c r="CY247" i="1"/>
  <c r="CY257" i="1"/>
  <c r="CY259" i="1"/>
  <c r="CY261" i="1"/>
  <c r="CY252" i="1"/>
  <c r="CY264" i="1"/>
  <c r="CY248" i="1"/>
  <c r="CY268" i="1"/>
  <c r="CY251" i="1"/>
  <c r="CY255" i="1"/>
  <c r="CY263" i="1"/>
  <c r="CI260" i="1"/>
  <c r="CI267" i="1"/>
  <c r="CI249" i="1"/>
  <c r="CI256" i="1"/>
  <c r="CI269" i="1"/>
  <c r="CI253" i="1"/>
  <c r="CI265" i="1"/>
  <c r="CI248" i="1"/>
  <c r="CI268" i="1"/>
  <c r="CI261" i="1"/>
  <c r="CI259" i="1"/>
  <c r="CI251" i="1"/>
  <c r="CI264" i="1"/>
  <c r="CI247" i="1"/>
  <c r="CI255" i="1"/>
  <c r="CI252" i="1"/>
  <c r="CI257" i="1"/>
  <c r="CI263" i="1"/>
  <c r="CJ269" i="1"/>
  <c r="CJ253" i="1"/>
  <c r="CJ267" i="1"/>
  <c r="CJ248" i="1"/>
  <c r="CJ260" i="1"/>
  <c r="CJ249" i="1"/>
  <c r="CJ265" i="1"/>
  <c r="CJ256" i="1"/>
  <c r="CJ251" i="1"/>
  <c r="CJ261" i="1"/>
  <c r="CJ268" i="1"/>
  <c r="CJ257" i="1"/>
  <c r="CJ252" i="1"/>
  <c r="CJ259" i="1"/>
  <c r="CJ247" i="1"/>
  <c r="CJ255" i="1"/>
  <c r="CJ263" i="1"/>
  <c r="CJ264" i="1"/>
  <c r="CK260" i="1"/>
  <c r="CK257" i="1"/>
  <c r="CK249" i="1"/>
  <c r="CK256" i="1"/>
  <c r="CK265" i="1"/>
  <c r="CK269" i="1"/>
  <c r="CK253" i="1"/>
  <c r="CK267" i="1"/>
  <c r="CK248" i="1"/>
  <c r="CK264" i="1"/>
  <c r="CK259" i="1"/>
  <c r="CK261" i="1"/>
  <c r="CK247" i="1"/>
  <c r="CK268" i="1"/>
  <c r="CK251" i="1"/>
  <c r="CK252" i="1"/>
  <c r="CK263" i="1"/>
  <c r="CK255" i="1"/>
  <c r="BL249" i="1"/>
  <c r="BL267" i="1"/>
  <c r="BL265" i="1"/>
  <c r="BL256" i="1"/>
  <c r="BL253" i="1"/>
  <c r="BL248" i="1"/>
  <c r="BL269" i="1"/>
  <c r="BL260" i="1"/>
  <c r="BL257" i="1"/>
  <c r="BL251" i="1"/>
  <c r="BL261" i="1"/>
  <c r="BL247" i="1"/>
  <c r="BL264" i="1"/>
  <c r="BL259" i="1"/>
  <c r="BL252" i="1"/>
  <c r="BL268" i="1"/>
  <c r="BL263" i="1"/>
  <c r="BL255" i="1"/>
  <c r="BZ76" i="1"/>
  <c r="CL265" i="1"/>
  <c r="CL253" i="1"/>
  <c r="CL249" i="1"/>
  <c r="CL248" i="1"/>
  <c r="CL267" i="1"/>
  <c r="CL260" i="1"/>
  <c r="CL269" i="1"/>
  <c r="CL256" i="1"/>
  <c r="CL247" i="1"/>
  <c r="CL251" i="1"/>
  <c r="CL264" i="1"/>
  <c r="CL252" i="1"/>
  <c r="CL261" i="1"/>
  <c r="CL259" i="1"/>
  <c r="CL257" i="1"/>
  <c r="CL263" i="1"/>
  <c r="CL255" i="1"/>
  <c r="CL268" i="1"/>
  <c r="MK253" i="1"/>
  <c r="MK265" i="1"/>
  <c r="MK267" i="1"/>
  <c r="MK249" i="1"/>
  <c r="MK260" i="1"/>
  <c r="MK248" i="1"/>
  <c r="MK256" i="1"/>
  <c r="MK269" i="1"/>
  <c r="MK257" i="1"/>
  <c r="MK247" i="1"/>
  <c r="MK264" i="1"/>
  <c r="MK268" i="1"/>
  <c r="MK252" i="1"/>
  <c r="MK259" i="1"/>
  <c r="MK261" i="1"/>
  <c r="MK255" i="1"/>
  <c r="MK251" i="1"/>
  <c r="MK263" i="1"/>
  <c r="CM267" i="1"/>
  <c r="CM249" i="1"/>
  <c r="CM253" i="1"/>
  <c r="CM260" i="1"/>
  <c r="CM269" i="1"/>
  <c r="CM256" i="1"/>
  <c r="CM265" i="1"/>
  <c r="CM248" i="1"/>
  <c r="CM261" i="1"/>
  <c r="CM252" i="1"/>
  <c r="CM268" i="1"/>
  <c r="CM259" i="1"/>
  <c r="CM251" i="1"/>
  <c r="CM247" i="1"/>
  <c r="CM257" i="1"/>
  <c r="CM264" i="1"/>
  <c r="CM255" i="1"/>
  <c r="CM263" i="1"/>
  <c r="CW249" i="1"/>
  <c r="CW253" i="1"/>
  <c r="CW248" i="1"/>
  <c r="CW265" i="1"/>
  <c r="CW267" i="1"/>
  <c r="CW260" i="1"/>
  <c r="CW269" i="1"/>
  <c r="CW256" i="1"/>
  <c r="CW251" i="1"/>
  <c r="CW247" i="1"/>
  <c r="CW268" i="1"/>
  <c r="CW261" i="1"/>
  <c r="CW252" i="1"/>
  <c r="CW257" i="1"/>
  <c r="CW259" i="1"/>
  <c r="CW264" i="1"/>
  <c r="CW255" i="1"/>
  <c r="CW263" i="1"/>
  <c r="BD269" i="1"/>
  <c r="BD260" i="1"/>
  <c r="BD256" i="1"/>
  <c r="BD267" i="1"/>
  <c r="BD253" i="1"/>
  <c r="BD265" i="1"/>
  <c r="BD249" i="1"/>
  <c r="BD268" i="1"/>
  <c r="BD259" i="1"/>
  <c r="BD261" i="1"/>
  <c r="BD248" i="1"/>
  <c r="BD257" i="1"/>
  <c r="BD251" i="1"/>
  <c r="BD247" i="1"/>
  <c r="BD264" i="1"/>
  <c r="BD252" i="1"/>
  <c r="BD263" i="1"/>
  <c r="BD255" i="1"/>
  <c r="CX260" i="1"/>
  <c r="CX256" i="1"/>
  <c r="CX267" i="1"/>
  <c r="CX253" i="1"/>
  <c r="CX265" i="1"/>
  <c r="CX248" i="1"/>
  <c r="CX249" i="1"/>
  <c r="CX269" i="1"/>
  <c r="CX257" i="1"/>
  <c r="CX251" i="1"/>
  <c r="CX247" i="1"/>
  <c r="CX264" i="1"/>
  <c r="CX252" i="1"/>
  <c r="CX268" i="1"/>
  <c r="CX261" i="1"/>
  <c r="CX263" i="1"/>
  <c r="CX255" i="1"/>
  <c r="CX259" i="1"/>
  <c r="BZ75" i="1"/>
  <c r="IL267" i="1"/>
  <c r="IL269" i="1"/>
  <c r="IL249" i="1"/>
  <c r="IL268" i="1"/>
  <c r="IL260" i="1"/>
  <c r="IL256" i="1"/>
  <c r="IL253" i="1"/>
  <c r="IL265" i="1"/>
  <c r="IL248" i="1"/>
  <c r="IL259" i="1"/>
  <c r="IL261" i="1"/>
  <c r="IL257" i="1"/>
  <c r="IL251" i="1"/>
  <c r="IL247" i="1"/>
  <c r="IL264" i="1"/>
  <c r="IL255" i="1"/>
  <c r="IL252" i="1"/>
  <c r="IL263" i="1"/>
  <c r="MS267" i="1"/>
  <c r="MS249" i="1"/>
  <c r="MS260" i="1"/>
  <c r="MS256" i="1"/>
  <c r="MS269" i="1"/>
  <c r="MS253" i="1"/>
  <c r="MS265" i="1"/>
  <c r="MS248" i="1"/>
  <c r="MS268" i="1"/>
  <c r="MS252" i="1"/>
  <c r="MS259" i="1"/>
  <c r="MS255" i="1"/>
  <c r="MS251" i="1"/>
  <c r="MS247" i="1"/>
  <c r="MS257" i="1"/>
  <c r="MS263" i="1"/>
  <c r="MS264" i="1"/>
  <c r="MS261" i="1"/>
  <c r="IT249" i="1"/>
  <c r="IT269" i="1"/>
  <c r="IT260" i="1"/>
  <c r="IT256" i="1"/>
  <c r="IT253" i="1"/>
  <c r="IT265" i="1"/>
  <c r="IT248" i="1"/>
  <c r="IT267" i="1"/>
  <c r="IT259" i="1"/>
  <c r="IT261" i="1"/>
  <c r="IT255" i="1"/>
  <c r="IT257" i="1"/>
  <c r="IT251" i="1"/>
  <c r="IT247" i="1"/>
  <c r="IT264" i="1"/>
  <c r="IT268" i="1"/>
  <c r="IT252" i="1"/>
  <c r="IT263" i="1"/>
  <c r="BK267" i="1"/>
  <c r="BK249" i="1"/>
  <c r="BK260" i="1"/>
  <c r="BK269" i="1"/>
  <c r="BK256" i="1"/>
  <c r="BK265" i="1"/>
  <c r="BK253" i="1"/>
  <c r="BK248" i="1"/>
  <c r="BK261" i="1"/>
  <c r="BK252" i="1"/>
  <c r="BK255" i="1"/>
  <c r="BK259" i="1"/>
  <c r="BK251" i="1"/>
  <c r="BK247" i="1"/>
  <c r="BK263" i="1"/>
  <c r="BK257" i="1"/>
  <c r="BK268" i="1"/>
  <c r="BK264" i="1"/>
  <c r="ON249" i="1"/>
  <c r="ON260" i="1"/>
  <c r="ON269" i="1"/>
  <c r="ON256" i="1"/>
  <c r="ON267" i="1"/>
  <c r="ON253" i="1"/>
  <c r="ON265" i="1"/>
  <c r="ON248" i="1"/>
  <c r="ON259" i="1"/>
  <c r="ON268" i="1"/>
  <c r="ON261" i="1"/>
  <c r="ON257" i="1"/>
  <c r="ON251" i="1"/>
  <c r="ON247" i="1"/>
  <c r="ON252" i="1"/>
  <c r="ON263" i="1"/>
  <c r="ON264" i="1"/>
  <c r="ON255" i="1"/>
  <c r="LA256" i="1"/>
  <c r="LA249" i="1"/>
  <c r="LA269" i="1"/>
  <c r="LA253" i="1"/>
  <c r="LA267" i="1"/>
  <c r="LA260" i="1"/>
  <c r="LA265" i="1"/>
  <c r="LA268" i="1"/>
  <c r="LA247" i="1"/>
  <c r="LA264" i="1"/>
  <c r="LA252" i="1"/>
  <c r="LA251" i="1"/>
  <c r="LA255" i="1"/>
  <c r="LA261" i="1"/>
  <c r="LA257" i="1"/>
  <c r="LA248" i="1"/>
  <c r="LA259" i="1"/>
  <c r="LA263" i="1"/>
  <c r="BH256" i="1"/>
  <c r="BH265" i="1"/>
  <c r="BH269" i="1"/>
  <c r="BH253" i="1"/>
  <c r="BH267" i="1"/>
  <c r="BH248" i="1"/>
  <c r="BH260" i="1"/>
  <c r="BH249" i="1"/>
  <c r="BH251" i="1"/>
  <c r="BH261" i="1"/>
  <c r="BH268" i="1"/>
  <c r="BH252" i="1"/>
  <c r="BH257" i="1"/>
  <c r="BH259" i="1"/>
  <c r="BH264" i="1"/>
  <c r="BH247" i="1"/>
  <c r="BH255" i="1"/>
  <c r="BH263" i="1"/>
  <c r="IS265" i="1"/>
  <c r="IS260" i="1"/>
  <c r="IS269" i="1"/>
  <c r="IS256" i="1"/>
  <c r="IS253" i="1"/>
  <c r="IS267" i="1"/>
  <c r="IS249" i="1"/>
  <c r="IS248" i="1"/>
  <c r="IS257" i="1"/>
  <c r="IS259" i="1"/>
  <c r="IS268" i="1"/>
  <c r="IS251" i="1"/>
  <c r="IS247" i="1"/>
  <c r="IS264" i="1"/>
  <c r="IS261" i="1"/>
  <c r="IS252" i="1"/>
  <c r="IS263" i="1"/>
  <c r="IS255" i="1"/>
  <c r="ED269" i="1"/>
  <c r="ED267" i="1"/>
  <c r="ED249" i="1"/>
  <c r="ED260" i="1"/>
  <c r="ED256" i="1"/>
  <c r="ED253" i="1"/>
  <c r="ED265" i="1"/>
  <c r="ED248" i="1"/>
  <c r="ED252" i="1"/>
  <c r="ED259" i="1"/>
  <c r="ED261" i="1"/>
  <c r="ED257" i="1"/>
  <c r="ED251" i="1"/>
  <c r="ED264" i="1"/>
  <c r="ED255" i="1"/>
  <c r="ED247" i="1"/>
  <c r="ED268" i="1"/>
  <c r="ED263" i="1"/>
  <c r="IP253" i="1"/>
  <c r="IP260" i="1"/>
  <c r="IP248" i="1"/>
  <c r="IP249" i="1"/>
  <c r="IP267" i="1"/>
  <c r="IP265" i="1"/>
  <c r="IP257" i="1"/>
  <c r="IP256" i="1"/>
  <c r="IP269" i="1"/>
  <c r="IP261" i="1"/>
  <c r="IP255" i="1"/>
  <c r="IP252" i="1"/>
  <c r="IP264" i="1"/>
  <c r="IP259" i="1"/>
  <c r="IP247" i="1"/>
  <c r="IP268" i="1"/>
  <c r="IP251" i="1"/>
  <c r="IP263" i="1"/>
  <c r="KS265" i="1"/>
  <c r="KS256" i="1"/>
  <c r="KS249" i="1"/>
  <c r="KS253" i="1"/>
  <c r="KS267" i="1"/>
  <c r="KS248" i="1"/>
  <c r="KS260" i="1"/>
  <c r="KS269" i="1"/>
  <c r="KS259" i="1"/>
  <c r="KS268" i="1"/>
  <c r="KS247" i="1"/>
  <c r="KS264" i="1"/>
  <c r="KS252" i="1"/>
  <c r="KS255" i="1"/>
  <c r="KS261" i="1"/>
  <c r="KS257" i="1"/>
  <c r="KS251" i="1"/>
  <c r="KS263" i="1"/>
  <c r="BJ256" i="1"/>
  <c r="BJ248" i="1"/>
  <c r="BJ265" i="1"/>
  <c r="BJ249" i="1"/>
  <c r="BJ260" i="1"/>
  <c r="BJ269" i="1"/>
  <c r="BJ253" i="1"/>
  <c r="BJ267" i="1"/>
  <c r="BJ259" i="1"/>
  <c r="BJ257" i="1"/>
  <c r="BJ251" i="1"/>
  <c r="BJ247" i="1"/>
  <c r="BJ252" i="1"/>
  <c r="BJ264" i="1"/>
  <c r="BJ268" i="1"/>
  <c r="BJ261" i="1"/>
  <c r="BJ263" i="1"/>
  <c r="BJ255" i="1"/>
  <c r="BM248" i="1"/>
  <c r="BM260" i="1"/>
  <c r="BM256" i="1"/>
  <c r="BM267" i="1"/>
  <c r="BM269" i="1"/>
  <c r="BM253" i="1"/>
  <c r="BM265" i="1"/>
  <c r="BM249" i="1"/>
  <c r="BM259" i="1"/>
  <c r="BM261" i="1"/>
  <c r="BM257" i="1"/>
  <c r="BM251" i="1"/>
  <c r="BM247" i="1"/>
  <c r="BM264" i="1"/>
  <c r="BM252" i="1"/>
  <c r="BM263" i="1"/>
  <c r="BM255" i="1"/>
  <c r="BM268" i="1"/>
  <c r="KA253" i="1"/>
  <c r="JZ253" i="1" s="1" a="1"/>
  <c r="JZ253" i="1" s="1"/>
  <c r="KA249" i="1"/>
  <c r="JZ249" i="1" s="1" a="1"/>
  <c r="JZ249" i="1" s="1"/>
  <c r="KA248" i="1"/>
  <c r="JZ248" i="1" s="1" a="1"/>
  <c r="JZ248" i="1" s="1"/>
  <c r="KA267" i="1"/>
  <c r="JZ267" i="1" s="1" a="1"/>
  <c r="JZ267" i="1" s="1"/>
  <c r="KA265" i="1"/>
  <c r="JZ265" i="1" s="1" a="1"/>
  <c r="JZ265" i="1" s="1"/>
  <c r="KA260" i="1"/>
  <c r="JZ260" i="1" s="1" a="1"/>
  <c r="JZ260" i="1" s="1"/>
  <c r="KA269" i="1"/>
  <c r="JZ269" i="1" s="1" a="1"/>
  <c r="JZ269" i="1" s="1"/>
  <c r="KA256" i="1"/>
  <c r="JZ256" i="1" s="1" a="1"/>
  <c r="JZ256" i="1" s="1"/>
  <c r="KA251" i="1"/>
  <c r="JZ251" i="1" s="1" a="1"/>
  <c r="JZ251" i="1" s="1"/>
  <c r="KA247" i="1"/>
  <c r="JZ247" i="1" s="1" a="1"/>
  <c r="JZ247" i="1" s="1"/>
  <c r="KA264" i="1"/>
  <c r="JZ264" i="1" s="1" a="1"/>
  <c r="JZ264" i="1" s="1"/>
  <c r="KA252" i="1"/>
  <c r="JZ252" i="1" s="1" a="1"/>
  <c r="JZ252" i="1" s="1"/>
  <c r="KA259" i="1"/>
  <c r="JZ259" i="1" s="1" a="1"/>
  <c r="JZ259" i="1" s="1"/>
  <c r="KA257" i="1"/>
  <c r="JZ257" i="1" s="1" a="1"/>
  <c r="JZ257" i="1" s="1"/>
  <c r="KA268" i="1"/>
  <c r="JZ268" i="1" s="1" a="1"/>
  <c r="JZ268" i="1" s="1"/>
  <c r="KA261" i="1"/>
  <c r="JZ261" i="1" s="1" a="1"/>
  <c r="JZ261" i="1" s="1"/>
  <c r="KA255" i="1"/>
  <c r="JZ255" i="1" s="1" a="1"/>
  <c r="JZ255" i="1" s="1"/>
  <c r="KA263" i="1"/>
  <c r="JZ263" i="1" s="1" a="1"/>
  <c r="JZ263" i="1" s="1"/>
  <c r="BP267" i="1"/>
  <c r="BP257" i="1"/>
  <c r="BP269" i="1"/>
  <c r="BP253" i="1"/>
  <c r="BP265" i="1"/>
  <c r="BP248" i="1"/>
  <c r="BP260" i="1"/>
  <c r="BP256" i="1"/>
  <c r="BP249" i="1"/>
  <c r="BP268" i="1"/>
  <c r="BP261" i="1"/>
  <c r="BP251" i="1"/>
  <c r="BP247" i="1"/>
  <c r="BP259" i="1"/>
  <c r="BP264" i="1"/>
  <c r="BP263" i="1"/>
  <c r="BP255" i="1"/>
  <c r="BP252" i="1"/>
  <c r="BO253" i="1"/>
  <c r="BO256" i="1"/>
  <c r="BO248" i="1"/>
  <c r="BO260" i="1"/>
  <c r="BO267" i="1"/>
  <c r="BO249" i="1"/>
  <c r="BO265" i="1"/>
  <c r="BO269" i="1"/>
  <c r="BO261" i="1"/>
  <c r="BO259" i="1"/>
  <c r="BO247" i="1"/>
  <c r="BO268" i="1"/>
  <c r="BO252" i="1"/>
  <c r="BO251" i="1"/>
  <c r="BO264" i="1"/>
  <c r="BO257" i="1"/>
  <c r="BO263" i="1"/>
  <c r="BO255" i="1"/>
  <c r="KT253" i="1"/>
  <c r="KT248" i="1"/>
  <c r="KT260" i="1"/>
  <c r="KT249" i="1"/>
  <c r="KT265" i="1"/>
  <c r="KT256" i="1"/>
  <c r="KT267" i="1"/>
  <c r="KT269" i="1"/>
  <c r="KT255" i="1"/>
  <c r="KT264" i="1"/>
  <c r="KT261" i="1"/>
  <c r="KT257" i="1"/>
  <c r="KT259" i="1"/>
  <c r="KT247" i="1"/>
  <c r="KT251" i="1"/>
  <c r="KT252" i="1"/>
  <c r="KT263" i="1"/>
  <c r="KT268" i="1"/>
  <c r="LC253" i="1"/>
  <c r="LC248" i="1"/>
  <c r="LC249" i="1"/>
  <c r="LC267" i="1"/>
  <c r="LC265" i="1"/>
  <c r="LC257" i="1"/>
  <c r="LC256" i="1"/>
  <c r="LC260" i="1"/>
  <c r="LC269" i="1"/>
  <c r="LC251" i="1"/>
  <c r="LC252" i="1"/>
  <c r="LC268" i="1"/>
  <c r="LC261" i="1"/>
  <c r="LC255" i="1"/>
  <c r="LC264" i="1"/>
  <c r="LC259" i="1"/>
  <c r="LC247" i="1"/>
  <c r="LC263" i="1"/>
  <c r="JD253" i="1"/>
  <c r="JD267" i="1"/>
  <c r="JD248" i="1"/>
  <c r="JD260" i="1"/>
  <c r="JD256" i="1"/>
  <c r="JD249" i="1"/>
  <c r="JD265" i="1"/>
  <c r="JD269" i="1"/>
  <c r="JD257" i="1"/>
  <c r="JD261" i="1"/>
  <c r="JD259" i="1"/>
  <c r="JD268" i="1"/>
  <c r="JD247" i="1"/>
  <c r="JD264" i="1"/>
  <c r="JD251" i="1"/>
  <c r="JD252" i="1"/>
  <c r="JD255" i="1"/>
  <c r="JD263" i="1"/>
  <c r="DT267" i="1"/>
  <c r="DT253" i="1"/>
  <c r="DT248" i="1"/>
  <c r="DT265" i="1"/>
  <c r="DT249" i="1"/>
  <c r="DT260" i="1"/>
  <c r="DT269" i="1"/>
  <c r="DT256" i="1"/>
  <c r="DT251" i="1"/>
  <c r="DT268" i="1"/>
  <c r="DT247" i="1"/>
  <c r="DT264" i="1"/>
  <c r="DT257" i="1"/>
  <c r="DT261" i="1"/>
  <c r="DT259" i="1"/>
  <c r="DT252" i="1"/>
  <c r="DT255" i="1"/>
  <c r="DT263" i="1"/>
  <c r="KQ256" i="1"/>
  <c r="KQ269" i="1"/>
  <c r="KQ257" i="1"/>
  <c r="KQ253" i="1"/>
  <c r="KQ265" i="1"/>
  <c r="KQ248" i="1"/>
  <c r="KQ267" i="1"/>
  <c r="KQ249" i="1"/>
  <c r="KQ260" i="1"/>
  <c r="KQ261" i="1"/>
  <c r="KQ255" i="1"/>
  <c r="KQ251" i="1"/>
  <c r="KQ247" i="1"/>
  <c r="KQ264" i="1"/>
  <c r="KQ268" i="1"/>
  <c r="KQ252" i="1"/>
  <c r="KQ259" i="1"/>
  <c r="KQ263" i="1"/>
  <c r="KR265" i="1"/>
  <c r="KR249" i="1"/>
  <c r="KR248" i="1"/>
  <c r="KR260" i="1"/>
  <c r="KR253" i="1"/>
  <c r="KR256" i="1"/>
  <c r="KR267" i="1"/>
  <c r="KR252" i="1"/>
  <c r="KR264" i="1"/>
  <c r="KR257" i="1"/>
  <c r="KR261" i="1"/>
  <c r="KR255" i="1"/>
  <c r="KR268" i="1"/>
  <c r="KR259" i="1"/>
  <c r="KR269" i="1"/>
  <c r="KR251" i="1"/>
  <c r="KR247" i="1"/>
  <c r="KR263" i="1"/>
  <c r="CU253" i="1"/>
  <c r="CU249" i="1"/>
  <c r="CU248" i="1"/>
  <c r="CU267" i="1"/>
  <c r="CU260" i="1"/>
  <c r="CU269" i="1"/>
  <c r="CU265" i="1"/>
  <c r="CU256" i="1"/>
  <c r="CU252" i="1"/>
  <c r="CU257" i="1"/>
  <c r="CU261" i="1"/>
  <c r="CU259" i="1"/>
  <c r="CU264" i="1"/>
  <c r="CU247" i="1"/>
  <c r="CU268" i="1"/>
  <c r="CU255" i="1"/>
  <c r="CU251" i="1"/>
  <c r="CU263" i="1"/>
  <c r="IO256" i="1"/>
  <c r="IO253" i="1"/>
  <c r="IO265" i="1"/>
  <c r="IO267" i="1"/>
  <c r="IO249" i="1"/>
  <c r="IO248" i="1"/>
  <c r="IO260" i="1"/>
  <c r="IO257" i="1"/>
  <c r="IO259" i="1"/>
  <c r="IO247" i="1"/>
  <c r="IO252" i="1"/>
  <c r="IO251" i="1"/>
  <c r="IO264" i="1"/>
  <c r="IO261" i="1"/>
  <c r="IO269" i="1"/>
  <c r="IO263" i="1"/>
  <c r="IO268" i="1"/>
  <c r="IO255" i="1"/>
  <c r="BF256" i="1"/>
  <c r="BF260" i="1"/>
  <c r="BF253" i="1"/>
  <c r="BF265" i="1"/>
  <c r="BF267" i="1"/>
  <c r="BF249" i="1"/>
  <c r="BF269" i="1"/>
  <c r="BF259" i="1"/>
  <c r="BF251" i="1"/>
  <c r="BF261" i="1"/>
  <c r="BF257" i="1"/>
  <c r="BF247" i="1"/>
  <c r="BF264" i="1"/>
  <c r="BF248" i="1"/>
  <c r="BF268" i="1"/>
  <c r="BF252" i="1"/>
  <c r="BF255" i="1"/>
  <c r="BF263" i="1"/>
  <c r="JD241" i="1"/>
  <c r="JD237" i="1"/>
  <c r="JD222" i="1"/>
  <c r="JD229" i="1"/>
  <c r="JD234" i="1"/>
  <c r="JD233" i="1"/>
  <c r="JD231" i="1"/>
  <c r="JD242" i="1"/>
  <c r="JD221" i="1"/>
  <c r="JD223" i="1"/>
  <c r="JD243" i="1"/>
  <c r="JD225" i="1"/>
  <c r="JD226" i="1"/>
  <c r="JD239" i="1"/>
  <c r="JD235" i="1"/>
  <c r="JD227" i="1"/>
  <c r="JD230" i="1"/>
  <c r="JD238" i="1"/>
  <c r="KR222" i="1"/>
  <c r="KR229" i="1"/>
  <c r="KR237" i="1"/>
  <c r="KR241" i="1"/>
  <c r="KR243" i="1"/>
  <c r="KR223" i="1"/>
  <c r="KR221" i="1"/>
  <c r="KR225" i="1"/>
  <c r="KR234" i="1"/>
  <c r="KR233" i="1"/>
  <c r="KR231" i="1"/>
  <c r="KR242" i="1"/>
  <c r="KR230" i="1"/>
  <c r="KR226" i="1"/>
  <c r="KR238" i="1"/>
  <c r="KR235" i="1"/>
  <c r="KR239" i="1"/>
  <c r="KR227" i="1"/>
  <c r="LF222" i="1"/>
  <c r="LF237" i="1"/>
  <c r="LF229" i="1"/>
  <c r="LF241" i="1"/>
  <c r="LF243" i="1"/>
  <c r="LF223" i="1"/>
  <c r="LF225" i="1"/>
  <c r="LF242" i="1"/>
  <c r="LF234" i="1"/>
  <c r="LF231" i="1"/>
  <c r="LF221" i="1"/>
  <c r="LF233" i="1"/>
  <c r="LF230" i="1"/>
  <c r="LF235" i="1"/>
  <c r="LF239" i="1"/>
  <c r="LF226" i="1"/>
  <c r="LF238" i="1"/>
  <c r="LF227" i="1"/>
  <c r="IS237" i="1"/>
  <c r="IS241" i="1"/>
  <c r="IS229" i="1"/>
  <c r="IS234" i="1"/>
  <c r="IS231" i="1"/>
  <c r="IS225" i="1"/>
  <c r="IS221" i="1"/>
  <c r="IS233" i="1"/>
  <c r="IS243" i="1"/>
  <c r="IS223" i="1"/>
  <c r="IS222" i="1"/>
  <c r="IS242" i="1"/>
  <c r="IS238" i="1"/>
  <c r="IS227" i="1"/>
  <c r="IS239" i="1"/>
  <c r="IS226" i="1"/>
  <c r="IS230" i="1"/>
  <c r="IS235" i="1"/>
  <c r="CY222" i="1"/>
  <c r="CY241" i="1"/>
  <c r="CY229" i="1"/>
  <c r="CY237" i="1"/>
  <c r="CY243" i="1"/>
  <c r="CY223" i="1"/>
  <c r="CY231" i="1"/>
  <c r="CY242" i="1"/>
  <c r="CY221" i="1"/>
  <c r="CY234" i="1"/>
  <c r="CY225" i="1"/>
  <c r="CY233" i="1"/>
  <c r="CY238" i="1"/>
  <c r="CY230" i="1"/>
  <c r="CY226" i="1"/>
  <c r="CY235" i="1"/>
  <c r="CY239" i="1"/>
  <c r="CY227" i="1"/>
  <c r="KA241" i="1"/>
  <c r="JZ241" i="1" s="1" a="1"/>
  <c r="JZ241" i="1" s="1"/>
  <c r="KA222" i="1"/>
  <c r="JZ222" i="1" s="1" a="1"/>
  <c r="JZ222" i="1" s="1"/>
  <c r="KA237" i="1"/>
  <c r="JZ237" i="1" s="1" a="1"/>
  <c r="JZ237" i="1" s="1"/>
  <c r="KA229" i="1"/>
  <c r="JZ229" i="1" s="1" a="1"/>
  <c r="JZ229" i="1" s="1"/>
  <c r="KA231" i="1"/>
  <c r="JZ231" i="1" s="1" a="1"/>
  <c r="JZ231" i="1" s="1"/>
  <c r="KA221" i="1"/>
  <c r="JZ221" i="1" s="1" a="1"/>
  <c r="JZ221" i="1" s="1"/>
  <c r="KA233" i="1"/>
  <c r="JZ233" i="1" s="1" a="1"/>
  <c r="JZ233" i="1" s="1"/>
  <c r="KA243" i="1"/>
  <c r="JZ243" i="1" s="1" a="1"/>
  <c r="JZ243" i="1" s="1"/>
  <c r="KA223" i="1"/>
  <c r="JZ223" i="1" s="1" a="1"/>
  <c r="JZ223" i="1" s="1"/>
  <c r="KA242" i="1"/>
  <c r="JZ242" i="1" s="1" a="1"/>
  <c r="JZ242" i="1" s="1"/>
  <c r="KA234" i="1"/>
  <c r="JZ234" i="1" s="1" a="1"/>
  <c r="JZ234" i="1" s="1"/>
  <c r="KA225" i="1"/>
  <c r="JZ225" i="1" s="1" a="1"/>
  <c r="JZ225" i="1" s="1"/>
  <c r="KA227" i="1"/>
  <c r="JZ227" i="1" s="1" a="1"/>
  <c r="JZ227" i="1" s="1"/>
  <c r="KA239" i="1"/>
  <c r="JZ239" i="1" s="1" a="1"/>
  <c r="JZ239" i="1" s="1"/>
  <c r="KA226" i="1"/>
  <c r="JZ226" i="1" s="1" a="1"/>
  <c r="JZ226" i="1" s="1"/>
  <c r="KA230" i="1"/>
  <c r="JZ230" i="1" s="1" a="1"/>
  <c r="JZ230" i="1" s="1"/>
  <c r="KA235" i="1"/>
  <c r="JZ235" i="1" s="1" a="1"/>
  <c r="JZ235" i="1" s="1"/>
  <c r="KA238" i="1"/>
  <c r="JZ238" i="1" s="1" a="1"/>
  <c r="JZ238" i="1" s="1"/>
  <c r="CL241" i="1"/>
  <c r="CL237" i="1"/>
  <c r="CL222" i="1"/>
  <c r="CL229" i="1"/>
  <c r="CL233" i="1"/>
  <c r="CL242" i="1"/>
  <c r="CL223" i="1"/>
  <c r="CL221" i="1"/>
  <c r="CL234" i="1"/>
  <c r="CL243" i="1"/>
  <c r="CL227" i="1"/>
  <c r="CL231" i="1"/>
  <c r="CL226" i="1"/>
  <c r="CL238" i="1"/>
  <c r="CL230" i="1"/>
  <c r="CL235" i="1"/>
  <c r="CL225" i="1"/>
  <c r="CL239" i="1"/>
  <c r="CJ237" i="1"/>
  <c r="CJ241" i="1"/>
  <c r="CJ222" i="1"/>
  <c r="CJ229" i="1"/>
  <c r="CJ243" i="1"/>
  <c r="CJ231" i="1"/>
  <c r="CJ225" i="1"/>
  <c r="CJ233" i="1"/>
  <c r="CJ221" i="1"/>
  <c r="CJ234" i="1"/>
  <c r="CJ242" i="1"/>
  <c r="CJ223" i="1"/>
  <c r="CJ227" i="1"/>
  <c r="CJ226" i="1"/>
  <c r="CJ230" i="1"/>
  <c r="CJ235" i="1"/>
  <c r="CJ238" i="1"/>
  <c r="CJ239" i="1"/>
  <c r="CK237" i="1"/>
  <c r="CK229" i="1"/>
  <c r="CK222" i="1"/>
  <c r="CK241" i="1"/>
  <c r="CK231" i="1"/>
  <c r="CK221" i="1"/>
  <c r="CK234" i="1"/>
  <c r="CK243" i="1"/>
  <c r="CK223" i="1"/>
  <c r="CK233" i="1"/>
  <c r="CK242" i="1"/>
  <c r="CK227" i="1"/>
  <c r="CK225" i="1"/>
  <c r="CK226" i="1"/>
  <c r="CK230" i="1"/>
  <c r="CK239" i="1"/>
  <c r="CK235" i="1"/>
  <c r="CK238" i="1"/>
  <c r="BL229" i="1"/>
  <c r="BL222" i="1"/>
  <c r="BL237" i="1"/>
  <c r="BL241" i="1"/>
  <c r="BL223" i="1"/>
  <c r="BL243" i="1"/>
  <c r="BL231" i="1"/>
  <c r="BL225" i="1"/>
  <c r="BL234" i="1"/>
  <c r="BL221" i="1"/>
  <c r="BL242" i="1"/>
  <c r="BL227" i="1"/>
  <c r="BL233" i="1"/>
  <c r="BL230" i="1"/>
  <c r="BL238" i="1"/>
  <c r="BL226" i="1"/>
  <c r="BL239" i="1"/>
  <c r="BL235" i="1"/>
  <c r="MS241" i="1"/>
  <c r="MS222" i="1"/>
  <c r="MS229" i="1"/>
  <c r="MS237" i="1"/>
  <c r="MS243" i="1"/>
  <c r="MS223" i="1"/>
  <c r="MS225" i="1"/>
  <c r="MS234" i="1"/>
  <c r="MS242" i="1"/>
  <c r="MS221" i="1"/>
  <c r="MS231" i="1"/>
  <c r="MS230" i="1"/>
  <c r="MS239" i="1"/>
  <c r="MS226" i="1"/>
  <c r="MS233" i="1"/>
  <c r="MS235" i="1"/>
  <c r="MS227" i="1"/>
  <c r="MS238" i="1"/>
  <c r="LC237" i="1"/>
  <c r="LC241" i="1"/>
  <c r="LC222" i="1"/>
  <c r="LC229" i="1"/>
  <c r="LC223" i="1"/>
  <c r="LC233" i="1"/>
  <c r="LC231" i="1"/>
  <c r="LC225" i="1"/>
  <c r="LC242" i="1"/>
  <c r="LC221" i="1"/>
  <c r="LC234" i="1"/>
  <c r="LC243" i="1"/>
  <c r="LC227" i="1"/>
  <c r="LC235" i="1"/>
  <c r="LC238" i="1"/>
  <c r="LC226" i="1"/>
  <c r="LC230" i="1"/>
  <c r="LC239" i="1"/>
  <c r="ED241" i="1"/>
  <c r="ED222" i="1"/>
  <c r="ED237" i="1"/>
  <c r="ED243" i="1"/>
  <c r="ED223" i="1"/>
  <c r="ED234" i="1"/>
  <c r="ED242" i="1"/>
  <c r="ED221" i="1"/>
  <c r="ED231" i="1"/>
  <c r="ED225" i="1"/>
  <c r="ED229" i="1"/>
  <c r="ED230" i="1"/>
  <c r="ED226" i="1"/>
  <c r="ED235" i="1"/>
  <c r="ED239" i="1"/>
  <c r="ED233" i="1"/>
  <c r="ED227" i="1"/>
  <c r="ED238" i="1"/>
  <c r="DT237" i="1"/>
  <c r="DT241" i="1"/>
  <c r="DT222" i="1"/>
  <c r="DT229" i="1"/>
  <c r="DT243" i="1"/>
  <c r="DT242" i="1"/>
  <c r="DT233" i="1"/>
  <c r="DT223" i="1"/>
  <c r="DT221" i="1"/>
  <c r="DT234" i="1"/>
  <c r="DT231" i="1"/>
  <c r="DT227" i="1"/>
  <c r="DT225" i="1"/>
  <c r="DT226" i="1"/>
  <c r="DT230" i="1"/>
  <c r="DT238" i="1"/>
  <c r="DT235" i="1"/>
  <c r="DT239" i="1"/>
  <c r="CI222" i="1"/>
  <c r="CI237" i="1"/>
  <c r="CI229" i="1"/>
  <c r="CI243" i="1"/>
  <c r="CI231" i="1"/>
  <c r="CI241" i="1"/>
  <c r="CI242" i="1"/>
  <c r="CI225" i="1"/>
  <c r="CI221" i="1"/>
  <c r="CI223" i="1"/>
  <c r="CI234" i="1"/>
  <c r="CI239" i="1"/>
  <c r="CI233" i="1"/>
  <c r="CI235" i="1"/>
  <c r="CI230" i="1"/>
  <c r="CI227" i="1"/>
  <c r="CI226" i="1"/>
  <c r="CI238" i="1"/>
  <c r="MK241" i="1"/>
  <c r="MK222" i="1"/>
  <c r="MK237" i="1"/>
  <c r="MK229" i="1"/>
  <c r="MK231" i="1"/>
  <c r="MK233" i="1"/>
  <c r="MK243" i="1"/>
  <c r="MK223" i="1"/>
  <c r="MK225" i="1"/>
  <c r="MK234" i="1"/>
  <c r="MK242" i="1"/>
  <c r="MK221" i="1"/>
  <c r="MK238" i="1"/>
  <c r="MK230" i="1"/>
  <c r="MK239" i="1"/>
  <c r="MK226" i="1"/>
  <c r="MK235" i="1"/>
  <c r="MK227" i="1"/>
  <c r="CM242" i="1"/>
  <c r="CM237" i="1"/>
  <c r="CM222" i="1"/>
  <c r="CM229" i="1"/>
  <c r="CM241" i="1"/>
  <c r="CM243" i="1"/>
  <c r="CM234" i="1"/>
  <c r="CM225" i="1"/>
  <c r="CM221" i="1"/>
  <c r="CM233" i="1"/>
  <c r="CM223" i="1"/>
  <c r="CM239" i="1"/>
  <c r="CM227" i="1"/>
  <c r="CM235" i="1"/>
  <c r="CM231" i="1"/>
  <c r="CM226" i="1"/>
  <c r="CM230" i="1"/>
  <c r="CM238" i="1"/>
  <c r="CW237" i="1"/>
  <c r="CW241" i="1"/>
  <c r="CW229" i="1"/>
  <c r="CW242" i="1"/>
  <c r="CW231" i="1"/>
  <c r="CW221" i="1"/>
  <c r="CW233" i="1"/>
  <c r="CW222" i="1"/>
  <c r="CW243" i="1"/>
  <c r="CW223" i="1"/>
  <c r="CW225" i="1"/>
  <c r="CW234" i="1"/>
  <c r="CW227" i="1"/>
  <c r="CW235" i="1"/>
  <c r="CW230" i="1"/>
  <c r="CW226" i="1"/>
  <c r="CW239" i="1"/>
  <c r="CW238" i="1"/>
  <c r="BD241" i="1"/>
  <c r="BD237" i="1"/>
  <c r="BD222" i="1"/>
  <c r="BD229" i="1"/>
  <c r="BD234" i="1"/>
  <c r="BD221" i="1"/>
  <c r="BD231" i="1"/>
  <c r="BD225" i="1"/>
  <c r="BD242" i="1"/>
  <c r="BD233" i="1"/>
  <c r="BD243" i="1"/>
  <c r="BD223" i="1"/>
  <c r="BD226" i="1"/>
  <c r="BD239" i="1"/>
  <c r="BD227" i="1"/>
  <c r="BD235" i="1"/>
  <c r="BD238" i="1"/>
  <c r="BD230" i="1"/>
  <c r="CX229" i="1"/>
  <c r="CX237" i="1"/>
  <c r="CX241" i="1"/>
  <c r="CX222" i="1"/>
  <c r="CX221" i="1"/>
  <c r="CX231" i="1"/>
  <c r="CX225" i="1"/>
  <c r="CX242" i="1"/>
  <c r="CX233" i="1"/>
  <c r="CX243" i="1"/>
  <c r="CX223" i="1"/>
  <c r="CX234" i="1"/>
  <c r="CX227" i="1"/>
  <c r="CX235" i="1"/>
  <c r="CX238" i="1"/>
  <c r="CX230" i="1"/>
  <c r="CX226" i="1"/>
  <c r="CX239" i="1"/>
  <c r="IL241" i="1"/>
  <c r="IL222" i="1"/>
  <c r="IL229" i="1"/>
  <c r="IL237" i="1"/>
  <c r="IL225" i="1"/>
  <c r="IL234" i="1"/>
  <c r="IL221" i="1"/>
  <c r="IL231" i="1"/>
  <c r="IL242" i="1"/>
  <c r="IL233" i="1"/>
  <c r="IL243" i="1"/>
  <c r="IL239" i="1"/>
  <c r="IL226" i="1"/>
  <c r="IL235" i="1"/>
  <c r="IL227" i="1"/>
  <c r="IL238" i="1"/>
  <c r="IL223" i="1"/>
  <c r="IL230" i="1"/>
  <c r="BP229" i="1"/>
  <c r="BP222" i="1"/>
  <c r="BP237" i="1"/>
  <c r="BP223" i="1"/>
  <c r="BP231" i="1"/>
  <c r="BP233" i="1"/>
  <c r="BP243" i="1"/>
  <c r="BP234" i="1"/>
  <c r="BP221" i="1"/>
  <c r="BP242" i="1"/>
  <c r="BP241" i="1"/>
  <c r="BP226" i="1"/>
  <c r="BP238" i="1"/>
  <c r="BP235" i="1"/>
  <c r="BP227" i="1"/>
  <c r="BP225" i="1"/>
  <c r="BP230" i="1"/>
  <c r="BP239" i="1"/>
  <c r="IT222" i="1"/>
  <c r="IT237" i="1"/>
  <c r="IT229" i="1"/>
  <c r="IT241" i="1"/>
  <c r="IT225" i="1"/>
  <c r="IT242" i="1"/>
  <c r="IT234" i="1"/>
  <c r="IT221" i="1"/>
  <c r="IT231" i="1"/>
  <c r="IT233" i="1"/>
  <c r="IT243" i="1"/>
  <c r="IT223" i="1"/>
  <c r="IT226" i="1"/>
  <c r="IT235" i="1"/>
  <c r="IT227" i="1"/>
  <c r="IT238" i="1"/>
  <c r="IT230" i="1"/>
  <c r="IT239" i="1"/>
  <c r="BK237" i="1"/>
  <c r="BK241" i="1"/>
  <c r="BK222" i="1"/>
  <c r="BK229" i="1"/>
  <c r="BK242" i="1"/>
  <c r="BK234" i="1"/>
  <c r="BK243" i="1"/>
  <c r="BK231" i="1"/>
  <c r="BK225" i="1"/>
  <c r="BK233" i="1"/>
  <c r="BK221" i="1"/>
  <c r="BK235" i="1"/>
  <c r="BK238" i="1"/>
  <c r="BK239" i="1"/>
  <c r="BK223" i="1"/>
  <c r="BK227" i="1"/>
  <c r="BK226" i="1"/>
  <c r="BK230" i="1"/>
  <c r="ON241" i="1"/>
  <c r="ON237" i="1"/>
  <c r="ON222" i="1"/>
  <c r="ON242" i="1"/>
  <c r="ON234" i="1"/>
  <c r="ON225" i="1"/>
  <c r="ON229" i="1"/>
  <c r="ON231" i="1"/>
  <c r="ON221" i="1"/>
  <c r="ON233" i="1"/>
  <c r="ON223" i="1"/>
  <c r="ON235" i="1"/>
  <c r="ON239" i="1"/>
  <c r="ON226" i="1"/>
  <c r="ON238" i="1"/>
  <c r="ON227" i="1"/>
  <c r="ON243" i="1"/>
  <c r="ON230" i="1"/>
  <c r="LA222" i="1"/>
  <c r="LA229" i="1"/>
  <c r="LA241" i="1"/>
  <c r="LA237" i="1"/>
  <c r="LA242" i="1"/>
  <c r="LA221" i="1"/>
  <c r="LA223" i="1"/>
  <c r="LA231" i="1"/>
  <c r="LA225" i="1"/>
  <c r="LA234" i="1"/>
  <c r="LA243" i="1"/>
  <c r="LA227" i="1"/>
  <c r="LA230" i="1"/>
  <c r="LA238" i="1"/>
  <c r="LA226" i="1"/>
  <c r="LA239" i="1"/>
  <c r="LA233" i="1"/>
  <c r="LA235" i="1"/>
  <c r="BH229" i="1"/>
  <c r="BH222" i="1"/>
  <c r="BH237" i="1"/>
  <c r="BH241" i="1"/>
  <c r="BH223" i="1"/>
  <c r="BH243" i="1"/>
  <c r="BH231" i="1"/>
  <c r="BH225" i="1"/>
  <c r="BH221" i="1"/>
  <c r="BH234" i="1"/>
  <c r="BH233" i="1"/>
  <c r="BH242" i="1"/>
  <c r="BH227" i="1"/>
  <c r="BH235" i="1"/>
  <c r="BH230" i="1"/>
  <c r="BH226" i="1"/>
  <c r="BH238" i="1"/>
  <c r="BH239" i="1"/>
  <c r="BM222" i="1"/>
  <c r="BM229" i="1"/>
  <c r="BM237" i="1"/>
  <c r="BM241" i="1"/>
  <c r="BM234" i="1"/>
  <c r="BM221" i="1"/>
  <c r="BM231" i="1"/>
  <c r="BM225" i="1"/>
  <c r="BM233" i="1"/>
  <c r="BM243" i="1"/>
  <c r="BM223" i="1"/>
  <c r="BM242" i="1"/>
  <c r="BM226" i="1"/>
  <c r="BM227" i="1"/>
  <c r="BM238" i="1"/>
  <c r="BM230" i="1"/>
  <c r="BM235" i="1"/>
  <c r="BM239" i="1"/>
  <c r="IP222" i="1"/>
  <c r="IP242" i="1"/>
  <c r="IP237" i="1"/>
  <c r="IP241" i="1"/>
  <c r="IP229" i="1"/>
  <c r="IP223" i="1"/>
  <c r="IP231" i="1"/>
  <c r="IP221" i="1"/>
  <c r="IP243" i="1"/>
  <c r="IP225" i="1"/>
  <c r="IP234" i="1"/>
  <c r="IP226" i="1"/>
  <c r="IP230" i="1"/>
  <c r="IP235" i="1"/>
  <c r="IP233" i="1"/>
  <c r="IP239" i="1"/>
  <c r="IP227" i="1"/>
  <c r="IP238" i="1"/>
  <c r="KS237" i="1"/>
  <c r="KS241" i="1"/>
  <c r="KS229" i="1"/>
  <c r="KS222" i="1"/>
  <c r="KS242" i="1"/>
  <c r="KS221" i="1"/>
  <c r="KS223" i="1"/>
  <c r="KS231" i="1"/>
  <c r="KS225" i="1"/>
  <c r="KS234" i="1"/>
  <c r="KS243" i="1"/>
  <c r="KS233" i="1"/>
  <c r="KS230" i="1"/>
  <c r="KS238" i="1"/>
  <c r="KS227" i="1"/>
  <c r="KS226" i="1"/>
  <c r="KS239" i="1"/>
  <c r="KS235" i="1"/>
  <c r="BJ222" i="1"/>
  <c r="BJ229" i="1"/>
  <c r="BJ241" i="1"/>
  <c r="BJ237" i="1"/>
  <c r="BJ231" i="1"/>
  <c r="BJ225" i="1"/>
  <c r="BJ223" i="1"/>
  <c r="BJ234" i="1"/>
  <c r="BJ242" i="1"/>
  <c r="BJ243" i="1"/>
  <c r="BJ221" i="1"/>
  <c r="BJ235" i="1"/>
  <c r="BJ227" i="1"/>
  <c r="BJ239" i="1"/>
  <c r="BJ233" i="1"/>
  <c r="BJ226" i="1"/>
  <c r="BJ238" i="1"/>
  <c r="BJ230" i="1"/>
  <c r="BO237" i="1"/>
  <c r="BO229" i="1"/>
  <c r="BO241" i="1"/>
  <c r="BO222" i="1"/>
  <c r="BO234" i="1"/>
  <c r="BO233" i="1"/>
  <c r="BO243" i="1"/>
  <c r="BO231" i="1"/>
  <c r="BO242" i="1"/>
  <c r="BO225" i="1"/>
  <c r="BO221" i="1"/>
  <c r="BO223" i="1"/>
  <c r="BO226" i="1"/>
  <c r="BO238" i="1"/>
  <c r="BO239" i="1"/>
  <c r="BO227" i="1"/>
  <c r="BO235" i="1"/>
  <c r="BO230" i="1"/>
  <c r="KT222" i="1"/>
  <c r="KT237" i="1"/>
  <c r="KT229" i="1"/>
  <c r="KT241" i="1"/>
  <c r="KT221" i="1"/>
  <c r="KT234" i="1"/>
  <c r="KT242" i="1"/>
  <c r="KT225" i="1"/>
  <c r="KT243" i="1"/>
  <c r="KT223" i="1"/>
  <c r="KT226" i="1"/>
  <c r="KT230" i="1"/>
  <c r="KT233" i="1"/>
  <c r="KT238" i="1"/>
  <c r="KT239" i="1"/>
  <c r="KT235" i="1"/>
  <c r="KT231" i="1"/>
  <c r="KT227" i="1"/>
  <c r="KQ237" i="1"/>
  <c r="KQ222" i="1"/>
  <c r="KQ229" i="1"/>
  <c r="KQ241" i="1"/>
  <c r="KQ233" i="1"/>
  <c r="KQ243" i="1"/>
  <c r="KQ223" i="1"/>
  <c r="KQ225" i="1"/>
  <c r="KQ234" i="1"/>
  <c r="KQ231" i="1"/>
  <c r="KQ242" i="1"/>
  <c r="KQ221" i="1"/>
  <c r="KQ235" i="1"/>
  <c r="KQ227" i="1"/>
  <c r="KQ238" i="1"/>
  <c r="KQ230" i="1"/>
  <c r="KQ239" i="1"/>
  <c r="KQ226" i="1"/>
  <c r="CU237" i="1"/>
  <c r="CU222" i="1"/>
  <c r="CU229" i="1"/>
  <c r="CU241" i="1"/>
  <c r="CU233" i="1"/>
  <c r="CU242" i="1"/>
  <c r="CU223" i="1"/>
  <c r="CU221" i="1"/>
  <c r="CU234" i="1"/>
  <c r="CU243" i="1"/>
  <c r="CU231" i="1"/>
  <c r="CU225" i="1"/>
  <c r="CU226" i="1"/>
  <c r="CU238" i="1"/>
  <c r="CU230" i="1"/>
  <c r="CU235" i="1"/>
  <c r="CU239" i="1"/>
  <c r="CU227" i="1"/>
  <c r="IO237" i="1"/>
  <c r="IO229" i="1"/>
  <c r="IO241" i="1"/>
  <c r="IO223" i="1"/>
  <c r="IO231" i="1"/>
  <c r="IO221" i="1"/>
  <c r="IO234" i="1"/>
  <c r="IO225" i="1"/>
  <c r="IO243" i="1"/>
  <c r="IO222" i="1"/>
  <c r="IO242" i="1"/>
  <c r="IO239" i="1"/>
  <c r="IO235" i="1"/>
  <c r="IO233" i="1"/>
  <c r="IO227" i="1"/>
  <c r="IO226" i="1"/>
  <c r="IO238" i="1"/>
  <c r="IO230" i="1"/>
  <c r="BF222" i="1"/>
  <c r="BF241" i="1"/>
  <c r="BF237" i="1"/>
  <c r="BF229" i="1"/>
  <c r="BF242" i="1"/>
  <c r="BF225" i="1"/>
  <c r="BF223" i="1"/>
  <c r="BF221" i="1"/>
  <c r="BF243" i="1"/>
  <c r="BF234" i="1"/>
  <c r="BF227" i="1"/>
  <c r="BF235" i="1"/>
  <c r="BF226" i="1"/>
  <c r="BF233" i="1"/>
  <c r="BF239" i="1"/>
  <c r="BF238" i="1"/>
  <c r="BF230" i="1"/>
  <c r="BF231" i="1"/>
  <c r="KS211" i="1"/>
  <c r="KS212" i="1"/>
  <c r="KS213" i="1"/>
  <c r="ED213" i="1"/>
  <c r="ED211" i="1"/>
  <c r="ED212" i="1"/>
  <c r="BJ213" i="1"/>
  <c r="BJ211" i="1"/>
  <c r="BJ212" i="1"/>
  <c r="KQ211" i="1"/>
  <c r="KQ212" i="1"/>
  <c r="KQ213" i="1"/>
  <c r="KR213" i="1"/>
  <c r="KR211" i="1"/>
  <c r="KR212" i="1"/>
  <c r="CU212" i="1"/>
  <c r="CU211" i="1"/>
  <c r="CU213" i="1"/>
  <c r="IO211" i="1"/>
  <c r="IO213" i="1"/>
  <c r="IO212" i="1"/>
  <c r="BF213" i="1"/>
  <c r="BF212" i="1"/>
  <c r="BF211" i="1"/>
  <c r="KT211" i="1"/>
  <c r="KT212" i="1"/>
  <c r="KT213" i="1"/>
  <c r="CY211" i="1"/>
  <c r="CY213" i="1"/>
  <c r="CY212" i="1"/>
  <c r="DT211" i="1"/>
  <c r="DT212" i="1"/>
  <c r="DT213" i="1"/>
  <c r="IS211" i="1"/>
  <c r="IS212" i="1"/>
  <c r="IS213" i="1"/>
  <c r="CL211" i="1"/>
  <c r="CL212" i="1"/>
  <c r="CL213" i="1"/>
  <c r="CI212" i="1"/>
  <c r="CI211" i="1"/>
  <c r="CI213" i="1"/>
  <c r="CJ212" i="1"/>
  <c r="CJ211" i="1"/>
  <c r="CJ213" i="1"/>
  <c r="CK211" i="1"/>
  <c r="CK213" i="1"/>
  <c r="CK212" i="1"/>
  <c r="BL211" i="1"/>
  <c r="BL212" i="1"/>
  <c r="BL213" i="1"/>
  <c r="BO212" i="1"/>
  <c r="BO211" i="1"/>
  <c r="BO213" i="1"/>
  <c r="IP211" i="1"/>
  <c r="IP212" i="1"/>
  <c r="IP213" i="1"/>
  <c r="LF211" i="1"/>
  <c r="LF212" i="1"/>
  <c r="LF213" i="1"/>
  <c r="MK212" i="1"/>
  <c r="MK211" i="1"/>
  <c r="MK213" i="1"/>
  <c r="CM213" i="1"/>
  <c r="CM212" i="1"/>
  <c r="CM211" i="1"/>
  <c r="CW213" i="1"/>
  <c r="CW211" i="1"/>
  <c r="CW212" i="1"/>
  <c r="BD212" i="1"/>
  <c r="BD213" i="1"/>
  <c r="BD211" i="1"/>
  <c r="CX212" i="1"/>
  <c r="CX213" i="1"/>
  <c r="CX211" i="1"/>
  <c r="IL212" i="1"/>
  <c r="IL213" i="1"/>
  <c r="IL211" i="1"/>
  <c r="BM212" i="1"/>
  <c r="BM213" i="1"/>
  <c r="BM211" i="1"/>
  <c r="MS211" i="1"/>
  <c r="MS212" i="1"/>
  <c r="MS213" i="1"/>
  <c r="KA213" i="1"/>
  <c r="JZ213" i="1" s="1" a="1"/>
  <c r="JZ213" i="1" s="1"/>
  <c r="KA211" i="1"/>
  <c r="JZ211" i="1" s="1" a="1"/>
  <c r="JZ211" i="1" s="1"/>
  <c r="KA212" i="1"/>
  <c r="JZ212" i="1" s="1" a="1"/>
  <c r="JZ212" i="1" s="1"/>
  <c r="LC211" i="1"/>
  <c r="LC212" i="1"/>
  <c r="LC213" i="1"/>
  <c r="BP212" i="1"/>
  <c r="BP213" i="1"/>
  <c r="BP211" i="1"/>
  <c r="JD211" i="1"/>
  <c r="JD212" i="1"/>
  <c r="JD213" i="1"/>
  <c r="IT212" i="1"/>
  <c r="IT213" i="1"/>
  <c r="IT211" i="1"/>
  <c r="BK213" i="1"/>
  <c r="BK211" i="1"/>
  <c r="BK212" i="1"/>
  <c r="ON211" i="1"/>
  <c r="ON213" i="1"/>
  <c r="ON212" i="1"/>
  <c r="LA211" i="1"/>
  <c r="LA212" i="1"/>
  <c r="LA213" i="1"/>
  <c r="BH212" i="1"/>
  <c r="BH213" i="1"/>
  <c r="BH211" i="1"/>
  <c r="LL66" i="1"/>
  <c r="CL196" i="1"/>
  <c r="CL195" i="1"/>
  <c r="CL205" i="1"/>
  <c r="CL208" i="1"/>
  <c r="CL209" i="1"/>
  <c r="CL197" i="1"/>
  <c r="CL207" i="1"/>
  <c r="CL199" i="1"/>
  <c r="CL201" i="1"/>
  <c r="CL203" i="1"/>
  <c r="CL200" i="1"/>
  <c r="CL204" i="1"/>
  <c r="CI195" i="1"/>
  <c r="CI208" i="1"/>
  <c r="CI205" i="1"/>
  <c r="CI196" i="1"/>
  <c r="CI199" i="1"/>
  <c r="CI207" i="1"/>
  <c r="CI197" i="1"/>
  <c r="CI209" i="1"/>
  <c r="CI203" i="1"/>
  <c r="CI204" i="1"/>
  <c r="CI201" i="1"/>
  <c r="CI200" i="1"/>
  <c r="CJ196" i="1"/>
  <c r="CJ208" i="1"/>
  <c r="CJ195" i="1"/>
  <c r="CJ205" i="1"/>
  <c r="CJ197" i="1"/>
  <c r="CJ203" i="1"/>
  <c r="CJ209" i="1"/>
  <c r="CJ207" i="1"/>
  <c r="CJ199" i="1"/>
  <c r="CJ200" i="1"/>
  <c r="CJ201" i="1"/>
  <c r="CJ204" i="1"/>
  <c r="CK195" i="1"/>
  <c r="CK205" i="1"/>
  <c r="CK196" i="1"/>
  <c r="CK208" i="1"/>
  <c r="CK197" i="1"/>
  <c r="CK209" i="1"/>
  <c r="CK203" i="1"/>
  <c r="CK199" i="1"/>
  <c r="CK200" i="1"/>
  <c r="CK201" i="1"/>
  <c r="CK207" i="1"/>
  <c r="CK204" i="1"/>
  <c r="BL195" i="1"/>
  <c r="BL205" i="1"/>
  <c r="BL196" i="1"/>
  <c r="BL209" i="1"/>
  <c r="BL203" i="1"/>
  <c r="BL199" i="1"/>
  <c r="BL197" i="1"/>
  <c r="BL208" i="1"/>
  <c r="BL207" i="1"/>
  <c r="BL200" i="1"/>
  <c r="BL201" i="1"/>
  <c r="BL204" i="1"/>
  <c r="KT195" i="1"/>
  <c r="KT205" i="1"/>
  <c r="KT208" i="1"/>
  <c r="KT196" i="1"/>
  <c r="KT209" i="1"/>
  <c r="KT203" i="1"/>
  <c r="KT199" i="1"/>
  <c r="KT204" i="1"/>
  <c r="KT207" i="1"/>
  <c r="KT197" i="1"/>
  <c r="KT201" i="1"/>
  <c r="KT200" i="1"/>
  <c r="MK196" i="1"/>
  <c r="MK205" i="1"/>
  <c r="MK197" i="1"/>
  <c r="MK195" i="1"/>
  <c r="MK208" i="1"/>
  <c r="MK209" i="1"/>
  <c r="MK203" i="1"/>
  <c r="MK199" i="1"/>
  <c r="MK207" i="1"/>
  <c r="MK204" i="1"/>
  <c r="MK200" i="1"/>
  <c r="MK201" i="1"/>
  <c r="CM205" i="1"/>
  <c r="CM195" i="1"/>
  <c r="CM196" i="1"/>
  <c r="CM208" i="1"/>
  <c r="CM207" i="1"/>
  <c r="CM197" i="1"/>
  <c r="CM209" i="1"/>
  <c r="CM199" i="1"/>
  <c r="CM203" i="1"/>
  <c r="CM201" i="1"/>
  <c r="CM204" i="1"/>
  <c r="CM200" i="1"/>
  <c r="CW208" i="1"/>
  <c r="CW196" i="1"/>
  <c r="CW195" i="1"/>
  <c r="CW205" i="1"/>
  <c r="CW209" i="1"/>
  <c r="CW199" i="1"/>
  <c r="CW207" i="1"/>
  <c r="CW197" i="1"/>
  <c r="CW201" i="1"/>
  <c r="CW203" i="1"/>
  <c r="CW200" i="1"/>
  <c r="CW204" i="1"/>
  <c r="BD197" i="1"/>
  <c r="BD195" i="1"/>
  <c r="BD196" i="1"/>
  <c r="BD205" i="1"/>
  <c r="BD208" i="1"/>
  <c r="BD209" i="1"/>
  <c r="BD199" i="1"/>
  <c r="BD207" i="1"/>
  <c r="BD204" i="1"/>
  <c r="BD200" i="1"/>
  <c r="BD201" i="1"/>
  <c r="BD203" i="1"/>
  <c r="CX195" i="1"/>
  <c r="CX205" i="1"/>
  <c r="CX196" i="1"/>
  <c r="CX208" i="1"/>
  <c r="CX207" i="1"/>
  <c r="CX209" i="1"/>
  <c r="CX199" i="1"/>
  <c r="CX197" i="1"/>
  <c r="CX204" i="1"/>
  <c r="CX201" i="1"/>
  <c r="CX200" i="1"/>
  <c r="CX203" i="1"/>
  <c r="BO195" i="1"/>
  <c r="BO208" i="1"/>
  <c r="BO196" i="1"/>
  <c r="BO197" i="1"/>
  <c r="BO205" i="1"/>
  <c r="BO207" i="1"/>
  <c r="BO199" i="1"/>
  <c r="BO209" i="1"/>
  <c r="BO203" i="1"/>
  <c r="BO201" i="1"/>
  <c r="BO200" i="1"/>
  <c r="BO204" i="1"/>
  <c r="BM197" i="1"/>
  <c r="BM195" i="1"/>
  <c r="BM205" i="1"/>
  <c r="BM208" i="1"/>
  <c r="BM196" i="1"/>
  <c r="BM207" i="1"/>
  <c r="BM199" i="1"/>
  <c r="BM209" i="1"/>
  <c r="BM204" i="1"/>
  <c r="BM201" i="1"/>
  <c r="BM203" i="1"/>
  <c r="BM200" i="1"/>
  <c r="LC196" i="1"/>
  <c r="LC195" i="1"/>
  <c r="LC208" i="1"/>
  <c r="LC205" i="1"/>
  <c r="LC197" i="1"/>
  <c r="LC209" i="1"/>
  <c r="LC203" i="1"/>
  <c r="LC207" i="1"/>
  <c r="LC201" i="1"/>
  <c r="LC204" i="1"/>
  <c r="LC199" i="1"/>
  <c r="LC200" i="1"/>
  <c r="BP205" i="1"/>
  <c r="BP208" i="1"/>
  <c r="BP196" i="1"/>
  <c r="BP195" i="1"/>
  <c r="BP199" i="1"/>
  <c r="BP197" i="1"/>
  <c r="BP207" i="1"/>
  <c r="BP209" i="1"/>
  <c r="BP204" i="1"/>
  <c r="BP203" i="1"/>
  <c r="BP200" i="1"/>
  <c r="BP201" i="1"/>
  <c r="JD208" i="1"/>
  <c r="JD195" i="1"/>
  <c r="JD196" i="1"/>
  <c r="JD197" i="1"/>
  <c r="JD205" i="1"/>
  <c r="JD209" i="1"/>
  <c r="JD207" i="1"/>
  <c r="JD203" i="1"/>
  <c r="JD199" i="1"/>
  <c r="JD200" i="1"/>
  <c r="JD204" i="1"/>
  <c r="JD201" i="1"/>
  <c r="ED205" i="1"/>
  <c r="ED195" i="1"/>
  <c r="ED196" i="1"/>
  <c r="ED208" i="1"/>
  <c r="ED199" i="1"/>
  <c r="ED207" i="1"/>
  <c r="ED197" i="1"/>
  <c r="ED203" i="1"/>
  <c r="ED204" i="1"/>
  <c r="ED200" i="1"/>
  <c r="ED209" i="1"/>
  <c r="ED201" i="1"/>
  <c r="IL195" i="1"/>
  <c r="IL196" i="1"/>
  <c r="IL208" i="1"/>
  <c r="IL205" i="1"/>
  <c r="IL199" i="1"/>
  <c r="IL203" i="1"/>
  <c r="IL207" i="1"/>
  <c r="IL197" i="1"/>
  <c r="IL209" i="1"/>
  <c r="IL200" i="1"/>
  <c r="IL204" i="1"/>
  <c r="IL201" i="1"/>
  <c r="MS205" i="1"/>
  <c r="MS195" i="1"/>
  <c r="MS196" i="1"/>
  <c r="MS208" i="1"/>
  <c r="MS197" i="1"/>
  <c r="MS199" i="1"/>
  <c r="MS207" i="1"/>
  <c r="MS209" i="1"/>
  <c r="MS203" i="1"/>
  <c r="MS200" i="1"/>
  <c r="MS204" i="1"/>
  <c r="MS201" i="1"/>
  <c r="KA196" i="1"/>
  <c r="JZ196" i="1" s="1" a="1"/>
  <c r="JZ196" i="1" s="1"/>
  <c r="KA205" i="1"/>
  <c r="JZ205" i="1" s="1" a="1"/>
  <c r="JZ205" i="1" s="1"/>
  <c r="KA195" i="1"/>
  <c r="JZ195" i="1" s="1" a="1"/>
  <c r="JZ195" i="1" s="1"/>
  <c r="KA208" i="1"/>
  <c r="JZ208" i="1" s="1" a="1"/>
  <c r="JZ208" i="1" s="1"/>
  <c r="KA207" i="1"/>
  <c r="JZ207" i="1" s="1" a="1"/>
  <c r="JZ207" i="1" s="1"/>
  <c r="KA209" i="1"/>
  <c r="JZ209" i="1" s="1" a="1"/>
  <c r="JZ209" i="1" s="1"/>
  <c r="KA197" i="1"/>
  <c r="JZ197" i="1" s="1" a="1"/>
  <c r="JZ197" i="1" s="1"/>
  <c r="KA199" i="1"/>
  <c r="JZ199" i="1" s="1" a="1"/>
  <c r="JZ199" i="1" s="1"/>
  <c r="KA204" i="1"/>
  <c r="JZ204" i="1" s="1" a="1"/>
  <c r="JZ204" i="1" s="1"/>
  <c r="KA201" i="1"/>
  <c r="JZ201" i="1" s="1" a="1"/>
  <c r="JZ201" i="1" s="1"/>
  <c r="KA203" i="1"/>
  <c r="JZ203" i="1" s="1" a="1"/>
  <c r="JZ203" i="1" s="1"/>
  <c r="KA200" i="1"/>
  <c r="JZ200" i="1" s="1" a="1"/>
  <c r="JZ200" i="1" s="1"/>
  <c r="IT197" i="1"/>
  <c r="IT195" i="1"/>
  <c r="IT208" i="1"/>
  <c r="IT205" i="1"/>
  <c r="IT196" i="1"/>
  <c r="IT207" i="1"/>
  <c r="IT209" i="1"/>
  <c r="IT199" i="1"/>
  <c r="IT204" i="1"/>
  <c r="IT203" i="1"/>
  <c r="IT201" i="1"/>
  <c r="IT200" i="1"/>
  <c r="BK195" i="1"/>
  <c r="BK205" i="1"/>
  <c r="BK196" i="1"/>
  <c r="BK208" i="1"/>
  <c r="BK199" i="1"/>
  <c r="BK207" i="1"/>
  <c r="BK197" i="1"/>
  <c r="BK203" i="1"/>
  <c r="BK209" i="1"/>
  <c r="BK200" i="1"/>
  <c r="BK201" i="1"/>
  <c r="BK204" i="1"/>
  <c r="ON196" i="1"/>
  <c r="ON208" i="1"/>
  <c r="ON195" i="1"/>
  <c r="ON205" i="1"/>
  <c r="ON197" i="1"/>
  <c r="ON199" i="1"/>
  <c r="ON203" i="1"/>
  <c r="ON207" i="1"/>
  <c r="ON209" i="1"/>
  <c r="ON204" i="1"/>
  <c r="ON200" i="1"/>
  <c r="ON201" i="1"/>
  <c r="LA205" i="1"/>
  <c r="LA197" i="1"/>
  <c r="LA195" i="1"/>
  <c r="LA196" i="1"/>
  <c r="LA208" i="1"/>
  <c r="LA207" i="1"/>
  <c r="LA199" i="1"/>
  <c r="LA200" i="1"/>
  <c r="LA201" i="1"/>
  <c r="LA209" i="1"/>
  <c r="LA203" i="1"/>
  <c r="LA204" i="1"/>
  <c r="BH208" i="1"/>
  <c r="BH195" i="1"/>
  <c r="BH205" i="1"/>
  <c r="BH196" i="1"/>
  <c r="BH197" i="1"/>
  <c r="BH203" i="1"/>
  <c r="BH209" i="1"/>
  <c r="BH207" i="1"/>
  <c r="BH199" i="1"/>
  <c r="BH200" i="1"/>
  <c r="BH204" i="1"/>
  <c r="BH201" i="1"/>
  <c r="IP208" i="1"/>
  <c r="IP195" i="1"/>
  <c r="IP205" i="1"/>
  <c r="IP196" i="1"/>
  <c r="IP209" i="1"/>
  <c r="IP203" i="1"/>
  <c r="IP207" i="1"/>
  <c r="IP199" i="1"/>
  <c r="IP200" i="1"/>
  <c r="IP197" i="1"/>
  <c r="IP204" i="1"/>
  <c r="IP201" i="1"/>
  <c r="KS195" i="1"/>
  <c r="KS196" i="1"/>
  <c r="KS208" i="1"/>
  <c r="KS197" i="1"/>
  <c r="KS205" i="1"/>
  <c r="KS199" i="1"/>
  <c r="KS203" i="1"/>
  <c r="KS209" i="1"/>
  <c r="KS207" i="1"/>
  <c r="KS200" i="1"/>
  <c r="KS201" i="1"/>
  <c r="KS204" i="1"/>
  <c r="BJ195" i="1"/>
  <c r="BJ196" i="1"/>
  <c r="BJ205" i="1"/>
  <c r="BJ199" i="1"/>
  <c r="BJ209" i="1"/>
  <c r="BJ197" i="1"/>
  <c r="BJ208" i="1"/>
  <c r="BJ203" i="1"/>
  <c r="BJ204" i="1"/>
  <c r="BJ201" i="1"/>
  <c r="BJ200" i="1"/>
  <c r="BJ207" i="1"/>
  <c r="DT208" i="1"/>
  <c r="DT196" i="1"/>
  <c r="DT205" i="1"/>
  <c r="DT195" i="1"/>
  <c r="DT203" i="1"/>
  <c r="DT207" i="1"/>
  <c r="DT199" i="1"/>
  <c r="DT197" i="1"/>
  <c r="DT204" i="1"/>
  <c r="DT200" i="1"/>
  <c r="DT201" i="1"/>
  <c r="DT209" i="1"/>
  <c r="KR195" i="1"/>
  <c r="KR208" i="1"/>
  <c r="KR205" i="1"/>
  <c r="KR196" i="1"/>
  <c r="KR199" i="1"/>
  <c r="KR207" i="1"/>
  <c r="KR197" i="1"/>
  <c r="KR209" i="1"/>
  <c r="KR200" i="1"/>
  <c r="KR204" i="1"/>
  <c r="KR201" i="1"/>
  <c r="KR203" i="1"/>
  <c r="CU196" i="1"/>
  <c r="CU195" i="1"/>
  <c r="CU208" i="1"/>
  <c r="CU205" i="1"/>
  <c r="CU209" i="1"/>
  <c r="CU203" i="1"/>
  <c r="CU199" i="1"/>
  <c r="CU197" i="1"/>
  <c r="CU207" i="1"/>
  <c r="CU200" i="1"/>
  <c r="CU204" i="1"/>
  <c r="CU201" i="1"/>
  <c r="IO195" i="1"/>
  <c r="IO205" i="1"/>
  <c r="IO208" i="1"/>
  <c r="IO196" i="1"/>
  <c r="IO207" i="1"/>
  <c r="IO199" i="1"/>
  <c r="IO203" i="1"/>
  <c r="IO209" i="1"/>
  <c r="IO197" i="1"/>
  <c r="IO200" i="1"/>
  <c r="IO204" i="1"/>
  <c r="IO201" i="1"/>
  <c r="BF205" i="1"/>
  <c r="BF195" i="1"/>
  <c r="BF208" i="1"/>
  <c r="BF196" i="1"/>
  <c r="BF207" i="1"/>
  <c r="BF199" i="1"/>
  <c r="BF209" i="1"/>
  <c r="BF200" i="1"/>
  <c r="BF203" i="1"/>
  <c r="BF197" i="1"/>
  <c r="BF201" i="1"/>
  <c r="BF204" i="1"/>
  <c r="KQ208" i="1"/>
  <c r="KQ195" i="1"/>
  <c r="KQ205" i="1"/>
  <c r="KQ196" i="1"/>
  <c r="KQ197" i="1"/>
  <c r="KQ207" i="1"/>
  <c r="KQ201" i="1"/>
  <c r="KQ203" i="1"/>
  <c r="KQ199" i="1"/>
  <c r="KQ200" i="1"/>
  <c r="KQ209" i="1"/>
  <c r="KQ204" i="1"/>
  <c r="LF205" i="1"/>
  <c r="LF208" i="1"/>
  <c r="LF195" i="1"/>
  <c r="LF196" i="1"/>
  <c r="LF207" i="1"/>
  <c r="LF197" i="1"/>
  <c r="LF199" i="1"/>
  <c r="LF209" i="1"/>
  <c r="LF200" i="1"/>
  <c r="LF204" i="1"/>
  <c r="LF201" i="1"/>
  <c r="LF203" i="1"/>
  <c r="IS195" i="1"/>
  <c r="IS205" i="1"/>
  <c r="IS196" i="1"/>
  <c r="IS208" i="1"/>
  <c r="IS207" i="1"/>
  <c r="IS197" i="1"/>
  <c r="IS199" i="1"/>
  <c r="IS209" i="1"/>
  <c r="IS200" i="1"/>
  <c r="IS201" i="1"/>
  <c r="IS204" i="1"/>
  <c r="IS203" i="1"/>
  <c r="CY208" i="1"/>
  <c r="CY205" i="1"/>
  <c r="CY196" i="1"/>
  <c r="CY195" i="1"/>
  <c r="CY207" i="1"/>
  <c r="CY199" i="1"/>
  <c r="CY197" i="1"/>
  <c r="CY204" i="1"/>
  <c r="CY203" i="1"/>
  <c r="CY201" i="1"/>
  <c r="CY209" i="1"/>
  <c r="CY200" i="1"/>
  <c r="LW68" i="1"/>
  <c r="BU73" i="1"/>
  <c r="LW67" i="1"/>
  <c r="BY75" i="1"/>
  <c r="LW64" i="1"/>
  <c r="BU77" i="1"/>
  <c r="BU76" i="1"/>
  <c r="BU75" i="1"/>
  <c r="BY74" i="1"/>
  <c r="BY77" i="1"/>
  <c r="CA77" i="1"/>
  <c r="CA74" i="1"/>
  <c r="LL65" i="1"/>
  <c r="LL64" i="1"/>
  <c r="LL68" i="1"/>
  <c r="BT73" i="1"/>
  <c r="KQ193" i="1"/>
  <c r="KQ191" i="1"/>
  <c r="KQ192" i="1"/>
  <c r="CU191" i="1"/>
  <c r="CU193" i="1"/>
  <c r="CU192" i="1"/>
  <c r="DT191" i="1"/>
  <c r="DT193" i="1"/>
  <c r="DT192" i="1"/>
  <c r="KR191" i="1"/>
  <c r="KR192" i="1"/>
  <c r="KR193" i="1"/>
  <c r="LF191" i="1"/>
  <c r="LF192" i="1"/>
  <c r="LF193" i="1"/>
  <c r="IS191" i="1"/>
  <c r="IS193" i="1"/>
  <c r="IS192" i="1"/>
  <c r="CY192" i="1"/>
  <c r="CY193" i="1"/>
  <c r="CY191" i="1"/>
  <c r="MG66" i="1"/>
  <c r="BS77" i="1"/>
  <c r="BZ74" i="1"/>
  <c r="BX74" i="1"/>
  <c r="BV73" i="1"/>
  <c r="MG67" i="1"/>
  <c r="CL191" i="1"/>
  <c r="CL193" i="1"/>
  <c r="CL192" i="1"/>
  <c r="CI193" i="1"/>
  <c r="CI192" i="1"/>
  <c r="CI191" i="1"/>
  <c r="CJ192" i="1"/>
  <c r="CJ193" i="1"/>
  <c r="CJ191" i="1"/>
  <c r="CK191" i="1"/>
  <c r="CK193" i="1"/>
  <c r="CK192" i="1"/>
  <c r="BL192" i="1"/>
  <c r="BL193" i="1"/>
  <c r="BL191" i="1"/>
  <c r="MG65" i="1"/>
  <c r="BS76" i="1"/>
  <c r="BZ73" i="1"/>
  <c r="BX73" i="1"/>
  <c r="BF192" i="1"/>
  <c r="BF193" i="1"/>
  <c r="BF191" i="1"/>
  <c r="BT77" i="1"/>
  <c r="BS75" i="1"/>
  <c r="KT191" i="1"/>
  <c r="KT192" i="1"/>
  <c r="KT193" i="1"/>
  <c r="IO53" i="1"/>
  <c r="CM192" i="1"/>
  <c r="CM191" i="1"/>
  <c r="CM193" i="1"/>
  <c r="BD193" i="1"/>
  <c r="BD192" i="1"/>
  <c r="BD191" i="1"/>
  <c r="IL193" i="1"/>
  <c r="IL191" i="1"/>
  <c r="IL192" i="1"/>
  <c r="KA193" i="1"/>
  <c r="JZ193" i="1" s="1" a="1"/>
  <c r="JZ193" i="1" s="1"/>
  <c r="KA191" i="1"/>
  <c r="JZ191" i="1" s="1" a="1"/>
  <c r="JZ191" i="1" s="1"/>
  <c r="KA192" i="1"/>
  <c r="JZ192" i="1" s="1" a="1"/>
  <c r="JZ192" i="1" s="1"/>
  <c r="LC193" i="1"/>
  <c r="LC191" i="1"/>
  <c r="LC192" i="1"/>
  <c r="BP192" i="1"/>
  <c r="BP191" i="1"/>
  <c r="BP193" i="1"/>
  <c r="JD191" i="1"/>
  <c r="JD193" i="1"/>
  <c r="JD192" i="1"/>
  <c r="BT76" i="1"/>
  <c r="BS74" i="1"/>
  <c r="MK192" i="1"/>
  <c r="MK193" i="1"/>
  <c r="MK191" i="1"/>
  <c r="CW191" i="1"/>
  <c r="CW193" i="1"/>
  <c r="CW192" i="1"/>
  <c r="CX193" i="1"/>
  <c r="CX192" i="1"/>
  <c r="CX191" i="1"/>
  <c r="BM192" i="1"/>
  <c r="BM191" i="1"/>
  <c r="BM193" i="1"/>
  <c r="BK192" i="1"/>
  <c r="BK193" i="1"/>
  <c r="BK191" i="1"/>
  <c r="LA191" i="1"/>
  <c r="LA192" i="1"/>
  <c r="LA193" i="1"/>
  <c r="BH191" i="1"/>
  <c r="BH192" i="1"/>
  <c r="BH193" i="1"/>
  <c r="BT75" i="1"/>
  <c r="BV77" i="1"/>
  <c r="IO191" i="1"/>
  <c r="IO192" i="1"/>
  <c r="IO193" i="1"/>
  <c r="MS193" i="1"/>
  <c r="MS192" i="1"/>
  <c r="MS191" i="1"/>
  <c r="IT191" i="1"/>
  <c r="IT193" i="1"/>
  <c r="IT192" i="1"/>
  <c r="ON191" i="1"/>
  <c r="ON192" i="1"/>
  <c r="ON193" i="1"/>
  <c r="ED191" i="1"/>
  <c r="ED193" i="1"/>
  <c r="ED192" i="1"/>
  <c r="BO193" i="1"/>
  <c r="BO192" i="1"/>
  <c r="BO191" i="1"/>
  <c r="IP193" i="1"/>
  <c r="IP191" i="1"/>
  <c r="IP192" i="1"/>
  <c r="KS191" i="1"/>
  <c r="KS193" i="1"/>
  <c r="KS192" i="1"/>
  <c r="BJ193" i="1"/>
  <c r="BJ192" i="1"/>
  <c r="BJ191"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85" i="1"/>
  <c r="KT184" i="1"/>
  <c r="KT186" i="1"/>
  <c r="IL184" i="1"/>
  <c r="IL185" i="1"/>
  <c r="IL186" i="1"/>
  <c r="BM186" i="1"/>
  <c r="BM184" i="1"/>
  <c r="BM185" i="1"/>
  <c r="MS184" i="1"/>
  <c r="MS186" i="1"/>
  <c r="MS185" i="1"/>
  <c r="KA186" i="1"/>
  <c r="JZ186" i="1" s="1" a="1"/>
  <c r="JZ186" i="1" s="1"/>
  <c r="KA184" i="1"/>
  <c r="JZ184" i="1" s="1" a="1"/>
  <c r="JZ184" i="1" s="1"/>
  <c r="KA185" i="1"/>
  <c r="JZ185" i="1" s="1" a="1"/>
  <c r="JZ185" i="1" s="1"/>
  <c r="LC184" i="1"/>
  <c r="LC185" i="1"/>
  <c r="LC186" i="1"/>
  <c r="BP185" i="1"/>
  <c r="BP186" i="1"/>
  <c r="BP184" i="1"/>
  <c r="JD184" i="1"/>
  <c r="JD185" i="1"/>
  <c r="JD186" i="1"/>
  <c r="IT184" i="1"/>
  <c r="IT185" i="1"/>
  <c r="IT186" i="1"/>
  <c r="BK186" i="1"/>
  <c r="BK184" i="1"/>
  <c r="BK185" i="1"/>
  <c r="ON186" i="1"/>
  <c r="ON185" i="1"/>
  <c r="ON184" i="1"/>
  <c r="LA186" i="1"/>
  <c r="LA184" i="1"/>
  <c r="LA185" i="1"/>
  <c r="BH186" i="1"/>
  <c r="BH184" i="1"/>
  <c r="BH185" i="1"/>
  <c r="BJ186" i="1"/>
  <c r="BJ184" i="1"/>
  <c r="BJ185" i="1"/>
  <c r="BO186" i="1"/>
  <c r="BO185" i="1"/>
  <c r="BO184" i="1"/>
  <c r="KS185" i="1"/>
  <c r="KS186" i="1"/>
  <c r="KS184" i="1"/>
  <c r="IP185" i="1"/>
  <c r="IP186" i="1"/>
  <c r="IP184" i="1"/>
  <c r="KQ185" i="1"/>
  <c r="KQ186" i="1"/>
  <c r="KQ184" i="1"/>
  <c r="KR186" i="1"/>
  <c r="KR184" i="1"/>
  <c r="KR185" i="1"/>
  <c r="CU186" i="1"/>
  <c r="CU184" i="1"/>
  <c r="CU185" i="1"/>
  <c r="IO186" i="1"/>
  <c r="IO185" i="1"/>
  <c r="IO184" i="1"/>
  <c r="BF184" i="1"/>
  <c r="BF185" i="1"/>
  <c r="BF186" i="1"/>
  <c r="ED184" i="1"/>
  <c r="ED186" i="1"/>
  <c r="ED185" i="1"/>
  <c r="DT185" i="1"/>
  <c r="DT186" i="1"/>
  <c r="DT184" i="1"/>
  <c r="IS186" i="1"/>
  <c r="IS185" i="1"/>
  <c r="IS184" i="1"/>
  <c r="CY185" i="1"/>
  <c r="CY186" i="1"/>
  <c r="CY184" i="1"/>
  <c r="CL186" i="1"/>
  <c r="CL185" i="1"/>
  <c r="CL184" i="1"/>
  <c r="CI185" i="1"/>
  <c r="CI186" i="1"/>
  <c r="CI184" i="1"/>
  <c r="CJ184" i="1"/>
  <c r="CJ185" i="1"/>
  <c r="CJ186" i="1"/>
  <c r="CK186" i="1"/>
  <c r="CK185" i="1"/>
  <c r="CK184" i="1"/>
  <c r="BL185" i="1"/>
  <c r="BL186" i="1"/>
  <c r="BL184" i="1"/>
  <c r="LF184" i="1"/>
  <c r="LF185" i="1"/>
  <c r="LF186" i="1"/>
  <c r="MK186" i="1"/>
  <c r="MK184" i="1"/>
  <c r="MK185" i="1"/>
  <c r="CM184" i="1"/>
  <c r="CM186" i="1"/>
  <c r="CM185" i="1"/>
  <c r="CW185" i="1"/>
  <c r="CW186" i="1"/>
  <c r="CW184" i="1"/>
  <c r="BD184" i="1"/>
  <c r="BD185" i="1"/>
  <c r="BD186" i="1"/>
  <c r="CX184" i="1"/>
  <c r="CX185" i="1"/>
  <c r="CX186"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83" i="1"/>
  <c r="CM182" i="1"/>
  <c r="IT183" i="1"/>
  <c r="IT182" i="1"/>
  <c r="ON182" i="1"/>
  <c r="ON183" i="1"/>
  <c r="LA183" i="1"/>
  <c r="LA182" i="1"/>
  <c r="ED183" i="1"/>
  <c r="ED182" i="1"/>
  <c r="BO182" i="1"/>
  <c r="BO183" i="1"/>
  <c r="IP182" i="1"/>
  <c r="IP183" i="1"/>
  <c r="KS182" i="1"/>
  <c r="KS183" i="1"/>
  <c r="BJ183" i="1"/>
  <c r="BJ182" i="1"/>
  <c r="LF182" i="1"/>
  <c r="LF183" i="1"/>
  <c r="IS183" i="1"/>
  <c r="IS182" i="1"/>
  <c r="IL183" i="1"/>
  <c r="IL182" i="1"/>
  <c r="KT182" i="1"/>
  <c r="KT183" i="1"/>
  <c r="DT183" i="1"/>
  <c r="DT182" i="1"/>
  <c r="KQ182" i="1"/>
  <c r="KQ183" i="1"/>
  <c r="KR182" i="1"/>
  <c r="KR183" i="1"/>
  <c r="CU183" i="1"/>
  <c r="CU182" i="1"/>
  <c r="IO182" i="1"/>
  <c r="IO183" i="1"/>
  <c r="BF182" i="1"/>
  <c r="BF183" i="1"/>
  <c r="CL182" i="1"/>
  <c r="CL183" i="1"/>
  <c r="CI182" i="1"/>
  <c r="CI183" i="1"/>
  <c r="CJ183" i="1"/>
  <c r="CJ182" i="1"/>
  <c r="CK183" i="1"/>
  <c r="CK182" i="1"/>
  <c r="BL182" i="1"/>
  <c r="BL183" i="1"/>
  <c r="MK183" i="1"/>
  <c r="MK182" i="1"/>
  <c r="CW183" i="1"/>
  <c r="CW182" i="1"/>
  <c r="BD182" i="1"/>
  <c r="BD183" i="1"/>
  <c r="CX183" i="1"/>
  <c r="CX182" i="1"/>
  <c r="CY182" i="1"/>
  <c r="CY183" i="1"/>
  <c r="BM182" i="1"/>
  <c r="BM183" i="1"/>
  <c r="MS183" i="1"/>
  <c r="MS182" i="1"/>
  <c r="KA182" i="1"/>
  <c r="JZ182" i="1" s="1" a="1"/>
  <c r="JZ182" i="1" s="1"/>
  <c r="KA183" i="1"/>
  <c r="JZ183" i="1" s="1" a="1"/>
  <c r="JZ183" i="1" s="1"/>
  <c r="LC182" i="1"/>
  <c r="LC183" i="1"/>
  <c r="BP183" i="1"/>
  <c r="BP182" i="1"/>
  <c r="JD183" i="1"/>
  <c r="JD182" i="1"/>
  <c r="BK183" i="1"/>
  <c r="BK182" i="1"/>
  <c r="BH183" i="1"/>
  <c r="BH182"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N58" i="1"/>
  <c r="BV54" i="1"/>
  <c r="BT54" i="1"/>
  <c r="CK58" i="1"/>
  <c r="BV53" i="1"/>
  <c r="BR46" i="1"/>
  <c r="CK57" i="1"/>
  <c r="ON56" i="1"/>
  <c r="BR45" i="1"/>
  <c r="CK56" i="1"/>
  <c r="ON55" i="1"/>
  <c r="BV59" i="1"/>
  <c r="BR47" i="1"/>
  <c r="BR44"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72" i="1"/>
  <c r="MK173" i="1"/>
  <c r="CM172" i="1"/>
  <c r="CM173" i="1"/>
  <c r="CW173" i="1"/>
  <c r="CW172" i="1"/>
  <c r="BD172" i="1"/>
  <c r="BD173" i="1"/>
  <c r="CX172" i="1"/>
  <c r="CX173" i="1"/>
  <c r="CT20" i="1"/>
  <c r="CL173" i="1"/>
  <c r="CL172" i="1"/>
  <c r="CK173" i="1"/>
  <c r="CK172" i="1"/>
  <c r="IL173" i="1"/>
  <c r="IL172" i="1"/>
  <c r="KA172" i="1"/>
  <c r="JZ172" i="1" s="1" a="1"/>
  <c r="JZ172" i="1" s="1"/>
  <c r="KA173" i="1"/>
  <c r="JZ173" i="1" s="1" a="1"/>
  <c r="JZ173" i="1" s="1"/>
  <c r="LC172" i="1"/>
  <c r="LC173" i="1"/>
  <c r="BP173" i="1"/>
  <c r="BP172" i="1"/>
  <c r="JD173" i="1"/>
  <c r="JD172" i="1"/>
  <c r="CT19" i="1"/>
  <c r="MS173" i="1"/>
  <c r="MS172" i="1"/>
  <c r="BK173" i="1"/>
  <c r="BK172" i="1"/>
  <c r="LA172" i="1"/>
  <c r="LA173" i="1"/>
  <c r="BH172" i="1"/>
  <c r="BH173" i="1"/>
  <c r="CJ172" i="1"/>
  <c r="CJ173" i="1"/>
  <c r="BM172" i="1"/>
  <c r="BM173" i="1"/>
  <c r="IT173" i="1"/>
  <c r="IT172" i="1"/>
  <c r="ON173" i="1"/>
  <c r="ON172" i="1"/>
  <c r="ED172" i="1"/>
  <c r="ED173" i="1"/>
  <c r="BO173" i="1"/>
  <c r="BO172" i="1"/>
  <c r="IP172" i="1"/>
  <c r="IP173" i="1"/>
  <c r="KS173" i="1"/>
  <c r="KS172" i="1"/>
  <c r="BJ172" i="1"/>
  <c r="BJ173" i="1"/>
  <c r="CI172" i="1"/>
  <c r="CI173" i="1"/>
  <c r="BL172" i="1"/>
  <c r="BL173" i="1"/>
  <c r="DT172" i="1"/>
  <c r="DT173" i="1"/>
  <c r="KR173" i="1"/>
  <c r="KR172" i="1"/>
  <c r="CU173" i="1"/>
  <c r="CU172" i="1"/>
  <c r="IO172" i="1"/>
  <c r="IO173" i="1"/>
  <c r="BF173" i="1"/>
  <c r="BF172" i="1"/>
  <c r="KT172" i="1"/>
  <c r="KT173" i="1"/>
  <c r="KQ173" i="1"/>
  <c r="KQ172" i="1"/>
  <c r="LF173" i="1"/>
  <c r="LF172" i="1"/>
  <c r="IS172" i="1"/>
  <c r="IS173" i="1"/>
  <c r="CY173" i="1"/>
  <c r="CY172"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1" i="4"/>
  <c r="I532" i="4"/>
  <c r="G482" i="4"/>
  <c r="LA25" i="1"/>
  <c r="LA26" i="1"/>
  <c r="LA31" i="1"/>
  <c r="LA32" i="1"/>
  <c r="LA33" i="1"/>
  <c r="LA36" i="1"/>
  <c r="LA37" i="1"/>
  <c r="CK25" i="1"/>
  <c r="KA26" i="1"/>
  <c r="JZ26" i="1" s="1" a="1"/>
  <c r="JZ26" i="1" s="1"/>
  <c r="CK26" i="1"/>
  <c r="BD31" i="1"/>
  <c r="BD32" i="1"/>
  <c r="BD33" i="1"/>
  <c r="BD36" i="1"/>
  <c r="BD37" i="1"/>
  <c r="BD26" i="1"/>
  <c r="BD25" i="1"/>
  <c r="AT26" i="1"/>
  <c r="AT25" i="1"/>
  <c r="P469" i="4"/>
  <c r="C470" i="4"/>
  <c r="B470" i="4" s="1"/>
  <c r="F534" i="4"/>
  <c r="E534" i="4"/>
  <c r="R534" i="4" s="1"/>
  <c r="D534" i="4"/>
  <c r="Q534" i="4" s="1"/>
  <c r="V470" i="4"/>
  <c r="U526" i="4"/>
  <c r="U520" i="4"/>
  <c r="U523" i="4"/>
  <c r="U529" i="4"/>
  <c r="S453" i="4"/>
  <c r="EE31" i="1"/>
  <c r="EE32" i="1"/>
  <c r="EE33" i="1"/>
  <c r="EE36" i="1"/>
  <c r="KA25" i="1"/>
  <c r="JZ25" i="1" s="1" a="1"/>
  <c r="JZ25" i="1" s="1"/>
  <c r="CG26" i="1"/>
  <c r="CH26" i="1"/>
  <c r="A535"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P303" i="1" l="1"/>
  <c r="MP291" i="1"/>
  <c r="MP301" i="1"/>
  <c r="MP294" i="1"/>
  <c r="MP300" i="1"/>
  <c r="MP302" i="1"/>
  <c r="MP295" i="1"/>
  <c r="MP292" i="1"/>
  <c r="MP296" i="1"/>
  <c r="MP304" i="1"/>
  <c r="MP293" i="1"/>
  <c r="MP305" i="1"/>
  <c r="MP288" i="1"/>
  <c r="MP307" i="1"/>
  <c r="MP290" i="1"/>
  <c r="MP297" i="1"/>
  <c r="MP289" i="1"/>
  <c r="MP299" i="1"/>
  <c r="MP298" i="1"/>
  <c r="MP306" i="1"/>
  <c r="ML292" i="1"/>
  <c r="ML291" i="1"/>
  <c r="ML302" i="1"/>
  <c r="ML295" i="1"/>
  <c r="ML305" i="1"/>
  <c r="ML293" i="1"/>
  <c r="ML294" i="1"/>
  <c r="ML297" i="1"/>
  <c r="ML301" i="1"/>
  <c r="ML304" i="1"/>
  <c r="ML288" i="1"/>
  <c r="ML303" i="1"/>
  <c r="ML296" i="1"/>
  <c r="ML299" i="1"/>
  <c r="ML290" i="1"/>
  <c r="ML300" i="1"/>
  <c r="ML289" i="1"/>
  <c r="ML307" i="1"/>
  <c r="ML298" i="1"/>
  <c r="ML306" i="1"/>
  <c r="MO302" i="1"/>
  <c r="MO303" i="1"/>
  <c r="MO295" i="1"/>
  <c r="MO301" i="1"/>
  <c r="MO300" i="1"/>
  <c r="MO291" i="1"/>
  <c r="MO294" i="1"/>
  <c r="MO289" i="1"/>
  <c r="MO297" i="1"/>
  <c r="MO305" i="1"/>
  <c r="MO304" i="1"/>
  <c r="MO293" i="1"/>
  <c r="MO288" i="1"/>
  <c r="MO292" i="1"/>
  <c r="MO296" i="1"/>
  <c r="MO306" i="1"/>
  <c r="MO299" i="1"/>
  <c r="MO298" i="1"/>
  <c r="MO307" i="1"/>
  <c r="MO290" i="1"/>
  <c r="MR294" i="1"/>
  <c r="MR300" i="1"/>
  <c r="MR301" i="1"/>
  <c r="MR291" i="1"/>
  <c r="MR292" i="1"/>
  <c r="MR295" i="1"/>
  <c r="MR302" i="1"/>
  <c r="MR296" i="1"/>
  <c r="MR288" i="1"/>
  <c r="MR305" i="1"/>
  <c r="MR303" i="1"/>
  <c r="MR304" i="1"/>
  <c r="MR297" i="1"/>
  <c r="MR293" i="1"/>
  <c r="MR290" i="1"/>
  <c r="MR298" i="1"/>
  <c r="MR289" i="1"/>
  <c r="MR306" i="1"/>
  <c r="MR307" i="1"/>
  <c r="MR299" i="1"/>
  <c r="MQ302" i="1"/>
  <c r="MQ292" i="1"/>
  <c r="MQ300" i="1"/>
  <c r="MQ295" i="1"/>
  <c r="MQ291" i="1"/>
  <c r="MQ301" i="1"/>
  <c r="MQ294" i="1"/>
  <c r="MQ293" i="1"/>
  <c r="MQ296" i="1"/>
  <c r="MQ288" i="1"/>
  <c r="MQ297" i="1"/>
  <c r="MQ305" i="1"/>
  <c r="MQ289" i="1"/>
  <c r="MQ290" i="1"/>
  <c r="MQ298" i="1"/>
  <c r="MQ303" i="1"/>
  <c r="MQ307" i="1"/>
  <c r="MQ299" i="1"/>
  <c r="MQ306" i="1"/>
  <c r="MQ304" i="1"/>
  <c r="MN291" i="1"/>
  <c r="MN294" i="1"/>
  <c r="MN301" i="1"/>
  <c r="MN300" i="1"/>
  <c r="MN292" i="1"/>
  <c r="MN302" i="1"/>
  <c r="MN303" i="1"/>
  <c r="MN305" i="1"/>
  <c r="MN295" i="1"/>
  <c r="MN289" i="1"/>
  <c r="MN288" i="1"/>
  <c r="MN297" i="1"/>
  <c r="MN293" i="1"/>
  <c r="MN307" i="1"/>
  <c r="MN290" i="1"/>
  <c r="MN298" i="1"/>
  <c r="MN296" i="1"/>
  <c r="MN306" i="1"/>
  <c r="MN304" i="1"/>
  <c r="MN299" i="1"/>
  <c r="MM295" i="1"/>
  <c r="MM302" i="1"/>
  <c r="MM300" i="1"/>
  <c r="MM294" i="1"/>
  <c r="MM291" i="1"/>
  <c r="MM292" i="1"/>
  <c r="MM301" i="1"/>
  <c r="MM296" i="1"/>
  <c r="MM304" i="1"/>
  <c r="MM303" i="1"/>
  <c r="MM297" i="1"/>
  <c r="MM289" i="1"/>
  <c r="MM299" i="1"/>
  <c r="MM305" i="1"/>
  <c r="MM290" i="1"/>
  <c r="MM288" i="1"/>
  <c r="MM306" i="1"/>
  <c r="MM293" i="1"/>
  <c r="MM307" i="1"/>
  <c r="MM298" i="1"/>
  <c r="ML284" i="1"/>
  <c r="ML285" i="1"/>
  <c r="ML286" i="1"/>
  <c r="ML287" i="1"/>
  <c r="MO286" i="1"/>
  <c r="MO284" i="1"/>
  <c r="MO285" i="1"/>
  <c r="MO287" i="1"/>
  <c r="MP285" i="1"/>
  <c r="MP286" i="1"/>
  <c r="MP284" i="1"/>
  <c r="MP287" i="1"/>
  <c r="MR286" i="1"/>
  <c r="MR287" i="1"/>
  <c r="MR285" i="1"/>
  <c r="MR284" i="1"/>
  <c r="MN285" i="1"/>
  <c r="MN286" i="1"/>
  <c r="MN284" i="1"/>
  <c r="MN287" i="1"/>
  <c r="MQ285" i="1"/>
  <c r="MQ284" i="1"/>
  <c r="MQ286" i="1"/>
  <c r="MQ287" i="1"/>
  <c r="MM286" i="1"/>
  <c r="MM287" i="1"/>
  <c r="MM284" i="1"/>
  <c r="MM285" i="1"/>
  <c r="MP280" i="1"/>
  <c r="MP283" i="1"/>
  <c r="ML280" i="1"/>
  <c r="ML283" i="1"/>
  <c r="MO280" i="1"/>
  <c r="MO283" i="1"/>
  <c r="MR280" i="1"/>
  <c r="MR283" i="1"/>
  <c r="MN280" i="1"/>
  <c r="MN283" i="1"/>
  <c r="MQ280" i="1"/>
  <c r="MQ283" i="1"/>
  <c r="MM280" i="1"/>
  <c r="MM283" i="1"/>
  <c r="MO271" i="1"/>
  <c r="MO273" i="1"/>
  <c r="MO272" i="1"/>
  <c r="MR273" i="1"/>
  <c r="MR272" i="1"/>
  <c r="MR271" i="1"/>
  <c r="MN273" i="1"/>
  <c r="MN271" i="1"/>
  <c r="MN272" i="1"/>
  <c r="MQ272" i="1"/>
  <c r="MQ271" i="1"/>
  <c r="MQ273" i="1"/>
  <c r="MM273" i="1"/>
  <c r="MM271" i="1"/>
  <c r="MM272" i="1"/>
  <c r="MP272" i="1"/>
  <c r="MP273" i="1"/>
  <c r="MP271" i="1"/>
  <c r="ML271" i="1"/>
  <c r="ML273" i="1"/>
  <c r="ML272" i="1"/>
  <c r="MM215" i="1"/>
  <c r="MM216" i="1"/>
  <c r="MM217" i="1"/>
  <c r="MP216" i="1"/>
  <c r="MP217" i="1"/>
  <c r="MP215" i="1"/>
  <c r="ML217" i="1"/>
  <c r="ML215" i="1"/>
  <c r="ML216" i="1"/>
  <c r="MO217" i="1"/>
  <c r="MO216" i="1"/>
  <c r="MO215" i="1"/>
  <c r="MR215" i="1"/>
  <c r="MR216" i="1"/>
  <c r="MR217" i="1"/>
  <c r="MN215" i="1"/>
  <c r="MN217" i="1"/>
  <c r="MN216" i="1"/>
  <c r="MQ217" i="1"/>
  <c r="MQ215" i="1"/>
  <c r="MQ216" i="1"/>
  <c r="ML277" i="1"/>
  <c r="ML278" i="1"/>
  <c r="ML276" i="1"/>
  <c r="ML279" i="1"/>
  <c r="MR277" i="1"/>
  <c r="MR278" i="1"/>
  <c r="MR276" i="1"/>
  <c r="MR279" i="1"/>
  <c r="MP277" i="1"/>
  <c r="MP278" i="1"/>
  <c r="MP276" i="1"/>
  <c r="MP279" i="1"/>
  <c r="MN278" i="1"/>
  <c r="MN277" i="1"/>
  <c r="MN279" i="1"/>
  <c r="MN276" i="1"/>
  <c r="MQ278" i="1"/>
  <c r="MQ277" i="1"/>
  <c r="MQ276" i="1"/>
  <c r="MQ279" i="1"/>
  <c r="MM277" i="1"/>
  <c r="MM278" i="1"/>
  <c r="MM276" i="1"/>
  <c r="MM279" i="1"/>
  <c r="MO278" i="1"/>
  <c r="MO277" i="1"/>
  <c r="MO276" i="1"/>
  <c r="MO279" i="1"/>
  <c r="ML248" i="1"/>
  <c r="ML253" i="1"/>
  <c r="ML260" i="1"/>
  <c r="ML256" i="1"/>
  <c r="ML267" i="1"/>
  <c r="ML265" i="1"/>
  <c r="ML269" i="1"/>
  <c r="ML249" i="1"/>
  <c r="ML268" i="1"/>
  <c r="ML251" i="1"/>
  <c r="ML247" i="1"/>
  <c r="ML252" i="1"/>
  <c r="ML264" i="1"/>
  <c r="ML257" i="1"/>
  <c r="ML263" i="1"/>
  <c r="ML255" i="1"/>
  <c r="ML261" i="1"/>
  <c r="ML259" i="1"/>
  <c r="MQ249" i="1"/>
  <c r="MQ248" i="1"/>
  <c r="MQ265" i="1"/>
  <c r="MQ253" i="1"/>
  <c r="MQ267" i="1"/>
  <c r="MQ260" i="1"/>
  <c r="MQ269" i="1"/>
  <c r="MQ256" i="1"/>
  <c r="MQ247" i="1"/>
  <c r="MQ252" i="1"/>
  <c r="MQ257" i="1"/>
  <c r="MQ259" i="1"/>
  <c r="MQ268" i="1"/>
  <c r="MQ261" i="1"/>
  <c r="MQ255" i="1"/>
  <c r="MQ251" i="1"/>
  <c r="MQ264" i="1"/>
  <c r="MQ263" i="1"/>
  <c r="MM249" i="1"/>
  <c r="MM269" i="1"/>
  <c r="MM253" i="1"/>
  <c r="MM265" i="1"/>
  <c r="MM267" i="1"/>
  <c r="MM248" i="1"/>
  <c r="MM260" i="1"/>
  <c r="MM256" i="1"/>
  <c r="MM255" i="1"/>
  <c r="MM261" i="1"/>
  <c r="MM257" i="1"/>
  <c r="MM259" i="1"/>
  <c r="MM268" i="1"/>
  <c r="MM247" i="1"/>
  <c r="MM264" i="1"/>
  <c r="MM252" i="1"/>
  <c r="MM263" i="1"/>
  <c r="MM251" i="1"/>
  <c r="MO253" i="1"/>
  <c r="MO248" i="1"/>
  <c r="MO249" i="1"/>
  <c r="MO267" i="1"/>
  <c r="MO265" i="1"/>
  <c r="MO256" i="1"/>
  <c r="MO260" i="1"/>
  <c r="MO269" i="1"/>
  <c r="MO257" i="1"/>
  <c r="MO268" i="1"/>
  <c r="MO252" i="1"/>
  <c r="MO261" i="1"/>
  <c r="MO255" i="1"/>
  <c r="MO264" i="1"/>
  <c r="MO259" i="1"/>
  <c r="MO247" i="1"/>
  <c r="MO263" i="1"/>
  <c r="MO251" i="1"/>
  <c r="MP267" i="1"/>
  <c r="MP260" i="1"/>
  <c r="MP269" i="1"/>
  <c r="MP256" i="1"/>
  <c r="MP253" i="1"/>
  <c r="MP249" i="1"/>
  <c r="MP248" i="1"/>
  <c r="MP265" i="1"/>
  <c r="MP259" i="1"/>
  <c r="MP252" i="1"/>
  <c r="MP268" i="1"/>
  <c r="MP261" i="1"/>
  <c r="MP257" i="1"/>
  <c r="MP247" i="1"/>
  <c r="MP251" i="1"/>
  <c r="MP255" i="1"/>
  <c r="MP264" i="1"/>
  <c r="MP263" i="1"/>
  <c r="MR260" i="1"/>
  <c r="MR269" i="1"/>
  <c r="MR256" i="1"/>
  <c r="MR249" i="1"/>
  <c r="MR253" i="1"/>
  <c r="MR265" i="1"/>
  <c r="MR267" i="1"/>
  <c r="MR248" i="1"/>
  <c r="MR259" i="1"/>
  <c r="MR257" i="1"/>
  <c r="MR268" i="1"/>
  <c r="MR251" i="1"/>
  <c r="MR264" i="1"/>
  <c r="MR255" i="1"/>
  <c r="MR247" i="1"/>
  <c r="MR261" i="1"/>
  <c r="MR252" i="1"/>
  <c r="MR263" i="1"/>
  <c r="MN249" i="1"/>
  <c r="MN257" i="1"/>
  <c r="MN267" i="1"/>
  <c r="MN256" i="1"/>
  <c r="MN269" i="1"/>
  <c r="MN253" i="1"/>
  <c r="MN248" i="1"/>
  <c r="MN265" i="1"/>
  <c r="MN260" i="1"/>
  <c r="MN261" i="1"/>
  <c r="MN259" i="1"/>
  <c r="MN247" i="1"/>
  <c r="MN251" i="1"/>
  <c r="MN255" i="1"/>
  <c r="MN263" i="1"/>
  <c r="MN268" i="1"/>
  <c r="MN264" i="1"/>
  <c r="MN252" i="1"/>
  <c r="MP237" i="1"/>
  <c r="MP242" i="1"/>
  <c r="MP222" i="1"/>
  <c r="MP241" i="1"/>
  <c r="MP229" i="1"/>
  <c r="MP234" i="1"/>
  <c r="MP243" i="1"/>
  <c r="MP225" i="1"/>
  <c r="MP231" i="1"/>
  <c r="MP233" i="1"/>
  <c r="MP223" i="1"/>
  <c r="MP221" i="1"/>
  <c r="MP235" i="1"/>
  <c r="MP238" i="1"/>
  <c r="MP227" i="1"/>
  <c r="MP239" i="1"/>
  <c r="MP226" i="1"/>
  <c r="MP230" i="1"/>
  <c r="MO237" i="1"/>
  <c r="MO241" i="1"/>
  <c r="MO222" i="1"/>
  <c r="MO229" i="1"/>
  <c r="MO225" i="1"/>
  <c r="MO233" i="1"/>
  <c r="MO231" i="1"/>
  <c r="MO242" i="1"/>
  <c r="MO221" i="1"/>
  <c r="MO234" i="1"/>
  <c r="MO243" i="1"/>
  <c r="MO238" i="1"/>
  <c r="MO223" i="1"/>
  <c r="MO226" i="1"/>
  <c r="MO230" i="1"/>
  <c r="MO239" i="1"/>
  <c r="MO227" i="1"/>
  <c r="MO235" i="1"/>
  <c r="ML242" i="1"/>
  <c r="ML222" i="1"/>
  <c r="ML237" i="1"/>
  <c r="ML229" i="1"/>
  <c r="ML241" i="1"/>
  <c r="ML234" i="1"/>
  <c r="ML243" i="1"/>
  <c r="ML223" i="1"/>
  <c r="ML231" i="1"/>
  <c r="ML233" i="1"/>
  <c r="ML221" i="1"/>
  <c r="ML226" i="1"/>
  <c r="ML239" i="1"/>
  <c r="ML235" i="1"/>
  <c r="ML225" i="1"/>
  <c r="ML227" i="1"/>
  <c r="ML238" i="1"/>
  <c r="ML230" i="1"/>
  <c r="MR237" i="1"/>
  <c r="MR229" i="1"/>
  <c r="MR241" i="1"/>
  <c r="MR222" i="1"/>
  <c r="MR234" i="1"/>
  <c r="MR231" i="1"/>
  <c r="MR221" i="1"/>
  <c r="MR233" i="1"/>
  <c r="MR243" i="1"/>
  <c r="MR223" i="1"/>
  <c r="MR242" i="1"/>
  <c r="MR225" i="1"/>
  <c r="MR238" i="1"/>
  <c r="MR227" i="1"/>
  <c r="MR230" i="1"/>
  <c r="MR235" i="1"/>
  <c r="MR226" i="1"/>
  <c r="MR239" i="1"/>
  <c r="MN237" i="1"/>
  <c r="MN229" i="1"/>
  <c r="MN241" i="1"/>
  <c r="MN222" i="1"/>
  <c r="MN225" i="1"/>
  <c r="MN242" i="1"/>
  <c r="MN223" i="1"/>
  <c r="MN243" i="1"/>
  <c r="MN231" i="1"/>
  <c r="MN233" i="1"/>
  <c r="MN221" i="1"/>
  <c r="MN234" i="1"/>
  <c r="MN238" i="1"/>
  <c r="MN239" i="1"/>
  <c r="MN235" i="1"/>
  <c r="MN227" i="1"/>
  <c r="MN230" i="1"/>
  <c r="MN226" i="1"/>
  <c r="MQ222" i="1"/>
  <c r="MQ237" i="1"/>
  <c r="MQ241" i="1"/>
  <c r="MQ229" i="1"/>
  <c r="MQ233" i="1"/>
  <c r="MQ223" i="1"/>
  <c r="MQ243" i="1"/>
  <c r="MQ231" i="1"/>
  <c r="MQ234" i="1"/>
  <c r="MQ221" i="1"/>
  <c r="MQ225" i="1"/>
  <c r="MQ242" i="1"/>
  <c r="MQ226" i="1"/>
  <c r="MQ238" i="1"/>
  <c r="MQ230" i="1"/>
  <c r="MQ235" i="1"/>
  <c r="MQ227" i="1"/>
  <c r="MQ239" i="1"/>
  <c r="MM242" i="1"/>
  <c r="MM241" i="1"/>
  <c r="MM237" i="1"/>
  <c r="MM222" i="1"/>
  <c r="MM229" i="1"/>
  <c r="MM225" i="1"/>
  <c r="MM234" i="1"/>
  <c r="MM233" i="1"/>
  <c r="MM243" i="1"/>
  <c r="MM221" i="1"/>
  <c r="MM238" i="1"/>
  <c r="MM223" i="1"/>
  <c r="MM226" i="1"/>
  <c r="MM239" i="1"/>
  <c r="MM235" i="1"/>
  <c r="MM231" i="1"/>
  <c r="MM227" i="1"/>
  <c r="MM230" i="1"/>
  <c r="MO211" i="1"/>
  <c r="MO212" i="1"/>
  <c r="MO213" i="1"/>
  <c r="MR211" i="1"/>
  <c r="MR212" i="1"/>
  <c r="MR213" i="1"/>
  <c r="MQ212" i="1"/>
  <c r="MQ213" i="1"/>
  <c r="MQ211" i="1"/>
  <c r="MN211" i="1"/>
  <c r="MN212" i="1"/>
  <c r="MN213" i="1"/>
  <c r="MM212" i="1"/>
  <c r="MM213" i="1"/>
  <c r="MM211" i="1"/>
  <c r="MP212" i="1"/>
  <c r="MP213" i="1"/>
  <c r="MP211" i="1"/>
  <c r="ML211" i="1"/>
  <c r="ML212" i="1"/>
  <c r="ML213" i="1"/>
  <c r="MO196" i="1"/>
  <c r="MO208" i="1"/>
  <c r="MO195" i="1"/>
  <c r="MO205" i="1"/>
  <c r="MO209" i="1"/>
  <c r="MO197" i="1"/>
  <c r="MO207" i="1"/>
  <c r="MO200" i="1"/>
  <c r="MO204" i="1"/>
  <c r="MO201" i="1"/>
  <c r="MO203" i="1"/>
  <c r="MO199" i="1"/>
  <c r="MR196" i="1"/>
  <c r="MR208" i="1"/>
  <c r="MR195" i="1"/>
  <c r="MR205" i="1"/>
  <c r="MR197" i="1"/>
  <c r="MR199" i="1"/>
  <c r="MR201" i="1"/>
  <c r="MR200" i="1"/>
  <c r="MR204" i="1"/>
  <c r="MR207" i="1"/>
  <c r="MR203" i="1"/>
  <c r="MR209" i="1"/>
  <c r="MN195" i="1"/>
  <c r="MN196" i="1"/>
  <c r="MN205" i="1"/>
  <c r="MN208" i="1"/>
  <c r="MN197" i="1"/>
  <c r="MN207" i="1"/>
  <c r="MN199" i="1"/>
  <c r="MN209" i="1"/>
  <c r="MN203" i="1"/>
  <c r="MN200" i="1"/>
  <c r="MN201" i="1"/>
  <c r="MN204" i="1"/>
  <c r="MM205" i="1"/>
  <c r="MM208" i="1"/>
  <c r="MM195" i="1"/>
  <c r="MM196" i="1"/>
  <c r="MM197" i="1"/>
  <c r="MM209" i="1"/>
  <c r="MM203" i="1"/>
  <c r="MM199" i="1"/>
  <c r="MM207" i="1"/>
  <c r="MM204" i="1"/>
  <c r="MM201" i="1"/>
  <c r="MM200" i="1"/>
  <c r="MP208" i="1"/>
  <c r="MP195" i="1"/>
  <c r="MP205" i="1"/>
  <c r="MP196" i="1"/>
  <c r="MP209" i="1"/>
  <c r="MP197" i="1"/>
  <c r="MP199" i="1"/>
  <c r="MP207" i="1"/>
  <c r="MP203" i="1"/>
  <c r="MP200" i="1"/>
  <c r="MP204" i="1"/>
  <c r="MP201" i="1"/>
  <c r="ML196" i="1"/>
  <c r="ML208" i="1"/>
  <c r="ML195" i="1"/>
  <c r="ML205" i="1"/>
  <c r="ML209" i="1"/>
  <c r="ML197" i="1"/>
  <c r="ML207" i="1"/>
  <c r="ML203" i="1"/>
  <c r="ML199" i="1"/>
  <c r="ML204" i="1"/>
  <c r="ML200" i="1"/>
  <c r="ML201" i="1"/>
  <c r="MQ195" i="1"/>
  <c r="MQ208" i="1"/>
  <c r="MQ205" i="1"/>
  <c r="MQ196" i="1"/>
  <c r="MQ207" i="1"/>
  <c r="MQ203" i="1"/>
  <c r="MQ199" i="1"/>
  <c r="MQ209" i="1"/>
  <c r="MQ197" i="1"/>
  <c r="MQ204" i="1"/>
  <c r="MQ200" i="1"/>
  <c r="MQ201" i="1"/>
  <c r="MR193" i="1"/>
  <c r="MR192" i="1"/>
  <c r="MR191" i="1"/>
  <c r="MN192" i="1"/>
  <c r="MN191" i="1"/>
  <c r="MN193" i="1"/>
  <c r="MQ192" i="1"/>
  <c r="MQ193" i="1"/>
  <c r="MQ191" i="1"/>
  <c r="MM192" i="1"/>
  <c r="MM193" i="1"/>
  <c r="MM191" i="1"/>
  <c r="MO193" i="1"/>
  <c r="MO191" i="1"/>
  <c r="MO192" i="1"/>
  <c r="MP191" i="1"/>
  <c r="MP193" i="1"/>
  <c r="MP192" i="1"/>
  <c r="ML193" i="1"/>
  <c r="ML191" i="1"/>
  <c r="ML192" i="1"/>
  <c r="MN186" i="1"/>
  <c r="MN185" i="1"/>
  <c r="MN184" i="1"/>
  <c r="MQ185" i="1"/>
  <c r="MQ184" i="1"/>
  <c r="MQ186" i="1"/>
  <c r="MM184" i="1"/>
  <c r="MM185" i="1"/>
  <c r="MM186" i="1"/>
  <c r="MP184" i="1"/>
  <c r="MP185" i="1"/>
  <c r="MP186" i="1"/>
  <c r="ML185" i="1"/>
  <c r="ML186" i="1"/>
  <c r="ML184" i="1"/>
  <c r="MO185" i="1"/>
  <c r="MO184" i="1"/>
  <c r="MO186" i="1"/>
  <c r="MR184" i="1"/>
  <c r="MR185" i="1"/>
  <c r="MR186" i="1"/>
  <c r="MO183" i="1"/>
  <c r="MO182" i="1"/>
  <c r="MR182" i="1"/>
  <c r="MR183" i="1"/>
  <c r="MN183" i="1"/>
  <c r="MN182" i="1"/>
  <c r="MQ182" i="1"/>
  <c r="MQ183" i="1"/>
  <c r="MM182" i="1"/>
  <c r="MM183" i="1"/>
  <c r="MP183" i="1"/>
  <c r="MP182" i="1"/>
  <c r="ML182" i="1"/>
  <c r="ML183" i="1"/>
  <c r="MR172" i="1"/>
  <c r="MR173" i="1"/>
  <c r="MO172" i="1"/>
  <c r="MO173" i="1"/>
  <c r="MN172" i="1"/>
  <c r="MN173" i="1"/>
  <c r="MQ172" i="1"/>
  <c r="MQ173" i="1"/>
  <c r="MM172" i="1"/>
  <c r="MM173" i="1"/>
  <c r="MP173" i="1"/>
  <c r="MP172" i="1"/>
  <c r="ML173" i="1"/>
  <c r="ML172"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3" i="4"/>
  <c r="H532" i="4"/>
  <c r="I533" i="4"/>
  <c r="P470" i="4"/>
  <c r="C471" i="4"/>
  <c r="B471" i="4" s="1"/>
  <c r="F535" i="4"/>
  <c r="E535" i="4"/>
  <c r="R535" i="4" s="1"/>
  <c r="D535" i="4"/>
  <c r="Q535" i="4" s="1"/>
  <c r="U527" i="4"/>
  <c r="U524" i="4"/>
  <c r="U530" i="4"/>
  <c r="V471" i="4"/>
  <c r="S454" i="4"/>
  <c r="A536" i="4"/>
  <c r="H533" i="4" l="1"/>
  <c r="U533" i="4" s="1"/>
  <c r="I534" i="4"/>
  <c r="G484" i="4"/>
  <c r="P471" i="4"/>
  <c r="C472" i="4"/>
  <c r="B472" i="4" s="1"/>
  <c r="F536" i="4"/>
  <c r="E536" i="4"/>
  <c r="R536" i="4" s="1"/>
  <c r="D536" i="4"/>
  <c r="Q536" i="4" s="1"/>
  <c r="V472" i="4"/>
  <c r="U528" i="4"/>
  <c r="U531" i="4"/>
  <c r="S455" i="4"/>
  <c r="A537" i="4"/>
  <c r="G485" i="4" l="1"/>
  <c r="H534" i="4"/>
  <c r="U534" i="4" s="1"/>
  <c r="I535" i="4"/>
  <c r="P472" i="4"/>
  <c r="C473" i="4"/>
  <c r="B473" i="4" s="1"/>
  <c r="E537" i="4"/>
  <c r="R537" i="4" s="1"/>
  <c r="D537" i="4"/>
  <c r="Q537" i="4" s="1"/>
  <c r="F537" i="4"/>
  <c r="U532" i="4"/>
  <c r="V473" i="4"/>
  <c r="S456" i="4"/>
  <c r="A538" i="4"/>
  <c r="H535" i="4" l="1"/>
  <c r="U535" i="4" s="1"/>
  <c r="I536" i="4"/>
  <c r="G486" i="4"/>
  <c r="P473" i="4"/>
  <c r="C474" i="4"/>
  <c r="B474" i="4" s="1"/>
  <c r="F538" i="4"/>
  <c r="E538" i="4"/>
  <c r="R538" i="4" s="1"/>
  <c r="D538" i="4"/>
  <c r="Q538" i="4" s="1"/>
  <c r="V474" i="4"/>
  <c r="S457" i="4"/>
  <c r="A539" i="4"/>
  <c r="LQ5" i="1"/>
  <c r="LQ315" i="1" s="1"/>
  <c r="LP5" i="1"/>
  <c r="LP315" i="1" s="1"/>
  <c r="LO5" i="1"/>
  <c r="LO315" i="1" s="1"/>
  <c r="IR5" i="1"/>
  <c r="IR315" i="1" s="1"/>
  <c r="IQ5" i="1"/>
  <c r="IQ315" i="1" s="1"/>
  <c r="IN5" i="1"/>
  <c r="IN315" i="1" s="1"/>
  <c r="IM5" i="1"/>
  <c r="IM315" i="1" s="1"/>
  <c r="IJ5" i="1"/>
  <c r="IJ315" i="1" s="1"/>
  <c r="JT5" i="1"/>
  <c r="JT315" i="1" s="1"/>
  <c r="JS5" i="1"/>
  <c r="JS315" i="1" s="1"/>
  <c r="DW5" i="1"/>
  <c r="DW315" i="1" s="1"/>
  <c r="DV5" i="1"/>
  <c r="DV315" i="1" s="1"/>
  <c r="DU5" i="1"/>
  <c r="DU315" i="1" s="1"/>
  <c r="DS5" i="1"/>
  <c r="DS315" i="1" s="1"/>
  <c r="DR5" i="1"/>
  <c r="DR315" i="1" s="1"/>
  <c r="DQ5" i="1"/>
  <c r="DQ315" i="1" s="1"/>
  <c r="DP5" i="1"/>
  <c r="DP315" i="1" s="1"/>
  <c r="DO5" i="1"/>
  <c r="DO315" i="1" s="1"/>
  <c r="AS5" i="1"/>
  <c r="AS315" i="1" s="1"/>
  <c r="AR5" i="1"/>
  <c r="AR315" i="1" s="1"/>
  <c r="AQ5" i="1"/>
  <c r="AQ315" i="1" s="1"/>
  <c r="AP5" i="1"/>
  <c r="AP315" i="1" s="1"/>
  <c r="AO5" i="1"/>
  <c r="BN5" i="1"/>
  <c r="BN315" i="1" s="1"/>
  <c r="BI5" i="1"/>
  <c r="BI315" i="1" s="1"/>
  <c r="JR5" i="1"/>
  <c r="JR315" i="1" s="1"/>
  <c r="IH5" i="1"/>
  <c r="IH315" i="1" s="1"/>
  <c r="IG5" i="1"/>
  <c r="IG315" i="1" s="1"/>
  <c r="CV5" i="1"/>
  <c r="CV315" i="1" s="1"/>
  <c r="DN13" i="1"/>
  <c r="DM13" i="1"/>
  <c r="JP5" i="1"/>
  <c r="JP315" i="1" s="1"/>
  <c r="JN5" i="1"/>
  <c r="JN315" i="1" s="1"/>
  <c r="AX5" i="1"/>
  <c r="AX315" i="1" s="1"/>
  <c r="G487" i="4" l="1"/>
  <c r="H536" i="4"/>
  <c r="U536" i="4" s="1"/>
  <c r="I537" i="4"/>
  <c r="P474" i="4"/>
  <c r="C475" i="4"/>
  <c r="B475" i="4" s="1"/>
  <c r="F539" i="4"/>
  <c r="E539" i="4"/>
  <c r="R539" i="4" s="1"/>
  <c r="D539" i="4"/>
  <c r="Q539" i="4" s="1"/>
  <c r="V475" i="4"/>
  <c r="S458" i="4"/>
  <c r="A540" i="4"/>
  <c r="CV13" i="1"/>
  <c r="CV17" i="1" s="1"/>
  <c r="H537" i="4" l="1"/>
  <c r="U537" i="4" s="1"/>
  <c r="I538" i="4"/>
  <c r="G488" i="4"/>
  <c r="P475" i="4"/>
  <c r="C476" i="4"/>
  <c r="B476" i="4" s="1"/>
  <c r="F540" i="4"/>
  <c r="E540" i="4"/>
  <c r="R540" i="4" s="1"/>
  <c r="D540" i="4"/>
  <c r="Q540" i="4" s="1"/>
  <c r="V476" i="4"/>
  <c r="S459" i="4"/>
  <c r="A541" i="4"/>
  <c r="CV16" i="1"/>
  <c r="CV14" i="1"/>
  <c r="CV99" i="1" l="1"/>
  <c r="CV104" i="1" s="1"/>
  <c r="CV108" i="1"/>
  <c r="AL99" i="1"/>
  <c r="CV153" i="1"/>
  <c r="CV158" i="1" s="1"/>
  <c r="CV162" i="1"/>
  <c r="AL153" i="1"/>
  <c r="CV214" i="1"/>
  <c r="CV270" i="1"/>
  <c r="CV135" i="1"/>
  <c r="AL135" i="1" s="1"/>
  <c r="AL136" i="1" s="1"/>
  <c r="AL137" i="1" s="1"/>
  <c r="AL138" i="1" s="1"/>
  <c r="AL139" i="1" s="1"/>
  <c r="CV117" i="1"/>
  <c r="CV126" i="1"/>
  <c r="CV144" i="1"/>
  <c r="AL144" i="1" s="1"/>
  <c r="AL145" i="1" s="1"/>
  <c r="AL146" i="1" s="1"/>
  <c r="AL147" i="1" s="1"/>
  <c r="AL148" i="1" s="1"/>
  <c r="CV262" i="1"/>
  <c r="CV266" i="1"/>
  <c r="CV250" i="1"/>
  <c r="CV246" i="1"/>
  <c r="AL246" i="1" s="1"/>
  <c r="CV254" i="1"/>
  <c r="CV258" i="1"/>
  <c r="CV210" i="1"/>
  <c r="CV224" i="1"/>
  <c r="CV232" i="1"/>
  <c r="CV236" i="1"/>
  <c r="CV220" i="1"/>
  <c r="AL220" i="1" s="1"/>
  <c r="CV228" i="1"/>
  <c r="CV240" i="1"/>
  <c r="CV206" i="1"/>
  <c r="CV202" i="1"/>
  <c r="CV198" i="1"/>
  <c r="CV194" i="1"/>
  <c r="CV81" i="1"/>
  <c r="CV90" i="1"/>
  <c r="CV190" i="1"/>
  <c r="AL190" i="1" s="1"/>
  <c r="CV72" i="1"/>
  <c r="CV181" i="1"/>
  <c r="AL181" i="1" s="1"/>
  <c r="CV177" i="1"/>
  <c r="AL177" i="1" s="1"/>
  <c r="CV52" i="1"/>
  <c r="CV59" i="1" s="1"/>
  <c r="CV63" i="1"/>
  <c r="CV41" i="1"/>
  <c r="CV48" i="1" s="1"/>
  <c r="CV171" i="1"/>
  <c r="AL171" i="1" s="1"/>
  <c r="G489" i="4"/>
  <c r="H538" i="4"/>
  <c r="U538" i="4" s="1"/>
  <c r="I539" i="4"/>
  <c r="CV19" i="1"/>
  <c r="CV18" i="1"/>
  <c r="P476" i="4"/>
  <c r="C477" i="4"/>
  <c r="B477" i="4" s="1"/>
  <c r="F541" i="4"/>
  <c r="E541" i="4"/>
  <c r="R541" i="4" s="1"/>
  <c r="D541" i="4"/>
  <c r="Q541" i="4" s="1"/>
  <c r="V477" i="4"/>
  <c r="S460" i="4"/>
  <c r="CV30" i="1"/>
  <c r="AL30" i="1" s="1"/>
  <c r="A542" i="4"/>
  <c r="CV24" i="1"/>
  <c r="CV113" i="1" l="1"/>
  <c r="AL108" i="1"/>
  <c r="AL109" i="1" s="1"/>
  <c r="AL100" i="1"/>
  <c r="CV167" i="1"/>
  <c r="AL162" i="1"/>
  <c r="AL154" i="1"/>
  <c r="CV303" i="1"/>
  <c r="CV292" i="1"/>
  <c r="CV295" i="1"/>
  <c r="CV289" i="1"/>
  <c r="CV291" i="1"/>
  <c r="CV300" i="1"/>
  <c r="CV294" i="1"/>
  <c r="CV301" i="1"/>
  <c r="CV302" i="1"/>
  <c r="CV296" i="1"/>
  <c r="CV305" i="1"/>
  <c r="CV297" i="1"/>
  <c r="CV288" i="1"/>
  <c r="CV304" i="1"/>
  <c r="CV293" i="1"/>
  <c r="CV299" i="1"/>
  <c r="CV298" i="1"/>
  <c r="CV307" i="1"/>
  <c r="CV290" i="1"/>
  <c r="CV306" i="1"/>
  <c r="CV286" i="1"/>
  <c r="CV284" i="1"/>
  <c r="CV287" i="1"/>
  <c r="CV285" i="1"/>
  <c r="CV280" i="1"/>
  <c r="CV283" i="1"/>
  <c r="AL283" i="1" s="1"/>
  <c r="CV272" i="1"/>
  <c r="CV273" i="1"/>
  <c r="CV271" i="1"/>
  <c r="CV215" i="1"/>
  <c r="CV216" i="1"/>
  <c r="CV217" i="1"/>
  <c r="AL126" i="1"/>
  <c r="AL127" i="1" s="1"/>
  <c r="AL128" i="1" s="1"/>
  <c r="AL129" i="1" s="1"/>
  <c r="AL130" i="1" s="1"/>
  <c r="AL117" i="1"/>
  <c r="AL118" i="1" s="1"/>
  <c r="AL119" i="1" s="1"/>
  <c r="AL120" i="1" s="1"/>
  <c r="AL121" i="1" s="1"/>
  <c r="AL122" i="1" s="1"/>
  <c r="CV149" i="1"/>
  <c r="AL149" i="1" s="1"/>
  <c r="CV131" i="1"/>
  <c r="CV122" i="1"/>
  <c r="CV140" i="1"/>
  <c r="AL140" i="1" s="1"/>
  <c r="CV277" i="1"/>
  <c r="CV278" i="1"/>
  <c r="CV276" i="1"/>
  <c r="CV279" i="1"/>
  <c r="AL52" i="1"/>
  <c r="AL53" i="1" s="1"/>
  <c r="CV267" i="1"/>
  <c r="CV249" i="1"/>
  <c r="CV260" i="1"/>
  <c r="CV269" i="1"/>
  <c r="CV256" i="1"/>
  <c r="CV265" i="1"/>
  <c r="CV248" i="1"/>
  <c r="CV253" i="1"/>
  <c r="CV259" i="1"/>
  <c r="CV252" i="1"/>
  <c r="CV251" i="1"/>
  <c r="CV247" i="1"/>
  <c r="AL247" i="1" s="1"/>
  <c r="CV257" i="1"/>
  <c r="CV268" i="1"/>
  <c r="CV264" i="1"/>
  <c r="CV255" i="1"/>
  <c r="CV261" i="1"/>
  <c r="CV263" i="1"/>
  <c r="CV237" i="1"/>
  <c r="CV229" i="1"/>
  <c r="CV241" i="1"/>
  <c r="CV222" i="1"/>
  <c r="CV242" i="1"/>
  <c r="CV221" i="1"/>
  <c r="AL221" i="1" s="1"/>
  <c r="CV234" i="1"/>
  <c r="CV243" i="1"/>
  <c r="CV225" i="1"/>
  <c r="CV223" i="1"/>
  <c r="CV231" i="1"/>
  <c r="CV227" i="1"/>
  <c r="CV233" i="1"/>
  <c r="CV226" i="1"/>
  <c r="CV230" i="1"/>
  <c r="CV235" i="1"/>
  <c r="CV238" i="1"/>
  <c r="CV239" i="1"/>
  <c r="CV213" i="1"/>
  <c r="CV212" i="1"/>
  <c r="CV211" i="1"/>
  <c r="CV205" i="1"/>
  <c r="CV195" i="1"/>
  <c r="CV196" i="1"/>
  <c r="CV208" i="1"/>
  <c r="CV207" i="1"/>
  <c r="CV209" i="1"/>
  <c r="CV197" i="1"/>
  <c r="CV203" i="1"/>
  <c r="CV199" i="1"/>
  <c r="CV200" i="1"/>
  <c r="CV201" i="1"/>
  <c r="CV204" i="1"/>
  <c r="CV192" i="1"/>
  <c r="CV193" i="1"/>
  <c r="CV191" i="1"/>
  <c r="AL191" i="1" s="1"/>
  <c r="CV95" i="1"/>
  <c r="AL90" i="1"/>
  <c r="CV86" i="1"/>
  <c r="AL81" i="1"/>
  <c r="CV77" i="1"/>
  <c r="AL72" i="1"/>
  <c r="AL41" i="1"/>
  <c r="AL42" i="1" s="1"/>
  <c r="AL43" i="1" s="1"/>
  <c r="AL44" i="1" s="1"/>
  <c r="AL45" i="1" s="1"/>
  <c r="AL46" i="1" s="1"/>
  <c r="AL47" i="1" s="1"/>
  <c r="AL48" i="1" s="1"/>
  <c r="CV185" i="1"/>
  <c r="CV184" i="1"/>
  <c r="CV186" i="1"/>
  <c r="CV182" i="1"/>
  <c r="AL182" i="1" s="1"/>
  <c r="CV183" i="1"/>
  <c r="CV68" i="1"/>
  <c r="AL63" i="1"/>
  <c r="AL24" i="1"/>
  <c r="CV173" i="1"/>
  <c r="CV172" i="1"/>
  <c r="AL172" i="1" s="1"/>
  <c r="AL31" i="1"/>
  <c r="AL32" i="1" s="1"/>
  <c r="AL33" i="1" s="1"/>
  <c r="AL34" i="1" s="1"/>
  <c r="AL35" i="1" s="1"/>
  <c r="AL36" i="1" s="1"/>
  <c r="H539" i="4"/>
  <c r="U539" i="4" s="1"/>
  <c r="I540" i="4"/>
  <c r="G490" i="4"/>
  <c r="CV21" i="1"/>
  <c r="AL21" i="1" s="1"/>
  <c r="CV20" i="1"/>
  <c r="AL20" i="1" s="1"/>
  <c r="P477" i="4"/>
  <c r="C478" i="4"/>
  <c r="B478" i="4" s="1"/>
  <c r="F542" i="4"/>
  <c r="E542" i="4"/>
  <c r="R542" i="4" s="1"/>
  <c r="D542" i="4"/>
  <c r="Q542" i="4" s="1"/>
  <c r="V478" i="4"/>
  <c r="S461" i="4"/>
  <c r="CV37" i="1"/>
  <c r="A543" i="4"/>
  <c r="CV26" i="1"/>
  <c r="CV25" i="1"/>
  <c r="C58" i="3"/>
  <c r="C57" i="3"/>
  <c r="C56" i="3"/>
  <c r="C43" i="3"/>
  <c r="C40" i="3"/>
  <c r="C39" i="3"/>
  <c r="C37" i="3"/>
  <c r="C34" i="3"/>
  <c r="AL101" i="1" l="1"/>
  <c r="AL163" i="1"/>
  <c r="AL155" i="1"/>
  <c r="AL131" i="1"/>
  <c r="AL284" i="1"/>
  <c r="AL285" i="1" s="1"/>
  <c r="AL192" i="1"/>
  <c r="AL193" i="1" s="1"/>
  <c r="AL194" i="1" s="1"/>
  <c r="AL248" i="1"/>
  <c r="AL222" i="1"/>
  <c r="AL25" i="1"/>
  <c r="AL82" i="1"/>
  <c r="AL91" i="1"/>
  <c r="AL73" i="1"/>
  <c r="AL183" i="1"/>
  <c r="AL184" i="1" s="1"/>
  <c r="AL64" i="1"/>
  <c r="AL54" i="1"/>
  <c r="AL173" i="1"/>
  <c r="AL37" i="1"/>
  <c r="AM8" i="1"/>
  <c r="AM11" i="1"/>
  <c r="AM12" i="1"/>
  <c r="AM9" i="1"/>
  <c r="AM10" i="1"/>
  <c r="G491" i="4"/>
  <c r="H540" i="4"/>
  <c r="U540" i="4" s="1"/>
  <c r="I541" i="4"/>
  <c r="P478" i="4"/>
  <c r="C479" i="4"/>
  <c r="B479" i="4" s="1"/>
  <c r="F543" i="4"/>
  <c r="E543" i="4"/>
  <c r="R543" i="4" s="1"/>
  <c r="D543" i="4"/>
  <c r="Q543" i="4" s="1"/>
  <c r="V479" i="4"/>
  <c r="S462" i="4"/>
  <c r="A544" i="4"/>
  <c r="IR13" i="1"/>
  <c r="IR17" i="1" s="1"/>
  <c r="B37" i="3"/>
  <c r="B58" i="3"/>
  <c r="B57" i="3"/>
  <c r="B56" i="3"/>
  <c r="B43" i="3"/>
  <c r="B39" i="3"/>
  <c r="B40" i="3"/>
  <c r="AL110" i="1" l="1"/>
  <c r="AL102" i="1"/>
  <c r="AL164" i="1"/>
  <c r="AL156" i="1"/>
  <c r="AL286" i="1"/>
  <c r="AL249" i="1"/>
  <c r="AL223" i="1"/>
  <c r="AL195" i="1"/>
  <c r="AL92" i="1"/>
  <c r="AL83" i="1"/>
  <c r="AL74" i="1"/>
  <c r="AL185" i="1"/>
  <c r="AL65" i="1"/>
  <c r="AL55" i="1"/>
  <c r="H541" i="4"/>
  <c r="U541" i="4" s="1"/>
  <c r="I542" i="4"/>
  <c r="G492" i="4"/>
  <c r="P479" i="4"/>
  <c r="C480" i="4"/>
  <c r="B480" i="4" s="1"/>
  <c r="F544" i="4"/>
  <c r="E544" i="4"/>
  <c r="R544" i="4" s="1"/>
  <c r="D544" i="4"/>
  <c r="Q544" i="4" s="1"/>
  <c r="V480" i="4"/>
  <c r="S463" i="4"/>
  <c r="A545" i="4"/>
  <c r="IR16" i="1"/>
  <c r="IR14" i="1"/>
  <c r="AS13" i="1"/>
  <c r="IR99" i="1" l="1"/>
  <c r="IR100" i="1" s="1"/>
  <c r="IR108" i="1"/>
  <c r="AL111" i="1"/>
  <c r="AL103" i="1"/>
  <c r="IR101" i="1"/>
  <c r="IR153" i="1"/>
  <c r="IR154" i="1" s="1"/>
  <c r="IR162" i="1"/>
  <c r="AL165" i="1"/>
  <c r="AL157" i="1"/>
  <c r="AL287" i="1"/>
  <c r="AL288" i="1" s="1"/>
  <c r="IR214" i="1"/>
  <c r="IR270" i="1"/>
  <c r="IR117" i="1"/>
  <c r="IR126" i="1"/>
  <c r="IR144" i="1"/>
  <c r="IR135" i="1"/>
  <c r="IR258" i="1"/>
  <c r="IR262" i="1"/>
  <c r="IR266" i="1"/>
  <c r="IR254" i="1"/>
  <c r="IR250" i="1"/>
  <c r="IR246" i="1"/>
  <c r="AL250" i="1"/>
  <c r="IR210" i="1"/>
  <c r="IR236" i="1"/>
  <c r="IR240" i="1"/>
  <c r="IR224" i="1"/>
  <c r="IR232" i="1"/>
  <c r="IR220" i="1"/>
  <c r="IR228" i="1"/>
  <c r="AL224" i="1"/>
  <c r="AL196" i="1"/>
  <c r="IR194" i="1"/>
  <c r="IR206" i="1"/>
  <c r="IR202" i="1"/>
  <c r="IR198" i="1"/>
  <c r="IR81" i="1"/>
  <c r="IR90" i="1"/>
  <c r="IR190" i="1"/>
  <c r="IR72" i="1"/>
  <c r="AL186" i="1"/>
  <c r="IR181" i="1"/>
  <c r="IR177" i="1"/>
  <c r="IR52" i="1"/>
  <c r="IR59" i="1" s="1"/>
  <c r="IR63" i="1"/>
  <c r="AL56" i="1"/>
  <c r="IR41" i="1"/>
  <c r="IR42" i="1" s="1"/>
  <c r="IR171" i="1"/>
  <c r="G493" i="4"/>
  <c r="H542" i="4"/>
  <c r="U542" i="4" s="1"/>
  <c r="I543" i="4"/>
  <c r="IR19" i="1"/>
  <c r="IR18" i="1"/>
  <c r="P480" i="4"/>
  <c r="C481" i="4"/>
  <c r="B481" i="4" s="1"/>
  <c r="F545" i="4"/>
  <c r="E545" i="4"/>
  <c r="R545" i="4" s="1"/>
  <c r="D545" i="4"/>
  <c r="Q545" i="4" s="1"/>
  <c r="V481" i="4"/>
  <c r="S464" i="4"/>
  <c r="IR30" i="1"/>
  <c r="A546" i="4"/>
  <c r="IR24" i="1"/>
  <c r="AS14" i="1"/>
  <c r="IR104" i="1" l="1"/>
  <c r="IR103" i="1"/>
  <c r="IR102" i="1"/>
  <c r="IR157" i="1"/>
  <c r="IR156" i="1"/>
  <c r="AL112" i="1"/>
  <c r="IR109" i="1"/>
  <c r="IR110" i="1"/>
  <c r="IR111" i="1"/>
  <c r="IR112" i="1"/>
  <c r="IR113" i="1"/>
  <c r="IR158" i="1"/>
  <c r="IR155" i="1"/>
  <c r="AL104" i="1"/>
  <c r="AL166" i="1"/>
  <c r="IR163" i="1"/>
  <c r="IR164" i="1"/>
  <c r="IR165" i="1"/>
  <c r="IR166" i="1"/>
  <c r="IR167" i="1"/>
  <c r="AL158" i="1"/>
  <c r="IR301" i="1"/>
  <c r="IR294" i="1"/>
  <c r="IR292" i="1"/>
  <c r="IR303" i="1"/>
  <c r="IR295" i="1"/>
  <c r="IR302" i="1"/>
  <c r="IR288" i="1"/>
  <c r="IR291" i="1"/>
  <c r="IR304" i="1"/>
  <c r="IR293" i="1"/>
  <c r="IR297" i="1"/>
  <c r="IR289" i="1"/>
  <c r="IR300" i="1"/>
  <c r="IR299" i="1"/>
  <c r="IR296" i="1"/>
  <c r="IR306" i="1"/>
  <c r="IR298" i="1"/>
  <c r="IR307" i="1"/>
  <c r="IR305" i="1"/>
  <c r="IR290" i="1"/>
  <c r="AL289" i="1"/>
  <c r="IR286" i="1"/>
  <c r="IR285" i="1"/>
  <c r="IR284" i="1"/>
  <c r="IR287" i="1"/>
  <c r="IR280" i="1"/>
  <c r="IR283" i="1"/>
  <c r="IR271" i="1"/>
  <c r="IR272" i="1"/>
  <c r="IR273" i="1"/>
  <c r="IR216" i="1"/>
  <c r="IR215" i="1"/>
  <c r="IR217" i="1"/>
  <c r="IR136" i="1"/>
  <c r="IR137" i="1"/>
  <c r="IR138" i="1"/>
  <c r="IR139" i="1"/>
  <c r="IR140" i="1"/>
  <c r="IR145" i="1"/>
  <c r="IR146" i="1"/>
  <c r="IR147" i="1"/>
  <c r="IR148" i="1"/>
  <c r="IR149" i="1"/>
  <c r="IR127" i="1"/>
  <c r="IR128" i="1"/>
  <c r="IR129" i="1"/>
  <c r="IR130" i="1"/>
  <c r="IR131" i="1"/>
  <c r="IR118" i="1"/>
  <c r="IR119" i="1"/>
  <c r="IR120" i="1"/>
  <c r="IR121" i="1"/>
  <c r="IR122" i="1"/>
  <c r="IR278" i="1"/>
  <c r="IR277" i="1"/>
  <c r="IR276" i="1"/>
  <c r="IR279" i="1"/>
  <c r="AL251" i="1"/>
  <c r="IR253" i="1"/>
  <c r="IR248" i="1"/>
  <c r="IR267" i="1"/>
  <c r="IR265" i="1"/>
  <c r="IR260" i="1"/>
  <c r="IR256" i="1"/>
  <c r="IR249" i="1"/>
  <c r="IR257" i="1"/>
  <c r="IR264" i="1"/>
  <c r="IR268" i="1"/>
  <c r="IR261" i="1"/>
  <c r="IR259" i="1"/>
  <c r="IR255" i="1"/>
  <c r="IR252" i="1"/>
  <c r="IR251" i="1"/>
  <c r="IR247" i="1"/>
  <c r="IR263" i="1"/>
  <c r="IR269" i="1"/>
  <c r="IR241" i="1"/>
  <c r="IR237" i="1"/>
  <c r="IR222" i="1"/>
  <c r="IR229" i="1"/>
  <c r="IR242" i="1"/>
  <c r="IR223" i="1"/>
  <c r="IR234" i="1"/>
  <c r="IR231" i="1"/>
  <c r="IR225" i="1"/>
  <c r="IR221" i="1"/>
  <c r="IR226" i="1"/>
  <c r="IR230" i="1"/>
  <c r="IR235" i="1"/>
  <c r="IR233" i="1"/>
  <c r="IR238" i="1"/>
  <c r="IR227" i="1"/>
  <c r="IR243" i="1"/>
  <c r="IR239" i="1"/>
  <c r="AL225" i="1"/>
  <c r="IR212" i="1"/>
  <c r="IR213" i="1"/>
  <c r="IR211" i="1"/>
  <c r="AL197" i="1"/>
  <c r="IR196" i="1"/>
  <c r="IR205" i="1"/>
  <c r="IR195" i="1"/>
  <c r="IR208" i="1"/>
  <c r="IR207" i="1"/>
  <c r="IR209" i="1"/>
  <c r="IR199" i="1"/>
  <c r="IR203" i="1"/>
  <c r="IR200" i="1"/>
  <c r="IR201" i="1"/>
  <c r="IR204" i="1"/>
  <c r="IR197" i="1"/>
  <c r="IR191" i="1"/>
  <c r="IR192" i="1"/>
  <c r="IR193" i="1"/>
  <c r="AL93" i="1"/>
  <c r="IR91" i="1"/>
  <c r="IR92" i="1"/>
  <c r="IR93" i="1"/>
  <c r="IR94" i="1"/>
  <c r="IR95" i="1"/>
  <c r="IR82" i="1"/>
  <c r="IR83" i="1"/>
  <c r="IR84" i="1"/>
  <c r="IR85" i="1"/>
  <c r="IR86" i="1"/>
  <c r="AL84" i="1"/>
  <c r="AL75" i="1"/>
  <c r="IR73" i="1"/>
  <c r="IR74" i="1"/>
  <c r="IR75" i="1"/>
  <c r="IR76" i="1"/>
  <c r="IR77" i="1"/>
  <c r="IR56" i="1"/>
  <c r="IR54" i="1"/>
  <c r="IR53" i="1"/>
  <c r="IR185" i="1"/>
  <c r="IR184" i="1"/>
  <c r="IR186" i="1"/>
  <c r="IR58" i="1"/>
  <c r="IR57" i="1"/>
  <c r="IR182" i="1"/>
  <c r="IR183" i="1"/>
  <c r="IR55" i="1"/>
  <c r="AL66" i="1"/>
  <c r="IR64" i="1"/>
  <c r="IR65" i="1"/>
  <c r="IR66" i="1"/>
  <c r="IR67" i="1"/>
  <c r="IR68" i="1"/>
  <c r="AL57" i="1"/>
  <c r="IR48" i="1"/>
  <c r="IR47" i="1"/>
  <c r="IR46" i="1"/>
  <c r="IR45" i="1"/>
  <c r="IR44" i="1"/>
  <c r="IR43" i="1"/>
  <c r="IR172" i="1"/>
  <c r="IR173" i="1"/>
  <c r="IR34" i="1"/>
  <c r="IR35" i="1"/>
  <c r="H543" i="4"/>
  <c r="U543" i="4" s="1"/>
  <c r="I544" i="4"/>
  <c r="G494" i="4"/>
  <c r="IR21" i="1"/>
  <c r="IR20" i="1"/>
  <c r="IR36" i="1"/>
  <c r="IR37" i="1"/>
  <c r="IR33" i="1"/>
  <c r="IR32" i="1"/>
  <c r="IR31" i="1"/>
  <c r="P481" i="4"/>
  <c r="C482" i="4"/>
  <c r="B482" i="4" s="1"/>
  <c r="F546" i="4"/>
  <c r="E546" i="4"/>
  <c r="R546" i="4" s="1"/>
  <c r="D546" i="4"/>
  <c r="Q546" i="4" s="1"/>
  <c r="V482" i="4"/>
  <c r="S465" i="4"/>
  <c r="A547" i="4"/>
  <c r="AS24" i="1"/>
  <c r="IR26" i="1"/>
  <c r="IR25" i="1"/>
  <c r="AL113" i="1" l="1"/>
  <c r="AL167" i="1"/>
  <c r="AL290" i="1"/>
  <c r="AL252" i="1"/>
  <c r="AL226" i="1"/>
  <c r="AL198" i="1"/>
  <c r="AL85" i="1"/>
  <c r="AL94" i="1"/>
  <c r="AL76" i="1"/>
  <c r="AL67" i="1"/>
  <c r="AL58" i="1"/>
  <c r="G495" i="4"/>
  <c r="H544" i="4"/>
  <c r="U544" i="4" s="1"/>
  <c r="I545" i="4"/>
  <c r="P482" i="4"/>
  <c r="C483" i="4"/>
  <c r="B483" i="4" s="1"/>
  <c r="F547" i="4"/>
  <c r="E547" i="4"/>
  <c r="R547" i="4" s="1"/>
  <c r="D547" i="4"/>
  <c r="Q547" i="4" s="1"/>
  <c r="V483" i="4"/>
  <c r="S466" i="4"/>
  <c r="A548" i="4"/>
  <c r="AS25" i="1"/>
  <c r="AS26" i="1"/>
  <c r="DR13" i="1"/>
  <c r="DS13" i="1"/>
  <c r="JS13" i="1"/>
  <c r="JS17" i="1" s="1"/>
  <c r="JT13" i="1"/>
  <c r="JT17" i="1" s="1"/>
  <c r="AL291" i="1" l="1"/>
  <c r="AL253" i="1"/>
  <c r="AL227" i="1"/>
  <c r="AL199" i="1"/>
  <c r="AL59" i="1"/>
  <c r="DS16" i="1"/>
  <c r="DS17" i="1"/>
  <c r="DR16" i="1"/>
  <c r="DR18" i="1" s="1"/>
  <c r="DR17" i="1"/>
  <c r="H545" i="4"/>
  <c r="U545" i="4" s="1"/>
  <c r="I546" i="4"/>
  <c r="G496" i="4"/>
  <c r="DS18" i="1"/>
  <c r="DS19" i="1"/>
  <c r="P483" i="4"/>
  <c r="C484" i="4"/>
  <c r="D548" i="4"/>
  <c r="Q548" i="4" s="1"/>
  <c r="F548" i="4"/>
  <c r="E548" i="4"/>
  <c r="R548" i="4" s="1"/>
  <c r="V484" i="4"/>
  <c r="S467" i="4"/>
  <c r="A549" i="4"/>
  <c r="JT16" i="1"/>
  <c r="DS14" i="1"/>
  <c r="DR14" i="1"/>
  <c r="JS16" i="1"/>
  <c r="JS14" i="1"/>
  <c r="JT14" i="1"/>
  <c r="DS99" i="1" l="1"/>
  <c r="DS101" i="1" s="1"/>
  <c r="DS108" i="1"/>
  <c r="DR99" i="1"/>
  <c r="DR104" i="1" s="1"/>
  <c r="DR108" i="1"/>
  <c r="DS100" i="1"/>
  <c r="DS104" i="1"/>
  <c r="DR153" i="1"/>
  <c r="DR156" i="1" s="1"/>
  <c r="DR162" i="1"/>
  <c r="DS153" i="1"/>
  <c r="DS154" i="1" s="1"/>
  <c r="DS162" i="1"/>
  <c r="AL292" i="1"/>
  <c r="DR214" i="1"/>
  <c r="DR270" i="1"/>
  <c r="DS214" i="1"/>
  <c r="DS270" i="1"/>
  <c r="DR117" i="1"/>
  <c r="DR135" i="1"/>
  <c r="DR126" i="1"/>
  <c r="DR144" i="1"/>
  <c r="DS126" i="1"/>
  <c r="DS144" i="1"/>
  <c r="DS135" i="1"/>
  <c r="DS117" i="1"/>
  <c r="DS246" i="1"/>
  <c r="DS250" i="1"/>
  <c r="DS258" i="1"/>
  <c r="DS262" i="1"/>
  <c r="DS254" i="1"/>
  <c r="DS266" i="1"/>
  <c r="AL254" i="1"/>
  <c r="DR266" i="1"/>
  <c r="DR250" i="1"/>
  <c r="DR262" i="1"/>
  <c r="DR254" i="1"/>
  <c r="DR246" i="1"/>
  <c r="DR258" i="1"/>
  <c r="DR210" i="1"/>
  <c r="DR220" i="1"/>
  <c r="DR240" i="1"/>
  <c r="DR236" i="1"/>
  <c r="DR224" i="1"/>
  <c r="DR228" i="1"/>
  <c r="DR232" i="1"/>
  <c r="DS210" i="1"/>
  <c r="DS220" i="1"/>
  <c r="DS224" i="1"/>
  <c r="DS236" i="1"/>
  <c r="DS240" i="1"/>
  <c r="DS228" i="1"/>
  <c r="DS232" i="1"/>
  <c r="AL228" i="1"/>
  <c r="DR202" i="1"/>
  <c r="DR194" i="1"/>
  <c r="DR198" i="1"/>
  <c r="DR206" i="1"/>
  <c r="DS206" i="1"/>
  <c r="DS194" i="1"/>
  <c r="DS202" i="1"/>
  <c r="DS198" i="1"/>
  <c r="AL200" i="1"/>
  <c r="DS90" i="1"/>
  <c r="DS81" i="1"/>
  <c r="AL86" i="1"/>
  <c r="DR90" i="1"/>
  <c r="DR81" i="1"/>
  <c r="AL95" i="1"/>
  <c r="DR190" i="1"/>
  <c r="DR72" i="1"/>
  <c r="DS190" i="1"/>
  <c r="DS72" i="1"/>
  <c r="AL77" i="1"/>
  <c r="DS181" i="1"/>
  <c r="DS177" i="1"/>
  <c r="DR181" i="1"/>
  <c r="DR177" i="1"/>
  <c r="DR52" i="1"/>
  <c r="DR58" i="1" s="1"/>
  <c r="DR63" i="1"/>
  <c r="DS52" i="1"/>
  <c r="DS56" i="1" s="1"/>
  <c r="DS63" i="1"/>
  <c r="AL68" i="1"/>
  <c r="DR41" i="1"/>
  <c r="DR43" i="1" s="1"/>
  <c r="DR171" i="1"/>
  <c r="DS41" i="1"/>
  <c r="DS46" i="1" s="1"/>
  <c r="DS171" i="1"/>
  <c r="DR19" i="1"/>
  <c r="G497" i="4"/>
  <c r="H546" i="4"/>
  <c r="U546" i="4" s="1"/>
  <c r="I547" i="4"/>
  <c r="JS19" i="1"/>
  <c r="JS18" i="1"/>
  <c r="JT18" i="1"/>
  <c r="JT19" i="1"/>
  <c r="DS20" i="1"/>
  <c r="DS21" i="1"/>
  <c r="DR20" i="1"/>
  <c r="DR21" i="1"/>
  <c r="P484" i="4"/>
  <c r="C485" i="4"/>
  <c r="B485" i="4" s="1"/>
  <c r="B484" i="4"/>
  <c r="F549" i="4"/>
  <c r="E549" i="4"/>
  <c r="R549" i="4" s="1"/>
  <c r="D549" i="4"/>
  <c r="Q549" i="4" s="1"/>
  <c r="V485" i="4"/>
  <c r="S468" i="4"/>
  <c r="DR30" i="1"/>
  <c r="DS30" i="1"/>
  <c r="A550" i="4"/>
  <c r="DS24" i="1"/>
  <c r="DR24" i="1"/>
  <c r="DS103" i="1" l="1"/>
  <c r="DS102" i="1"/>
  <c r="DR103" i="1"/>
  <c r="DR102" i="1"/>
  <c r="DR101" i="1"/>
  <c r="DR100" i="1"/>
  <c r="DS158" i="1"/>
  <c r="DS157" i="1"/>
  <c r="DR158" i="1"/>
  <c r="DR155" i="1"/>
  <c r="DR109" i="1"/>
  <c r="DR110" i="1"/>
  <c r="DR111" i="1"/>
  <c r="DR112" i="1"/>
  <c r="DR113" i="1"/>
  <c r="DR154" i="1"/>
  <c r="DS109" i="1"/>
  <c r="DS110" i="1"/>
  <c r="DS111" i="1"/>
  <c r="DS112" i="1"/>
  <c r="DS113" i="1"/>
  <c r="DS156" i="1"/>
  <c r="DR157" i="1"/>
  <c r="DS155" i="1"/>
  <c r="DS163" i="1"/>
  <c r="DS164" i="1"/>
  <c r="DS165" i="1"/>
  <c r="DS166" i="1"/>
  <c r="DS167" i="1"/>
  <c r="DR163" i="1"/>
  <c r="DR164" i="1"/>
  <c r="DR165" i="1"/>
  <c r="DR166" i="1"/>
  <c r="DR167" i="1"/>
  <c r="DR292" i="1"/>
  <c r="DR301" i="1"/>
  <c r="DR302" i="1"/>
  <c r="DR291" i="1"/>
  <c r="DR295" i="1"/>
  <c r="DR294" i="1"/>
  <c r="DR300" i="1"/>
  <c r="DR303" i="1"/>
  <c r="DR288" i="1"/>
  <c r="DR297" i="1"/>
  <c r="DR289" i="1"/>
  <c r="DR293" i="1"/>
  <c r="DR304" i="1"/>
  <c r="DR296" i="1"/>
  <c r="DR306" i="1"/>
  <c r="DR305" i="1"/>
  <c r="DR307" i="1"/>
  <c r="DR290" i="1"/>
  <c r="DR299" i="1"/>
  <c r="DR298" i="1"/>
  <c r="DS300" i="1"/>
  <c r="DS295" i="1"/>
  <c r="DS301" i="1"/>
  <c r="DS291" i="1"/>
  <c r="DS302" i="1"/>
  <c r="DS303" i="1"/>
  <c r="DS294" i="1"/>
  <c r="DS289" i="1"/>
  <c r="DS305" i="1"/>
  <c r="DS296" i="1"/>
  <c r="DS304" i="1"/>
  <c r="DS288" i="1"/>
  <c r="DS292" i="1"/>
  <c r="DS297" i="1"/>
  <c r="DS293" i="1"/>
  <c r="DS298" i="1"/>
  <c r="DS299" i="1"/>
  <c r="DS307" i="1"/>
  <c r="DS290" i="1"/>
  <c r="DS306" i="1"/>
  <c r="AL293" i="1"/>
  <c r="DR284" i="1"/>
  <c r="DR285" i="1"/>
  <c r="DR286" i="1"/>
  <c r="DR287" i="1"/>
  <c r="DS286" i="1"/>
  <c r="DS285" i="1"/>
  <c r="DS284" i="1"/>
  <c r="DS287" i="1"/>
  <c r="DS280" i="1"/>
  <c r="DS283" i="1"/>
  <c r="DR280" i="1"/>
  <c r="DR283" i="1"/>
  <c r="DR272" i="1"/>
  <c r="DR273" i="1"/>
  <c r="DR271" i="1"/>
  <c r="DS271" i="1"/>
  <c r="DS273" i="1"/>
  <c r="DS272" i="1"/>
  <c r="DR215" i="1"/>
  <c r="DR217" i="1"/>
  <c r="DR216" i="1"/>
  <c r="DS217" i="1"/>
  <c r="DS215" i="1"/>
  <c r="DS216" i="1"/>
  <c r="DS118" i="1"/>
  <c r="DS119" i="1"/>
  <c r="DS120" i="1"/>
  <c r="DS121" i="1"/>
  <c r="DS122" i="1"/>
  <c r="DS136" i="1"/>
  <c r="DS137" i="1"/>
  <c r="DS138" i="1"/>
  <c r="DS139" i="1"/>
  <c r="DS140" i="1"/>
  <c r="DS145" i="1"/>
  <c r="DS146" i="1"/>
  <c r="DS147" i="1"/>
  <c r="DS148" i="1"/>
  <c r="DS149" i="1"/>
  <c r="DS127" i="1"/>
  <c r="DS128" i="1"/>
  <c r="DS129" i="1"/>
  <c r="DS130" i="1"/>
  <c r="DS131" i="1"/>
  <c r="DR145" i="1"/>
  <c r="DR146" i="1"/>
  <c r="DR147" i="1"/>
  <c r="DR148" i="1"/>
  <c r="DR149" i="1"/>
  <c r="DR127" i="1"/>
  <c r="DR128" i="1"/>
  <c r="DR129" i="1"/>
  <c r="DR130" i="1"/>
  <c r="DR131" i="1"/>
  <c r="DR136" i="1"/>
  <c r="DR137" i="1"/>
  <c r="DR138" i="1"/>
  <c r="DR139" i="1"/>
  <c r="DR140" i="1"/>
  <c r="DR118" i="1"/>
  <c r="DR119" i="1"/>
  <c r="DR120" i="1"/>
  <c r="DR121" i="1"/>
  <c r="DR122" i="1"/>
  <c r="AL276" i="1"/>
  <c r="DR278" i="1"/>
  <c r="DR277" i="1"/>
  <c r="DR276" i="1"/>
  <c r="DR279" i="1"/>
  <c r="DS277" i="1"/>
  <c r="DS278" i="1"/>
  <c r="DS279" i="1"/>
  <c r="DS276" i="1"/>
  <c r="AL255" i="1"/>
  <c r="DR256" i="1"/>
  <c r="DR269" i="1"/>
  <c r="DR253" i="1"/>
  <c r="DR248" i="1"/>
  <c r="DR260" i="1"/>
  <c r="DR265" i="1"/>
  <c r="DR257" i="1"/>
  <c r="DR267" i="1"/>
  <c r="DR249" i="1"/>
  <c r="DR268" i="1"/>
  <c r="DR251" i="1"/>
  <c r="DR252" i="1"/>
  <c r="DR264" i="1"/>
  <c r="DR259" i="1"/>
  <c r="DR261" i="1"/>
  <c r="DR247" i="1"/>
  <c r="DR255" i="1"/>
  <c r="DR263" i="1"/>
  <c r="DS265" i="1"/>
  <c r="DS260" i="1"/>
  <c r="DS269" i="1"/>
  <c r="DS256" i="1"/>
  <c r="DS267" i="1"/>
  <c r="DS253" i="1"/>
  <c r="DS249" i="1"/>
  <c r="DS248" i="1"/>
  <c r="DS268" i="1"/>
  <c r="DS247" i="1"/>
  <c r="DS261" i="1"/>
  <c r="DS259" i="1"/>
  <c r="DS252" i="1"/>
  <c r="DS251" i="1"/>
  <c r="DS264" i="1"/>
  <c r="DS255" i="1"/>
  <c r="DS263" i="1"/>
  <c r="DS257" i="1"/>
  <c r="AL229" i="1"/>
  <c r="DS237" i="1"/>
  <c r="DS242" i="1"/>
  <c r="DS222" i="1"/>
  <c r="DS229" i="1"/>
  <c r="DS234" i="1"/>
  <c r="DS243" i="1"/>
  <c r="DS241" i="1"/>
  <c r="DS231" i="1"/>
  <c r="DS225" i="1"/>
  <c r="DS233" i="1"/>
  <c r="DS223" i="1"/>
  <c r="DS221" i="1"/>
  <c r="DS239" i="1"/>
  <c r="DS235" i="1"/>
  <c r="DS227" i="1"/>
  <c r="DS226" i="1"/>
  <c r="DS230" i="1"/>
  <c r="DS238" i="1"/>
  <c r="DR229" i="1"/>
  <c r="DR222" i="1"/>
  <c r="DR241" i="1"/>
  <c r="DR237" i="1"/>
  <c r="DR233" i="1"/>
  <c r="DR234" i="1"/>
  <c r="DR225" i="1"/>
  <c r="DR231" i="1"/>
  <c r="DR242" i="1"/>
  <c r="DR221" i="1"/>
  <c r="DR243" i="1"/>
  <c r="DR239" i="1"/>
  <c r="DR227" i="1"/>
  <c r="DR235" i="1"/>
  <c r="DR223" i="1"/>
  <c r="DR238" i="1"/>
  <c r="DR226" i="1"/>
  <c r="DR230" i="1"/>
  <c r="DS211" i="1"/>
  <c r="DS213" i="1"/>
  <c r="DS212" i="1"/>
  <c r="DR211" i="1"/>
  <c r="DR212" i="1"/>
  <c r="DR213" i="1"/>
  <c r="DR196" i="1"/>
  <c r="DR195" i="1"/>
  <c r="DR205" i="1"/>
  <c r="DR208" i="1"/>
  <c r="DR199" i="1"/>
  <c r="DR207" i="1"/>
  <c r="DR209" i="1"/>
  <c r="DR203" i="1"/>
  <c r="DR197" i="1"/>
  <c r="DR204" i="1"/>
  <c r="DR201" i="1"/>
  <c r="DR200" i="1"/>
  <c r="AL201" i="1"/>
  <c r="DS196" i="1"/>
  <c r="DS195" i="1"/>
  <c r="DS205" i="1"/>
  <c r="DS208" i="1"/>
  <c r="DS197" i="1"/>
  <c r="DS207" i="1"/>
  <c r="DS199" i="1"/>
  <c r="DS209" i="1"/>
  <c r="DS203" i="1"/>
  <c r="DS200" i="1"/>
  <c r="DS204" i="1"/>
  <c r="DS201" i="1"/>
  <c r="DS192" i="1"/>
  <c r="DS191" i="1"/>
  <c r="DS193" i="1"/>
  <c r="DR191" i="1"/>
  <c r="DR193" i="1"/>
  <c r="DR192"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86" i="1"/>
  <c r="DR185" i="1"/>
  <c r="DR184" i="1"/>
  <c r="DS186" i="1"/>
  <c r="DS184" i="1"/>
  <c r="DS185" i="1"/>
  <c r="DS53" i="1"/>
  <c r="DR57" i="1"/>
  <c r="DR56" i="1"/>
  <c r="DS183" i="1"/>
  <c r="DS182" i="1"/>
  <c r="DR182" i="1"/>
  <c r="DR183"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73" i="1"/>
  <c r="DR172" i="1"/>
  <c r="DS172" i="1"/>
  <c r="DS173" i="1"/>
  <c r="DS47" i="1"/>
  <c r="DS31" i="1"/>
  <c r="DS32" i="1"/>
  <c r="DS33" i="1"/>
  <c r="DS34" i="1"/>
  <c r="DS35" i="1"/>
  <c r="DS36" i="1"/>
  <c r="DR31" i="1"/>
  <c r="DR32" i="1"/>
  <c r="DR33" i="1"/>
  <c r="DR34" i="1"/>
  <c r="DR35" i="1"/>
  <c r="DR36" i="1"/>
  <c r="H547" i="4"/>
  <c r="U547" i="4" s="1"/>
  <c r="I548" i="4"/>
  <c r="G498" i="4"/>
  <c r="JT20" i="1"/>
  <c r="JT21" i="1"/>
  <c r="JS20" i="1"/>
  <c r="JS21" i="1"/>
  <c r="P485" i="4"/>
  <c r="C486" i="4"/>
  <c r="B486" i="4" s="1"/>
  <c r="F550" i="4"/>
  <c r="E550" i="4"/>
  <c r="R550" i="4" s="1"/>
  <c r="D550" i="4"/>
  <c r="Q550" i="4" s="1"/>
  <c r="V486" i="4"/>
  <c r="S469" i="4"/>
  <c r="DR37" i="1"/>
  <c r="DS37" i="1"/>
  <c r="A551" i="4"/>
  <c r="DS26" i="1"/>
  <c r="DR26" i="1"/>
  <c r="DR25" i="1"/>
  <c r="DS25" i="1"/>
  <c r="AL294" i="1" l="1"/>
  <c r="AL256" i="1"/>
  <c r="AL230" i="1"/>
  <c r="AL202" i="1"/>
  <c r="G499" i="4"/>
  <c r="H548" i="4"/>
  <c r="U548" i="4" s="1"/>
  <c r="I549" i="4"/>
  <c r="P486" i="4"/>
  <c r="C487" i="4"/>
  <c r="B487" i="4" s="1"/>
  <c r="F551" i="4"/>
  <c r="E551" i="4"/>
  <c r="R551" i="4" s="1"/>
  <c r="D551" i="4"/>
  <c r="Q551" i="4" s="1"/>
  <c r="V487" i="4"/>
  <c r="S470" i="4"/>
  <c r="A552" i="4"/>
  <c r="AR13" i="1"/>
  <c r="AL295" i="1" l="1"/>
  <c r="AL257" i="1"/>
  <c r="AL231" i="1"/>
  <c r="AL203" i="1"/>
  <c r="H549" i="4"/>
  <c r="U549" i="4" s="1"/>
  <c r="I550" i="4"/>
  <c r="G500" i="4"/>
  <c r="P487" i="4"/>
  <c r="C488" i="4"/>
  <c r="B488" i="4" s="1"/>
  <c r="F552" i="4"/>
  <c r="E552" i="4"/>
  <c r="R552" i="4" s="1"/>
  <c r="D552" i="4"/>
  <c r="Q552" i="4" s="1"/>
  <c r="V488" i="4"/>
  <c r="S471" i="4"/>
  <c r="A553" i="4"/>
  <c r="AR14" i="1"/>
  <c r="LP13" i="1"/>
  <c r="BI13" i="1"/>
  <c r="BI17" i="1" s="1"/>
  <c r="AL296" i="1" l="1"/>
  <c r="AL258" i="1"/>
  <c r="AL232" i="1"/>
  <c r="AL204" i="1"/>
  <c r="LP17" i="1"/>
  <c r="LP16" i="1"/>
  <c r="G501" i="4"/>
  <c r="H550" i="4"/>
  <c r="U550" i="4" s="1"/>
  <c r="I551" i="4"/>
  <c r="P488" i="4"/>
  <c r="C489" i="4"/>
  <c r="B489" i="4" s="1"/>
  <c r="E553" i="4"/>
  <c r="R553" i="4" s="1"/>
  <c r="D553" i="4"/>
  <c r="Q553" i="4" s="1"/>
  <c r="F553" i="4"/>
  <c r="V489" i="4"/>
  <c r="S472" i="4"/>
  <c r="A554" i="4"/>
  <c r="AR24" i="1"/>
  <c r="BI16" i="1"/>
  <c r="BI14" i="1"/>
  <c r="LQ13" i="1"/>
  <c r="LO13" i="1"/>
  <c r="AO315" i="1"/>
  <c r="BN13" i="1"/>
  <c r="BI99" i="1" l="1"/>
  <c r="BI100" i="1" s="1"/>
  <c r="BI108" i="1"/>
  <c r="BI153" i="1"/>
  <c r="BI155" i="1" s="1"/>
  <c r="BI162" i="1"/>
  <c r="AL297" i="1"/>
  <c r="BI214" i="1"/>
  <c r="BI270" i="1"/>
  <c r="BI117" i="1"/>
  <c r="BI126" i="1"/>
  <c r="BI144" i="1"/>
  <c r="BI135" i="1"/>
  <c r="AL277" i="1"/>
  <c r="BI246" i="1"/>
  <c r="BI262" i="1"/>
  <c r="BI266" i="1"/>
  <c r="BI254" i="1"/>
  <c r="BI250" i="1"/>
  <c r="BI258" i="1"/>
  <c r="AL259" i="1"/>
  <c r="BI210" i="1"/>
  <c r="BI220" i="1"/>
  <c r="BI228" i="1"/>
  <c r="BI232" i="1"/>
  <c r="BI236" i="1"/>
  <c r="BI224" i="1"/>
  <c r="BI240" i="1"/>
  <c r="AL233" i="1"/>
  <c r="BI206" i="1"/>
  <c r="BI194" i="1"/>
  <c r="BI198" i="1"/>
  <c r="BI202" i="1"/>
  <c r="AL205" i="1"/>
  <c r="BI90" i="1"/>
  <c r="BI81" i="1"/>
  <c r="BI190" i="1"/>
  <c r="BI72" i="1"/>
  <c r="BI181" i="1"/>
  <c r="BI177" i="1"/>
  <c r="BI52" i="1"/>
  <c r="BI53" i="1" s="1"/>
  <c r="BI63" i="1"/>
  <c r="BI41" i="1"/>
  <c r="BI42" i="1" s="1"/>
  <c r="BI171" i="1"/>
  <c r="LO17" i="1"/>
  <c r="LO16" i="1"/>
  <c r="LQ17" i="1"/>
  <c r="LQ16" i="1"/>
  <c r="BN14" i="1"/>
  <c r="BN17" i="1"/>
  <c r="BI20" i="1"/>
  <c r="BI18" i="1"/>
  <c r="BI21" i="1"/>
  <c r="BI19" i="1"/>
  <c r="H551" i="4"/>
  <c r="U551" i="4" s="1"/>
  <c r="I552" i="4"/>
  <c r="G502" i="4"/>
  <c r="LP19" i="1"/>
  <c r="LP18" i="1"/>
  <c r="P489" i="4"/>
  <c r="C490" i="4"/>
  <c r="B490" i="4" s="1"/>
  <c r="F554" i="4"/>
  <c r="E554" i="4"/>
  <c r="R554" i="4" s="1"/>
  <c r="D554" i="4"/>
  <c r="Q554" i="4" s="1"/>
  <c r="V490" i="4"/>
  <c r="S473" i="4"/>
  <c r="BI30" i="1"/>
  <c r="A555" i="4"/>
  <c r="AR25" i="1"/>
  <c r="AR26" i="1"/>
  <c r="BI24" i="1"/>
  <c r="LP24" i="1"/>
  <c r="BN16" i="1"/>
  <c r="BI101" i="1" l="1"/>
  <c r="BI104" i="1"/>
  <c r="BI103" i="1"/>
  <c r="BI102" i="1"/>
  <c r="BN99" i="1"/>
  <c r="BN101" i="1" s="1"/>
  <c r="BN108" i="1"/>
  <c r="BI154" i="1"/>
  <c r="BI109" i="1"/>
  <c r="BI110" i="1"/>
  <c r="BI111" i="1"/>
  <c r="BI112" i="1"/>
  <c r="BI113" i="1"/>
  <c r="BN100" i="1"/>
  <c r="BI158" i="1"/>
  <c r="BI157" i="1"/>
  <c r="BI156" i="1"/>
  <c r="BN153" i="1"/>
  <c r="BN154" i="1" s="1"/>
  <c r="BN162" i="1"/>
  <c r="BI163" i="1"/>
  <c r="BI164" i="1"/>
  <c r="BI165" i="1"/>
  <c r="BI166" i="1"/>
  <c r="BI167" i="1"/>
  <c r="BI300" i="1"/>
  <c r="BI295" i="1"/>
  <c r="BI303" i="1"/>
  <c r="BI291" i="1"/>
  <c r="BI294" i="1"/>
  <c r="BI301" i="1"/>
  <c r="BI292" i="1"/>
  <c r="BI302" i="1"/>
  <c r="BI288" i="1"/>
  <c r="BI293" i="1"/>
  <c r="BI297" i="1"/>
  <c r="BI305" i="1"/>
  <c r="BI289" i="1"/>
  <c r="BI304" i="1"/>
  <c r="BI296" i="1"/>
  <c r="BI290" i="1"/>
  <c r="BI307" i="1"/>
  <c r="BI298" i="1"/>
  <c r="BI299" i="1"/>
  <c r="BI306" i="1"/>
  <c r="LP291" i="1"/>
  <c r="LP302" i="1"/>
  <c r="LP300" i="1"/>
  <c r="LP294" i="1"/>
  <c r="LP303" i="1"/>
  <c r="LP301" i="1"/>
  <c r="LP292" i="1"/>
  <c r="LP295" i="1"/>
  <c r="LP297" i="1"/>
  <c r="LP293" i="1"/>
  <c r="LP296" i="1"/>
  <c r="LP288" i="1"/>
  <c r="LP304" i="1"/>
  <c r="LP305" i="1"/>
  <c r="LP299" i="1"/>
  <c r="LP298" i="1"/>
  <c r="LP289" i="1"/>
  <c r="LP307" i="1"/>
  <c r="LP306" i="1"/>
  <c r="LP290" i="1"/>
  <c r="AL298" i="1"/>
  <c r="BI284" i="1"/>
  <c r="BI285" i="1"/>
  <c r="BI287" i="1"/>
  <c r="BI286" i="1"/>
  <c r="LP285" i="1"/>
  <c r="LP284" i="1"/>
  <c r="LP286" i="1"/>
  <c r="LP287" i="1"/>
  <c r="BI280" i="1"/>
  <c r="BI283" i="1"/>
  <c r="LP280" i="1"/>
  <c r="LP283" i="1"/>
  <c r="BN214" i="1"/>
  <c r="BN270" i="1"/>
  <c r="BI271" i="1"/>
  <c r="BI272" i="1"/>
  <c r="BI273" i="1"/>
  <c r="LP271" i="1"/>
  <c r="LP273" i="1"/>
  <c r="LP272" i="1"/>
  <c r="LP215" i="1"/>
  <c r="LP216" i="1"/>
  <c r="LP217" i="1"/>
  <c r="BI217" i="1"/>
  <c r="BI215" i="1"/>
  <c r="BI216" i="1"/>
  <c r="BN126" i="1"/>
  <c r="BN144" i="1"/>
  <c r="BN117" i="1"/>
  <c r="BN135" i="1"/>
  <c r="BI136" i="1"/>
  <c r="BI137" i="1"/>
  <c r="BI138" i="1"/>
  <c r="BI139" i="1"/>
  <c r="BI140" i="1"/>
  <c r="BI145" i="1"/>
  <c r="BI146" i="1"/>
  <c r="BI147" i="1"/>
  <c r="BI148" i="1"/>
  <c r="BI149" i="1"/>
  <c r="BI127" i="1"/>
  <c r="BI128" i="1"/>
  <c r="BI129" i="1"/>
  <c r="BI130" i="1"/>
  <c r="BI131" i="1"/>
  <c r="BI118" i="1"/>
  <c r="BI119" i="1"/>
  <c r="BI120" i="1"/>
  <c r="BI121" i="1"/>
  <c r="BI122" i="1"/>
  <c r="LP277" i="1"/>
  <c r="LP278" i="1"/>
  <c r="LP276" i="1"/>
  <c r="LP279" i="1"/>
  <c r="BI277" i="1"/>
  <c r="BI276" i="1"/>
  <c r="BI278" i="1"/>
  <c r="BI279" i="1"/>
  <c r="BN254" i="1"/>
  <c r="BN266" i="1"/>
  <c r="BN246" i="1"/>
  <c r="BN258" i="1"/>
  <c r="BN250" i="1"/>
  <c r="BN262" i="1"/>
  <c r="AL260" i="1"/>
  <c r="LP269" i="1"/>
  <c r="LP253" i="1"/>
  <c r="LP265" i="1"/>
  <c r="LP267" i="1"/>
  <c r="LP249" i="1"/>
  <c r="LP260" i="1"/>
  <c r="LP256" i="1"/>
  <c r="LP251" i="1"/>
  <c r="LP257" i="1"/>
  <c r="LP247" i="1"/>
  <c r="LP264" i="1"/>
  <c r="LP268" i="1"/>
  <c r="LP252" i="1"/>
  <c r="LP248" i="1"/>
  <c r="LP259" i="1"/>
  <c r="LP261" i="1"/>
  <c r="LP255" i="1"/>
  <c r="LP263" i="1"/>
  <c r="BI260" i="1"/>
  <c r="BI249" i="1"/>
  <c r="BI256" i="1"/>
  <c r="BI269" i="1"/>
  <c r="BI253" i="1"/>
  <c r="BI265" i="1"/>
  <c r="BI267" i="1"/>
  <c r="BI248" i="1"/>
  <c r="BI264" i="1"/>
  <c r="BI252" i="1"/>
  <c r="BI259" i="1"/>
  <c r="BI261" i="1"/>
  <c r="BI247" i="1"/>
  <c r="BI257" i="1"/>
  <c r="BI268" i="1"/>
  <c r="BI251" i="1"/>
  <c r="BI263" i="1"/>
  <c r="BI255" i="1"/>
  <c r="BN210" i="1"/>
  <c r="BN224" i="1"/>
  <c r="BN228" i="1"/>
  <c r="BN236" i="1"/>
  <c r="BN232" i="1"/>
  <c r="BN220" i="1"/>
  <c r="BN240" i="1"/>
  <c r="LP242" i="1"/>
  <c r="LP241" i="1"/>
  <c r="LP229" i="1"/>
  <c r="LP237" i="1"/>
  <c r="LP233" i="1"/>
  <c r="LP243" i="1"/>
  <c r="LP223" i="1"/>
  <c r="LP225" i="1"/>
  <c r="LP234" i="1"/>
  <c r="LP221" i="1"/>
  <c r="LP231" i="1"/>
  <c r="LP222" i="1"/>
  <c r="LP227" i="1"/>
  <c r="LP238" i="1"/>
  <c r="LP230" i="1"/>
  <c r="LP239" i="1"/>
  <c r="LP226" i="1"/>
  <c r="LP235" i="1"/>
  <c r="BI222" i="1"/>
  <c r="BI237" i="1"/>
  <c r="BI241" i="1"/>
  <c r="BI225" i="1"/>
  <c r="BI234" i="1"/>
  <c r="BI231" i="1"/>
  <c r="BI221" i="1"/>
  <c r="BI243" i="1"/>
  <c r="BI242" i="1"/>
  <c r="BI223" i="1"/>
  <c r="BI229" i="1"/>
  <c r="BI233" i="1"/>
  <c r="BI235" i="1"/>
  <c r="BI238" i="1"/>
  <c r="BI239" i="1"/>
  <c r="BI227" i="1"/>
  <c r="BI226" i="1"/>
  <c r="BI230" i="1"/>
  <c r="AL234" i="1"/>
  <c r="LP212" i="1"/>
  <c r="LP211" i="1"/>
  <c r="LP213" i="1"/>
  <c r="BI211" i="1"/>
  <c r="BI213" i="1"/>
  <c r="BI212" i="1"/>
  <c r="AL206" i="1"/>
  <c r="BN198" i="1"/>
  <c r="BN202" i="1"/>
  <c r="BN206" i="1"/>
  <c r="BN194" i="1"/>
  <c r="LP208" i="1"/>
  <c r="LP196" i="1"/>
  <c r="LP205" i="1"/>
  <c r="LP197" i="1"/>
  <c r="LP195" i="1"/>
  <c r="LP209" i="1"/>
  <c r="LP199" i="1"/>
  <c r="LP201" i="1"/>
  <c r="LP200" i="1"/>
  <c r="LP207" i="1"/>
  <c r="LP204" i="1"/>
  <c r="LP203" i="1"/>
  <c r="BI195" i="1"/>
  <c r="BI205" i="1"/>
  <c r="BI196" i="1"/>
  <c r="BI208" i="1"/>
  <c r="BI199" i="1"/>
  <c r="BI197" i="1"/>
  <c r="BI207" i="1"/>
  <c r="BI209" i="1"/>
  <c r="BI200" i="1"/>
  <c r="BI204" i="1"/>
  <c r="BI201" i="1"/>
  <c r="BI203" i="1"/>
  <c r="LP192" i="1"/>
  <c r="LP193" i="1"/>
  <c r="LP191" i="1"/>
  <c r="BI192" i="1"/>
  <c r="BI191" i="1"/>
  <c r="BI193" i="1"/>
  <c r="BN81" i="1"/>
  <c r="BN90" i="1"/>
  <c r="BI82" i="1"/>
  <c r="BI83" i="1"/>
  <c r="BI84" i="1"/>
  <c r="BI85" i="1"/>
  <c r="BI86" i="1"/>
  <c r="BI91" i="1"/>
  <c r="BI92" i="1"/>
  <c r="BI93" i="1"/>
  <c r="BI94" i="1"/>
  <c r="BI95" i="1"/>
  <c r="BN190" i="1"/>
  <c r="BN72" i="1"/>
  <c r="BI73" i="1"/>
  <c r="BI74" i="1"/>
  <c r="BI75" i="1"/>
  <c r="BI76" i="1"/>
  <c r="BI77" i="1"/>
  <c r="BI58" i="1"/>
  <c r="BI57" i="1"/>
  <c r="LP185" i="1"/>
  <c r="LP186" i="1"/>
  <c r="LP184" i="1"/>
  <c r="BI184" i="1"/>
  <c r="BI185" i="1"/>
  <c r="BI186" i="1"/>
  <c r="BN181" i="1"/>
  <c r="BN177" i="1"/>
  <c r="BI59" i="1"/>
  <c r="BI56" i="1"/>
  <c r="BI55" i="1"/>
  <c r="LP182" i="1"/>
  <c r="LP183" i="1"/>
  <c r="BI183" i="1"/>
  <c r="BI182" i="1"/>
  <c r="BI54" i="1"/>
  <c r="BN52" i="1"/>
  <c r="BN56" i="1" s="1"/>
  <c r="BN63" i="1"/>
  <c r="BI64" i="1"/>
  <c r="BI65" i="1"/>
  <c r="BI66" i="1"/>
  <c r="BI67" i="1"/>
  <c r="BI68" i="1"/>
  <c r="BI48" i="1"/>
  <c r="BI47" i="1"/>
  <c r="BI45" i="1"/>
  <c r="BI44" i="1"/>
  <c r="BN41" i="1"/>
  <c r="BN48" i="1" s="1"/>
  <c r="BN171" i="1"/>
  <c r="BI46" i="1"/>
  <c r="LP172" i="1"/>
  <c r="LP173" i="1"/>
  <c r="BI43" i="1"/>
  <c r="BI172" i="1"/>
  <c r="BI173" i="1"/>
  <c r="BN20" i="1"/>
  <c r="BN18" i="1"/>
  <c r="BN21" i="1"/>
  <c r="BN19" i="1"/>
  <c r="IG20" i="1"/>
  <c r="IG21" i="1"/>
  <c r="BI34" i="1"/>
  <c r="BI35" i="1"/>
  <c r="G503" i="4"/>
  <c r="H552" i="4"/>
  <c r="U552" i="4" s="1"/>
  <c r="I553" i="4"/>
  <c r="IG18" i="1"/>
  <c r="IG19" i="1"/>
  <c r="LQ18" i="1"/>
  <c r="LQ19" i="1"/>
  <c r="LO19" i="1"/>
  <c r="LO18" i="1"/>
  <c r="LP20" i="1"/>
  <c r="LP21" i="1"/>
  <c r="P490" i="4"/>
  <c r="C491" i="4"/>
  <c r="B491" i="4" s="1"/>
  <c r="F555" i="4"/>
  <c r="E555" i="4"/>
  <c r="R555" i="4" s="1"/>
  <c r="D555" i="4"/>
  <c r="Q555" i="4" s="1"/>
  <c r="V491" i="4"/>
  <c r="S474" i="4"/>
  <c r="BI37" i="1"/>
  <c r="BI31" i="1"/>
  <c r="BI33" i="1"/>
  <c r="BI36" i="1"/>
  <c r="BI32" i="1"/>
  <c r="BN30" i="1"/>
  <c r="A556" i="4"/>
  <c r="LP26" i="1"/>
  <c r="BI26" i="1"/>
  <c r="LP25" i="1"/>
  <c r="BI25" i="1"/>
  <c r="BN24" i="1"/>
  <c r="LO24" i="1"/>
  <c r="LQ24" i="1"/>
  <c r="BN104" i="1" l="1"/>
  <c r="BN103" i="1"/>
  <c r="BN102" i="1"/>
  <c r="BN158" i="1"/>
  <c r="BN157" i="1"/>
  <c r="BN156" i="1"/>
  <c r="BN155" i="1"/>
  <c r="BN109" i="1"/>
  <c r="BN110" i="1"/>
  <c r="BN111" i="1"/>
  <c r="BN112" i="1"/>
  <c r="BN113" i="1"/>
  <c r="BN163" i="1"/>
  <c r="BN164" i="1"/>
  <c r="BN165" i="1"/>
  <c r="BN166" i="1"/>
  <c r="BN167" i="1"/>
  <c r="LO295" i="1"/>
  <c r="LO302" i="1"/>
  <c r="LO303" i="1"/>
  <c r="LO294" i="1"/>
  <c r="LO301" i="1"/>
  <c r="LO300" i="1"/>
  <c r="LO291" i="1"/>
  <c r="LO292" i="1"/>
  <c r="LO305" i="1"/>
  <c r="LO288" i="1"/>
  <c r="LO296" i="1"/>
  <c r="LO297" i="1"/>
  <c r="LO293" i="1"/>
  <c r="LO307" i="1"/>
  <c r="LO289" i="1"/>
  <c r="LO304" i="1"/>
  <c r="LO299" i="1"/>
  <c r="LO306" i="1"/>
  <c r="LO290" i="1"/>
  <c r="LO298" i="1"/>
  <c r="LQ300" i="1"/>
  <c r="LQ295" i="1"/>
  <c r="LQ294" i="1"/>
  <c r="LQ303" i="1"/>
  <c r="LQ292" i="1"/>
  <c r="LQ291" i="1"/>
  <c r="LQ302" i="1"/>
  <c r="LQ301" i="1"/>
  <c r="LQ288" i="1"/>
  <c r="LQ305" i="1"/>
  <c r="LQ304" i="1"/>
  <c r="LQ293" i="1"/>
  <c r="LQ289" i="1"/>
  <c r="LQ297" i="1"/>
  <c r="LQ306" i="1"/>
  <c r="LQ290" i="1"/>
  <c r="LQ299" i="1"/>
  <c r="LQ307" i="1"/>
  <c r="LQ298" i="1"/>
  <c r="LQ296" i="1"/>
  <c r="AL299" i="1"/>
  <c r="BN291" i="1"/>
  <c r="BN302" i="1"/>
  <c r="BN303" i="1"/>
  <c r="BN301" i="1"/>
  <c r="BN292" i="1"/>
  <c r="BN294" i="1"/>
  <c r="BN300" i="1"/>
  <c r="BN296" i="1"/>
  <c r="BN295" i="1"/>
  <c r="BN297" i="1"/>
  <c r="BN293" i="1"/>
  <c r="BN289" i="1"/>
  <c r="BN304" i="1"/>
  <c r="BN305" i="1"/>
  <c r="BN288" i="1"/>
  <c r="BN306" i="1"/>
  <c r="BN290" i="1"/>
  <c r="BN298" i="1"/>
  <c r="BN307" i="1"/>
  <c r="BN299" i="1"/>
  <c r="BN285" i="1"/>
  <c r="BN284" i="1"/>
  <c r="BN287" i="1"/>
  <c r="BN286" i="1"/>
  <c r="LO286" i="1"/>
  <c r="LO285" i="1"/>
  <c r="LO287" i="1"/>
  <c r="LO284" i="1"/>
  <c r="LQ284" i="1"/>
  <c r="LQ285" i="1"/>
  <c r="LQ286" i="1"/>
  <c r="LQ287" i="1"/>
  <c r="BN280" i="1"/>
  <c r="BN283" i="1"/>
  <c r="LO280" i="1"/>
  <c r="LO283" i="1"/>
  <c r="LQ280" i="1"/>
  <c r="LQ283" i="1"/>
  <c r="LQ273" i="1"/>
  <c r="LQ271" i="1"/>
  <c r="LQ272" i="1"/>
  <c r="LO271" i="1"/>
  <c r="LO273" i="1"/>
  <c r="LO272" i="1"/>
  <c r="BN271" i="1"/>
  <c r="BN272" i="1"/>
  <c r="BN273" i="1"/>
  <c r="LQ215" i="1"/>
  <c r="LQ216" i="1"/>
  <c r="LQ217" i="1"/>
  <c r="LO216" i="1"/>
  <c r="LO215" i="1"/>
  <c r="LO217" i="1"/>
  <c r="BN216" i="1"/>
  <c r="BN215" i="1"/>
  <c r="BN217" i="1"/>
  <c r="BN136" i="1"/>
  <c r="BN137" i="1"/>
  <c r="BN138" i="1"/>
  <c r="BN139" i="1"/>
  <c r="BN140" i="1"/>
  <c r="BN118" i="1"/>
  <c r="BN119" i="1"/>
  <c r="BN120" i="1"/>
  <c r="BN121" i="1"/>
  <c r="BN122" i="1"/>
  <c r="BN145" i="1"/>
  <c r="BN146" i="1"/>
  <c r="BN147" i="1"/>
  <c r="BN148" i="1"/>
  <c r="BN149" i="1"/>
  <c r="BN127" i="1"/>
  <c r="BN128" i="1"/>
  <c r="BN129" i="1"/>
  <c r="BN130" i="1"/>
  <c r="BN131" i="1"/>
  <c r="BN278" i="1"/>
  <c r="BN277" i="1"/>
  <c r="BN276" i="1"/>
  <c r="BN279" i="1"/>
  <c r="LO278" i="1"/>
  <c r="LO277" i="1"/>
  <c r="LO276" i="1"/>
  <c r="LO279" i="1"/>
  <c r="LQ277" i="1"/>
  <c r="LQ278" i="1"/>
  <c r="LQ276" i="1"/>
  <c r="LQ279" i="1"/>
  <c r="AL261" i="1"/>
  <c r="BN253" i="1"/>
  <c r="BN265" i="1"/>
  <c r="BN267" i="1"/>
  <c r="BN249" i="1"/>
  <c r="BN248" i="1"/>
  <c r="BN260" i="1"/>
  <c r="BN256" i="1"/>
  <c r="BN269" i="1"/>
  <c r="BN251" i="1"/>
  <c r="BN247" i="1"/>
  <c r="BN257" i="1"/>
  <c r="BN268" i="1"/>
  <c r="BN261" i="1"/>
  <c r="BN252" i="1"/>
  <c r="BN259" i="1"/>
  <c r="BN264" i="1"/>
  <c r="BN263" i="1"/>
  <c r="BN255" i="1"/>
  <c r="LO260" i="1"/>
  <c r="LO269" i="1"/>
  <c r="LO256" i="1"/>
  <c r="LO253" i="1"/>
  <c r="LO265" i="1"/>
  <c r="LO267" i="1"/>
  <c r="LO249" i="1"/>
  <c r="LO248" i="1"/>
  <c r="LO261" i="1"/>
  <c r="LO264" i="1"/>
  <c r="LO259" i="1"/>
  <c r="LO257" i="1"/>
  <c r="LO268" i="1"/>
  <c r="LO251" i="1"/>
  <c r="LO247" i="1"/>
  <c r="LO252" i="1"/>
  <c r="LO255" i="1"/>
  <c r="LO263" i="1"/>
  <c r="LQ249" i="1"/>
  <c r="LQ248" i="1"/>
  <c r="LQ260" i="1"/>
  <c r="LQ256" i="1"/>
  <c r="LQ269" i="1"/>
  <c r="LQ253" i="1"/>
  <c r="LQ267" i="1"/>
  <c r="LQ265" i="1"/>
  <c r="LQ255" i="1"/>
  <c r="LQ268" i="1"/>
  <c r="LQ251" i="1"/>
  <c r="LQ247" i="1"/>
  <c r="LQ259" i="1"/>
  <c r="LQ261" i="1"/>
  <c r="LQ252" i="1"/>
  <c r="LQ264" i="1"/>
  <c r="LQ257" i="1"/>
  <c r="LQ263" i="1"/>
  <c r="LO237" i="1"/>
  <c r="LO222" i="1"/>
  <c r="LO234" i="1"/>
  <c r="LO242" i="1"/>
  <c r="LO229" i="1"/>
  <c r="LO241" i="1"/>
  <c r="LO221" i="1"/>
  <c r="LO225" i="1"/>
  <c r="LO233" i="1"/>
  <c r="LO243" i="1"/>
  <c r="LO226" i="1"/>
  <c r="LO223" i="1"/>
  <c r="LO235" i="1"/>
  <c r="LO239" i="1"/>
  <c r="LO238" i="1"/>
  <c r="LO227" i="1"/>
  <c r="LO231" i="1"/>
  <c r="LO230" i="1"/>
  <c r="BN237" i="1"/>
  <c r="BN241" i="1"/>
  <c r="BN229" i="1"/>
  <c r="BN222" i="1"/>
  <c r="BN242" i="1"/>
  <c r="BN243" i="1"/>
  <c r="BN223" i="1"/>
  <c r="BN231" i="1"/>
  <c r="BN221" i="1"/>
  <c r="BN234" i="1"/>
  <c r="BN225" i="1"/>
  <c r="BN227" i="1"/>
  <c r="BN233" i="1"/>
  <c r="BN238" i="1"/>
  <c r="BN230" i="1"/>
  <c r="BN239" i="1"/>
  <c r="BN226" i="1"/>
  <c r="BN235" i="1"/>
  <c r="LQ229" i="1"/>
  <c r="LQ237" i="1"/>
  <c r="LQ222" i="1"/>
  <c r="LQ221" i="1"/>
  <c r="LQ225" i="1"/>
  <c r="LQ234" i="1"/>
  <c r="LQ241" i="1"/>
  <c r="LQ231" i="1"/>
  <c r="LQ242" i="1"/>
  <c r="LQ243" i="1"/>
  <c r="LQ223" i="1"/>
  <c r="LQ239" i="1"/>
  <c r="LQ226" i="1"/>
  <c r="LQ233" i="1"/>
  <c r="LQ238" i="1"/>
  <c r="LQ235" i="1"/>
  <c r="LQ227" i="1"/>
  <c r="LQ230" i="1"/>
  <c r="AL235" i="1"/>
  <c r="LQ213" i="1"/>
  <c r="LQ211" i="1"/>
  <c r="LQ212" i="1"/>
  <c r="LO212" i="1"/>
  <c r="LO211" i="1"/>
  <c r="LO213" i="1"/>
  <c r="BN211" i="1"/>
  <c r="BN213" i="1"/>
  <c r="BN212" i="1"/>
  <c r="BN208" i="1"/>
  <c r="BN196" i="1"/>
  <c r="BN195" i="1"/>
  <c r="BN205" i="1"/>
  <c r="BN207" i="1"/>
  <c r="BN199" i="1"/>
  <c r="BN209" i="1"/>
  <c r="BN201" i="1"/>
  <c r="BN197" i="1"/>
  <c r="BN200" i="1"/>
  <c r="BN203" i="1"/>
  <c r="BN204" i="1"/>
  <c r="LQ205" i="1"/>
  <c r="LQ208" i="1"/>
  <c r="LQ196" i="1"/>
  <c r="LQ195" i="1"/>
  <c r="LQ209" i="1"/>
  <c r="LQ197" i="1"/>
  <c r="LQ207" i="1"/>
  <c r="LQ199" i="1"/>
  <c r="LQ201" i="1"/>
  <c r="LQ203" i="1"/>
  <c r="LQ200" i="1"/>
  <c r="LQ204" i="1"/>
  <c r="AL207" i="1"/>
  <c r="LO208" i="1"/>
  <c r="LO195" i="1"/>
  <c r="LO205" i="1"/>
  <c r="LO196" i="1"/>
  <c r="LO197" i="1"/>
  <c r="LO207" i="1"/>
  <c r="LO199" i="1"/>
  <c r="LO203" i="1"/>
  <c r="LO209" i="1"/>
  <c r="LO200" i="1"/>
  <c r="LO201" i="1"/>
  <c r="LO204" i="1"/>
  <c r="LQ192" i="1"/>
  <c r="LQ193" i="1"/>
  <c r="LQ191" i="1"/>
  <c r="LO191" i="1"/>
  <c r="LO193" i="1"/>
  <c r="LO192" i="1"/>
  <c r="BN192" i="1"/>
  <c r="BN193" i="1"/>
  <c r="BN191" i="1"/>
  <c r="BN91" i="1"/>
  <c r="BN92" i="1"/>
  <c r="BN93" i="1"/>
  <c r="BN94" i="1"/>
  <c r="BN95" i="1"/>
  <c r="BN82" i="1"/>
  <c r="BN83" i="1"/>
  <c r="BN84" i="1"/>
  <c r="BN85" i="1"/>
  <c r="BN86" i="1"/>
  <c r="BN73" i="1"/>
  <c r="BN74" i="1"/>
  <c r="BN75" i="1"/>
  <c r="BN76" i="1"/>
  <c r="BN77" i="1"/>
  <c r="LQ184" i="1"/>
  <c r="LQ185" i="1"/>
  <c r="LQ186" i="1"/>
  <c r="LO184" i="1"/>
  <c r="LO185" i="1"/>
  <c r="LO186" i="1"/>
  <c r="BN185" i="1"/>
  <c r="BN186" i="1"/>
  <c r="BN184" i="1"/>
  <c r="BN183" i="1"/>
  <c r="BN182" i="1"/>
  <c r="LQ183" i="1"/>
  <c r="LQ182" i="1"/>
  <c r="LO182" i="1"/>
  <c r="LO183" i="1"/>
  <c r="BN55" i="1"/>
  <c r="BN54" i="1"/>
  <c r="BN53" i="1"/>
  <c r="BN59" i="1"/>
  <c r="BN58" i="1"/>
  <c r="BN57" i="1"/>
  <c r="BN64" i="1"/>
  <c r="BN65" i="1"/>
  <c r="BN66" i="1"/>
  <c r="BN67" i="1"/>
  <c r="BN68" i="1"/>
  <c r="BN43" i="1"/>
  <c r="BN42" i="1"/>
  <c r="BN45" i="1"/>
  <c r="BN44" i="1"/>
  <c r="BN47" i="1"/>
  <c r="BN46" i="1"/>
  <c r="LQ173" i="1"/>
  <c r="LQ172" i="1"/>
  <c r="LO173" i="1"/>
  <c r="LO172" i="1"/>
  <c r="BN172" i="1"/>
  <c r="BN173" i="1"/>
  <c r="BN34" i="1"/>
  <c r="BN35" i="1"/>
  <c r="H553" i="4"/>
  <c r="U553" i="4" s="1"/>
  <c r="I554" i="4"/>
  <c r="G504" i="4"/>
  <c r="LQ20" i="1"/>
  <c r="LQ21" i="1"/>
  <c r="LO20" i="1"/>
  <c r="LO21" i="1"/>
  <c r="P491" i="4"/>
  <c r="C492" i="4"/>
  <c r="B492" i="4" s="1"/>
  <c r="BN36" i="1"/>
  <c r="F556" i="4"/>
  <c r="E556" i="4"/>
  <c r="R556" i="4" s="1"/>
  <c r="D556" i="4"/>
  <c r="Q556" i="4" s="1"/>
  <c r="V492" i="4"/>
  <c r="S475" i="4"/>
  <c r="BN32" i="1"/>
  <c r="BN37" i="1"/>
  <c r="BN33" i="1"/>
  <c r="BN31" i="1"/>
  <c r="A557" i="4"/>
  <c r="BN26" i="1"/>
  <c r="LQ26" i="1"/>
  <c r="LO26" i="1"/>
  <c r="BN25" i="1"/>
  <c r="LO25" i="1"/>
  <c r="LQ25" i="1"/>
  <c r="DW13" i="1"/>
  <c r="DW17" i="1" s="1"/>
  <c r="DV13" i="1"/>
  <c r="DV17" i="1" s="1"/>
  <c r="DU13" i="1"/>
  <c r="AL300" i="1" l="1"/>
  <c r="AL262" i="1"/>
  <c r="AL236" i="1"/>
  <c r="AL208" i="1"/>
  <c r="DU16" i="1"/>
  <c r="DU17" i="1"/>
  <c r="G505" i="4"/>
  <c r="H554" i="4"/>
  <c r="U554" i="4" s="1"/>
  <c r="I555" i="4"/>
  <c r="DU18" i="1"/>
  <c r="DU19" i="1"/>
  <c r="P492" i="4"/>
  <c r="C493" i="4"/>
  <c r="B493" i="4" s="1"/>
  <c r="F557" i="4"/>
  <c r="E557" i="4"/>
  <c r="R557" i="4" s="1"/>
  <c r="D557" i="4"/>
  <c r="Q557" i="4" s="1"/>
  <c r="V493" i="4"/>
  <c r="S476" i="4"/>
  <c r="A558" i="4"/>
  <c r="DW16" i="1"/>
  <c r="DW14" i="1"/>
  <c r="DV16" i="1"/>
  <c r="DV14" i="1"/>
  <c r="DV99" i="1" l="1"/>
  <c r="DV104" i="1" s="1"/>
  <c r="DV108" i="1"/>
  <c r="DW99" i="1"/>
  <c r="DW104" i="1" s="1"/>
  <c r="DW108" i="1"/>
  <c r="DV153" i="1"/>
  <c r="DV158" i="1" s="1"/>
  <c r="DV162" i="1"/>
  <c r="DV167" i="1" s="1"/>
  <c r="DW153" i="1"/>
  <c r="DW158" i="1" s="1"/>
  <c r="DW162" i="1"/>
  <c r="DW167" i="1" s="1"/>
  <c r="AL301" i="1"/>
  <c r="DV214" i="1"/>
  <c r="DV270" i="1"/>
  <c r="DW214" i="1"/>
  <c r="DW270" i="1"/>
  <c r="DW144" i="1"/>
  <c r="DW149" i="1" s="1"/>
  <c r="DW126" i="1"/>
  <c r="DW131" i="1" s="1"/>
  <c r="DW117" i="1"/>
  <c r="DW122" i="1" s="1"/>
  <c r="DW135" i="1"/>
  <c r="DW140" i="1" s="1"/>
  <c r="DV126" i="1"/>
  <c r="DV131" i="1" s="1"/>
  <c r="DV144" i="1"/>
  <c r="DV149" i="1" s="1"/>
  <c r="DV135" i="1"/>
  <c r="DV140" i="1" s="1"/>
  <c r="DV117" i="1"/>
  <c r="DV122" i="1" s="1"/>
  <c r="AL278" i="1"/>
  <c r="DV266" i="1"/>
  <c r="DV258" i="1"/>
  <c r="DV254" i="1"/>
  <c r="DV250" i="1"/>
  <c r="DV262" i="1"/>
  <c r="DV246" i="1"/>
  <c r="DW254" i="1"/>
  <c r="DW250" i="1"/>
  <c r="DW258" i="1"/>
  <c r="DW246" i="1"/>
  <c r="DW262" i="1"/>
  <c r="DW266" i="1"/>
  <c r="AL263" i="1"/>
  <c r="DV210" i="1"/>
  <c r="DV228" i="1"/>
  <c r="DV240" i="1"/>
  <c r="DV232" i="1"/>
  <c r="DV224" i="1"/>
  <c r="DV220" i="1"/>
  <c r="DV236" i="1"/>
  <c r="DW210" i="1"/>
  <c r="DW236" i="1"/>
  <c r="DW224" i="1"/>
  <c r="DW228" i="1"/>
  <c r="DW220" i="1"/>
  <c r="DW232" i="1"/>
  <c r="DW240" i="1"/>
  <c r="AL237" i="1"/>
  <c r="DV194" i="1"/>
  <c r="DV198" i="1"/>
  <c r="DV206" i="1"/>
  <c r="DV202" i="1"/>
  <c r="DW198" i="1"/>
  <c r="DW202" i="1"/>
  <c r="DW194" i="1"/>
  <c r="DW206" i="1"/>
  <c r="AL209" i="1"/>
  <c r="AL210" i="1" s="1"/>
  <c r="DW81" i="1"/>
  <c r="DW86" i="1" s="1"/>
  <c r="DW90" i="1"/>
  <c r="DW95" i="1" s="1"/>
  <c r="DV81" i="1"/>
  <c r="DV86" i="1" s="1"/>
  <c r="DV90" i="1"/>
  <c r="DV95" i="1" s="1"/>
  <c r="DV190" i="1"/>
  <c r="DV72" i="1"/>
  <c r="DV77" i="1" s="1"/>
  <c r="DW190" i="1"/>
  <c r="DW72" i="1"/>
  <c r="DW77" i="1" s="1"/>
  <c r="DW181" i="1"/>
  <c r="DW177" i="1"/>
  <c r="DV181" i="1"/>
  <c r="DV177" i="1"/>
  <c r="DV52" i="1"/>
  <c r="DV59" i="1" s="1"/>
  <c r="DV63" i="1"/>
  <c r="DV68" i="1" s="1"/>
  <c r="DW52" i="1"/>
  <c r="DW59" i="1" s="1"/>
  <c r="DW63" i="1"/>
  <c r="DW68" i="1" s="1"/>
  <c r="DW41" i="1"/>
  <c r="DW48" i="1" s="1"/>
  <c r="DW171" i="1"/>
  <c r="DV41" i="1"/>
  <c r="DV48" i="1" s="1"/>
  <c r="DV171" i="1"/>
  <c r="H555" i="4"/>
  <c r="U555" i="4" s="1"/>
  <c r="I556" i="4"/>
  <c r="G506" i="4"/>
  <c r="DV18" i="1"/>
  <c r="DV19" i="1"/>
  <c r="DW18" i="1"/>
  <c r="DW19" i="1"/>
  <c r="AM23" i="1"/>
  <c r="DU20" i="1"/>
  <c r="DU21" i="1"/>
  <c r="AM6" i="1"/>
  <c r="AM24" i="1"/>
  <c r="AM7" i="1"/>
  <c r="AM22" i="1"/>
  <c r="AM20" i="1"/>
  <c r="AM21" i="1"/>
  <c r="P493" i="4"/>
  <c r="C494" i="4"/>
  <c r="B494" i="4" s="1"/>
  <c r="F558" i="4"/>
  <c r="E558" i="4"/>
  <c r="R558" i="4" s="1"/>
  <c r="D558" i="4"/>
  <c r="Q558" i="4" s="1"/>
  <c r="V494" i="4"/>
  <c r="S477" i="4"/>
  <c r="DV30" i="1"/>
  <c r="DW30" i="1"/>
  <c r="A559" i="4"/>
  <c r="DW24" i="1"/>
  <c r="DV24" i="1"/>
  <c r="DO13" i="1"/>
  <c r="DQ13" i="1"/>
  <c r="DP13" i="1"/>
  <c r="DP17" i="1" s="1"/>
  <c r="DW113" i="1" l="1"/>
  <c r="DV113" i="1"/>
  <c r="DV303" i="1"/>
  <c r="DV302" i="1"/>
  <c r="DV294" i="1"/>
  <c r="DV301" i="1"/>
  <c r="DV295" i="1"/>
  <c r="DV292" i="1"/>
  <c r="DV291" i="1"/>
  <c r="DV300" i="1"/>
  <c r="DV304" i="1"/>
  <c r="DV288" i="1"/>
  <c r="DV305" i="1"/>
  <c r="DV289" i="1"/>
  <c r="DV296" i="1"/>
  <c r="DV293" i="1"/>
  <c r="DV297" i="1"/>
  <c r="DV299" i="1"/>
  <c r="DV290" i="1"/>
  <c r="DV306" i="1"/>
  <c r="DV298" i="1"/>
  <c r="DV307" i="1"/>
  <c r="AL302" i="1"/>
  <c r="DW291" i="1"/>
  <c r="DW295" i="1"/>
  <c r="DW294" i="1"/>
  <c r="DW302" i="1"/>
  <c r="DW300" i="1"/>
  <c r="DW303" i="1"/>
  <c r="DW301" i="1"/>
  <c r="DW292" i="1"/>
  <c r="DW297" i="1"/>
  <c r="DW293" i="1"/>
  <c r="DW296" i="1"/>
  <c r="DW304" i="1"/>
  <c r="DW305" i="1"/>
  <c r="DW288" i="1"/>
  <c r="DW298" i="1"/>
  <c r="DW306" i="1"/>
  <c r="DW299" i="1"/>
  <c r="DW307" i="1"/>
  <c r="DW289" i="1"/>
  <c r="DW290" i="1"/>
  <c r="DV286" i="1"/>
  <c r="DV285" i="1"/>
  <c r="DV287" i="1"/>
  <c r="DV284" i="1"/>
  <c r="DW284" i="1"/>
  <c r="DW285" i="1"/>
  <c r="DW286" i="1"/>
  <c r="DW287" i="1"/>
  <c r="DV283" i="1"/>
  <c r="DW283" i="1"/>
  <c r="DW273" i="1"/>
  <c r="DW272" i="1"/>
  <c r="DW271" i="1"/>
  <c r="DV273" i="1"/>
  <c r="DV271" i="1"/>
  <c r="DV272" i="1"/>
  <c r="DV215" i="1"/>
  <c r="DV216" i="1"/>
  <c r="DV217" i="1"/>
  <c r="DW215" i="1"/>
  <c r="DW216" i="1"/>
  <c r="DW217" i="1"/>
  <c r="AL264" i="1"/>
  <c r="DV253" i="1"/>
  <c r="DV265" i="1"/>
  <c r="DV267" i="1"/>
  <c r="DV249" i="1"/>
  <c r="DV248" i="1"/>
  <c r="DV260" i="1"/>
  <c r="DV256" i="1"/>
  <c r="DV269" i="1"/>
  <c r="DV268" i="1"/>
  <c r="DV247" i="1"/>
  <c r="DV264" i="1"/>
  <c r="DV255" i="1"/>
  <c r="DV252" i="1"/>
  <c r="DV259" i="1"/>
  <c r="DV261" i="1"/>
  <c r="DV257" i="1"/>
  <c r="DV251" i="1"/>
  <c r="DV263" i="1"/>
  <c r="DW249" i="1"/>
  <c r="DW269" i="1"/>
  <c r="DW248" i="1"/>
  <c r="DW260" i="1"/>
  <c r="DW256" i="1"/>
  <c r="DW267" i="1"/>
  <c r="DW253" i="1"/>
  <c r="DW265" i="1"/>
  <c r="DW259" i="1"/>
  <c r="DW251" i="1"/>
  <c r="DW247" i="1"/>
  <c r="DW257" i="1"/>
  <c r="DW268" i="1"/>
  <c r="DW261" i="1"/>
  <c r="DW252" i="1"/>
  <c r="DW264" i="1"/>
  <c r="DW263" i="1"/>
  <c r="DW255" i="1"/>
  <c r="AL238" i="1"/>
  <c r="DV241" i="1"/>
  <c r="DV222" i="1"/>
  <c r="DV237" i="1"/>
  <c r="DV229" i="1"/>
  <c r="DV233" i="1"/>
  <c r="DV243" i="1"/>
  <c r="DV223" i="1"/>
  <c r="DV242" i="1"/>
  <c r="DV234" i="1"/>
  <c r="DV221" i="1"/>
  <c r="DV231" i="1"/>
  <c r="DV225" i="1"/>
  <c r="DV238" i="1"/>
  <c r="DV230" i="1"/>
  <c r="DV226" i="1"/>
  <c r="DV239" i="1"/>
  <c r="DV235" i="1"/>
  <c r="DV227" i="1"/>
  <c r="DW237" i="1"/>
  <c r="DW222" i="1"/>
  <c r="DW241" i="1"/>
  <c r="DW229" i="1"/>
  <c r="DW221" i="1"/>
  <c r="DW234" i="1"/>
  <c r="DW225" i="1"/>
  <c r="DW242" i="1"/>
  <c r="DW243" i="1"/>
  <c r="DW223" i="1"/>
  <c r="DW231" i="1"/>
  <c r="DW226" i="1"/>
  <c r="DW238" i="1"/>
  <c r="DW235" i="1"/>
  <c r="DW239" i="1"/>
  <c r="DW233" i="1"/>
  <c r="DW227" i="1"/>
  <c r="DW230" i="1"/>
  <c r="DV213" i="1"/>
  <c r="DV211" i="1"/>
  <c r="DV212" i="1"/>
  <c r="DW213" i="1"/>
  <c r="DW211" i="1"/>
  <c r="DW212" i="1"/>
  <c r="AL211" i="1"/>
  <c r="DW208" i="1"/>
  <c r="DW205" i="1"/>
  <c r="DW195" i="1"/>
  <c r="DW196" i="1"/>
  <c r="DW209" i="1"/>
  <c r="DW203" i="1"/>
  <c r="DW197" i="1"/>
  <c r="DW207" i="1"/>
  <c r="DW199" i="1"/>
  <c r="DW204" i="1"/>
  <c r="DW201" i="1"/>
  <c r="DW200" i="1"/>
  <c r="DV205" i="1"/>
  <c r="DV195" i="1"/>
  <c r="DV197" i="1"/>
  <c r="DV196" i="1"/>
  <c r="DV208" i="1"/>
  <c r="DV199" i="1"/>
  <c r="DV207" i="1"/>
  <c r="DV209" i="1"/>
  <c r="DV203" i="1"/>
  <c r="DV204" i="1"/>
  <c r="DV200" i="1"/>
  <c r="DV201" i="1"/>
  <c r="DW193" i="1"/>
  <c r="DW191" i="1"/>
  <c r="DW192" i="1"/>
  <c r="DV192" i="1"/>
  <c r="DV191" i="1"/>
  <c r="DV193" i="1"/>
  <c r="DV186" i="1"/>
  <c r="DV185" i="1"/>
  <c r="DV184" i="1"/>
  <c r="DW184" i="1"/>
  <c r="DW185" i="1"/>
  <c r="DW186" i="1"/>
  <c r="DV182" i="1"/>
  <c r="DV183" i="1"/>
  <c r="DW182" i="1"/>
  <c r="DW183" i="1"/>
  <c r="DW173" i="1"/>
  <c r="DW172" i="1"/>
  <c r="DV173" i="1"/>
  <c r="DV172" i="1"/>
  <c r="DO16" i="1"/>
  <c r="DO18" i="1" s="1"/>
  <c r="DO17" i="1"/>
  <c r="DQ16" i="1"/>
  <c r="DQ19" i="1" s="1"/>
  <c r="DQ17" i="1"/>
  <c r="G507" i="4"/>
  <c r="H556" i="4"/>
  <c r="U556" i="4" s="1"/>
  <c r="I557" i="4"/>
  <c r="DV20" i="1"/>
  <c r="DV21" i="1"/>
  <c r="DW20" i="1"/>
  <c r="DW21" i="1"/>
  <c r="P494" i="4"/>
  <c r="C495" i="4"/>
  <c r="B495" i="4" s="1"/>
  <c r="F559" i="4"/>
  <c r="E559" i="4"/>
  <c r="R559" i="4" s="1"/>
  <c r="D559" i="4"/>
  <c r="Q559" i="4" s="1"/>
  <c r="V495" i="4"/>
  <c r="S478" i="4"/>
  <c r="DV37" i="1"/>
  <c r="DW37" i="1"/>
  <c r="A560" i="4"/>
  <c r="DV26" i="1"/>
  <c r="DW26" i="1"/>
  <c r="DV25" i="1"/>
  <c r="DW25" i="1"/>
  <c r="DP16" i="1"/>
  <c r="DP14" i="1"/>
  <c r="DQ14" i="1"/>
  <c r="DP99" i="1" l="1"/>
  <c r="DP104" i="1" s="1"/>
  <c r="DP108" i="1"/>
  <c r="DQ99" i="1"/>
  <c r="DQ104" i="1" s="1"/>
  <c r="DQ108" i="1"/>
  <c r="DQ153" i="1"/>
  <c r="DQ158" i="1" s="1"/>
  <c r="DQ162" i="1"/>
  <c r="DQ167" i="1" s="1"/>
  <c r="DP153" i="1"/>
  <c r="DP158" i="1" s="1"/>
  <c r="DP162" i="1"/>
  <c r="DP167" i="1" s="1"/>
  <c r="AL303" i="1"/>
  <c r="DQ214" i="1"/>
  <c r="DQ270" i="1"/>
  <c r="DP214" i="1"/>
  <c r="DP270" i="1"/>
  <c r="DQ117" i="1"/>
  <c r="DQ122" i="1" s="1"/>
  <c r="DQ135" i="1"/>
  <c r="DQ140" i="1" s="1"/>
  <c r="DQ144" i="1"/>
  <c r="DQ149" i="1" s="1"/>
  <c r="DQ126" i="1"/>
  <c r="DQ131" i="1" s="1"/>
  <c r="DP117" i="1"/>
  <c r="DP122" i="1" s="1"/>
  <c r="DP126" i="1"/>
  <c r="DP131" i="1" s="1"/>
  <c r="DP135" i="1"/>
  <c r="DP140" i="1" s="1"/>
  <c r="DP144" i="1"/>
  <c r="DP149" i="1" s="1"/>
  <c r="DQ258" i="1"/>
  <c r="DQ254" i="1"/>
  <c r="DQ262" i="1"/>
  <c r="DQ246" i="1"/>
  <c r="DQ250" i="1"/>
  <c r="DQ266" i="1"/>
  <c r="DP254" i="1"/>
  <c r="DP258" i="1"/>
  <c r="DP262" i="1"/>
  <c r="DP266" i="1"/>
  <c r="DP250" i="1"/>
  <c r="DP246" i="1"/>
  <c r="AL265" i="1"/>
  <c r="DQ210" i="1"/>
  <c r="DQ240" i="1"/>
  <c r="DQ228" i="1"/>
  <c r="DQ232" i="1"/>
  <c r="DQ236" i="1"/>
  <c r="DQ220" i="1"/>
  <c r="DQ224" i="1"/>
  <c r="DP210" i="1"/>
  <c r="DP220" i="1"/>
  <c r="DP232" i="1"/>
  <c r="DP236" i="1"/>
  <c r="DP224" i="1"/>
  <c r="DP228" i="1"/>
  <c r="DP240" i="1"/>
  <c r="AL239" i="1"/>
  <c r="AL212" i="1"/>
  <c r="DQ198" i="1"/>
  <c r="DQ194" i="1"/>
  <c r="DQ202" i="1"/>
  <c r="DQ206" i="1"/>
  <c r="DP206" i="1"/>
  <c r="DP202" i="1"/>
  <c r="DP194" i="1"/>
  <c r="DP198" i="1"/>
  <c r="DQ81" i="1"/>
  <c r="DQ86" i="1" s="1"/>
  <c r="DQ90" i="1"/>
  <c r="DQ95" i="1" s="1"/>
  <c r="DP90" i="1"/>
  <c r="DP95" i="1" s="1"/>
  <c r="DP81" i="1"/>
  <c r="DP86" i="1" s="1"/>
  <c r="DP190" i="1"/>
  <c r="DP72" i="1"/>
  <c r="DP77" i="1" s="1"/>
  <c r="DQ190" i="1"/>
  <c r="DQ72" i="1"/>
  <c r="DQ77" i="1" s="1"/>
  <c r="DQ181" i="1"/>
  <c r="DQ177" i="1"/>
  <c r="DP181" i="1"/>
  <c r="DP177" i="1"/>
  <c r="DQ52" i="1"/>
  <c r="DQ59" i="1" s="1"/>
  <c r="DQ63" i="1"/>
  <c r="DQ68" i="1" s="1"/>
  <c r="DP52" i="1"/>
  <c r="DP59" i="1" s="1"/>
  <c r="DP63" i="1"/>
  <c r="DP68" i="1" s="1"/>
  <c r="DQ18" i="1"/>
  <c r="DO19" i="1"/>
  <c r="DQ41" i="1"/>
  <c r="DQ48" i="1" s="1"/>
  <c r="DQ171" i="1"/>
  <c r="DP41" i="1"/>
  <c r="DP48" i="1" s="1"/>
  <c r="DP171" i="1"/>
  <c r="H557" i="4"/>
  <c r="U557" i="4" s="1"/>
  <c r="I558" i="4"/>
  <c r="G508" i="4"/>
  <c r="DP19" i="1"/>
  <c r="DP18" i="1"/>
  <c r="DQ20" i="1"/>
  <c r="DQ21" i="1"/>
  <c r="DO20" i="1"/>
  <c r="DO21" i="1"/>
  <c r="P495" i="4"/>
  <c r="C496" i="4"/>
  <c r="B496" i="4" s="1"/>
  <c r="F560" i="4"/>
  <c r="E560" i="4"/>
  <c r="R560" i="4" s="1"/>
  <c r="D560" i="4"/>
  <c r="Q560" i="4" s="1"/>
  <c r="V496" i="4"/>
  <c r="S479" i="4"/>
  <c r="DQ30" i="1"/>
  <c r="DP30" i="1"/>
  <c r="DO30" i="1"/>
  <c r="DO24" i="1"/>
  <c r="A561" i="4"/>
  <c r="DQ24" i="1"/>
  <c r="DP24" i="1"/>
  <c r="IQ13" i="1"/>
  <c r="IQ17" i="1" s="1"/>
  <c r="IN13" i="1"/>
  <c r="IN17" i="1" s="1"/>
  <c r="IJ13" i="1"/>
  <c r="IM13" i="1"/>
  <c r="IM17" i="1" s="1"/>
  <c r="DQ113" i="1" l="1"/>
  <c r="DP113" i="1"/>
  <c r="DQ301" i="1"/>
  <c r="DQ302" i="1"/>
  <c r="DQ303" i="1"/>
  <c r="DQ300" i="1"/>
  <c r="DQ295" i="1"/>
  <c r="DQ294" i="1"/>
  <c r="DQ292" i="1"/>
  <c r="DQ305" i="1"/>
  <c r="DQ291" i="1"/>
  <c r="DQ289" i="1"/>
  <c r="DQ304" i="1"/>
  <c r="DQ296" i="1"/>
  <c r="DQ288" i="1"/>
  <c r="DQ293" i="1"/>
  <c r="DQ297" i="1"/>
  <c r="DQ298" i="1"/>
  <c r="DQ290" i="1"/>
  <c r="DQ306" i="1"/>
  <c r="DQ299" i="1"/>
  <c r="DQ307" i="1"/>
  <c r="DP295" i="1"/>
  <c r="DP300" i="1"/>
  <c r="DP294" i="1"/>
  <c r="DP291" i="1"/>
  <c r="DP301" i="1"/>
  <c r="DP303" i="1"/>
  <c r="DP289" i="1"/>
  <c r="DP304" i="1"/>
  <c r="DP297" i="1"/>
  <c r="DP292" i="1"/>
  <c r="DP305" i="1"/>
  <c r="DP302" i="1"/>
  <c r="DP288" i="1"/>
  <c r="DP299" i="1"/>
  <c r="DP290" i="1"/>
  <c r="DP293" i="1"/>
  <c r="DP296" i="1"/>
  <c r="DP307" i="1"/>
  <c r="DP306" i="1"/>
  <c r="DP298" i="1"/>
  <c r="DO302" i="1"/>
  <c r="DO291" i="1"/>
  <c r="DO294" i="1"/>
  <c r="DO295" i="1"/>
  <c r="DO292" i="1"/>
  <c r="DO300" i="1"/>
  <c r="DO303" i="1"/>
  <c r="DO289" i="1"/>
  <c r="DO297" i="1"/>
  <c r="DO293" i="1"/>
  <c r="DO304" i="1"/>
  <c r="DO288" i="1"/>
  <c r="DO301" i="1"/>
  <c r="DO305" i="1"/>
  <c r="DO306" i="1"/>
  <c r="DO290" i="1"/>
  <c r="DO298" i="1"/>
  <c r="DO296" i="1"/>
  <c r="DO299" i="1"/>
  <c r="DO307" i="1"/>
  <c r="AL304" i="1"/>
  <c r="DQ285" i="1"/>
  <c r="DQ286" i="1"/>
  <c r="DQ287" i="1"/>
  <c r="DQ284" i="1"/>
  <c r="DP286" i="1"/>
  <c r="DP284" i="1"/>
  <c r="DP285" i="1"/>
  <c r="DP287" i="1"/>
  <c r="DO284" i="1"/>
  <c r="DO285" i="1"/>
  <c r="DO286" i="1"/>
  <c r="DO287" i="1"/>
  <c r="DQ280" i="1"/>
  <c r="DQ283" i="1"/>
  <c r="DP280" i="1"/>
  <c r="DP283" i="1"/>
  <c r="DO280" i="1"/>
  <c r="DO283" i="1"/>
  <c r="DP272" i="1"/>
  <c r="DP271" i="1"/>
  <c r="DP273" i="1"/>
  <c r="DQ272" i="1"/>
  <c r="DQ271" i="1"/>
  <c r="DQ273" i="1"/>
  <c r="DO272" i="1"/>
  <c r="DO273" i="1"/>
  <c r="DO271" i="1"/>
  <c r="DO215" i="1"/>
  <c r="DO216" i="1"/>
  <c r="DO217" i="1"/>
  <c r="DP216" i="1"/>
  <c r="DP215" i="1"/>
  <c r="DP217" i="1"/>
  <c r="DQ216" i="1"/>
  <c r="DQ215" i="1"/>
  <c r="DQ217" i="1"/>
  <c r="DP278" i="1"/>
  <c r="DP277" i="1"/>
  <c r="DP276" i="1"/>
  <c r="DP279" i="1"/>
  <c r="DQ278" i="1"/>
  <c r="DQ277" i="1"/>
  <c r="DQ276" i="1"/>
  <c r="DQ279" i="1"/>
  <c r="DO277" i="1"/>
  <c r="DO278" i="1"/>
  <c r="DO279" i="1"/>
  <c r="DO276" i="1"/>
  <c r="DO267" i="1"/>
  <c r="DO249" i="1"/>
  <c r="DO248" i="1"/>
  <c r="DO260" i="1"/>
  <c r="DO256" i="1"/>
  <c r="DO253" i="1"/>
  <c r="DO265" i="1"/>
  <c r="DO268" i="1"/>
  <c r="DO259" i="1"/>
  <c r="DO251" i="1"/>
  <c r="DO247" i="1"/>
  <c r="DO269" i="1"/>
  <c r="DO255" i="1"/>
  <c r="DO257" i="1"/>
  <c r="DO263" i="1"/>
  <c r="DO252" i="1"/>
  <c r="DO261" i="1"/>
  <c r="DO264" i="1"/>
  <c r="AL266" i="1"/>
  <c r="DQ249" i="1"/>
  <c r="DQ260" i="1"/>
  <c r="DQ265" i="1"/>
  <c r="DQ256" i="1"/>
  <c r="DQ267" i="1"/>
  <c r="DQ269" i="1"/>
  <c r="DQ253" i="1"/>
  <c r="DQ248" i="1"/>
  <c r="DQ268" i="1"/>
  <c r="DQ257" i="1"/>
  <c r="DQ259" i="1"/>
  <c r="DQ252" i="1"/>
  <c r="DQ247" i="1"/>
  <c r="DQ264" i="1"/>
  <c r="DQ251" i="1"/>
  <c r="DQ261" i="1"/>
  <c r="DQ263" i="1"/>
  <c r="DQ255" i="1"/>
  <c r="DP265" i="1"/>
  <c r="DP256" i="1"/>
  <c r="DP269" i="1"/>
  <c r="DP253" i="1"/>
  <c r="DP267" i="1"/>
  <c r="DP260" i="1"/>
  <c r="DP249" i="1"/>
  <c r="DP247" i="1"/>
  <c r="DP252" i="1"/>
  <c r="DP257" i="1"/>
  <c r="DP268" i="1"/>
  <c r="DP264" i="1"/>
  <c r="DP261" i="1"/>
  <c r="DP248" i="1"/>
  <c r="DP251" i="1"/>
  <c r="DP259" i="1"/>
  <c r="DP255" i="1"/>
  <c r="DP263" i="1"/>
  <c r="DP229" i="1"/>
  <c r="DP237" i="1"/>
  <c r="DP222" i="1"/>
  <c r="DP243" i="1"/>
  <c r="DP225" i="1"/>
  <c r="DP221" i="1"/>
  <c r="DP223" i="1"/>
  <c r="DP234" i="1"/>
  <c r="DP241" i="1"/>
  <c r="DP242" i="1"/>
  <c r="DP233" i="1"/>
  <c r="DP227" i="1"/>
  <c r="DP230" i="1"/>
  <c r="DP226" i="1"/>
  <c r="DP238" i="1"/>
  <c r="DP239" i="1"/>
  <c r="DP235" i="1"/>
  <c r="DP231" i="1"/>
  <c r="DQ237" i="1"/>
  <c r="DQ241" i="1"/>
  <c r="DQ222" i="1"/>
  <c r="DQ223" i="1"/>
  <c r="DQ242" i="1"/>
  <c r="DQ231" i="1"/>
  <c r="DQ225" i="1"/>
  <c r="DQ233" i="1"/>
  <c r="DQ229" i="1"/>
  <c r="DQ221" i="1"/>
  <c r="DQ234" i="1"/>
  <c r="DQ243" i="1"/>
  <c r="DQ238" i="1"/>
  <c r="DQ239" i="1"/>
  <c r="DQ235" i="1"/>
  <c r="DQ227" i="1"/>
  <c r="DQ230" i="1"/>
  <c r="DQ226" i="1"/>
  <c r="AL240" i="1"/>
  <c r="DO237" i="1"/>
  <c r="DO222" i="1"/>
  <c r="DO241" i="1"/>
  <c r="DO229" i="1"/>
  <c r="DO221" i="1"/>
  <c r="DO234" i="1"/>
  <c r="DO225" i="1"/>
  <c r="DO242" i="1"/>
  <c r="DO243" i="1"/>
  <c r="DO231" i="1"/>
  <c r="DO239" i="1"/>
  <c r="DO226" i="1"/>
  <c r="DO235" i="1"/>
  <c r="DO238" i="1"/>
  <c r="DO223" i="1"/>
  <c r="DO227" i="1"/>
  <c r="DO233" i="1"/>
  <c r="DO230" i="1"/>
  <c r="DP211" i="1"/>
  <c r="DP212" i="1"/>
  <c r="DP213" i="1"/>
  <c r="DQ212" i="1"/>
  <c r="DQ211" i="1"/>
  <c r="DQ213" i="1"/>
  <c r="DO211" i="1"/>
  <c r="DO213" i="1"/>
  <c r="DO212" i="1"/>
  <c r="AL213" i="1"/>
  <c r="AL214" i="1" s="1"/>
  <c r="DP197" i="1"/>
  <c r="DP208" i="1"/>
  <c r="DP196" i="1"/>
  <c r="DP205" i="1"/>
  <c r="DP195" i="1"/>
  <c r="DP199" i="1"/>
  <c r="DP207" i="1"/>
  <c r="DP209" i="1"/>
  <c r="DP201" i="1"/>
  <c r="DP203" i="1"/>
  <c r="DP200" i="1"/>
  <c r="DP204" i="1"/>
  <c r="DQ196" i="1"/>
  <c r="DQ195" i="1"/>
  <c r="DQ205" i="1"/>
  <c r="DQ208" i="1"/>
  <c r="DQ207" i="1"/>
  <c r="DQ199" i="1"/>
  <c r="DQ203" i="1"/>
  <c r="DQ197" i="1"/>
  <c r="DQ209" i="1"/>
  <c r="DQ204" i="1"/>
  <c r="DQ200" i="1"/>
  <c r="DQ201" i="1"/>
  <c r="DO208" i="1"/>
  <c r="DO195" i="1"/>
  <c r="DO196" i="1"/>
  <c r="DO205" i="1"/>
  <c r="DO199" i="1"/>
  <c r="DO197" i="1"/>
  <c r="DO209" i="1"/>
  <c r="DO207" i="1"/>
  <c r="DO203" i="1"/>
  <c r="DO204" i="1"/>
  <c r="DO200" i="1"/>
  <c r="DO201" i="1"/>
  <c r="DQ191" i="1"/>
  <c r="DQ193" i="1"/>
  <c r="DQ192" i="1"/>
  <c r="DP192" i="1"/>
  <c r="DP191" i="1"/>
  <c r="DP193" i="1"/>
  <c r="DO191" i="1"/>
  <c r="DO193" i="1"/>
  <c r="DO192" i="1"/>
  <c r="DQ186" i="1"/>
  <c r="DQ184" i="1"/>
  <c r="DQ185" i="1"/>
  <c r="DP186" i="1"/>
  <c r="DP185" i="1"/>
  <c r="DP184" i="1"/>
  <c r="DO184" i="1"/>
  <c r="DO185" i="1"/>
  <c r="DO186" i="1"/>
  <c r="DQ182" i="1"/>
  <c r="DQ183" i="1"/>
  <c r="DO182" i="1"/>
  <c r="DO183" i="1"/>
  <c r="DP182" i="1"/>
  <c r="DP183" i="1"/>
  <c r="DO173" i="1"/>
  <c r="DO172" i="1"/>
  <c r="DP172" i="1"/>
  <c r="DP173" i="1"/>
  <c r="DQ173" i="1"/>
  <c r="DQ172" i="1"/>
  <c r="IJ17" i="1"/>
  <c r="IJ16" i="1"/>
  <c r="DO33" i="1"/>
  <c r="DO34" i="1"/>
  <c r="DO35" i="1"/>
  <c r="G509" i="4"/>
  <c r="H558" i="4"/>
  <c r="U558" i="4" s="1"/>
  <c r="I559" i="4"/>
  <c r="DP20" i="1"/>
  <c r="DP21" i="1"/>
  <c r="DO32" i="1"/>
  <c r="DO36" i="1"/>
  <c r="DO37" i="1"/>
  <c r="DP37" i="1"/>
  <c r="P496" i="4"/>
  <c r="C497" i="4"/>
  <c r="B497" i="4" s="1"/>
  <c r="F561" i="4"/>
  <c r="E561" i="4"/>
  <c r="R561" i="4" s="1"/>
  <c r="D561" i="4"/>
  <c r="Q561" i="4" s="1"/>
  <c r="V497" i="4"/>
  <c r="S480" i="4"/>
  <c r="DQ37" i="1"/>
  <c r="DO25" i="1"/>
  <c r="DO26" i="1"/>
  <c r="A562" i="4"/>
  <c r="DP26" i="1"/>
  <c r="DQ26" i="1"/>
  <c r="DP25" i="1"/>
  <c r="DQ25" i="1"/>
  <c r="IN16" i="1"/>
  <c r="IN14" i="1"/>
  <c r="IQ16" i="1"/>
  <c r="IQ14" i="1"/>
  <c r="IJ14" i="1"/>
  <c r="IM16" i="1"/>
  <c r="IM14" i="1"/>
  <c r="IQ99" i="1" l="1"/>
  <c r="IQ103" i="1" s="1"/>
  <c r="IQ108" i="1"/>
  <c r="IN99" i="1"/>
  <c r="IN101" i="1" s="1"/>
  <c r="IN108" i="1"/>
  <c r="IM99" i="1"/>
  <c r="IM100" i="1" s="1"/>
  <c r="IM108" i="1"/>
  <c r="IQ100" i="1"/>
  <c r="IQ101" i="1"/>
  <c r="IQ102" i="1"/>
  <c r="IQ153" i="1"/>
  <c r="IQ157" i="1" s="1"/>
  <c r="IQ162" i="1"/>
  <c r="IN153" i="1"/>
  <c r="IN157" i="1" s="1"/>
  <c r="IN162" i="1"/>
  <c r="IM153" i="1"/>
  <c r="IM154" i="1" s="1"/>
  <c r="IM162" i="1"/>
  <c r="AL305" i="1"/>
  <c r="IQ214" i="1"/>
  <c r="IQ270" i="1"/>
  <c r="IN214" i="1"/>
  <c r="IN270" i="1"/>
  <c r="IM214" i="1"/>
  <c r="IM270" i="1"/>
  <c r="AL215" i="1"/>
  <c r="IQ117" i="1"/>
  <c r="IQ135" i="1"/>
  <c r="IQ126" i="1"/>
  <c r="IQ144" i="1"/>
  <c r="IN144" i="1"/>
  <c r="IN126" i="1"/>
  <c r="IN117" i="1"/>
  <c r="IN135" i="1"/>
  <c r="IM117" i="1"/>
  <c r="IM126" i="1"/>
  <c r="IM144" i="1"/>
  <c r="IM135" i="1"/>
  <c r="AL279" i="1"/>
  <c r="AL280" i="1" s="1"/>
  <c r="IM254" i="1"/>
  <c r="IM250" i="1"/>
  <c r="IM262" i="1"/>
  <c r="IM246" i="1"/>
  <c r="IM258" i="1"/>
  <c r="IM266" i="1"/>
  <c r="AL267" i="1"/>
  <c r="IQ250" i="1"/>
  <c r="IQ258" i="1"/>
  <c r="IQ262" i="1"/>
  <c r="IQ254" i="1"/>
  <c r="IQ246" i="1"/>
  <c r="IQ266" i="1"/>
  <c r="IN250" i="1"/>
  <c r="IN266" i="1"/>
  <c r="IN254" i="1"/>
  <c r="IN246" i="1"/>
  <c r="IN258" i="1"/>
  <c r="IN262" i="1"/>
  <c r="IM210" i="1"/>
  <c r="IM224" i="1"/>
  <c r="IM240" i="1"/>
  <c r="IM228" i="1"/>
  <c r="IM220" i="1"/>
  <c r="IM232" i="1"/>
  <c r="IM236" i="1"/>
  <c r="AL241" i="1"/>
  <c r="IQ210" i="1"/>
  <c r="IQ224" i="1"/>
  <c r="IQ228" i="1"/>
  <c r="IQ232" i="1"/>
  <c r="IQ236" i="1"/>
  <c r="IQ220" i="1"/>
  <c r="IQ240" i="1"/>
  <c r="IN210" i="1"/>
  <c r="IN232" i="1"/>
  <c r="IN236" i="1"/>
  <c r="IN224" i="1"/>
  <c r="IN240" i="1"/>
  <c r="IN228" i="1"/>
  <c r="IN220" i="1"/>
  <c r="IQ194" i="1"/>
  <c r="IQ202" i="1"/>
  <c r="IQ198" i="1"/>
  <c r="IQ206" i="1"/>
  <c r="IN206" i="1"/>
  <c r="IN198" i="1"/>
  <c r="IN202" i="1"/>
  <c r="IN194" i="1"/>
  <c r="IM202" i="1"/>
  <c r="IM198" i="1"/>
  <c r="IM206" i="1"/>
  <c r="IM194" i="1"/>
  <c r="IQ90" i="1"/>
  <c r="IQ81" i="1"/>
  <c r="IM81" i="1"/>
  <c r="IM90" i="1"/>
  <c r="IN90" i="1"/>
  <c r="IN81" i="1"/>
  <c r="IQ190" i="1"/>
  <c r="IQ72" i="1"/>
  <c r="IN190" i="1"/>
  <c r="IN72" i="1"/>
  <c r="IM190" i="1"/>
  <c r="IM72" i="1"/>
  <c r="IM181" i="1"/>
  <c r="IM177" i="1"/>
  <c r="IQ181" i="1"/>
  <c r="IQ177" i="1"/>
  <c r="IN181" i="1"/>
  <c r="IN177" i="1"/>
  <c r="IN52" i="1"/>
  <c r="IN59" i="1" s="1"/>
  <c r="IN63" i="1"/>
  <c r="IM52" i="1"/>
  <c r="IM56" i="1" s="1"/>
  <c r="IM63" i="1"/>
  <c r="IQ52" i="1"/>
  <c r="IQ55" i="1" s="1"/>
  <c r="IQ63" i="1"/>
  <c r="IQ41" i="1"/>
  <c r="IQ43" i="1" s="1"/>
  <c r="IQ171" i="1"/>
  <c r="IN41" i="1"/>
  <c r="IN44" i="1" s="1"/>
  <c r="IN171" i="1"/>
  <c r="IM41" i="1"/>
  <c r="IM45" i="1" s="1"/>
  <c r="IM171" i="1"/>
  <c r="DU35" i="1"/>
  <c r="DU34" i="1"/>
  <c r="H559" i="4"/>
  <c r="U559" i="4" s="1"/>
  <c r="I560" i="4"/>
  <c r="G510" i="4"/>
  <c r="IJ19" i="1"/>
  <c r="IJ18" i="1"/>
  <c r="IM18" i="1"/>
  <c r="IM19" i="1"/>
  <c r="IQ19" i="1"/>
  <c r="IQ18" i="1"/>
  <c r="IN18" i="1"/>
  <c r="IN19" i="1"/>
  <c r="DU36" i="1"/>
  <c r="DU33" i="1"/>
  <c r="DU32" i="1"/>
  <c r="P497" i="4"/>
  <c r="C498" i="4"/>
  <c r="B498" i="4" s="1"/>
  <c r="F562" i="4"/>
  <c r="E562" i="4"/>
  <c r="R562" i="4" s="1"/>
  <c r="D562" i="4"/>
  <c r="Q562" i="4" s="1"/>
  <c r="V498" i="4"/>
  <c r="S481" i="4"/>
  <c r="IN30" i="1"/>
  <c r="IM30" i="1"/>
  <c r="IQ30" i="1"/>
  <c r="A563" i="4"/>
  <c r="IQ24" i="1"/>
  <c r="IM24" i="1"/>
  <c r="IN24" i="1"/>
  <c r="AQ13" i="1"/>
  <c r="AP13" i="1"/>
  <c r="IQ104" i="1" l="1"/>
  <c r="IN100" i="1"/>
  <c r="IN104" i="1"/>
  <c r="IN103" i="1"/>
  <c r="IN102" i="1"/>
  <c r="IN156" i="1"/>
  <c r="IN155" i="1"/>
  <c r="IM104" i="1"/>
  <c r="IN154" i="1"/>
  <c r="IM103" i="1"/>
  <c r="IM109" i="1"/>
  <c r="IM110" i="1"/>
  <c r="IM111" i="1"/>
  <c r="IM112" i="1"/>
  <c r="IM113" i="1"/>
  <c r="IQ156" i="1"/>
  <c r="IQ155" i="1"/>
  <c r="IN109" i="1"/>
  <c r="IN110" i="1"/>
  <c r="IN111" i="1"/>
  <c r="IN112" i="1"/>
  <c r="IN113" i="1"/>
  <c r="IM102" i="1"/>
  <c r="IN158" i="1"/>
  <c r="IM101" i="1"/>
  <c r="IQ109" i="1"/>
  <c r="IQ110" i="1"/>
  <c r="IQ111" i="1"/>
  <c r="IQ112" i="1"/>
  <c r="IQ113" i="1"/>
  <c r="IQ154" i="1"/>
  <c r="IQ158" i="1"/>
  <c r="IM158" i="1"/>
  <c r="IM163" i="1"/>
  <c r="IM164" i="1"/>
  <c r="IM165" i="1"/>
  <c r="IM166" i="1"/>
  <c r="IM167" i="1"/>
  <c r="IM157" i="1"/>
  <c r="IN163" i="1"/>
  <c r="IN164" i="1"/>
  <c r="IN165" i="1"/>
  <c r="IN166" i="1"/>
  <c r="IN167" i="1"/>
  <c r="IM156" i="1"/>
  <c r="IM155" i="1"/>
  <c r="IQ163" i="1"/>
  <c r="IQ164" i="1"/>
  <c r="IQ165" i="1"/>
  <c r="IQ166" i="1"/>
  <c r="IQ167" i="1"/>
  <c r="IN291" i="1"/>
  <c r="IN292" i="1"/>
  <c r="IN303" i="1"/>
  <c r="IN305" i="1"/>
  <c r="IN295" i="1"/>
  <c r="IN302" i="1"/>
  <c r="IN297" i="1"/>
  <c r="IN294" i="1"/>
  <c r="IN288" i="1"/>
  <c r="IN301" i="1"/>
  <c r="IN300" i="1"/>
  <c r="IN296" i="1"/>
  <c r="IN293" i="1"/>
  <c r="IN304" i="1"/>
  <c r="IN299" i="1"/>
  <c r="IN290" i="1"/>
  <c r="IN307" i="1"/>
  <c r="IN289" i="1"/>
  <c r="IN306" i="1"/>
  <c r="IN298" i="1"/>
  <c r="IM291" i="1"/>
  <c r="IM295" i="1"/>
  <c r="IM292" i="1"/>
  <c r="IM302" i="1"/>
  <c r="IM300" i="1"/>
  <c r="IM303" i="1"/>
  <c r="IM301" i="1"/>
  <c r="IM294" i="1"/>
  <c r="IM297" i="1"/>
  <c r="IM293" i="1"/>
  <c r="IM296" i="1"/>
  <c r="IM289" i="1"/>
  <c r="IM288" i="1"/>
  <c r="IM304" i="1"/>
  <c r="IM305" i="1"/>
  <c r="IM307" i="1"/>
  <c r="IM299" i="1"/>
  <c r="IM306" i="1"/>
  <c r="IM290" i="1"/>
  <c r="IM298" i="1"/>
  <c r="IQ300" i="1"/>
  <c r="IQ295" i="1"/>
  <c r="IQ301" i="1"/>
  <c r="IQ291" i="1"/>
  <c r="IQ294" i="1"/>
  <c r="IQ292" i="1"/>
  <c r="IQ303" i="1"/>
  <c r="IQ296" i="1"/>
  <c r="IQ305" i="1"/>
  <c r="IQ302" i="1"/>
  <c r="IQ304" i="1"/>
  <c r="IQ288" i="1"/>
  <c r="IQ289" i="1"/>
  <c r="IQ297" i="1"/>
  <c r="IQ298" i="1"/>
  <c r="IQ307" i="1"/>
  <c r="IQ293" i="1"/>
  <c r="IQ290" i="1"/>
  <c r="IQ299" i="1"/>
  <c r="IQ306" i="1"/>
  <c r="AL306" i="1"/>
  <c r="IN284" i="1"/>
  <c r="IN285" i="1"/>
  <c r="IN287" i="1"/>
  <c r="IN286" i="1"/>
  <c r="IQ286" i="1"/>
  <c r="IQ284" i="1"/>
  <c r="IQ285" i="1"/>
  <c r="IQ287" i="1"/>
  <c r="IM285" i="1"/>
  <c r="IM286" i="1"/>
  <c r="IM287" i="1"/>
  <c r="IM284" i="1"/>
  <c r="IM280" i="1"/>
  <c r="IM283" i="1"/>
  <c r="IQ280" i="1"/>
  <c r="IQ283" i="1"/>
  <c r="IN280" i="1"/>
  <c r="IN283" i="1"/>
  <c r="IN271" i="1"/>
  <c r="IN273" i="1"/>
  <c r="IN272" i="1"/>
  <c r="IM272" i="1"/>
  <c r="IM273" i="1"/>
  <c r="IM271" i="1"/>
  <c r="IQ273" i="1"/>
  <c r="IQ271" i="1"/>
  <c r="IQ272" i="1"/>
  <c r="IQ215" i="1"/>
  <c r="IQ216" i="1"/>
  <c r="IQ217" i="1"/>
  <c r="IN216" i="1"/>
  <c r="IN215" i="1"/>
  <c r="IN217" i="1"/>
  <c r="IM215" i="1"/>
  <c r="IM216" i="1"/>
  <c r="IM217" i="1"/>
  <c r="AL216" i="1"/>
  <c r="IN136" i="1"/>
  <c r="IN137" i="1"/>
  <c r="IN138" i="1"/>
  <c r="IN139" i="1"/>
  <c r="IN140" i="1"/>
  <c r="IN127" i="1"/>
  <c r="IN128" i="1"/>
  <c r="IN129" i="1"/>
  <c r="IN130" i="1"/>
  <c r="IN131" i="1"/>
  <c r="IN118" i="1"/>
  <c r="IN119" i="1"/>
  <c r="IN120" i="1"/>
  <c r="IN121" i="1"/>
  <c r="IN122" i="1"/>
  <c r="IN145" i="1"/>
  <c r="IN146" i="1"/>
  <c r="IN147" i="1"/>
  <c r="IN148" i="1"/>
  <c r="IN149" i="1"/>
  <c r="IM136" i="1"/>
  <c r="IM137" i="1"/>
  <c r="IM138" i="1"/>
  <c r="IM139" i="1"/>
  <c r="IM140" i="1"/>
  <c r="IQ145" i="1"/>
  <c r="IQ146" i="1"/>
  <c r="IQ147" i="1"/>
  <c r="IQ148" i="1"/>
  <c r="IQ149" i="1"/>
  <c r="IQ127" i="1"/>
  <c r="IQ128" i="1"/>
  <c r="IQ129" i="1"/>
  <c r="IQ130" i="1"/>
  <c r="IQ131" i="1"/>
  <c r="IM127" i="1"/>
  <c r="IM128" i="1"/>
  <c r="IM129" i="1"/>
  <c r="IM130" i="1"/>
  <c r="IM131" i="1"/>
  <c r="IQ136" i="1"/>
  <c r="IQ137" i="1"/>
  <c r="IQ138" i="1"/>
  <c r="IQ139" i="1"/>
  <c r="IQ140" i="1"/>
  <c r="IM145" i="1"/>
  <c r="IM146" i="1"/>
  <c r="IM147" i="1"/>
  <c r="IM148" i="1"/>
  <c r="IM149" i="1"/>
  <c r="IM118" i="1"/>
  <c r="IM119" i="1"/>
  <c r="IM120" i="1"/>
  <c r="IM121" i="1"/>
  <c r="IM122" i="1"/>
  <c r="IQ118" i="1"/>
  <c r="IQ119" i="1"/>
  <c r="IQ120" i="1"/>
  <c r="IQ121" i="1"/>
  <c r="IQ122" i="1"/>
  <c r="IN278" i="1"/>
  <c r="IN277" i="1"/>
  <c r="IN276" i="1"/>
  <c r="IN279" i="1"/>
  <c r="IM277" i="1"/>
  <c r="IM278" i="1"/>
  <c r="IM276" i="1"/>
  <c r="IM279" i="1"/>
  <c r="IQ277" i="1"/>
  <c r="IQ278" i="1"/>
  <c r="IQ279" i="1"/>
  <c r="IQ276" i="1"/>
  <c r="IQ260" i="1"/>
  <c r="IQ269" i="1"/>
  <c r="IQ256" i="1"/>
  <c r="IQ267" i="1"/>
  <c r="IQ249" i="1"/>
  <c r="IQ253" i="1"/>
  <c r="IQ265" i="1"/>
  <c r="IQ252" i="1"/>
  <c r="IQ251" i="1"/>
  <c r="IQ255" i="1"/>
  <c r="IQ264" i="1"/>
  <c r="IQ257" i="1"/>
  <c r="IQ247" i="1"/>
  <c r="IQ261" i="1"/>
  <c r="IQ268" i="1"/>
  <c r="IQ248" i="1"/>
  <c r="IQ263" i="1"/>
  <c r="IQ259" i="1"/>
  <c r="IN265" i="1"/>
  <c r="IN249" i="1"/>
  <c r="IN269" i="1"/>
  <c r="IN253" i="1"/>
  <c r="IN267" i="1"/>
  <c r="IN248" i="1"/>
  <c r="IN260" i="1"/>
  <c r="IN256" i="1"/>
  <c r="IN255" i="1"/>
  <c r="IN257" i="1"/>
  <c r="IN261" i="1"/>
  <c r="IN251" i="1"/>
  <c r="IN259" i="1"/>
  <c r="IN268" i="1"/>
  <c r="IN247" i="1"/>
  <c r="IN264" i="1"/>
  <c r="IN252" i="1"/>
  <c r="IN263" i="1"/>
  <c r="AL268" i="1"/>
  <c r="IM249" i="1"/>
  <c r="IM248" i="1"/>
  <c r="IM260" i="1"/>
  <c r="IM256" i="1"/>
  <c r="IM267" i="1"/>
  <c r="IM265" i="1"/>
  <c r="IM253" i="1"/>
  <c r="IM268" i="1"/>
  <c r="IM251" i="1"/>
  <c r="IM247" i="1"/>
  <c r="IM261" i="1"/>
  <c r="IM257" i="1"/>
  <c r="IM259" i="1"/>
  <c r="IM252" i="1"/>
  <c r="IM264" i="1"/>
  <c r="IM269" i="1"/>
  <c r="IM263" i="1"/>
  <c r="IM255" i="1"/>
  <c r="IN241" i="1"/>
  <c r="IN237" i="1"/>
  <c r="IN222" i="1"/>
  <c r="IN229" i="1"/>
  <c r="IN225" i="1"/>
  <c r="IN234" i="1"/>
  <c r="IN233" i="1"/>
  <c r="IN231" i="1"/>
  <c r="IN242" i="1"/>
  <c r="IN221" i="1"/>
  <c r="IN238" i="1"/>
  <c r="IN243" i="1"/>
  <c r="IN227" i="1"/>
  <c r="IN223" i="1"/>
  <c r="IN226" i="1"/>
  <c r="IN239" i="1"/>
  <c r="IN235" i="1"/>
  <c r="IN230" i="1"/>
  <c r="IM241" i="1"/>
  <c r="IM242" i="1"/>
  <c r="IM237" i="1"/>
  <c r="IM229" i="1"/>
  <c r="IM222" i="1"/>
  <c r="IM234" i="1"/>
  <c r="IM225" i="1"/>
  <c r="IM233" i="1"/>
  <c r="IM243" i="1"/>
  <c r="IM223" i="1"/>
  <c r="IM231" i="1"/>
  <c r="IM221" i="1"/>
  <c r="IM226" i="1"/>
  <c r="IM238" i="1"/>
  <c r="IM235" i="1"/>
  <c r="IM239" i="1"/>
  <c r="IM227" i="1"/>
  <c r="IM230" i="1"/>
  <c r="IQ222" i="1"/>
  <c r="IQ241" i="1"/>
  <c r="IQ229" i="1"/>
  <c r="IQ237" i="1"/>
  <c r="IQ242" i="1"/>
  <c r="IQ231" i="1"/>
  <c r="IQ225" i="1"/>
  <c r="IQ233" i="1"/>
  <c r="IQ223" i="1"/>
  <c r="IQ221" i="1"/>
  <c r="IQ234" i="1"/>
  <c r="IQ227" i="1"/>
  <c r="IQ243" i="1"/>
  <c r="IQ226" i="1"/>
  <c r="IQ230" i="1"/>
  <c r="IQ235" i="1"/>
  <c r="IQ238" i="1"/>
  <c r="IQ239" i="1"/>
  <c r="AL242" i="1"/>
  <c r="IN212" i="1"/>
  <c r="IN213" i="1"/>
  <c r="IN211" i="1"/>
  <c r="IM211" i="1"/>
  <c r="IM212" i="1"/>
  <c r="IM213" i="1"/>
  <c r="IQ211" i="1"/>
  <c r="IQ212" i="1"/>
  <c r="IQ213" i="1"/>
  <c r="IM195" i="1"/>
  <c r="IM208" i="1"/>
  <c r="IM205" i="1"/>
  <c r="IM196" i="1"/>
  <c r="IM209" i="1"/>
  <c r="IM203" i="1"/>
  <c r="IM207" i="1"/>
  <c r="IM197" i="1"/>
  <c r="IM199" i="1"/>
  <c r="IM204" i="1"/>
  <c r="IM200" i="1"/>
  <c r="IM201" i="1"/>
  <c r="IQ205" i="1"/>
  <c r="IQ196" i="1"/>
  <c r="IQ208" i="1"/>
  <c r="IQ195" i="1"/>
  <c r="IQ197" i="1"/>
  <c r="IQ199" i="1"/>
  <c r="IQ209" i="1"/>
  <c r="IQ200" i="1"/>
  <c r="IQ204" i="1"/>
  <c r="IQ207" i="1"/>
  <c r="IQ201" i="1"/>
  <c r="IQ203" i="1"/>
  <c r="IN208" i="1"/>
  <c r="IN195" i="1"/>
  <c r="IN205" i="1"/>
  <c r="IN196" i="1"/>
  <c r="IN199" i="1"/>
  <c r="IN207" i="1"/>
  <c r="IN197" i="1"/>
  <c r="IN209" i="1"/>
  <c r="IN203" i="1"/>
  <c r="IN201" i="1"/>
  <c r="IN204" i="1"/>
  <c r="IN200" i="1"/>
  <c r="IN192" i="1"/>
  <c r="IN193" i="1"/>
  <c r="IN191" i="1"/>
  <c r="IM193" i="1"/>
  <c r="IM192" i="1"/>
  <c r="IM191" i="1"/>
  <c r="IQ191" i="1"/>
  <c r="IQ193" i="1"/>
  <c r="IQ192"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85" i="1"/>
  <c r="IQ186" i="1"/>
  <c r="IQ184" i="1"/>
  <c r="IM184" i="1"/>
  <c r="IM185" i="1"/>
  <c r="IM186" i="1"/>
  <c r="IN184" i="1"/>
  <c r="IN185" i="1"/>
  <c r="IN186" i="1"/>
  <c r="IN56" i="1"/>
  <c r="IN55" i="1"/>
  <c r="IN54" i="1"/>
  <c r="IN53" i="1"/>
  <c r="IN58" i="1"/>
  <c r="IN57" i="1"/>
  <c r="IM54" i="1"/>
  <c r="IQ182" i="1"/>
  <c r="IQ183" i="1"/>
  <c r="IN183" i="1"/>
  <c r="IN182" i="1"/>
  <c r="IM182" i="1"/>
  <c r="IM183"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72" i="1"/>
  <c r="IM173" i="1"/>
  <c r="IM46" i="1"/>
  <c r="IN45" i="1"/>
  <c r="IQ172" i="1"/>
  <c r="IQ173" i="1"/>
  <c r="IN173" i="1"/>
  <c r="IN172" i="1"/>
  <c r="IM34" i="1"/>
  <c r="IM35" i="1"/>
  <c r="IN34" i="1"/>
  <c r="IN35" i="1"/>
  <c r="IQ34" i="1"/>
  <c r="IQ35" i="1"/>
  <c r="DW32" i="1"/>
  <c r="DV32" i="1"/>
  <c r="G511" i="4"/>
  <c r="H560" i="4"/>
  <c r="U560" i="4" s="1"/>
  <c r="I561" i="4"/>
  <c r="IN21" i="1"/>
  <c r="IN20" i="1"/>
  <c r="IQ21" i="1"/>
  <c r="IQ20" i="1"/>
  <c r="IJ20" i="1"/>
  <c r="IJ21" i="1"/>
  <c r="IM21" i="1"/>
  <c r="IM20" i="1"/>
  <c r="P498" i="4"/>
  <c r="C499" i="4"/>
  <c r="B499" i="4" s="1"/>
  <c r="F563" i="4"/>
  <c r="E563" i="4"/>
  <c r="R563" i="4" s="1"/>
  <c r="D563" i="4"/>
  <c r="Q563" i="4" s="1"/>
  <c r="V499" i="4"/>
  <c r="S482" i="4"/>
  <c r="IN36" i="1"/>
  <c r="IN32" i="1"/>
  <c r="IN31" i="1"/>
  <c r="IN37" i="1"/>
  <c r="IN33" i="1"/>
  <c r="IM37" i="1"/>
  <c r="IM36" i="1"/>
  <c r="IM31" i="1"/>
  <c r="IM32" i="1"/>
  <c r="IM33" i="1"/>
  <c r="IQ32" i="1"/>
  <c r="IQ36" i="1"/>
  <c r="IQ33" i="1"/>
  <c r="IQ31" i="1"/>
  <c r="IQ37" i="1"/>
  <c r="A564" i="4"/>
  <c r="IN26" i="1"/>
  <c r="IM26" i="1"/>
  <c r="IQ26" i="1"/>
  <c r="IM25" i="1"/>
  <c r="IN25" i="1"/>
  <c r="IQ25" i="1"/>
  <c r="AP14" i="1"/>
  <c r="AQ14" i="1"/>
  <c r="AL307" i="1" l="1"/>
  <c r="AL217" i="1"/>
  <c r="AL269" i="1"/>
  <c r="AL270" i="1" s="1"/>
  <c r="AL243" i="1"/>
  <c r="H561" i="4"/>
  <c r="U561" i="4" s="1"/>
  <c r="I562" i="4"/>
  <c r="G512" i="4"/>
  <c r="DW36" i="1"/>
  <c r="DV36" i="1"/>
  <c r="P499" i="4"/>
  <c r="C500" i="4"/>
  <c r="B500" i="4" s="1"/>
  <c r="D564" i="4"/>
  <c r="Q564" i="4" s="1"/>
  <c r="F564" i="4"/>
  <c r="E564" i="4"/>
  <c r="R564" i="4" s="1"/>
  <c r="V500" i="4"/>
  <c r="S483" i="4"/>
  <c r="A565" i="4"/>
  <c r="AQ24" i="1"/>
  <c r="AP24" i="1"/>
  <c r="AO13" i="1"/>
  <c r="AL271" i="1" l="1"/>
  <c r="G513" i="4"/>
  <c r="H562" i="4"/>
  <c r="U562" i="4" s="1"/>
  <c r="I563" i="4"/>
  <c r="P500" i="4"/>
  <c r="C501" i="4"/>
  <c r="B501" i="4" s="1"/>
  <c r="F565" i="4"/>
  <c r="E565" i="4"/>
  <c r="R565" i="4" s="1"/>
  <c r="D565" i="4"/>
  <c r="Q565" i="4" s="1"/>
  <c r="V501" i="4"/>
  <c r="S484" i="4"/>
  <c r="A566" i="4"/>
  <c r="AP26" i="1"/>
  <c r="AQ25" i="1"/>
  <c r="AP25" i="1"/>
  <c r="AQ26" i="1"/>
  <c r="AO14" i="1"/>
  <c r="AL272" i="1" l="1"/>
  <c r="H563" i="4"/>
  <c r="U563" i="4" s="1"/>
  <c r="I564" i="4"/>
  <c r="G514" i="4"/>
  <c r="P501" i="4"/>
  <c r="C502" i="4"/>
  <c r="B502" i="4" s="1"/>
  <c r="F566" i="4"/>
  <c r="E566" i="4"/>
  <c r="R566" i="4" s="1"/>
  <c r="D566" i="4"/>
  <c r="Q566" i="4" s="1"/>
  <c r="V502" i="4"/>
  <c r="S485" i="4"/>
  <c r="A567" i="4"/>
  <c r="AO24" i="1"/>
  <c r="AL273" i="1" l="1"/>
  <c r="G515" i="4"/>
  <c r="H564" i="4"/>
  <c r="U564" i="4" s="1"/>
  <c r="I565" i="4"/>
  <c r="P502" i="4"/>
  <c r="C503" i="4"/>
  <c r="B503" i="4" s="1"/>
  <c r="F567" i="4"/>
  <c r="E567" i="4"/>
  <c r="R567" i="4" s="1"/>
  <c r="D567" i="4"/>
  <c r="Q567" i="4" s="1"/>
  <c r="V503" i="4"/>
  <c r="S486" i="4"/>
  <c r="A568" i="4"/>
  <c r="AO25" i="1"/>
  <c r="AO26" i="1"/>
  <c r="H565" i="4" l="1"/>
  <c r="U565" i="4" s="1"/>
  <c r="I566" i="4"/>
  <c r="G516" i="4"/>
  <c r="P503" i="4"/>
  <c r="C504" i="4"/>
  <c r="B504" i="4" s="1"/>
  <c r="F568" i="4"/>
  <c r="E568" i="4"/>
  <c r="R568" i="4" s="1"/>
  <c r="D568" i="4"/>
  <c r="Q568" i="4" s="1"/>
  <c r="V504" i="4"/>
  <c r="S487" i="4"/>
  <c r="A569" i="4"/>
  <c r="G517" i="4" l="1"/>
  <c r="H566" i="4"/>
  <c r="U566" i="4" s="1"/>
  <c r="I567" i="4"/>
  <c r="P504" i="4"/>
  <c r="C505" i="4"/>
  <c r="B505" i="4" s="1"/>
  <c r="E569" i="4"/>
  <c r="R569" i="4" s="1"/>
  <c r="D569" i="4"/>
  <c r="Q569" i="4" s="1"/>
  <c r="F569" i="4"/>
  <c r="V505" i="4"/>
  <c r="S488" i="4"/>
  <c r="A570" i="4"/>
  <c r="H567" i="4" l="1"/>
  <c r="U567" i="4" s="1"/>
  <c r="I568" i="4"/>
  <c r="G518" i="4"/>
  <c r="P505" i="4"/>
  <c r="C506" i="4"/>
  <c r="B506" i="4" s="1"/>
  <c r="F570" i="4"/>
  <c r="E570" i="4"/>
  <c r="R570" i="4" s="1"/>
  <c r="D570" i="4"/>
  <c r="Q570" i="4" s="1"/>
  <c r="V506" i="4"/>
  <c r="S489" i="4"/>
  <c r="A571" i="4"/>
  <c r="AX13" i="1"/>
  <c r="G519" i="4" l="1"/>
  <c r="H568" i="4"/>
  <c r="U568" i="4" s="1"/>
  <c r="I569" i="4"/>
  <c r="P506" i="4"/>
  <c r="C507" i="4"/>
  <c r="B507" i="4" s="1"/>
  <c r="F571" i="4"/>
  <c r="E571" i="4"/>
  <c r="R571" i="4" s="1"/>
  <c r="D571" i="4"/>
  <c r="Q571" i="4" s="1"/>
  <c r="V507" i="4"/>
  <c r="S490" i="4"/>
  <c r="A572" i="4"/>
  <c r="H569" i="4" l="1"/>
  <c r="U569" i="4" s="1"/>
  <c r="I570" i="4"/>
  <c r="G520" i="4"/>
  <c r="P507" i="4"/>
  <c r="C508" i="4"/>
  <c r="B508" i="4" s="1"/>
  <c r="F572" i="4"/>
  <c r="E572" i="4"/>
  <c r="R572" i="4" s="1"/>
  <c r="D572" i="4"/>
  <c r="Q572" i="4" s="1"/>
  <c r="V508" i="4"/>
  <c r="S491" i="4"/>
  <c r="A573" i="4"/>
  <c r="G521" i="4" l="1"/>
  <c r="H570" i="4"/>
  <c r="U570" i="4" s="1"/>
  <c r="I571" i="4"/>
  <c r="AX20" i="1"/>
  <c r="AX21" i="1"/>
  <c r="P508" i="4"/>
  <c r="C509" i="4"/>
  <c r="B509" i="4" s="1"/>
  <c r="F573" i="4"/>
  <c r="E573" i="4"/>
  <c r="R573" i="4" s="1"/>
  <c r="D573" i="4"/>
  <c r="Q573" i="4" s="1"/>
  <c r="V509" i="4"/>
  <c r="S492" i="4"/>
  <c r="A574" i="4"/>
  <c r="A4" i="1"/>
  <c r="H571" i="4" l="1"/>
  <c r="U571" i="4" s="1"/>
  <c r="I572" i="4"/>
  <c r="G522" i="4"/>
  <c r="P509" i="4"/>
  <c r="C510" i="4"/>
  <c r="B510" i="4" s="1"/>
  <c r="F574" i="4"/>
  <c r="E574" i="4"/>
  <c r="R574" i="4" s="1"/>
  <c r="D574" i="4"/>
  <c r="Q574" i="4" s="1"/>
  <c r="V510" i="4"/>
  <c r="S493" i="4"/>
  <c r="A575" i="4"/>
  <c r="G523" i="4" l="1"/>
  <c r="H572" i="4"/>
  <c r="U572" i="4" s="1"/>
  <c r="I573" i="4"/>
  <c r="P510" i="4"/>
  <c r="C511" i="4"/>
  <c r="B511" i="4" s="1"/>
  <c r="F575" i="4"/>
  <c r="E575" i="4"/>
  <c r="R575" i="4" s="1"/>
  <c r="D575" i="4"/>
  <c r="Q575" i="4" s="1"/>
  <c r="V511" i="4"/>
  <c r="S494" i="4"/>
  <c r="A576" i="4"/>
  <c r="H573" i="4" l="1"/>
  <c r="U573" i="4" s="1"/>
  <c r="I574" i="4"/>
  <c r="G524" i="4"/>
  <c r="P511" i="4"/>
  <c r="C512" i="4"/>
  <c r="B512" i="4" s="1"/>
  <c r="F576" i="4"/>
  <c r="E576" i="4"/>
  <c r="R576" i="4" s="1"/>
  <c r="D576" i="4"/>
  <c r="Q576" i="4" s="1"/>
  <c r="V512" i="4"/>
  <c r="S495" i="4"/>
  <c r="A577" i="4"/>
  <c r="G525" i="4" l="1"/>
  <c r="H574" i="4"/>
  <c r="U574" i="4" s="1"/>
  <c r="I575" i="4"/>
  <c r="P512" i="4"/>
  <c r="C513" i="4"/>
  <c r="B513" i="4" s="1"/>
  <c r="F577" i="4"/>
  <c r="E577" i="4"/>
  <c r="R577" i="4" s="1"/>
  <c r="D577" i="4"/>
  <c r="Q577" i="4" s="1"/>
  <c r="V513" i="4"/>
  <c r="S496" i="4"/>
  <c r="A578" i="4"/>
  <c r="H575" i="4" l="1"/>
  <c r="U575" i="4" s="1"/>
  <c r="I576" i="4"/>
  <c r="G526" i="4"/>
  <c r="P513" i="4"/>
  <c r="C514" i="4"/>
  <c r="B514" i="4" s="1"/>
  <c r="F578" i="4"/>
  <c r="E578" i="4"/>
  <c r="R578" i="4" s="1"/>
  <c r="D578" i="4"/>
  <c r="Q578" i="4" s="1"/>
  <c r="V514" i="4"/>
  <c r="S497" i="4"/>
  <c r="A579" i="4"/>
  <c r="G527" i="4" l="1"/>
  <c r="H576" i="4"/>
  <c r="U576" i="4" s="1"/>
  <c r="I577" i="4"/>
  <c r="P514" i="4"/>
  <c r="C515" i="4"/>
  <c r="B515" i="4" s="1"/>
  <c r="F579" i="4"/>
  <c r="E579" i="4"/>
  <c r="R579" i="4" s="1"/>
  <c r="D579" i="4"/>
  <c r="Q579" i="4" s="1"/>
  <c r="V515" i="4"/>
  <c r="S498" i="4"/>
  <c r="A580" i="4"/>
  <c r="H577" i="4" l="1"/>
  <c r="U577" i="4" s="1"/>
  <c r="I578" i="4"/>
  <c r="G528" i="4"/>
  <c r="P515" i="4"/>
  <c r="C516" i="4"/>
  <c r="B516" i="4" s="1"/>
  <c r="D580" i="4"/>
  <c r="Q580" i="4" s="1"/>
  <c r="F580" i="4"/>
  <c r="E580" i="4"/>
  <c r="R580" i="4" s="1"/>
  <c r="V516" i="4"/>
  <c r="S499" i="4"/>
  <c r="A581" i="4"/>
  <c r="G529" i="4" l="1"/>
  <c r="H578" i="4"/>
  <c r="U578" i="4" s="1"/>
  <c r="I579" i="4"/>
  <c r="P516" i="4"/>
  <c r="C517" i="4"/>
  <c r="B517" i="4" s="1"/>
  <c r="F581" i="4"/>
  <c r="E581" i="4"/>
  <c r="R581" i="4" s="1"/>
  <c r="D581" i="4"/>
  <c r="Q581" i="4" s="1"/>
  <c r="V517" i="4"/>
  <c r="S500" i="4"/>
  <c r="A582" i="4"/>
  <c r="H579" i="4" l="1"/>
  <c r="U579" i="4" s="1"/>
  <c r="I580" i="4"/>
  <c r="G530" i="4"/>
  <c r="P517" i="4"/>
  <c r="C518" i="4"/>
  <c r="B518" i="4" s="1"/>
  <c r="F582" i="4"/>
  <c r="E582" i="4"/>
  <c r="R582" i="4" s="1"/>
  <c r="D582" i="4"/>
  <c r="Q582" i="4" s="1"/>
  <c r="V518" i="4"/>
  <c r="S501" i="4"/>
  <c r="A583" i="4"/>
  <c r="G531" i="4" l="1"/>
  <c r="H580" i="4"/>
  <c r="U580" i="4" s="1"/>
  <c r="I581" i="4"/>
  <c r="P518" i="4"/>
  <c r="C519" i="4"/>
  <c r="B519" i="4" s="1"/>
  <c r="F583" i="4"/>
  <c r="E583" i="4"/>
  <c r="R583" i="4" s="1"/>
  <c r="D583" i="4"/>
  <c r="Q583" i="4" s="1"/>
  <c r="V519" i="4"/>
  <c r="S502" i="4"/>
  <c r="A584" i="4"/>
  <c r="H581" i="4" l="1"/>
  <c r="U581" i="4" s="1"/>
  <c r="I582" i="4"/>
  <c r="G532" i="4"/>
  <c r="P519" i="4"/>
  <c r="C520" i="4"/>
  <c r="B520" i="4" s="1"/>
  <c r="F584" i="4"/>
  <c r="E584" i="4"/>
  <c r="R584" i="4" s="1"/>
  <c r="D584" i="4"/>
  <c r="Q584" i="4" s="1"/>
  <c r="V520" i="4"/>
  <c r="S503" i="4"/>
  <c r="A585" i="4"/>
  <c r="G533" i="4" l="1"/>
  <c r="H582" i="4"/>
  <c r="U582" i="4" s="1"/>
  <c r="I583" i="4"/>
  <c r="P520" i="4"/>
  <c r="C521" i="4"/>
  <c r="B521" i="4" s="1"/>
  <c r="E585" i="4"/>
  <c r="R585" i="4" s="1"/>
  <c r="D585" i="4"/>
  <c r="Q585" i="4" s="1"/>
  <c r="F585" i="4"/>
  <c r="V521" i="4"/>
  <c r="S504" i="4"/>
  <c r="A586" i="4"/>
  <c r="H583" i="4" l="1"/>
  <c r="U583" i="4" s="1"/>
  <c r="I584" i="4"/>
  <c r="G534" i="4"/>
  <c r="P521" i="4"/>
  <c r="C522" i="4"/>
  <c r="B522" i="4" s="1"/>
  <c r="F586" i="4"/>
  <c r="E586" i="4"/>
  <c r="R586" i="4" s="1"/>
  <c r="D586" i="4"/>
  <c r="Q586" i="4" s="1"/>
  <c r="V522" i="4"/>
  <c r="S505" i="4"/>
  <c r="A587" i="4"/>
  <c r="G535" i="4" l="1"/>
  <c r="H584" i="4"/>
  <c r="U584" i="4" s="1"/>
  <c r="I585" i="4"/>
  <c r="P522" i="4"/>
  <c r="C523" i="4"/>
  <c r="B523" i="4" s="1"/>
  <c r="F587" i="4"/>
  <c r="E587" i="4"/>
  <c r="R587" i="4" s="1"/>
  <c r="D587" i="4"/>
  <c r="Q587" i="4" s="1"/>
  <c r="V523" i="4"/>
  <c r="S506" i="4"/>
  <c r="A588" i="4"/>
  <c r="H585" i="4" l="1"/>
  <c r="U585" i="4" s="1"/>
  <c r="I586" i="4"/>
  <c r="G536" i="4"/>
  <c r="P523" i="4"/>
  <c r="C524" i="4"/>
  <c r="B524" i="4" s="1"/>
  <c r="F588" i="4"/>
  <c r="E588" i="4"/>
  <c r="R588" i="4" s="1"/>
  <c r="D588" i="4"/>
  <c r="Q588" i="4" s="1"/>
  <c r="V524" i="4"/>
  <c r="S507" i="4"/>
  <c r="A589" i="4"/>
  <c r="G537" i="4" l="1"/>
  <c r="H586" i="4"/>
  <c r="U586" i="4" s="1"/>
  <c r="I587" i="4"/>
  <c r="P524" i="4"/>
  <c r="C525" i="4"/>
  <c r="B525" i="4" s="1"/>
  <c r="F589" i="4"/>
  <c r="E589" i="4"/>
  <c r="R589" i="4" s="1"/>
  <c r="D589" i="4"/>
  <c r="Q589" i="4" s="1"/>
  <c r="V525" i="4"/>
  <c r="S508" i="4"/>
  <c r="A590" i="4"/>
  <c r="H587" i="4" l="1"/>
  <c r="U587" i="4" s="1"/>
  <c r="I588" i="4"/>
  <c r="G538" i="4"/>
  <c r="P525" i="4"/>
  <c r="C526" i="4"/>
  <c r="B526" i="4" s="1"/>
  <c r="F590" i="4"/>
  <c r="E590" i="4"/>
  <c r="R590" i="4" s="1"/>
  <c r="D590" i="4"/>
  <c r="Q590" i="4" s="1"/>
  <c r="V526" i="4"/>
  <c r="S509" i="4"/>
  <c r="A591" i="4"/>
  <c r="G539" i="4" l="1"/>
  <c r="H588" i="4"/>
  <c r="U588" i="4" s="1"/>
  <c r="I589" i="4"/>
  <c r="P526" i="4"/>
  <c r="C527" i="4"/>
  <c r="B527" i="4" s="1"/>
  <c r="F591" i="4"/>
  <c r="E591" i="4"/>
  <c r="R591" i="4" s="1"/>
  <c r="D591" i="4"/>
  <c r="Q591" i="4" s="1"/>
  <c r="V527" i="4"/>
  <c r="S510" i="4"/>
  <c r="A592" i="4"/>
  <c r="H589" i="4" l="1"/>
  <c r="U589" i="4" s="1"/>
  <c r="I590" i="4"/>
  <c r="G540" i="4"/>
  <c r="P527" i="4"/>
  <c r="C528" i="4"/>
  <c r="B528" i="4" s="1"/>
  <c r="F592" i="4"/>
  <c r="E592" i="4"/>
  <c r="R592" i="4" s="1"/>
  <c r="D592" i="4"/>
  <c r="Q592" i="4" s="1"/>
  <c r="V528" i="4"/>
  <c r="S511" i="4"/>
  <c r="A593" i="4"/>
  <c r="G541" i="4" l="1"/>
  <c r="H590" i="4"/>
  <c r="U590" i="4" s="1"/>
  <c r="I591" i="4"/>
  <c r="P528" i="4"/>
  <c r="C529" i="4"/>
  <c r="B529" i="4" s="1"/>
  <c r="F593" i="4"/>
  <c r="E593" i="4"/>
  <c r="R593" i="4" s="1"/>
  <c r="D593" i="4"/>
  <c r="Q593" i="4" s="1"/>
  <c r="V529" i="4"/>
  <c r="S512" i="4"/>
  <c r="A594" i="4"/>
  <c r="H591" i="4" l="1"/>
  <c r="U591" i="4" s="1"/>
  <c r="I592" i="4"/>
  <c r="G542" i="4"/>
  <c r="P529" i="4"/>
  <c r="C530" i="4"/>
  <c r="B530" i="4" s="1"/>
  <c r="F594" i="4"/>
  <c r="E594" i="4"/>
  <c r="R594" i="4" s="1"/>
  <c r="D594" i="4"/>
  <c r="Q594" i="4" s="1"/>
  <c r="V530" i="4"/>
  <c r="S513" i="4"/>
  <c r="A595" i="4"/>
  <c r="G543" i="4" l="1"/>
  <c r="H592" i="4"/>
  <c r="U592" i="4" s="1"/>
  <c r="I593" i="4"/>
  <c r="P530" i="4"/>
  <c r="C531" i="4"/>
  <c r="B531" i="4" s="1"/>
  <c r="F595" i="4"/>
  <c r="E595" i="4"/>
  <c r="R595" i="4" s="1"/>
  <c r="D595" i="4"/>
  <c r="Q595" i="4" s="1"/>
  <c r="V531" i="4"/>
  <c r="S514" i="4"/>
  <c r="A596" i="4"/>
  <c r="H593" i="4" l="1"/>
  <c r="U593" i="4" s="1"/>
  <c r="I594" i="4"/>
  <c r="G544" i="4"/>
  <c r="P531" i="4"/>
  <c r="C532" i="4"/>
  <c r="B532" i="4" s="1"/>
  <c r="D596" i="4"/>
  <c r="Q596" i="4" s="1"/>
  <c r="F596" i="4"/>
  <c r="E596" i="4"/>
  <c r="R596" i="4" s="1"/>
  <c r="V532" i="4"/>
  <c r="S515" i="4"/>
  <c r="A597" i="4"/>
  <c r="G545" i="4" l="1"/>
  <c r="H594" i="4"/>
  <c r="U594" i="4" s="1"/>
  <c r="I595" i="4"/>
  <c r="P532" i="4"/>
  <c r="C533" i="4"/>
  <c r="B533" i="4" s="1"/>
  <c r="F597" i="4"/>
  <c r="E597" i="4"/>
  <c r="R597" i="4" s="1"/>
  <c r="D597" i="4"/>
  <c r="Q597" i="4" s="1"/>
  <c r="V533" i="4"/>
  <c r="S516" i="4"/>
  <c r="A598" i="4"/>
  <c r="H595" i="4" l="1"/>
  <c r="U595" i="4" s="1"/>
  <c r="I596" i="4"/>
  <c r="G546" i="4"/>
  <c r="P533" i="4"/>
  <c r="C534" i="4"/>
  <c r="B534" i="4" s="1"/>
  <c r="F598" i="4"/>
  <c r="E598" i="4"/>
  <c r="R598" i="4" s="1"/>
  <c r="D598" i="4"/>
  <c r="Q598" i="4" s="1"/>
  <c r="V534" i="4"/>
  <c r="S517" i="4"/>
  <c r="A599" i="4"/>
  <c r="G547" i="4" l="1"/>
  <c r="H596" i="4"/>
  <c r="U596" i="4" s="1"/>
  <c r="I597" i="4"/>
  <c r="P534" i="4"/>
  <c r="C535" i="4"/>
  <c r="B535" i="4" s="1"/>
  <c r="F599" i="4"/>
  <c r="E599" i="4"/>
  <c r="R599" i="4" s="1"/>
  <c r="D599" i="4"/>
  <c r="Q599" i="4" s="1"/>
  <c r="V535" i="4"/>
  <c r="S518" i="4"/>
  <c r="A600" i="4"/>
  <c r="H597" i="4" l="1"/>
  <c r="U597" i="4" s="1"/>
  <c r="I598" i="4"/>
  <c r="G548" i="4"/>
  <c r="P535" i="4"/>
  <c r="C536" i="4"/>
  <c r="B536" i="4" s="1"/>
  <c r="F600" i="4"/>
  <c r="E600" i="4"/>
  <c r="R600" i="4" s="1"/>
  <c r="D600" i="4"/>
  <c r="Q600" i="4" s="1"/>
  <c r="V536" i="4"/>
  <c r="S519" i="4"/>
  <c r="A601" i="4"/>
  <c r="G549" i="4" l="1"/>
  <c r="H598" i="4"/>
  <c r="U598" i="4" s="1"/>
  <c r="I599" i="4"/>
  <c r="P536" i="4"/>
  <c r="C537" i="4"/>
  <c r="B537" i="4" s="1"/>
  <c r="E601" i="4"/>
  <c r="R601" i="4" s="1"/>
  <c r="D601" i="4"/>
  <c r="Q601" i="4" s="1"/>
  <c r="F601" i="4"/>
  <c r="V537" i="4"/>
  <c r="S520" i="4"/>
  <c r="A602" i="4"/>
  <c r="H599" i="4" l="1"/>
  <c r="U599" i="4" s="1"/>
  <c r="I600" i="4"/>
  <c r="G550" i="4"/>
  <c r="P537" i="4"/>
  <c r="C538" i="4"/>
  <c r="B538" i="4" s="1"/>
  <c r="F602" i="4"/>
  <c r="E602" i="4"/>
  <c r="R602" i="4" s="1"/>
  <c r="D602" i="4"/>
  <c r="Q602" i="4" s="1"/>
  <c r="V538" i="4"/>
  <c r="S521" i="4"/>
  <c r="A603" i="4"/>
  <c r="G551" i="4" l="1"/>
  <c r="H600" i="4"/>
  <c r="U600" i="4" s="1"/>
  <c r="I601" i="4"/>
  <c r="P538" i="4"/>
  <c r="C539" i="4"/>
  <c r="B539" i="4" s="1"/>
  <c r="F603" i="4"/>
  <c r="E603" i="4"/>
  <c r="R603" i="4" s="1"/>
  <c r="D603" i="4"/>
  <c r="Q603" i="4" s="1"/>
  <c r="V539" i="4"/>
  <c r="S522" i="4"/>
  <c r="A604" i="4"/>
  <c r="H601" i="4" l="1"/>
  <c r="U601" i="4" s="1"/>
  <c r="I602" i="4"/>
  <c r="G552" i="4"/>
  <c r="P539" i="4"/>
  <c r="C540" i="4"/>
  <c r="B540" i="4" s="1"/>
  <c r="F604" i="4"/>
  <c r="E604" i="4"/>
  <c r="R604" i="4" s="1"/>
  <c r="D604" i="4"/>
  <c r="Q604" i="4" s="1"/>
  <c r="V540" i="4"/>
  <c r="S523" i="4"/>
  <c r="A605" i="4"/>
  <c r="G553" i="4" l="1"/>
  <c r="H602" i="4"/>
  <c r="U602" i="4" s="1"/>
  <c r="I603" i="4"/>
  <c r="P540" i="4"/>
  <c r="C541" i="4"/>
  <c r="B541" i="4" s="1"/>
  <c r="F605" i="4"/>
  <c r="E605" i="4"/>
  <c r="R605" i="4" s="1"/>
  <c r="D605" i="4"/>
  <c r="Q605" i="4" s="1"/>
  <c r="V541" i="4"/>
  <c r="S524" i="4"/>
  <c r="A606" i="4"/>
  <c r="H603" i="4" l="1"/>
  <c r="U603" i="4" s="1"/>
  <c r="I604" i="4"/>
  <c r="G554" i="4"/>
  <c r="P541" i="4"/>
  <c r="C542" i="4"/>
  <c r="B542" i="4" s="1"/>
  <c r="F606" i="4"/>
  <c r="E606" i="4"/>
  <c r="R606" i="4" s="1"/>
  <c r="D606" i="4"/>
  <c r="Q606" i="4" s="1"/>
  <c r="V542" i="4"/>
  <c r="S525" i="4"/>
  <c r="A607" i="4"/>
  <c r="G555" i="4" l="1"/>
  <c r="H604" i="4"/>
  <c r="U604" i="4" s="1"/>
  <c r="I605" i="4"/>
  <c r="P542" i="4"/>
  <c r="C543" i="4"/>
  <c r="B543" i="4" s="1"/>
  <c r="F607" i="4"/>
  <c r="E607" i="4"/>
  <c r="R607" i="4" s="1"/>
  <c r="D607" i="4"/>
  <c r="Q607" i="4" s="1"/>
  <c r="V543" i="4"/>
  <c r="S526" i="4"/>
  <c r="A608" i="4"/>
  <c r="H605" i="4" l="1"/>
  <c r="U605" i="4" s="1"/>
  <c r="I606" i="4"/>
  <c r="G556" i="4"/>
  <c r="P543" i="4"/>
  <c r="C544" i="4"/>
  <c r="B544" i="4" s="1"/>
  <c r="F608" i="4"/>
  <c r="E608" i="4"/>
  <c r="R608" i="4" s="1"/>
  <c r="D608" i="4"/>
  <c r="Q608" i="4" s="1"/>
  <c r="V544" i="4"/>
  <c r="S527" i="4"/>
  <c r="A609" i="4"/>
  <c r="G557" i="4" l="1"/>
  <c r="H606" i="4"/>
  <c r="U606" i="4" s="1"/>
  <c r="I607" i="4"/>
  <c r="P544" i="4"/>
  <c r="C545" i="4"/>
  <c r="B545" i="4" s="1"/>
  <c r="F609" i="4"/>
  <c r="E609" i="4"/>
  <c r="R609" i="4" s="1"/>
  <c r="D609" i="4"/>
  <c r="Q609" i="4" s="1"/>
  <c r="V545" i="4"/>
  <c r="S528" i="4"/>
  <c r="A610" i="4"/>
  <c r="H607" i="4" l="1"/>
  <c r="U607" i="4" s="1"/>
  <c r="I608" i="4"/>
  <c r="G558" i="4"/>
  <c r="P545" i="4"/>
  <c r="C546" i="4"/>
  <c r="B546" i="4" s="1"/>
  <c r="F610" i="4"/>
  <c r="E610" i="4"/>
  <c r="R610" i="4" s="1"/>
  <c r="D610" i="4"/>
  <c r="Q610" i="4" s="1"/>
  <c r="V546" i="4"/>
  <c r="S529" i="4"/>
  <c r="A611" i="4"/>
  <c r="G559" i="4" l="1"/>
  <c r="H608" i="4"/>
  <c r="U608" i="4" s="1"/>
  <c r="I609" i="4"/>
  <c r="P546" i="4"/>
  <c r="C547" i="4"/>
  <c r="B547" i="4" s="1"/>
  <c r="F611" i="4"/>
  <c r="E611" i="4"/>
  <c r="R611" i="4" s="1"/>
  <c r="D611" i="4"/>
  <c r="Q611" i="4" s="1"/>
  <c r="V547" i="4"/>
  <c r="S530" i="4"/>
  <c r="A612" i="4"/>
  <c r="H609" i="4" l="1"/>
  <c r="U609" i="4" s="1"/>
  <c r="I610" i="4"/>
  <c r="G560" i="4"/>
  <c r="P547" i="4"/>
  <c r="C548" i="4"/>
  <c r="B548" i="4" s="1"/>
  <c r="D612" i="4"/>
  <c r="Q612" i="4" s="1"/>
  <c r="F612" i="4"/>
  <c r="E612" i="4"/>
  <c r="R612" i="4" s="1"/>
  <c r="V548" i="4"/>
  <c r="S531" i="4"/>
  <c r="A613" i="4"/>
  <c r="G561" i="4" l="1"/>
  <c r="H610" i="4"/>
  <c r="U610" i="4" s="1"/>
  <c r="I611" i="4"/>
  <c r="P548" i="4"/>
  <c r="C549" i="4"/>
  <c r="B549" i="4" s="1"/>
  <c r="F613" i="4"/>
  <c r="E613" i="4"/>
  <c r="R613" i="4" s="1"/>
  <c r="D613" i="4"/>
  <c r="Q613" i="4" s="1"/>
  <c r="V549" i="4"/>
  <c r="S532" i="4"/>
  <c r="A614" i="4"/>
  <c r="H611" i="4" l="1"/>
  <c r="U611" i="4" s="1"/>
  <c r="I612" i="4"/>
  <c r="G562" i="4"/>
  <c r="P549" i="4"/>
  <c r="C550" i="4"/>
  <c r="B550" i="4" s="1"/>
  <c r="F614" i="4"/>
  <c r="E614" i="4"/>
  <c r="R614" i="4" s="1"/>
  <c r="D614" i="4"/>
  <c r="Q614" i="4" s="1"/>
  <c r="V550" i="4"/>
  <c r="S533" i="4"/>
  <c r="A615" i="4"/>
  <c r="G563" i="4" l="1"/>
  <c r="H612" i="4"/>
  <c r="U612" i="4" s="1"/>
  <c r="I613" i="4"/>
  <c r="P550" i="4"/>
  <c r="C551" i="4"/>
  <c r="B551" i="4" s="1"/>
  <c r="F615" i="4"/>
  <c r="E615" i="4"/>
  <c r="R615" i="4" s="1"/>
  <c r="D615" i="4"/>
  <c r="Q615" i="4" s="1"/>
  <c r="V551" i="4"/>
  <c r="S534" i="4"/>
  <c r="A616" i="4"/>
  <c r="H613" i="4" l="1"/>
  <c r="U613" i="4" s="1"/>
  <c r="I614" i="4"/>
  <c r="G564" i="4"/>
  <c r="P551" i="4"/>
  <c r="C552" i="4"/>
  <c r="B552" i="4" s="1"/>
  <c r="F616" i="4"/>
  <c r="E616" i="4"/>
  <c r="R616" i="4" s="1"/>
  <c r="D616" i="4"/>
  <c r="Q616" i="4" s="1"/>
  <c r="V552" i="4"/>
  <c r="S535" i="4"/>
  <c r="A617" i="4"/>
  <c r="G565" i="4" l="1"/>
  <c r="H614" i="4"/>
  <c r="U614" i="4" s="1"/>
  <c r="I615" i="4"/>
  <c r="P552" i="4"/>
  <c r="C553" i="4"/>
  <c r="B553" i="4" s="1"/>
  <c r="E617" i="4"/>
  <c r="R617" i="4" s="1"/>
  <c r="D617" i="4"/>
  <c r="Q617" i="4" s="1"/>
  <c r="F617" i="4"/>
  <c r="V553" i="4"/>
  <c r="S536" i="4"/>
  <c r="A618" i="4"/>
  <c r="H615" i="4" l="1"/>
  <c r="U615" i="4" s="1"/>
  <c r="I616" i="4"/>
  <c r="G566" i="4"/>
  <c r="P553" i="4"/>
  <c r="C554" i="4"/>
  <c r="B554" i="4" s="1"/>
  <c r="F618" i="4"/>
  <c r="E618" i="4"/>
  <c r="R618" i="4" s="1"/>
  <c r="D618" i="4"/>
  <c r="Q618" i="4" s="1"/>
  <c r="V554" i="4"/>
  <c r="S537" i="4"/>
  <c r="A619" i="4"/>
  <c r="G567" i="4" l="1"/>
  <c r="H616" i="4"/>
  <c r="U616" i="4" s="1"/>
  <c r="I617" i="4"/>
  <c r="P554" i="4"/>
  <c r="C555" i="4"/>
  <c r="B555" i="4" s="1"/>
  <c r="F619" i="4"/>
  <c r="E619" i="4"/>
  <c r="R619" i="4" s="1"/>
  <c r="D619" i="4"/>
  <c r="Q619" i="4" s="1"/>
  <c r="V555" i="4"/>
  <c r="S538" i="4"/>
  <c r="A620" i="4"/>
  <c r="H617" i="4" l="1"/>
  <c r="U617" i="4" s="1"/>
  <c r="I618" i="4"/>
  <c r="G568" i="4"/>
  <c r="P555" i="4"/>
  <c r="C556" i="4"/>
  <c r="B556" i="4" s="1"/>
  <c r="F620" i="4"/>
  <c r="E620" i="4"/>
  <c r="R620" i="4" s="1"/>
  <c r="D620" i="4"/>
  <c r="Q620" i="4" s="1"/>
  <c r="V556" i="4"/>
  <c r="S539" i="4"/>
  <c r="A621" i="4"/>
  <c r="G569" i="4" l="1"/>
  <c r="H618" i="4"/>
  <c r="U618" i="4" s="1"/>
  <c r="I619" i="4"/>
  <c r="P556" i="4"/>
  <c r="C557" i="4"/>
  <c r="B557" i="4" s="1"/>
  <c r="F621" i="4"/>
  <c r="E621" i="4"/>
  <c r="R621" i="4" s="1"/>
  <c r="D621" i="4"/>
  <c r="Q621" i="4" s="1"/>
  <c r="V557" i="4"/>
  <c r="S540" i="4"/>
  <c r="A622" i="4"/>
  <c r="H619" i="4" l="1"/>
  <c r="U619" i="4" s="1"/>
  <c r="I620" i="4"/>
  <c r="G570" i="4"/>
  <c r="P557" i="4"/>
  <c r="C558" i="4"/>
  <c r="B558" i="4" s="1"/>
  <c r="F622" i="4"/>
  <c r="E622" i="4"/>
  <c r="R622" i="4" s="1"/>
  <c r="D622" i="4"/>
  <c r="Q622" i="4" s="1"/>
  <c r="V558" i="4"/>
  <c r="S541" i="4"/>
  <c r="A623" i="4"/>
  <c r="G571" i="4" l="1"/>
  <c r="H620" i="4"/>
  <c r="U620" i="4" s="1"/>
  <c r="I621" i="4"/>
  <c r="P558" i="4"/>
  <c r="C559" i="4"/>
  <c r="B559" i="4" s="1"/>
  <c r="F623" i="4"/>
  <c r="E623" i="4"/>
  <c r="R623" i="4" s="1"/>
  <c r="D623" i="4"/>
  <c r="Q623" i="4" s="1"/>
  <c r="V559" i="4"/>
  <c r="S542" i="4"/>
  <c r="A624" i="4"/>
  <c r="H621" i="4" l="1"/>
  <c r="U621" i="4" s="1"/>
  <c r="I622" i="4"/>
  <c r="G572" i="4"/>
  <c r="P559" i="4"/>
  <c r="C560" i="4"/>
  <c r="B560" i="4" s="1"/>
  <c r="F624" i="4"/>
  <c r="E624" i="4"/>
  <c r="R624" i="4" s="1"/>
  <c r="D624" i="4"/>
  <c r="Q624" i="4" s="1"/>
  <c r="V560" i="4"/>
  <c r="S543" i="4"/>
  <c r="A625" i="4"/>
  <c r="G573" i="4" l="1"/>
  <c r="H622" i="4"/>
  <c r="U622" i="4" s="1"/>
  <c r="I623" i="4"/>
  <c r="P560" i="4"/>
  <c r="C561" i="4"/>
  <c r="B561" i="4" s="1"/>
  <c r="F625" i="4"/>
  <c r="E625" i="4"/>
  <c r="R625" i="4" s="1"/>
  <c r="D625" i="4"/>
  <c r="Q625" i="4" s="1"/>
  <c r="V561" i="4"/>
  <c r="S544" i="4"/>
  <c r="A626" i="4"/>
  <c r="H623" i="4" l="1"/>
  <c r="U623" i="4" s="1"/>
  <c r="I624" i="4"/>
  <c r="G574" i="4"/>
  <c r="P561" i="4"/>
  <c r="C562" i="4"/>
  <c r="B562" i="4" s="1"/>
  <c r="F626" i="4"/>
  <c r="E626" i="4"/>
  <c r="R626" i="4" s="1"/>
  <c r="D626" i="4"/>
  <c r="Q626" i="4" s="1"/>
  <c r="V562" i="4"/>
  <c r="S545" i="4"/>
  <c r="A627" i="4"/>
  <c r="G575" i="4" l="1"/>
  <c r="H624" i="4"/>
  <c r="U624" i="4" s="1"/>
  <c r="I625" i="4"/>
  <c r="P562" i="4"/>
  <c r="C563" i="4"/>
  <c r="B563" i="4" s="1"/>
  <c r="F627" i="4"/>
  <c r="E627" i="4"/>
  <c r="R627" i="4" s="1"/>
  <c r="D627" i="4"/>
  <c r="Q627" i="4" s="1"/>
  <c r="V563" i="4"/>
  <c r="S546" i="4"/>
  <c r="A628" i="4"/>
  <c r="H625" i="4" l="1"/>
  <c r="U625" i="4" s="1"/>
  <c r="I626" i="4"/>
  <c r="G576" i="4"/>
  <c r="P563" i="4"/>
  <c r="C564" i="4"/>
  <c r="B564" i="4" s="1"/>
  <c r="D628" i="4"/>
  <c r="Q628" i="4" s="1"/>
  <c r="F628" i="4"/>
  <c r="E628" i="4"/>
  <c r="R628" i="4" s="1"/>
  <c r="V564" i="4"/>
  <c r="S547" i="4"/>
  <c r="A629" i="4"/>
  <c r="G577" i="4" l="1"/>
  <c r="H626" i="4"/>
  <c r="U626" i="4" s="1"/>
  <c r="I627" i="4"/>
  <c r="P564" i="4"/>
  <c r="C565" i="4"/>
  <c r="B565" i="4" s="1"/>
  <c r="F629" i="4"/>
  <c r="E629" i="4"/>
  <c r="R629" i="4" s="1"/>
  <c r="D629" i="4"/>
  <c r="Q629" i="4" s="1"/>
  <c r="V565" i="4"/>
  <c r="S548" i="4"/>
  <c r="A630" i="4"/>
  <c r="H627" i="4" l="1"/>
  <c r="U627" i="4" s="1"/>
  <c r="I628" i="4"/>
  <c r="G578" i="4"/>
  <c r="P565" i="4"/>
  <c r="C566" i="4"/>
  <c r="B566" i="4" s="1"/>
  <c r="F630" i="4"/>
  <c r="E630" i="4"/>
  <c r="R630" i="4" s="1"/>
  <c r="D630" i="4"/>
  <c r="Q630" i="4" s="1"/>
  <c r="V566" i="4"/>
  <c r="S549" i="4"/>
  <c r="A631" i="4"/>
  <c r="G579" i="4" l="1"/>
  <c r="H628" i="4"/>
  <c r="U628" i="4" s="1"/>
  <c r="I629" i="4"/>
  <c r="P566" i="4"/>
  <c r="C567" i="4"/>
  <c r="B567" i="4" s="1"/>
  <c r="F631" i="4"/>
  <c r="E631" i="4"/>
  <c r="R631" i="4" s="1"/>
  <c r="D631" i="4"/>
  <c r="Q631" i="4" s="1"/>
  <c r="V567" i="4"/>
  <c r="S550" i="4"/>
  <c r="A632" i="4"/>
  <c r="H629" i="4" l="1"/>
  <c r="U629" i="4" s="1"/>
  <c r="I630" i="4"/>
  <c r="G580" i="4"/>
  <c r="P567" i="4"/>
  <c r="C568" i="4"/>
  <c r="B568" i="4" s="1"/>
  <c r="F632" i="4"/>
  <c r="E632" i="4"/>
  <c r="R632" i="4" s="1"/>
  <c r="D632" i="4"/>
  <c r="Q632" i="4" s="1"/>
  <c r="V568" i="4"/>
  <c r="S551" i="4"/>
  <c r="A633" i="4"/>
  <c r="G581" i="4" l="1"/>
  <c r="H630" i="4"/>
  <c r="U630" i="4" s="1"/>
  <c r="I631" i="4"/>
  <c r="P568" i="4"/>
  <c r="C569" i="4"/>
  <c r="B569" i="4" s="1"/>
  <c r="E633" i="4"/>
  <c r="R633" i="4" s="1"/>
  <c r="D633" i="4"/>
  <c r="Q633" i="4" s="1"/>
  <c r="F633" i="4"/>
  <c r="V569" i="4"/>
  <c r="S552" i="4"/>
  <c r="A634" i="4"/>
  <c r="H631" i="4" l="1"/>
  <c r="U631" i="4" s="1"/>
  <c r="I632" i="4"/>
  <c r="G582" i="4"/>
  <c r="P569" i="4"/>
  <c r="C570" i="4"/>
  <c r="B570" i="4" s="1"/>
  <c r="F634" i="4"/>
  <c r="E634" i="4"/>
  <c r="R634" i="4" s="1"/>
  <c r="D634" i="4"/>
  <c r="Q634" i="4" s="1"/>
  <c r="V570" i="4"/>
  <c r="S553" i="4"/>
  <c r="A635" i="4"/>
  <c r="G583" i="4" l="1"/>
  <c r="H632" i="4"/>
  <c r="U632" i="4" s="1"/>
  <c r="I633" i="4"/>
  <c r="P570" i="4"/>
  <c r="C571" i="4"/>
  <c r="B571" i="4" s="1"/>
  <c r="F635" i="4"/>
  <c r="E635" i="4"/>
  <c r="R635" i="4" s="1"/>
  <c r="D635" i="4"/>
  <c r="Q635" i="4" s="1"/>
  <c r="V571" i="4"/>
  <c r="S554" i="4"/>
  <c r="A636" i="4"/>
  <c r="H633" i="4" l="1"/>
  <c r="U633" i="4" s="1"/>
  <c r="I634" i="4"/>
  <c r="G584" i="4"/>
  <c r="P571" i="4"/>
  <c r="C572" i="4"/>
  <c r="B572" i="4" s="1"/>
  <c r="F636" i="4"/>
  <c r="E636" i="4"/>
  <c r="R636" i="4" s="1"/>
  <c r="D636" i="4"/>
  <c r="Q636" i="4" s="1"/>
  <c r="V572" i="4"/>
  <c r="S555" i="4"/>
  <c r="A637" i="4"/>
  <c r="G585" i="4" l="1"/>
  <c r="H634" i="4"/>
  <c r="U634" i="4" s="1"/>
  <c r="I635" i="4"/>
  <c r="P572" i="4"/>
  <c r="C573" i="4"/>
  <c r="B573" i="4" s="1"/>
  <c r="F637" i="4"/>
  <c r="E637" i="4"/>
  <c r="R637" i="4" s="1"/>
  <c r="D637" i="4"/>
  <c r="Q637" i="4" s="1"/>
  <c r="V573" i="4"/>
  <c r="S556" i="4"/>
  <c r="A638" i="4"/>
  <c r="H635" i="4" l="1"/>
  <c r="U635" i="4" s="1"/>
  <c r="I636" i="4"/>
  <c r="G586" i="4"/>
  <c r="P573" i="4"/>
  <c r="C574" i="4"/>
  <c r="B574" i="4" s="1"/>
  <c r="F638" i="4"/>
  <c r="E638" i="4"/>
  <c r="R638" i="4" s="1"/>
  <c r="D638" i="4"/>
  <c r="Q638" i="4" s="1"/>
  <c r="V574" i="4"/>
  <c r="S557" i="4"/>
  <c r="A639" i="4"/>
  <c r="G587" i="4" l="1"/>
  <c r="H636" i="4"/>
  <c r="U636" i="4" s="1"/>
  <c r="I637" i="4"/>
  <c r="P574" i="4"/>
  <c r="C575" i="4"/>
  <c r="B575" i="4" s="1"/>
  <c r="F639" i="4"/>
  <c r="E639" i="4"/>
  <c r="R639" i="4" s="1"/>
  <c r="D639" i="4"/>
  <c r="Q639" i="4" s="1"/>
  <c r="V575" i="4"/>
  <c r="S558" i="4"/>
  <c r="A640" i="4"/>
  <c r="H637" i="4" l="1"/>
  <c r="U637" i="4" s="1"/>
  <c r="I638" i="4"/>
  <c r="G588" i="4"/>
  <c r="P575" i="4"/>
  <c r="C576" i="4"/>
  <c r="B576" i="4" s="1"/>
  <c r="F640" i="4"/>
  <c r="E640" i="4"/>
  <c r="R640" i="4" s="1"/>
  <c r="D640" i="4"/>
  <c r="Q640" i="4" s="1"/>
  <c r="V576" i="4"/>
  <c r="S559" i="4"/>
  <c r="A641" i="4"/>
  <c r="G589" i="4" l="1"/>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D644" i="4"/>
  <c r="Q644" i="4" s="1"/>
  <c r="F644" i="4"/>
  <c r="E644" i="4"/>
  <c r="R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F648" i="4"/>
  <c r="E648" i="4"/>
  <c r="R648" i="4" s="1"/>
  <c r="D648" i="4"/>
  <c r="Q648" i="4" s="1"/>
  <c r="V584" i="4"/>
  <c r="S567" i="4"/>
  <c r="A649" i="4"/>
  <c r="G597" i="4" l="1"/>
  <c r="H646" i="4"/>
  <c r="U646" i="4" s="1"/>
  <c r="I647" i="4"/>
  <c r="P584" i="4"/>
  <c r="C585" i="4"/>
  <c r="B585" i="4" s="1"/>
  <c r="E649" i="4"/>
  <c r="R649" i="4" s="1"/>
  <c r="D649" i="4"/>
  <c r="Q649" i="4" s="1"/>
  <c r="F649" i="4"/>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F653" i="4"/>
  <c r="E653" i="4"/>
  <c r="R653" i="4" s="1"/>
  <c r="D653" i="4"/>
  <c r="Q653" i="4" s="1"/>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D660" i="4"/>
  <c r="Q660" i="4" s="1"/>
  <c r="F660" i="4"/>
  <c r="E660" i="4"/>
  <c r="R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F664" i="4"/>
  <c r="E664" i="4"/>
  <c r="R664" i="4" s="1"/>
  <c r="D664" i="4"/>
  <c r="Q664" i="4" s="1"/>
  <c r="V600" i="4"/>
  <c r="S583" i="4"/>
  <c r="A665" i="4"/>
  <c r="G613" i="4" l="1"/>
  <c r="H662" i="4"/>
  <c r="U662" i="4" s="1"/>
  <c r="I663" i="4"/>
  <c r="P600" i="4"/>
  <c r="C601" i="4"/>
  <c r="B601" i="4" s="1"/>
  <c r="E665" i="4"/>
  <c r="R665" i="4" s="1"/>
  <c r="D665" i="4"/>
  <c r="Q665" i="4" s="1"/>
  <c r="F665" i="4"/>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F669" i="4"/>
  <c r="E669" i="4"/>
  <c r="R669" i="4" s="1"/>
  <c r="D669" i="4"/>
  <c r="Q669" i="4" s="1"/>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D676" i="4"/>
  <c r="Q676" i="4" s="1"/>
  <c r="F676" i="4"/>
  <c r="E676" i="4"/>
  <c r="R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F680" i="4"/>
  <c r="E680" i="4"/>
  <c r="R680" i="4" s="1"/>
  <c r="D680" i="4"/>
  <c r="Q680" i="4" s="1"/>
  <c r="V616" i="4"/>
  <c r="S599" i="4"/>
  <c r="A681" i="4"/>
  <c r="G629" i="4" l="1"/>
  <c r="H678" i="4"/>
  <c r="U678" i="4" s="1"/>
  <c r="I679" i="4"/>
  <c r="P616" i="4"/>
  <c r="C617" i="4"/>
  <c r="B617" i="4" s="1"/>
  <c r="E681" i="4"/>
  <c r="R681" i="4" s="1"/>
  <c r="D681" i="4"/>
  <c r="Q681" i="4" s="1"/>
  <c r="F681" i="4"/>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F685" i="4"/>
  <c r="E685" i="4"/>
  <c r="R685" i="4" s="1"/>
  <c r="D685" i="4"/>
  <c r="Q685" i="4" s="1"/>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H689" i="4" l="1"/>
  <c r="U689" i="4" s="1"/>
  <c r="I690" i="4"/>
  <c r="G640" i="4"/>
  <c r="P627" i="4"/>
  <c r="C628" i="4"/>
  <c r="B628" i="4" s="1"/>
  <c r="V628" i="4"/>
  <c r="S611" i="4"/>
  <c r="G641" i="4" l="1"/>
  <c r="H690" i="4"/>
  <c r="U690" i="4" s="1"/>
  <c r="I691" i="4"/>
  <c r="P628" i="4"/>
  <c r="C629" i="4"/>
  <c r="B629" i="4" s="1"/>
  <c r="V629" i="4"/>
  <c r="S612" i="4"/>
  <c r="H691" i="4" l="1"/>
  <c r="U691" i="4" s="1"/>
  <c r="G642" i="4"/>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P691" i="4" s="1"/>
  <c r="V691" i="4"/>
  <c r="S674" i="4"/>
  <c r="B691" i="4" l="1"/>
  <c r="S675" i="4"/>
  <c r="S676" i="4" l="1"/>
  <c r="S677" i="4" l="1"/>
  <c r="S678" i="4" l="1"/>
  <c r="S679" i="4" l="1"/>
  <c r="S680" i="4" l="1"/>
  <c r="S681" i="4" l="1"/>
  <c r="S682" i="4" l="1"/>
  <c r="S683" i="4" l="1"/>
  <c r="S684" i="4" l="1"/>
  <c r="S685" i="4" l="1"/>
  <c r="S686" i="4" l="1"/>
  <c r="S687" i="4" l="1"/>
  <c r="S688" i="4" l="1"/>
  <c r="S689" i="4" l="1"/>
  <c r="S690" i="4" l="1"/>
  <c r="S691" i="4"/>
  <c r="LW26" i="1" l="1"/>
  <c r="AL26" i="1" s="1"/>
  <c r="LX26" i="1"/>
  <c r="MG26" i="1"/>
  <c r="AM107" i="1" l="1"/>
  <c r="AM109" i="1"/>
  <c r="AM108" i="1"/>
  <c r="AM114" i="1"/>
  <c r="AM110" i="1"/>
  <c r="AM111" i="1"/>
  <c r="AM112" i="1"/>
  <c r="AM113" i="1"/>
  <c r="AM105" i="1"/>
  <c r="AM99" i="1"/>
  <c r="AM101" i="1"/>
  <c r="AM100" i="1"/>
  <c r="AM98" i="1"/>
  <c r="AM102" i="1"/>
  <c r="AM103" i="1"/>
  <c r="AM104" i="1"/>
  <c r="AM161" i="1"/>
  <c r="AM163" i="1"/>
  <c r="AM162" i="1"/>
  <c r="AM168" i="1"/>
  <c r="AM164" i="1"/>
  <c r="AM165" i="1"/>
  <c r="AM166" i="1"/>
  <c r="AM167" i="1"/>
  <c r="AM152" i="1"/>
  <c r="AM153" i="1"/>
  <c r="AM155" i="1"/>
  <c r="AM154" i="1"/>
  <c r="AM159" i="1"/>
  <c r="AM156" i="1"/>
  <c r="AM157" i="1"/>
  <c r="AM158" i="1"/>
  <c r="AM288" i="1"/>
  <c r="AM289" i="1"/>
  <c r="AM290" i="1"/>
  <c r="AM291" i="1"/>
  <c r="AM292" i="1"/>
  <c r="AM293" i="1"/>
  <c r="AM294" i="1"/>
  <c r="AM295" i="1"/>
  <c r="AM296" i="1"/>
  <c r="AM297" i="1"/>
  <c r="AM298" i="1"/>
  <c r="AM299" i="1"/>
  <c r="AM300" i="1"/>
  <c r="AM301" i="1"/>
  <c r="AM302" i="1"/>
  <c r="AM303" i="1"/>
  <c r="AM304" i="1"/>
  <c r="AM305" i="1"/>
  <c r="AM306" i="1"/>
  <c r="AM307" i="1"/>
  <c r="AM284" i="1"/>
  <c r="AM285" i="1"/>
  <c r="AM286" i="1"/>
  <c r="AM287" i="1"/>
  <c r="AM280" i="1"/>
  <c r="AM282" i="1"/>
  <c r="AM283" i="1"/>
  <c r="AM308" i="1"/>
  <c r="AM270" i="1"/>
  <c r="AM271" i="1"/>
  <c r="AM272" i="1"/>
  <c r="AM273" i="1"/>
  <c r="AM214" i="1"/>
  <c r="AM215" i="1"/>
  <c r="AM216" i="1"/>
  <c r="AM217" i="1"/>
  <c r="AM150" i="1"/>
  <c r="AM135" i="1"/>
  <c r="AM125" i="1"/>
  <c r="AM136" i="1"/>
  <c r="AM126" i="1"/>
  <c r="AM145" i="1"/>
  <c r="AM116" i="1"/>
  <c r="AM141" i="1"/>
  <c r="AM118" i="1"/>
  <c r="AM144" i="1"/>
  <c r="AM134" i="1"/>
  <c r="AM127" i="1"/>
  <c r="AM117" i="1"/>
  <c r="AM143" i="1"/>
  <c r="AM128" i="1"/>
  <c r="AM119" i="1"/>
  <c r="AM137" i="1"/>
  <c r="AM146" i="1"/>
  <c r="AM120" i="1"/>
  <c r="AM147" i="1"/>
  <c r="AM129" i="1"/>
  <c r="AM138" i="1"/>
  <c r="AM139" i="1"/>
  <c r="AM121" i="1"/>
  <c r="AM148" i="1"/>
  <c r="AM130" i="1"/>
  <c r="AM122" i="1"/>
  <c r="AM123" i="1"/>
  <c r="AM131" i="1"/>
  <c r="AM132" i="1"/>
  <c r="AM149" i="1"/>
  <c r="AM140" i="1"/>
  <c r="AM275" i="1"/>
  <c r="AM281" i="1"/>
  <c r="AM276" i="1"/>
  <c r="AM277" i="1"/>
  <c r="AM278" i="1"/>
  <c r="AM279" i="1"/>
  <c r="AM274" i="1"/>
  <c r="AM245" i="1"/>
  <c r="AM248" i="1"/>
  <c r="AM247" i="1"/>
  <c r="AM249" i="1"/>
  <c r="AM250" i="1"/>
  <c r="AM251" i="1"/>
  <c r="AM252" i="1"/>
  <c r="AM253" i="1"/>
  <c r="AM254" i="1"/>
  <c r="AM255" i="1"/>
  <c r="AM256" i="1"/>
  <c r="AM257" i="1"/>
  <c r="AM258" i="1"/>
  <c r="AM259" i="1"/>
  <c r="AM260" i="1"/>
  <c r="AM261" i="1"/>
  <c r="AM262" i="1"/>
  <c r="AM263" i="1"/>
  <c r="AM264" i="1"/>
  <c r="AM265" i="1"/>
  <c r="AM266" i="1"/>
  <c r="AM267" i="1"/>
  <c r="AM268" i="1"/>
  <c r="AM246" i="1"/>
  <c r="AM269" i="1"/>
  <c r="AM244" i="1"/>
  <c r="AM220" i="1"/>
  <c r="AM222" i="1"/>
  <c r="AM221" i="1"/>
  <c r="AM219" i="1"/>
  <c r="AM223" i="1"/>
  <c r="AM224" i="1"/>
  <c r="AM225" i="1"/>
  <c r="AM226" i="1"/>
  <c r="AM227" i="1"/>
  <c r="AM228" i="1"/>
  <c r="AM229" i="1"/>
  <c r="AM230" i="1"/>
  <c r="AM231" i="1"/>
  <c r="AM232" i="1"/>
  <c r="AM233" i="1"/>
  <c r="AM234" i="1"/>
  <c r="AM235" i="1"/>
  <c r="AM236" i="1"/>
  <c r="AM237" i="1"/>
  <c r="AM238" i="1"/>
  <c r="AM239" i="1"/>
  <c r="AM240" i="1"/>
  <c r="AM241" i="1"/>
  <c r="AM242" i="1"/>
  <c r="AM243" i="1"/>
  <c r="AM210" i="1"/>
  <c r="AM211" i="1"/>
  <c r="AM212" i="1"/>
  <c r="AM213" i="1"/>
  <c r="AM194" i="1"/>
  <c r="AM195" i="1"/>
  <c r="AM196" i="1"/>
  <c r="AM197" i="1"/>
  <c r="AM198" i="1"/>
  <c r="AM199" i="1"/>
  <c r="AM200" i="1"/>
  <c r="AM201" i="1"/>
  <c r="AM202" i="1"/>
  <c r="AM203" i="1"/>
  <c r="AM204" i="1"/>
  <c r="AM205" i="1"/>
  <c r="AM206" i="1"/>
  <c r="AM207" i="1"/>
  <c r="AM208" i="1"/>
  <c r="AM209" i="1"/>
  <c r="AM191" i="1"/>
  <c r="AM192" i="1"/>
  <c r="AM193" i="1"/>
  <c r="AM81" i="1"/>
  <c r="AM89" i="1"/>
  <c r="AM80" i="1"/>
  <c r="AM96" i="1"/>
  <c r="AM87" i="1"/>
  <c r="AM90" i="1"/>
  <c r="AM91" i="1"/>
  <c r="AM82" i="1"/>
  <c r="AM83" i="1"/>
  <c r="AM92" i="1"/>
  <c r="AM84" i="1"/>
  <c r="AM93" i="1"/>
  <c r="AM94" i="1"/>
  <c r="AM85" i="1"/>
  <c r="AM95" i="1"/>
  <c r="AM86" i="1"/>
  <c r="AM71" i="1"/>
  <c r="AM78" i="1"/>
  <c r="AM72" i="1"/>
  <c r="AM73" i="1"/>
  <c r="AM74" i="1"/>
  <c r="AM75" i="1"/>
  <c r="AM76" i="1"/>
  <c r="AM77" i="1"/>
  <c r="AM188" i="1"/>
  <c r="AM189" i="1"/>
  <c r="AM218" i="1"/>
  <c r="AM190" i="1"/>
  <c r="AM184" i="1"/>
  <c r="AM185" i="1"/>
  <c r="AM186" i="1"/>
  <c r="AM175" i="1"/>
  <c r="AM176" i="1"/>
  <c r="AM178" i="1"/>
  <c r="AM177" i="1"/>
  <c r="AM180" i="1"/>
  <c r="AM179" i="1"/>
  <c r="AM187" i="1"/>
  <c r="AM181" i="1"/>
  <c r="AM182" i="1"/>
  <c r="AM183" i="1"/>
  <c r="AM62" i="1"/>
  <c r="AM69" i="1"/>
  <c r="AM63" i="1"/>
  <c r="AM64" i="1"/>
  <c r="AM65" i="1"/>
  <c r="AM66" i="1"/>
  <c r="AM67" i="1"/>
  <c r="AM68" i="1"/>
  <c r="AM52" i="1"/>
  <c r="AM51" i="1"/>
  <c r="AM60" i="1"/>
  <c r="AM53" i="1"/>
  <c r="AM54" i="1"/>
  <c r="AM55" i="1"/>
  <c r="AM56" i="1"/>
  <c r="AM57" i="1"/>
  <c r="AM58" i="1"/>
  <c r="AM59" i="1"/>
  <c r="AM171" i="1"/>
  <c r="AM172" i="1"/>
  <c r="AM170" i="1"/>
  <c r="AM169" i="1"/>
  <c r="AM173"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74" i="1" l="1"/>
  <c r="AM315" i="1" l="1"/>
  <c r="AM309" i="1"/>
  <c r="AM310" i="1"/>
  <c r="AM311" i="1"/>
  <c r="AM314" i="1"/>
  <c r="AM312" i="1"/>
  <c r="AM313"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98"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J98" authorId="2" shapeId="0" xr:uid="{C3348732-B4D9-4FE4-B058-69F237D0A44F}">
      <text>
        <r>
          <rPr>
            <b/>
            <sz val="9"/>
            <color indexed="81"/>
            <rFont val="Tahoma"/>
            <family val="2"/>
          </rPr>
          <t>John:</t>
        </r>
        <r>
          <rPr>
            <sz val="9"/>
            <color indexed="81"/>
            <rFont val="Tahoma"/>
            <family val="2"/>
          </rPr>
          <t xml:space="preserve">
Allow sales of dams prior to v[17]</t>
        </r>
      </text>
    </comment>
    <comment ref="G99"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E2590EDA-0266-4592-A90C-B0FF81EFB6A8}">
      <text>
        <r>
          <rPr>
            <b/>
            <sz val="9"/>
            <color indexed="81"/>
            <rFont val="Tahoma"/>
            <family val="2"/>
          </rPr>
          <t>John:</t>
        </r>
        <r>
          <rPr>
            <sz val="9"/>
            <color indexed="81"/>
            <rFont val="Tahoma"/>
            <family val="2"/>
          </rPr>
          <t xml:space="preserve">
Manually entered options</t>
        </r>
      </text>
    </comment>
    <comment ref="AL99"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99"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A99"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J99"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0"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0"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01"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02"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03"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04"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04"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04"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07"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J107" authorId="2" shapeId="0" xr:uid="{C6C6F8BC-0381-44E8-83B8-ED9AE19931F8}">
      <text>
        <r>
          <rPr>
            <b/>
            <sz val="9"/>
            <color indexed="81"/>
            <rFont val="Tahoma"/>
            <family val="2"/>
          </rPr>
          <t>John:</t>
        </r>
        <r>
          <rPr>
            <sz val="9"/>
            <color indexed="81"/>
            <rFont val="Tahoma"/>
            <family val="2"/>
          </rPr>
          <t xml:space="preserve">
Allow sales of dams prior to v[17]</t>
        </r>
      </text>
    </comment>
    <comment ref="G108"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237208CC-C578-4F62-B8CB-C7405755A113}">
      <text>
        <r>
          <rPr>
            <b/>
            <sz val="9"/>
            <color indexed="81"/>
            <rFont val="Tahoma"/>
            <family val="2"/>
          </rPr>
          <t>John:</t>
        </r>
        <r>
          <rPr>
            <sz val="9"/>
            <color indexed="81"/>
            <rFont val="Tahoma"/>
            <family val="2"/>
          </rPr>
          <t xml:space="preserve">
Manually entered options</t>
        </r>
      </text>
    </comment>
    <comment ref="AL108"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08"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D18907A6-F7FA-4522-B121-9BEC0A3B065B}">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A108"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J108" authorId="2" shapeId="0" xr:uid="{9C700F87-1897-4B41-9F2E-06A87BE47EF7}">
      <text>
        <r>
          <rPr>
            <b/>
            <sz val="9"/>
            <color indexed="81"/>
            <rFont val="Tahoma"/>
            <family val="2"/>
          </rPr>
          <t>John:</t>
        </r>
        <r>
          <rPr>
            <sz val="9"/>
            <color indexed="81"/>
            <rFont val="Tahoma"/>
            <family val="2"/>
          </rPr>
          <t xml:space="preserve">
Allow sales of dams prior to v[17]</t>
        </r>
      </text>
    </comment>
    <comment ref="G109"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09"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0"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11"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12"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13"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13"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13"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DAD4EF4D-4D19-41E1-8F81-BA739560EF2F}">
      <text>
        <r>
          <rPr>
            <b/>
            <sz val="9"/>
            <color indexed="81"/>
            <rFont val="Tahoma"/>
            <family val="2"/>
          </rPr>
          <t>John:</t>
        </r>
        <r>
          <rPr>
            <sz val="9"/>
            <color indexed="81"/>
            <rFont val="Tahoma"/>
            <family val="2"/>
          </rPr>
          <t xml:space="preserve">
Manually entered options</t>
        </r>
      </text>
    </comment>
    <comment ref="AL117"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17"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A117"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J117" authorId="2" shapeId="0" xr:uid="{738A1FF6-F78A-440B-A3EB-7EF32AE2423F}">
      <text>
        <r>
          <rPr>
            <b/>
            <sz val="9"/>
            <color indexed="81"/>
            <rFont val="Tahoma"/>
            <family val="2"/>
          </rPr>
          <t>John:</t>
        </r>
        <r>
          <rPr>
            <sz val="9"/>
            <color indexed="81"/>
            <rFont val="Tahoma"/>
            <family val="2"/>
          </rPr>
          <t xml:space="preserve">
Allow sales of dams prior to v[17]</t>
        </r>
      </text>
    </comment>
    <comment ref="G118"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18"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19"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0"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21"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22"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22"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22"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25"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J125" authorId="2" shapeId="0" xr:uid="{B2F4327B-667B-4E5A-8592-DE2D2D41515A}">
      <text>
        <r>
          <rPr>
            <b/>
            <sz val="9"/>
            <color indexed="81"/>
            <rFont val="Tahoma"/>
            <family val="2"/>
          </rPr>
          <t>John:</t>
        </r>
        <r>
          <rPr>
            <sz val="9"/>
            <color indexed="81"/>
            <rFont val="Tahoma"/>
            <family val="2"/>
          </rPr>
          <t xml:space="preserve">
Allow sales of dams prior to v[17]</t>
        </r>
      </text>
    </comment>
    <comment ref="G126"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8826A444-0A36-4E76-A8A0-7F9192BCC743}">
      <text>
        <r>
          <rPr>
            <b/>
            <sz val="9"/>
            <color indexed="81"/>
            <rFont val="Tahoma"/>
            <family val="2"/>
          </rPr>
          <t>John:</t>
        </r>
        <r>
          <rPr>
            <sz val="9"/>
            <color indexed="81"/>
            <rFont val="Tahoma"/>
            <family val="2"/>
          </rPr>
          <t xml:space="preserve">
Manually entered options</t>
        </r>
      </text>
    </comment>
    <comment ref="AL126"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26"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A126"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J126" authorId="2" shapeId="0" xr:uid="{38A2173E-DC71-4511-90FE-8958FDBB5DFD}">
      <text>
        <r>
          <rPr>
            <b/>
            <sz val="9"/>
            <color indexed="81"/>
            <rFont val="Tahoma"/>
            <family val="2"/>
          </rPr>
          <t>John:</t>
        </r>
        <r>
          <rPr>
            <sz val="9"/>
            <color indexed="81"/>
            <rFont val="Tahoma"/>
            <family val="2"/>
          </rPr>
          <t xml:space="preserve">
Allow sales of dams prior to v[17]</t>
        </r>
      </text>
    </comment>
    <comment ref="G127"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27"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28"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29"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0"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31"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31"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31"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21C88C34-6345-4679-81D9-D55C8C85A2F2}">
      <text>
        <r>
          <rPr>
            <b/>
            <sz val="9"/>
            <color indexed="81"/>
            <rFont val="Tahoma"/>
            <family val="2"/>
          </rPr>
          <t>John:</t>
        </r>
        <r>
          <rPr>
            <sz val="9"/>
            <color indexed="81"/>
            <rFont val="Tahoma"/>
            <family val="2"/>
          </rPr>
          <t xml:space="preserve">
Manually entered options</t>
        </r>
      </text>
    </comment>
    <comment ref="AL135"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35"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A135"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J135" authorId="2" shapeId="0" xr:uid="{DFAB10B7-107E-4946-8FF2-3AE736B2629F}">
      <text>
        <r>
          <rPr>
            <b/>
            <sz val="9"/>
            <color indexed="81"/>
            <rFont val="Tahoma"/>
            <family val="2"/>
          </rPr>
          <t>John:</t>
        </r>
        <r>
          <rPr>
            <sz val="9"/>
            <color indexed="81"/>
            <rFont val="Tahoma"/>
            <family val="2"/>
          </rPr>
          <t xml:space="preserve">
Allow sales of dams prior to v[17]</t>
        </r>
      </text>
    </comment>
    <comment ref="G136"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36"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37"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38"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39"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0"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0"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0"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43"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J143" authorId="2" shapeId="0" xr:uid="{C9C18A28-751C-4177-A203-0C987F8DE91C}">
      <text>
        <r>
          <rPr>
            <b/>
            <sz val="9"/>
            <color indexed="81"/>
            <rFont val="Tahoma"/>
            <family val="2"/>
          </rPr>
          <t>John:</t>
        </r>
        <r>
          <rPr>
            <sz val="9"/>
            <color indexed="81"/>
            <rFont val="Tahoma"/>
            <family val="2"/>
          </rPr>
          <t xml:space="preserve">
Allow sales of dams prior to v[17]</t>
        </r>
      </text>
    </comment>
    <comment ref="G144"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511141A8-E72B-4B8F-9857-116C31A1E815}">
      <text>
        <r>
          <rPr>
            <b/>
            <sz val="9"/>
            <color indexed="81"/>
            <rFont val="Tahoma"/>
            <family val="2"/>
          </rPr>
          <t>John:</t>
        </r>
        <r>
          <rPr>
            <sz val="9"/>
            <color indexed="81"/>
            <rFont val="Tahoma"/>
            <family val="2"/>
          </rPr>
          <t xml:space="preserve">
Manually entered options</t>
        </r>
      </text>
    </comment>
    <comment ref="AL144"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44"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A144"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J144" authorId="2" shapeId="0" xr:uid="{C43D7813-E6AC-4EB5-B9F1-FDBF2367CA08}">
      <text>
        <r>
          <rPr>
            <b/>
            <sz val="9"/>
            <color indexed="81"/>
            <rFont val="Tahoma"/>
            <family val="2"/>
          </rPr>
          <t>John:</t>
        </r>
        <r>
          <rPr>
            <sz val="9"/>
            <color indexed="81"/>
            <rFont val="Tahoma"/>
            <family val="2"/>
          </rPr>
          <t xml:space="preserve">
Allow sales of dams prior to v[17]</t>
        </r>
      </text>
    </comment>
    <comment ref="G145"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45"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46"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47"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48"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49"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49"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49"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52"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J152" authorId="2" shapeId="0" xr:uid="{A0976146-4E46-49C3-87B9-9EA43A45060A}">
      <text>
        <r>
          <rPr>
            <b/>
            <sz val="9"/>
            <color indexed="81"/>
            <rFont val="Tahoma"/>
            <family val="2"/>
          </rPr>
          <t>John:</t>
        </r>
        <r>
          <rPr>
            <sz val="9"/>
            <color indexed="81"/>
            <rFont val="Tahoma"/>
            <family val="2"/>
          </rPr>
          <t xml:space="preserve">
Allow sales of dams prior to v[17]</t>
        </r>
      </text>
    </comment>
    <comment ref="G153"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71E1052A-0ECC-4744-B97B-EDF9B86F91C1}">
      <text>
        <r>
          <rPr>
            <b/>
            <sz val="9"/>
            <color indexed="81"/>
            <rFont val="Tahoma"/>
            <family val="2"/>
          </rPr>
          <t>John:</t>
        </r>
        <r>
          <rPr>
            <sz val="9"/>
            <color indexed="81"/>
            <rFont val="Tahoma"/>
            <family val="2"/>
          </rPr>
          <t xml:space="preserve">
Manually entered options</t>
        </r>
      </text>
    </comment>
    <comment ref="AL153"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53"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A153"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J153" authorId="2" shapeId="0" xr:uid="{587C2BCB-A257-4F26-A8F6-1F43A2287957}">
      <text>
        <r>
          <rPr>
            <b/>
            <sz val="9"/>
            <color indexed="81"/>
            <rFont val="Tahoma"/>
            <family val="2"/>
          </rPr>
          <t>John:</t>
        </r>
        <r>
          <rPr>
            <sz val="9"/>
            <color indexed="81"/>
            <rFont val="Tahoma"/>
            <family val="2"/>
          </rPr>
          <t xml:space="preserve">
Allow sales of dams prior to v[17]</t>
        </r>
      </text>
    </comment>
    <comment ref="G154"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54"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55"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56"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57"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58"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58"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58"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61"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J161" authorId="2" shapeId="0" xr:uid="{1274BCC8-2711-4D33-B353-28396A05C9E9}">
      <text>
        <r>
          <rPr>
            <b/>
            <sz val="9"/>
            <color indexed="81"/>
            <rFont val="Tahoma"/>
            <family val="2"/>
          </rPr>
          <t>John:</t>
        </r>
        <r>
          <rPr>
            <sz val="9"/>
            <color indexed="81"/>
            <rFont val="Tahoma"/>
            <family val="2"/>
          </rPr>
          <t xml:space="preserve">
Allow sales of dams prior to v[17]</t>
        </r>
      </text>
    </comment>
    <comment ref="G162"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91673B09-88A7-4A06-9CFB-594D8E6B10C2}">
      <text>
        <r>
          <rPr>
            <b/>
            <sz val="9"/>
            <color indexed="81"/>
            <rFont val="Tahoma"/>
            <family val="2"/>
          </rPr>
          <t>John:</t>
        </r>
        <r>
          <rPr>
            <sz val="9"/>
            <color indexed="81"/>
            <rFont val="Tahoma"/>
            <family val="2"/>
          </rPr>
          <t xml:space="preserve">
Manually entered options</t>
        </r>
      </text>
    </comment>
    <comment ref="AL162"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62"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A162"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J162" authorId="2" shapeId="0" xr:uid="{8CE8318B-8460-4E4C-9FFF-E445981826BB}">
      <text>
        <r>
          <rPr>
            <b/>
            <sz val="9"/>
            <color indexed="81"/>
            <rFont val="Tahoma"/>
            <family val="2"/>
          </rPr>
          <t>John:</t>
        </r>
        <r>
          <rPr>
            <sz val="9"/>
            <color indexed="81"/>
            <rFont val="Tahoma"/>
            <family val="2"/>
          </rPr>
          <t xml:space="preserve">
Allow sales of dams prior to v[17]</t>
        </r>
      </text>
    </comment>
    <comment ref="G163"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63"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64"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65"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66"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67"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67"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67"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0"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1" authorId="2" shapeId="0" xr:uid="{0430340B-856E-44D4-B598-F55B0B7BD8C7}">
      <text>
        <r>
          <rPr>
            <b/>
            <sz val="9"/>
            <color indexed="81"/>
            <rFont val="Tahoma"/>
            <family val="2"/>
          </rPr>
          <t>John:</t>
        </r>
        <r>
          <rPr>
            <sz val="9"/>
            <color indexed="81"/>
            <rFont val="Tahoma"/>
            <family val="2"/>
          </rPr>
          <t xml:space="preserve">
Manually entered options</t>
        </r>
      </text>
    </comment>
    <comment ref="BC171"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1"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71"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71"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1"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171"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171"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171"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171"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171"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2"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73"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3"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75"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6"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76"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7" authorId="2" shapeId="0" xr:uid="{D5F12804-F6AD-46E4-8CAC-95D7F0376248}">
      <text>
        <r>
          <rPr>
            <b/>
            <sz val="9"/>
            <color indexed="81"/>
            <rFont val="Tahoma"/>
            <family val="2"/>
          </rPr>
          <t>John:</t>
        </r>
        <r>
          <rPr>
            <sz val="9"/>
            <color indexed="81"/>
            <rFont val="Tahoma"/>
            <family val="2"/>
          </rPr>
          <t xml:space="preserve">
Manually entered options</t>
        </r>
      </text>
    </comment>
    <comment ref="BC177"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7"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77"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77"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77"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7"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77"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77"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77"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77"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77"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79"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0"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1" authorId="2" shapeId="0" xr:uid="{31EE723B-0ADA-424F-8986-3B762689D297}">
      <text>
        <r>
          <rPr>
            <b/>
            <sz val="9"/>
            <color indexed="81"/>
            <rFont val="Tahoma"/>
            <family val="2"/>
          </rPr>
          <t>John:</t>
        </r>
        <r>
          <rPr>
            <sz val="9"/>
            <color indexed="81"/>
            <rFont val="Tahoma"/>
            <family val="2"/>
          </rPr>
          <t xml:space="preserve">
Manually entered options</t>
        </r>
      </text>
    </comment>
    <comment ref="BC181"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1"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81"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81"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1"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81"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81"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81"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81"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81"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2"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83"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3"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84"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4"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85"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5"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86"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6"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88"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7147307A-C057-483B-A6D6-FC95E9095ACD}">
      <text>
        <r>
          <rPr>
            <b/>
            <sz val="9"/>
            <color indexed="81"/>
            <rFont val="Tahoma"/>
            <family val="2"/>
          </rPr>
          <t>John:</t>
        </r>
        <r>
          <rPr>
            <sz val="9"/>
            <color indexed="81"/>
            <rFont val="Tahoma"/>
            <family val="2"/>
          </rPr>
          <t xml:space="preserve">
Manually entered options</t>
        </r>
      </text>
    </comment>
    <comment ref="BC190"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0"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0"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90"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90"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90"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90"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90"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92"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92"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2"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93"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94" authorId="2" shapeId="0" xr:uid="{D8C893FD-E050-4C9D-A14C-EFF0E01D8330}">
      <text>
        <r>
          <rPr>
            <b/>
            <sz val="9"/>
            <color indexed="81"/>
            <rFont val="Tahoma"/>
            <family val="2"/>
          </rPr>
          <t>John:</t>
        </r>
        <r>
          <rPr>
            <sz val="9"/>
            <color indexed="81"/>
            <rFont val="Tahoma"/>
            <family val="2"/>
          </rPr>
          <t xml:space="preserve">
Manually entered options</t>
        </r>
      </text>
    </comment>
    <comment ref="BC194"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4"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94"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94"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4"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94"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94"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94"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94"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94"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5"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96"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96"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6"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97"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98" authorId="2" shapeId="0" xr:uid="{7A7B552F-2C71-49FA-A781-733813BB6903}">
      <text>
        <r>
          <rPr>
            <b/>
            <sz val="9"/>
            <color indexed="81"/>
            <rFont val="Tahoma"/>
            <family val="2"/>
          </rPr>
          <t>John:</t>
        </r>
        <r>
          <rPr>
            <sz val="9"/>
            <color indexed="81"/>
            <rFont val="Tahoma"/>
            <family val="2"/>
          </rPr>
          <t xml:space="preserve">
Manually entered options</t>
        </r>
      </text>
    </comment>
    <comment ref="BC198"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8"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98"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98"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8"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98"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98"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98"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98"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98"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9"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0"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01"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02" authorId="2" shapeId="0" xr:uid="{DAB58018-449E-4EE6-99F8-FA2373ADD86F}">
      <text>
        <r>
          <rPr>
            <b/>
            <sz val="9"/>
            <color indexed="81"/>
            <rFont val="Tahoma"/>
            <family val="2"/>
          </rPr>
          <t>John:</t>
        </r>
        <r>
          <rPr>
            <sz val="9"/>
            <color indexed="81"/>
            <rFont val="Tahoma"/>
            <family val="2"/>
          </rPr>
          <t xml:space="preserve">
Manually entered options</t>
        </r>
      </text>
    </comment>
    <comment ref="BC202"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2"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02"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02"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2"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202"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202"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202"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202"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202"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3"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04"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05"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06" authorId="2" shapeId="0" xr:uid="{E3D842F8-F442-47FE-A6E7-7BCC45E5ADC2}">
      <text>
        <r>
          <rPr>
            <b/>
            <sz val="9"/>
            <color indexed="81"/>
            <rFont val="Tahoma"/>
            <family val="2"/>
          </rPr>
          <t>John:</t>
        </r>
        <r>
          <rPr>
            <sz val="9"/>
            <color indexed="81"/>
            <rFont val="Tahoma"/>
            <family val="2"/>
          </rPr>
          <t xml:space="preserve">
Manually entered options</t>
        </r>
      </text>
    </comment>
    <comment ref="BC206"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06"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06"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206"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206"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206"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206"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206"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08"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09"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10" authorId="2" shapeId="0" xr:uid="{D14BBA64-115A-4DEA-A414-C54D575B6EE3}">
      <text>
        <r>
          <rPr>
            <b/>
            <sz val="9"/>
            <color indexed="81"/>
            <rFont val="Tahoma"/>
            <family val="2"/>
          </rPr>
          <t>John:</t>
        </r>
        <r>
          <rPr>
            <sz val="9"/>
            <color indexed="81"/>
            <rFont val="Tahoma"/>
            <family val="2"/>
          </rPr>
          <t xml:space="preserve">
Manually entered options</t>
        </r>
      </text>
    </comment>
    <comment ref="BC210"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10"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10"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210"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210"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210"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210"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210"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12"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13"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14" authorId="2" shapeId="0" xr:uid="{37827507-95DD-4C25-AA40-C728FF5C8477}">
      <text>
        <r>
          <rPr>
            <b/>
            <sz val="9"/>
            <color indexed="81"/>
            <rFont val="Tahoma"/>
            <family val="2"/>
          </rPr>
          <t>John:</t>
        </r>
        <r>
          <rPr>
            <sz val="9"/>
            <color indexed="81"/>
            <rFont val="Tahoma"/>
            <family val="2"/>
          </rPr>
          <t xml:space="preserve">
Manually entered options</t>
        </r>
      </text>
    </comment>
    <comment ref="BC214"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14"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14"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S214"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T214"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U214"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JV214"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JY214"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16"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17"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19"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219"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20" authorId="2" shapeId="0" xr:uid="{9477BE8E-3688-4D01-8E1E-6C072E1C5086}">
      <text>
        <r>
          <rPr>
            <b/>
            <sz val="9"/>
            <color indexed="81"/>
            <rFont val="Tahoma"/>
            <family val="2"/>
          </rPr>
          <t>John:</t>
        </r>
        <r>
          <rPr>
            <sz val="9"/>
            <color indexed="81"/>
            <rFont val="Tahoma"/>
            <family val="2"/>
          </rPr>
          <t xml:space="preserve">
Manually entered options</t>
        </r>
      </text>
    </comment>
    <comment ref="BC220"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220"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220"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220"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220"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220"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220"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220"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222"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223"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224" authorId="2" shapeId="0" xr:uid="{C16A0D5C-A731-4063-9A38-F98951BFCD27}">
      <text>
        <r>
          <rPr>
            <b/>
            <sz val="9"/>
            <color indexed="81"/>
            <rFont val="Tahoma"/>
            <family val="2"/>
          </rPr>
          <t>John:</t>
        </r>
        <r>
          <rPr>
            <sz val="9"/>
            <color indexed="81"/>
            <rFont val="Tahoma"/>
            <family val="2"/>
          </rPr>
          <t xml:space="preserve">
Manually entered options</t>
        </r>
      </text>
    </comment>
    <comment ref="BC224"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224"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224"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224"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224"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224"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224"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224"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226"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227"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228" authorId="2" shapeId="0" xr:uid="{75D0D092-B8D2-42D3-AA58-F09FE6DFA7AF}">
      <text>
        <r>
          <rPr>
            <b/>
            <sz val="9"/>
            <color indexed="81"/>
            <rFont val="Tahoma"/>
            <family val="2"/>
          </rPr>
          <t>John:</t>
        </r>
        <r>
          <rPr>
            <sz val="9"/>
            <color indexed="81"/>
            <rFont val="Tahoma"/>
            <family val="2"/>
          </rPr>
          <t xml:space="preserve">
Manually entered options</t>
        </r>
      </text>
    </comment>
    <comment ref="BC228"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228"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228"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228"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228"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228"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228"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228"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230"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231"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232" authorId="2" shapeId="0" xr:uid="{E4F79E84-6F32-47D7-9287-E2ABBE8E9E42}">
      <text>
        <r>
          <rPr>
            <b/>
            <sz val="9"/>
            <color indexed="81"/>
            <rFont val="Tahoma"/>
            <family val="2"/>
          </rPr>
          <t>John:</t>
        </r>
        <r>
          <rPr>
            <sz val="9"/>
            <color indexed="81"/>
            <rFont val="Tahoma"/>
            <family val="2"/>
          </rPr>
          <t xml:space="preserve">
Manually entered options</t>
        </r>
      </text>
    </comment>
    <comment ref="BC232"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232"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232"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232"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232"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232"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232"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232"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234"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235"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236" authorId="2" shapeId="0" xr:uid="{64B8E8EC-8CB0-4387-B7E8-5126DDCD95EF}">
      <text>
        <r>
          <rPr>
            <b/>
            <sz val="9"/>
            <color indexed="81"/>
            <rFont val="Tahoma"/>
            <family val="2"/>
          </rPr>
          <t>John:</t>
        </r>
        <r>
          <rPr>
            <sz val="9"/>
            <color indexed="81"/>
            <rFont val="Tahoma"/>
            <family val="2"/>
          </rPr>
          <t xml:space="preserve">
Manually entered options</t>
        </r>
      </text>
    </comment>
    <comment ref="BC236"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236"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236"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236"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236"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236"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236"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236"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238"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239"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240" authorId="2" shapeId="0" xr:uid="{F4B3354B-9AC4-4022-9F9A-09F7388D251E}">
      <text>
        <r>
          <rPr>
            <b/>
            <sz val="9"/>
            <color indexed="81"/>
            <rFont val="Tahoma"/>
            <family val="2"/>
          </rPr>
          <t>John:</t>
        </r>
        <r>
          <rPr>
            <sz val="9"/>
            <color indexed="81"/>
            <rFont val="Tahoma"/>
            <family val="2"/>
          </rPr>
          <t xml:space="preserve">
Manually entered options</t>
        </r>
      </text>
    </comment>
    <comment ref="BC240"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0"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240"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240"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0"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240"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240"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240"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240"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240"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1"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241"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1"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242"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243"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245"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5"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6" authorId="2" shapeId="0" xr:uid="{956A7C29-2C2B-499F-B451-71E1E612D562}">
      <text>
        <r>
          <rPr>
            <b/>
            <sz val="9"/>
            <color indexed="81"/>
            <rFont val="Tahoma"/>
            <family val="2"/>
          </rPr>
          <t>John:</t>
        </r>
        <r>
          <rPr>
            <sz val="9"/>
            <color indexed="81"/>
            <rFont val="Tahoma"/>
            <family val="2"/>
          </rPr>
          <t xml:space="preserve">
Manually entered options</t>
        </r>
      </text>
    </comment>
    <comment ref="BC246"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6"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6"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246"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246"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246"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246"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246"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8"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9"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50" authorId="2" shapeId="0" xr:uid="{2240CD32-387C-4165-8C8F-F80C30EFBA59}">
      <text>
        <r>
          <rPr>
            <b/>
            <sz val="9"/>
            <color indexed="81"/>
            <rFont val="Tahoma"/>
            <family val="2"/>
          </rPr>
          <t>John:</t>
        </r>
        <r>
          <rPr>
            <sz val="9"/>
            <color indexed="81"/>
            <rFont val="Tahoma"/>
            <family val="2"/>
          </rPr>
          <t xml:space="preserve">
Manually entered options</t>
        </r>
      </text>
    </comment>
    <comment ref="BC250"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50"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50"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250"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250"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250"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250"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250"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52"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53"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4" authorId="2" shapeId="0" xr:uid="{FAD1BC60-FD4F-44C5-9162-A86472CDE01D}">
      <text>
        <r>
          <rPr>
            <b/>
            <sz val="9"/>
            <color indexed="81"/>
            <rFont val="Tahoma"/>
            <family val="2"/>
          </rPr>
          <t>John:</t>
        </r>
        <r>
          <rPr>
            <sz val="9"/>
            <color indexed="81"/>
            <rFont val="Tahoma"/>
            <family val="2"/>
          </rPr>
          <t xml:space="preserve">
Manually entered options</t>
        </r>
      </text>
    </comment>
    <comment ref="BC254"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4"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4"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254"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254"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254"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254"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254"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6"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7"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8" authorId="2" shapeId="0" xr:uid="{2C04D26D-A1CE-45BE-8725-5EF2BF8C488B}">
      <text>
        <r>
          <rPr>
            <b/>
            <sz val="9"/>
            <color indexed="81"/>
            <rFont val="Tahoma"/>
            <family val="2"/>
          </rPr>
          <t>John:</t>
        </r>
        <r>
          <rPr>
            <sz val="9"/>
            <color indexed="81"/>
            <rFont val="Tahoma"/>
            <family val="2"/>
          </rPr>
          <t xml:space="preserve">
Manually entered options</t>
        </r>
      </text>
    </comment>
    <comment ref="BC258"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8"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8"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258"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258"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258"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258"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258"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60"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61"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S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T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U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JV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JY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G275"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75"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76" authorId="2" shapeId="0" xr:uid="{2AE33E47-D921-467D-97B9-A14937A1EDB5}">
      <text>
        <r>
          <rPr>
            <b/>
            <sz val="9"/>
            <color indexed="81"/>
            <rFont val="Tahoma"/>
            <family val="2"/>
          </rPr>
          <t>John:</t>
        </r>
        <r>
          <rPr>
            <sz val="9"/>
            <color indexed="81"/>
            <rFont val="Tahoma"/>
            <family val="2"/>
          </rPr>
          <t xml:space="preserve">
Manually entered options</t>
        </r>
      </text>
    </comment>
    <comment ref="BC276"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77" authorId="2" shapeId="0" xr:uid="{9CB08B0A-C02F-4F4F-ADC1-972728D72215}">
      <text>
        <r>
          <rPr>
            <b/>
            <sz val="9"/>
            <color indexed="81"/>
            <rFont val="Tahoma"/>
            <family val="2"/>
          </rPr>
          <t>John:</t>
        </r>
        <r>
          <rPr>
            <sz val="9"/>
            <color indexed="81"/>
            <rFont val="Tahoma"/>
            <family val="2"/>
          </rPr>
          <t xml:space="preserve">
Manually entered options</t>
        </r>
      </text>
    </comment>
    <comment ref="BC277"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78" authorId="2" shapeId="0" xr:uid="{9CFC317E-11D2-4F19-9C95-502B363802A5}">
      <text>
        <r>
          <rPr>
            <b/>
            <sz val="9"/>
            <color indexed="81"/>
            <rFont val="Tahoma"/>
            <family val="2"/>
          </rPr>
          <t>John:</t>
        </r>
        <r>
          <rPr>
            <sz val="9"/>
            <color indexed="81"/>
            <rFont val="Tahoma"/>
            <family val="2"/>
          </rPr>
          <t xml:space="preserve">
Manually entered options</t>
        </r>
      </text>
    </comment>
    <comment ref="BC278"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8"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78"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79" authorId="2" shapeId="0" xr:uid="{1B29496D-C020-4FB9-8CE0-EF1C220F35A9}">
      <text>
        <r>
          <rPr>
            <b/>
            <sz val="9"/>
            <color indexed="81"/>
            <rFont val="Tahoma"/>
            <family val="2"/>
          </rPr>
          <t>John:</t>
        </r>
        <r>
          <rPr>
            <sz val="9"/>
            <color indexed="81"/>
            <rFont val="Tahoma"/>
            <family val="2"/>
          </rPr>
          <t xml:space="preserve">
Manually entered options</t>
        </r>
      </text>
    </comment>
    <comment ref="BC279"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9"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79"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0" authorId="2" shapeId="0" xr:uid="{DA9B9C92-8562-42DD-8815-988C486E4AE7}">
      <text>
        <r>
          <rPr>
            <b/>
            <sz val="9"/>
            <color indexed="81"/>
            <rFont val="Tahoma"/>
            <family val="2"/>
          </rPr>
          <t>John:</t>
        </r>
        <r>
          <rPr>
            <sz val="9"/>
            <color indexed="81"/>
            <rFont val="Tahoma"/>
            <family val="2"/>
          </rPr>
          <t xml:space="preserve">
Manually entered options</t>
        </r>
      </text>
    </comment>
    <comment ref="BC280"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G282"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2"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3" authorId="2" shapeId="0" xr:uid="{171BA013-95DE-4650-B122-63BB65856972}">
      <text>
        <r>
          <rPr>
            <b/>
            <sz val="9"/>
            <color indexed="81"/>
            <rFont val="Tahoma"/>
            <family val="2"/>
          </rPr>
          <t>John:</t>
        </r>
        <r>
          <rPr>
            <sz val="9"/>
            <color indexed="81"/>
            <rFont val="Tahoma"/>
            <family val="2"/>
          </rPr>
          <t xml:space="preserve">
Manually entered options</t>
        </r>
      </text>
    </comment>
    <comment ref="BC283"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84" authorId="2" shapeId="0" xr:uid="{1F6A3E9A-93A0-456A-B56C-DF79283A1E58}">
      <text>
        <r>
          <rPr>
            <b/>
            <sz val="9"/>
            <color indexed="81"/>
            <rFont val="Tahoma"/>
            <family val="2"/>
          </rPr>
          <t>John:</t>
        </r>
        <r>
          <rPr>
            <sz val="9"/>
            <color indexed="81"/>
            <rFont val="Tahoma"/>
            <family val="2"/>
          </rPr>
          <t xml:space="preserve">
Manually entered options</t>
        </r>
      </text>
    </comment>
    <comment ref="BC284"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85" authorId="2" shapeId="0" xr:uid="{06D8AC69-4ADF-49EB-816C-3B33EB91F820}">
      <text>
        <r>
          <rPr>
            <b/>
            <sz val="9"/>
            <color indexed="81"/>
            <rFont val="Tahoma"/>
            <family val="2"/>
          </rPr>
          <t>John:</t>
        </r>
        <r>
          <rPr>
            <sz val="9"/>
            <color indexed="81"/>
            <rFont val="Tahoma"/>
            <family val="2"/>
          </rPr>
          <t xml:space="preserve">
Manually entered options</t>
        </r>
      </text>
    </comment>
    <comment ref="BC285"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86" authorId="2" shapeId="0" xr:uid="{EE3C9DC3-EC62-4EFE-87A0-BA343316CC76}">
      <text>
        <r>
          <rPr>
            <b/>
            <sz val="9"/>
            <color indexed="81"/>
            <rFont val="Tahoma"/>
            <family val="2"/>
          </rPr>
          <t>John:</t>
        </r>
        <r>
          <rPr>
            <sz val="9"/>
            <color indexed="81"/>
            <rFont val="Tahoma"/>
            <family val="2"/>
          </rPr>
          <t xml:space="preserve">
Manually entered options</t>
        </r>
      </text>
    </comment>
    <comment ref="BC286"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87" authorId="2" shapeId="0" xr:uid="{FEC810DD-8B4E-409B-9A38-2F8FB950E0D1}">
      <text>
        <r>
          <rPr>
            <b/>
            <sz val="9"/>
            <color indexed="81"/>
            <rFont val="Tahoma"/>
            <family val="2"/>
          </rPr>
          <t>John:</t>
        </r>
        <r>
          <rPr>
            <sz val="9"/>
            <color indexed="81"/>
            <rFont val="Tahoma"/>
            <family val="2"/>
          </rPr>
          <t xml:space="preserve">
Manually entered options</t>
        </r>
      </text>
    </comment>
    <comment ref="BC287"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88" authorId="2" shapeId="0" xr:uid="{4D311309-6950-44C1-A6F5-F9A44B30E8FF}">
      <text>
        <r>
          <rPr>
            <b/>
            <sz val="9"/>
            <color indexed="81"/>
            <rFont val="Tahoma"/>
            <family val="2"/>
          </rPr>
          <t>John:</t>
        </r>
        <r>
          <rPr>
            <sz val="9"/>
            <color indexed="81"/>
            <rFont val="Tahoma"/>
            <family val="2"/>
          </rPr>
          <t xml:space="preserve">
Manually entered options</t>
        </r>
      </text>
    </comment>
    <comment ref="BC288"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8"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88"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89" authorId="2" shapeId="0" xr:uid="{DF4A49B7-71BA-4184-BD82-3C23E13505C3}">
      <text>
        <r>
          <rPr>
            <b/>
            <sz val="9"/>
            <color indexed="81"/>
            <rFont val="Tahoma"/>
            <family val="2"/>
          </rPr>
          <t>John:</t>
        </r>
        <r>
          <rPr>
            <sz val="9"/>
            <color indexed="81"/>
            <rFont val="Tahoma"/>
            <family val="2"/>
          </rPr>
          <t xml:space="preserve">
Manually entered options</t>
        </r>
      </text>
    </comment>
    <comment ref="BC289"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0" authorId="2" shapeId="0" xr:uid="{0ED4AAD6-A178-4199-8D92-3D2B41263484}">
      <text>
        <r>
          <rPr>
            <b/>
            <sz val="9"/>
            <color indexed="81"/>
            <rFont val="Tahoma"/>
            <family val="2"/>
          </rPr>
          <t>John:</t>
        </r>
        <r>
          <rPr>
            <sz val="9"/>
            <color indexed="81"/>
            <rFont val="Tahoma"/>
            <family val="2"/>
          </rPr>
          <t xml:space="preserve">
Manually entered options</t>
        </r>
      </text>
    </comment>
    <comment ref="BC290"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1" authorId="2" shapeId="0" xr:uid="{A5B19033-9931-4B20-9B28-A5A8CBFB95CC}">
      <text>
        <r>
          <rPr>
            <b/>
            <sz val="9"/>
            <color indexed="81"/>
            <rFont val="Tahoma"/>
            <family val="2"/>
          </rPr>
          <t>John:</t>
        </r>
        <r>
          <rPr>
            <sz val="9"/>
            <color indexed="81"/>
            <rFont val="Tahoma"/>
            <family val="2"/>
          </rPr>
          <t xml:space="preserve">
Manually entered options</t>
        </r>
      </text>
    </comment>
    <comment ref="BC291"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2" authorId="2" shapeId="0" xr:uid="{BE44A2AB-176B-457B-A512-B6D597E92B5B}">
      <text>
        <r>
          <rPr>
            <b/>
            <sz val="9"/>
            <color indexed="81"/>
            <rFont val="Tahoma"/>
            <family val="2"/>
          </rPr>
          <t>John:</t>
        </r>
        <r>
          <rPr>
            <sz val="9"/>
            <color indexed="81"/>
            <rFont val="Tahoma"/>
            <family val="2"/>
          </rPr>
          <t xml:space="preserve">
Manually entered options</t>
        </r>
      </text>
    </comment>
    <comment ref="BC292"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3" authorId="2" shapeId="0" xr:uid="{58ECB69B-1692-4E04-BAAD-D371B5B3EB0A}">
      <text>
        <r>
          <rPr>
            <b/>
            <sz val="9"/>
            <color indexed="81"/>
            <rFont val="Tahoma"/>
            <family val="2"/>
          </rPr>
          <t>John:</t>
        </r>
        <r>
          <rPr>
            <sz val="9"/>
            <color indexed="81"/>
            <rFont val="Tahoma"/>
            <family val="2"/>
          </rPr>
          <t xml:space="preserve">
Manually entered options</t>
        </r>
      </text>
    </comment>
    <comment ref="BC293"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94" authorId="2" shapeId="0" xr:uid="{C857F9FF-611E-407E-8D43-95EE34F22F2E}">
      <text>
        <r>
          <rPr>
            <b/>
            <sz val="9"/>
            <color indexed="81"/>
            <rFont val="Tahoma"/>
            <family val="2"/>
          </rPr>
          <t>John:</t>
        </r>
        <r>
          <rPr>
            <sz val="9"/>
            <color indexed="81"/>
            <rFont val="Tahoma"/>
            <family val="2"/>
          </rPr>
          <t xml:space="preserve">
Manually entered options</t>
        </r>
      </text>
    </comment>
    <comment ref="BC294"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95" authorId="2" shapeId="0" xr:uid="{BD81E3A5-25EB-44E0-93C5-55F4F86FB691}">
      <text>
        <r>
          <rPr>
            <b/>
            <sz val="9"/>
            <color indexed="81"/>
            <rFont val="Tahoma"/>
            <family val="2"/>
          </rPr>
          <t>John:</t>
        </r>
        <r>
          <rPr>
            <sz val="9"/>
            <color indexed="81"/>
            <rFont val="Tahoma"/>
            <family val="2"/>
          </rPr>
          <t xml:space="preserve">
Manually entered options</t>
        </r>
      </text>
    </comment>
    <comment ref="BC295"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96" authorId="2" shapeId="0" xr:uid="{595AC971-ECE7-41B5-ADC5-4C6FFF01AD20}">
      <text>
        <r>
          <rPr>
            <b/>
            <sz val="9"/>
            <color indexed="81"/>
            <rFont val="Tahoma"/>
            <family val="2"/>
          </rPr>
          <t>John:</t>
        </r>
        <r>
          <rPr>
            <sz val="9"/>
            <color indexed="81"/>
            <rFont val="Tahoma"/>
            <family val="2"/>
          </rPr>
          <t xml:space="preserve">
Manually entered options</t>
        </r>
      </text>
    </comment>
    <comment ref="BC296"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97" authorId="2" shapeId="0" xr:uid="{2156CFB7-2255-4F32-B3F4-BF889819C3A4}">
      <text>
        <r>
          <rPr>
            <b/>
            <sz val="9"/>
            <color indexed="81"/>
            <rFont val="Tahoma"/>
            <family val="2"/>
          </rPr>
          <t>John:</t>
        </r>
        <r>
          <rPr>
            <sz val="9"/>
            <color indexed="81"/>
            <rFont val="Tahoma"/>
            <family val="2"/>
          </rPr>
          <t xml:space="preserve">
Manually entered options</t>
        </r>
      </text>
    </comment>
    <comment ref="BC297"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98" authorId="2" shapeId="0" xr:uid="{B902DA81-F522-45A8-91A1-44A273A31110}">
      <text>
        <r>
          <rPr>
            <b/>
            <sz val="9"/>
            <color indexed="81"/>
            <rFont val="Tahoma"/>
            <family val="2"/>
          </rPr>
          <t>John:</t>
        </r>
        <r>
          <rPr>
            <sz val="9"/>
            <color indexed="81"/>
            <rFont val="Tahoma"/>
            <family val="2"/>
          </rPr>
          <t xml:space="preserve">
Manually entered options</t>
        </r>
      </text>
    </comment>
    <comment ref="BC298"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99" authorId="2" shapeId="0" xr:uid="{55F831E7-D22A-4E4F-8FCF-92E35C0B4490}">
      <text>
        <r>
          <rPr>
            <b/>
            <sz val="9"/>
            <color indexed="81"/>
            <rFont val="Tahoma"/>
            <family val="2"/>
          </rPr>
          <t>John:</t>
        </r>
        <r>
          <rPr>
            <sz val="9"/>
            <color indexed="81"/>
            <rFont val="Tahoma"/>
            <family val="2"/>
          </rPr>
          <t xml:space="preserve">
Manually entered options</t>
        </r>
      </text>
    </comment>
    <comment ref="BC299"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0" authorId="2" shapeId="0" xr:uid="{89508DD5-272D-42F9-A190-80227637EC0D}">
      <text>
        <r>
          <rPr>
            <b/>
            <sz val="9"/>
            <color indexed="81"/>
            <rFont val="Tahoma"/>
            <family val="2"/>
          </rPr>
          <t>John:</t>
        </r>
        <r>
          <rPr>
            <sz val="9"/>
            <color indexed="81"/>
            <rFont val="Tahoma"/>
            <family val="2"/>
          </rPr>
          <t xml:space="preserve">
Manually entered options</t>
        </r>
      </text>
    </comment>
    <comment ref="BC300"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1" authorId="2" shapeId="0" xr:uid="{EDAD02E5-39EC-4FCB-8480-3AFBA2094118}">
      <text>
        <r>
          <rPr>
            <b/>
            <sz val="9"/>
            <color indexed="81"/>
            <rFont val="Tahoma"/>
            <family val="2"/>
          </rPr>
          <t>John:</t>
        </r>
        <r>
          <rPr>
            <sz val="9"/>
            <color indexed="81"/>
            <rFont val="Tahoma"/>
            <family val="2"/>
          </rPr>
          <t xml:space="preserve">
Manually entered options</t>
        </r>
      </text>
    </comment>
    <comment ref="BC301"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2" authorId="2" shapeId="0" xr:uid="{B94E39FF-9E15-4660-B66A-E22068872191}">
      <text>
        <r>
          <rPr>
            <b/>
            <sz val="9"/>
            <color indexed="81"/>
            <rFont val="Tahoma"/>
            <family val="2"/>
          </rPr>
          <t>John:</t>
        </r>
        <r>
          <rPr>
            <sz val="9"/>
            <color indexed="81"/>
            <rFont val="Tahoma"/>
            <family val="2"/>
          </rPr>
          <t xml:space="preserve">
Manually entered options</t>
        </r>
      </text>
    </comment>
    <comment ref="BC302"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3" authorId="2" shapeId="0" xr:uid="{D359FB40-82AC-4EEF-B35A-000024FAF791}">
      <text>
        <r>
          <rPr>
            <b/>
            <sz val="9"/>
            <color indexed="81"/>
            <rFont val="Tahoma"/>
            <family val="2"/>
          </rPr>
          <t>John:</t>
        </r>
        <r>
          <rPr>
            <sz val="9"/>
            <color indexed="81"/>
            <rFont val="Tahoma"/>
            <family val="2"/>
          </rPr>
          <t xml:space="preserve">
Manually entered options</t>
        </r>
      </text>
    </comment>
    <comment ref="BC303"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04" authorId="2" shapeId="0" xr:uid="{FD205FA9-3628-4517-92DD-8D5A6CE1DD5B}">
      <text>
        <r>
          <rPr>
            <b/>
            <sz val="9"/>
            <color indexed="81"/>
            <rFont val="Tahoma"/>
            <family val="2"/>
          </rPr>
          <t>John:</t>
        </r>
        <r>
          <rPr>
            <sz val="9"/>
            <color indexed="81"/>
            <rFont val="Tahoma"/>
            <family val="2"/>
          </rPr>
          <t xml:space="preserve">
Manually entered options</t>
        </r>
      </text>
    </comment>
    <comment ref="BC304"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05" authorId="2" shapeId="0" xr:uid="{218485E0-45B5-497D-8E22-36EAB2D07345}">
      <text>
        <r>
          <rPr>
            <b/>
            <sz val="9"/>
            <color indexed="81"/>
            <rFont val="Tahoma"/>
            <family val="2"/>
          </rPr>
          <t>John:</t>
        </r>
        <r>
          <rPr>
            <sz val="9"/>
            <color indexed="81"/>
            <rFont val="Tahoma"/>
            <family val="2"/>
          </rPr>
          <t xml:space="preserve">
Manually entered options</t>
        </r>
      </text>
    </comment>
    <comment ref="BC305"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06" authorId="2" shapeId="0" xr:uid="{ACBC4C5E-63A0-4E7A-B1DE-34D5AD1FBE14}">
      <text>
        <r>
          <rPr>
            <b/>
            <sz val="9"/>
            <color indexed="81"/>
            <rFont val="Tahoma"/>
            <family val="2"/>
          </rPr>
          <t>John:</t>
        </r>
        <r>
          <rPr>
            <sz val="9"/>
            <color indexed="81"/>
            <rFont val="Tahoma"/>
            <family val="2"/>
          </rPr>
          <t xml:space="preserve">
Manually entered options</t>
        </r>
      </text>
    </comment>
    <comment ref="BC306"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07" authorId="2" shapeId="0" xr:uid="{31A59F65-91C9-49BF-864E-73092C8367E8}">
      <text>
        <r>
          <rPr>
            <b/>
            <sz val="9"/>
            <color indexed="81"/>
            <rFont val="Tahoma"/>
            <family val="2"/>
          </rPr>
          <t>John:</t>
        </r>
        <r>
          <rPr>
            <sz val="9"/>
            <color indexed="81"/>
            <rFont val="Tahoma"/>
            <family val="2"/>
          </rPr>
          <t xml:space="preserve">
Manually entered options</t>
        </r>
      </text>
    </comment>
    <comment ref="BC307"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1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O104" authorId="1" shapeId="0" xr:uid="{C3ACF339-4555-4C96-A12C-99A7EC10D04D}">
      <text>
        <r>
          <rPr>
            <b/>
            <sz val="9"/>
            <color indexed="81"/>
            <rFont val="Tahoma"/>
            <charset val="1"/>
          </rPr>
          <t>Michael Young (21512438):</t>
        </r>
        <r>
          <rPr>
            <sz val="9"/>
            <color indexed="81"/>
            <rFont val="Tahoma"/>
            <charset val="1"/>
          </rPr>
          <t xml:space="preserve">
min sale age 3yrs</t>
        </r>
      </text>
    </comment>
    <comment ref="C115"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5"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1"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1"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1"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1" authorId="0" shapeId="0" xr:uid="{584A85AA-3725-4352-8D34-E2F600E60450}">
      <text>
        <r>
          <rPr>
            <b/>
            <sz val="9"/>
            <color indexed="81"/>
            <rFont val="Tahoma"/>
            <family val="2"/>
          </rPr>
          <t>John:</t>
        </r>
        <r>
          <rPr>
            <sz val="9"/>
            <color indexed="81"/>
            <rFont val="Tahoma"/>
            <family val="2"/>
          </rPr>
          <t xml:space="preserve">
Yields in all rot on all LMUS</t>
        </r>
      </text>
    </comment>
    <comment ref="L121"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6"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6"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6"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6"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6"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6"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8" authorId="0" shapeId="0" xr:uid="{014F0FDB-FDD5-4EA1-A56A-0072593AC843}">
      <text>
        <r>
          <rPr>
            <b/>
            <sz val="9"/>
            <color indexed="81"/>
            <rFont val="Tahoma"/>
            <family val="2"/>
          </rPr>
          <t>John:</t>
        </r>
        <r>
          <rPr>
            <sz val="9"/>
            <color indexed="81"/>
            <rFont val="Tahoma"/>
            <family val="2"/>
          </rPr>
          <t xml:space="preserve">
Fine wool merino</t>
        </r>
      </text>
    </comment>
    <comment ref="D148" authorId="0" shapeId="0" xr:uid="{9EA1FDE4-1DB1-4F34-8986-9D4193402830}">
      <text>
        <r>
          <rPr>
            <b/>
            <sz val="9"/>
            <color indexed="81"/>
            <rFont val="Tahoma"/>
            <family val="2"/>
          </rPr>
          <t>John:</t>
        </r>
        <r>
          <rPr>
            <sz val="9"/>
            <color indexed="81"/>
            <rFont val="Tahoma"/>
            <family val="2"/>
          </rPr>
          <t xml:space="preserve">
BBB</t>
        </r>
      </text>
    </comment>
    <comment ref="F148" authorId="0" shapeId="0" xr:uid="{E378D495-5FF2-4AAB-976A-26AA53FE3729}">
      <text>
        <r>
          <rPr>
            <b/>
            <sz val="9"/>
            <color indexed="81"/>
            <rFont val="Tahoma"/>
            <family val="2"/>
          </rPr>
          <t>John:</t>
        </r>
        <r>
          <rPr>
            <sz val="9"/>
            <color indexed="81"/>
            <rFont val="Tahoma"/>
            <family val="2"/>
          </rPr>
          <t xml:space="preserve">
Sell 0 to 8mths</t>
        </r>
      </text>
    </comment>
    <comment ref="L148" authorId="0" shapeId="0" xr:uid="{120126D5-EFD6-4B2B-9AA2-B70FDED61FA8}">
      <text>
        <r>
          <rPr>
            <b/>
            <sz val="9"/>
            <color indexed="81"/>
            <rFont val="Tahoma"/>
            <family val="2"/>
          </rPr>
          <t xml:space="preserve">John:
</t>
        </r>
        <r>
          <rPr>
            <sz val="9"/>
            <color indexed="81"/>
            <rFont val="Tahoma"/>
            <family val="2"/>
          </rPr>
          <t>Can't sell till hogget shearing</t>
        </r>
      </text>
    </comment>
    <comment ref="M148"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9" authorId="0" shapeId="0" xr:uid="{7FC65395-37C8-4580-A0A6-0F84045D51D7}">
      <text>
        <r>
          <rPr>
            <b/>
            <sz val="9"/>
            <color indexed="81"/>
            <rFont val="Tahoma"/>
            <family val="2"/>
          </rPr>
          <t>John:</t>
        </r>
        <r>
          <rPr>
            <sz val="9"/>
            <color indexed="81"/>
            <rFont val="Tahoma"/>
            <family val="2"/>
          </rPr>
          <t xml:space="preserve">
Medium merino</t>
        </r>
      </text>
    </comment>
    <comment ref="F149" authorId="0" shapeId="0" xr:uid="{654B64AE-A166-4C29-81C4-4E2CFDD2B6EB}">
      <text>
        <r>
          <rPr>
            <b/>
            <sz val="9"/>
            <color indexed="81"/>
            <rFont val="Tahoma"/>
            <family val="2"/>
          </rPr>
          <t>John:</t>
        </r>
        <r>
          <rPr>
            <sz val="9"/>
            <color indexed="81"/>
            <rFont val="Tahoma"/>
            <family val="2"/>
          </rPr>
          <t xml:space="preserve">
Sell 15 mths to 21 mths</t>
        </r>
      </text>
    </comment>
    <comment ref="L149" authorId="0" shapeId="0" xr:uid="{FF193044-FE2E-4D11-8B22-F9877CB5D8EB}">
      <text>
        <r>
          <rPr>
            <b/>
            <sz val="9"/>
            <color indexed="81"/>
            <rFont val="Tahoma"/>
            <family val="2"/>
          </rPr>
          <t xml:space="preserve">John:
</t>
        </r>
        <r>
          <rPr>
            <sz val="9"/>
            <color indexed="81"/>
            <rFont val="Tahoma"/>
            <family val="2"/>
          </rPr>
          <t>Can't sell till hogget shearing</t>
        </r>
      </text>
    </comment>
    <comment ref="D150" authorId="0" shapeId="0" xr:uid="{10B08A1C-74D4-4D5E-A000-55C242B7BD88}">
      <text>
        <r>
          <rPr>
            <b/>
            <sz val="9"/>
            <color indexed="81"/>
            <rFont val="Tahoma"/>
            <family val="2"/>
          </rPr>
          <t>John:</t>
        </r>
        <r>
          <rPr>
            <sz val="9"/>
            <color indexed="81"/>
            <rFont val="Tahoma"/>
            <family val="2"/>
          </rPr>
          <t xml:space="preserve">
BBT</t>
        </r>
      </text>
    </comment>
    <comment ref="F150" authorId="0" shapeId="0" xr:uid="{8DBBE291-7593-49F8-BDCC-D9F2F067AA25}">
      <text>
        <r>
          <rPr>
            <b/>
            <sz val="9"/>
            <color indexed="81"/>
            <rFont val="Tahoma"/>
            <family val="2"/>
          </rPr>
          <t>John:</t>
        </r>
        <r>
          <rPr>
            <sz val="9"/>
            <color indexed="81"/>
            <rFont val="Tahoma"/>
            <family val="2"/>
          </rPr>
          <t xml:space="preserve">
Sell older</t>
        </r>
      </text>
    </comment>
    <comment ref="L150" authorId="0" shapeId="0" xr:uid="{10E41382-2598-4025-83AA-103D4CDAF95C}">
      <text>
        <r>
          <rPr>
            <b/>
            <sz val="9"/>
            <color indexed="81"/>
            <rFont val="Tahoma"/>
            <family val="2"/>
          </rPr>
          <t xml:space="preserve">John:
</t>
        </r>
        <r>
          <rPr>
            <sz val="9"/>
            <color indexed="81"/>
            <rFont val="Tahoma"/>
            <family val="2"/>
          </rPr>
          <t>Can't sell till hogget shearing</t>
        </r>
      </text>
    </comment>
    <comment ref="N150"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1" authorId="0" shapeId="0" xr:uid="{252D0767-43F3-42C0-9FDD-C015A92C6765}">
      <text>
        <r>
          <rPr>
            <b/>
            <sz val="9"/>
            <color indexed="81"/>
            <rFont val="Tahoma"/>
            <family val="2"/>
          </rPr>
          <t>John:</t>
        </r>
        <r>
          <rPr>
            <sz val="9"/>
            <color indexed="81"/>
            <rFont val="Tahoma"/>
            <family val="2"/>
          </rPr>
          <t xml:space="preserve">
Maternal</t>
        </r>
      </text>
    </comment>
    <comment ref="L151"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1"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6"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4"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5" authorId="0" shapeId="0" xr:uid="{495F61C2-86BA-4C43-8D11-CAD7CA98B444}">
      <text>
        <r>
          <rPr>
            <b/>
            <sz val="9"/>
            <color indexed="81"/>
            <rFont val="Tahoma"/>
            <family val="2"/>
          </rPr>
          <t>John:</t>
        </r>
        <r>
          <rPr>
            <sz val="9"/>
            <color indexed="81"/>
            <rFont val="Tahoma"/>
            <family val="2"/>
          </rPr>
          <t xml:space="preserve">
For </t>
        </r>
      </text>
    </comment>
    <comment ref="C345" authorId="0" shapeId="0" xr:uid="{CB45BAC6-EADC-4B73-9F64-9E12441EDA23}">
      <text>
        <r>
          <rPr>
            <b/>
            <sz val="9"/>
            <color indexed="81"/>
            <rFont val="Tahoma"/>
            <family val="2"/>
          </rPr>
          <t>John:</t>
        </r>
        <r>
          <rPr>
            <sz val="9"/>
            <color indexed="81"/>
            <rFont val="Tahoma"/>
            <family val="2"/>
          </rPr>
          <t xml:space="preserve">
Values if 4 levels:
-0.5
0
0.4
0.8</t>
        </r>
      </text>
    </comment>
    <comment ref="D345" authorId="0" shapeId="0" xr:uid="{33A6B5DE-A036-432E-8B04-7647E2717CA0}">
      <text>
        <r>
          <rPr>
            <b/>
            <sz val="9"/>
            <color indexed="81"/>
            <rFont val="Tahoma"/>
            <family val="2"/>
          </rPr>
          <t>John:</t>
        </r>
        <r>
          <rPr>
            <sz val="9"/>
            <color indexed="81"/>
            <rFont val="Tahoma"/>
            <family val="2"/>
          </rPr>
          <t xml:space="preserve">
Values if 4 levels:
-0.5
0
0.4
0.8</t>
        </r>
      </text>
    </comment>
    <comment ref="E345" authorId="0" shapeId="0" xr:uid="{751FB96B-24F6-4D84-8B31-F5BE2727D1F2}">
      <text>
        <r>
          <rPr>
            <b/>
            <sz val="9"/>
            <color indexed="81"/>
            <rFont val="Tahoma"/>
            <family val="2"/>
          </rPr>
          <t>John:</t>
        </r>
        <r>
          <rPr>
            <sz val="9"/>
            <color indexed="81"/>
            <rFont val="Tahoma"/>
            <family val="2"/>
          </rPr>
          <t xml:space="preserve">
Values if 4 levels:
-0.8
-0.4
0
0.5</t>
        </r>
      </text>
    </comment>
    <comment ref="F345" authorId="0" shapeId="0" xr:uid="{4A801745-D400-4549-9E4B-4F1AE8C78F3D}">
      <text>
        <r>
          <rPr>
            <b/>
            <sz val="9"/>
            <color indexed="81"/>
            <rFont val="Tahoma"/>
            <family val="2"/>
          </rPr>
          <t>John:</t>
        </r>
        <r>
          <rPr>
            <sz val="9"/>
            <color indexed="81"/>
            <rFont val="Tahoma"/>
            <family val="2"/>
          </rPr>
          <t xml:space="preserve">
Values if 4 levels:
-0.5
0
0.4
0.8</t>
        </r>
      </text>
    </comment>
    <comment ref="I345" authorId="0" shapeId="0" xr:uid="{FFCD9017-CC93-448C-B9AC-ACE184E2556F}">
      <text>
        <r>
          <rPr>
            <b/>
            <sz val="9"/>
            <color indexed="81"/>
            <rFont val="Tahoma"/>
            <family val="2"/>
          </rPr>
          <t>John:</t>
        </r>
        <r>
          <rPr>
            <sz val="9"/>
            <color indexed="81"/>
            <rFont val="Tahoma"/>
            <family val="2"/>
          </rPr>
          <t xml:space="preserve">
Values if 4 levels:
-0.5
0
0.4
0.8</t>
        </r>
      </text>
    </comment>
    <comment ref="P35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<sst xmlns="http://schemas.openxmlformats.org/spreadsheetml/2006/main" count="11364" uniqueCount="1862">
  <si>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</si>
  <si>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</si>
  <si>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</si>
  <si>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</si>
  <si>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</si>
  <si>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</si>
  <si>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</si>
  <si>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</si>
  <si>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</si>
  <si>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</si>
  <si>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</si>
  <si>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</si>
  <si>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</si>
  <si>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</si>
  <si>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</si>
  <si>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</si>
  <si>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</si>
  <si>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</si>
  <si>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</si>
  <si>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</si>
  <si>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</si>
  <si>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</si>
  <si>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</si>
  <si>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</si>
  <si>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</si>
  <si>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</si>
  <si>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</si>
  <si>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</si>
  <si>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</si>
  <si>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</si>
  <si>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</si>
  <si>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</si>
  <si>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</si>
  <si>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</si>
  <si>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</si>
  <si>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</si>
  <si>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</si>
  <si>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</si>
  <si>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</si>
  <si>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</si>
  <si>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</si>
  <si>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</si>
  <si>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</si>
  <si>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</si>
  <si>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</si>
  <si>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</si>
  <si>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</si>
  <si>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</si>
  <si>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</si>
  <si>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</si>
  <si>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</si>
  <si>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</si>
  <si>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</si>
  <si>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</si>
  <si>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</si>
  <si>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</si>
  <si>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</si>
  <si>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</si>
  <si>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</si>
  <si>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</si>
  <si>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</si>
  <si>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</si>
  <si>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</si>
  <si>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</si>
  <si>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</si>
  <si>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</si>
  <si>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</si>
  <si>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</si>
  <si>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</si>
  <si>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</si>
  <si>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</si>
  <si>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</si>
  <si>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</si>
  <si>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</si>
  <si>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</si>
  <si>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</si>
  <si>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</si>
  <si>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</si>
  <si>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</si>
  <si>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</si>
  <si>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</si>
  <si>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</si>
  <si>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</si>
  <si>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</si>
  <si>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</si>
  <si>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</si>
  <si>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</si>
  <si>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</si>
  <si>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</si>
  <si>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</si>
  <si>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</si>
  <si>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</si>
  <si>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</si>
  <si>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</si>
  <si>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</si>
  <si>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</si>
  <si>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</si>
  <si>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</si>
  <si>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</si>
  <si>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</si>
  <si>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</si>
  <si>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</si>
  <si>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</si>
  <si>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</si>
  <si>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</si>
  <si>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</si>
  <si>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</si>
  <si>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</si>
  <si>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</si>
  <si>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</si>
  <si>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</si>
  <si>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</si>
  <si>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</si>
  <si>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</si>
  <si>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</si>
  <si>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</si>
  <si>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</si>
  <si>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</si>
  <si>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</si>
  <si>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</si>
  <si>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</si>
  <si>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</si>
  <si>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</si>
  <si>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</si>
  <si>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</si>
  <si>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</si>
  <si>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</si>
  <si>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</si>
  <si>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</si>
  <si>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</si>
  <si>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</si>
  <si>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</si>
  <si>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</si>
  <si>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</si>
  <si>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</si>
  <si>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</si>
  <si>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</si>
  <si>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</si>
  <si>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</si>
  <si>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</si>
  <si>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</si>
  <si>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</si>
  <si>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</si>
  <si>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</si>
  <si>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</si>
  <si>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</si>
  <si>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</si>
  <si>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</si>
  <si>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</si>
  <si>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</si>
  <si>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</si>
  <si>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</si>
  <si>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</si>
  <si>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</si>
  <si>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</si>
  <si>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</si>
  <si>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</si>
  <si>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</si>
  <si>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</si>
  <si>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</si>
  <si>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</si>
  <si>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</si>
  <si>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</si>
  <si>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</si>
  <si>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</si>
  <si>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</si>
  <si>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</si>
  <si>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</si>
  <si>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</si>
  <si>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</si>
  <si>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</si>
  <si>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</si>
  <si>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</si>
  <si>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</si>
  <si>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</si>
  <si>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</si>
  <si>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</si>
  <si>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</si>
  <si>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</si>
  <si>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</si>
  <si>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</si>
  <si>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</si>
  <si>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</si>
  <si>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</si>
  <si>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</si>
  <si>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</si>
  <si>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</si>
  <si>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</si>
  <si>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</si>
  <si>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</si>
  <si>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</si>
  <si>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</si>
  <si>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</si>
  <si>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</si>
  <si>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</si>
  <si>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</si>
  <si>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</si>
  <si>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</si>
  <si>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</si>
  <si>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</si>
  <si>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</si>
  <si>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</si>
  <si>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</si>
  <si>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</si>
  <si>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</si>
  <si>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</si>
  <si>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</si>
  <si>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</si>
  <si>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</si>
  <si>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</si>
  <si>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</si>
  <si>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</si>
  <si>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</si>
  <si>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</si>
  <si>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</si>
  <si>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</si>
  <si>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</si>
  <si>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</si>
  <si>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</si>
  <si>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</si>
  <si>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</si>
  <si>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</si>
  <si>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</si>
  <si>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</si>
  <si>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</si>
  <si>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</si>
  <si>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</si>
  <si>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</si>
  <si>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</si>
  <si>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</si>
  <si>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</si>
  <si>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</si>
  <si>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</si>
  <si>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</si>
  <si>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</si>
  <si>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</si>
  <si>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</si>
  <si>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</si>
  <si>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</si>
  <si>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</si>
  <si>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</si>
  <si>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</si>
  <si>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</si>
  <si>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</si>
  <si>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</si>
  <si>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</si>
  <si>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</si>
  <si>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</si>
  <si>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</si>
  <si>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</si>
  <si>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</si>
  <si>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</si>
  <si>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</si>
  <si>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</si>
  <si>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</si>
  <si>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</si>
  <si>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</si>
  <si>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</si>
  <si>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</si>
  <si>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</si>
  <si>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</si>
  <si>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</si>
  <si>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</si>
  <si>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</si>
  <si>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</si>
  <si>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</si>
  <si>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</si>
  <si>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</si>
  <si>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</si>
  <si>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</si>
  <si>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</si>
  <si>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</si>
  <si>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</si>
  <si>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</si>
  <si>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</si>
  <si>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</si>
  <si>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</si>
  <si>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</si>
  <si>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</si>
  <si>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</si>
  <si>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</si>
  <si>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</si>
  <si>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</si>
  <si>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</si>
  <si>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</si>
  <si>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</si>
  <si>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</si>
  <si>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</si>
  <si>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</si>
  <si>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</si>
  <si>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</si>
  <si>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</si>
  <si>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</si>
  <si>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</si>
  <si>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</si>
  <si>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</si>
  <si>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</si>
  <si>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</si>
  <si>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</si>
  <si>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</si>
  <si>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</si>
  <si>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</si>
  <si>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</si>
  <si>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</si>
  <si>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</si>
  <si>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</si>
  <si>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</si>
  <si>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</si>
  <si>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</si>
  <si>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</si>
  <si>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</si>
  <si>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</si>
  <si>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</si>
  <si>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</si>
  <si>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</si>
  <si>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</si>
  <si>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</si>
  <si>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</si>
  <si>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</si>
  <si>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</si>
  <si>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</si>
  <si>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</si>
  <si>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</si>
  <si>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</si>
  <si>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</si>
  <si>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</si>
  <si>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</si>
  <si>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</si>
  <si>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</si>
  <si>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</si>
  <si>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</si>
  <si>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</si>
  <si>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</si>
  <si>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</si>
  <si>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</si>
  <si>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</si>
  <si>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</si>
  <si>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</si>
  <si>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</si>
  <si>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</si>
  <si>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</si>
  <si>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</si>
  <si>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</si>
  <si>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</si>
  <si>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</si>
  <si>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</si>
  <si>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</si>
  <si>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</si>
  <si>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</si>
  <si>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</si>
  <si>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</si>
  <si>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</si>
  <si>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</si>
  <si>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</si>
  <si>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</si>
  <si>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</si>
  <si>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</si>
  <si>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</si>
  <si>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</si>
  <si>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</si>
  <si>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</si>
  <si>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</si>
  <si>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</si>
  <si>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</si>
  <si>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</si>
  <si>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</si>
  <si>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</si>
  <si>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</si>
  <si>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</si>
  <si>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</si>
  <si>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</si>
  <si>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</si>
  <si>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</si>
  <si>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</si>
  <si>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</si>
  <si>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</si>
  <si>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</si>
  <si>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</si>
  <si>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</si>
  <si>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</si>
  <si>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</si>
  <si>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</si>
  <si>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</si>
  <si>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</si>
  <si>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</si>
  <si>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</si>
  <si>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</si>
  <si>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</si>
  <si>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</si>
  <si>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</si>
  <si>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</si>
  <si>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</si>
  <si>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</si>
  <si>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</si>
  <si>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</si>
  <si>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</si>
  <si>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</si>
  <si>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</si>
  <si>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</si>
  <si>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</si>
  <si>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</si>
  <si>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</si>
  <si>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</si>
  <si>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</si>
  <si>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</si>
  <si>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</si>
  <si>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</si>
  <si>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</si>
  <si>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</si>
  <si>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</si>
  <si>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</si>
  <si>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</si>
  <si>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</si>
  <si>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</si>
  <si>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</si>
  <si>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</si>
  <si>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</si>
  <si>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</si>
  <si>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</si>
  <si>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</si>
  <si>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</si>
  <si>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</si>
  <si>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</si>
  <si>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</si>
  <si>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</si>
  <si>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</si>
  <si>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</si>
  <si>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</si>
  <si>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</si>
  <si>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</si>
  <si>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</si>
  <si>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</si>
  <si>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</si>
  <si>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</si>
  <si>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</si>
  <si>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</si>
  <si>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</si>
  <si>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</si>
  <si>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</si>
  <si>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</si>
  <si>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</si>
  <si>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</si>
  <si>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</si>
  <si>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</si>
  <si>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</si>
  <si>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</si>
  <si>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</si>
  <si>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</si>
  <si>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</si>
  <si>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</si>
  <si>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</si>
  <si>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</si>
  <si>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</si>
  <si>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</si>
  <si>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</si>
  <si>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</si>
  <si>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</si>
  <si>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</si>
  <si>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</si>
  <si>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</si>
  <si>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</si>
  <si>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</si>
  <si>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</si>
  <si>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</si>
  <si>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</si>
  <si>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</si>
  <si>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</si>
  <si>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</si>
  <si>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</si>
  <si>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</si>
  <si>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</si>
  <si>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</si>
  <si>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</si>
  <si>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</si>
  <si>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</si>
  <si>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</si>
  <si>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</si>
  <si>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</si>
  <si>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</si>
  <si>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</si>
  <si>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</si>
  <si>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</si>
  <si>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</si>
  <si>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</si>
  <si>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</si>
  <si>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</si>
  <si>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</si>
  <si>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</si>
  <si>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</si>
  <si>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</si>
  <si>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</si>
  <si>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</si>
  <si>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</si>
  <si>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</si>
  <si>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</si>
  <si>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</si>
  <si>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</si>
  <si>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</si>
  <si>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</si>
  <si>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</si>
  <si>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</si>
  <si>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</si>
  <si>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</si>
  <si>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</si>
  <si>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</si>
  <si>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</si>
  <si>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</si>
  <si>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</si>
  <si>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</si>
  <si>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</si>
  <si>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</si>
  <si>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</si>
  <si>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</si>
  <si>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</si>
  <si>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</si>
  <si>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</si>
  <si>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</si>
  <si>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</si>
  <si>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</si>
  <si>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</si>
  <si>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</si>
  <si>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</si>
  <si>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</si>
  <si>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</si>
  <si>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</si>
  <si>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</si>
  <si>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</si>
  <si>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</si>
  <si>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</si>
  <si>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</si>
  <si>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</si>
  <si>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</si>
  <si>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</si>
  <si>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</si>
  <si>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</si>
  <si>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</si>
  <si>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</si>
  <si>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</si>
  <si>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</si>
  <si>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</si>
  <si>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</si>
  <si>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</si>
  <si>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</si>
  <si>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</si>
  <si>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</si>
  <si>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</si>
  <si>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</si>
  <si>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</si>
  <si>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</si>
  <si>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</si>
  <si>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</si>
  <si>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</si>
  <si>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</si>
  <si>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</si>
  <si>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</si>
  <si>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</si>
  <si>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</si>
  <si>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</si>
  <si>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</si>
  <si>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</si>
  <si>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</si>
  <si>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</si>
  <si>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</si>
  <si>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</si>
  <si>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</si>
  <si>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</si>
  <si>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</si>
  <si>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</si>
  <si>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</si>
  <si>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</si>
  <si>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</si>
  <si>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</si>
  <si>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</si>
  <si>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</si>
  <si>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</si>
  <si>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</si>
  <si>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</si>
  <si>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</si>
  <si>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</si>
  <si>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</si>
  <si>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</si>
  <si>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</si>
  <si>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</si>
  <si>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</si>
  <si>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</si>
  <si>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</si>
  <si>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</si>
  <si>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</si>
  <si>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</si>
  <si>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</si>
  <si>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</si>
  <si>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</si>
  <si>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</si>
  <si>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</si>
  <si>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</si>
  <si>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</si>
  <si>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</si>
  <si>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</si>
  <si>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</si>
  <si>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</si>
  <si>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</si>
  <si>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</si>
  <si>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</si>
  <si>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</si>
  <si>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</si>
  <si>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</si>
  <si>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</si>
  <si>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</si>
  <si>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</si>
  <si>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</si>
  <si>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</si>
  <si>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</si>
  <si>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</si>
  <si>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</si>
  <si>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</si>
  <si>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</si>
  <si>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</si>
  <si>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</si>
  <si>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</si>
  <si>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</si>
  <si>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</si>
  <si>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</si>
  <si>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</si>
  <si>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</si>
  <si>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</si>
  <si>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</si>
  <si>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</si>
  <si>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</si>
  <si>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</si>
  <si>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</si>
  <si>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</si>
  <si>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</si>
  <si>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</si>
  <si>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</si>
  <si>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</si>
  <si>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</si>
  <si>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</si>
  <si>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</si>
  <si>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</si>
  <si>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</si>
  <si>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</si>
  <si>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</si>
  <si>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</si>
  <si>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</si>
  <si>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</si>
  <si>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</si>
  <si>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</si>
  <si>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</si>
  <si>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</si>
  <si>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</si>
  <si>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</si>
  <si>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</si>
  <si>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</si>
  <si>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</si>
  <si>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</si>
  <si>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</si>
  <si>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</si>
  <si>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</si>
  <si>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</si>
  <si>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</si>
  <si>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</si>
  <si>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</si>
  <si>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</si>
  <si>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</si>
  <si>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</si>
  <si>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</si>
  <si>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</si>
  <si>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</si>
  <si>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</si>
  <si>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</si>
  <si>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</si>
  <si>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</si>
  <si>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</si>
  <si>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</si>
  <si>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</si>
  <si>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</si>
  <si>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</si>
  <si>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</si>
  <si>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</si>
  <si>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</si>
  <si>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</si>
  <si>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</si>
  <si>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</si>
  <si>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</si>
  <si>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</si>
  <si>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</si>
  <si>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</si>
  <si>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</si>
  <si>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</si>
  <si>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</si>
  <si>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</si>
  <si>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</si>
  <si>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</si>
  <si>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</si>
  <si>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</si>
  <si>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</si>
  <si>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</si>
  <si>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</si>
  <si>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</si>
  <si>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</si>
  <si>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</si>
  <si>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</si>
  <si>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</si>
  <si>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</si>
  <si>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</si>
  <si>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</si>
  <si>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</si>
  <si>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</si>
  <si>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</si>
  <si>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</si>
  <si>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</si>
  <si>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</si>
  <si>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</si>
  <si>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</si>
  <si>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</si>
  <si>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</si>
  <si>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</si>
  <si>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</si>
  <si>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</si>
  <si>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</si>
  <si>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</si>
  <si>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</si>
  <si>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</si>
  <si>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</si>
  <si>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</si>
  <si>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</si>
  <si>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</si>
  <si>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</si>
  <si>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</si>
  <si>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</si>
  <si>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</si>
  <si>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</si>
  <si>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</si>
  <si>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</si>
  <si>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</si>
  <si>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</si>
  <si>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</si>
  <si>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</si>
  <si>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</si>
  <si>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</si>
  <si>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</si>
  <si>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</si>
  <si>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</si>
  <si>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</si>
  <si>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</si>
  <si>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</si>
  <si>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</si>
  <si>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</si>
  <si>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</si>
  <si>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</si>
  <si>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</si>
  <si>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</si>
  <si>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</si>
  <si>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</si>
  <si>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</si>
  <si>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</si>
  <si>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</si>
  <si>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</si>
  <si>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</si>
  <si>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</si>
  <si>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</si>
  <si>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</si>
  <si>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</si>
  <si>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</si>
  <si>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</si>
  <si>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</si>
  <si>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</si>
  <si>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</si>
  <si>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</si>
  <si>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</si>
  <si>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</si>
  <si>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</si>
  <si>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</si>
  <si>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</si>
  <si>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</si>
  <si>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</si>
  <si>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</si>
  <si>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</si>
  <si>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</si>
  <si>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</si>
  <si>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</si>
  <si>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</si>
  <si>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</si>
  <si>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</si>
  <si>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</si>
  <si>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</si>
  <si>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</si>
  <si>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</si>
  <si>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</si>
  <si>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</si>
  <si>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</si>
  <si>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</si>
  <si>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</si>
  <si>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</si>
  <si>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</si>
  <si>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</si>
  <si>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</si>
  <si>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</si>
  <si>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</si>
  <si>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</si>
  <si>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</si>
  <si>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</si>
  <si>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</si>
  <si>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</si>
  <si>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</si>
  <si>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</si>
  <si>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</si>
  <si>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</si>
  <si>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</si>
  <si>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</si>
  <si>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</si>
  <si>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</si>
  <si>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</si>
  <si>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</si>
  <si>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</si>
  <si>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</si>
  <si>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</si>
  <si>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</si>
  <si>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</si>
  <si>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</si>
  <si>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</si>
  <si>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</si>
  <si>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</si>
  <si>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</si>
  <si>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</si>
  <si>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</si>
  <si>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</si>
  <si>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</si>
  <si>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</si>
  <si>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</si>
  <si>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</si>
  <si>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</si>
  <si>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</si>
  <si>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</si>
  <si>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</si>
  <si>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</si>
  <si>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</si>
  <si>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</si>
  <si>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</si>
  <si>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</si>
  <si>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</si>
  <si>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</si>
  <si>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</si>
  <si>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</si>
  <si>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</si>
  <si>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</si>
  <si>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</si>
  <si>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</si>
  <si>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</si>
  <si>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</si>
  <si>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</si>
  <si>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</si>
  <si>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</si>
  <si>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</si>
  <si>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</si>
  <si>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</si>
  <si>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</si>
  <si>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</si>
  <si>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</si>
  <si>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</si>
  <si>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</si>
  <si>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</si>
  <si>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</si>
  <si>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</si>
  <si>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</si>
  <si>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</si>
  <si>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</si>
  <si>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</si>
  <si>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</si>
  <si>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</si>
  <si>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</si>
  <si>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</si>
  <si>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</si>
  <si>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</si>
  <si>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</si>
  <si>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</si>
  <si>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</si>
  <si>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</si>
  <si>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</si>
  <si>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</si>
  <si>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</si>
  <si>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</si>
  <si>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</si>
  <si>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</si>
  <si>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</si>
  <si>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</si>
  <si>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</si>
  <si>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</si>
  <si>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</si>
  <si>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</si>
  <si>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</si>
  <si>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</si>
  <si>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</si>
  <si>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</si>
  <si>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</si>
  <si>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</si>
  <si>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</si>
  <si>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</si>
  <si>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</si>
  <si>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</si>
  <si>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</si>
  <si>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</si>
  <si>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</si>
  <si>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</si>
  <si>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</si>
  <si>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</si>
  <si>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</si>
  <si>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</si>
  <si>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</si>
  <si>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</si>
  <si>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</si>
  <si>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</si>
  <si>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</si>
  <si>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</si>
  <si>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</si>
  <si>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</si>
  <si>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</si>
  <si>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</si>
  <si>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</si>
  <si>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</si>
  <si>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</si>
  <si>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</si>
  <si>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</si>
  <si>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</si>
  <si>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</si>
  <si>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</si>
  <si>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</si>
  <si>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</si>
  <si>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</si>
  <si>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</si>
  <si>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</si>
  <si>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</si>
  <si>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</si>
  <si>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</si>
  <si>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</si>
  <si>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</si>
  <si>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</si>
  <si>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</si>
  <si>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</si>
  <si>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</si>
  <si>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</si>
  <si>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</si>
  <si>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</si>
  <si>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</si>
  <si>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</si>
  <si>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</si>
  <si>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</si>
  <si>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</si>
  <si>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</si>
  <si>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</si>
  <si>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</si>
  <si>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</si>
  <si>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</si>
  <si>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</si>
  <si>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</si>
  <si>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</si>
  <si>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</si>
  <si>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</si>
  <si>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</si>
  <si>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</si>
  <si>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</si>
  <si>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</si>
  <si>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</si>
  <si>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</si>
  <si>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</si>
  <si>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</si>
  <si>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</si>
  <si>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</si>
  <si>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</si>
  <si>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</si>
  <si>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</si>
  <si>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</si>
  <si>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</si>
  <si>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</si>
  <si>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</si>
  <si>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</si>
  <si>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</si>
  <si>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</si>
  <si>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</si>
  <si>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</si>
  <si>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</si>
  <si>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</si>
  <si>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</si>
  <si>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</si>
  <si>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</si>
  <si>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</si>
  <si>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</si>
  <si>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</si>
  <si>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</si>
  <si>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</si>
  <si>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</si>
  <si>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</si>
  <si>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</si>
  <si>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</si>
  <si>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</si>
  <si>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</si>
  <si>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</si>
  <si>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</si>
  <si>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</si>
  <si>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</si>
  <si>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</si>
  <si>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</si>
  <si>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</si>
  <si>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</si>
  <si>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</si>
  <si>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</si>
  <si>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</si>
  <si>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</si>
  <si>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</si>
  <si>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</si>
  <si>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</si>
  <si>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</si>
  <si>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</si>
  <si>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</si>
  <si>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</si>
  <si>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</si>
  <si>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</si>
  <si>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</si>
  <si>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</si>
  <si>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</si>
  <si>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</si>
  <si>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</si>
  <si>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</si>
  <si>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</si>
  <si>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</si>
  <si>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</si>
  <si>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</si>
  <si>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</si>
  <si>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</si>
  <si>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</si>
  <si>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</si>
  <si>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</si>
  <si>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</si>
  <si>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</si>
  <si>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</si>
  <si>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</si>
  <si>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</si>
  <si>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</si>
  <si>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</si>
  <si>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</si>
  <si>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</si>
  <si>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</si>
  <si>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</si>
  <si>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</si>
  <si>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</si>
  <si>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</si>
  <si>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</si>
  <si>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</si>
  <si>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</si>
  <si>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</si>
  <si>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</si>
  <si>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</si>
  <si>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</si>
  <si>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</si>
  <si>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</si>
  <si>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</si>
  <si>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</si>
  <si>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</si>
  <si>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</si>
  <si>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</si>
  <si>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</si>
  <si>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</si>
  <si>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</si>
  <si>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</si>
  <si>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</si>
  <si>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</si>
  <si>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</si>
  <si>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</si>
  <si>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</si>
  <si>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</si>
  <si>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</si>
  <si>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</si>
  <si>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</si>
  <si>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</si>
  <si>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</si>
  <si>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</si>
  <si>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</si>
  <si>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</si>
  <si>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</si>
  <si>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</si>
  <si>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</si>
  <si>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</si>
  <si>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</si>
  <si>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</si>
  <si>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</si>
  <si>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</si>
  <si>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</si>
  <si>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</si>
  <si>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</si>
  <si>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</si>
  <si>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</si>
  <si>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</si>
  <si>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</si>
  <si>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</si>
  <si>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</si>
  <si>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</si>
  <si>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</si>
  <si>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</si>
  <si>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</si>
  <si>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</si>
  <si>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</si>
  <si>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</si>
  <si>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</si>
  <si>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</si>
  <si>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</si>
  <si>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</si>
  <si>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</si>
  <si>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</si>
  <si>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</si>
  <si>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</si>
  <si>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</si>
  <si>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</si>
  <si>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</si>
  <si>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</si>
  <si>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</si>
  <si>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</si>
  <si>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</si>
  <si>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</si>
  <si>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</si>
  <si>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</si>
  <si>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</si>
  <si>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</si>
  <si>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</si>
  <si>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</si>
  <si>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</si>
  <si>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</si>
  <si>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</si>
  <si>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</si>
  <si>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</si>
  <si>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</si>
  <si>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</si>
  <si>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</si>
  <si>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</si>
  <si>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</si>
  <si>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</si>
  <si>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</si>
  <si>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</si>
  <si>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</si>
  <si>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</si>
  <si>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</si>
  <si>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</si>
  <si>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</si>
  <si>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</si>
  <si>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</si>
  <si>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</si>
  <si>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</si>
  <si>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</si>
  <si>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</si>
  <si>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</si>
  <si>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</si>
  <si>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</si>
  <si>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</si>
  <si>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</si>
  <si>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</si>
  <si>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</si>
  <si>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</si>
  <si>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</si>
  <si>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</si>
  <si>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</si>
  <si>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</si>
  <si>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</si>
  <si>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</si>
  <si>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</si>
  <si>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</si>
  <si>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</si>
  <si>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</si>
  <si>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</si>
  <si>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</si>
  <si>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</si>
  <si>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</si>
  <si>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</si>
  <si>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</si>
  <si>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</si>
  <si>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</si>
  <si>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</si>
  <si>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</si>
  <si>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</si>
  <si>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</si>
  <si>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</si>
  <si>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</si>
  <si>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</si>
  <si>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</si>
  <si>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</si>
  <si>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</si>
  <si>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</si>
  <si>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</si>
  <si>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</si>
  <si>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</si>
  <si>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</si>
  <si>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</si>
  <si>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</si>
  <si>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</si>
  <si>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</si>
  <si>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</si>
  <si>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</si>
  <si>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</si>
  <si>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</si>
  <si>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</si>
  <si>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</si>
  <si>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</si>
  <si>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</si>
  <si>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</si>
  <si>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</si>
  <si>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</si>
  <si>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</si>
  <si>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</si>
  <si>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</si>
  <si>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</si>
  <si>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</si>
  <si>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</si>
  <si>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</si>
  <si>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</si>
  <si>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</si>
  <si>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</si>
  <si>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</si>
  <si>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</si>
  <si>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</si>
  <si>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</si>
  <si>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</si>
  <si>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</si>
  <si>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</si>
  <si>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</si>
  <si>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</si>
  <si>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</si>
  <si>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</si>
  <si>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</si>
  <si>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</si>
  <si>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</si>
  <si>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</si>
  <si>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</si>
  <si>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</si>
  <si>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</si>
  <si>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</si>
  <si>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</si>
  <si>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</si>
  <si>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</si>
  <si>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</si>
  <si>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</si>
  <si>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</si>
  <si>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</si>
  <si>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</si>
  <si>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</si>
  <si>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</si>
  <si>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</si>
  <si>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</si>
  <si>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</si>
  <si>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</si>
  <si>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</si>
  <si>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</si>
  <si>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</si>
  <si>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</si>
  <si>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</si>
  <si>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</si>
  <si>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</si>
  <si>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</si>
  <si>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</si>
  <si>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</si>
  <si>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</si>
  <si>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</si>
  <si>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</si>
  <si>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</si>
  <si>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</si>
  <si>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</si>
  <si>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</si>
  <si>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</si>
  <si>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</si>
  <si>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</si>
  <si>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</si>
  <si>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</si>
  <si>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</si>
  <si>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</si>
  <si>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</si>
  <si>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</si>
  <si>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</si>
  <si>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</si>
  <si>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</si>
  <si>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</si>
  <si>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</si>
  <si>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</si>
  <si>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</si>
  <si>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</si>
  <si>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</si>
  <si>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</si>
  <si>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</si>
  <si>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</si>
  <si>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</si>
  <si>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</si>
  <si>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</si>
  <si>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</si>
  <si>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</si>
  <si>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</si>
  <si>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</si>
  <si>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</si>
  <si>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</si>
  <si>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</si>
  <si>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</si>
  <si>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</si>
  <si>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</si>
  <si>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</si>
  <si>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</si>
  <si>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</si>
  <si>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</si>
  <si>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</si>
  <si>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</si>
  <si>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</si>
  <si>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</si>
  <si>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</si>
  <si>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</si>
  <si>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</si>
  <si>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</si>
  <si>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</si>
  <si>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</si>
  <si>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</si>
  <si>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</si>
  <si>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</si>
  <si>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</si>
  <si>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</si>
  <si>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</si>
  <si>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</si>
  <si>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</si>
  <si>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</si>
  <si>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</si>
  <si>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</si>
  <si>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</si>
  <si>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</si>
  <si>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</si>
  <si>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</si>
  <si>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</si>
  <si>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</si>
  <si>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</si>
  <si>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</si>
  <si>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</si>
  <si>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</si>
  <si>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</si>
  <si>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</si>
  <si>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</si>
  <si>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</si>
  <si>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</si>
  <si>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</si>
  <si>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</si>
  <si>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</si>
  <si>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</si>
  <si>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</si>
  <si>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</si>
  <si>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</si>
  <si>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</si>
  <si>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</si>
  <si>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</si>
  <si>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</si>
  <si>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</si>
  <si>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</si>
  <si>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</si>
  <si>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</si>
  <si>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</si>
  <si>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</si>
  <si>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</si>
  <si>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</si>
  <si>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</si>
  <si>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</si>
  <si>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</si>
  <si>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</si>
  <si>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</si>
  <si>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</si>
  <si>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</si>
  <si>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</si>
  <si>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</si>
  <si>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</si>
  <si>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</si>
  <si>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</si>
  <si>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</si>
  <si>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</si>
  <si>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</si>
  <si>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</si>
  <si>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</si>
  <si>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</si>
  <si>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</si>
  <si>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</si>
  <si>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</si>
  <si>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</si>
  <si>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</si>
  <si>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</si>
  <si>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</si>
  <si>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</si>
  <si>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</si>
  <si>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</si>
  <si>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</si>
  <si>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</si>
  <si>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</si>
  <si>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</si>
  <si>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</si>
  <si>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</si>
  <si>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</si>
  <si>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</si>
  <si>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</si>
  <si>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</si>
  <si>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</si>
  <si>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</si>
  <si>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</si>
  <si>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</si>
  <si>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</si>
  <si>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</si>
  <si>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</si>
  <si>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</si>
  <si>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</si>
  <si>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</si>
  <si>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</si>
  <si>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</si>
  <si>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</si>
  <si>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</si>
  <si>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</si>
  <si>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</si>
  <si>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</si>
  <si>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</si>
  <si>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</si>
  <si>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</si>
  <si>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</si>
  <si>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</si>
  <si>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</si>
  <si>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</si>
  <si>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</si>
  <si>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</si>
  <si>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</si>
  <si>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</si>
  <si>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</si>
  <si>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</si>
  <si>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</si>
  <si>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</si>
  <si>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</si>
  <si>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</si>
  <si>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</si>
  <si>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</si>
  <si>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</si>
  <si>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</si>
  <si>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</si>
  <si>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</si>
  <si>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</si>
  <si>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</si>
  <si>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</si>
  <si>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</si>
  <si>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</si>
  <si>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</si>
  <si>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</si>
  <si>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</si>
  <si>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</si>
  <si>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</si>
  <si>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</si>
  <si>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</si>
  <si>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</si>
  <si>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</si>
  <si>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</si>
  <si>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</si>
  <si>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</si>
  <si>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</si>
  <si>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</si>
  <si>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</si>
  <si>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</si>
  <si>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</si>
  <si>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</si>
  <si>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</si>
  <si>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</si>
  <si>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</si>
  <si>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</si>
  <si>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</si>
  <si>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</si>
  <si>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</si>
  <si>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</si>
  <si>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</si>
  <si>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</si>
  <si>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</si>
  <si>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</si>
  <si>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</si>
  <si>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</si>
  <si>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</si>
  <si>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</si>
  <si>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</si>
  <si>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</si>
  <si>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</si>
  <si>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</si>
  <si>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</si>
  <si>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</si>
  <si>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</si>
  <si>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</si>
  <si>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</si>
  <si>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</si>
  <si>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</si>
  <si>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</si>
  <si>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</si>
  <si>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</si>
  <si>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</si>
  <si>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</si>
  <si>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</si>
  <si>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</si>
  <si>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</si>
  <si>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</si>
  <si>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</si>
  <si>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</si>
  <si>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</si>
  <si>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</si>
  <si>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</si>
  <si>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</si>
  <si>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</si>
  <si>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</si>
  <si>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</si>
  <si>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</si>
  <si>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</si>
  <si>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</si>
  <si>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</si>
  <si>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</si>
  <si>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</si>
  <si>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</si>
  <si>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</si>
  <si>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</si>
  <si>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</si>
  <si>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</si>
  <si>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</si>
  <si>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</si>
  <si>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</si>
  <si>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</si>
  <si>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</si>
  <si>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</si>
  <si>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</si>
  <si>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</si>
  <si>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</si>
  <si>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</si>
  <si>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</si>
  <si>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</si>
  <si>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</si>
  <si>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</si>
  <si>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</si>
  <si>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</si>
  <si>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</si>
  <si>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</si>
  <si>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</si>
  <si>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</si>
  <si>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</si>
  <si>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</si>
  <si>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</si>
  <si>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</si>
  <si>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</si>
  <si>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</si>
  <si>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</si>
  <si>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</si>
  <si>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</si>
  <si>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</si>
  <si>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</si>
  <si>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</si>
  <si>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</si>
  <si>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</si>
  <si>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</si>
  <si>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</si>
  <si>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</si>
  <si>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</si>
  <si>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</si>
  <si>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</si>
  <si>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</si>
  <si>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</si>
  <si>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</si>
  <si>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</si>
  <si>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</si>
  <si>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</si>
  <si>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</si>
  <si>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</si>
  <si>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</si>
  <si>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</si>
  <si>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</si>
  <si>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</si>
  <si>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</si>
  <si>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</si>
  <si>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</si>
  <si>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</si>
  <si>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</si>
  <si>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</si>
  <si>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</si>
  <si>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</si>
  <si>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</si>
  <si>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</si>
  <si>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</si>
  <si>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</si>
  <si>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</si>
  <si>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</si>
  <si>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</si>
  <si>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</si>
  <si>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</si>
  <si>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</si>
  <si>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</si>
  <si>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</si>
  <si>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</si>
  <si>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</si>
  <si>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</si>
  <si>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</si>
  <si>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</si>
  <si>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</si>
  <si>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</si>
  <si>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</si>
  <si>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</si>
  <si>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</si>
  <si>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</si>
  <si>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</si>
  <si>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</si>
  <si>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</si>
  <si>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</si>
  <si>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</si>
  <si>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</si>
  <si>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</si>
  <si>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</si>
  <si>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</si>
  <si>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</si>
  <si>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</si>
  <si>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</si>
  <si>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</si>
  <si>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</si>
  <si>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</si>
  <si>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</si>
  <si>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</si>
  <si>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</si>
  <si>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</si>
  <si>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</si>
  <si>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</si>
  <si>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</si>
  <si>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</si>
  <si>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</si>
  <si>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</si>
  <si>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</si>
  <si>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</si>
  <si>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</si>
  <si>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</si>
  <si>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</si>
  <si>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</si>
  <si>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</si>
  <si>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</si>
  <si>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</si>
  <si>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</si>
  <si>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</si>
  <si>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</si>
  <si>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</si>
  <si>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</si>
  <si>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</si>
  <si>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</si>
  <si>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</si>
  <si>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</si>
  <si>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</si>
  <si>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</si>
  <si>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</si>
  <si>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</si>
  <si>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</si>
  <si>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</si>
  <si>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</si>
  <si>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</si>
  <si>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</si>
  <si>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</si>
  <si>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</si>
  <si>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</si>
  <si>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</si>
  <si>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</si>
  <si>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</si>
  <si>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</si>
  <si>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</si>
  <si>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</si>
  <si>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</si>
  <si>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</si>
  <si>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</si>
  <si>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</si>
  <si>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</si>
  <si>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</si>
  <si>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</si>
  <si>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</si>
  <si>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</si>
  <si>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</si>
  <si>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</si>
  <si>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</si>
  <si>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</si>
  <si>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</si>
  <si>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</si>
  <si>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</si>
  <si>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</si>
  <si>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</si>
  <si>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</si>
  <si>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</si>
  <si>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</si>
  <si>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</si>
  <si>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</si>
  <si>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</si>
  <si>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</si>
  <si>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</si>
  <si>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</si>
  <si>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</si>
  <si>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</si>
  <si>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</si>
  <si>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</si>
  <si>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</si>
  <si>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</si>
  <si>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</si>
  <si>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</si>
  <si>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</si>
  <si>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</si>
  <si>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</si>
  <si>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</si>
  <si>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</si>
  <si>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</si>
  <si>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</si>
  <si>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</si>
  <si>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</si>
  <si>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</si>
  <si>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</si>
  <si>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</si>
  <si>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</si>
  <si>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</si>
  <si>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</si>
  <si>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</si>
  <si>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</si>
  <si>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</si>
  <si>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</si>
  <si>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</si>
  <si>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</si>
  <si>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</si>
  <si>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</si>
  <si>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</si>
  <si>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</si>
  <si>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</si>
  <si>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</si>
  <si>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</si>
  <si>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</si>
  <si>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</si>
  <si>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</si>
  <si>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</si>
  <si>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</si>
  <si>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</si>
  <si>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</si>
  <si>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</si>
  <si>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</si>
  <si>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</si>
  <si>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</si>
  <si>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</si>
  <si>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</si>
  <si>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</si>
  <si>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</si>
  <si>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</si>
  <si>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</si>
  <si>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</si>
  <si>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</si>
  <si>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</si>
  <si>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</si>
  <si>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</si>
  <si>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</si>
  <si>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</si>
  <si>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</si>
  <si>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</si>
  <si>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</si>
  <si>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</si>
  <si>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</si>
  <si>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</si>
  <si>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</si>
  <si>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</si>
  <si>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</si>
  <si>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</si>
  <si>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</si>
  <si>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</si>
  <si>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</si>
  <si>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</si>
  <si>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</si>
  <si>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</si>
  <si>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</si>
  <si>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</si>
  <si>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</si>
  <si>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</si>
  <si>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</si>
  <si>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</si>
  <si>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</si>
  <si>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</si>
  <si>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</si>
  <si>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</si>
  <si>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</si>
  <si>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</si>
  <si>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</si>
  <si>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</si>
  <si>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</si>
  <si>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</si>
  <si>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</si>
  <si>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</si>
  <si>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</si>
  <si>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</si>
  <si>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</si>
  <si>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</si>
  <si>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</si>
  <si>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</si>
  <si>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</si>
  <si>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</si>
  <si>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</si>
  <si>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</si>
  <si>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</si>
  <si>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</si>
  <si>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</si>
  <si>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</si>
  <si>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</si>
  <si>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</si>
  <si>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</si>
  <si>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</si>
  <si>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</si>
  <si>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</si>
  <si>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</si>
  <si>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</si>
  <si>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</si>
  <si>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</si>
  <si>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</si>
  <si>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</si>
  <si>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</si>
  <si>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</si>
  <si>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</si>
  <si>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</si>
  <si>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</si>
  <si>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</si>
  <si>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</si>
  <si>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</si>
  <si>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</si>
  <si>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</si>
  <si>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</si>
  <si>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</si>
  <si>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</si>
  <si>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</si>
  <si>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</si>
  <si>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</si>
  <si>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</si>
  <si>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</si>
  <si>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</si>
  <si>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</si>
  <si>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</si>
  <si>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</si>
  <si>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</si>
  <si>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</si>
  <si>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</si>
  <si>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</si>
  <si>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</si>
  <si>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</si>
  <si>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</si>
  <si>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</si>
  <si>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</si>
  <si>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</si>
  <si>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</si>
  <si>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</si>
  <si>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</si>
  <si>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</si>
  <si>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</si>
  <si>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</si>
  <si>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</si>
  <si>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</si>
  <si>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</si>
  <si>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</si>
  <si>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</si>
  <si>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</si>
  <si>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</si>
  <si>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</si>
  <si>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</si>
  <si>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</si>
  <si>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</si>
  <si>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</si>
  <si>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</si>
  <si>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</si>
  <si>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</si>
  <si>
    <t>00000 DSP_75_sr exp</t>
  </si>
  <si>
    <t>min sale age</t>
  </si>
  <si>
    <t>00000 DSP_price_SA exp</t>
  </si>
  <si>
    <t>Older Mutton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</si>
</sst>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87">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316"/>
  <sheetViews>
    <sheetView tabSelected="1" zoomScale="80" zoomScaleNormal="80" workbookViewId="0">
      <pane xSplit="38" ySplit="4" topLeftCell="BY102" activePane="bottomRight" state="frozen"/>
      <selection pane="topRight" activeCell="AM1" sqref="AM1"/>
      <selection pane="bottomLeft" activeCell="A5" sqref="A5"/>
      <selection pane="bottomRight" activeCell="DR109" sqref="DR109"/>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69" width="6.28515625"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COUNTIFS($C$4:$C$315,$A$3,$E$4:$E$315,TRUE)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("&amp;COUNT(A$5:A$315)-1&amp;")"</f>
        <v>Trial Number
(302)</v>
      </c>
      <c r="B4" s="101" t="s">
        <v>70</v>
      </c>
      <c r="C4" s="101" t="s">
        <v>66</v>
      </c>
      <c r="D4" s="101" t="s">
        <v>1382</v>
      </c>
      <c r="E4" s="101" t="str">
        <f ca="1">"Run Trials
("&amp;COUNTIFS(E$5:E$315,TRUE)&amp;")
("&amp;TEXT(COUNTIFS(E$5:E$315,TRUE)/(COUNTA($A$5:$A$315)-1),"0.0%)")</f>
        <v>Run Trials
(51)
(16.9%)</v>
      </c>
      <c r="F4" s="102" t="str">
        <f ca="1">"Full output
("&amp;TEXT(COUNTIFS($E$5:$E$315,TRUE,F$5:F$315,TRUE)/COUNTIFS($E$5:$E$315,TRUE),"0%)")</f>
        <v>Full output
(6%)</v>
      </c>
      <c r="G4" s="101" t="str">
        <f ca="1">"Report
("&amp;TEXT(COUNTIFS(G$5:G$315,TRUE)/(COUNTA(G$5:G$315)-1),"0.0%)")&amp;"
("&amp;TEXT(COUNTIFS(G$5:G$315,TRUE,$E$5:$E$315,TRUE)/COUNTIFS($E$5:$E$315,TRUE),"0%)")</f>
        <v>Report
(18.6%)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IF(COUNTIFS(AM$5:AM$315,"Dup")&gt;0,"Dup","")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t="s">
        <v>1208</v>
      </c>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13</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314"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&amp;INDEX(DataMaster!$B$98:$B$104,$Q24,0)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cm="1">
        <f t="array" ref="LK24">INDEX(i.meatgrid,$Q24,LK$7)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&amp;INDEX(DataMaster!$B$98:$B$104,$Q25,0)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cm="1">
        <f t="array" ref="LK25">INDEX(i.meatgrid,$Q25,LK$7)</f>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&amp;INDEX(DataMaster!$B$98:$B$104,$Q26,0)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cm="1">
        <f t="array" ref="LK26">INDEX(i.meatgrid,$Q26,LK$7)</f>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0.940</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INDEX(DataMaster!$B$98:$B$104,$Q30,0)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5" t="str" cm="1">
        <f t="array" ref="LK30">INDEX(i.meatgrid,$Q30,LK$7)</f>
        <v>-</v>
      </c>
      <c r="LL30" s="19" t="str">
        <f t="shared" ref="LA30:LO37" ca="1" si="309">OFFSET(LL$5,$B30,0)</f>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5" t="str" cm="1">
        <f t="array" aca="1" ref="LK31" ca="1">INDEX(i.meatgrid,$Q31,LK$7)</f>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5" t="str" cm="1">
        <f t="array" aca="1" ref="LK32" ca="1">INDEX(i.meatgrid,$Q32,LK$7)</f>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5" t="str" cm="1">
        <f t="array" aca="1" ref="LK33" ca="1">INDEX(i.meatgrid,$Q33,LK$7)</f>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5" t="str" cm="1">
        <f t="array" aca="1" ref="LK34" ca="1">INDEX(i.meatgrid,$Q34,LK$7)</f>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5" t="str" cm="1">
        <f t="array" aca="1" ref="LK35" ca="1">INDEX(i.meatgrid,$Q35,LK$7)</f>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5" t="str" cm="1">
        <f t="array" aca="1" ref="LK36" ca="1">INDEX(i.meatgrid,$Q36,LK$7)</f>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202</f>
        <v>202</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5" t="str" cm="1">
        <f t="array" aca="1" ref="LK37" ca="1">INDEX(i.meatgrid,$Q37,LK$7)</f>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0.682</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INDEX(DataMaster!$B$98:$B$104,$Q41,0)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5" t="str" cm="1">
        <f t="array" ref="LK41">INDEX(i.meatgrid,$Q41,LK$7)</f>
        <v>-</v>
      </c>
      <c r="LL41" s="19" t="str">
        <f t="shared" ref="LL41" ca="1" si="392">OFFSET(LL$5,$B41,0)</f>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INDEX(DataMaster!$B$98:$B$104,$Q42,0)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5" t="str" cm="1">
        <f t="array" aca="1" ref="LK42" ca="1">INDEX(i.meatgrid,$Q42,LK$7)</f>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INDEX(DataMaster!$B$98:$B$104,$Q43,0)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5" t="str" cm="1">
        <f t="array" aca="1" ref="LK43" ca="1">INDEX(i.meatgrid,$Q43,LK$7)</f>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INDEX(DataMaster!$B$98:$B$104,$Q44,0)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5" t="str" cm="1">
        <f t="array" aca="1" ref="LK44" ca="1">INDEX(i.meatgrid,$Q44,LK$7)</f>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INDEX(DataMaster!$B$98:$B$104,$Q45,0)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5" t="str" cm="1">
        <f t="array" aca="1" ref="LK45" ca="1">INDEX(i.meatgrid,$Q45,LK$7)</f>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INDEX(DataMaster!$B$98:$B$104,$Q46,0)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5" t="str" cm="1">
        <f t="array" aca="1" ref="LK46" ca="1">INDEX(i.meatgrid,$Q46,LK$7)</f>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INDEX(DataMaster!$B$98:$B$104,$Q47,0)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5" t="str" cm="1">
        <f t="array" aca="1" ref="LK47" ca="1">INDEX(i.meatgrid,$Q47,LK$7)</f>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INDEX(DataMaster!$B$98:$B$104,$Q48,0)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5" t="str" cm="1">
        <f t="array" aca="1" ref="LK48" ca="1">INDEX(i.meatgrid,$Q48,LK$7)</f>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0.048</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INDEX(DataMaster!$B$98:$B$104,$Q52,0)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5" t="str" cm="1">
        <f t="array" ref="LK52">INDEX(i.meatgrid,$Q52,LK$7)</f>
        <v>-</v>
      </c>
      <c r="LL52" s="19" t="str">
        <f t="shared" ref="LL52" ca="1" si="467">OFFSET(LL$5,$B52,0)</f>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INDEX(DataMaster!$B$98:$B$104,$Q53,0)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5" t="str" cm="1">
        <f t="array" aca="1" ref="LK53" ca="1">INDEX(i.meatgrid,$Q53,LK$7)</f>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INDEX(DataMaster!$B$98:$B$104,$Q54,0)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5" t="str" cm="1">
        <f t="array" aca="1" ref="LK54" ca="1">INDEX(i.meatgrid,$Q54,LK$7)</f>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INDEX(DataMaster!$B$98:$B$104,$Q55,0)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5" t="str" cm="1">
        <f t="array" aca="1" ref="LK55" ca="1">INDEX(i.meatgrid,$Q55,LK$7)</f>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INDEX(DataMaster!$B$98:$B$104,$Q56,0)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5" t="str" cm="1">
        <f t="array" aca="1" ref="LK56" ca="1">INDEX(i.meatgrid,$Q56,LK$7)</f>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INDEX(DataMaster!$B$98:$B$104,$Q57,0)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5" t="str" cm="1">
        <f t="array" aca="1" ref="LK57" ca="1">INDEX(i.meatgrid,$Q57,LK$7)</f>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INDEX(DataMaster!$B$98:$B$104,$Q58,0)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5" t="str" cm="1">
        <f t="array" aca="1" ref="LK58" ca="1">INDEX(i.meatgrid,$Q58,LK$7)</f>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INDEX(DataMaster!$B$98:$B$104,$Q59,0)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5" t="str" cm="1">
        <f t="array" aca="1" ref="LK59" ca="1">INDEX(i.meatgrid,$Q59,LK$7)</f>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0.267</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v>0</v>
      </c>
      <c r="F63" t="b">
        <v>0</v>
      </c>
      <c r="G63" t="b">
        <f t="shared" ref="G63:G68" si="507">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8">INDEX(i.FlkStrctr,$M63,AG$7)</f>
        <v>2</v>
      </c>
      <c r="AH63" s="5">
        <f t="shared" si="508"/>
        <v>0</v>
      </c>
      <c r="AI63" s="5">
        <f t="shared" ref="AI63:AI68" si="509">INDEX(i.StdELMan,($K63-1)*12+($M63-1)*3+$N63,AI$7)</f>
        <v>1</v>
      </c>
      <c r="AJ63">
        <f t="shared" ref="AJ63:AJ68" si="510">IFERROR(MOD($CF63,100),0)</f>
        <v>11</v>
      </c>
      <c r="AL63" s="235" t="str">
        <f ca="1">TEXT(LEFT(OFFSET(AL63,-1,0),5)+1,"00000")&amp;MID(OFFSET(AL63,-1,0),6,FIND(" ",OFFSET(AL63,-1,0),7)-5)
&amp; $D63           &amp; IF($IG63=0," FWM","")&amp;IF($IG63=1," MWM","")&amp;IF($IG63=5," Mat","")&amp;IF($IH63=TRUE,"&amp;BBT","    ")          &amp; " Day"&amp;INDEX(i.DOY,$N63,1)
&amp; " Scan"&amp;TEXT($O63,"0")        &amp;" "&amp; INDEX(DataMaster!$B$98:$B$104,$Q63,0)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1">INDEX(i.model_structure,$H63,AX$7)</f>
        <v>0</v>
      </c>
      <c r="AY63" s="5" t="str">
        <f t="shared" si="511"/>
        <v>-</v>
      </c>
      <c r="AZ63" s="5" t="b">
        <f t="shared" si="511"/>
        <v>0</v>
      </c>
      <c r="BA63" s="5" t="b">
        <f t="shared" si="511"/>
        <v>1</v>
      </c>
      <c r="BB63" s="5" t="b">
        <f t="shared" si="511"/>
        <v>1</v>
      </c>
      <c r="BC63" s="144">
        <f t="shared" si="511"/>
        <v>0</v>
      </c>
      <c r="BD63" s="19" t="b">
        <f t="shared" ref="BD63:BD68" ca="1" si="512">OFFSET(BD$5,$B63,0)</f>
        <v>1</v>
      </c>
      <c r="BE63" s="9"/>
      <c r="BF63" s="5" t="str">
        <f t="shared" ref="BF63:BF68" ca="1" si="513">IF($M63&lt;&gt;4,OFFSET(BF$5,$B63,0),1)</f>
        <v>-</v>
      </c>
      <c r="BG63" s="19" t="str">
        <f t="shared" ref="BG63:BI68" ca="1" si="514">OFFSET(BG$5,$B63,0)</f>
        <v>-</v>
      </c>
      <c r="BH63" s="19" t="str">
        <f t="shared" ca="1" si="514"/>
        <v>-</v>
      </c>
      <c r="BI63" s="19" t="str">
        <f t="shared" ca="1" si="514"/>
        <v>-</v>
      </c>
      <c r="BJ63" s="5" t="str">
        <f t="shared" ref="BJ63:BJ68" ca="1" si="515">IF($M63&lt;&gt;4,OFFSET(BJ$5,$B63,0),1)</f>
        <v>-</v>
      </c>
      <c r="BK63" s="19" t="str">
        <f t="shared" ref="BK63:BK68" ca="1" si="516">OFFSET(BK$5,$B63,0)</f>
        <v>-</v>
      </c>
      <c r="BL63" s="5" t="str">
        <f t="shared" ref="BL63:BL68" ca="1" si="517">IF($M63&lt;&gt;4,OFFSET(BL$5,$B63,0),1)</f>
        <v>-</v>
      </c>
      <c r="BM63" s="19" t="str">
        <f t="shared" ref="BM63:BO68" ca="1" si="518">OFFSET(BM$5,$B63,0)</f>
        <v>-</v>
      </c>
      <c r="BN63" s="19" t="str">
        <f t="shared" ca="1" si="518"/>
        <v>-</v>
      </c>
      <c r="BO63" s="19" t="str">
        <f t="shared" ca="1" si="518"/>
        <v>-</v>
      </c>
      <c r="BP63" s="5" t="str">
        <f t="shared" ref="BP63:BP68" ca="1" si="519">IF($M63&lt;&gt;4,OFFSET(BP$5,$B63,0),1)</f>
        <v>-</v>
      </c>
      <c r="BQ63" s="9"/>
      <c r="BR63" s="19" t="str">
        <f t="shared" ref="BR63:CA68" ca="1" si="520">OFFSET(BR$5,$B63,0)</f>
        <v>-</v>
      </c>
      <c r="BS63" s="19" t="str">
        <f t="shared" ca="1" si="520"/>
        <v>-</v>
      </c>
      <c r="BT63" s="19" t="str">
        <f t="shared" ca="1" si="520"/>
        <v>-</v>
      </c>
      <c r="BU63" s="19" t="str">
        <f t="shared" ca="1" si="520"/>
        <v>-</v>
      </c>
      <c r="BV63" s="19" t="str">
        <f t="shared" ca="1" si="520"/>
        <v>-</v>
      </c>
      <c r="BW63" s="19" t="str">
        <f t="shared" ca="1" si="520"/>
        <v>-</v>
      </c>
      <c r="BX63" s="19" t="str">
        <f t="shared" ca="1" si="520"/>
        <v>-</v>
      </c>
      <c r="BY63" s="19" t="str">
        <f t="shared" ca="1" si="520"/>
        <v>-</v>
      </c>
      <c r="BZ63" s="19" t="str">
        <f t="shared" ca="1" si="520"/>
        <v>-</v>
      </c>
      <c r="CA63" s="19" t="str">
        <f t="shared" ca="1" si="520"/>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1">OFFSET(CK$5,$B63,0)</f>
        <v>-</v>
      </c>
      <c r="CL63" s="19">
        <f t="shared" ca="1" si="521"/>
        <v>1</v>
      </c>
      <c r="CM63" s="19">
        <f t="shared" ca="1" si="521"/>
        <v>1</v>
      </c>
      <c r="CN63" s="9"/>
      <c r="CO63" s="444">
        <f t="shared" ref="CO63:CQ68" si="522">INDEX(i.UserPeriod0,$AI63,CO$7)</f>
        <v>652</v>
      </c>
      <c r="CP63" s="444">
        <f t="shared" si="522"/>
        <v>686</v>
      </c>
      <c r="CQ63" s="444">
        <f t="shared" si="522"/>
        <v>721</v>
      </c>
      <c r="CR63" s="152">
        <f t="shared" ref="CR63:CT68" si="523">7*INDEX(i.end_joining,1,CR$7+($AI63-1)*3)</f>
        <v>378</v>
      </c>
      <c r="CS63" s="152">
        <f t="shared" si="523"/>
        <v>413</v>
      </c>
      <c r="CT63" s="152">
        <f t="shared" si="523"/>
        <v>448</v>
      </c>
      <c r="CU63" s="19" t="str">
        <f t="shared" ref="CU63:DK68" ca="1" si="524">OFFSET(CU$5,$B63,0)</f>
        <v>-</v>
      </c>
      <c r="CV63" s="19" t="str">
        <f t="shared" ca="1" si="524"/>
        <v>-</v>
      </c>
      <c r="CW63" s="19" t="str">
        <f t="shared" ca="1" si="524"/>
        <v>-</v>
      </c>
      <c r="CX63" s="19" t="str">
        <f t="shared" ca="1" si="524"/>
        <v>-</v>
      </c>
      <c r="CY63" s="19" t="str">
        <f t="shared" ca="1" si="524"/>
        <v>-</v>
      </c>
      <c r="CZ63" s="19" t="b">
        <f t="shared" ca="1" si="524"/>
        <v>1</v>
      </c>
      <c r="DA63" s="19">
        <f t="shared" ca="1" si="524"/>
        <v>0</v>
      </c>
      <c r="DB63" s="19">
        <f t="shared" ca="1" si="524"/>
        <v>0</v>
      </c>
      <c r="DC63" s="19">
        <f t="shared" ca="1" si="524"/>
        <v>0</v>
      </c>
      <c r="DD63" s="19">
        <f t="shared" ca="1" si="524"/>
        <v>0</v>
      </c>
      <c r="DE63" s="19">
        <f t="shared" ca="1" si="524"/>
        <v>0</v>
      </c>
      <c r="DF63" s="19">
        <f t="shared" ca="1" si="524"/>
        <v>0</v>
      </c>
      <c r="DG63" s="19">
        <f t="shared" ca="1" si="524"/>
        <v>0</v>
      </c>
      <c r="DH63" s="19">
        <f t="shared" ca="1" si="524"/>
        <v>0</v>
      </c>
      <c r="DI63" s="19">
        <f t="shared" ca="1" si="524"/>
        <v>0</v>
      </c>
      <c r="DJ63" s="19">
        <f t="shared" ca="1" si="524"/>
        <v>0</v>
      </c>
      <c r="DK63" s="19">
        <f t="shared" ca="1" si="524"/>
        <v>0</v>
      </c>
      <c r="DL63" s="19">
        <f t="shared" ref="DL63:ES68" ca="1" si="525">OFFSET(DL$5,$B63,0)</f>
        <v>0</v>
      </c>
      <c r="DM63" s="19">
        <f t="shared" ca="1" si="525"/>
        <v>1</v>
      </c>
      <c r="DN63" s="19">
        <f t="shared" ca="1" si="525"/>
        <v>1</v>
      </c>
      <c r="DO63" s="19">
        <f t="shared" ca="1" si="525"/>
        <v>0</v>
      </c>
      <c r="DP63" s="19" t="str">
        <f t="shared" ca="1" si="525"/>
        <v>-</v>
      </c>
      <c r="DQ63" s="19" t="str">
        <f t="shared" ca="1" si="525"/>
        <v>-</v>
      </c>
      <c r="DR63" s="19" t="str">
        <f t="shared" ca="1" si="525"/>
        <v>-</v>
      </c>
      <c r="DS63" s="19" t="str">
        <f t="shared" ca="1" si="525"/>
        <v>-</v>
      </c>
      <c r="DT63" s="19" t="str">
        <f t="shared" ca="1" si="525"/>
        <v>-</v>
      </c>
      <c r="DU63" s="19">
        <f t="shared" ca="1" si="525"/>
        <v>0</v>
      </c>
      <c r="DV63" s="19" t="str">
        <f t="shared" ca="1" si="525"/>
        <v>-</v>
      </c>
      <c r="DW63" s="19" t="str">
        <f t="shared" ca="1" si="525"/>
        <v>-</v>
      </c>
      <c r="DX63" s="19" t="str">
        <f t="shared" ca="1" si="525"/>
        <v>-</v>
      </c>
      <c r="DY63" s="19" t="str">
        <f t="shared" ca="1" si="525"/>
        <v>-</v>
      </c>
      <c r="DZ63" s="19" t="str">
        <f t="shared" ca="1" si="525"/>
        <v>-</v>
      </c>
      <c r="EA63" s="19" t="str">
        <f t="shared" ca="1" si="525"/>
        <v>-</v>
      </c>
      <c r="EB63" s="19" t="str">
        <f t="shared" ca="1" si="525"/>
        <v>-</v>
      </c>
      <c r="EC63" s="19" t="str">
        <f t="shared" ca="1" si="525"/>
        <v>-</v>
      </c>
      <c r="ED63" s="19">
        <f t="shared" ca="1" si="525"/>
        <v>0</v>
      </c>
      <c r="EE63" s="19">
        <f t="shared" ca="1" si="525"/>
        <v>0</v>
      </c>
      <c r="EF63" s="19">
        <f t="shared" ca="1" si="525"/>
        <v>0</v>
      </c>
      <c r="EG63" s="19">
        <f t="shared" ca="1" si="525"/>
        <v>0</v>
      </c>
      <c r="EH63" s="19">
        <f t="shared" ca="1" si="525"/>
        <v>0</v>
      </c>
      <c r="EI63" s="19">
        <f t="shared" ca="1" si="525"/>
        <v>0</v>
      </c>
      <c r="EJ63" s="19">
        <f t="shared" ca="1" si="525"/>
        <v>0</v>
      </c>
      <c r="EK63" s="19">
        <f t="shared" ca="1" si="525"/>
        <v>0</v>
      </c>
      <c r="EL63" s="19">
        <f t="shared" ca="1" si="525"/>
        <v>0</v>
      </c>
      <c r="EM63" s="19">
        <f t="shared" ca="1" si="525"/>
        <v>0</v>
      </c>
      <c r="EN63" s="19">
        <f t="shared" ca="1" si="525"/>
        <v>0</v>
      </c>
      <c r="EO63" s="19">
        <f t="shared" ca="1" si="525"/>
        <v>0</v>
      </c>
      <c r="EP63" s="19">
        <f t="shared" ca="1" si="525"/>
        <v>0</v>
      </c>
      <c r="EQ63" s="19">
        <f t="shared" ca="1" si="525"/>
        <v>0</v>
      </c>
      <c r="ER63" s="19">
        <f t="shared" ca="1" si="525"/>
        <v>0</v>
      </c>
      <c r="ES63" s="19">
        <f t="shared" ca="1" si="525"/>
        <v>0</v>
      </c>
      <c r="ET63" s="19">
        <f t="shared" ref="ET63:FI67" ca="1" si="526">OFFSET(ET$5,$B63,0)</f>
        <v>0</v>
      </c>
      <c r="EU63" s="19">
        <f t="shared" ca="1" si="526"/>
        <v>0</v>
      </c>
      <c r="EV63" s="19">
        <f t="shared" ca="1" si="526"/>
        <v>0</v>
      </c>
      <c r="EW63" s="19">
        <f t="shared" ca="1" si="526"/>
        <v>0</v>
      </c>
      <c r="EX63" s="19">
        <f t="shared" ca="1" si="526"/>
        <v>0</v>
      </c>
      <c r="EY63" s="19">
        <f t="shared" ca="1" si="526"/>
        <v>0</v>
      </c>
      <c r="EZ63" s="19">
        <f t="shared" ca="1" si="526"/>
        <v>0</v>
      </c>
      <c r="FA63" s="19">
        <f t="shared" ca="1" si="526"/>
        <v>0</v>
      </c>
      <c r="FB63" s="19">
        <f t="shared" ca="1" si="526"/>
        <v>0</v>
      </c>
      <c r="FC63" s="19">
        <f t="shared" ca="1" si="526"/>
        <v>0</v>
      </c>
      <c r="FD63" s="19">
        <f t="shared" ca="1" si="526"/>
        <v>0</v>
      </c>
      <c r="FE63" s="19">
        <f t="shared" ca="1" si="526"/>
        <v>0</v>
      </c>
      <c r="FF63" s="19">
        <f t="shared" ca="1" si="526"/>
        <v>0</v>
      </c>
      <c r="FG63" s="19">
        <f t="shared" ca="1" si="526"/>
        <v>0</v>
      </c>
      <c r="FH63" s="19">
        <f t="shared" ca="1" si="526"/>
        <v>0</v>
      </c>
      <c r="FI63" s="19">
        <f t="shared" ca="1" si="526"/>
        <v>0</v>
      </c>
      <c r="FJ63" s="19">
        <f t="shared" ref="FJ63:HK66" ca="1" si="527">OFFSET(FJ$5,$B63,0)</f>
        <v>0</v>
      </c>
      <c r="FK63" s="19">
        <f t="shared" ca="1" si="527"/>
        <v>0</v>
      </c>
      <c r="FL63" s="19">
        <f t="shared" ca="1" si="527"/>
        <v>0</v>
      </c>
      <c r="FM63" s="19">
        <f t="shared" ca="1" si="527"/>
        <v>0</v>
      </c>
      <c r="FN63" s="19">
        <f t="shared" ca="1" si="527"/>
        <v>0</v>
      </c>
      <c r="FO63" s="19">
        <f t="shared" ca="1" si="527"/>
        <v>0</v>
      </c>
      <c r="FP63" s="19">
        <f t="shared" ca="1" si="527"/>
        <v>0</v>
      </c>
      <c r="FQ63" s="19">
        <f t="shared" ca="1" si="527"/>
        <v>0</v>
      </c>
      <c r="FR63" s="19">
        <f t="shared" ca="1" si="527"/>
        <v>0</v>
      </c>
      <c r="FS63" s="19">
        <f t="shared" ca="1" si="527"/>
        <v>0</v>
      </c>
      <c r="FT63" s="19">
        <f t="shared" ca="1" si="527"/>
        <v>0</v>
      </c>
      <c r="FU63" s="19">
        <f t="shared" ca="1" si="527"/>
        <v>0</v>
      </c>
      <c r="FV63" s="19">
        <f t="shared" ca="1" si="527"/>
        <v>0</v>
      </c>
      <c r="FW63" s="19">
        <f t="shared" ca="1" si="527"/>
        <v>0</v>
      </c>
      <c r="FX63" s="19">
        <f t="shared" ca="1" si="527"/>
        <v>0</v>
      </c>
      <c r="FY63" s="19">
        <f t="shared" ca="1" si="527"/>
        <v>0</v>
      </c>
      <c r="FZ63" s="19">
        <f t="shared" ca="1" si="527"/>
        <v>0</v>
      </c>
      <c r="GA63" s="19">
        <f t="shared" ca="1" si="527"/>
        <v>0</v>
      </c>
      <c r="GB63" s="19">
        <f t="shared" ca="1" si="527"/>
        <v>0</v>
      </c>
      <c r="GC63" s="19">
        <f t="shared" ca="1" si="527"/>
        <v>0</v>
      </c>
      <c r="GD63" s="19">
        <f t="shared" ca="1" si="527"/>
        <v>0</v>
      </c>
      <c r="GE63" s="19">
        <f t="shared" ca="1" si="527"/>
        <v>0</v>
      </c>
      <c r="GF63" s="19">
        <f t="shared" ca="1" si="527"/>
        <v>0</v>
      </c>
      <c r="GG63" s="19">
        <f t="shared" ca="1" si="527"/>
        <v>0</v>
      </c>
      <c r="GH63" s="19">
        <f t="shared" ca="1" si="527"/>
        <v>0</v>
      </c>
      <c r="GI63" s="19">
        <f t="shared" ca="1" si="527"/>
        <v>0</v>
      </c>
      <c r="GJ63" s="19">
        <f t="shared" ca="1" si="527"/>
        <v>0</v>
      </c>
      <c r="GK63" s="19">
        <f t="shared" ca="1" si="527"/>
        <v>0</v>
      </c>
      <c r="GL63" s="19">
        <f t="shared" ca="1" si="527"/>
        <v>0</v>
      </c>
      <c r="GM63" s="19">
        <f t="shared" ca="1" si="527"/>
        <v>0</v>
      </c>
      <c r="GN63" s="19">
        <f t="shared" ca="1" si="527"/>
        <v>0</v>
      </c>
      <c r="GO63" s="19">
        <f t="shared" ca="1" si="527"/>
        <v>0</v>
      </c>
      <c r="GP63" s="19">
        <f t="shared" ca="1" si="527"/>
        <v>0</v>
      </c>
      <c r="GQ63" s="19">
        <f t="shared" ca="1" si="527"/>
        <v>0</v>
      </c>
      <c r="GR63" s="19">
        <f t="shared" ca="1" si="527"/>
        <v>0</v>
      </c>
      <c r="GS63" s="19">
        <f t="shared" ca="1" si="527"/>
        <v>0</v>
      </c>
      <c r="GT63" s="19">
        <f t="shared" ca="1" si="527"/>
        <v>0</v>
      </c>
      <c r="GU63" s="19">
        <f t="shared" ca="1" si="527"/>
        <v>0</v>
      </c>
      <c r="GV63" s="19">
        <f t="shared" ca="1" si="527"/>
        <v>0</v>
      </c>
      <c r="GW63" s="19">
        <f t="shared" ca="1" si="527"/>
        <v>0</v>
      </c>
      <c r="GX63" s="19">
        <f t="shared" ca="1" si="527"/>
        <v>0</v>
      </c>
      <c r="GY63" s="19">
        <f t="shared" ca="1" si="527"/>
        <v>0</v>
      </c>
      <c r="GZ63" s="19">
        <f t="shared" ca="1" si="527"/>
        <v>0</v>
      </c>
      <c r="HA63" s="19">
        <f t="shared" ca="1" si="527"/>
        <v>0</v>
      </c>
      <c r="HB63" s="19">
        <f t="shared" ca="1" si="527"/>
        <v>0</v>
      </c>
      <c r="HC63" s="19">
        <f t="shared" ca="1" si="527"/>
        <v>0</v>
      </c>
      <c r="HD63" s="19">
        <f t="shared" ca="1" si="527"/>
        <v>0</v>
      </c>
      <c r="HE63" s="19">
        <f t="shared" ca="1" si="527"/>
        <v>0</v>
      </c>
      <c r="HF63" s="19">
        <f t="shared" ca="1" si="527"/>
        <v>0</v>
      </c>
      <c r="HG63" s="19">
        <f t="shared" ca="1" si="527"/>
        <v>0</v>
      </c>
      <c r="HH63" s="19">
        <f t="shared" ca="1" si="527"/>
        <v>0</v>
      </c>
      <c r="HI63" s="19">
        <f t="shared" ca="1" si="527"/>
        <v>0</v>
      </c>
      <c r="HJ63" s="19">
        <f t="shared" ca="1" si="527"/>
        <v>0</v>
      </c>
      <c r="HK63" s="19">
        <f t="shared" ca="1" si="527"/>
        <v>0</v>
      </c>
      <c r="HL63" s="19">
        <f t="shared" ref="HL63:ID65" ca="1" si="528">OFFSET(HL$5,$B63,0)</f>
        <v>0</v>
      </c>
      <c r="HM63" s="19">
        <f t="shared" ca="1" si="528"/>
        <v>0</v>
      </c>
      <c r="HN63" s="19">
        <f t="shared" ca="1" si="528"/>
        <v>0</v>
      </c>
      <c r="HO63" s="19">
        <f t="shared" ca="1" si="528"/>
        <v>0</v>
      </c>
      <c r="HP63" s="19">
        <f t="shared" ca="1" si="528"/>
        <v>0</v>
      </c>
      <c r="HQ63" s="19">
        <f t="shared" ca="1" si="528"/>
        <v>0</v>
      </c>
      <c r="HR63" s="19">
        <f t="shared" ca="1" si="528"/>
        <v>0</v>
      </c>
      <c r="HS63" s="19">
        <f t="shared" ca="1" si="528"/>
        <v>0</v>
      </c>
      <c r="HT63" s="19">
        <f t="shared" ca="1" si="528"/>
        <v>0</v>
      </c>
      <c r="HU63" s="19">
        <f t="shared" ca="1" si="528"/>
        <v>0</v>
      </c>
      <c r="HV63" s="19">
        <f t="shared" ca="1" si="528"/>
        <v>0</v>
      </c>
      <c r="HW63" s="19">
        <f t="shared" ca="1" si="528"/>
        <v>0</v>
      </c>
      <c r="HX63" s="19">
        <f t="shared" ca="1" si="528"/>
        <v>0</v>
      </c>
      <c r="HY63" s="19">
        <f t="shared" ca="1" si="528"/>
        <v>0</v>
      </c>
      <c r="HZ63" s="19">
        <f t="shared" ca="1" si="528"/>
        <v>0</v>
      </c>
      <c r="IA63" s="19">
        <f t="shared" ca="1" si="528"/>
        <v>0</v>
      </c>
      <c r="IB63" s="19">
        <f t="shared" ca="1" si="528"/>
        <v>0</v>
      </c>
      <c r="IC63" s="19">
        <f t="shared" ca="1" si="528"/>
        <v>0</v>
      </c>
      <c r="ID63" s="19">
        <f t="shared" ca="1" si="528"/>
        <v>0</v>
      </c>
      <c r="IE63" s="5">
        <f t="shared" ref="IE63:IE68" si="529">INDEX(i.TOL,$N63,IE$7)</f>
        <v>67</v>
      </c>
      <c r="IF63" s="9"/>
      <c r="IG63" s="5">
        <f t="shared" ref="IG63:IJ68" si="530">INDEX(i.FlkStrctr,$M63,IG$7)</f>
        <v>1</v>
      </c>
      <c r="IH63" s="5" t="b">
        <f t="shared" si="530"/>
        <v>0</v>
      </c>
      <c r="II63" s="19">
        <f t="shared" ref="II63:JI68" ca="1" si="531">OFFSET(II$5,$B63,0)</f>
        <v>0</v>
      </c>
      <c r="IJ63" s="5">
        <f t="shared" si="530"/>
        <v>55</v>
      </c>
      <c r="IK63" s="19">
        <f t="shared" ca="1" si="531"/>
        <v>1</v>
      </c>
      <c r="IL63" s="19">
        <f t="shared" ca="1" si="531"/>
        <v>0</v>
      </c>
      <c r="IM63" s="19">
        <f t="shared" ca="1" si="531"/>
        <v>0</v>
      </c>
      <c r="IN63" s="19">
        <f t="shared" ca="1" si="531"/>
        <v>0</v>
      </c>
      <c r="IO63" s="19">
        <f t="shared" ca="1" si="531"/>
        <v>0</v>
      </c>
      <c r="IP63" s="19">
        <f t="shared" ca="1" si="531"/>
        <v>0</v>
      </c>
      <c r="IQ63" s="19">
        <f t="shared" ca="1" si="531"/>
        <v>0</v>
      </c>
      <c r="IR63" s="19">
        <f t="shared" ca="1" si="531"/>
        <v>0</v>
      </c>
      <c r="IS63" s="19">
        <f t="shared" ca="1" si="531"/>
        <v>0</v>
      </c>
      <c r="IT63" s="19">
        <f t="shared" ca="1" si="531"/>
        <v>0</v>
      </c>
      <c r="IU63" s="19">
        <f t="shared" ca="1" si="531"/>
        <v>0</v>
      </c>
      <c r="IV63" s="19">
        <f t="shared" ca="1" si="531"/>
        <v>0</v>
      </c>
      <c r="IW63" s="19">
        <f t="shared" ca="1" si="531"/>
        <v>0</v>
      </c>
      <c r="IX63" s="19">
        <f t="shared" ca="1" si="531"/>
        <v>0</v>
      </c>
      <c r="IY63" s="19">
        <f t="shared" ca="1" si="531"/>
        <v>0</v>
      </c>
      <c r="IZ63" s="19">
        <f t="shared" ca="1" si="531"/>
        <v>0</v>
      </c>
      <c r="JA63" s="19">
        <f t="shared" ca="1" si="531"/>
        <v>0</v>
      </c>
      <c r="JB63" s="19">
        <f t="shared" ca="1" si="531"/>
        <v>0</v>
      </c>
      <c r="JC63" s="19">
        <f t="shared" ca="1" si="531"/>
        <v>0</v>
      </c>
      <c r="JD63" s="19">
        <f t="shared" ca="1" si="531"/>
        <v>0</v>
      </c>
      <c r="JE63" s="19">
        <f t="shared" ca="1" si="531"/>
        <v>0</v>
      </c>
      <c r="JF63" s="19">
        <f t="shared" ca="1" si="531"/>
        <v>0</v>
      </c>
      <c r="JG63" s="19">
        <f t="shared" ca="1" si="531"/>
        <v>1</v>
      </c>
      <c r="JH63" s="19">
        <f t="shared" ca="1" si="531"/>
        <v>0</v>
      </c>
      <c r="JI63" s="19">
        <f t="shared" ca="1" si="531"/>
        <v>1</v>
      </c>
      <c r="JJ63" s="9"/>
      <c r="JK63" s="5" t="b">
        <f t="shared" ref="JK63:JK68" ca="1" si="532">IF($L63&lt;&gt;0,INDEX(i.cropgraze_inc,$L63,JK$7),OFFSET(JK$5,$B63,0))</f>
        <v>0</v>
      </c>
      <c r="JL63" s="19" t="str">
        <f t="shared" ref="JL63:JM68" ca="1" si="533">OFFSET(JL$5,$B63,0)</f>
        <v>-</v>
      </c>
      <c r="JM63" s="19" t="str">
        <f t="shared" ca="1" si="533"/>
        <v>-</v>
      </c>
      <c r="JN63" s="5" t="b">
        <f t="shared" ref="JN63:JP68" si="534">($N63=JN$11)</f>
        <v>0</v>
      </c>
      <c r="JO63" s="5" t="b">
        <f t="shared" si="534"/>
        <v>0</v>
      </c>
      <c r="JP63" s="5" t="b">
        <f t="shared" si="534"/>
        <v>1</v>
      </c>
      <c r="JQ63" s="144">
        <f>$O63</f>
        <v>1</v>
      </c>
      <c r="JR63" s="144">
        <f t="shared" ref="JR63" si="535">$O63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6">IF($AI63=6,0,$KS63)</f>
        <v>2</v>
      </c>
      <c r="KS63" s="12">
        <v>2</v>
      </c>
      <c r="KT63" s="12" t="b">
        <v>0</v>
      </c>
      <c r="KU63" s="12" t="s">
        <v>34</v>
      </c>
      <c r="KV63" s="5" t="str">
        <f t="shared" ref="KV63:KY68" si="537">INDEX(i.FlkStrctr,$M63,KV$7)</f>
        <v>-</v>
      </c>
      <c r="KW63" s="5" t="str">
        <f t="shared" si="537"/>
        <v>-</v>
      </c>
      <c r="KX63" s="5" t="str">
        <f t="shared" si="537"/>
        <v>-</v>
      </c>
      <c r="KY63" s="5" t="str">
        <f t="shared" si="537"/>
        <v>-</v>
      </c>
      <c r="KZ63" s="12" t="b">
        <v>0</v>
      </c>
      <c r="LA63" s="244" t="s">
        <v>34</v>
      </c>
      <c r="LB63" s="244" t="s">
        <v>34</v>
      </c>
      <c r="LC63" s="12" t="b">
        <v>1</v>
      </c>
      <c r="LD63" s="12">
        <v>0.75</v>
      </c>
      <c r="LE63" s="144">
        <f>LD63</f>
        <v>0.75</v>
      </c>
      <c r="LF63" s="12">
        <v>0.99</v>
      </c>
      <c r="LG63" s="12">
        <v>0.5</v>
      </c>
      <c r="LH63" s="12">
        <v>0</v>
      </c>
      <c r="LI63" s="12">
        <v>0</v>
      </c>
      <c r="LJ63" s="12" t="s">
        <v>34</v>
      </c>
      <c r="LK63" s="5" t="str" cm="1">
        <f t="array" ref="LK63">INDEX(i.meatgrid,$Q63,LK$7)</f>
        <v>-</v>
      </c>
      <c r="LL63" s="19" t="str">
        <f t="shared" ref="LL63" ca="1" si="538">OFFSET(LL$5,$B63,0)</f>
        <v>-</v>
      </c>
      <c r="LM63" s="5">
        <f t="shared" ref="LM63:LM68" si="539">INDEX(i.conservation,$W63+1,$N63)</f>
        <v>1</v>
      </c>
      <c r="LN63" s="9"/>
      <c r="LO63" s="19">
        <f t="shared" ref="LO63:LR68" ca="1" si="540">OFFSET(LO$5,$B63,0)</f>
        <v>70</v>
      </c>
      <c r="LP63" s="19">
        <f t="shared" ca="1" si="540"/>
        <v>50</v>
      </c>
      <c r="LQ63" s="19">
        <f t="shared" ca="1" si="540"/>
        <v>80</v>
      </c>
      <c r="LR63" s="19">
        <f t="shared" ca="1" si="540"/>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1">OFFSET(LW$5,$B63,0)</f>
        <v>1</v>
      </c>
      <c r="LX63" s="5">
        <f t="shared" ref="LX63:LX68" si="542">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3">OFFSET(MG$5,$B63,0)</f>
        <v>1</v>
      </c>
      <c r="MH63" s="9"/>
      <c r="MI63" s="19" t="b">
        <f t="shared" ref="MI63:MX68" ca="1" si="544">OFFSET(MI$5,$B63,0)</f>
        <v>0</v>
      </c>
      <c r="MJ63" s="19" t="b">
        <f t="shared" ca="1" si="544"/>
        <v>0</v>
      </c>
      <c r="MK63" s="19">
        <f ca="1">OFFSET(MK$5,$B63,0)</f>
        <v>1</v>
      </c>
      <c r="ML63" s="19">
        <f t="shared" ref="ML63:ON67" ca="1" si="545">OFFSET(ML$5,$B63,0)</f>
        <v>0.75</v>
      </c>
      <c r="MM63" s="19">
        <f t="shared" ca="1" si="545"/>
        <v>0.75</v>
      </c>
      <c r="MN63" s="19">
        <f t="shared" ca="1" si="545"/>
        <v>0.8</v>
      </c>
      <c r="MO63" s="19">
        <f t="shared" ca="1" si="545"/>
        <v>0.82499999999999996</v>
      </c>
      <c r="MP63" s="19">
        <f t="shared" ca="1" si="545"/>
        <v>0.875</v>
      </c>
      <c r="MQ63" s="19">
        <f t="shared" ca="1" si="545"/>
        <v>0.9</v>
      </c>
      <c r="MR63" s="19">
        <f t="shared" ca="1" si="545"/>
        <v>1</v>
      </c>
      <c r="MS63" s="19">
        <f t="shared" ca="1" si="545"/>
        <v>0.875</v>
      </c>
      <c r="MT63" s="19" t="b">
        <f t="shared" ca="1" si="545"/>
        <v>1</v>
      </c>
      <c r="MU63" s="19">
        <f t="shared" ca="1" si="545"/>
        <v>74.989999999999995</v>
      </c>
      <c r="MV63" s="19" t="str">
        <f t="shared" ca="1" si="545"/>
        <v>-</v>
      </c>
      <c r="MW63" s="19" t="str">
        <f t="shared" ca="1" si="545"/>
        <v>-</v>
      </c>
      <c r="MX63" s="19" t="str">
        <f t="shared" ca="1" si="545"/>
        <v>-</v>
      </c>
      <c r="MY63" s="19" t="str">
        <f t="shared" ca="1" si="545"/>
        <v>-</v>
      </c>
      <c r="MZ63" s="19" t="str">
        <f t="shared" ca="1" si="545"/>
        <v>-</v>
      </c>
      <c r="NA63" s="19" t="str">
        <f t="shared" ca="1" si="545"/>
        <v>-</v>
      </c>
      <c r="NB63" s="19" t="str">
        <f t="shared" ca="1" si="545"/>
        <v>-</v>
      </c>
      <c r="NC63" s="19">
        <f t="shared" ca="1" si="545"/>
        <v>36.99</v>
      </c>
      <c r="ND63" s="19">
        <f t="shared" ca="1" si="545"/>
        <v>36.99</v>
      </c>
      <c r="NE63" s="19" t="str">
        <f t="shared" ca="1" si="545"/>
        <v>-</v>
      </c>
      <c r="NF63" s="19" t="str">
        <f t="shared" ca="1" si="545"/>
        <v>-</v>
      </c>
      <c r="NG63" s="19" t="str">
        <f t="shared" ca="1" si="545"/>
        <v>-</v>
      </c>
      <c r="NH63" s="19" t="str">
        <f t="shared" ca="1" si="545"/>
        <v>-</v>
      </c>
      <c r="NI63" s="19" t="str">
        <f t="shared" ca="1" si="545"/>
        <v>-</v>
      </c>
      <c r="NJ63" s="19">
        <f t="shared" ca="1" si="545"/>
        <v>49.99</v>
      </c>
      <c r="NK63" s="19">
        <f t="shared" ca="1" si="545"/>
        <v>49.99</v>
      </c>
      <c r="NL63" s="19">
        <f t="shared" ca="1" si="545"/>
        <v>49.99</v>
      </c>
      <c r="NM63" s="19">
        <f t="shared" ca="1" si="545"/>
        <v>49.99</v>
      </c>
      <c r="NN63" s="19">
        <f t="shared" ca="1" si="545"/>
        <v>49.99</v>
      </c>
      <c r="NO63" s="19">
        <f t="shared" ca="1" si="545"/>
        <v>49.99</v>
      </c>
      <c r="NP63" s="19">
        <f t="shared" ca="1" si="545"/>
        <v>49.99</v>
      </c>
      <c r="NQ63" s="19">
        <f t="shared" ca="1" si="545"/>
        <v>49.99</v>
      </c>
      <c r="NR63" s="19">
        <f t="shared" ca="1" si="545"/>
        <v>412.99</v>
      </c>
      <c r="NS63" s="19">
        <f t="shared" ca="1" si="545"/>
        <v>412.99</v>
      </c>
      <c r="NT63" s="19" t="str">
        <f t="shared" ca="1" si="545"/>
        <v>-</v>
      </c>
      <c r="NU63" s="19" t="str">
        <f t="shared" ca="1" si="545"/>
        <v>-</v>
      </c>
      <c r="NV63" s="19" t="str">
        <f t="shared" ca="1" si="545"/>
        <v>-</v>
      </c>
      <c r="NW63" s="19" t="str">
        <f t="shared" ca="1" si="545"/>
        <v>-</v>
      </c>
      <c r="NX63" s="19" t="str">
        <f t="shared" ca="1" si="545"/>
        <v>-</v>
      </c>
      <c r="NY63" s="19">
        <f t="shared" ca="1" si="545"/>
        <v>6.8900000000000006</v>
      </c>
      <c r="NZ63" s="19">
        <f t="shared" ca="1" si="545"/>
        <v>6.8900000000000006</v>
      </c>
      <c r="OA63" s="19">
        <f t="shared" ca="1" si="545"/>
        <v>6.8900000000000006</v>
      </c>
      <c r="OB63" s="19">
        <f t="shared" ca="1" si="545"/>
        <v>6.8900000000000006</v>
      </c>
      <c r="OC63" s="19">
        <f t="shared" ca="1" si="545"/>
        <v>6.8900000000000006</v>
      </c>
      <c r="OD63" s="19">
        <f t="shared" ca="1" si="545"/>
        <v>6.8900000000000006</v>
      </c>
      <c r="OE63" s="19">
        <f t="shared" ca="1" si="545"/>
        <v>6.8900000000000006</v>
      </c>
      <c r="OF63" s="19">
        <f t="shared" ca="1" si="545"/>
        <v>6.8900000000000006</v>
      </c>
      <c r="OG63" s="19">
        <f t="shared" ca="1" si="545"/>
        <v>346.99</v>
      </c>
      <c r="OH63" s="19">
        <f t="shared" ca="1" si="545"/>
        <v>346.99</v>
      </c>
      <c r="OI63" s="19" t="str">
        <f t="shared" ca="1" si="545"/>
        <v>-</v>
      </c>
      <c r="OJ63" s="19" t="str">
        <f t="shared" ca="1" si="545"/>
        <v>-</v>
      </c>
      <c r="OK63" s="19" t="str">
        <f t="shared" ca="1" si="545"/>
        <v>-</v>
      </c>
      <c r="OL63" s="19" t="str">
        <f t="shared" ca="1" si="545"/>
        <v>-</v>
      </c>
      <c r="OM63" s="19" t="str">
        <f t="shared" ca="1" si="545"/>
        <v>-</v>
      </c>
      <c r="ON63" s="19">
        <f t="shared" ca="1" si="545"/>
        <v>0</v>
      </c>
      <c r="OO63" s="24">
        <v>0</v>
      </c>
    </row>
    <row r="64" spans="1:405" outlineLevel="2">
      <c r="A64" s="21">
        <f t="shared" si="158"/>
        <v>59</v>
      </c>
      <c r="B64" s="29">
        <f ca="1">OFFSET(B64,-1,-1)</f>
        <v>58</v>
      </c>
      <c r="C64">
        <v>203</v>
      </c>
      <c r="D64" s="144" t="str">
        <f t="shared" ca="1" si="506"/>
        <v>GSM</v>
      </c>
      <c r="E64" t="b">
        <v>0</v>
      </c>
      <c r="F64" t="b">
        <v>0</v>
      </c>
      <c r="G64" t="b">
        <f t="shared" si="507"/>
        <v>0</v>
      </c>
      <c r="H64" s="237">
        <f ca="1">OFFSET(H64,-1,0)</f>
        <v>2</v>
      </c>
      <c r="I64" s="237">
        <f t="shared" ref="I64:T68" ca="1" si="546">OFFSET(I64,-1,0)</f>
        <v>1</v>
      </c>
      <c r="J64" s="237" t="str">
        <f t="shared" ca="1" si="546"/>
        <v/>
      </c>
      <c r="K64" s="237">
        <f t="shared" ca="1" si="546"/>
        <v>2</v>
      </c>
      <c r="L64" s="237">
        <f t="shared" ca="1" si="546"/>
        <v>2</v>
      </c>
      <c r="M64" s="237">
        <f t="shared" ca="1" si="546"/>
        <v>2</v>
      </c>
      <c r="N64" s="237">
        <f t="shared" ca="1" si="546"/>
        <v>3</v>
      </c>
      <c r="O64" s="237">
        <f t="shared" ca="1" si="546"/>
        <v>1</v>
      </c>
      <c r="P64" s="237">
        <f t="shared" ca="1" si="546"/>
        <v>1</v>
      </c>
      <c r="Q64" s="237">
        <f t="shared" ca="1" si="546"/>
        <v>2</v>
      </c>
      <c r="R64" s="237">
        <f t="shared" ca="1" si="546"/>
        <v>1</v>
      </c>
      <c r="S64" s="237">
        <f t="shared" ca="1" si="546"/>
        <v>1</v>
      </c>
      <c r="T64" s="237">
        <f t="shared" ca="1" si="546"/>
        <v>1</v>
      </c>
      <c r="U64" s="275"/>
      <c r="V64" s="275"/>
      <c r="W64" s="237">
        <f t="shared" ref="W64:W68" ca="1" si="547">OFFSET(W64,-1,0)</f>
        <v>0</v>
      </c>
      <c r="X64" s="275"/>
      <c r="Y64" s="275">
        <f t="shared" ref="Y64:AE67" ca="1" si="548">OFFSET(Y64,-1,0)</f>
        <v>0</v>
      </c>
      <c r="Z64" s="275">
        <f t="shared" ca="1" si="548"/>
        <v>0</v>
      </c>
      <c r="AA64" s="275">
        <f t="shared" ca="1" si="548"/>
        <v>0</v>
      </c>
      <c r="AB64" s="275">
        <f t="shared" ca="1" si="548"/>
        <v>0</v>
      </c>
      <c r="AC64" s="275">
        <f t="shared" ca="1" si="548"/>
        <v>0</v>
      </c>
      <c r="AD64" s="275">
        <f t="shared" ca="1" si="548"/>
        <v>0</v>
      </c>
      <c r="AE64" s="275">
        <f t="shared" ca="1" si="548"/>
        <v>0</v>
      </c>
      <c r="AF64" s="144">
        <f ca="1">INDEX(CHOOSE($N64,DataAutumn!i.AdultDrys,DataWinter!i.AdultDrys,DataSpring!i.AdultDrys),1,$M64)</f>
        <v>3</v>
      </c>
      <c r="AG64" s="5">
        <f t="shared" ca="1" si="508"/>
        <v>2</v>
      </c>
      <c r="AH64" s="5">
        <f t="shared" ca="1" si="508"/>
        <v>0</v>
      </c>
      <c r="AI64" s="5">
        <f t="shared" ca="1" si="509"/>
        <v>1</v>
      </c>
      <c r="AJ64">
        <f t="shared" ca="1" si="510"/>
        <v>1</v>
      </c>
      <c r="AL64" s="231" t="str">
        <f ca="1">TEXT(LEFT(OFFSET(AL64,-1,0),5)+1,"00000")&amp;MID(OFFSET(AL64,-1,0),6,FIND(" ",OFFSET(AL64,-1,0),7)-5)
&amp; $D64           &amp; IF($IG64=0," FWM","")&amp;IF($IG64=1," MWM","")&amp;IF($IG64=5," Mat","")&amp;IF($IH64=TRUE,"&amp;BBT","    ")          &amp; " Day"&amp;INDEX(i.DOY,$N64,1)
&amp; " Scan"&amp;TEXT($O64,"0")        &amp;" "&amp; INDEX(DataMaster!$B$98:$B$104,$Q64,0)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1"/>
        <v>0</v>
      </c>
      <c r="AY64" s="5" t="str">
        <f t="shared" ca="1" si="511"/>
        <v>-</v>
      </c>
      <c r="AZ64" s="5" t="b">
        <f t="shared" ca="1" si="511"/>
        <v>0</v>
      </c>
      <c r="BA64" s="5" t="b">
        <f t="shared" ca="1" si="511"/>
        <v>1</v>
      </c>
      <c r="BB64" s="5" t="b">
        <f t="shared" ca="1" si="511"/>
        <v>1</v>
      </c>
      <c r="BC64" s="144">
        <f t="shared" ca="1" si="511"/>
        <v>0</v>
      </c>
      <c r="BD64" s="19" t="b">
        <f t="shared" ca="1" si="512"/>
        <v>1</v>
      </c>
      <c r="BE64" s="9"/>
      <c r="BF64" s="5" t="str">
        <f t="shared" ca="1" si="513"/>
        <v>-</v>
      </c>
      <c r="BG64" s="19" t="str">
        <f t="shared" ca="1" si="514"/>
        <v>-</v>
      </c>
      <c r="BH64" s="19" t="str">
        <f t="shared" ca="1" si="514"/>
        <v>-</v>
      </c>
      <c r="BI64" s="19" t="str">
        <f t="shared" ca="1" si="514"/>
        <v>-</v>
      </c>
      <c r="BJ64" s="5" t="str">
        <f t="shared" ca="1" si="515"/>
        <v>-</v>
      </c>
      <c r="BK64" s="19" t="str">
        <f t="shared" ca="1" si="516"/>
        <v>-</v>
      </c>
      <c r="BL64" s="5" t="str">
        <f t="shared" ca="1" si="517"/>
        <v>-</v>
      </c>
      <c r="BM64" s="19" t="str">
        <f t="shared" ca="1" si="518"/>
        <v>-</v>
      </c>
      <c r="BN64" s="19" t="str">
        <f t="shared" ca="1" si="518"/>
        <v>-</v>
      </c>
      <c r="BO64" s="19" t="str">
        <f t="shared" ca="1" si="518"/>
        <v>-</v>
      </c>
      <c r="BP64" s="5" t="str">
        <f t="shared" ca="1" si="519"/>
        <v>-</v>
      </c>
      <c r="BQ64" s="9"/>
      <c r="BR64" s="19" t="str">
        <f t="shared" ca="1" si="520"/>
        <v>-</v>
      </c>
      <c r="BS64" s="19" t="str">
        <f t="shared" ca="1" si="520"/>
        <v>-</v>
      </c>
      <c r="BT64" s="19" t="str">
        <f t="shared" ca="1" si="520"/>
        <v>-</v>
      </c>
      <c r="BU64" s="19" t="str">
        <f t="shared" ca="1" si="520"/>
        <v>-</v>
      </c>
      <c r="BV64" s="19" t="str">
        <f t="shared" ca="1" si="520"/>
        <v>-</v>
      </c>
      <c r="BW64" s="19" t="str">
        <f t="shared" ca="1" si="520"/>
        <v>-</v>
      </c>
      <c r="BX64" s="19" t="str">
        <f t="shared" ca="1" si="520"/>
        <v>-</v>
      </c>
      <c r="BY64" s="19" t="str">
        <f t="shared" ca="1" si="520"/>
        <v>-</v>
      </c>
      <c r="BZ64" s="19" t="str">
        <f t="shared" ca="1" si="520"/>
        <v>-</v>
      </c>
      <c r="CA64" s="19" t="str">
        <f t="shared" ca="1" si="520"/>
        <v>-</v>
      </c>
      <c r="CB64" s="9"/>
      <c r="CC64" s="12" t="b">
        <v>1</v>
      </c>
      <c r="CD64" s="12" t="b">
        <v>0</v>
      </c>
      <c r="CE64" s="12" t="b">
        <v>1</v>
      </c>
      <c r="CF64" s="12">
        <f ca="1">VALUE($K64&amp;$M64&amp;$N64&amp;$Q64&amp;$S64&amp;"01")</f>
        <v>2232101</v>
      </c>
      <c r="CG64" s="12" t="b">
        <v>0</v>
      </c>
      <c r="CH64" s="12" t="s">
        <v>34</v>
      </c>
      <c r="CI64" s="19" t="b">
        <f t="shared" ref="CI64:CM68" ca="1" si="549">OFFSET(CI$5,$B64,0)</f>
        <v>1</v>
      </c>
      <c r="CJ64" s="12">
        <f ca="1">VALUE($K64&amp;$M64&amp;$N64&amp;$Q64&amp;$S64&amp;"02")</f>
        <v>2232102</v>
      </c>
      <c r="CK64" s="19" t="str">
        <f t="shared" ca="1" si="549"/>
        <v>-</v>
      </c>
      <c r="CL64" s="19">
        <f t="shared" ca="1" si="549"/>
        <v>1</v>
      </c>
      <c r="CM64" s="19">
        <f t="shared" ca="1" si="549"/>
        <v>1</v>
      </c>
      <c r="CN64" s="9"/>
      <c r="CO64" s="444">
        <f t="shared" ca="1" si="522"/>
        <v>652</v>
      </c>
      <c r="CP64" s="444">
        <f t="shared" ca="1" si="522"/>
        <v>686</v>
      </c>
      <c r="CQ64" s="444">
        <f t="shared" ca="1" si="522"/>
        <v>721</v>
      </c>
      <c r="CR64" s="152">
        <f t="shared" ca="1" si="523"/>
        <v>378</v>
      </c>
      <c r="CS64" s="152">
        <f t="shared" ca="1" si="523"/>
        <v>413</v>
      </c>
      <c r="CT64" s="152">
        <f t="shared" ca="1" si="523"/>
        <v>448</v>
      </c>
      <c r="CU64" s="19" t="str">
        <f t="shared" ca="1" si="524"/>
        <v>-</v>
      </c>
      <c r="CV64" s="12" t="b">
        <v>0</v>
      </c>
      <c r="CW64" s="12" t="b">
        <v>0</v>
      </c>
      <c r="CX64" s="12" t="b">
        <v>0</v>
      </c>
      <c r="CY64" s="12" t="b">
        <v>0</v>
      </c>
      <c r="CZ64" s="19" t="b">
        <f t="shared" ca="1" si="524"/>
        <v>1</v>
      </c>
      <c r="DA64" s="19">
        <f t="shared" ca="1" si="524"/>
        <v>0</v>
      </c>
      <c r="DB64" s="19">
        <f t="shared" ca="1" si="524"/>
        <v>0</v>
      </c>
      <c r="DC64" s="19">
        <f t="shared" ca="1" si="524"/>
        <v>0</v>
      </c>
      <c r="DD64" s="19">
        <f t="shared" ca="1" si="524"/>
        <v>0</v>
      </c>
      <c r="DE64" s="19">
        <f t="shared" ca="1" si="524"/>
        <v>0</v>
      </c>
      <c r="DF64" s="19">
        <f t="shared" ca="1" si="524"/>
        <v>0</v>
      </c>
      <c r="DG64" s="19">
        <f t="shared" ca="1" si="524"/>
        <v>0</v>
      </c>
      <c r="DH64" s="19">
        <f t="shared" ca="1" si="524"/>
        <v>0</v>
      </c>
      <c r="DI64" s="19">
        <f t="shared" ca="1" si="524"/>
        <v>0</v>
      </c>
      <c r="DJ64" s="19">
        <f t="shared" ca="1" si="524"/>
        <v>0</v>
      </c>
      <c r="DK64" s="19">
        <f t="shared" ca="1" si="524"/>
        <v>0</v>
      </c>
      <c r="DL64" s="19">
        <f t="shared" ca="1" si="525"/>
        <v>0</v>
      </c>
      <c r="DM64" s="12">
        <v>3</v>
      </c>
      <c r="DN64" s="12">
        <v>3</v>
      </c>
      <c r="DO64" s="12">
        <v>0</v>
      </c>
      <c r="DP64" s="12">
        <v>2</v>
      </c>
      <c r="DQ64" s="12">
        <v>-2</v>
      </c>
      <c r="DR64" s="19" t="str">
        <f t="shared" ca="1" si="525"/>
        <v>-</v>
      </c>
      <c r="DS64" s="19" t="str">
        <f t="shared" ca="1" si="525"/>
        <v>-</v>
      </c>
      <c r="DT64" s="19" t="str">
        <f t="shared" ca="1" si="525"/>
        <v>-</v>
      </c>
      <c r="DU64" s="251">
        <f t="shared" ref="DU64:DU67" si="550">DO64</f>
        <v>0</v>
      </c>
      <c r="DV64" s="251">
        <f>DP64</f>
        <v>2</v>
      </c>
      <c r="DW64" s="251">
        <f t="shared" ref="DW64:DW67" si="551">DQ64</f>
        <v>-2</v>
      </c>
      <c r="DX64" s="19" t="str">
        <f t="shared" ca="1" si="525"/>
        <v>-</v>
      </c>
      <c r="DY64" s="19" t="str">
        <f t="shared" ca="1" si="525"/>
        <v>-</v>
      </c>
      <c r="DZ64" s="19" t="str">
        <f t="shared" ca="1" si="525"/>
        <v>-</v>
      </c>
      <c r="EA64" s="19" t="str">
        <f t="shared" ca="1" si="525"/>
        <v>-</v>
      </c>
      <c r="EB64" s="19" t="str">
        <f t="shared" ca="1" si="525"/>
        <v>-</v>
      </c>
      <c r="EC64" s="19" t="str">
        <f t="shared" ca="1" si="525"/>
        <v>-</v>
      </c>
      <c r="ED64" s="19">
        <f t="shared" ca="1" si="525"/>
        <v>0</v>
      </c>
      <c r="EE64" s="19">
        <f t="shared" ca="1" si="525"/>
        <v>0</v>
      </c>
      <c r="EF64" s="19">
        <f t="shared" ca="1" si="525"/>
        <v>0</v>
      </c>
      <c r="EG64" s="19">
        <f t="shared" ca="1" si="525"/>
        <v>0</v>
      </c>
      <c r="EH64" s="19">
        <f t="shared" ca="1" si="525"/>
        <v>0</v>
      </c>
      <c r="EI64" s="19">
        <f t="shared" ca="1" si="525"/>
        <v>0</v>
      </c>
      <c r="EJ64" s="19">
        <f t="shared" ca="1" si="525"/>
        <v>0</v>
      </c>
      <c r="EK64" s="19">
        <f t="shared" ca="1" si="525"/>
        <v>0</v>
      </c>
      <c r="EL64" s="19">
        <f t="shared" ca="1" si="525"/>
        <v>0</v>
      </c>
      <c r="EM64" s="19">
        <f t="shared" ca="1" si="525"/>
        <v>0</v>
      </c>
      <c r="EN64" s="19">
        <f t="shared" ca="1" si="525"/>
        <v>0</v>
      </c>
      <c r="EO64" s="19">
        <f t="shared" ca="1" si="525"/>
        <v>0</v>
      </c>
      <c r="EP64" s="19">
        <f t="shared" ca="1" si="525"/>
        <v>0</v>
      </c>
      <c r="EQ64" s="19">
        <f t="shared" ca="1" si="525"/>
        <v>0</v>
      </c>
      <c r="ER64" s="19">
        <f t="shared" ca="1" si="525"/>
        <v>0</v>
      </c>
      <c r="ES64" s="19">
        <f t="shared" ca="1" si="525"/>
        <v>0</v>
      </c>
      <c r="ET64" s="19">
        <f t="shared" ca="1" si="526"/>
        <v>0</v>
      </c>
      <c r="EU64" s="19">
        <f t="shared" ca="1" si="526"/>
        <v>0</v>
      </c>
      <c r="EV64" s="19">
        <f t="shared" ca="1" si="526"/>
        <v>0</v>
      </c>
      <c r="EW64" s="19">
        <f t="shared" ca="1" si="526"/>
        <v>0</v>
      </c>
      <c r="EX64" s="19">
        <f t="shared" ca="1" si="526"/>
        <v>0</v>
      </c>
      <c r="EY64" s="19">
        <f t="shared" ca="1" si="526"/>
        <v>0</v>
      </c>
      <c r="EZ64" s="19">
        <f t="shared" ca="1" si="526"/>
        <v>0</v>
      </c>
      <c r="FA64" s="19">
        <f t="shared" ca="1" si="526"/>
        <v>0</v>
      </c>
      <c r="FB64" s="19">
        <f t="shared" ca="1" si="526"/>
        <v>0</v>
      </c>
      <c r="FC64" s="19">
        <f t="shared" ca="1" si="526"/>
        <v>0</v>
      </c>
      <c r="FD64" s="19">
        <f t="shared" ca="1" si="526"/>
        <v>0</v>
      </c>
      <c r="FE64" s="19">
        <f t="shared" ca="1" si="526"/>
        <v>0</v>
      </c>
      <c r="FF64" s="19">
        <f t="shared" ca="1" si="526"/>
        <v>0</v>
      </c>
      <c r="FG64" s="19">
        <f t="shared" ca="1" si="526"/>
        <v>0</v>
      </c>
      <c r="FH64" s="19">
        <f t="shared" ca="1" si="526"/>
        <v>0</v>
      </c>
      <c r="FI64" s="19">
        <f t="shared" ca="1" si="526"/>
        <v>0</v>
      </c>
      <c r="FJ64" s="19">
        <f t="shared" ca="1" si="527"/>
        <v>0</v>
      </c>
      <c r="FK64" s="19">
        <f t="shared" ca="1" si="527"/>
        <v>0</v>
      </c>
      <c r="FL64" s="19">
        <f t="shared" ca="1" si="527"/>
        <v>0</v>
      </c>
      <c r="FM64" s="19">
        <f t="shared" ca="1" si="527"/>
        <v>0</v>
      </c>
      <c r="FN64" s="19">
        <f t="shared" ca="1" si="527"/>
        <v>0</v>
      </c>
      <c r="FO64" s="19">
        <f t="shared" ca="1" si="527"/>
        <v>0</v>
      </c>
      <c r="FP64" s="19">
        <f t="shared" ca="1" si="527"/>
        <v>0</v>
      </c>
      <c r="FQ64" s="19">
        <f t="shared" ca="1" si="527"/>
        <v>0</v>
      </c>
      <c r="FR64" s="19">
        <f t="shared" ca="1" si="527"/>
        <v>0</v>
      </c>
      <c r="FS64" s="19">
        <f t="shared" ca="1" si="527"/>
        <v>0</v>
      </c>
      <c r="FT64" s="19">
        <f t="shared" ca="1" si="527"/>
        <v>0</v>
      </c>
      <c r="FU64" s="19">
        <f t="shared" ca="1" si="527"/>
        <v>0</v>
      </c>
      <c r="FV64" s="19">
        <f t="shared" ca="1" si="527"/>
        <v>0</v>
      </c>
      <c r="FW64" s="19">
        <f t="shared" ca="1" si="527"/>
        <v>0</v>
      </c>
      <c r="FX64" s="19">
        <f t="shared" ca="1" si="527"/>
        <v>0</v>
      </c>
      <c r="FY64" s="19">
        <f t="shared" ca="1" si="527"/>
        <v>0</v>
      </c>
      <c r="FZ64" s="19">
        <f t="shared" ca="1" si="527"/>
        <v>0</v>
      </c>
      <c r="GA64" s="19">
        <f t="shared" ca="1" si="527"/>
        <v>0</v>
      </c>
      <c r="GB64" s="19">
        <f t="shared" ca="1" si="527"/>
        <v>0</v>
      </c>
      <c r="GC64" s="19">
        <f t="shared" ca="1" si="527"/>
        <v>0</v>
      </c>
      <c r="GD64" s="19">
        <f t="shared" ca="1" si="527"/>
        <v>0</v>
      </c>
      <c r="GE64" s="19">
        <f t="shared" ca="1" si="527"/>
        <v>0</v>
      </c>
      <c r="GF64" s="19">
        <f t="shared" ca="1" si="527"/>
        <v>0</v>
      </c>
      <c r="GG64" s="19">
        <f t="shared" ca="1" si="527"/>
        <v>0</v>
      </c>
      <c r="GH64" s="19">
        <f t="shared" ca="1" si="527"/>
        <v>0</v>
      </c>
      <c r="GI64" s="19">
        <f t="shared" ca="1" si="527"/>
        <v>0</v>
      </c>
      <c r="GJ64" s="19">
        <f t="shared" ca="1" si="527"/>
        <v>0</v>
      </c>
      <c r="GK64" s="19">
        <f t="shared" ca="1" si="527"/>
        <v>0</v>
      </c>
      <c r="GL64" s="19">
        <f t="shared" ca="1" si="527"/>
        <v>0</v>
      </c>
      <c r="GM64" s="19">
        <f t="shared" ca="1" si="527"/>
        <v>0</v>
      </c>
      <c r="GN64" s="19">
        <f t="shared" ca="1" si="527"/>
        <v>0</v>
      </c>
      <c r="GO64" s="19">
        <f t="shared" ca="1" si="527"/>
        <v>0</v>
      </c>
      <c r="GP64" s="19">
        <f t="shared" ca="1" si="527"/>
        <v>0</v>
      </c>
      <c r="GQ64" s="19">
        <f t="shared" ca="1" si="527"/>
        <v>0</v>
      </c>
      <c r="GR64" s="19">
        <f t="shared" ca="1" si="527"/>
        <v>0</v>
      </c>
      <c r="GS64" s="19">
        <f t="shared" ca="1" si="527"/>
        <v>0</v>
      </c>
      <c r="GT64" s="19">
        <f t="shared" ca="1" si="527"/>
        <v>0</v>
      </c>
      <c r="GU64" s="19">
        <f t="shared" ca="1" si="527"/>
        <v>0</v>
      </c>
      <c r="GV64" s="19">
        <f t="shared" ca="1" si="527"/>
        <v>0</v>
      </c>
      <c r="GW64" s="19">
        <f t="shared" ca="1" si="527"/>
        <v>0</v>
      </c>
      <c r="GX64" s="19">
        <f t="shared" ca="1" si="527"/>
        <v>0</v>
      </c>
      <c r="GY64" s="19">
        <f t="shared" ca="1" si="527"/>
        <v>0</v>
      </c>
      <c r="GZ64" s="19">
        <f t="shared" ca="1" si="527"/>
        <v>0</v>
      </c>
      <c r="HA64" s="19">
        <f t="shared" ca="1" si="527"/>
        <v>0</v>
      </c>
      <c r="HB64" s="19">
        <f t="shared" ca="1" si="527"/>
        <v>0</v>
      </c>
      <c r="HC64" s="19">
        <f t="shared" ca="1" si="527"/>
        <v>0</v>
      </c>
      <c r="HD64" s="19">
        <f t="shared" ca="1" si="527"/>
        <v>0</v>
      </c>
      <c r="HE64" s="19">
        <f t="shared" ca="1" si="527"/>
        <v>0</v>
      </c>
      <c r="HF64" s="19">
        <f t="shared" ca="1" si="527"/>
        <v>0</v>
      </c>
      <c r="HG64" s="19">
        <f t="shared" ca="1" si="527"/>
        <v>0</v>
      </c>
      <c r="HH64" s="19">
        <f t="shared" ca="1" si="527"/>
        <v>0</v>
      </c>
      <c r="HI64" s="19">
        <f t="shared" ca="1" si="527"/>
        <v>0</v>
      </c>
      <c r="HJ64" s="19">
        <f t="shared" ca="1" si="527"/>
        <v>0</v>
      </c>
      <c r="HK64" s="19">
        <f t="shared" ca="1" si="527"/>
        <v>0</v>
      </c>
      <c r="HL64" s="19">
        <f t="shared" ca="1" si="528"/>
        <v>0</v>
      </c>
      <c r="HM64" s="19">
        <f t="shared" ca="1" si="528"/>
        <v>0</v>
      </c>
      <c r="HN64" s="19">
        <f t="shared" ca="1" si="528"/>
        <v>0</v>
      </c>
      <c r="HO64" s="19">
        <f t="shared" ca="1" si="528"/>
        <v>0</v>
      </c>
      <c r="HP64" s="19">
        <f t="shared" ca="1" si="528"/>
        <v>0</v>
      </c>
      <c r="HQ64" s="19">
        <f t="shared" ca="1" si="528"/>
        <v>0</v>
      </c>
      <c r="HR64" s="19">
        <f t="shared" ca="1" si="528"/>
        <v>0</v>
      </c>
      <c r="HS64" s="19">
        <f t="shared" ca="1" si="528"/>
        <v>0</v>
      </c>
      <c r="HT64" s="19">
        <f t="shared" ca="1" si="528"/>
        <v>0</v>
      </c>
      <c r="HU64" s="19">
        <f t="shared" ca="1" si="528"/>
        <v>0</v>
      </c>
      <c r="HV64" s="19">
        <f t="shared" ca="1" si="528"/>
        <v>0</v>
      </c>
      <c r="HW64" s="19">
        <f t="shared" ca="1" si="528"/>
        <v>0</v>
      </c>
      <c r="HX64" s="19">
        <f t="shared" ca="1" si="528"/>
        <v>0</v>
      </c>
      <c r="HY64" s="19">
        <f t="shared" ca="1" si="528"/>
        <v>0</v>
      </c>
      <c r="HZ64" s="19">
        <f t="shared" ca="1" si="528"/>
        <v>0</v>
      </c>
      <c r="IA64" s="19">
        <f t="shared" ca="1" si="528"/>
        <v>0</v>
      </c>
      <c r="IB64" s="19">
        <f t="shared" ca="1" si="528"/>
        <v>0</v>
      </c>
      <c r="IC64" s="19">
        <f t="shared" ca="1" si="528"/>
        <v>0</v>
      </c>
      <c r="ID64" s="19">
        <f t="shared" ca="1" si="528"/>
        <v>0</v>
      </c>
      <c r="IE64" s="5">
        <f t="shared" ca="1" si="529"/>
        <v>67</v>
      </c>
      <c r="IF64" s="9"/>
      <c r="IG64" s="5">
        <f t="shared" ca="1" si="530"/>
        <v>1</v>
      </c>
      <c r="IH64" s="5" t="b">
        <f t="shared" ca="1" si="530"/>
        <v>0</v>
      </c>
      <c r="II64" s="19">
        <f t="shared" ca="1" si="531"/>
        <v>0</v>
      </c>
      <c r="IJ64" s="5">
        <f t="shared" ca="1" si="530"/>
        <v>55</v>
      </c>
      <c r="IK64" s="19">
        <f t="shared" ca="1" si="531"/>
        <v>1</v>
      </c>
      <c r="IL64" s="19">
        <f t="shared" ca="1" si="531"/>
        <v>0</v>
      </c>
      <c r="IM64" s="19">
        <f t="shared" ca="1" si="531"/>
        <v>0</v>
      </c>
      <c r="IN64" s="19">
        <f t="shared" ca="1" si="531"/>
        <v>0</v>
      </c>
      <c r="IO64" s="19">
        <f t="shared" ca="1" si="531"/>
        <v>0</v>
      </c>
      <c r="IP64" s="19">
        <f t="shared" ca="1" si="531"/>
        <v>0</v>
      </c>
      <c r="IQ64" s="19">
        <f t="shared" ca="1" si="531"/>
        <v>0</v>
      </c>
      <c r="IR64" s="19">
        <f t="shared" ca="1" si="531"/>
        <v>0</v>
      </c>
      <c r="IS64" s="19">
        <f t="shared" ca="1" si="531"/>
        <v>0</v>
      </c>
      <c r="IT64" s="19">
        <f t="shared" ca="1" si="531"/>
        <v>0</v>
      </c>
      <c r="IU64" s="19">
        <f t="shared" ca="1" si="531"/>
        <v>0</v>
      </c>
      <c r="IV64" s="19">
        <f t="shared" ca="1" si="531"/>
        <v>0</v>
      </c>
      <c r="IW64" s="19">
        <f t="shared" ca="1" si="531"/>
        <v>0</v>
      </c>
      <c r="IX64" s="19">
        <f t="shared" ca="1" si="531"/>
        <v>0</v>
      </c>
      <c r="IY64" s="19">
        <f t="shared" ca="1" si="531"/>
        <v>0</v>
      </c>
      <c r="IZ64" s="19">
        <f t="shared" ca="1" si="531"/>
        <v>0</v>
      </c>
      <c r="JA64" s="19">
        <f t="shared" ca="1" si="531"/>
        <v>0</v>
      </c>
      <c r="JB64" s="19">
        <f t="shared" ca="1" si="531"/>
        <v>0</v>
      </c>
      <c r="JC64" s="19">
        <f t="shared" ca="1" si="531"/>
        <v>0</v>
      </c>
      <c r="JD64" s="19">
        <f t="shared" ca="1" si="531"/>
        <v>0</v>
      </c>
      <c r="JE64" s="19">
        <f t="shared" ca="1" si="531"/>
        <v>0</v>
      </c>
      <c r="JF64" s="19">
        <f t="shared" ca="1" si="531"/>
        <v>0</v>
      </c>
      <c r="JG64" s="19">
        <f t="shared" ca="1" si="531"/>
        <v>1</v>
      </c>
      <c r="JH64" s="19">
        <f t="shared" ca="1" si="531"/>
        <v>0</v>
      </c>
      <c r="JI64" s="19">
        <f t="shared" ca="1" si="531"/>
        <v>1</v>
      </c>
      <c r="JJ64" s="9"/>
      <c r="JK64" s="5" t="b">
        <f t="shared" ca="1" si="532"/>
        <v>0</v>
      </c>
      <c r="JL64" s="19" t="str">
        <f t="shared" ca="1" si="533"/>
        <v>-</v>
      </c>
      <c r="JM64" s="19" t="str">
        <f t="shared" ca="1" si="533"/>
        <v>-</v>
      </c>
      <c r="JN64" s="5" t="b">
        <f t="shared" ca="1" si="534"/>
        <v>0</v>
      </c>
      <c r="JO64" s="5" t="b">
        <f t="shared" ca="1" si="534"/>
        <v>0</v>
      </c>
      <c r="JP64" s="5" t="b">
        <f t="shared" ca="1" si="534"/>
        <v>1</v>
      </c>
      <c r="JQ64" s="144">
        <f t="shared" ref="JQ64:JR68" ca="1" si="552">$O64</f>
        <v>1</v>
      </c>
      <c r="JR64" s="144">
        <f t="shared" ca="1" si="552"/>
        <v>1</v>
      </c>
      <c r="JS64" s="19" t="str">
        <f t="shared" ref="JS64:JY68" ca="1" si="553">OFFSET(JS$5,$B64,0)</f>
        <v>-</v>
      </c>
      <c r="JT64" s="19" t="str">
        <f t="shared" ca="1" si="553"/>
        <v>-</v>
      </c>
      <c r="JU64" s="19" t="str">
        <f t="shared" ca="1" si="553"/>
        <v>-</v>
      </c>
      <c r="JV64" s="19" t="str">
        <f t="shared" ca="1" si="553"/>
        <v>-</v>
      </c>
      <c r="JW64" s="19">
        <f t="shared" ca="1" si="553"/>
        <v>1</v>
      </c>
      <c r="JX64" s="19">
        <f t="shared" ca="1" si="553"/>
        <v>0.66</v>
      </c>
      <c r="JY64" s="19" t="str">
        <f t="shared" ca="1" si="553"/>
        <v>-</v>
      </c>
      <c r="JZ64" s="5" t="b" cm="1">
        <f t="array" aca="1" ref="JZ64" ca="1">IF(OR(KA64:KH64&lt;&gt;"-"),TRUE,"-")</f>
        <v>1</v>
      </c>
      <c r="KA64" s="237">
        <f ca="1">OFFSET(KA64,-1,0)</f>
        <v>2</v>
      </c>
      <c r="KB64" s="237">
        <f t="shared" ref="KB64:KH64" ca="1" si="554">OFFSET(KB64,-1,0)</f>
        <v>2</v>
      </c>
      <c r="KC64" s="237">
        <f t="shared" ca="1" si="554"/>
        <v>2</v>
      </c>
      <c r="KD64" s="237">
        <f t="shared" ca="1" si="554"/>
        <v>2</v>
      </c>
      <c r="KE64" s="237">
        <f t="shared" ca="1" si="554"/>
        <v>2</v>
      </c>
      <c r="KF64" s="237">
        <f t="shared" ca="1" si="554"/>
        <v>2</v>
      </c>
      <c r="KG64" s="237">
        <f t="shared" ca="1" si="554"/>
        <v>2</v>
      </c>
      <c r="KH64" s="237">
        <f t="shared" ca="1" si="554"/>
        <v>2</v>
      </c>
      <c r="KI64" s="5" t="str">
        <f t="array" aca="1" ref="KI64" ca="1">IF(OR(KJ64:KP64&lt;&gt;"-"),TRUE,"-")</f>
        <v>-</v>
      </c>
      <c r="KJ64" s="19" t="str">
        <f t="shared" ref="KJ64:KU68" ca="1" si="555">OFFSET(KJ$5,$B64,0)</f>
        <v>-</v>
      </c>
      <c r="KK64" s="19" t="str">
        <f t="shared" ca="1" si="555"/>
        <v>-</v>
      </c>
      <c r="KL64" s="19" t="str">
        <f t="shared" ca="1" si="555"/>
        <v>-</v>
      </c>
      <c r="KM64" s="19" t="str">
        <f t="shared" ca="1" si="555"/>
        <v>-</v>
      </c>
      <c r="KN64" s="19" t="str">
        <f t="shared" ca="1" si="555"/>
        <v>-</v>
      </c>
      <c r="KO64" s="19" t="str">
        <f t="shared" ca="1" si="555"/>
        <v>-</v>
      </c>
      <c r="KP64" s="19" t="str">
        <f t="shared" ca="1" si="555"/>
        <v>-</v>
      </c>
      <c r="KQ64" s="19" t="b">
        <f t="shared" ca="1" si="555"/>
        <v>0</v>
      </c>
      <c r="KR64" s="144">
        <f t="shared" ca="1" si="536"/>
        <v>2</v>
      </c>
      <c r="KS64" s="19">
        <f t="shared" ca="1" si="555"/>
        <v>2</v>
      </c>
      <c r="KT64" s="19" t="b">
        <f t="shared" ca="1" si="555"/>
        <v>0</v>
      </c>
      <c r="KU64" s="19" t="str">
        <f t="shared" ca="1" si="555"/>
        <v>-</v>
      </c>
      <c r="KV64" s="5" t="str">
        <f t="shared" ca="1" si="537"/>
        <v>-</v>
      </c>
      <c r="KW64" s="5" t="str">
        <f t="shared" ca="1" si="537"/>
        <v>-</v>
      </c>
      <c r="KX64" s="5" t="str">
        <f t="shared" ca="1" si="537"/>
        <v>-</v>
      </c>
      <c r="KY64" s="5" t="str">
        <f t="shared" ca="1" si="537"/>
        <v>-</v>
      </c>
      <c r="KZ64" s="19" t="b">
        <f t="shared" ref="KZ64:LO68" ca="1" si="556">OFFSET(KZ$5,$B64,0)</f>
        <v>0</v>
      </c>
      <c r="LA64" s="19" t="str">
        <f t="shared" ca="1" si="556"/>
        <v>-</v>
      </c>
      <c r="LB64" s="19" t="str">
        <f ca="1">OFFSET(LB$5,$B64,0)</f>
        <v>-</v>
      </c>
      <c r="LC64" s="19" t="b">
        <f ca="1">OFFSET(LC$5,$B64,0)</f>
        <v>1</v>
      </c>
      <c r="LD64" s="19">
        <f t="shared" ca="1" si="556"/>
        <v>0.75</v>
      </c>
      <c r="LE64" s="19">
        <f t="shared" ca="1" si="556"/>
        <v>0.75</v>
      </c>
      <c r="LF64" s="19">
        <f t="shared" ca="1" si="556"/>
        <v>0.99</v>
      </c>
      <c r="LG64" s="19">
        <f t="shared" ca="1" si="556"/>
        <v>0.5</v>
      </c>
      <c r="LH64" s="19">
        <f t="shared" ca="1" si="556"/>
        <v>0</v>
      </c>
      <c r="LI64" s="19">
        <f t="shared" ca="1" si="556"/>
        <v>0</v>
      </c>
      <c r="LJ64" s="19" t="str">
        <f t="shared" ca="1" si="556"/>
        <v>-</v>
      </c>
      <c r="LK64" s="5" t="str" cm="1">
        <f t="array" aca="1" ref="LK64" ca="1">INDEX(i.meatgrid,$Q64,LK$7)</f>
        <v>-</v>
      </c>
      <c r="LL64" s="19" t="str">
        <f t="shared" ca="1" si="556"/>
        <v>-</v>
      </c>
      <c r="LM64" s="5">
        <f t="shared" ca="1" si="539"/>
        <v>1</v>
      </c>
      <c r="LN64" s="9"/>
      <c r="LO64" s="19">
        <f t="shared" ca="1" si="556"/>
        <v>70</v>
      </c>
      <c r="LP64" s="19">
        <f t="shared" ca="1" si="540"/>
        <v>50</v>
      </c>
      <c r="LQ64" s="19">
        <f t="shared" ca="1" si="540"/>
        <v>80</v>
      </c>
      <c r="LR64" s="19">
        <f t="shared" ca="1" si="540"/>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1"/>
        <v>1</v>
      </c>
      <c r="LX64" s="5">
        <f t="shared" ca="1" si="542"/>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3"/>
        <v>1</v>
      </c>
      <c r="MH64" s="9"/>
      <c r="MI64" s="19" t="b">
        <f t="shared" ca="1" si="544"/>
        <v>0</v>
      </c>
      <c r="MJ64" s="19" t="b">
        <f t="shared" ca="1" si="544"/>
        <v>0</v>
      </c>
      <c r="MK64" s="19">
        <f t="shared" ca="1" si="544"/>
        <v>1</v>
      </c>
      <c r="ML64" s="19">
        <f t="shared" ca="1" si="544"/>
        <v>0.75</v>
      </c>
      <c r="MM64" s="19">
        <f t="shared" ca="1" si="544"/>
        <v>0.75</v>
      </c>
      <c r="MN64" s="19">
        <f t="shared" ca="1" si="544"/>
        <v>0.8</v>
      </c>
      <c r="MO64" s="19">
        <f t="shared" ca="1" si="544"/>
        <v>0.82499999999999996</v>
      </c>
      <c r="MP64" s="19">
        <f t="shared" ca="1" si="544"/>
        <v>0.875</v>
      </c>
      <c r="MQ64" s="19">
        <f t="shared" ca="1" si="544"/>
        <v>0.9</v>
      </c>
      <c r="MR64" s="19">
        <f t="shared" ca="1" si="544"/>
        <v>1</v>
      </c>
      <c r="MS64" s="19">
        <f t="shared" ca="1" si="544"/>
        <v>0.875</v>
      </c>
      <c r="MT64" s="19" t="b">
        <f t="shared" ca="1" si="544"/>
        <v>1</v>
      </c>
      <c r="MU64" s="19">
        <f t="shared" ca="1" si="545"/>
        <v>74.989999999999995</v>
      </c>
      <c r="MV64" s="19" t="str">
        <f t="shared" ca="1" si="545"/>
        <v>-</v>
      </c>
      <c r="MW64" s="19" t="str">
        <f t="shared" ca="1" si="545"/>
        <v>-</v>
      </c>
      <c r="MX64" s="19" t="str">
        <f t="shared" ca="1" si="545"/>
        <v>-</v>
      </c>
      <c r="MY64" s="19" t="str">
        <f t="shared" ca="1" si="545"/>
        <v>-</v>
      </c>
      <c r="MZ64" s="19" t="str">
        <f t="shared" ca="1" si="545"/>
        <v>-</v>
      </c>
      <c r="NA64" s="19" t="str">
        <f t="shared" ca="1" si="545"/>
        <v>-</v>
      </c>
      <c r="NB64" s="19" t="str">
        <f t="shared" ca="1" si="545"/>
        <v>-</v>
      </c>
      <c r="NC64" s="19">
        <f t="shared" ca="1" si="545"/>
        <v>36.99</v>
      </c>
      <c r="ND64" s="19">
        <f t="shared" ca="1" si="545"/>
        <v>36.99</v>
      </c>
      <c r="NE64" s="19" t="str">
        <f t="shared" ca="1" si="545"/>
        <v>-</v>
      </c>
      <c r="NF64" s="19" t="str">
        <f t="shared" ca="1" si="545"/>
        <v>-</v>
      </c>
      <c r="NG64" s="19" t="str">
        <f t="shared" ca="1" si="545"/>
        <v>-</v>
      </c>
      <c r="NH64" s="19" t="str">
        <f t="shared" ca="1" si="545"/>
        <v>-</v>
      </c>
      <c r="NI64" s="19" t="str">
        <f t="shared" ca="1" si="545"/>
        <v>-</v>
      </c>
      <c r="NJ64" s="19">
        <f t="shared" ca="1" si="545"/>
        <v>49.99</v>
      </c>
      <c r="NK64" s="19">
        <f t="shared" ca="1" si="545"/>
        <v>49.99</v>
      </c>
      <c r="NL64" s="19">
        <f t="shared" ca="1" si="545"/>
        <v>49.99</v>
      </c>
      <c r="NM64" s="19">
        <f t="shared" ca="1" si="545"/>
        <v>49.99</v>
      </c>
      <c r="NN64" s="19">
        <f t="shared" ca="1" si="545"/>
        <v>49.99</v>
      </c>
      <c r="NO64" s="19">
        <f t="shared" ca="1" si="545"/>
        <v>49.99</v>
      </c>
      <c r="NP64" s="19">
        <f t="shared" ca="1" si="545"/>
        <v>49.99</v>
      </c>
      <c r="NQ64" s="19">
        <f t="shared" ca="1" si="545"/>
        <v>49.99</v>
      </c>
      <c r="NR64" s="19">
        <f t="shared" ca="1" si="545"/>
        <v>412.99</v>
      </c>
      <c r="NS64" s="19">
        <f t="shared" ca="1" si="545"/>
        <v>412.99</v>
      </c>
      <c r="NT64" s="19" t="str">
        <f t="shared" ca="1" si="545"/>
        <v>-</v>
      </c>
      <c r="NU64" s="19" t="str">
        <f t="shared" ca="1" si="545"/>
        <v>-</v>
      </c>
      <c r="NV64" s="19" t="str">
        <f t="shared" ca="1" si="545"/>
        <v>-</v>
      </c>
      <c r="NW64" s="19" t="str">
        <f t="shared" ca="1" si="545"/>
        <v>-</v>
      </c>
      <c r="NX64" s="19" t="str">
        <f t="shared" ca="1" si="545"/>
        <v>-</v>
      </c>
      <c r="NY64" s="19">
        <f t="shared" ca="1" si="545"/>
        <v>6.8900000000000006</v>
      </c>
      <c r="NZ64" s="19">
        <f t="shared" ca="1" si="545"/>
        <v>6.8900000000000006</v>
      </c>
      <c r="OA64" s="19">
        <f t="shared" ca="1" si="545"/>
        <v>6.8900000000000006</v>
      </c>
      <c r="OB64" s="19">
        <f t="shared" ca="1" si="545"/>
        <v>6.8900000000000006</v>
      </c>
      <c r="OC64" s="19">
        <f t="shared" ca="1" si="545"/>
        <v>6.8900000000000006</v>
      </c>
      <c r="OD64" s="19">
        <f t="shared" ca="1" si="545"/>
        <v>6.8900000000000006</v>
      </c>
      <c r="OE64" s="19">
        <f t="shared" ca="1" si="545"/>
        <v>6.8900000000000006</v>
      </c>
      <c r="OF64" s="19">
        <f t="shared" ca="1" si="545"/>
        <v>6.8900000000000006</v>
      </c>
      <c r="OG64" s="19">
        <f t="shared" ca="1" si="545"/>
        <v>346.99</v>
      </c>
      <c r="OH64" s="19">
        <f t="shared" ca="1" si="545"/>
        <v>346.99</v>
      </c>
      <c r="OI64" s="19" t="str">
        <f t="shared" ca="1" si="545"/>
        <v>-</v>
      </c>
      <c r="OJ64" s="19" t="str">
        <f t="shared" ca="1" si="545"/>
        <v>-</v>
      </c>
      <c r="OK64" s="19" t="str">
        <f t="shared" ca="1" si="545"/>
        <v>-</v>
      </c>
      <c r="OL64" s="19" t="str">
        <f t="shared" ca="1" si="545"/>
        <v>-</v>
      </c>
      <c r="OM64" s="19" t="str">
        <f t="shared" ca="1" si="545"/>
        <v>-</v>
      </c>
      <c r="ON64" s="19">
        <f t="shared" ca="1" si="545"/>
        <v>0</v>
      </c>
      <c r="OO64" s="24">
        <v>0</v>
      </c>
    </row>
    <row r="65" spans="1:405" outlineLevel="2">
      <c r="A65" s="21">
        <f t="shared" si="158"/>
        <v>60</v>
      </c>
      <c r="B65" s="222">
        <f t="shared" ref="B65:B68" ca="1" si="557">OFFSET(B65,-1,0)</f>
        <v>58</v>
      </c>
      <c r="C65">
        <v>203</v>
      </c>
      <c r="D65" s="144" t="str">
        <f t="shared" ca="1" si="506"/>
        <v>GSM</v>
      </c>
      <c r="E65" t="b">
        <v>0</v>
      </c>
      <c r="F65" t="b">
        <v>0</v>
      </c>
      <c r="G65" t="b">
        <f t="shared" si="507"/>
        <v>0</v>
      </c>
      <c r="H65" s="237">
        <f t="shared" ref="H65:T68" ca="1" si="558">OFFSET(H65,-1,0)</f>
        <v>2</v>
      </c>
      <c r="I65" s="237">
        <f t="shared" ca="1" si="558"/>
        <v>1</v>
      </c>
      <c r="J65" s="237" t="str">
        <f t="shared" ca="1" si="558"/>
        <v/>
      </c>
      <c r="K65" s="237">
        <f t="shared" ca="1" si="558"/>
        <v>2</v>
      </c>
      <c r="L65" s="237">
        <f t="shared" ca="1" si="546"/>
        <v>2</v>
      </c>
      <c r="M65" s="237">
        <f t="shared" ca="1" si="546"/>
        <v>2</v>
      </c>
      <c r="N65" s="237">
        <f t="shared" ca="1" si="546"/>
        <v>3</v>
      </c>
      <c r="O65" s="237">
        <f t="shared" ca="1" si="546"/>
        <v>1</v>
      </c>
      <c r="P65" s="237">
        <f t="shared" ca="1" si="546"/>
        <v>1</v>
      </c>
      <c r="Q65" s="237">
        <f t="shared" ca="1" si="546"/>
        <v>2</v>
      </c>
      <c r="R65" s="237">
        <f t="shared" ca="1" si="546"/>
        <v>1</v>
      </c>
      <c r="S65" s="237">
        <f t="shared" ca="1" si="546"/>
        <v>1</v>
      </c>
      <c r="T65" s="237">
        <f t="shared" ca="1" si="546"/>
        <v>1</v>
      </c>
      <c r="U65" s="275"/>
      <c r="V65" s="275"/>
      <c r="W65" s="237">
        <f t="shared" ca="1" si="547"/>
        <v>0</v>
      </c>
      <c r="X65" s="275"/>
      <c r="Y65" s="275">
        <f t="shared" ca="1" si="548"/>
        <v>0</v>
      </c>
      <c r="Z65" s="275">
        <f t="shared" ca="1" si="548"/>
        <v>0</v>
      </c>
      <c r="AA65" s="275">
        <f t="shared" ca="1" si="548"/>
        <v>0</v>
      </c>
      <c r="AB65" s="275">
        <f t="shared" ca="1" si="548"/>
        <v>0</v>
      </c>
      <c r="AC65" s="275">
        <f t="shared" ca="1" si="548"/>
        <v>0</v>
      </c>
      <c r="AD65" s="275">
        <f t="shared" ca="1" si="548"/>
        <v>0</v>
      </c>
      <c r="AE65" s="275">
        <f t="shared" ca="1" si="548"/>
        <v>0</v>
      </c>
      <c r="AF65" s="144">
        <f ca="1">INDEX(CHOOSE($N65,DataAutumn!i.AdultDrys,DataWinter!i.AdultDrys,DataSpring!i.AdultDrys),1,$M65)</f>
        <v>3</v>
      </c>
      <c r="AG65" s="5">
        <f t="shared" ca="1" si="508"/>
        <v>2</v>
      </c>
      <c r="AH65" s="5">
        <f t="shared" ca="1" si="508"/>
        <v>0</v>
      </c>
      <c r="AI65" s="5">
        <f t="shared" ca="1" si="509"/>
        <v>1</v>
      </c>
      <c r="AJ65">
        <f t="shared" ca="1" si="510"/>
        <v>1</v>
      </c>
      <c r="AL65" s="231" t="str">
        <f ca="1">TEXT(LEFT(OFFSET(AL65,-1,0),5)+1,"00000")&amp;MID(OFFSET(AL65,-1,0),6,FIND(" ",OFFSET(AL65,-1,0),7)-5)
&amp; $D65           &amp; IF($IG65=0," FWM","")&amp;IF($IG65=1," MWM","")&amp;IF($IG65=5," Mat","")&amp;IF($IH65=TRUE,"&amp;BBT","    ")          &amp; " Day"&amp;INDEX(i.DOY,$N65,1)
&amp; " Scan"&amp;TEXT($O65,"0")        &amp;" "&amp; INDEX(DataMaster!$B$98:$B$104,$Q65,0)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9">OFFSET(AO65,-1,0)</f>
        <v>-</v>
      </c>
      <c r="AP65" s="237" t="str">
        <f t="shared" ca="1" si="559"/>
        <v>-</v>
      </c>
      <c r="AQ65" s="237" t="str">
        <f t="shared" ca="1" si="559"/>
        <v>-</v>
      </c>
      <c r="AR65" s="237" t="str">
        <f t="shared" ca="1" si="559"/>
        <v>-</v>
      </c>
      <c r="AS65" s="237" t="str">
        <f t="shared" ca="1" si="559"/>
        <v>-</v>
      </c>
      <c r="AT65" s="237" t="str">
        <f t="shared" ca="1" si="559"/>
        <v>-</v>
      </c>
      <c r="AU65" s="237" t="str">
        <f t="shared" ca="1" si="559"/>
        <v>-</v>
      </c>
      <c r="AV65" s="237" t="str">
        <f t="shared" ca="1" si="559"/>
        <v>-</v>
      </c>
      <c r="AW65" s="9"/>
      <c r="AX65" s="5" t="b">
        <f t="shared" ca="1" si="511"/>
        <v>0</v>
      </c>
      <c r="AY65" s="5" t="str">
        <f t="shared" ca="1" si="511"/>
        <v>-</v>
      </c>
      <c r="AZ65" s="5" t="b">
        <f t="shared" ca="1" si="511"/>
        <v>0</v>
      </c>
      <c r="BA65" s="5" t="b">
        <f t="shared" ca="1" si="511"/>
        <v>1</v>
      </c>
      <c r="BB65" s="5" t="b">
        <f t="shared" ca="1" si="511"/>
        <v>1</v>
      </c>
      <c r="BC65" s="144">
        <f t="shared" ca="1" si="511"/>
        <v>0</v>
      </c>
      <c r="BD65" s="19" t="b">
        <f t="shared" ca="1" si="512"/>
        <v>1</v>
      </c>
      <c r="BE65" s="9"/>
      <c r="BF65" s="5" t="str">
        <f t="shared" ca="1" si="513"/>
        <v>-</v>
      </c>
      <c r="BG65" s="19" t="str">
        <f t="shared" ca="1" si="514"/>
        <v>-</v>
      </c>
      <c r="BH65" s="19" t="str">
        <f t="shared" ca="1" si="514"/>
        <v>-</v>
      </c>
      <c r="BI65" s="19" t="str">
        <f t="shared" ca="1" si="514"/>
        <v>-</v>
      </c>
      <c r="BJ65" s="5" t="str">
        <f t="shared" ca="1" si="515"/>
        <v>-</v>
      </c>
      <c r="BK65" s="19" t="str">
        <f t="shared" ca="1" si="516"/>
        <v>-</v>
      </c>
      <c r="BL65" s="5" t="str">
        <f t="shared" ca="1" si="517"/>
        <v>-</v>
      </c>
      <c r="BM65" s="19" t="str">
        <f t="shared" ca="1" si="518"/>
        <v>-</v>
      </c>
      <c r="BN65" s="19" t="str">
        <f t="shared" ca="1" si="518"/>
        <v>-</v>
      </c>
      <c r="BO65" s="19" t="str">
        <f t="shared" ca="1" si="518"/>
        <v>-</v>
      </c>
      <c r="BP65" s="5" t="str">
        <f t="shared" ca="1" si="519"/>
        <v>-</v>
      </c>
      <c r="BQ65" s="9"/>
      <c r="BR65" s="19" t="str">
        <f t="shared" ca="1" si="520"/>
        <v>-</v>
      </c>
      <c r="BS65" s="19" t="str">
        <f t="shared" ca="1" si="520"/>
        <v>-</v>
      </c>
      <c r="BT65" s="19" t="str">
        <f t="shared" ca="1" si="520"/>
        <v>-</v>
      </c>
      <c r="BU65" s="19" t="str">
        <f t="shared" ca="1" si="520"/>
        <v>-</v>
      </c>
      <c r="BV65" s="19" t="str">
        <f t="shared" ca="1" si="520"/>
        <v>-</v>
      </c>
      <c r="BW65" s="19" t="str">
        <f t="shared" ca="1" si="520"/>
        <v>-</v>
      </c>
      <c r="BX65" s="19" t="str">
        <f t="shared" ca="1" si="520"/>
        <v>-</v>
      </c>
      <c r="BY65" s="19" t="str">
        <f t="shared" ca="1" si="520"/>
        <v>-</v>
      </c>
      <c r="BZ65" s="19" t="str">
        <f t="shared" ca="1" si="520"/>
        <v>-</v>
      </c>
      <c r="CA65" s="19" t="str">
        <f t="shared" ca="1" si="520"/>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49"/>
        <v>1</v>
      </c>
      <c r="CJ65" s="237">
        <f t="shared" ref="CJ65:CJ68" ca="1" si="560">OFFSET(CJ65,-1,0)+1</f>
        <v>2232103</v>
      </c>
      <c r="CK65" s="19" t="str">
        <f t="shared" ca="1" si="549"/>
        <v>-</v>
      </c>
      <c r="CL65" s="19">
        <f t="shared" ca="1" si="549"/>
        <v>1</v>
      </c>
      <c r="CM65" s="19">
        <f t="shared" ca="1" si="549"/>
        <v>1</v>
      </c>
      <c r="CN65" s="9"/>
      <c r="CO65" s="444">
        <f t="shared" ca="1" si="522"/>
        <v>652</v>
      </c>
      <c r="CP65" s="444">
        <f t="shared" ca="1" si="522"/>
        <v>686</v>
      </c>
      <c r="CQ65" s="444">
        <f t="shared" ca="1" si="522"/>
        <v>721</v>
      </c>
      <c r="CR65" s="152">
        <f t="shared" ca="1" si="523"/>
        <v>378</v>
      </c>
      <c r="CS65" s="152">
        <f t="shared" ca="1" si="523"/>
        <v>413</v>
      </c>
      <c r="CT65" s="152">
        <f t="shared" ca="1" si="523"/>
        <v>448</v>
      </c>
      <c r="CU65" s="19" t="str">
        <f t="shared" ca="1" si="524"/>
        <v>-</v>
      </c>
      <c r="CV65" s="12" t="b">
        <v>0</v>
      </c>
      <c r="CW65" s="12" t="b">
        <v>0</v>
      </c>
      <c r="CX65" s="12" t="b">
        <v>0</v>
      </c>
      <c r="CY65" s="12" t="b">
        <v>0</v>
      </c>
      <c r="CZ65" s="19" t="b">
        <f t="shared" ca="1" si="524"/>
        <v>1</v>
      </c>
      <c r="DA65" s="19">
        <f t="shared" ca="1" si="524"/>
        <v>0</v>
      </c>
      <c r="DB65" s="19">
        <f t="shared" ca="1" si="524"/>
        <v>0</v>
      </c>
      <c r="DC65" s="19">
        <f t="shared" ca="1" si="524"/>
        <v>0</v>
      </c>
      <c r="DD65" s="19">
        <f t="shared" ca="1" si="524"/>
        <v>0</v>
      </c>
      <c r="DE65" s="19">
        <f t="shared" ca="1" si="524"/>
        <v>0</v>
      </c>
      <c r="DF65" s="19">
        <f t="shared" ca="1" si="524"/>
        <v>0</v>
      </c>
      <c r="DG65" s="19">
        <f t="shared" ca="1" si="524"/>
        <v>0</v>
      </c>
      <c r="DH65" s="19">
        <f t="shared" ca="1" si="524"/>
        <v>0</v>
      </c>
      <c r="DI65" s="19">
        <f t="shared" ca="1" si="524"/>
        <v>0</v>
      </c>
      <c r="DJ65" s="19">
        <f t="shared" ca="1" si="524"/>
        <v>0</v>
      </c>
      <c r="DK65" s="19">
        <f t="shared" ca="1" si="524"/>
        <v>0</v>
      </c>
      <c r="DL65" s="19">
        <f t="shared" ca="1" si="525"/>
        <v>0</v>
      </c>
      <c r="DM65" s="12">
        <v>3</v>
      </c>
      <c r="DN65" s="12">
        <v>3</v>
      </c>
      <c r="DO65" s="19">
        <f t="shared" ref="DO65:DR68" ca="1" si="561">OFFSET(DO$5,$B65,0)</f>
        <v>0</v>
      </c>
      <c r="DP65" s="12">
        <v>2</v>
      </c>
      <c r="DQ65" s="12">
        <v>-2</v>
      </c>
      <c r="DR65" s="19" t="str">
        <f t="shared" ca="1" si="525"/>
        <v>-</v>
      </c>
      <c r="DS65" s="19" t="str">
        <f t="shared" ca="1" si="525"/>
        <v>-</v>
      </c>
      <c r="DT65" s="19" t="str">
        <f t="shared" ca="1" si="525"/>
        <v>-</v>
      </c>
      <c r="DU65" s="251">
        <f t="shared" ca="1" si="550"/>
        <v>0</v>
      </c>
      <c r="DV65" s="251">
        <f t="shared" ref="DV65:DV67" si="562">DP65</f>
        <v>2</v>
      </c>
      <c r="DW65" s="251">
        <f t="shared" si="551"/>
        <v>-2</v>
      </c>
      <c r="DX65" s="19" t="str">
        <f t="shared" ca="1" si="525"/>
        <v>-</v>
      </c>
      <c r="DY65" s="19" t="str">
        <f t="shared" ca="1" si="525"/>
        <v>-</v>
      </c>
      <c r="DZ65" s="19" t="str">
        <f t="shared" ca="1" si="525"/>
        <v>-</v>
      </c>
      <c r="EA65" s="19" t="str">
        <f t="shared" ca="1" si="525"/>
        <v>-</v>
      </c>
      <c r="EB65" s="19" t="str">
        <f t="shared" ca="1" si="525"/>
        <v>-</v>
      </c>
      <c r="EC65" s="19" t="str">
        <f t="shared" ca="1" si="525"/>
        <v>-</v>
      </c>
      <c r="ED65" s="19">
        <f t="shared" ca="1" si="525"/>
        <v>0</v>
      </c>
      <c r="EE65" s="19">
        <f t="shared" ca="1" si="525"/>
        <v>0</v>
      </c>
      <c r="EF65" s="19">
        <f t="shared" ca="1" si="525"/>
        <v>0</v>
      </c>
      <c r="EG65" s="19">
        <f t="shared" ca="1" si="525"/>
        <v>0</v>
      </c>
      <c r="EH65" s="19">
        <f t="shared" ca="1" si="525"/>
        <v>0</v>
      </c>
      <c r="EI65" s="19">
        <f t="shared" ca="1" si="525"/>
        <v>0</v>
      </c>
      <c r="EJ65" s="19">
        <f t="shared" ca="1" si="525"/>
        <v>0</v>
      </c>
      <c r="EK65" s="19">
        <f t="shared" ca="1" si="525"/>
        <v>0</v>
      </c>
      <c r="EL65" s="19">
        <f t="shared" ca="1" si="525"/>
        <v>0</v>
      </c>
      <c r="EM65" s="19">
        <f t="shared" ca="1" si="525"/>
        <v>0</v>
      </c>
      <c r="EN65" s="19">
        <f t="shared" ca="1" si="525"/>
        <v>0</v>
      </c>
      <c r="EO65" s="19">
        <f t="shared" ca="1" si="525"/>
        <v>0</v>
      </c>
      <c r="EP65" s="19">
        <f t="shared" ca="1" si="525"/>
        <v>0</v>
      </c>
      <c r="EQ65" s="19">
        <f t="shared" ca="1" si="525"/>
        <v>0</v>
      </c>
      <c r="ER65" s="19">
        <f t="shared" ca="1" si="525"/>
        <v>0</v>
      </c>
      <c r="ES65" s="19">
        <f t="shared" ca="1" si="525"/>
        <v>0</v>
      </c>
      <c r="ET65" s="19">
        <f t="shared" ca="1" si="526"/>
        <v>0</v>
      </c>
      <c r="EU65" s="19">
        <f t="shared" ca="1" si="526"/>
        <v>0</v>
      </c>
      <c r="EV65" s="19">
        <f t="shared" ca="1" si="526"/>
        <v>0</v>
      </c>
      <c r="EW65" s="19">
        <f t="shared" ca="1" si="526"/>
        <v>0</v>
      </c>
      <c r="EX65" s="19">
        <f t="shared" ca="1" si="526"/>
        <v>0</v>
      </c>
      <c r="EY65" s="19">
        <f t="shared" ca="1" si="526"/>
        <v>0</v>
      </c>
      <c r="EZ65" s="19">
        <f t="shared" ca="1" si="526"/>
        <v>0</v>
      </c>
      <c r="FA65" s="19">
        <f t="shared" ca="1" si="526"/>
        <v>0</v>
      </c>
      <c r="FB65" s="19">
        <f t="shared" ca="1" si="526"/>
        <v>0</v>
      </c>
      <c r="FC65" s="19">
        <f t="shared" ca="1" si="526"/>
        <v>0</v>
      </c>
      <c r="FD65" s="19">
        <f t="shared" ca="1" si="526"/>
        <v>0</v>
      </c>
      <c r="FE65" s="19">
        <f t="shared" ca="1" si="526"/>
        <v>0</v>
      </c>
      <c r="FF65" s="19">
        <f t="shared" ca="1" si="526"/>
        <v>0</v>
      </c>
      <c r="FG65" s="19">
        <f t="shared" ca="1" si="526"/>
        <v>0</v>
      </c>
      <c r="FH65" s="19">
        <f t="shared" ca="1" si="526"/>
        <v>0</v>
      </c>
      <c r="FI65" s="19">
        <f t="shared" ca="1" si="526"/>
        <v>0</v>
      </c>
      <c r="FJ65" s="19">
        <f t="shared" ca="1" si="527"/>
        <v>0</v>
      </c>
      <c r="FK65" s="19">
        <f t="shared" ca="1" si="527"/>
        <v>0</v>
      </c>
      <c r="FL65" s="19">
        <f t="shared" ca="1" si="527"/>
        <v>0</v>
      </c>
      <c r="FM65" s="19">
        <f t="shared" ca="1" si="527"/>
        <v>0</v>
      </c>
      <c r="FN65" s="19">
        <f t="shared" ca="1" si="527"/>
        <v>0</v>
      </c>
      <c r="FO65" s="19">
        <f t="shared" ca="1" si="527"/>
        <v>0</v>
      </c>
      <c r="FP65" s="19">
        <f t="shared" ca="1" si="527"/>
        <v>0</v>
      </c>
      <c r="FQ65" s="19">
        <f t="shared" ca="1" si="527"/>
        <v>0</v>
      </c>
      <c r="FR65" s="19">
        <f t="shared" ca="1" si="527"/>
        <v>0</v>
      </c>
      <c r="FS65" s="19">
        <f t="shared" ca="1" si="527"/>
        <v>0</v>
      </c>
      <c r="FT65" s="19">
        <f t="shared" ca="1" si="527"/>
        <v>0</v>
      </c>
      <c r="FU65" s="19">
        <f t="shared" ca="1" si="527"/>
        <v>0</v>
      </c>
      <c r="FV65" s="19">
        <f t="shared" ca="1" si="527"/>
        <v>0</v>
      </c>
      <c r="FW65" s="19">
        <f t="shared" ca="1" si="527"/>
        <v>0</v>
      </c>
      <c r="FX65" s="19">
        <f t="shared" ca="1" si="527"/>
        <v>0</v>
      </c>
      <c r="FY65" s="19">
        <f t="shared" ca="1" si="527"/>
        <v>0</v>
      </c>
      <c r="FZ65" s="19">
        <f t="shared" ca="1" si="527"/>
        <v>0</v>
      </c>
      <c r="GA65" s="19">
        <f t="shared" ca="1" si="527"/>
        <v>0</v>
      </c>
      <c r="GB65" s="19">
        <f t="shared" ca="1" si="527"/>
        <v>0</v>
      </c>
      <c r="GC65" s="19">
        <f t="shared" ca="1" si="527"/>
        <v>0</v>
      </c>
      <c r="GD65" s="19">
        <f t="shared" ca="1" si="527"/>
        <v>0</v>
      </c>
      <c r="GE65" s="19">
        <f t="shared" ca="1" si="527"/>
        <v>0</v>
      </c>
      <c r="GF65" s="19">
        <f t="shared" ca="1" si="527"/>
        <v>0</v>
      </c>
      <c r="GG65" s="19">
        <f t="shared" ca="1" si="527"/>
        <v>0</v>
      </c>
      <c r="GH65" s="19">
        <f t="shared" ca="1" si="527"/>
        <v>0</v>
      </c>
      <c r="GI65" s="19">
        <f t="shared" ca="1" si="527"/>
        <v>0</v>
      </c>
      <c r="GJ65" s="19">
        <f t="shared" ca="1" si="527"/>
        <v>0</v>
      </c>
      <c r="GK65" s="19">
        <f t="shared" ca="1" si="527"/>
        <v>0</v>
      </c>
      <c r="GL65" s="19">
        <f t="shared" ca="1" si="527"/>
        <v>0</v>
      </c>
      <c r="GM65" s="19">
        <f t="shared" ca="1" si="527"/>
        <v>0</v>
      </c>
      <c r="GN65" s="19">
        <f t="shared" ca="1" si="527"/>
        <v>0</v>
      </c>
      <c r="GO65" s="19">
        <f t="shared" ca="1" si="527"/>
        <v>0</v>
      </c>
      <c r="GP65" s="19">
        <f t="shared" ca="1" si="527"/>
        <v>0</v>
      </c>
      <c r="GQ65" s="19">
        <f t="shared" ca="1" si="527"/>
        <v>0</v>
      </c>
      <c r="GR65" s="19">
        <f t="shared" ca="1" si="527"/>
        <v>0</v>
      </c>
      <c r="GS65" s="19">
        <f t="shared" ca="1" si="527"/>
        <v>0</v>
      </c>
      <c r="GT65" s="19">
        <f t="shared" ca="1" si="527"/>
        <v>0</v>
      </c>
      <c r="GU65" s="19">
        <f t="shared" ca="1" si="527"/>
        <v>0</v>
      </c>
      <c r="GV65" s="19">
        <f t="shared" ca="1" si="527"/>
        <v>0</v>
      </c>
      <c r="GW65" s="19">
        <f t="shared" ca="1" si="527"/>
        <v>0</v>
      </c>
      <c r="GX65" s="19">
        <f t="shared" ca="1" si="527"/>
        <v>0</v>
      </c>
      <c r="GY65" s="19">
        <f t="shared" ca="1" si="527"/>
        <v>0</v>
      </c>
      <c r="GZ65" s="19">
        <f t="shared" ca="1" si="527"/>
        <v>0</v>
      </c>
      <c r="HA65" s="19">
        <f t="shared" ca="1" si="527"/>
        <v>0</v>
      </c>
      <c r="HB65" s="19">
        <f t="shared" ca="1" si="527"/>
        <v>0</v>
      </c>
      <c r="HC65" s="19">
        <f t="shared" ca="1" si="527"/>
        <v>0</v>
      </c>
      <c r="HD65" s="19">
        <f t="shared" ca="1" si="527"/>
        <v>0</v>
      </c>
      <c r="HE65" s="19">
        <f t="shared" ca="1" si="527"/>
        <v>0</v>
      </c>
      <c r="HF65" s="19">
        <f t="shared" ca="1" si="527"/>
        <v>0</v>
      </c>
      <c r="HG65" s="19">
        <f t="shared" ca="1" si="527"/>
        <v>0</v>
      </c>
      <c r="HH65" s="19">
        <f t="shared" ca="1" si="527"/>
        <v>0</v>
      </c>
      <c r="HI65" s="19">
        <f t="shared" ca="1" si="527"/>
        <v>0</v>
      </c>
      <c r="HJ65" s="19">
        <f t="shared" ca="1" si="527"/>
        <v>0</v>
      </c>
      <c r="HK65" s="19">
        <f t="shared" ca="1" si="527"/>
        <v>0</v>
      </c>
      <c r="HL65" s="19">
        <f t="shared" ca="1" si="528"/>
        <v>0</v>
      </c>
      <c r="HM65" s="19">
        <f t="shared" ca="1" si="528"/>
        <v>0</v>
      </c>
      <c r="HN65" s="19">
        <f t="shared" ca="1" si="528"/>
        <v>0</v>
      </c>
      <c r="HO65" s="19">
        <f t="shared" ca="1" si="528"/>
        <v>0</v>
      </c>
      <c r="HP65" s="19">
        <f t="shared" ca="1" si="528"/>
        <v>0</v>
      </c>
      <c r="HQ65" s="19">
        <f t="shared" ca="1" si="528"/>
        <v>0</v>
      </c>
      <c r="HR65" s="19">
        <f t="shared" ca="1" si="528"/>
        <v>0</v>
      </c>
      <c r="HS65" s="19">
        <f t="shared" ca="1" si="528"/>
        <v>0</v>
      </c>
      <c r="HT65" s="19">
        <f t="shared" ca="1" si="528"/>
        <v>0</v>
      </c>
      <c r="HU65" s="19">
        <f t="shared" ca="1" si="528"/>
        <v>0</v>
      </c>
      <c r="HV65" s="19">
        <f t="shared" ca="1" si="528"/>
        <v>0</v>
      </c>
      <c r="HW65" s="19">
        <f t="shared" ca="1" si="528"/>
        <v>0</v>
      </c>
      <c r="HX65" s="19">
        <f t="shared" ca="1" si="528"/>
        <v>0</v>
      </c>
      <c r="HY65" s="19">
        <f t="shared" ca="1" si="528"/>
        <v>0</v>
      </c>
      <c r="HZ65" s="19">
        <f t="shared" ca="1" si="528"/>
        <v>0</v>
      </c>
      <c r="IA65" s="19">
        <f t="shared" ca="1" si="528"/>
        <v>0</v>
      </c>
      <c r="IB65" s="19">
        <f t="shared" ca="1" si="528"/>
        <v>0</v>
      </c>
      <c r="IC65" s="19">
        <f t="shared" ca="1" si="528"/>
        <v>0</v>
      </c>
      <c r="ID65" s="19">
        <f t="shared" ca="1" si="528"/>
        <v>0</v>
      </c>
      <c r="IE65" s="5">
        <f t="shared" ca="1" si="529"/>
        <v>67</v>
      </c>
      <c r="IF65" s="9"/>
      <c r="IG65" s="5">
        <f t="shared" ca="1" si="530"/>
        <v>1</v>
      </c>
      <c r="IH65" s="5" t="b">
        <f t="shared" ca="1" si="530"/>
        <v>0</v>
      </c>
      <c r="II65" s="19">
        <f t="shared" ca="1" si="531"/>
        <v>0</v>
      </c>
      <c r="IJ65" s="5">
        <f t="shared" ca="1" si="530"/>
        <v>55</v>
      </c>
      <c r="IK65" s="19">
        <f t="shared" ca="1" si="531"/>
        <v>1</v>
      </c>
      <c r="IL65" s="19">
        <f t="shared" ca="1" si="531"/>
        <v>0</v>
      </c>
      <c r="IM65" s="19">
        <f t="shared" ca="1" si="531"/>
        <v>0</v>
      </c>
      <c r="IN65" s="19">
        <f t="shared" ca="1" si="531"/>
        <v>0</v>
      </c>
      <c r="IO65" s="19">
        <f t="shared" ca="1" si="531"/>
        <v>0</v>
      </c>
      <c r="IP65" s="19">
        <f t="shared" ca="1" si="531"/>
        <v>0</v>
      </c>
      <c r="IQ65" s="19">
        <f t="shared" ca="1" si="531"/>
        <v>0</v>
      </c>
      <c r="IR65" s="19">
        <f t="shared" ca="1" si="531"/>
        <v>0</v>
      </c>
      <c r="IS65" s="19">
        <f t="shared" ca="1" si="531"/>
        <v>0</v>
      </c>
      <c r="IT65" s="19">
        <f t="shared" ca="1" si="531"/>
        <v>0</v>
      </c>
      <c r="IU65" s="19">
        <f t="shared" ca="1" si="531"/>
        <v>0</v>
      </c>
      <c r="IV65" s="19">
        <f t="shared" ca="1" si="531"/>
        <v>0</v>
      </c>
      <c r="IW65" s="19">
        <f t="shared" ca="1" si="531"/>
        <v>0</v>
      </c>
      <c r="IX65" s="19">
        <f t="shared" ca="1" si="531"/>
        <v>0</v>
      </c>
      <c r="IY65" s="19">
        <f t="shared" ca="1" si="531"/>
        <v>0</v>
      </c>
      <c r="IZ65" s="19">
        <f t="shared" ca="1" si="531"/>
        <v>0</v>
      </c>
      <c r="JA65" s="19">
        <f t="shared" ca="1" si="531"/>
        <v>0</v>
      </c>
      <c r="JB65" s="19">
        <f t="shared" ca="1" si="531"/>
        <v>0</v>
      </c>
      <c r="JC65" s="19">
        <f t="shared" ca="1" si="531"/>
        <v>0</v>
      </c>
      <c r="JD65" s="19">
        <f t="shared" ca="1" si="531"/>
        <v>0</v>
      </c>
      <c r="JE65" s="19">
        <f t="shared" ca="1" si="531"/>
        <v>0</v>
      </c>
      <c r="JF65" s="19">
        <f t="shared" ca="1" si="531"/>
        <v>0</v>
      </c>
      <c r="JG65" s="19">
        <f t="shared" ca="1" si="531"/>
        <v>1</v>
      </c>
      <c r="JH65" s="19">
        <f t="shared" ca="1" si="531"/>
        <v>0</v>
      </c>
      <c r="JI65" s="19">
        <f t="shared" ca="1" si="531"/>
        <v>1</v>
      </c>
      <c r="JJ65" s="9"/>
      <c r="JK65" s="5" t="b">
        <f t="shared" ca="1" si="532"/>
        <v>0</v>
      </c>
      <c r="JL65" s="19" t="str">
        <f t="shared" ca="1" si="533"/>
        <v>-</v>
      </c>
      <c r="JM65" s="19" t="str">
        <f t="shared" ca="1" si="533"/>
        <v>-</v>
      </c>
      <c r="JN65" s="5" t="b">
        <f t="shared" ca="1" si="534"/>
        <v>0</v>
      </c>
      <c r="JO65" s="5" t="b">
        <f t="shared" ca="1" si="534"/>
        <v>0</v>
      </c>
      <c r="JP65" s="5" t="b">
        <f t="shared" ca="1" si="534"/>
        <v>1</v>
      </c>
      <c r="JQ65" s="144">
        <f t="shared" ca="1" si="552"/>
        <v>1</v>
      </c>
      <c r="JR65" s="144">
        <f t="shared" ca="1" si="552"/>
        <v>1</v>
      </c>
      <c r="JS65" s="19" t="str">
        <f t="shared" ca="1" si="553"/>
        <v>-</v>
      </c>
      <c r="JT65" s="19" t="str">
        <f t="shared" ca="1" si="553"/>
        <v>-</v>
      </c>
      <c r="JU65" s="19" t="str">
        <f t="shared" ca="1" si="553"/>
        <v>-</v>
      </c>
      <c r="JV65" s="19" t="str">
        <f t="shared" ca="1" si="553"/>
        <v>-</v>
      </c>
      <c r="JW65" s="19">
        <f t="shared" ca="1" si="553"/>
        <v>1</v>
      </c>
      <c r="JX65" s="19">
        <f t="shared" ca="1" si="553"/>
        <v>0.66</v>
      </c>
      <c r="JY65" s="19" t="str">
        <f t="shared" ca="1" si="553"/>
        <v>-</v>
      </c>
      <c r="JZ65" s="5" t="b" cm="1">
        <f t="array" aca="1" ref="JZ65" ca="1">IF(OR(KA65:KH65&lt;&gt;"-"),TRUE,"-")</f>
        <v>1</v>
      </c>
      <c r="KA65" s="237">
        <f t="shared" ref="KA65:KH68" ca="1" si="563">OFFSET(KA65,-1,0)</f>
        <v>2</v>
      </c>
      <c r="KB65" s="237">
        <f t="shared" ca="1" si="563"/>
        <v>2</v>
      </c>
      <c r="KC65" s="237">
        <f t="shared" ca="1" si="563"/>
        <v>2</v>
      </c>
      <c r="KD65" s="237">
        <f t="shared" ca="1" si="563"/>
        <v>2</v>
      </c>
      <c r="KE65" s="237">
        <f t="shared" ca="1" si="563"/>
        <v>2</v>
      </c>
      <c r="KF65" s="237">
        <f t="shared" ca="1" si="563"/>
        <v>2</v>
      </c>
      <c r="KG65" s="237">
        <f t="shared" ca="1" si="563"/>
        <v>2</v>
      </c>
      <c r="KH65" s="237">
        <f t="shared" ca="1" si="563"/>
        <v>2</v>
      </c>
      <c r="KI65" s="5" t="str">
        <f t="array" aca="1" ref="KI65" ca="1">IF(OR(KJ65:KP65&lt;&gt;"-"),TRUE,"-")</f>
        <v>-</v>
      </c>
      <c r="KJ65" s="19" t="str">
        <f t="shared" ca="1" si="555"/>
        <v>-</v>
      </c>
      <c r="KK65" s="19" t="str">
        <f t="shared" ca="1" si="555"/>
        <v>-</v>
      </c>
      <c r="KL65" s="19" t="str">
        <f t="shared" ca="1" si="555"/>
        <v>-</v>
      </c>
      <c r="KM65" s="19" t="str">
        <f t="shared" ca="1" si="555"/>
        <v>-</v>
      </c>
      <c r="KN65" s="19" t="str">
        <f t="shared" ca="1" si="555"/>
        <v>-</v>
      </c>
      <c r="KO65" s="19" t="str">
        <f t="shared" ca="1" si="555"/>
        <v>-</v>
      </c>
      <c r="KP65" s="19" t="str">
        <f t="shared" ca="1" si="555"/>
        <v>-</v>
      </c>
      <c r="KQ65" s="19" t="b">
        <f t="shared" ca="1" si="555"/>
        <v>0</v>
      </c>
      <c r="KR65" s="144">
        <f t="shared" ca="1" si="536"/>
        <v>2</v>
      </c>
      <c r="KS65" s="19">
        <f t="shared" ca="1" si="555"/>
        <v>2</v>
      </c>
      <c r="KT65" s="19" t="b">
        <f t="shared" ca="1" si="555"/>
        <v>0</v>
      </c>
      <c r="KU65" s="19" t="str">
        <f t="shared" ca="1" si="555"/>
        <v>-</v>
      </c>
      <c r="KV65" s="5" t="str">
        <f t="shared" ca="1" si="537"/>
        <v>-</v>
      </c>
      <c r="KW65" s="5" t="str">
        <f t="shared" ca="1" si="537"/>
        <v>-</v>
      </c>
      <c r="KX65" s="5" t="str">
        <f t="shared" ca="1" si="537"/>
        <v>-</v>
      </c>
      <c r="KY65" s="5" t="str">
        <f t="shared" ca="1" si="537"/>
        <v>-</v>
      </c>
      <c r="KZ65" s="19" t="b">
        <f t="shared" ca="1" si="556"/>
        <v>0</v>
      </c>
      <c r="LA65" s="19" t="str">
        <f t="shared" ca="1" si="556"/>
        <v>-</v>
      </c>
      <c r="LB65" s="19" t="str">
        <f ca="1">OFFSET(LB$5,$B65,0)</f>
        <v>-</v>
      </c>
      <c r="LC65" s="19" t="b">
        <f ca="1">OFFSET(LC$5,$B65,0)</f>
        <v>1</v>
      </c>
      <c r="LD65" s="19">
        <f t="shared" ca="1" si="556"/>
        <v>0.75</v>
      </c>
      <c r="LE65" s="19">
        <f t="shared" ca="1" si="556"/>
        <v>0.75</v>
      </c>
      <c r="LF65" s="19">
        <f t="shared" ca="1" si="556"/>
        <v>0.99</v>
      </c>
      <c r="LG65" s="19">
        <f t="shared" ca="1" si="556"/>
        <v>0.5</v>
      </c>
      <c r="LH65" s="19">
        <f t="shared" ca="1" si="556"/>
        <v>0</v>
      </c>
      <c r="LI65" s="19">
        <f t="shared" ca="1" si="556"/>
        <v>0</v>
      </c>
      <c r="LJ65" s="19" t="str">
        <f t="shared" ca="1" si="556"/>
        <v>-</v>
      </c>
      <c r="LK65" s="5" t="str" cm="1">
        <f t="array" aca="1" ref="LK65" ca="1">INDEX(i.meatgrid,$Q65,LK$7)</f>
        <v>-</v>
      </c>
      <c r="LL65" s="19" t="str">
        <f t="shared" ca="1" si="556"/>
        <v>-</v>
      </c>
      <c r="LM65" s="5">
        <f t="shared" ca="1" si="539"/>
        <v>1</v>
      </c>
      <c r="LN65" s="9"/>
      <c r="LO65" s="19">
        <f t="shared" ca="1" si="556"/>
        <v>70</v>
      </c>
      <c r="LP65" s="19">
        <f t="shared" ca="1" si="540"/>
        <v>50</v>
      </c>
      <c r="LQ65" s="19">
        <f t="shared" ca="1" si="540"/>
        <v>80</v>
      </c>
      <c r="LR65" s="19">
        <f t="shared" ca="1" si="540"/>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1"/>
        <v>1</v>
      </c>
      <c r="LX65" s="5">
        <f t="shared" ca="1" si="542"/>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3"/>
        <v>1</v>
      </c>
      <c r="MH65" s="9"/>
      <c r="MI65" s="19" t="b">
        <f t="shared" ca="1" si="544"/>
        <v>0</v>
      </c>
      <c r="MJ65" s="19" t="b">
        <f t="shared" ca="1" si="544"/>
        <v>0</v>
      </c>
      <c r="MK65" s="19">
        <f t="shared" ca="1" si="544"/>
        <v>1</v>
      </c>
      <c r="ML65" s="19">
        <f t="shared" ca="1" si="544"/>
        <v>0.75</v>
      </c>
      <c r="MM65" s="19">
        <f t="shared" ca="1" si="544"/>
        <v>0.75</v>
      </c>
      <c r="MN65" s="19">
        <f t="shared" ca="1" si="544"/>
        <v>0.8</v>
      </c>
      <c r="MO65" s="19">
        <f t="shared" ca="1" si="544"/>
        <v>0.82499999999999996</v>
      </c>
      <c r="MP65" s="19">
        <f t="shared" ca="1" si="544"/>
        <v>0.875</v>
      </c>
      <c r="MQ65" s="19">
        <f t="shared" ca="1" si="544"/>
        <v>0.9</v>
      </c>
      <c r="MR65" s="19">
        <f t="shared" ca="1" si="544"/>
        <v>1</v>
      </c>
      <c r="MS65" s="19">
        <f t="shared" ca="1" si="544"/>
        <v>0.875</v>
      </c>
      <c r="MT65" s="19" t="b">
        <f t="shared" ca="1" si="544"/>
        <v>1</v>
      </c>
      <c r="MU65" s="19">
        <f t="shared" ca="1" si="544"/>
        <v>74.989999999999995</v>
      </c>
      <c r="MV65" s="19" t="str">
        <f t="shared" ca="1" si="544"/>
        <v>-</v>
      </c>
      <c r="MW65" s="19" t="str">
        <f t="shared" ca="1" si="544"/>
        <v>-</v>
      </c>
      <c r="MX65" s="19" t="str">
        <f t="shared" ca="1" si="544"/>
        <v>-</v>
      </c>
      <c r="MY65" s="19" t="str">
        <f t="shared" ca="1" si="545"/>
        <v>-</v>
      </c>
      <c r="MZ65" s="19" t="str">
        <f t="shared" ca="1" si="545"/>
        <v>-</v>
      </c>
      <c r="NA65" s="19" t="str">
        <f t="shared" ca="1" si="545"/>
        <v>-</v>
      </c>
      <c r="NB65" s="19" t="str">
        <f t="shared" ca="1" si="545"/>
        <v>-</v>
      </c>
      <c r="NC65" s="19">
        <f t="shared" ca="1" si="545"/>
        <v>36.99</v>
      </c>
      <c r="ND65" s="19">
        <f t="shared" ca="1" si="545"/>
        <v>36.99</v>
      </c>
      <c r="NE65" s="19" t="str">
        <f t="shared" ca="1" si="545"/>
        <v>-</v>
      </c>
      <c r="NF65" s="19" t="str">
        <f t="shared" ca="1" si="545"/>
        <v>-</v>
      </c>
      <c r="NG65" s="19" t="str">
        <f t="shared" ca="1" si="545"/>
        <v>-</v>
      </c>
      <c r="NH65" s="19" t="str">
        <f t="shared" ca="1" si="545"/>
        <v>-</v>
      </c>
      <c r="NI65" s="19" t="str">
        <f t="shared" ca="1" si="545"/>
        <v>-</v>
      </c>
      <c r="NJ65" s="19">
        <f t="shared" ca="1" si="545"/>
        <v>49.99</v>
      </c>
      <c r="NK65" s="19">
        <f t="shared" ca="1" si="545"/>
        <v>49.99</v>
      </c>
      <c r="NL65" s="19">
        <f t="shared" ca="1" si="545"/>
        <v>49.99</v>
      </c>
      <c r="NM65" s="19">
        <f t="shared" ca="1" si="545"/>
        <v>49.99</v>
      </c>
      <c r="NN65" s="19">
        <f t="shared" ca="1" si="545"/>
        <v>49.99</v>
      </c>
      <c r="NO65" s="19">
        <f t="shared" ca="1" si="545"/>
        <v>49.99</v>
      </c>
      <c r="NP65" s="19">
        <f t="shared" ca="1" si="545"/>
        <v>49.99</v>
      </c>
      <c r="NQ65" s="19">
        <f t="shared" ca="1" si="545"/>
        <v>49.99</v>
      </c>
      <c r="NR65" s="19">
        <f t="shared" ca="1" si="545"/>
        <v>412.99</v>
      </c>
      <c r="NS65" s="19">
        <f t="shared" ca="1" si="545"/>
        <v>412.99</v>
      </c>
      <c r="NT65" s="19" t="str">
        <f t="shared" ca="1" si="545"/>
        <v>-</v>
      </c>
      <c r="NU65" s="19" t="str">
        <f t="shared" ca="1" si="545"/>
        <v>-</v>
      </c>
      <c r="NV65" s="19" t="str">
        <f t="shared" ca="1" si="545"/>
        <v>-</v>
      </c>
      <c r="NW65" s="19" t="str">
        <f t="shared" ca="1" si="545"/>
        <v>-</v>
      </c>
      <c r="NX65" s="19" t="str">
        <f t="shared" ca="1" si="545"/>
        <v>-</v>
      </c>
      <c r="NY65" s="19">
        <f t="shared" ca="1" si="545"/>
        <v>6.8900000000000006</v>
      </c>
      <c r="NZ65" s="19">
        <f t="shared" ca="1" si="545"/>
        <v>6.8900000000000006</v>
      </c>
      <c r="OA65" s="19">
        <f t="shared" ca="1" si="545"/>
        <v>6.8900000000000006</v>
      </c>
      <c r="OB65" s="19">
        <f t="shared" ca="1" si="545"/>
        <v>6.8900000000000006</v>
      </c>
      <c r="OC65" s="19">
        <f t="shared" ca="1" si="545"/>
        <v>6.8900000000000006</v>
      </c>
      <c r="OD65" s="19">
        <f t="shared" ca="1" si="545"/>
        <v>6.8900000000000006</v>
      </c>
      <c r="OE65" s="19">
        <f t="shared" ca="1" si="545"/>
        <v>6.8900000000000006</v>
      </c>
      <c r="OF65" s="19">
        <f t="shared" ca="1" si="545"/>
        <v>6.8900000000000006</v>
      </c>
      <c r="OG65" s="19">
        <f t="shared" ca="1" si="545"/>
        <v>346.99</v>
      </c>
      <c r="OH65" s="19">
        <f t="shared" ca="1" si="545"/>
        <v>346.99</v>
      </c>
      <c r="OI65" s="19" t="str">
        <f t="shared" ca="1" si="545"/>
        <v>-</v>
      </c>
      <c r="OJ65" s="19" t="str">
        <f t="shared" ca="1" si="545"/>
        <v>-</v>
      </c>
      <c r="OK65" s="19" t="str">
        <f t="shared" ca="1" si="545"/>
        <v>-</v>
      </c>
      <c r="OL65" s="19" t="str">
        <f t="shared" ca="1" si="545"/>
        <v>-</v>
      </c>
      <c r="OM65" s="19" t="str">
        <f t="shared" ca="1" si="545"/>
        <v>-</v>
      </c>
      <c r="ON65" s="19">
        <f t="shared" ca="1" si="545"/>
        <v>0</v>
      </c>
      <c r="OO65" s="24">
        <v>0</v>
      </c>
    </row>
    <row r="66" spans="1:405" outlineLevel="2">
      <c r="A66" s="21">
        <f t="shared" si="158"/>
        <v>61</v>
      </c>
      <c r="B66" s="222">
        <f t="shared" ca="1" si="557"/>
        <v>58</v>
      </c>
      <c r="C66">
        <v>203</v>
      </c>
      <c r="D66" s="144" t="str">
        <f t="shared" ca="1" si="506"/>
        <v>GSM</v>
      </c>
      <c r="E66" t="b">
        <v>0</v>
      </c>
      <c r="F66" t="b">
        <v>0</v>
      </c>
      <c r="G66" t="b">
        <f t="shared" si="507"/>
        <v>0</v>
      </c>
      <c r="H66" s="237">
        <f t="shared" ca="1" si="558"/>
        <v>2</v>
      </c>
      <c r="I66" s="237">
        <f t="shared" ca="1" si="558"/>
        <v>1</v>
      </c>
      <c r="J66" s="237" t="str">
        <f t="shared" ca="1" si="558"/>
        <v/>
      </c>
      <c r="K66" s="237">
        <f t="shared" ca="1" si="558"/>
        <v>2</v>
      </c>
      <c r="L66" s="237">
        <f t="shared" ca="1" si="546"/>
        <v>2</v>
      </c>
      <c r="M66" s="237">
        <f t="shared" ca="1" si="546"/>
        <v>2</v>
      </c>
      <c r="N66" s="237">
        <f t="shared" ca="1" si="546"/>
        <v>3</v>
      </c>
      <c r="O66" s="237">
        <f t="shared" ca="1" si="546"/>
        <v>1</v>
      </c>
      <c r="P66" s="237">
        <f t="shared" ca="1" si="546"/>
        <v>1</v>
      </c>
      <c r="Q66" s="237">
        <f t="shared" ca="1" si="546"/>
        <v>2</v>
      </c>
      <c r="R66" s="237">
        <f t="shared" ca="1" si="546"/>
        <v>1</v>
      </c>
      <c r="S66" s="237">
        <f t="shared" ca="1" si="546"/>
        <v>1</v>
      </c>
      <c r="T66" s="237">
        <f t="shared" ca="1" si="546"/>
        <v>1</v>
      </c>
      <c r="U66" s="275"/>
      <c r="V66" s="275"/>
      <c r="W66" s="237">
        <f t="shared" ca="1" si="547"/>
        <v>0</v>
      </c>
      <c r="X66" s="275"/>
      <c r="Y66" s="275">
        <f t="shared" ca="1" si="548"/>
        <v>0</v>
      </c>
      <c r="Z66" s="275">
        <f t="shared" ca="1" si="548"/>
        <v>0</v>
      </c>
      <c r="AA66" s="275">
        <f t="shared" ca="1" si="548"/>
        <v>0</v>
      </c>
      <c r="AB66" s="275">
        <f t="shared" ca="1" si="548"/>
        <v>0</v>
      </c>
      <c r="AC66" s="275">
        <f t="shared" ca="1" si="548"/>
        <v>0</v>
      </c>
      <c r="AD66" s="275">
        <f t="shared" ca="1" si="548"/>
        <v>0</v>
      </c>
      <c r="AE66" s="275">
        <f t="shared" ca="1" si="548"/>
        <v>0</v>
      </c>
      <c r="AF66" s="144">
        <f ca="1">INDEX(CHOOSE($N66,DataAutumn!i.AdultDrys,DataWinter!i.AdultDrys,DataSpring!i.AdultDrys),1,$M66)</f>
        <v>3</v>
      </c>
      <c r="AG66" s="5">
        <f t="shared" ca="1" si="508"/>
        <v>2</v>
      </c>
      <c r="AH66" s="5">
        <f t="shared" ca="1" si="508"/>
        <v>0</v>
      </c>
      <c r="AI66" s="5">
        <f t="shared" ca="1" si="509"/>
        <v>1</v>
      </c>
      <c r="AJ66">
        <f t="shared" ca="1" si="510"/>
        <v>1</v>
      </c>
      <c r="AL66" s="231" t="str">
        <f ca="1">TEXT(LEFT(OFFSET(AL66,-1,0),5)+1,"00000")&amp;MID(OFFSET(AL66,-1,0),6,FIND(" ",OFFSET(AL66,-1,0),7)-5)
&amp; $D66           &amp; IF($IG66=0," FWM","")&amp;IF($IG66=1," MWM","")&amp;IF($IG66=5," Mat","")&amp;IF($IH66=TRUE,"&amp;BBT","    ")          &amp; " Day"&amp;INDEX(i.DOY,$N66,1)
&amp; " Scan"&amp;TEXT($O66,"0")        &amp;" "&amp; INDEX(DataMaster!$B$98:$B$104,$Q66,0)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9"/>
        <v>-</v>
      </c>
      <c r="AP66" s="237" t="str">
        <f t="shared" ca="1" si="559"/>
        <v>-</v>
      </c>
      <c r="AQ66" s="237" t="str">
        <f t="shared" ca="1" si="559"/>
        <v>-</v>
      </c>
      <c r="AR66" s="237" t="str">
        <f t="shared" ca="1" si="559"/>
        <v>-</v>
      </c>
      <c r="AS66" s="237" t="str">
        <f t="shared" ca="1" si="559"/>
        <v>-</v>
      </c>
      <c r="AT66" s="237" t="str">
        <f t="shared" ca="1" si="559"/>
        <v>-</v>
      </c>
      <c r="AU66" s="237" t="str">
        <f t="shared" ca="1" si="559"/>
        <v>-</v>
      </c>
      <c r="AV66" s="237" t="str">
        <f t="shared" ca="1" si="559"/>
        <v>-</v>
      </c>
      <c r="AW66" s="9"/>
      <c r="AX66" s="5" t="b">
        <f t="shared" ca="1" si="511"/>
        <v>0</v>
      </c>
      <c r="AY66" s="5" t="str">
        <f t="shared" ca="1" si="511"/>
        <v>-</v>
      </c>
      <c r="AZ66" s="5" t="b">
        <f t="shared" ca="1" si="511"/>
        <v>0</v>
      </c>
      <c r="BA66" s="5" t="b">
        <f t="shared" ca="1" si="511"/>
        <v>1</v>
      </c>
      <c r="BB66" s="5" t="b">
        <f t="shared" ca="1" si="511"/>
        <v>1</v>
      </c>
      <c r="BC66" s="144">
        <f t="shared" ca="1" si="511"/>
        <v>0</v>
      </c>
      <c r="BD66" s="19" t="b">
        <f t="shared" ca="1" si="512"/>
        <v>1</v>
      </c>
      <c r="BE66" s="9"/>
      <c r="BF66" s="5" t="str">
        <f t="shared" ca="1" si="513"/>
        <v>-</v>
      </c>
      <c r="BG66" s="19" t="str">
        <f t="shared" ca="1" si="514"/>
        <v>-</v>
      </c>
      <c r="BH66" s="19" t="str">
        <f t="shared" ca="1" si="514"/>
        <v>-</v>
      </c>
      <c r="BI66" s="19" t="str">
        <f t="shared" ca="1" si="514"/>
        <v>-</v>
      </c>
      <c r="BJ66" s="5" t="str">
        <f t="shared" ca="1" si="515"/>
        <v>-</v>
      </c>
      <c r="BK66" s="19" t="str">
        <f t="shared" ca="1" si="516"/>
        <v>-</v>
      </c>
      <c r="BL66" s="5" t="str">
        <f t="shared" ca="1" si="517"/>
        <v>-</v>
      </c>
      <c r="BM66" s="19" t="str">
        <f t="shared" ca="1" si="518"/>
        <v>-</v>
      </c>
      <c r="BN66" s="19" t="str">
        <f t="shared" ca="1" si="518"/>
        <v>-</v>
      </c>
      <c r="BO66" s="19" t="str">
        <f t="shared" ca="1" si="518"/>
        <v>-</v>
      </c>
      <c r="BP66" s="5" t="str">
        <f t="shared" ca="1" si="519"/>
        <v>-</v>
      </c>
      <c r="BQ66" s="9"/>
      <c r="BR66" s="19" t="str">
        <f t="shared" ca="1" si="520"/>
        <v>-</v>
      </c>
      <c r="BS66" s="19" t="str">
        <f t="shared" ca="1" si="520"/>
        <v>-</v>
      </c>
      <c r="BT66" s="19" t="str">
        <f t="shared" ca="1" si="520"/>
        <v>-</v>
      </c>
      <c r="BU66" s="19" t="str">
        <f t="shared" ca="1" si="520"/>
        <v>-</v>
      </c>
      <c r="BV66" s="19" t="str">
        <f t="shared" ca="1" si="520"/>
        <v>-</v>
      </c>
      <c r="BW66" s="19" t="str">
        <f t="shared" ca="1" si="520"/>
        <v>-</v>
      </c>
      <c r="BX66" s="19" t="str">
        <f t="shared" ca="1" si="520"/>
        <v>-</v>
      </c>
      <c r="BY66" s="19" t="str">
        <f t="shared" ca="1" si="520"/>
        <v>-</v>
      </c>
      <c r="BZ66" s="19" t="str">
        <f t="shared" ca="1" si="520"/>
        <v>-</v>
      </c>
      <c r="CA66" s="19" t="str">
        <f t="shared" ca="1" si="520"/>
        <v>-</v>
      </c>
      <c r="CB66" s="9"/>
      <c r="CC66" s="237" t="b">
        <f t="shared" ref="CC66:CG68" ca="1" si="564">OFFSET(CC66,-1,0)</f>
        <v>1</v>
      </c>
      <c r="CD66" s="12" t="b">
        <v>0</v>
      </c>
      <c r="CE66" s="237" t="b">
        <f t="shared" ca="1" si="564"/>
        <v>1</v>
      </c>
      <c r="CF66" s="251">
        <f t="shared" ref="CF66:CF67" ca="1" si="565">IF(OFFSET($E66,-1,0),OFFSET($CJ66,-1,0),OFFSET(CF66,-1,0))</f>
        <v>2232101</v>
      </c>
      <c r="CG66" s="237" t="b">
        <f t="shared" ca="1" si="564"/>
        <v>0</v>
      </c>
      <c r="CH66" s="12" t="s">
        <v>34</v>
      </c>
      <c r="CI66" s="19" t="b">
        <f t="shared" ca="1" si="549"/>
        <v>1</v>
      </c>
      <c r="CJ66" s="237">
        <f t="shared" ca="1" si="560"/>
        <v>2232104</v>
      </c>
      <c r="CK66" s="19" t="str">
        <f t="shared" ca="1" si="549"/>
        <v>-</v>
      </c>
      <c r="CL66" s="19">
        <f t="shared" ca="1" si="549"/>
        <v>1</v>
      </c>
      <c r="CM66" s="19">
        <f t="shared" ca="1" si="549"/>
        <v>1</v>
      </c>
      <c r="CN66" s="9"/>
      <c r="CO66" s="444">
        <f t="shared" ca="1" si="522"/>
        <v>652</v>
      </c>
      <c r="CP66" s="444">
        <f t="shared" ca="1" si="522"/>
        <v>686</v>
      </c>
      <c r="CQ66" s="444">
        <f t="shared" ca="1" si="522"/>
        <v>721</v>
      </c>
      <c r="CR66" s="152">
        <f t="shared" ca="1" si="523"/>
        <v>378</v>
      </c>
      <c r="CS66" s="152">
        <f t="shared" ca="1" si="523"/>
        <v>413</v>
      </c>
      <c r="CT66" s="152">
        <f t="shared" ca="1" si="523"/>
        <v>448</v>
      </c>
      <c r="CU66" s="19" t="str">
        <f t="shared" ca="1" si="524"/>
        <v>-</v>
      </c>
      <c r="CV66" s="12" t="b">
        <v>0</v>
      </c>
      <c r="CW66" s="12" t="b">
        <v>0</v>
      </c>
      <c r="CX66" s="12" t="b">
        <v>0</v>
      </c>
      <c r="CY66" s="12" t="b">
        <v>0</v>
      </c>
      <c r="CZ66" s="19" t="b">
        <f t="shared" ca="1" si="524"/>
        <v>1</v>
      </c>
      <c r="DA66" s="19">
        <f t="shared" ca="1" si="524"/>
        <v>0</v>
      </c>
      <c r="DB66" s="19">
        <f t="shared" ca="1" si="524"/>
        <v>0</v>
      </c>
      <c r="DC66" s="19">
        <f t="shared" ca="1" si="524"/>
        <v>0</v>
      </c>
      <c r="DD66" s="19">
        <f t="shared" ca="1" si="524"/>
        <v>0</v>
      </c>
      <c r="DE66" s="19">
        <f t="shared" ca="1" si="524"/>
        <v>0</v>
      </c>
      <c r="DF66" s="19">
        <f t="shared" ca="1" si="524"/>
        <v>0</v>
      </c>
      <c r="DG66" s="19">
        <f t="shared" ca="1" si="524"/>
        <v>0</v>
      </c>
      <c r="DH66" s="19">
        <f t="shared" ca="1" si="524"/>
        <v>0</v>
      </c>
      <c r="DI66" s="19">
        <f t="shared" ca="1" si="524"/>
        <v>0</v>
      </c>
      <c r="DJ66" s="19">
        <f t="shared" ca="1" si="524"/>
        <v>0</v>
      </c>
      <c r="DK66" s="19">
        <f t="shared" ca="1" si="524"/>
        <v>0</v>
      </c>
      <c r="DL66" s="19">
        <f t="shared" ca="1" si="525"/>
        <v>0</v>
      </c>
      <c r="DM66" s="12">
        <v>3</v>
      </c>
      <c r="DN66" s="12">
        <v>3</v>
      </c>
      <c r="DO66" s="19">
        <f t="shared" ca="1" si="561"/>
        <v>0</v>
      </c>
      <c r="DP66" s="12">
        <v>1</v>
      </c>
      <c r="DQ66" s="12">
        <v>-1</v>
      </c>
      <c r="DR66" s="19" t="str">
        <f t="shared" ca="1" si="525"/>
        <v>-</v>
      </c>
      <c r="DS66" s="19" t="str">
        <f t="shared" ca="1" si="525"/>
        <v>-</v>
      </c>
      <c r="DT66" s="19" t="str">
        <f t="shared" ca="1" si="525"/>
        <v>-</v>
      </c>
      <c r="DU66" s="251">
        <f t="shared" ca="1" si="550"/>
        <v>0</v>
      </c>
      <c r="DV66" s="251">
        <f t="shared" si="562"/>
        <v>1</v>
      </c>
      <c r="DW66" s="251">
        <f t="shared" si="551"/>
        <v>-1</v>
      </c>
      <c r="DX66" s="19" t="str">
        <f t="shared" ca="1" si="525"/>
        <v>-</v>
      </c>
      <c r="DY66" s="19" t="str">
        <f t="shared" ca="1" si="525"/>
        <v>-</v>
      </c>
      <c r="DZ66" s="19" t="str">
        <f t="shared" ca="1" si="525"/>
        <v>-</v>
      </c>
      <c r="EA66" s="19" t="str">
        <f t="shared" ca="1" si="525"/>
        <v>-</v>
      </c>
      <c r="EB66" s="19" t="str">
        <f t="shared" ca="1" si="525"/>
        <v>-</v>
      </c>
      <c r="EC66" s="19" t="str">
        <f t="shared" ca="1" si="525"/>
        <v>-</v>
      </c>
      <c r="ED66" s="19">
        <f t="shared" ca="1" si="525"/>
        <v>0</v>
      </c>
      <c r="EE66" s="19">
        <f t="shared" ca="1" si="525"/>
        <v>0</v>
      </c>
      <c r="EF66" s="19">
        <f t="shared" ca="1" si="525"/>
        <v>0</v>
      </c>
      <c r="EG66" s="19">
        <f t="shared" ca="1" si="525"/>
        <v>0</v>
      </c>
      <c r="EH66" s="19">
        <f t="shared" ca="1" si="525"/>
        <v>0</v>
      </c>
      <c r="EI66" s="19">
        <f t="shared" ca="1" si="525"/>
        <v>0</v>
      </c>
      <c r="EJ66" s="19">
        <f t="shared" ca="1" si="525"/>
        <v>0</v>
      </c>
      <c r="EK66" s="19">
        <f t="shared" ca="1" si="525"/>
        <v>0</v>
      </c>
      <c r="EL66" s="19">
        <f t="shared" ca="1" si="525"/>
        <v>0</v>
      </c>
      <c r="EM66" s="19">
        <f t="shared" ca="1" si="525"/>
        <v>0</v>
      </c>
      <c r="EN66" s="19">
        <f t="shared" ca="1" si="525"/>
        <v>0</v>
      </c>
      <c r="EO66" s="19">
        <f t="shared" ca="1" si="525"/>
        <v>0</v>
      </c>
      <c r="EP66" s="19">
        <f t="shared" ca="1" si="525"/>
        <v>0</v>
      </c>
      <c r="EQ66" s="19">
        <f t="shared" ca="1" si="525"/>
        <v>0</v>
      </c>
      <c r="ER66" s="19">
        <f t="shared" ca="1" si="525"/>
        <v>0</v>
      </c>
      <c r="ES66" s="19">
        <f t="shared" ca="1" si="525"/>
        <v>0</v>
      </c>
      <c r="ET66" s="19">
        <f t="shared" ca="1" si="526"/>
        <v>0</v>
      </c>
      <c r="EU66" s="19">
        <f t="shared" ca="1" si="526"/>
        <v>0</v>
      </c>
      <c r="EV66" s="19">
        <f t="shared" ca="1" si="526"/>
        <v>0</v>
      </c>
      <c r="EW66" s="19">
        <f t="shared" ca="1" si="526"/>
        <v>0</v>
      </c>
      <c r="EX66" s="19">
        <f t="shared" ca="1" si="526"/>
        <v>0</v>
      </c>
      <c r="EY66" s="19">
        <f t="shared" ca="1" si="526"/>
        <v>0</v>
      </c>
      <c r="EZ66" s="19">
        <f t="shared" ca="1" si="526"/>
        <v>0</v>
      </c>
      <c r="FA66" s="19">
        <f t="shared" ca="1" si="526"/>
        <v>0</v>
      </c>
      <c r="FB66" s="19">
        <f t="shared" ca="1" si="526"/>
        <v>0</v>
      </c>
      <c r="FC66" s="19">
        <f t="shared" ca="1" si="526"/>
        <v>0</v>
      </c>
      <c r="FD66" s="19">
        <f t="shared" ca="1" si="526"/>
        <v>0</v>
      </c>
      <c r="FE66" s="19">
        <f t="shared" ca="1" si="526"/>
        <v>0</v>
      </c>
      <c r="FF66" s="19">
        <f t="shared" ca="1" si="526"/>
        <v>0</v>
      </c>
      <c r="FG66" s="19">
        <f t="shared" ca="1" si="526"/>
        <v>0</v>
      </c>
      <c r="FH66" s="19">
        <f t="shared" ca="1" si="526"/>
        <v>0</v>
      </c>
      <c r="FI66" s="19">
        <f t="shared" ca="1" si="526"/>
        <v>0</v>
      </c>
      <c r="FJ66" s="19">
        <f t="shared" ca="1" si="527"/>
        <v>0</v>
      </c>
      <c r="FK66" s="19">
        <f t="shared" ca="1" si="527"/>
        <v>0</v>
      </c>
      <c r="FL66" s="19">
        <f t="shared" ca="1" si="527"/>
        <v>0</v>
      </c>
      <c r="FM66" s="19">
        <f t="shared" ca="1" si="527"/>
        <v>0</v>
      </c>
      <c r="FN66" s="19">
        <f t="shared" ca="1" si="527"/>
        <v>0</v>
      </c>
      <c r="FO66" s="19">
        <f t="shared" ca="1" si="527"/>
        <v>0</v>
      </c>
      <c r="FP66" s="19">
        <f t="shared" ca="1" si="527"/>
        <v>0</v>
      </c>
      <c r="FQ66" s="19">
        <f t="shared" ca="1" si="527"/>
        <v>0</v>
      </c>
      <c r="FR66" s="19">
        <f t="shared" ca="1" si="527"/>
        <v>0</v>
      </c>
      <c r="FS66" s="19">
        <f t="shared" ca="1" si="527"/>
        <v>0</v>
      </c>
      <c r="FT66" s="19">
        <f t="shared" ca="1" si="527"/>
        <v>0</v>
      </c>
      <c r="FU66" s="19">
        <f t="shared" ca="1" si="527"/>
        <v>0</v>
      </c>
      <c r="FV66" s="19">
        <f t="shared" ca="1" si="527"/>
        <v>0</v>
      </c>
      <c r="FW66" s="19">
        <f t="shared" ca="1" si="527"/>
        <v>0</v>
      </c>
      <c r="FX66" s="19">
        <f t="shared" ca="1" si="527"/>
        <v>0</v>
      </c>
      <c r="FY66" s="19">
        <f t="shared" ca="1" si="527"/>
        <v>0</v>
      </c>
      <c r="FZ66" s="19">
        <f t="shared" ca="1" si="527"/>
        <v>0</v>
      </c>
      <c r="GA66" s="19">
        <f t="shared" ca="1" si="527"/>
        <v>0</v>
      </c>
      <c r="GB66" s="19">
        <f t="shared" ca="1" si="527"/>
        <v>0</v>
      </c>
      <c r="GC66" s="19">
        <f t="shared" ca="1" si="527"/>
        <v>0</v>
      </c>
      <c r="GD66" s="19">
        <f t="shared" ca="1" si="527"/>
        <v>0</v>
      </c>
      <c r="GE66" s="19">
        <f t="shared" ca="1" si="527"/>
        <v>0</v>
      </c>
      <c r="GF66" s="19">
        <f t="shared" ca="1" si="527"/>
        <v>0</v>
      </c>
      <c r="GG66" s="19">
        <f t="shared" ca="1" si="527"/>
        <v>0</v>
      </c>
      <c r="GH66" s="19">
        <f t="shared" ca="1" si="527"/>
        <v>0</v>
      </c>
      <c r="GI66" s="19">
        <f t="shared" ca="1" si="527"/>
        <v>0</v>
      </c>
      <c r="GJ66" s="19">
        <f t="shared" ca="1" si="527"/>
        <v>0</v>
      </c>
      <c r="GK66" s="19">
        <f t="shared" ca="1" si="527"/>
        <v>0</v>
      </c>
      <c r="GL66" s="19">
        <f t="shared" ca="1" si="527"/>
        <v>0</v>
      </c>
      <c r="GM66" s="19">
        <f t="shared" ca="1" si="527"/>
        <v>0</v>
      </c>
      <c r="GN66" s="19">
        <f t="shared" ca="1" si="527"/>
        <v>0</v>
      </c>
      <c r="GO66" s="19">
        <f t="shared" ca="1" si="527"/>
        <v>0</v>
      </c>
      <c r="GP66" s="19">
        <f t="shared" ca="1" si="527"/>
        <v>0</v>
      </c>
      <c r="GQ66" s="19">
        <f t="shared" ca="1" si="527"/>
        <v>0</v>
      </c>
      <c r="GR66" s="19">
        <f t="shared" ca="1" si="527"/>
        <v>0</v>
      </c>
      <c r="GS66" s="19">
        <f t="shared" ca="1" si="527"/>
        <v>0</v>
      </c>
      <c r="GT66" s="19">
        <f t="shared" ca="1" si="527"/>
        <v>0</v>
      </c>
      <c r="GU66" s="19">
        <f t="shared" ca="1" si="527"/>
        <v>0</v>
      </c>
      <c r="GV66" s="19">
        <f t="shared" ca="1" si="527"/>
        <v>0</v>
      </c>
      <c r="GW66" s="19">
        <f t="shared" ref="GW66:ID67" ca="1" si="566">OFFSET(GW$5,$B66,0)</f>
        <v>0</v>
      </c>
      <c r="GX66" s="19">
        <f t="shared" ca="1" si="566"/>
        <v>0</v>
      </c>
      <c r="GY66" s="19">
        <f t="shared" ca="1" si="566"/>
        <v>0</v>
      </c>
      <c r="GZ66" s="19">
        <f t="shared" ca="1" si="566"/>
        <v>0</v>
      </c>
      <c r="HA66" s="19">
        <f t="shared" ca="1" si="566"/>
        <v>0</v>
      </c>
      <c r="HB66" s="19">
        <f t="shared" ca="1" si="566"/>
        <v>0</v>
      </c>
      <c r="HC66" s="19">
        <f t="shared" ca="1" si="566"/>
        <v>0</v>
      </c>
      <c r="HD66" s="19">
        <f t="shared" ca="1" si="566"/>
        <v>0</v>
      </c>
      <c r="HE66" s="19">
        <f t="shared" ca="1" si="566"/>
        <v>0</v>
      </c>
      <c r="HF66" s="19">
        <f t="shared" ca="1" si="566"/>
        <v>0</v>
      </c>
      <c r="HG66" s="19">
        <f t="shared" ca="1" si="566"/>
        <v>0</v>
      </c>
      <c r="HH66" s="19">
        <f t="shared" ca="1" si="566"/>
        <v>0</v>
      </c>
      <c r="HI66" s="19">
        <f t="shared" ca="1" si="566"/>
        <v>0</v>
      </c>
      <c r="HJ66" s="19">
        <f t="shared" ca="1" si="566"/>
        <v>0</v>
      </c>
      <c r="HK66" s="19">
        <f t="shared" ca="1" si="566"/>
        <v>0</v>
      </c>
      <c r="HL66" s="19">
        <f t="shared" ca="1" si="566"/>
        <v>0</v>
      </c>
      <c r="HM66" s="19">
        <f t="shared" ca="1" si="566"/>
        <v>0</v>
      </c>
      <c r="HN66" s="19">
        <f t="shared" ca="1" si="566"/>
        <v>0</v>
      </c>
      <c r="HO66" s="19">
        <f t="shared" ca="1" si="566"/>
        <v>0</v>
      </c>
      <c r="HP66" s="19">
        <f t="shared" ca="1" si="566"/>
        <v>0</v>
      </c>
      <c r="HQ66" s="19">
        <f t="shared" ca="1" si="566"/>
        <v>0</v>
      </c>
      <c r="HR66" s="19">
        <f t="shared" ca="1" si="566"/>
        <v>0</v>
      </c>
      <c r="HS66" s="19">
        <f t="shared" ca="1" si="566"/>
        <v>0</v>
      </c>
      <c r="HT66" s="19">
        <f t="shared" ca="1" si="566"/>
        <v>0</v>
      </c>
      <c r="HU66" s="19">
        <f t="shared" ca="1" si="566"/>
        <v>0</v>
      </c>
      <c r="HV66" s="19">
        <f t="shared" ca="1" si="566"/>
        <v>0</v>
      </c>
      <c r="HW66" s="19">
        <f t="shared" ca="1" si="566"/>
        <v>0</v>
      </c>
      <c r="HX66" s="19">
        <f t="shared" ca="1" si="566"/>
        <v>0</v>
      </c>
      <c r="HY66" s="19">
        <f t="shared" ca="1" si="566"/>
        <v>0</v>
      </c>
      <c r="HZ66" s="19">
        <f t="shared" ca="1" si="566"/>
        <v>0</v>
      </c>
      <c r="IA66" s="19">
        <f t="shared" ca="1" si="566"/>
        <v>0</v>
      </c>
      <c r="IB66" s="19">
        <f t="shared" ca="1" si="566"/>
        <v>0</v>
      </c>
      <c r="IC66" s="19">
        <f t="shared" ca="1" si="566"/>
        <v>0</v>
      </c>
      <c r="ID66" s="19">
        <f t="shared" ca="1" si="566"/>
        <v>0</v>
      </c>
      <c r="IE66" s="5">
        <f t="shared" ca="1" si="529"/>
        <v>67</v>
      </c>
      <c r="IF66" s="9"/>
      <c r="IG66" s="5">
        <f t="shared" ca="1" si="530"/>
        <v>1</v>
      </c>
      <c r="IH66" s="5" t="b">
        <f t="shared" ca="1" si="530"/>
        <v>0</v>
      </c>
      <c r="II66" s="19">
        <f t="shared" ca="1" si="531"/>
        <v>0</v>
      </c>
      <c r="IJ66" s="5">
        <f t="shared" ca="1" si="530"/>
        <v>55</v>
      </c>
      <c r="IK66" s="19">
        <f t="shared" ca="1" si="531"/>
        <v>1</v>
      </c>
      <c r="IL66" s="19">
        <f t="shared" ca="1" si="531"/>
        <v>0</v>
      </c>
      <c r="IM66" s="19">
        <f t="shared" ca="1" si="531"/>
        <v>0</v>
      </c>
      <c r="IN66" s="19">
        <f t="shared" ca="1" si="531"/>
        <v>0</v>
      </c>
      <c r="IO66" s="19">
        <f t="shared" ca="1" si="531"/>
        <v>0</v>
      </c>
      <c r="IP66" s="19">
        <f t="shared" ca="1" si="531"/>
        <v>0</v>
      </c>
      <c r="IQ66" s="19">
        <f t="shared" ca="1" si="531"/>
        <v>0</v>
      </c>
      <c r="IR66" s="19">
        <f t="shared" ca="1" si="531"/>
        <v>0</v>
      </c>
      <c r="IS66" s="19">
        <f t="shared" ca="1" si="531"/>
        <v>0</v>
      </c>
      <c r="IT66" s="19">
        <f t="shared" ca="1" si="531"/>
        <v>0</v>
      </c>
      <c r="IU66" s="19">
        <f t="shared" ca="1" si="531"/>
        <v>0</v>
      </c>
      <c r="IV66" s="19">
        <f t="shared" ca="1" si="531"/>
        <v>0</v>
      </c>
      <c r="IW66" s="19">
        <f t="shared" ca="1" si="531"/>
        <v>0</v>
      </c>
      <c r="IX66" s="19">
        <f t="shared" ca="1" si="531"/>
        <v>0</v>
      </c>
      <c r="IY66" s="19">
        <f t="shared" ca="1" si="531"/>
        <v>0</v>
      </c>
      <c r="IZ66" s="19">
        <f t="shared" ca="1" si="531"/>
        <v>0</v>
      </c>
      <c r="JA66" s="19">
        <f t="shared" ca="1" si="531"/>
        <v>0</v>
      </c>
      <c r="JB66" s="19">
        <f t="shared" ca="1" si="531"/>
        <v>0</v>
      </c>
      <c r="JC66" s="19">
        <f t="shared" ca="1" si="531"/>
        <v>0</v>
      </c>
      <c r="JD66" s="19">
        <f t="shared" ca="1" si="531"/>
        <v>0</v>
      </c>
      <c r="JE66" s="19">
        <f t="shared" ca="1" si="531"/>
        <v>0</v>
      </c>
      <c r="JF66" s="19">
        <f t="shared" ca="1" si="531"/>
        <v>0</v>
      </c>
      <c r="JG66" s="19">
        <f t="shared" ca="1" si="531"/>
        <v>1</v>
      </c>
      <c r="JH66" s="19">
        <f t="shared" ca="1" si="531"/>
        <v>0</v>
      </c>
      <c r="JI66" s="19">
        <f t="shared" ca="1" si="531"/>
        <v>1</v>
      </c>
      <c r="JJ66" s="9"/>
      <c r="JK66" s="5" t="b">
        <f t="shared" ca="1" si="532"/>
        <v>0</v>
      </c>
      <c r="JL66" s="19" t="str">
        <f t="shared" ca="1" si="533"/>
        <v>-</v>
      </c>
      <c r="JM66" s="19" t="str">
        <f t="shared" ca="1" si="533"/>
        <v>-</v>
      </c>
      <c r="JN66" s="5" t="b">
        <f t="shared" ca="1" si="534"/>
        <v>0</v>
      </c>
      <c r="JO66" s="5" t="b">
        <f t="shared" ca="1" si="534"/>
        <v>0</v>
      </c>
      <c r="JP66" s="5" t="b">
        <f t="shared" ca="1" si="534"/>
        <v>1</v>
      </c>
      <c r="JQ66" s="144">
        <f t="shared" ca="1" si="552"/>
        <v>1</v>
      </c>
      <c r="JR66" s="144">
        <f t="shared" ca="1" si="552"/>
        <v>1</v>
      </c>
      <c r="JS66" s="19" t="str">
        <f t="shared" ca="1" si="553"/>
        <v>-</v>
      </c>
      <c r="JT66" s="19" t="str">
        <f t="shared" ca="1" si="553"/>
        <v>-</v>
      </c>
      <c r="JU66" s="19" t="str">
        <f t="shared" ca="1" si="553"/>
        <v>-</v>
      </c>
      <c r="JV66" s="19" t="str">
        <f t="shared" ca="1" si="553"/>
        <v>-</v>
      </c>
      <c r="JW66" s="19">
        <f t="shared" ca="1" si="553"/>
        <v>1</v>
      </c>
      <c r="JX66" s="19">
        <f t="shared" ca="1" si="553"/>
        <v>0.66</v>
      </c>
      <c r="JY66" s="19" t="str">
        <f t="shared" ca="1" si="553"/>
        <v>-</v>
      </c>
      <c r="JZ66" s="5" t="b" cm="1">
        <f t="array" aca="1" ref="JZ66" ca="1">IF(OR(KA66:KH66&lt;&gt;"-"),TRUE,"-")</f>
        <v>1</v>
      </c>
      <c r="KA66" s="237">
        <f t="shared" ca="1" si="563"/>
        <v>2</v>
      </c>
      <c r="KB66" s="237">
        <f t="shared" ca="1" si="563"/>
        <v>2</v>
      </c>
      <c r="KC66" s="237">
        <f t="shared" ca="1" si="563"/>
        <v>2</v>
      </c>
      <c r="KD66" s="237">
        <f t="shared" ca="1" si="563"/>
        <v>2</v>
      </c>
      <c r="KE66" s="237">
        <f t="shared" ca="1" si="563"/>
        <v>2</v>
      </c>
      <c r="KF66" s="237">
        <f t="shared" ca="1" si="563"/>
        <v>2</v>
      </c>
      <c r="KG66" s="237">
        <f t="shared" ca="1" si="563"/>
        <v>2</v>
      </c>
      <c r="KH66" s="237">
        <f t="shared" ca="1" si="563"/>
        <v>2</v>
      </c>
      <c r="KI66" s="5" t="str">
        <f t="array" aca="1" ref="KI66" ca="1">IF(OR(KJ66:KP66&lt;&gt;"-"),TRUE,"-")</f>
        <v>-</v>
      </c>
      <c r="KJ66" s="19" t="str">
        <f t="shared" ca="1" si="555"/>
        <v>-</v>
      </c>
      <c r="KK66" s="19" t="str">
        <f t="shared" ca="1" si="555"/>
        <v>-</v>
      </c>
      <c r="KL66" s="19" t="str">
        <f t="shared" ca="1" si="555"/>
        <v>-</v>
      </c>
      <c r="KM66" s="19" t="str">
        <f t="shared" ca="1" si="555"/>
        <v>-</v>
      </c>
      <c r="KN66" s="19" t="str">
        <f t="shared" ca="1" si="555"/>
        <v>-</v>
      </c>
      <c r="KO66" s="19" t="str">
        <f t="shared" ca="1" si="555"/>
        <v>-</v>
      </c>
      <c r="KP66" s="19" t="str">
        <f t="shared" ca="1" si="555"/>
        <v>-</v>
      </c>
      <c r="KQ66" s="19" t="b">
        <f t="shared" ca="1" si="555"/>
        <v>0</v>
      </c>
      <c r="KR66" s="144">
        <f t="shared" ca="1" si="536"/>
        <v>2</v>
      </c>
      <c r="KS66" s="19">
        <f t="shared" ca="1" si="555"/>
        <v>2</v>
      </c>
      <c r="KT66" s="19" t="b">
        <f t="shared" ca="1" si="555"/>
        <v>0</v>
      </c>
      <c r="KU66" s="19" t="str">
        <f t="shared" ca="1" si="555"/>
        <v>-</v>
      </c>
      <c r="KV66" s="5" t="str">
        <f t="shared" ca="1" si="537"/>
        <v>-</v>
      </c>
      <c r="KW66" s="5" t="str">
        <f t="shared" ca="1" si="537"/>
        <v>-</v>
      </c>
      <c r="KX66" s="5" t="str">
        <f t="shared" ca="1" si="537"/>
        <v>-</v>
      </c>
      <c r="KY66" s="5" t="str">
        <f t="shared" ca="1" si="537"/>
        <v>-</v>
      </c>
      <c r="KZ66" s="19" t="b">
        <f t="shared" ca="1" si="556"/>
        <v>0</v>
      </c>
      <c r="LA66" s="19" t="str">
        <f t="shared" ca="1" si="556"/>
        <v>-</v>
      </c>
      <c r="LB66" s="19" t="str">
        <f t="shared" ca="1" si="556"/>
        <v>-</v>
      </c>
      <c r="LC66" s="19" t="b">
        <f t="shared" ca="1" si="556"/>
        <v>1</v>
      </c>
      <c r="LD66" s="19">
        <f t="shared" ca="1" si="556"/>
        <v>0.75</v>
      </c>
      <c r="LE66" s="19">
        <f t="shared" ca="1" si="556"/>
        <v>0.75</v>
      </c>
      <c r="LF66" s="19">
        <f t="shared" ca="1" si="556"/>
        <v>0.99</v>
      </c>
      <c r="LG66" s="19">
        <f t="shared" ca="1" si="556"/>
        <v>0.5</v>
      </c>
      <c r="LH66" s="19">
        <f t="shared" ca="1" si="556"/>
        <v>0</v>
      </c>
      <c r="LI66" s="19">
        <f t="shared" ca="1" si="556"/>
        <v>0</v>
      </c>
      <c r="LJ66" s="19" t="str">
        <f t="shared" ca="1" si="556"/>
        <v>-</v>
      </c>
      <c r="LK66" s="5" t="str" cm="1">
        <f t="array" aca="1" ref="LK66" ca="1">INDEX(i.meatgrid,$Q66,LK$7)</f>
        <v>-</v>
      </c>
      <c r="LL66" s="19" t="str">
        <f t="shared" ca="1" si="556"/>
        <v>-</v>
      </c>
      <c r="LM66" s="5">
        <f t="shared" ca="1" si="539"/>
        <v>1</v>
      </c>
      <c r="LN66" s="9"/>
      <c r="LO66" s="19">
        <f t="shared" ca="1" si="556"/>
        <v>70</v>
      </c>
      <c r="LP66" s="19">
        <f t="shared" ca="1" si="540"/>
        <v>50</v>
      </c>
      <c r="LQ66" s="19">
        <f t="shared" ca="1" si="540"/>
        <v>80</v>
      </c>
      <c r="LR66" s="19">
        <f t="shared" ca="1" si="540"/>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1"/>
        <v>1</v>
      </c>
      <c r="LX66" s="5">
        <f t="shared" ca="1" si="542"/>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3"/>
        <v>1</v>
      </c>
      <c r="MH66" s="9"/>
      <c r="MI66" s="19" t="b">
        <f t="shared" ca="1" si="544"/>
        <v>0</v>
      </c>
      <c r="MJ66" s="19" t="b">
        <f t="shared" ca="1" si="544"/>
        <v>0</v>
      </c>
      <c r="MK66" s="19">
        <f t="shared" ca="1" si="544"/>
        <v>1</v>
      </c>
      <c r="ML66" s="19">
        <f t="shared" ca="1" si="544"/>
        <v>0.75</v>
      </c>
      <c r="MM66" s="19">
        <f t="shared" ca="1" si="544"/>
        <v>0.75</v>
      </c>
      <c r="MN66" s="19">
        <f t="shared" ca="1" si="544"/>
        <v>0.8</v>
      </c>
      <c r="MO66" s="19">
        <f t="shared" ca="1" si="544"/>
        <v>0.82499999999999996</v>
      </c>
      <c r="MP66" s="19">
        <f t="shared" ca="1" si="544"/>
        <v>0.875</v>
      </c>
      <c r="MQ66" s="19">
        <f t="shared" ca="1" si="544"/>
        <v>0.9</v>
      </c>
      <c r="MR66" s="19">
        <f t="shared" ca="1" si="544"/>
        <v>1</v>
      </c>
      <c r="MS66" s="19">
        <f t="shared" ca="1" si="544"/>
        <v>0.875</v>
      </c>
      <c r="MT66" s="19" t="b">
        <f t="shared" ca="1" si="544"/>
        <v>1</v>
      </c>
      <c r="MU66" s="19">
        <f t="shared" ca="1" si="544"/>
        <v>74.989999999999995</v>
      </c>
      <c r="MV66" s="19" t="str">
        <f t="shared" ca="1" si="544"/>
        <v>-</v>
      </c>
      <c r="MW66" s="19" t="str">
        <f t="shared" ca="1" si="544"/>
        <v>-</v>
      </c>
      <c r="MX66" s="19" t="str">
        <f t="shared" ca="1" si="544"/>
        <v>-</v>
      </c>
      <c r="MY66" s="19" t="str">
        <f t="shared" ca="1" si="545"/>
        <v>-</v>
      </c>
      <c r="MZ66" s="19" t="str">
        <f t="shared" ca="1" si="545"/>
        <v>-</v>
      </c>
      <c r="NA66" s="19" t="str">
        <f t="shared" ca="1" si="545"/>
        <v>-</v>
      </c>
      <c r="NB66" s="19" t="str">
        <f t="shared" ca="1" si="545"/>
        <v>-</v>
      </c>
      <c r="NC66" s="19">
        <f t="shared" ca="1" si="545"/>
        <v>36.99</v>
      </c>
      <c r="ND66" s="19">
        <f t="shared" ca="1" si="545"/>
        <v>36.99</v>
      </c>
      <c r="NE66" s="19" t="str">
        <f t="shared" ca="1" si="545"/>
        <v>-</v>
      </c>
      <c r="NF66" s="19" t="str">
        <f t="shared" ca="1" si="545"/>
        <v>-</v>
      </c>
      <c r="NG66" s="19" t="str">
        <f t="shared" ca="1" si="545"/>
        <v>-</v>
      </c>
      <c r="NH66" s="19" t="str">
        <f t="shared" ca="1" si="545"/>
        <v>-</v>
      </c>
      <c r="NI66" s="19" t="str">
        <f t="shared" ca="1" si="545"/>
        <v>-</v>
      </c>
      <c r="NJ66" s="19">
        <f t="shared" ca="1" si="545"/>
        <v>49.99</v>
      </c>
      <c r="NK66" s="19">
        <f t="shared" ca="1" si="545"/>
        <v>49.99</v>
      </c>
      <c r="NL66" s="19">
        <f t="shared" ca="1" si="545"/>
        <v>49.99</v>
      </c>
      <c r="NM66" s="19">
        <f t="shared" ca="1" si="545"/>
        <v>49.99</v>
      </c>
      <c r="NN66" s="19">
        <f t="shared" ca="1" si="545"/>
        <v>49.99</v>
      </c>
      <c r="NO66" s="19">
        <f t="shared" ca="1" si="545"/>
        <v>49.99</v>
      </c>
      <c r="NP66" s="19">
        <f t="shared" ca="1" si="545"/>
        <v>49.99</v>
      </c>
      <c r="NQ66" s="19">
        <f t="shared" ca="1" si="545"/>
        <v>49.99</v>
      </c>
      <c r="NR66" s="19">
        <f t="shared" ca="1" si="545"/>
        <v>412.99</v>
      </c>
      <c r="NS66" s="19">
        <f t="shared" ca="1" si="545"/>
        <v>412.99</v>
      </c>
      <c r="NT66" s="19" t="str">
        <f t="shared" ca="1" si="545"/>
        <v>-</v>
      </c>
      <c r="NU66" s="19" t="str">
        <f t="shared" ca="1" si="545"/>
        <v>-</v>
      </c>
      <c r="NV66" s="19" t="str">
        <f t="shared" ca="1" si="545"/>
        <v>-</v>
      </c>
      <c r="NW66" s="19" t="str">
        <f t="shared" ca="1" si="545"/>
        <v>-</v>
      </c>
      <c r="NX66" s="19" t="str">
        <f t="shared" ca="1" si="545"/>
        <v>-</v>
      </c>
      <c r="NY66" s="19">
        <f t="shared" ca="1" si="545"/>
        <v>6.8900000000000006</v>
      </c>
      <c r="NZ66" s="19">
        <f t="shared" ca="1" si="545"/>
        <v>6.8900000000000006</v>
      </c>
      <c r="OA66" s="19">
        <f t="shared" ca="1" si="545"/>
        <v>6.8900000000000006</v>
      </c>
      <c r="OB66" s="19">
        <f t="shared" ca="1" si="545"/>
        <v>6.8900000000000006</v>
      </c>
      <c r="OC66" s="19">
        <f t="shared" ca="1" si="545"/>
        <v>6.8900000000000006</v>
      </c>
      <c r="OD66" s="19">
        <f t="shared" ca="1" si="545"/>
        <v>6.8900000000000006</v>
      </c>
      <c r="OE66" s="19">
        <f t="shared" ca="1" si="545"/>
        <v>6.8900000000000006</v>
      </c>
      <c r="OF66" s="19">
        <f t="shared" ca="1" si="545"/>
        <v>6.8900000000000006</v>
      </c>
      <c r="OG66" s="19">
        <f t="shared" ca="1" si="545"/>
        <v>346.99</v>
      </c>
      <c r="OH66" s="19">
        <f t="shared" ca="1" si="545"/>
        <v>346.99</v>
      </c>
      <c r="OI66" s="19" t="str">
        <f t="shared" ca="1" si="545"/>
        <v>-</v>
      </c>
      <c r="OJ66" s="19" t="str">
        <f t="shared" ca="1" si="545"/>
        <v>-</v>
      </c>
      <c r="OK66" s="19" t="str">
        <f t="shared" ca="1" si="545"/>
        <v>-</v>
      </c>
      <c r="OL66" s="19" t="str">
        <f t="shared" ca="1" si="545"/>
        <v>-</v>
      </c>
      <c r="OM66" s="19" t="str">
        <f t="shared" ca="1" si="545"/>
        <v>-</v>
      </c>
      <c r="ON66" s="19">
        <f t="shared" ca="1" si="545"/>
        <v>0</v>
      </c>
      <c r="OO66" s="24">
        <v>0</v>
      </c>
    </row>
    <row r="67" spans="1:405" outlineLevel="2">
      <c r="A67" s="21">
        <f t="shared" si="158"/>
        <v>62</v>
      </c>
      <c r="B67" s="222">
        <f t="shared" ca="1" si="557"/>
        <v>58</v>
      </c>
      <c r="C67">
        <v>203</v>
      </c>
      <c r="D67" s="144" t="str">
        <f t="shared" ca="1" si="506"/>
        <v>GSM</v>
      </c>
      <c r="E67" t="b">
        <v>0</v>
      </c>
      <c r="F67" t="b">
        <v>0</v>
      </c>
      <c r="G67" t="b">
        <f t="shared" si="507"/>
        <v>0</v>
      </c>
      <c r="H67" s="237">
        <f t="shared" ca="1" si="558"/>
        <v>2</v>
      </c>
      <c r="I67" s="237">
        <f t="shared" ca="1" si="558"/>
        <v>1</v>
      </c>
      <c r="J67" s="237" t="str">
        <f t="shared" ca="1" si="558"/>
        <v/>
      </c>
      <c r="K67" s="237">
        <f t="shared" ca="1" si="558"/>
        <v>2</v>
      </c>
      <c r="L67" s="237">
        <f t="shared" ca="1" si="546"/>
        <v>2</v>
      </c>
      <c r="M67" s="237">
        <f t="shared" ca="1" si="546"/>
        <v>2</v>
      </c>
      <c r="N67" s="237">
        <f t="shared" ca="1" si="546"/>
        <v>3</v>
      </c>
      <c r="O67" s="237">
        <f t="shared" ca="1" si="546"/>
        <v>1</v>
      </c>
      <c r="P67" s="237">
        <f t="shared" ca="1" si="546"/>
        <v>1</v>
      </c>
      <c r="Q67" s="237">
        <f t="shared" ca="1" si="546"/>
        <v>2</v>
      </c>
      <c r="R67" s="237">
        <f t="shared" ca="1" si="546"/>
        <v>1</v>
      </c>
      <c r="S67" s="237">
        <f t="shared" ca="1" si="546"/>
        <v>1</v>
      </c>
      <c r="T67" s="237">
        <f t="shared" ca="1" si="546"/>
        <v>1</v>
      </c>
      <c r="U67" s="275"/>
      <c r="V67" s="275"/>
      <c r="W67" s="237">
        <f t="shared" ca="1" si="547"/>
        <v>0</v>
      </c>
      <c r="X67" s="275"/>
      <c r="Y67" s="275">
        <f t="shared" ca="1" si="548"/>
        <v>0</v>
      </c>
      <c r="Z67" s="275">
        <f t="shared" ca="1" si="548"/>
        <v>0</v>
      </c>
      <c r="AA67" s="275">
        <f t="shared" ca="1" si="548"/>
        <v>0</v>
      </c>
      <c r="AB67" s="275">
        <f t="shared" ca="1" si="548"/>
        <v>0</v>
      </c>
      <c r="AC67" s="275">
        <f t="shared" ca="1" si="548"/>
        <v>0</v>
      </c>
      <c r="AD67" s="275">
        <f t="shared" ca="1" si="548"/>
        <v>0</v>
      </c>
      <c r="AE67" s="275">
        <f t="shared" ca="1" si="548"/>
        <v>0</v>
      </c>
      <c r="AF67" s="144">
        <f ca="1">INDEX(CHOOSE($N67,DataAutumn!i.AdultDrys,DataWinter!i.AdultDrys,DataSpring!i.AdultDrys),1,$M67)</f>
        <v>3</v>
      </c>
      <c r="AG67" s="5">
        <f t="shared" ca="1" si="508"/>
        <v>2</v>
      </c>
      <c r="AH67" s="5">
        <f t="shared" ca="1" si="508"/>
        <v>0</v>
      </c>
      <c r="AI67" s="5">
        <f t="shared" ca="1" si="509"/>
        <v>1</v>
      </c>
      <c r="AJ67">
        <f t="shared" ca="1" si="510"/>
        <v>1</v>
      </c>
      <c r="AL67" s="231" t="str">
        <f ca="1">TEXT(LEFT(OFFSET(AL67,-1,0),5)+1,"00000")&amp;MID(OFFSET(AL67,-1,0),6,FIND(" ",OFFSET(AL67,-1,0),7)-5)
&amp; $D67           &amp; IF($IG67=0," FWM","")&amp;IF($IG67=1," MWM","")&amp;IF($IG67=5," Mat","")&amp;IF($IH67=TRUE,"&amp;BBT","    ")          &amp; " Day"&amp;INDEX(i.DOY,$N67,1)
&amp; " Scan"&amp;TEXT($O67,"0")        &amp;" "&amp; INDEX(DataMaster!$B$98:$B$104,$Q67,0)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9"/>
        <v>-</v>
      </c>
      <c r="AP67" s="237" t="str">
        <f t="shared" ca="1" si="559"/>
        <v>-</v>
      </c>
      <c r="AQ67" s="237" t="str">
        <f t="shared" ca="1" si="559"/>
        <v>-</v>
      </c>
      <c r="AR67" s="237" t="str">
        <f t="shared" ca="1" si="559"/>
        <v>-</v>
      </c>
      <c r="AS67" s="237" t="str">
        <f t="shared" ca="1" si="559"/>
        <v>-</v>
      </c>
      <c r="AT67" s="237" t="str">
        <f t="shared" ca="1" si="559"/>
        <v>-</v>
      </c>
      <c r="AU67" s="237" t="str">
        <f t="shared" ca="1" si="559"/>
        <v>-</v>
      </c>
      <c r="AV67" s="237" t="str">
        <f t="shared" ca="1" si="559"/>
        <v>-</v>
      </c>
      <c r="AW67" s="9"/>
      <c r="AX67" s="5" t="b">
        <f t="shared" ca="1" si="511"/>
        <v>0</v>
      </c>
      <c r="AY67" s="5" t="str">
        <f t="shared" ca="1" si="511"/>
        <v>-</v>
      </c>
      <c r="AZ67" s="5" t="b">
        <f t="shared" ca="1" si="511"/>
        <v>0</v>
      </c>
      <c r="BA67" s="5" t="b">
        <f t="shared" ca="1" si="511"/>
        <v>1</v>
      </c>
      <c r="BB67" s="5" t="b">
        <f t="shared" ca="1" si="511"/>
        <v>1</v>
      </c>
      <c r="BC67" s="144">
        <f t="shared" ca="1" si="511"/>
        <v>0</v>
      </c>
      <c r="BD67" s="19" t="b">
        <f t="shared" ca="1" si="512"/>
        <v>1</v>
      </c>
      <c r="BE67" s="9"/>
      <c r="BF67" s="5" t="str">
        <f t="shared" ca="1" si="513"/>
        <v>-</v>
      </c>
      <c r="BG67" s="19" t="str">
        <f t="shared" ca="1" si="514"/>
        <v>-</v>
      </c>
      <c r="BH67" s="19" t="str">
        <f t="shared" ca="1" si="514"/>
        <v>-</v>
      </c>
      <c r="BI67" s="19" t="str">
        <f t="shared" ca="1" si="514"/>
        <v>-</v>
      </c>
      <c r="BJ67" s="5" t="str">
        <f t="shared" ca="1" si="515"/>
        <v>-</v>
      </c>
      <c r="BK67" s="19" t="str">
        <f t="shared" ca="1" si="516"/>
        <v>-</v>
      </c>
      <c r="BL67" s="5" t="str">
        <f t="shared" ca="1" si="517"/>
        <v>-</v>
      </c>
      <c r="BM67" s="19" t="str">
        <f t="shared" ca="1" si="518"/>
        <v>-</v>
      </c>
      <c r="BN67" s="19" t="str">
        <f t="shared" ca="1" si="518"/>
        <v>-</v>
      </c>
      <c r="BO67" s="19" t="str">
        <f t="shared" ca="1" si="518"/>
        <v>-</v>
      </c>
      <c r="BP67" s="5" t="str">
        <f t="shared" ca="1" si="519"/>
        <v>-</v>
      </c>
      <c r="BQ67" s="9"/>
      <c r="BR67" s="19" t="str">
        <f t="shared" ca="1" si="520"/>
        <v>-</v>
      </c>
      <c r="BS67" s="19" t="str">
        <f t="shared" ca="1" si="520"/>
        <v>-</v>
      </c>
      <c r="BT67" s="19" t="str">
        <f t="shared" ca="1" si="520"/>
        <v>-</v>
      </c>
      <c r="BU67" s="19" t="str">
        <f t="shared" ca="1" si="520"/>
        <v>-</v>
      </c>
      <c r="BV67" s="19" t="str">
        <f t="shared" ca="1" si="520"/>
        <v>-</v>
      </c>
      <c r="BW67" s="19" t="str">
        <f t="shared" ca="1" si="520"/>
        <v>-</v>
      </c>
      <c r="BX67" s="19" t="str">
        <f t="shared" ca="1" si="520"/>
        <v>-</v>
      </c>
      <c r="BY67" s="19" t="str">
        <f t="shared" ca="1" si="520"/>
        <v>-</v>
      </c>
      <c r="BZ67" s="19" t="str">
        <f t="shared" ca="1" si="520"/>
        <v>-</v>
      </c>
      <c r="CA67" s="19" t="str">
        <f t="shared" ca="1" si="520"/>
        <v>-</v>
      </c>
      <c r="CB67" s="9"/>
      <c r="CC67" s="237" t="b">
        <f t="shared" ca="1" si="564"/>
        <v>1</v>
      </c>
      <c r="CD67" s="12" t="b">
        <v>1</v>
      </c>
      <c r="CE67" s="237" t="b">
        <f t="shared" ca="1" si="564"/>
        <v>1</v>
      </c>
      <c r="CF67" s="251">
        <f t="shared" ca="1" si="565"/>
        <v>2232101</v>
      </c>
      <c r="CG67" s="237" t="b">
        <f t="shared" ca="1" si="564"/>
        <v>0</v>
      </c>
      <c r="CH67" s="12" t="s">
        <v>34</v>
      </c>
      <c r="CI67" s="19" t="b">
        <f t="shared" ca="1" si="549"/>
        <v>1</v>
      </c>
      <c r="CJ67" s="237">
        <f t="shared" ca="1" si="560"/>
        <v>2232105</v>
      </c>
      <c r="CK67" s="19" t="str">
        <f t="shared" ca="1" si="549"/>
        <v>-</v>
      </c>
      <c r="CL67" s="19">
        <f t="shared" ca="1" si="549"/>
        <v>1</v>
      </c>
      <c r="CM67" s="19">
        <f t="shared" ca="1" si="549"/>
        <v>1</v>
      </c>
      <c r="CN67" s="9"/>
      <c r="CO67" s="444">
        <f t="shared" ca="1" si="522"/>
        <v>652</v>
      </c>
      <c r="CP67" s="444">
        <f t="shared" ca="1" si="522"/>
        <v>686</v>
      </c>
      <c r="CQ67" s="444">
        <f t="shared" ca="1" si="522"/>
        <v>721</v>
      </c>
      <c r="CR67" s="152">
        <f t="shared" ca="1" si="523"/>
        <v>378</v>
      </c>
      <c r="CS67" s="152">
        <f t="shared" ca="1" si="523"/>
        <v>413</v>
      </c>
      <c r="CT67" s="152">
        <f t="shared" ca="1" si="523"/>
        <v>448</v>
      </c>
      <c r="CU67" s="19" t="str">
        <f t="shared" ca="1" si="524"/>
        <v>-</v>
      </c>
      <c r="CV67" s="12" t="b">
        <v>0</v>
      </c>
      <c r="CW67" s="12" t="b">
        <v>0</v>
      </c>
      <c r="CX67" s="12" t="b">
        <v>0</v>
      </c>
      <c r="CY67" s="12" t="b">
        <v>0</v>
      </c>
      <c r="CZ67" s="19" t="b">
        <f t="shared" ca="1" si="524"/>
        <v>1</v>
      </c>
      <c r="DA67" s="19">
        <f t="shared" ca="1" si="524"/>
        <v>0</v>
      </c>
      <c r="DB67" s="19">
        <f t="shared" ca="1" si="524"/>
        <v>0</v>
      </c>
      <c r="DC67" s="19">
        <f t="shared" ca="1" si="524"/>
        <v>0</v>
      </c>
      <c r="DD67" s="19">
        <f t="shared" ca="1" si="524"/>
        <v>0</v>
      </c>
      <c r="DE67" s="19">
        <f t="shared" ca="1" si="524"/>
        <v>0</v>
      </c>
      <c r="DF67" s="19">
        <f t="shared" ca="1" si="524"/>
        <v>0</v>
      </c>
      <c r="DG67" s="19">
        <f t="shared" ca="1" si="524"/>
        <v>0</v>
      </c>
      <c r="DH67" s="19">
        <f t="shared" ca="1" si="524"/>
        <v>0</v>
      </c>
      <c r="DI67" s="19">
        <f t="shared" ca="1" si="524"/>
        <v>0</v>
      </c>
      <c r="DJ67" s="19">
        <f t="shared" ca="1" si="524"/>
        <v>0</v>
      </c>
      <c r="DK67" s="19">
        <f t="shared" ca="1" si="524"/>
        <v>0</v>
      </c>
      <c r="DL67" s="19">
        <f t="shared" ca="1" si="525"/>
        <v>0</v>
      </c>
      <c r="DM67" s="12">
        <v>3</v>
      </c>
      <c r="DN67" s="12">
        <v>3</v>
      </c>
      <c r="DO67" s="19">
        <f t="shared" ca="1" si="561"/>
        <v>0</v>
      </c>
      <c r="DP67" s="12">
        <v>1</v>
      </c>
      <c r="DQ67" s="12">
        <v>-1</v>
      </c>
      <c r="DR67" s="19" t="str">
        <f t="shared" ca="1" si="525"/>
        <v>-</v>
      </c>
      <c r="DS67" s="19" t="str">
        <f t="shared" ca="1" si="525"/>
        <v>-</v>
      </c>
      <c r="DT67" s="19" t="str">
        <f t="shared" ca="1" si="525"/>
        <v>-</v>
      </c>
      <c r="DU67" s="251">
        <f t="shared" ca="1" si="550"/>
        <v>0</v>
      </c>
      <c r="DV67" s="251">
        <f t="shared" si="562"/>
        <v>1</v>
      </c>
      <c r="DW67" s="251">
        <f t="shared" si="551"/>
        <v>-1</v>
      </c>
      <c r="DX67" s="19" t="str">
        <f t="shared" ca="1" si="525"/>
        <v>-</v>
      </c>
      <c r="DY67" s="19" t="str">
        <f t="shared" ca="1" si="525"/>
        <v>-</v>
      </c>
      <c r="DZ67" s="19" t="str">
        <f t="shared" ca="1" si="525"/>
        <v>-</v>
      </c>
      <c r="EA67" s="19" t="str">
        <f t="shared" ca="1" si="525"/>
        <v>-</v>
      </c>
      <c r="EB67" s="19" t="str">
        <f t="shared" ca="1" si="525"/>
        <v>-</v>
      </c>
      <c r="EC67" s="19" t="str">
        <f t="shared" ca="1" si="525"/>
        <v>-</v>
      </c>
      <c r="ED67" s="19">
        <f t="shared" ca="1" si="525"/>
        <v>0</v>
      </c>
      <c r="EE67" s="19">
        <f t="shared" ca="1" si="525"/>
        <v>0</v>
      </c>
      <c r="EF67" s="19">
        <f t="shared" ca="1" si="525"/>
        <v>0</v>
      </c>
      <c r="EG67" s="19">
        <f t="shared" ca="1" si="525"/>
        <v>0</v>
      </c>
      <c r="EH67" s="19">
        <f t="shared" ca="1" si="525"/>
        <v>0</v>
      </c>
      <c r="EI67" s="19">
        <f t="shared" ca="1" si="525"/>
        <v>0</v>
      </c>
      <c r="EJ67" s="19">
        <f t="shared" ca="1" si="525"/>
        <v>0</v>
      </c>
      <c r="EK67" s="19">
        <f t="shared" ca="1" si="525"/>
        <v>0</v>
      </c>
      <c r="EL67" s="19">
        <f t="shared" ca="1" si="525"/>
        <v>0</v>
      </c>
      <c r="EM67" s="19">
        <f t="shared" ca="1" si="525"/>
        <v>0</v>
      </c>
      <c r="EN67" s="19">
        <f t="shared" ca="1" si="525"/>
        <v>0</v>
      </c>
      <c r="EO67" s="19">
        <f t="shared" ca="1" si="525"/>
        <v>0</v>
      </c>
      <c r="EP67" s="19">
        <f t="shared" ca="1" si="525"/>
        <v>0</v>
      </c>
      <c r="EQ67" s="19">
        <f t="shared" ca="1" si="525"/>
        <v>0</v>
      </c>
      <c r="ER67" s="19">
        <f t="shared" ca="1" si="525"/>
        <v>0</v>
      </c>
      <c r="ES67" s="19">
        <f t="shared" ca="1" si="525"/>
        <v>0</v>
      </c>
      <c r="ET67" s="19">
        <f t="shared" ca="1" si="526"/>
        <v>0</v>
      </c>
      <c r="EU67" s="19">
        <f t="shared" ca="1" si="526"/>
        <v>0</v>
      </c>
      <c r="EV67" s="19">
        <f t="shared" ca="1" si="526"/>
        <v>0</v>
      </c>
      <c r="EW67" s="19">
        <f t="shared" ca="1" si="526"/>
        <v>0</v>
      </c>
      <c r="EX67" s="19">
        <f t="shared" ca="1" si="526"/>
        <v>0</v>
      </c>
      <c r="EY67" s="19">
        <f t="shared" ca="1" si="526"/>
        <v>0</v>
      </c>
      <c r="EZ67" s="19">
        <f t="shared" ca="1" si="526"/>
        <v>0</v>
      </c>
      <c r="FA67" s="19">
        <f t="shared" ca="1" si="526"/>
        <v>0</v>
      </c>
      <c r="FB67" s="19">
        <f t="shared" ca="1" si="526"/>
        <v>0</v>
      </c>
      <c r="FC67" s="19">
        <f t="shared" ca="1" si="526"/>
        <v>0</v>
      </c>
      <c r="FD67" s="19">
        <f t="shared" ca="1" si="526"/>
        <v>0</v>
      </c>
      <c r="FE67" s="19">
        <f t="shared" ca="1" si="526"/>
        <v>0</v>
      </c>
      <c r="FF67" s="19">
        <f t="shared" ca="1" si="526"/>
        <v>0</v>
      </c>
      <c r="FG67" s="19">
        <f t="shared" ca="1" si="526"/>
        <v>0</v>
      </c>
      <c r="FH67" s="19">
        <f t="shared" ca="1" si="526"/>
        <v>0</v>
      </c>
      <c r="FI67" s="19">
        <f t="shared" ca="1" si="526"/>
        <v>0</v>
      </c>
      <c r="FJ67" s="19">
        <f t="shared" ref="FJ67:HP67" ca="1" si="567">OFFSET(FJ$5,$B67,0)</f>
        <v>0</v>
      </c>
      <c r="FK67" s="19">
        <f t="shared" ca="1" si="567"/>
        <v>0</v>
      </c>
      <c r="FL67" s="19">
        <f t="shared" ca="1" si="567"/>
        <v>0</v>
      </c>
      <c r="FM67" s="19">
        <f t="shared" ca="1" si="567"/>
        <v>0</v>
      </c>
      <c r="FN67" s="19">
        <f t="shared" ca="1" si="567"/>
        <v>0</v>
      </c>
      <c r="FO67" s="19">
        <f t="shared" ca="1" si="567"/>
        <v>0</v>
      </c>
      <c r="FP67" s="19">
        <f t="shared" ca="1" si="567"/>
        <v>0</v>
      </c>
      <c r="FQ67" s="19">
        <f t="shared" ca="1" si="567"/>
        <v>0</v>
      </c>
      <c r="FR67" s="19">
        <f t="shared" ca="1" si="567"/>
        <v>0</v>
      </c>
      <c r="FS67" s="19">
        <f t="shared" ca="1" si="567"/>
        <v>0</v>
      </c>
      <c r="FT67" s="19">
        <f t="shared" ca="1" si="567"/>
        <v>0</v>
      </c>
      <c r="FU67" s="19">
        <f t="shared" ca="1" si="567"/>
        <v>0</v>
      </c>
      <c r="FV67" s="19">
        <f t="shared" ca="1" si="567"/>
        <v>0</v>
      </c>
      <c r="FW67" s="19">
        <f t="shared" ca="1" si="567"/>
        <v>0</v>
      </c>
      <c r="FX67" s="19">
        <f t="shared" ca="1" si="567"/>
        <v>0</v>
      </c>
      <c r="FY67" s="19">
        <f t="shared" ca="1" si="567"/>
        <v>0</v>
      </c>
      <c r="FZ67" s="19">
        <f t="shared" ca="1" si="567"/>
        <v>0</v>
      </c>
      <c r="GA67" s="19">
        <f t="shared" ca="1" si="567"/>
        <v>0</v>
      </c>
      <c r="GB67" s="19">
        <f t="shared" ca="1" si="567"/>
        <v>0</v>
      </c>
      <c r="GC67" s="19">
        <f t="shared" ca="1" si="567"/>
        <v>0</v>
      </c>
      <c r="GD67" s="19">
        <f t="shared" ca="1" si="567"/>
        <v>0</v>
      </c>
      <c r="GE67" s="19">
        <f t="shared" ca="1" si="567"/>
        <v>0</v>
      </c>
      <c r="GF67" s="19">
        <f t="shared" ca="1" si="567"/>
        <v>0</v>
      </c>
      <c r="GG67" s="19">
        <f t="shared" ca="1" si="567"/>
        <v>0</v>
      </c>
      <c r="GH67" s="19">
        <f t="shared" ca="1" si="567"/>
        <v>0</v>
      </c>
      <c r="GI67" s="19">
        <f t="shared" ca="1" si="567"/>
        <v>0</v>
      </c>
      <c r="GJ67" s="19">
        <f t="shared" ca="1" si="567"/>
        <v>0</v>
      </c>
      <c r="GK67" s="19">
        <f t="shared" ca="1" si="567"/>
        <v>0</v>
      </c>
      <c r="GL67" s="19">
        <f t="shared" ca="1" si="567"/>
        <v>0</v>
      </c>
      <c r="GM67" s="19">
        <f t="shared" ca="1" si="567"/>
        <v>0</v>
      </c>
      <c r="GN67" s="19">
        <f t="shared" ca="1" si="567"/>
        <v>0</v>
      </c>
      <c r="GO67" s="19">
        <f t="shared" ca="1" si="567"/>
        <v>0</v>
      </c>
      <c r="GP67" s="19">
        <f t="shared" ca="1" si="567"/>
        <v>0</v>
      </c>
      <c r="GQ67" s="19">
        <f t="shared" ca="1" si="567"/>
        <v>0</v>
      </c>
      <c r="GR67" s="19">
        <f t="shared" ca="1" si="567"/>
        <v>0</v>
      </c>
      <c r="GS67" s="19">
        <f t="shared" ca="1" si="567"/>
        <v>0</v>
      </c>
      <c r="GT67" s="19">
        <f t="shared" ca="1" si="567"/>
        <v>0</v>
      </c>
      <c r="GU67" s="19">
        <f t="shared" ca="1" si="567"/>
        <v>0</v>
      </c>
      <c r="GV67" s="19">
        <f t="shared" ca="1" si="567"/>
        <v>0</v>
      </c>
      <c r="GW67" s="19">
        <f t="shared" ca="1" si="567"/>
        <v>0</v>
      </c>
      <c r="GX67" s="19">
        <f t="shared" ca="1" si="567"/>
        <v>0</v>
      </c>
      <c r="GY67" s="19">
        <f t="shared" ca="1" si="567"/>
        <v>0</v>
      </c>
      <c r="GZ67" s="19">
        <f t="shared" ca="1" si="567"/>
        <v>0</v>
      </c>
      <c r="HA67" s="19">
        <f t="shared" ca="1" si="567"/>
        <v>0</v>
      </c>
      <c r="HB67" s="19">
        <f t="shared" ca="1" si="567"/>
        <v>0</v>
      </c>
      <c r="HC67" s="19">
        <f t="shared" ca="1" si="567"/>
        <v>0</v>
      </c>
      <c r="HD67" s="19">
        <f t="shared" ca="1" si="567"/>
        <v>0</v>
      </c>
      <c r="HE67" s="19">
        <f t="shared" ca="1" si="567"/>
        <v>0</v>
      </c>
      <c r="HF67" s="19">
        <f t="shared" ca="1" si="567"/>
        <v>0</v>
      </c>
      <c r="HG67" s="19">
        <f t="shared" ca="1" si="567"/>
        <v>0</v>
      </c>
      <c r="HH67" s="19">
        <f t="shared" ca="1" si="567"/>
        <v>0</v>
      </c>
      <c r="HI67" s="19">
        <f t="shared" ca="1" si="567"/>
        <v>0</v>
      </c>
      <c r="HJ67" s="19">
        <f t="shared" ca="1" si="567"/>
        <v>0</v>
      </c>
      <c r="HK67" s="19">
        <f t="shared" ca="1" si="567"/>
        <v>0</v>
      </c>
      <c r="HL67" s="19">
        <f t="shared" ca="1" si="567"/>
        <v>0</v>
      </c>
      <c r="HM67" s="19">
        <f t="shared" ca="1" si="567"/>
        <v>0</v>
      </c>
      <c r="HN67" s="19">
        <f t="shared" ca="1" si="567"/>
        <v>0</v>
      </c>
      <c r="HO67" s="19">
        <f t="shared" ca="1" si="567"/>
        <v>0</v>
      </c>
      <c r="HP67" s="19">
        <f t="shared" ca="1" si="567"/>
        <v>0</v>
      </c>
      <c r="HQ67" s="19">
        <f t="shared" ca="1" si="566"/>
        <v>0</v>
      </c>
      <c r="HR67" s="19">
        <f t="shared" ca="1" si="566"/>
        <v>0</v>
      </c>
      <c r="HS67" s="19">
        <f t="shared" ca="1" si="566"/>
        <v>0</v>
      </c>
      <c r="HT67" s="19">
        <f t="shared" ca="1" si="566"/>
        <v>0</v>
      </c>
      <c r="HU67" s="19">
        <f t="shared" ca="1" si="566"/>
        <v>0</v>
      </c>
      <c r="HV67" s="19">
        <f t="shared" ca="1" si="566"/>
        <v>0</v>
      </c>
      <c r="HW67" s="19">
        <f t="shared" ca="1" si="566"/>
        <v>0</v>
      </c>
      <c r="HX67" s="19">
        <f t="shared" ca="1" si="566"/>
        <v>0</v>
      </c>
      <c r="HY67" s="19">
        <f t="shared" ca="1" si="566"/>
        <v>0</v>
      </c>
      <c r="HZ67" s="19">
        <f t="shared" ca="1" si="566"/>
        <v>0</v>
      </c>
      <c r="IA67" s="19">
        <f t="shared" ca="1" si="566"/>
        <v>0</v>
      </c>
      <c r="IB67" s="19">
        <f t="shared" ca="1" si="566"/>
        <v>0</v>
      </c>
      <c r="IC67" s="19">
        <f t="shared" ca="1" si="566"/>
        <v>0</v>
      </c>
      <c r="ID67" s="19">
        <f t="shared" ca="1" si="566"/>
        <v>0</v>
      </c>
      <c r="IE67" s="5">
        <f t="shared" ca="1" si="529"/>
        <v>67</v>
      </c>
      <c r="IF67" s="9"/>
      <c r="IG67" s="5">
        <f t="shared" ca="1" si="530"/>
        <v>1</v>
      </c>
      <c r="IH67" s="5" t="b">
        <f t="shared" ca="1" si="530"/>
        <v>0</v>
      </c>
      <c r="II67" s="19">
        <f t="shared" ca="1" si="531"/>
        <v>0</v>
      </c>
      <c r="IJ67" s="5">
        <f t="shared" ca="1" si="530"/>
        <v>55</v>
      </c>
      <c r="IK67" s="19">
        <f t="shared" ca="1" si="531"/>
        <v>1</v>
      </c>
      <c r="IL67" s="19">
        <f t="shared" ca="1" si="531"/>
        <v>0</v>
      </c>
      <c r="IM67" s="19">
        <f t="shared" ca="1" si="531"/>
        <v>0</v>
      </c>
      <c r="IN67" s="19">
        <f t="shared" ca="1" si="531"/>
        <v>0</v>
      </c>
      <c r="IO67" s="19">
        <f t="shared" ca="1" si="531"/>
        <v>0</v>
      </c>
      <c r="IP67" s="19">
        <f t="shared" ca="1" si="531"/>
        <v>0</v>
      </c>
      <c r="IQ67" s="19">
        <f t="shared" ca="1" si="531"/>
        <v>0</v>
      </c>
      <c r="IR67" s="19">
        <f t="shared" ca="1" si="531"/>
        <v>0</v>
      </c>
      <c r="IS67" s="19">
        <f t="shared" ca="1" si="531"/>
        <v>0</v>
      </c>
      <c r="IT67" s="19">
        <f t="shared" ca="1" si="531"/>
        <v>0</v>
      </c>
      <c r="IU67" s="19">
        <f t="shared" ca="1" si="531"/>
        <v>0</v>
      </c>
      <c r="IV67" s="19">
        <f t="shared" ca="1" si="531"/>
        <v>0</v>
      </c>
      <c r="IW67" s="19">
        <f t="shared" ca="1" si="531"/>
        <v>0</v>
      </c>
      <c r="IX67" s="19">
        <f t="shared" ca="1" si="531"/>
        <v>0</v>
      </c>
      <c r="IY67" s="19">
        <f t="shared" ca="1" si="531"/>
        <v>0</v>
      </c>
      <c r="IZ67" s="19">
        <f t="shared" ca="1" si="531"/>
        <v>0</v>
      </c>
      <c r="JA67" s="19">
        <f t="shared" ca="1" si="531"/>
        <v>0</v>
      </c>
      <c r="JB67" s="19">
        <f t="shared" ca="1" si="531"/>
        <v>0</v>
      </c>
      <c r="JC67" s="19">
        <f t="shared" ca="1" si="531"/>
        <v>0</v>
      </c>
      <c r="JD67" s="19">
        <f t="shared" ca="1" si="531"/>
        <v>0</v>
      </c>
      <c r="JE67" s="19">
        <f t="shared" ca="1" si="531"/>
        <v>0</v>
      </c>
      <c r="JF67" s="19">
        <f t="shared" ca="1" si="531"/>
        <v>0</v>
      </c>
      <c r="JG67" s="19">
        <f t="shared" ca="1" si="531"/>
        <v>1</v>
      </c>
      <c r="JH67" s="19">
        <f t="shared" ca="1" si="531"/>
        <v>0</v>
      </c>
      <c r="JI67" s="19">
        <f t="shared" ca="1" si="531"/>
        <v>1</v>
      </c>
      <c r="JJ67" s="9"/>
      <c r="JK67" s="5" t="b">
        <f t="shared" ca="1" si="532"/>
        <v>0</v>
      </c>
      <c r="JL67" s="19" t="str">
        <f t="shared" ca="1" si="533"/>
        <v>-</v>
      </c>
      <c r="JM67" s="19" t="str">
        <f t="shared" ca="1" si="533"/>
        <v>-</v>
      </c>
      <c r="JN67" s="5" t="b">
        <f t="shared" ca="1" si="534"/>
        <v>0</v>
      </c>
      <c r="JO67" s="5" t="b">
        <f t="shared" ca="1" si="534"/>
        <v>0</v>
      </c>
      <c r="JP67" s="5" t="b">
        <f t="shared" ca="1" si="534"/>
        <v>1</v>
      </c>
      <c r="JQ67" s="144">
        <f t="shared" ca="1" si="552"/>
        <v>1</v>
      </c>
      <c r="JR67" s="144">
        <f t="shared" ca="1" si="552"/>
        <v>1</v>
      </c>
      <c r="JS67" s="19" t="str">
        <f t="shared" ca="1" si="553"/>
        <v>-</v>
      </c>
      <c r="JT67" s="19" t="str">
        <f t="shared" ca="1" si="553"/>
        <v>-</v>
      </c>
      <c r="JU67" s="19" t="str">
        <f t="shared" ca="1" si="553"/>
        <v>-</v>
      </c>
      <c r="JV67" s="19" t="str">
        <f t="shared" ca="1" si="553"/>
        <v>-</v>
      </c>
      <c r="JW67" s="19">
        <f t="shared" ca="1" si="553"/>
        <v>1</v>
      </c>
      <c r="JX67" s="19">
        <f t="shared" ca="1" si="553"/>
        <v>0.66</v>
      </c>
      <c r="JY67" s="19" t="str">
        <f t="shared" ca="1" si="553"/>
        <v>-</v>
      </c>
      <c r="JZ67" s="5" t="b" cm="1">
        <f t="array" aca="1" ref="JZ67" ca="1">IF(OR(KA67:KH67&lt;&gt;"-"),TRUE,"-")</f>
        <v>1</v>
      </c>
      <c r="KA67" s="237">
        <f t="shared" ca="1" si="563"/>
        <v>2</v>
      </c>
      <c r="KB67" s="237">
        <f t="shared" ca="1" si="563"/>
        <v>2</v>
      </c>
      <c r="KC67" s="237">
        <f t="shared" ca="1" si="563"/>
        <v>2</v>
      </c>
      <c r="KD67" s="237">
        <f t="shared" ca="1" si="563"/>
        <v>2</v>
      </c>
      <c r="KE67" s="237">
        <f t="shared" ca="1" si="563"/>
        <v>2</v>
      </c>
      <c r="KF67" s="237">
        <f t="shared" ca="1" si="563"/>
        <v>2</v>
      </c>
      <c r="KG67" s="237">
        <f t="shared" ca="1" si="563"/>
        <v>2</v>
      </c>
      <c r="KH67" s="237">
        <f t="shared" ca="1" si="563"/>
        <v>2</v>
      </c>
      <c r="KI67" s="5" t="str">
        <f t="array" aca="1" ref="KI67" ca="1">IF(OR(KJ67:KP67&lt;&gt;"-"),TRUE,"-")</f>
        <v>-</v>
      </c>
      <c r="KJ67" s="19" t="str">
        <f t="shared" ca="1" si="555"/>
        <v>-</v>
      </c>
      <c r="KK67" s="19" t="str">
        <f t="shared" ca="1" si="555"/>
        <v>-</v>
      </c>
      <c r="KL67" s="19" t="str">
        <f t="shared" ca="1" si="555"/>
        <v>-</v>
      </c>
      <c r="KM67" s="19" t="str">
        <f t="shared" ca="1" si="555"/>
        <v>-</v>
      </c>
      <c r="KN67" s="19" t="str">
        <f t="shared" ca="1" si="555"/>
        <v>-</v>
      </c>
      <c r="KO67" s="19" t="str">
        <f t="shared" ca="1" si="555"/>
        <v>-</v>
      </c>
      <c r="KP67" s="19" t="str">
        <f t="shared" ca="1" si="555"/>
        <v>-</v>
      </c>
      <c r="KQ67" s="19" t="b">
        <f t="shared" ca="1" si="555"/>
        <v>0</v>
      </c>
      <c r="KR67" s="144">
        <f t="shared" ca="1" si="536"/>
        <v>2</v>
      </c>
      <c r="KS67" s="19">
        <f t="shared" ca="1" si="555"/>
        <v>2</v>
      </c>
      <c r="KT67" s="19" t="b">
        <f t="shared" ca="1" si="555"/>
        <v>0</v>
      </c>
      <c r="KU67" s="19" t="str">
        <f t="shared" ca="1" si="555"/>
        <v>-</v>
      </c>
      <c r="KV67" s="5" t="str">
        <f t="shared" ca="1" si="537"/>
        <v>-</v>
      </c>
      <c r="KW67" s="5" t="str">
        <f t="shared" ca="1" si="537"/>
        <v>-</v>
      </c>
      <c r="KX67" s="5" t="str">
        <f t="shared" ca="1" si="537"/>
        <v>-</v>
      </c>
      <c r="KY67" s="5" t="str">
        <f t="shared" ca="1" si="537"/>
        <v>-</v>
      </c>
      <c r="KZ67" s="19" t="b">
        <f t="shared" ca="1" si="556"/>
        <v>0</v>
      </c>
      <c r="LA67" s="19" t="str">
        <f t="shared" ca="1" si="556"/>
        <v>-</v>
      </c>
      <c r="LB67" s="19" t="str">
        <f t="shared" ca="1" si="556"/>
        <v>-</v>
      </c>
      <c r="LC67" s="19" t="b">
        <f t="shared" ca="1" si="556"/>
        <v>1</v>
      </c>
      <c r="LD67" s="19">
        <f t="shared" ca="1" si="556"/>
        <v>0.75</v>
      </c>
      <c r="LE67" s="19">
        <f t="shared" ca="1" si="556"/>
        <v>0.75</v>
      </c>
      <c r="LF67" s="19">
        <f t="shared" ca="1" si="556"/>
        <v>0.99</v>
      </c>
      <c r="LG67" s="19">
        <f t="shared" ca="1" si="556"/>
        <v>0.5</v>
      </c>
      <c r="LH67" s="19">
        <f t="shared" ca="1" si="556"/>
        <v>0</v>
      </c>
      <c r="LI67" s="19">
        <f t="shared" ca="1" si="556"/>
        <v>0</v>
      </c>
      <c r="LJ67" s="19" t="str">
        <f t="shared" ca="1" si="556"/>
        <v>-</v>
      </c>
      <c r="LK67" s="5" t="str" cm="1">
        <f t="array" aca="1" ref="LK67" ca="1">INDEX(i.meatgrid,$Q67,LK$7)</f>
        <v>-</v>
      </c>
      <c r="LL67" s="19" t="str">
        <f t="shared" ca="1" si="556"/>
        <v>-</v>
      </c>
      <c r="LM67" s="5">
        <f t="shared" ca="1" si="539"/>
        <v>1</v>
      </c>
      <c r="LN67" s="9"/>
      <c r="LO67" s="19">
        <f t="shared" ca="1" si="556"/>
        <v>70</v>
      </c>
      <c r="LP67" s="19">
        <f t="shared" ca="1" si="540"/>
        <v>50</v>
      </c>
      <c r="LQ67" s="19">
        <f t="shared" ca="1" si="540"/>
        <v>80</v>
      </c>
      <c r="LR67" s="19">
        <f t="shared" ca="1" si="540"/>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1"/>
        <v>1</v>
      </c>
      <c r="LX67" s="5">
        <f t="shared" ca="1" si="542"/>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3"/>
        <v>1</v>
      </c>
      <c r="MH67" s="9"/>
      <c r="MI67" s="19" t="b">
        <f t="shared" ca="1" si="544"/>
        <v>0</v>
      </c>
      <c r="MJ67" s="19" t="b">
        <f t="shared" ca="1" si="544"/>
        <v>0</v>
      </c>
      <c r="MK67" s="19">
        <f t="shared" ca="1" si="544"/>
        <v>1</v>
      </c>
      <c r="ML67" s="19">
        <f t="shared" ca="1" si="544"/>
        <v>0.75</v>
      </c>
      <c r="MM67" s="19">
        <f t="shared" ca="1" si="544"/>
        <v>0.75</v>
      </c>
      <c r="MN67" s="19">
        <f t="shared" ca="1" si="544"/>
        <v>0.8</v>
      </c>
      <c r="MO67" s="19">
        <f t="shared" ca="1" si="544"/>
        <v>0.82499999999999996</v>
      </c>
      <c r="MP67" s="19">
        <f t="shared" ca="1" si="544"/>
        <v>0.875</v>
      </c>
      <c r="MQ67" s="19">
        <f t="shared" ca="1" si="544"/>
        <v>0.9</v>
      </c>
      <c r="MR67" s="19">
        <f t="shared" ca="1" si="544"/>
        <v>1</v>
      </c>
      <c r="MS67" s="19">
        <f t="shared" ca="1" si="544"/>
        <v>0.875</v>
      </c>
      <c r="MT67" s="19" t="b">
        <f t="shared" ca="1" si="544"/>
        <v>1</v>
      </c>
      <c r="MU67" s="19">
        <f t="shared" ca="1" si="544"/>
        <v>74.989999999999995</v>
      </c>
      <c r="MV67" s="19" t="str">
        <f t="shared" ca="1" si="544"/>
        <v>-</v>
      </c>
      <c r="MW67" s="19" t="str">
        <f t="shared" ca="1" si="544"/>
        <v>-</v>
      </c>
      <c r="MX67" s="19" t="str">
        <f t="shared" ca="1" si="544"/>
        <v>-</v>
      </c>
      <c r="MY67" s="19" t="str">
        <f t="shared" ca="1" si="545"/>
        <v>-</v>
      </c>
      <c r="MZ67" s="19" t="str">
        <f t="shared" ca="1" si="545"/>
        <v>-</v>
      </c>
      <c r="NA67" s="19" t="str">
        <f t="shared" ca="1" si="545"/>
        <v>-</v>
      </c>
      <c r="NB67" s="19" t="str">
        <f t="shared" ca="1" si="545"/>
        <v>-</v>
      </c>
      <c r="NC67" s="19">
        <f t="shared" ca="1" si="545"/>
        <v>36.99</v>
      </c>
      <c r="ND67" s="19">
        <f t="shared" ca="1" si="545"/>
        <v>36.99</v>
      </c>
      <c r="NE67" s="19" t="str">
        <f t="shared" ca="1" si="545"/>
        <v>-</v>
      </c>
      <c r="NF67" s="19" t="str">
        <f t="shared" ca="1" si="545"/>
        <v>-</v>
      </c>
      <c r="NG67" s="19" t="str">
        <f t="shared" ca="1" si="545"/>
        <v>-</v>
      </c>
      <c r="NH67" s="19" t="str">
        <f t="shared" ca="1" si="545"/>
        <v>-</v>
      </c>
      <c r="NI67" s="19" t="str">
        <f t="shared" ca="1" si="545"/>
        <v>-</v>
      </c>
      <c r="NJ67" s="19">
        <f t="shared" ca="1" si="545"/>
        <v>49.99</v>
      </c>
      <c r="NK67" s="19">
        <f t="shared" ca="1" si="545"/>
        <v>49.99</v>
      </c>
      <c r="NL67" s="19">
        <f t="shared" ca="1" si="545"/>
        <v>49.99</v>
      </c>
      <c r="NM67" s="19">
        <f t="shared" ca="1" si="545"/>
        <v>49.99</v>
      </c>
      <c r="NN67" s="19">
        <f t="shared" ca="1" si="545"/>
        <v>49.99</v>
      </c>
      <c r="NO67" s="19">
        <f t="shared" ca="1" si="545"/>
        <v>49.99</v>
      </c>
      <c r="NP67" s="19">
        <f t="shared" ca="1" si="545"/>
        <v>49.99</v>
      </c>
      <c r="NQ67" s="19">
        <f t="shared" ca="1" si="545"/>
        <v>49.99</v>
      </c>
      <c r="NR67" s="19">
        <f t="shared" ca="1" si="545"/>
        <v>412.99</v>
      </c>
      <c r="NS67" s="19">
        <f t="shared" ca="1" si="545"/>
        <v>412.99</v>
      </c>
      <c r="NT67" s="19" t="str">
        <f t="shared" ca="1" si="545"/>
        <v>-</v>
      </c>
      <c r="NU67" s="19" t="str">
        <f t="shared" ca="1" si="545"/>
        <v>-</v>
      </c>
      <c r="NV67" s="19" t="str">
        <f t="shared" ca="1" si="545"/>
        <v>-</v>
      </c>
      <c r="NW67" s="19" t="str">
        <f t="shared" ca="1" si="545"/>
        <v>-</v>
      </c>
      <c r="NX67" s="19" t="str">
        <f t="shared" ca="1" si="545"/>
        <v>-</v>
      </c>
      <c r="NY67" s="19">
        <f t="shared" ca="1" si="545"/>
        <v>6.8900000000000006</v>
      </c>
      <c r="NZ67" s="19">
        <f t="shared" ca="1" si="545"/>
        <v>6.8900000000000006</v>
      </c>
      <c r="OA67" s="19">
        <f t="shared" ref="OA67:ON67" ca="1" si="568">OFFSET(OA$5,$B67,0)</f>
        <v>6.8900000000000006</v>
      </c>
      <c r="OB67" s="19">
        <f t="shared" ca="1" si="568"/>
        <v>6.8900000000000006</v>
      </c>
      <c r="OC67" s="19">
        <f t="shared" ca="1" si="568"/>
        <v>6.8900000000000006</v>
      </c>
      <c r="OD67" s="19">
        <f t="shared" ca="1" si="568"/>
        <v>6.8900000000000006</v>
      </c>
      <c r="OE67" s="19">
        <f t="shared" ca="1" si="568"/>
        <v>6.8900000000000006</v>
      </c>
      <c r="OF67" s="19">
        <f t="shared" ca="1" si="568"/>
        <v>6.8900000000000006</v>
      </c>
      <c r="OG67" s="19">
        <f t="shared" ca="1" si="568"/>
        <v>346.99</v>
      </c>
      <c r="OH67" s="19">
        <f t="shared" ca="1" si="568"/>
        <v>346.99</v>
      </c>
      <c r="OI67" s="19" t="str">
        <f t="shared" ca="1" si="568"/>
        <v>-</v>
      </c>
      <c r="OJ67" s="19" t="str">
        <f t="shared" ca="1" si="568"/>
        <v>-</v>
      </c>
      <c r="OK67" s="19" t="str">
        <f t="shared" ca="1" si="568"/>
        <v>-</v>
      </c>
      <c r="OL67" s="19" t="str">
        <f t="shared" ca="1" si="568"/>
        <v>-</v>
      </c>
      <c r="OM67" s="19" t="str">
        <f t="shared" ca="1" si="568"/>
        <v>-</v>
      </c>
      <c r="ON67" s="19">
        <f t="shared" ca="1" si="568"/>
        <v>0</v>
      </c>
      <c r="OO67" s="24">
        <v>0</v>
      </c>
    </row>
    <row r="68" spans="1:405" outlineLevel="2">
      <c r="A68" s="21">
        <f t="shared" si="158"/>
        <v>63</v>
      </c>
      <c r="B68" s="222">
        <f t="shared" ca="1" si="557"/>
        <v>58</v>
      </c>
      <c r="C68">
        <v>203</v>
      </c>
      <c r="D68" s="549" t="str">
        <f t="shared" ca="1" si="506"/>
        <v>GSM</v>
      </c>
      <c r="E68" t="b">
        <v>0</v>
      </c>
      <c r="F68" t="b">
        <v>0</v>
      </c>
      <c r="G68" t="b">
        <f t="shared" si="507"/>
        <v>0</v>
      </c>
      <c r="H68" s="237">
        <f t="shared" ca="1" si="558"/>
        <v>2</v>
      </c>
      <c r="I68" s="237">
        <f t="shared" ca="1" si="558"/>
        <v>1</v>
      </c>
      <c r="J68" s="237" t="str">
        <f t="shared" ca="1" si="558"/>
        <v/>
      </c>
      <c r="K68" s="237">
        <f t="shared" ca="1" si="558"/>
        <v>2</v>
      </c>
      <c r="L68" s="237">
        <f t="shared" ca="1" si="546"/>
        <v>2</v>
      </c>
      <c r="M68" s="237">
        <f t="shared" ca="1" si="546"/>
        <v>2</v>
      </c>
      <c r="N68" s="237">
        <f t="shared" ca="1" si="558"/>
        <v>3</v>
      </c>
      <c r="O68" s="237">
        <f t="shared" ca="1" si="546"/>
        <v>1</v>
      </c>
      <c r="P68" s="237">
        <f t="shared" ca="1" si="558"/>
        <v>1</v>
      </c>
      <c r="Q68" s="237">
        <f t="shared" ca="1" si="558"/>
        <v>2</v>
      </c>
      <c r="R68" s="237">
        <f t="shared" ca="1" si="558"/>
        <v>1</v>
      </c>
      <c r="S68" s="237">
        <f t="shared" ca="1" si="558"/>
        <v>1</v>
      </c>
      <c r="T68" s="237">
        <f t="shared" ca="1" si="558"/>
        <v>1</v>
      </c>
      <c r="U68" s="275"/>
      <c r="V68" s="275"/>
      <c r="W68" s="237">
        <f t="shared" ca="1" si="547"/>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8"/>
        <v>2</v>
      </c>
      <c r="AH68" s="5">
        <f t="shared" ca="1" si="508"/>
        <v>0</v>
      </c>
      <c r="AI68" s="5">
        <f t="shared" ca="1" si="509"/>
        <v>1</v>
      </c>
      <c r="AJ68">
        <f t="shared" ca="1" si="510"/>
        <v>1</v>
      </c>
      <c r="AK68">
        <v>1</v>
      </c>
      <c r="AL68" s="231" t="str">
        <f ca="1">TEXT(LEFT(OFFSET(AL68,-1,0),5)+1,"00000")&amp;MID(OFFSET(AL68,-1,0),6,FIND(" ",OFFSET(AL68,-1,0),7)-5)
&amp; $D68           &amp; IF($IG68=0," FWM","")&amp;IF($IG68=1," MWM","")&amp;IF($IG68=5," Mat","")&amp;IF($IH68=TRUE,"&amp;BBT","    ")          &amp; " Day"&amp;INDEX(i.DOY,$N68,1)
&amp; " Scan"&amp;TEXT($O68,"0")        &amp;" "&amp; INDEX(DataMaster!$B$98:$B$104,$Q68,0)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9"/>
        <v>-</v>
      </c>
      <c r="AP68" s="237" t="str">
        <f t="shared" ca="1" si="559"/>
        <v>-</v>
      </c>
      <c r="AQ68" s="237" t="str">
        <f t="shared" ca="1" si="559"/>
        <v>-</v>
      </c>
      <c r="AR68" s="237" t="str">
        <f t="shared" ca="1" si="559"/>
        <v>-</v>
      </c>
      <c r="AS68" s="237" t="str">
        <f t="shared" ca="1" si="559"/>
        <v>-</v>
      </c>
      <c r="AT68" s="237" t="str">
        <f t="shared" ca="1" si="559"/>
        <v>-</v>
      </c>
      <c r="AU68" s="237" t="str">
        <f t="shared" ca="1" si="559"/>
        <v>-</v>
      </c>
      <c r="AV68" s="237" t="str">
        <f t="shared" ca="1" si="559"/>
        <v>-</v>
      </c>
      <c r="AW68" s="9"/>
      <c r="AX68" s="5" t="b">
        <f t="shared" ca="1" si="511"/>
        <v>0</v>
      </c>
      <c r="AY68" s="5" t="str">
        <f t="shared" ca="1" si="511"/>
        <v>-</v>
      </c>
      <c r="AZ68" s="5" t="b">
        <f t="shared" ca="1" si="511"/>
        <v>0</v>
      </c>
      <c r="BA68" s="5" t="b">
        <f t="shared" ca="1" si="511"/>
        <v>1</v>
      </c>
      <c r="BB68" s="5" t="b">
        <f t="shared" ca="1" si="511"/>
        <v>1</v>
      </c>
      <c r="BC68" s="144">
        <f t="shared" ca="1" si="511"/>
        <v>0</v>
      </c>
      <c r="BD68" s="19" t="b">
        <f t="shared" ca="1" si="512"/>
        <v>1</v>
      </c>
      <c r="BE68" s="9"/>
      <c r="BF68" s="5" t="str">
        <f t="shared" ca="1" si="513"/>
        <v>-</v>
      </c>
      <c r="BG68" s="19" t="str">
        <f t="shared" ca="1" si="514"/>
        <v>-</v>
      </c>
      <c r="BH68" s="19" t="str">
        <f t="shared" ca="1" si="514"/>
        <v>-</v>
      </c>
      <c r="BI68" s="19" t="str">
        <f t="shared" ca="1" si="514"/>
        <v>-</v>
      </c>
      <c r="BJ68" s="5" t="str">
        <f t="shared" ca="1" si="515"/>
        <v>-</v>
      </c>
      <c r="BK68" s="19" t="str">
        <f t="shared" ca="1" si="516"/>
        <v>-</v>
      </c>
      <c r="BL68" s="5" t="str">
        <f t="shared" ca="1" si="517"/>
        <v>-</v>
      </c>
      <c r="BM68" s="19" t="str">
        <f t="shared" ca="1" si="518"/>
        <v>-</v>
      </c>
      <c r="BN68" s="19" t="str">
        <f t="shared" ca="1" si="518"/>
        <v>-</v>
      </c>
      <c r="BO68" s="19" t="str">
        <f t="shared" ca="1" si="518"/>
        <v>-</v>
      </c>
      <c r="BP68" s="5" t="str">
        <f t="shared" ca="1" si="519"/>
        <v>-</v>
      </c>
      <c r="BQ68" s="9"/>
      <c r="BR68" s="19" t="str">
        <f t="shared" ca="1" si="520"/>
        <v>-</v>
      </c>
      <c r="BS68" s="19" t="str">
        <f t="shared" ca="1" si="520"/>
        <v>-</v>
      </c>
      <c r="BT68" s="19" t="str">
        <f t="shared" ca="1" si="520"/>
        <v>-</v>
      </c>
      <c r="BU68" s="19" t="str">
        <f t="shared" ca="1" si="520"/>
        <v>-</v>
      </c>
      <c r="BV68" s="19" t="str">
        <f t="shared" ca="1" si="520"/>
        <v>-</v>
      </c>
      <c r="BW68" s="19" t="str">
        <f t="shared" ca="1" si="520"/>
        <v>-</v>
      </c>
      <c r="BX68" s="19" t="str">
        <f t="shared" ca="1" si="520"/>
        <v>-</v>
      </c>
      <c r="BY68" s="19" t="str">
        <f t="shared" ca="1" si="520"/>
        <v>-</v>
      </c>
      <c r="BZ68" s="19" t="str">
        <f t="shared" ca="1" si="520"/>
        <v>-</v>
      </c>
      <c r="CA68" s="19" t="str">
        <f t="shared" ca="1" si="520"/>
        <v>-</v>
      </c>
      <c r="CB68" s="9"/>
      <c r="CC68" s="237" t="b">
        <f t="shared" ca="1" si="564"/>
        <v>1</v>
      </c>
      <c r="CD68" s="12" t="b">
        <v>1</v>
      </c>
      <c r="CE68" s="237" t="b">
        <f t="shared" ca="1" si="564"/>
        <v>1</v>
      </c>
      <c r="CF68" s="251">
        <f ca="1">IF(OFFSET($E68,-1,0),OFFSET($CJ68,-1,0),OFFSET(CF68,-1,0))</f>
        <v>2232101</v>
      </c>
      <c r="CG68" s="12" t="b">
        <v>1</v>
      </c>
      <c r="CH68" s="12">
        <v>0</v>
      </c>
      <c r="CI68" s="12" t="b">
        <v>0</v>
      </c>
      <c r="CJ68" s="237">
        <f t="shared" ca="1" si="560"/>
        <v>2232106</v>
      </c>
      <c r="CK68" s="19" t="str">
        <f t="shared" ca="1" si="549"/>
        <v>-</v>
      </c>
      <c r="CL68" s="12">
        <v>1</v>
      </c>
      <c r="CM68" s="12">
        <v>1</v>
      </c>
      <c r="CN68" s="9"/>
      <c r="CO68" s="444">
        <f t="shared" ca="1" si="522"/>
        <v>652</v>
      </c>
      <c r="CP68" s="444">
        <f t="shared" ca="1" si="522"/>
        <v>686</v>
      </c>
      <c r="CQ68" s="444">
        <f t="shared" ca="1" si="522"/>
        <v>721</v>
      </c>
      <c r="CR68" s="152">
        <f t="shared" ca="1" si="523"/>
        <v>378</v>
      </c>
      <c r="CS68" s="152">
        <f t="shared" ca="1" si="523"/>
        <v>413</v>
      </c>
      <c r="CT68" s="152">
        <f t="shared" ca="1" si="523"/>
        <v>448</v>
      </c>
      <c r="CU68" s="19" t="str">
        <f t="shared" ca="1" si="524"/>
        <v>-</v>
      </c>
      <c r="CV68" s="19" t="str">
        <f t="shared" ca="1" si="524"/>
        <v>-</v>
      </c>
      <c r="CW68" s="19" t="str">
        <f t="shared" ca="1" si="524"/>
        <v>-</v>
      </c>
      <c r="CX68" s="19" t="str">
        <f t="shared" ca="1" si="524"/>
        <v>-</v>
      </c>
      <c r="CY68" s="19" t="str">
        <f t="shared" ca="1" si="524"/>
        <v>-</v>
      </c>
      <c r="CZ68" s="19" t="b">
        <f t="shared" ca="1" si="524"/>
        <v>1</v>
      </c>
      <c r="DA68" s="19">
        <f t="shared" ca="1" si="524"/>
        <v>0</v>
      </c>
      <c r="DB68" s="19">
        <f t="shared" ca="1" si="524"/>
        <v>0</v>
      </c>
      <c r="DC68" s="19">
        <f t="shared" ca="1" si="524"/>
        <v>0</v>
      </c>
      <c r="DD68" s="19">
        <f t="shared" ca="1" si="524"/>
        <v>0</v>
      </c>
      <c r="DE68" s="19">
        <f t="shared" ca="1" si="524"/>
        <v>0</v>
      </c>
      <c r="DF68" s="19">
        <f t="shared" ca="1" si="524"/>
        <v>0</v>
      </c>
      <c r="DG68" s="19">
        <f t="shared" ca="1" si="524"/>
        <v>0</v>
      </c>
      <c r="DH68" s="19">
        <f t="shared" ca="1" si="524"/>
        <v>0</v>
      </c>
      <c r="DI68" s="19">
        <f t="shared" ca="1" si="524"/>
        <v>0</v>
      </c>
      <c r="DJ68" s="19">
        <f t="shared" ca="1" si="524"/>
        <v>0</v>
      </c>
      <c r="DK68" s="19">
        <f t="shared" ca="1" si="524"/>
        <v>0</v>
      </c>
      <c r="DL68" s="19">
        <f t="shared" ca="1" si="525"/>
        <v>0</v>
      </c>
      <c r="DM68" s="12">
        <v>1</v>
      </c>
      <c r="DN68" s="12">
        <v>1</v>
      </c>
      <c r="DO68" s="19">
        <f t="shared" ca="1" si="561"/>
        <v>0</v>
      </c>
      <c r="DP68" s="19" t="str">
        <f t="shared" ca="1" si="561"/>
        <v>-</v>
      </c>
      <c r="DQ68" s="19" t="str">
        <f t="shared" ca="1" si="561"/>
        <v>-</v>
      </c>
      <c r="DR68" s="19" t="str">
        <f t="shared" ca="1" si="561"/>
        <v>-</v>
      </c>
      <c r="DS68" s="19" t="str">
        <f t="shared" ca="1" si="525"/>
        <v>-</v>
      </c>
      <c r="DT68" s="19" t="str">
        <f t="shared" ca="1" si="525"/>
        <v>-</v>
      </c>
      <c r="DU68" s="19">
        <f t="shared" ca="1" si="525"/>
        <v>0</v>
      </c>
      <c r="DV68" s="19" t="str">
        <f t="shared" ca="1" si="525"/>
        <v>-</v>
      </c>
      <c r="DW68" s="19" t="str">
        <f t="shared" ca="1" si="525"/>
        <v>-</v>
      </c>
      <c r="DX68" s="19" t="str">
        <f t="shared" ca="1" si="525"/>
        <v>-</v>
      </c>
      <c r="DY68" s="19" t="str">
        <f t="shared" ca="1" si="525"/>
        <v>-</v>
      </c>
      <c r="DZ68" s="19" t="str">
        <f t="shared" ca="1" si="525"/>
        <v>-</v>
      </c>
      <c r="EA68" s="19" t="str">
        <f t="shared" ca="1" si="525"/>
        <v>-</v>
      </c>
      <c r="EB68" s="19" t="str">
        <f t="shared" ca="1" si="525"/>
        <v>-</v>
      </c>
      <c r="EC68" s="19" t="str">
        <f t="shared" ca="1" si="525"/>
        <v>-</v>
      </c>
      <c r="ED68" s="19">
        <f t="shared" ca="1" si="525"/>
        <v>0</v>
      </c>
      <c r="EE68" s="19">
        <f t="shared" ca="1" si="525"/>
        <v>0</v>
      </c>
      <c r="EF68" s="19">
        <f t="shared" ca="1" si="525"/>
        <v>0</v>
      </c>
      <c r="EG68" s="124">
        <f t="shared" ref="EG68:EX68" ca="1" si="569">IF(AND($K68=EG$9,$N68=EG$11,$AB68=EG$8,$AI68=EG$12),INDEX(i.FS_Strategy,$AC68+1,$AB68),0)</f>
        <v>0</v>
      </c>
      <c r="EH68" s="124">
        <f t="shared" ca="1" si="569"/>
        <v>0</v>
      </c>
      <c r="EI68" s="124">
        <f t="shared" ca="1" si="569"/>
        <v>0</v>
      </c>
      <c r="EJ68" s="124">
        <f t="shared" ca="1" si="569"/>
        <v>0</v>
      </c>
      <c r="EK68" s="124">
        <f t="shared" ca="1" si="569"/>
        <v>0</v>
      </c>
      <c r="EL68" s="124">
        <f t="shared" ca="1" si="569"/>
        <v>0</v>
      </c>
      <c r="EM68" s="124">
        <f t="shared" ca="1" si="569"/>
        <v>0</v>
      </c>
      <c r="EN68" s="124">
        <f t="shared" ca="1" si="569"/>
        <v>0</v>
      </c>
      <c r="EO68" s="124">
        <f t="shared" ca="1" si="569"/>
        <v>0</v>
      </c>
      <c r="EP68" s="124">
        <f t="shared" ca="1" si="569"/>
        <v>0</v>
      </c>
      <c r="EQ68" s="124">
        <f t="shared" ca="1" si="569"/>
        <v>0</v>
      </c>
      <c r="ER68" s="124">
        <f t="shared" ca="1" si="569"/>
        <v>0</v>
      </c>
      <c r="ES68" s="124">
        <f t="shared" ca="1" si="569"/>
        <v>0</v>
      </c>
      <c r="ET68" s="124">
        <f t="shared" ca="1" si="569"/>
        <v>0</v>
      </c>
      <c r="EU68" s="124">
        <f t="shared" ca="1" si="569"/>
        <v>0</v>
      </c>
      <c r="EV68" s="124">
        <f t="shared" ca="1" si="569"/>
        <v>0</v>
      </c>
      <c r="EW68" s="124">
        <f t="shared" ca="1" si="569"/>
        <v>0</v>
      </c>
      <c r="EX68" s="124">
        <f t="shared" ca="1" si="569"/>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0">IF(AND($K68=FB$9,$N68=FB$11,$AB68=FB$8),INDEX(i.FS_Strategy,$AE68+1,$AB68),0)</f>
        <v>0</v>
      </c>
      <c r="FC68" s="125">
        <f t="shared" ca="1" si="570"/>
        <v>0</v>
      </c>
      <c r="FD68" s="125">
        <f t="shared" ca="1" si="570"/>
        <v>0</v>
      </c>
      <c r="FE68" s="125">
        <f t="shared" ca="1" si="570"/>
        <v>0</v>
      </c>
      <c r="FF68" s="125">
        <f t="shared" ca="1" si="570"/>
        <v>0</v>
      </c>
      <c r="FG68" s="125">
        <f t="shared" ca="1" si="570"/>
        <v>0</v>
      </c>
      <c r="FH68" s="125">
        <f t="shared" ca="1" si="570"/>
        <v>0</v>
      </c>
      <c r="FI68" s="125">
        <f t="shared" ca="1" si="570"/>
        <v>0</v>
      </c>
      <c r="FJ68" s="125">
        <f t="shared" ca="1" si="570"/>
        <v>0</v>
      </c>
      <c r="FK68" s="125">
        <f t="shared" ca="1" si="570"/>
        <v>0</v>
      </c>
      <c r="FL68" s="125">
        <f t="shared" ca="1" si="570"/>
        <v>0</v>
      </c>
      <c r="FM68" s="125">
        <f t="shared" ca="1" si="570"/>
        <v>0</v>
      </c>
      <c r="FN68" s="125">
        <f t="shared" ca="1" si="570"/>
        <v>0</v>
      </c>
      <c r="FO68" s="124">
        <f t="shared" ref="FO68:GF68" ca="1" si="571">IF(AND($K68=FO$9,$N68=FO$11,$AB68=FO$8,$AI68=FO$12),INDEX(i.FS_Strategy,$AC68+1,$AB68),0)</f>
        <v>0</v>
      </c>
      <c r="FP68" s="124">
        <f t="shared" ca="1" si="571"/>
        <v>0</v>
      </c>
      <c r="FQ68" s="124">
        <f t="shared" ca="1" si="571"/>
        <v>0</v>
      </c>
      <c r="FR68" s="124">
        <f t="shared" ca="1" si="571"/>
        <v>0</v>
      </c>
      <c r="FS68" s="124">
        <f t="shared" ca="1" si="571"/>
        <v>0</v>
      </c>
      <c r="FT68" s="124">
        <f t="shared" ca="1" si="571"/>
        <v>0</v>
      </c>
      <c r="FU68" s="124">
        <f t="shared" ca="1" si="571"/>
        <v>0</v>
      </c>
      <c r="FV68" s="124">
        <f t="shared" ca="1" si="571"/>
        <v>0</v>
      </c>
      <c r="FW68" s="124">
        <f t="shared" ca="1" si="571"/>
        <v>0</v>
      </c>
      <c r="FX68" s="124">
        <f t="shared" ca="1" si="571"/>
        <v>0</v>
      </c>
      <c r="FY68" s="124">
        <f t="shared" ca="1" si="571"/>
        <v>0</v>
      </c>
      <c r="FZ68" s="124">
        <f t="shared" ca="1" si="571"/>
        <v>0</v>
      </c>
      <c r="GA68" s="124">
        <f t="shared" ca="1" si="571"/>
        <v>0</v>
      </c>
      <c r="GB68" s="124">
        <f t="shared" ca="1" si="571"/>
        <v>0</v>
      </c>
      <c r="GC68" s="124">
        <f t="shared" ca="1" si="571"/>
        <v>0</v>
      </c>
      <c r="GD68" s="124">
        <f t="shared" ca="1" si="571"/>
        <v>0</v>
      </c>
      <c r="GE68" s="124">
        <f t="shared" ca="1" si="571"/>
        <v>0</v>
      </c>
      <c r="GF68" s="124">
        <f t="shared" ca="1" si="571"/>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2">IF(AND($K68=GJ$9,$N68=GJ$11,$AB68=GJ$8),INDEX(i.FS_Strategy,$AE68+1,$AB68),0)</f>
        <v>0</v>
      </c>
      <c r="GK68" s="125">
        <f t="shared" ca="1" si="572"/>
        <v>0</v>
      </c>
      <c r="GL68" s="125">
        <f t="shared" ca="1" si="572"/>
        <v>0</v>
      </c>
      <c r="GM68" s="125">
        <f t="shared" ca="1" si="572"/>
        <v>0</v>
      </c>
      <c r="GN68" s="125">
        <f t="shared" ca="1" si="572"/>
        <v>0</v>
      </c>
      <c r="GO68" s="125">
        <f t="shared" ca="1" si="572"/>
        <v>0</v>
      </c>
      <c r="GP68" s="125">
        <f t="shared" ca="1" si="572"/>
        <v>0</v>
      </c>
      <c r="GQ68" s="125">
        <f t="shared" ca="1" si="572"/>
        <v>0</v>
      </c>
      <c r="GR68" s="125">
        <f t="shared" ca="1" si="572"/>
        <v>0</v>
      </c>
      <c r="GS68" s="125">
        <f t="shared" ca="1" si="572"/>
        <v>0</v>
      </c>
      <c r="GT68" s="125">
        <f t="shared" ca="1" si="572"/>
        <v>0</v>
      </c>
      <c r="GU68" s="125">
        <f t="shared" ca="1" si="572"/>
        <v>0</v>
      </c>
      <c r="GV68" s="125">
        <f t="shared" ca="1" si="572"/>
        <v>0</v>
      </c>
      <c r="GW68" s="124">
        <f t="shared" ref="GW68:HN68" ca="1" si="573">IF(AND($K68=GW$9,$N68=GW$11,$AB68=GW$8,$AI68=GW$12),INDEX(i.FS_Strategy,$AC68+1,$AB68),0)</f>
        <v>0</v>
      </c>
      <c r="GX68" s="124">
        <f t="shared" ca="1" si="573"/>
        <v>0</v>
      </c>
      <c r="GY68" s="124">
        <f t="shared" ca="1" si="573"/>
        <v>0</v>
      </c>
      <c r="GZ68" s="124">
        <f t="shared" ca="1" si="573"/>
        <v>0</v>
      </c>
      <c r="HA68" s="124">
        <f t="shared" ca="1" si="573"/>
        <v>0</v>
      </c>
      <c r="HB68" s="124">
        <f t="shared" ca="1" si="573"/>
        <v>0</v>
      </c>
      <c r="HC68" s="124">
        <f t="shared" ca="1" si="573"/>
        <v>0</v>
      </c>
      <c r="HD68" s="124">
        <f t="shared" ca="1" si="573"/>
        <v>0</v>
      </c>
      <c r="HE68" s="124">
        <f t="shared" ca="1" si="573"/>
        <v>0</v>
      </c>
      <c r="HF68" s="124">
        <f t="shared" ca="1" si="573"/>
        <v>0</v>
      </c>
      <c r="HG68" s="124">
        <f t="shared" ca="1" si="573"/>
        <v>0</v>
      </c>
      <c r="HH68" s="124">
        <f t="shared" ca="1" si="573"/>
        <v>0</v>
      </c>
      <c r="HI68" s="124">
        <f t="shared" ca="1" si="573"/>
        <v>0</v>
      </c>
      <c r="HJ68" s="124">
        <f t="shared" ca="1" si="573"/>
        <v>0</v>
      </c>
      <c r="HK68" s="124">
        <f t="shared" ca="1" si="573"/>
        <v>0</v>
      </c>
      <c r="HL68" s="124">
        <f t="shared" ca="1" si="573"/>
        <v>0</v>
      </c>
      <c r="HM68" s="124">
        <f t="shared" ca="1" si="573"/>
        <v>0</v>
      </c>
      <c r="HN68" s="124">
        <f t="shared" ca="1" si="573"/>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4">IF(AND($K68=HR$9,$N68=HR$11,$AB68=HR$8),INDEX(i.FS_Strategy,$AE68+1,$AB68),0)</f>
        <v>0</v>
      </c>
      <c r="HS68" s="125">
        <f t="shared" ca="1" si="574"/>
        <v>0</v>
      </c>
      <c r="HT68" s="125">
        <f t="shared" ca="1" si="574"/>
        <v>0</v>
      </c>
      <c r="HU68" s="125">
        <f t="shared" ca="1" si="574"/>
        <v>0</v>
      </c>
      <c r="HV68" s="125">
        <f t="shared" ca="1" si="574"/>
        <v>0</v>
      </c>
      <c r="HW68" s="125">
        <f t="shared" ca="1" si="574"/>
        <v>0</v>
      </c>
      <c r="HX68" s="125">
        <f t="shared" ca="1" si="574"/>
        <v>0</v>
      </c>
      <c r="HY68" s="125">
        <f t="shared" ca="1" si="574"/>
        <v>0</v>
      </c>
      <c r="HZ68" s="125">
        <f t="shared" ca="1" si="574"/>
        <v>0</v>
      </c>
      <c r="IA68" s="125">
        <f t="shared" ca="1" si="574"/>
        <v>0</v>
      </c>
      <c r="IB68" s="125">
        <f t="shared" ca="1" si="574"/>
        <v>0</v>
      </c>
      <c r="IC68" s="125">
        <f t="shared" ca="1" si="574"/>
        <v>0</v>
      </c>
      <c r="ID68" s="125">
        <f t="shared" ca="1" si="574"/>
        <v>0</v>
      </c>
      <c r="IE68" s="5">
        <f t="shared" ca="1" si="529"/>
        <v>67</v>
      </c>
      <c r="IF68" s="9"/>
      <c r="IG68" s="5">
        <f t="shared" ca="1" si="530"/>
        <v>1</v>
      </c>
      <c r="IH68" s="5" t="b">
        <f t="shared" ca="1" si="530"/>
        <v>0</v>
      </c>
      <c r="II68" s="19">
        <f t="shared" ca="1" si="531"/>
        <v>0</v>
      </c>
      <c r="IJ68" s="5">
        <f t="shared" ca="1" si="530"/>
        <v>55</v>
      </c>
      <c r="IK68" s="19">
        <f t="shared" ca="1" si="531"/>
        <v>1</v>
      </c>
      <c r="IL68" s="19">
        <f t="shared" ca="1" si="531"/>
        <v>0</v>
      </c>
      <c r="IM68" s="19">
        <f t="shared" ca="1" si="531"/>
        <v>0</v>
      </c>
      <c r="IN68" s="19">
        <f t="shared" ca="1" si="531"/>
        <v>0</v>
      </c>
      <c r="IO68" s="19">
        <f t="shared" ca="1" si="531"/>
        <v>0</v>
      </c>
      <c r="IP68" s="19">
        <f t="shared" ca="1" si="531"/>
        <v>0</v>
      </c>
      <c r="IQ68" s="19">
        <f t="shared" ca="1" si="531"/>
        <v>0</v>
      </c>
      <c r="IR68" s="19">
        <f t="shared" ca="1" si="531"/>
        <v>0</v>
      </c>
      <c r="IS68" s="19">
        <f t="shared" ca="1" si="531"/>
        <v>0</v>
      </c>
      <c r="IT68" s="19">
        <f t="shared" ca="1" si="531"/>
        <v>0</v>
      </c>
      <c r="IU68" s="19">
        <f t="shared" ca="1" si="531"/>
        <v>0</v>
      </c>
      <c r="IV68" s="19">
        <f t="shared" ca="1" si="531"/>
        <v>0</v>
      </c>
      <c r="IW68" s="19">
        <f t="shared" ca="1" si="531"/>
        <v>0</v>
      </c>
      <c r="IX68" s="19">
        <f t="shared" ca="1" si="531"/>
        <v>0</v>
      </c>
      <c r="IY68" s="19">
        <f t="shared" ca="1" si="531"/>
        <v>0</v>
      </c>
      <c r="IZ68" s="19">
        <f t="shared" ca="1" si="531"/>
        <v>0</v>
      </c>
      <c r="JA68" s="19">
        <f t="shared" ca="1" si="531"/>
        <v>0</v>
      </c>
      <c r="JB68" s="19">
        <f t="shared" ca="1" si="531"/>
        <v>0</v>
      </c>
      <c r="JC68" s="19">
        <f t="shared" ca="1" si="531"/>
        <v>0</v>
      </c>
      <c r="JD68" s="19">
        <f t="shared" ca="1" si="531"/>
        <v>0</v>
      </c>
      <c r="JE68" s="19">
        <f t="shared" ca="1" si="531"/>
        <v>0</v>
      </c>
      <c r="JF68" s="19">
        <f t="shared" ca="1" si="531"/>
        <v>0</v>
      </c>
      <c r="JG68" s="19">
        <f t="shared" ca="1" si="531"/>
        <v>1</v>
      </c>
      <c r="JH68" s="19">
        <f t="shared" ca="1" si="531"/>
        <v>0</v>
      </c>
      <c r="JI68" s="19">
        <f t="shared" ca="1" si="531"/>
        <v>1</v>
      </c>
      <c r="JJ68" s="9"/>
      <c r="JK68" s="5" t="b">
        <f t="shared" ca="1" si="532"/>
        <v>0</v>
      </c>
      <c r="JL68" s="19" t="str">
        <f t="shared" ca="1" si="533"/>
        <v>-</v>
      </c>
      <c r="JM68" s="19" t="str">
        <f t="shared" ca="1" si="533"/>
        <v>-</v>
      </c>
      <c r="JN68" s="5" t="b">
        <f t="shared" ca="1" si="534"/>
        <v>0</v>
      </c>
      <c r="JO68" s="5" t="b">
        <f t="shared" ca="1" si="534"/>
        <v>0</v>
      </c>
      <c r="JP68" s="5" t="b">
        <f t="shared" ca="1" si="534"/>
        <v>1</v>
      </c>
      <c r="JQ68" s="144">
        <f t="shared" ca="1" si="552"/>
        <v>1</v>
      </c>
      <c r="JR68" s="144">
        <f t="shared" ca="1" si="552"/>
        <v>1</v>
      </c>
      <c r="JS68" s="19" t="str">
        <f t="shared" ca="1" si="553"/>
        <v>-</v>
      </c>
      <c r="JT68" s="19" t="str">
        <f t="shared" ca="1" si="553"/>
        <v>-</v>
      </c>
      <c r="JU68" s="19" t="str">
        <f t="shared" ca="1" si="553"/>
        <v>-</v>
      </c>
      <c r="JV68" s="19" t="str">
        <f t="shared" ca="1" si="553"/>
        <v>-</v>
      </c>
      <c r="JW68" s="19">
        <f t="shared" ca="1" si="553"/>
        <v>1</v>
      </c>
      <c r="JX68" s="19">
        <f t="shared" ca="1" si="553"/>
        <v>0.66</v>
      </c>
      <c r="JY68" s="19" t="str">
        <f t="shared" ca="1" si="553"/>
        <v>-</v>
      </c>
      <c r="JZ68" s="5" t="b" cm="1">
        <f t="array" aca="1" ref="JZ68" ca="1">IF(OR(KA68:KH68&lt;&gt;"-"),TRUE,"-")</f>
        <v>1</v>
      </c>
      <c r="KA68" s="237">
        <f t="shared" ca="1" si="563"/>
        <v>2</v>
      </c>
      <c r="KB68" s="237">
        <f t="shared" ca="1" si="563"/>
        <v>2</v>
      </c>
      <c r="KC68" s="237">
        <f t="shared" ca="1" si="563"/>
        <v>2</v>
      </c>
      <c r="KD68" s="237">
        <f t="shared" ca="1" si="563"/>
        <v>2</v>
      </c>
      <c r="KE68" s="237">
        <f t="shared" ca="1" si="563"/>
        <v>2</v>
      </c>
      <c r="KF68" s="237">
        <f t="shared" ca="1" si="563"/>
        <v>2</v>
      </c>
      <c r="KG68" s="237">
        <f t="shared" ca="1" si="563"/>
        <v>2</v>
      </c>
      <c r="KH68" s="237">
        <f t="shared" ca="1" si="563"/>
        <v>2</v>
      </c>
      <c r="KI68" s="5" t="str">
        <f t="array" aca="1" ref="KI68" ca="1">IF(OR(KJ68:KP68&lt;&gt;"-"),TRUE,"-")</f>
        <v>-</v>
      </c>
      <c r="KJ68" s="19" t="str">
        <f t="shared" ca="1" si="555"/>
        <v>-</v>
      </c>
      <c r="KK68" s="19" t="str">
        <f t="shared" ca="1" si="555"/>
        <v>-</v>
      </c>
      <c r="KL68" s="19" t="str">
        <f t="shared" ca="1" si="555"/>
        <v>-</v>
      </c>
      <c r="KM68" s="19" t="str">
        <f t="shared" ca="1" si="555"/>
        <v>-</v>
      </c>
      <c r="KN68" s="19" t="str">
        <f t="shared" ca="1" si="555"/>
        <v>-</v>
      </c>
      <c r="KO68" s="19" t="str">
        <f t="shared" ca="1" si="555"/>
        <v>-</v>
      </c>
      <c r="KP68" s="19" t="str">
        <f t="shared" ca="1" si="555"/>
        <v>-</v>
      </c>
      <c r="KQ68" s="19" t="b">
        <f t="shared" ca="1" si="555"/>
        <v>0</v>
      </c>
      <c r="KR68" s="144">
        <f t="shared" ca="1" si="536"/>
        <v>2</v>
      </c>
      <c r="KS68" s="19">
        <f t="shared" ca="1" si="555"/>
        <v>2</v>
      </c>
      <c r="KT68" s="19" t="b">
        <f t="shared" ca="1" si="555"/>
        <v>0</v>
      </c>
      <c r="KU68" s="19" t="str">
        <f t="shared" ca="1" si="555"/>
        <v>-</v>
      </c>
      <c r="KV68" s="5" t="str">
        <f t="shared" ca="1" si="537"/>
        <v>-</v>
      </c>
      <c r="KW68" s="5" t="str">
        <f t="shared" ca="1" si="537"/>
        <v>-</v>
      </c>
      <c r="KX68" s="5" t="str">
        <f t="shared" ca="1" si="537"/>
        <v>-</v>
      </c>
      <c r="KY68" s="5" t="str">
        <f t="shared" ca="1" si="537"/>
        <v>-</v>
      </c>
      <c r="KZ68" s="19" t="b">
        <f t="shared" ca="1" si="556"/>
        <v>0</v>
      </c>
      <c r="LA68" s="19" t="str">
        <f t="shared" ca="1" si="556"/>
        <v>-</v>
      </c>
      <c r="LB68" s="19" t="str">
        <f t="shared" ca="1" si="556"/>
        <v>-</v>
      </c>
      <c r="LC68" s="19" t="b">
        <f t="shared" ca="1" si="556"/>
        <v>1</v>
      </c>
      <c r="LD68" s="19">
        <f t="shared" ca="1" si="556"/>
        <v>0.75</v>
      </c>
      <c r="LE68" s="19">
        <f t="shared" ca="1" si="556"/>
        <v>0.75</v>
      </c>
      <c r="LF68" s="19">
        <f t="shared" ca="1" si="556"/>
        <v>0.99</v>
      </c>
      <c r="LG68" s="19">
        <f t="shared" ca="1" si="556"/>
        <v>0.5</v>
      </c>
      <c r="LH68" s="19">
        <f t="shared" ca="1" si="556"/>
        <v>0</v>
      </c>
      <c r="LI68" s="19">
        <f t="shared" ca="1" si="556"/>
        <v>0</v>
      </c>
      <c r="LJ68" s="19" t="str">
        <f t="shared" ca="1" si="556"/>
        <v>-</v>
      </c>
      <c r="LK68" s="5" t="str" cm="1">
        <f t="array" aca="1" ref="LK68" ca="1">INDEX(i.meatgrid,$Q68,LK$7)</f>
        <v>-</v>
      </c>
      <c r="LL68" s="19" t="str">
        <f t="shared" ca="1" si="556"/>
        <v>-</v>
      </c>
      <c r="LM68" s="5">
        <f t="shared" ca="1" si="539"/>
        <v>1</v>
      </c>
      <c r="LN68" s="9"/>
      <c r="LO68" s="19">
        <f t="shared" ca="1" si="556"/>
        <v>70</v>
      </c>
      <c r="LP68" s="19">
        <f t="shared" ca="1" si="540"/>
        <v>50</v>
      </c>
      <c r="LQ68" s="19">
        <f t="shared" ca="1" si="540"/>
        <v>80</v>
      </c>
      <c r="LR68" s="19">
        <f t="shared" ca="1" si="540"/>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1"/>
        <v>1</v>
      </c>
      <c r="LX68" s="5">
        <f t="shared" ca="1" si="542"/>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3"/>
        <v>1</v>
      </c>
      <c r="MH68" s="9"/>
      <c r="MI68" s="19" t="b">
        <f t="shared" ca="1" si="544"/>
        <v>0</v>
      </c>
      <c r="MJ68" s="19" t="b">
        <f t="shared" ca="1" si="544"/>
        <v>0</v>
      </c>
      <c r="MK68" s="19">
        <f t="shared" ca="1" si="544"/>
        <v>1</v>
      </c>
      <c r="ML68" s="19">
        <f t="shared" ca="1" si="544"/>
        <v>0.75</v>
      </c>
      <c r="MM68" s="19">
        <f t="shared" ca="1" si="544"/>
        <v>0.75</v>
      </c>
      <c r="MN68" s="19">
        <f t="shared" ca="1" si="544"/>
        <v>0.8</v>
      </c>
      <c r="MO68" s="19">
        <f t="shared" ca="1" si="544"/>
        <v>0.82499999999999996</v>
      </c>
      <c r="MP68" s="19">
        <f t="shared" ca="1" si="544"/>
        <v>0.875</v>
      </c>
      <c r="MQ68" s="19">
        <f t="shared" ca="1" si="544"/>
        <v>0.9</v>
      </c>
      <c r="MR68" s="19">
        <f t="shared" ca="1" si="544"/>
        <v>1</v>
      </c>
      <c r="MS68" s="19">
        <f t="shared" ca="1" si="544"/>
        <v>0.875</v>
      </c>
      <c r="MT68" s="19" t="b">
        <f t="shared" ca="1" si="544"/>
        <v>1</v>
      </c>
      <c r="MU68" s="19">
        <f t="shared" ca="1" si="544"/>
        <v>74.989999999999995</v>
      </c>
      <c r="MV68" s="19" t="str">
        <f t="shared" ca="1" si="544"/>
        <v>-</v>
      </c>
      <c r="MW68" s="19" t="str">
        <f t="shared" ca="1" si="544"/>
        <v>-</v>
      </c>
      <c r="MX68" s="19" t="str">
        <f t="shared" ca="1" si="544"/>
        <v>-</v>
      </c>
      <c r="MY68" s="19" t="str">
        <f t="shared" ref="MY68:ON68" ca="1" si="575">OFFSET(MY$5,$B68,0)</f>
        <v>-</v>
      </c>
      <c r="MZ68" s="19" t="str">
        <f t="shared" ca="1" si="575"/>
        <v>-</v>
      </c>
      <c r="NA68" s="19" t="str">
        <f t="shared" ca="1" si="575"/>
        <v>-</v>
      </c>
      <c r="NB68" s="19" t="str">
        <f t="shared" ca="1" si="575"/>
        <v>-</v>
      </c>
      <c r="NC68" s="19">
        <f t="shared" ca="1" si="575"/>
        <v>36.99</v>
      </c>
      <c r="ND68" s="19">
        <f t="shared" ca="1" si="575"/>
        <v>36.99</v>
      </c>
      <c r="NE68" s="19" t="str">
        <f t="shared" ca="1" si="575"/>
        <v>-</v>
      </c>
      <c r="NF68" s="19" t="str">
        <f t="shared" ca="1" si="575"/>
        <v>-</v>
      </c>
      <c r="NG68" s="19" t="str">
        <f t="shared" ca="1" si="575"/>
        <v>-</v>
      </c>
      <c r="NH68" s="19" t="str">
        <f t="shared" ca="1" si="575"/>
        <v>-</v>
      </c>
      <c r="NI68" s="19" t="str">
        <f t="shared" ca="1" si="575"/>
        <v>-</v>
      </c>
      <c r="NJ68" s="19">
        <f t="shared" ca="1" si="575"/>
        <v>49.99</v>
      </c>
      <c r="NK68" s="19">
        <f t="shared" ca="1" si="575"/>
        <v>49.99</v>
      </c>
      <c r="NL68" s="19">
        <f t="shared" ca="1" si="575"/>
        <v>49.99</v>
      </c>
      <c r="NM68" s="19">
        <f t="shared" ca="1" si="575"/>
        <v>49.99</v>
      </c>
      <c r="NN68" s="19">
        <f t="shared" ca="1" si="575"/>
        <v>49.99</v>
      </c>
      <c r="NO68" s="19">
        <f t="shared" ca="1" si="575"/>
        <v>49.99</v>
      </c>
      <c r="NP68" s="19">
        <f t="shared" ca="1" si="575"/>
        <v>49.99</v>
      </c>
      <c r="NQ68" s="19">
        <f t="shared" ca="1" si="575"/>
        <v>49.99</v>
      </c>
      <c r="NR68" s="19">
        <f t="shared" ca="1" si="575"/>
        <v>412.99</v>
      </c>
      <c r="NS68" s="19">
        <f t="shared" ca="1" si="575"/>
        <v>412.99</v>
      </c>
      <c r="NT68" s="19" t="str">
        <f t="shared" ca="1" si="575"/>
        <v>-</v>
      </c>
      <c r="NU68" s="19" t="str">
        <f t="shared" ca="1" si="575"/>
        <v>-</v>
      </c>
      <c r="NV68" s="19" t="str">
        <f t="shared" ca="1" si="575"/>
        <v>-</v>
      </c>
      <c r="NW68" s="19" t="str">
        <f t="shared" ca="1" si="575"/>
        <v>-</v>
      </c>
      <c r="NX68" s="19" t="str">
        <f t="shared" ca="1" si="575"/>
        <v>-</v>
      </c>
      <c r="NY68" s="19">
        <f t="shared" ca="1" si="575"/>
        <v>6.8900000000000006</v>
      </c>
      <c r="NZ68" s="19">
        <f t="shared" ca="1" si="575"/>
        <v>6.8900000000000006</v>
      </c>
      <c r="OA68" s="19">
        <f t="shared" ca="1" si="575"/>
        <v>6.8900000000000006</v>
      </c>
      <c r="OB68" s="19">
        <f t="shared" ca="1" si="575"/>
        <v>6.8900000000000006</v>
      </c>
      <c r="OC68" s="19">
        <f t="shared" ca="1" si="575"/>
        <v>6.8900000000000006</v>
      </c>
      <c r="OD68" s="19">
        <f t="shared" ca="1" si="575"/>
        <v>6.8900000000000006</v>
      </c>
      <c r="OE68" s="19">
        <f t="shared" ca="1" si="575"/>
        <v>6.8900000000000006</v>
      </c>
      <c r="OF68" s="19">
        <f t="shared" ca="1" si="575"/>
        <v>6.8900000000000006</v>
      </c>
      <c r="OG68" s="19">
        <f t="shared" ca="1" si="575"/>
        <v>346.99</v>
      </c>
      <c r="OH68" s="19">
        <f t="shared" ca="1" si="575"/>
        <v>346.99</v>
      </c>
      <c r="OI68" s="19" t="str">
        <f t="shared" ca="1" si="575"/>
        <v>-</v>
      </c>
      <c r="OJ68" s="19" t="str">
        <f t="shared" ca="1" si="575"/>
        <v>-</v>
      </c>
      <c r="OK68" s="19" t="str">
        <f t="shared" ca="1" si="575"/>
        <v>-</v>
      </c>
      <c r="OL68" s="19" t="str">
        <f t="shared" ca="1" si="575"/>
        <v>-</v>
      </c>
      <c r="OM68" s="19" t="str">
        <f t="shared" ca="1" si="575"/>
        <v>-</v>
      </c>
      <c r="ON68" s="19">
        <f t="shared" ca="1" si="575"/>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0.064</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6">INDEX(i.Region_Desc,$K72,1)</f>
        <v>GSM</v>
      </c>
      <c r="E72" t="b">
        <v>0</v>
      </c>
      <c r="F72" t="b">
        <v>0</v>
      </c>
      <c r="G72" t="b">
        <f t="shared" ref="G72:G77" si="577">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8">INDEX(i.FlkStrctr,$M72,AG$7)</f>
        <v>2</v>
      </c>
      <c r="AH72" s="5">
        <f t="shared" si="578"/>
        <v>0</v>
      </c>
      <c r="AI72" s="5">
        <f t="shared" ref="AI72:AI77" si="579">INDEX(i.StdELMan,($K72-1)*12+($M72-1)*3+$N72,AI$7)</f>
        <v>1</v>
      </c>
      <c r="AJ72">
        <f t="shared" ref="AJ72:AJ77" si="580">IFERROR(MOD($CF72,100),0)</f>
        <v>11</v>
      </c>
      <c r="AL72" s="235" t="str">
        <f ca="1">TEXT(LEFT(OFFSET(AL72,-1,0),5)+1,"00000")&amp;MID(OFFSET(AL72,-1,0),6,FIND(" ",OFFSET(AL72,-1,0),7)-5)
&amp; $D72           &amp; IF($IG72=0," FWM","")&amp;IF($IG72=1," MWM","")&amp;IF($IG72=5," Mat","")&amp;IF($IH72=TRUE,"&amp;BBT","    ")          &amp; " Day"&amp;INDEX(i.DOY,$N72,1)
&amp; " Scan"&amp;TEXT($O72,"0")        &amp;" "&amp; INDEX(DataMaster!$B$98:$B$104,$Q72,0)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1">INDEX(i.model_structure,$H72,AX$7)</f>
        <v>0</v>
      </c>
      <c r="AY72" s="5" t="str">
        <f t="shared" si="581"/>
        <v>-</v>
      </c>
      <c r="AZ72" s="5" t="b">
        <f t="shared" si="581"/>
        <v>0</v>
      </c>
      <c r="BA72" s="5" t="b">
        <f t="shared" si="581"/>
        <v>1</v>
      </c>
      <c r="BB72" s="5" t="b">
        <f t="shared" si="581"/>
        <v>1</v>
      </c>
      <c r="BC72" s="144">
        <f t="shared" si="581"/>
        <v>0</v>
      </c>
      <c r="BD72" s="19" t="b">
        <f t="shared" ref="BD72:BD77" ca="1" si="582">OFFSET(BD$5,$B72,0)</f>
        <v>1</v>
      </c>
      <c r="BE72" s="9"/>
      <c r="BF72" s="5" t="str">
        <f t="shared" ref="BF72:BF77" ca="1" si="583">IF($M72&lt;&gt;4,OFFSET(BF$5,$B72,0),1)</f>
        <v>-</v>
      </c>
      <c r="BG72" s="19" t="str">
        <f t="shared" ref="BG72:BI77" ca="1" si="584">OFFSET(BG$5,$B72,0)</f>
        <v>-</v>
      </c>
      <c r="BH72" s="19" t="str">
        <f t="shared" ca="1" si="584"/>
        <v>-</v>
      </c>
      <c r="BI72" s="19" t="str">
        <f t="shared" ca="1" si="584"/>
        <v>-</v>
      </c>
      <c r="BJ72" s="5" t="str">
        <f t="shared" ref="BJ72:BJ77" ca="1" si="585">IF($M72&lt;&gt;4,OFFSET(BJ$5,$B72,0),1)</f>
        <v>-</v>
      </c>
      <c r="BK72" s="19" t="str">
        <f t="shared" ref="BK72:BK77" ca="1" si="586">OFFSET(BK$5,$B72,0)</f>
        <v>-</v>
      </c>
      <c r="BL72" s="5" t="str">
        <f t="shared" ref="BL72:BL77" ca="1" si="587">IF($M72&lt;&gt;4,OFFSET(BL$5,$B72,0),1)</f>
        <v>-</v>
      </c>
      <c r="BM72" s="19" t="str">
        <f t="shared" ref="BM72:BO77" ca="1" si="588">OFFSET(BM$5,$B72,0)</f>
        <v>-</v>
      </c>
      <c r="BN72" s="19" t="str">
        <f t="shared" ca="1" si="588"/>
        <v>-</v>
      </c>
      <c r="BO72" s="19" t="str">
        <f t="shared" ca="1" si="588"/>
        <v>-</v>
      </c>
      <c r="BP72" s="5" t="str">
        <f t="shared" ref="BP72:BP77" ca="1" si="589">IF($M72&lt;&gt;4,OFFSET(BP$5,$B72,0),1)</f>
        <v>-</v>
      </c>
      <c r="BQ72" s="9"/>
      <c r="BR72" s="19" t="str">
        <f t="shared" ref="BR72:CA77" ca="1" si="590">OFFSET(BR$5,$B72,0)</f>
        <v>-</v>
      </c>
      <c r="BS72" s="19" t="str">
        <f t="shared" ca="1" si="590"/>
        <v>-</v>
      </c>
      <c r="BT72" s="19" t="str">
        <f t="shared" ca="1" si="590"/>
        <v>-</v>
      </c>
      <c r="BU72" s="19" t="str">
        <f t="shared" ca="1" si="590"/>
        <v>-</v>
      </c>
      <c r="BV72" s="19" t="str">
        <f t="shared" ca="1" si="590"/>
        <v>-</v>
      </c>
      <c r="BW72" s="19" t="str">
        <f t="shared" ca="1" si="590"/>
        <v>-</v>
      </c>
      <c r="BX72" s="19" t="str">
        <f t="shared" ca="1" si="590"/>
        <v>-</v>
      </c>
      <c r="BY72" s="19" t="str">
        <f t="shared" ca="1" si="590"/>
        <v>-</v>
      </c>
      <c r="BZ72" s="19" t="str">
        <f t="shared" ca="1" si="590"/>
        <v>-</v>
      </c>
      <c r="CA72" s="19" t="str">
        <f t="shared" ca="1" si="590"/>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1">OFFSET(CK$5,$B72,0)</f>
        <v>-</v>
      </c>
      <c r="CL72" s="19">
        <f t="shared" ca="1" si="591"/>
        <v>1</v>
      </c>
      <c r="CM72" s="19">
        <f t="shared" ca="1" si="591"/>
        <v>1</v>
      </c>
      <c r="CN72" s="9"/>
      <c r="CO72" s="444">
        <f t="shared" ref="CO72:CQ77" si="592">INDEX(i.UserPeriod0,$AI72,CO$7)</f>
        <v>652</v>
      </c>
      <c r="CP72" s="444">
        <f t="shared" si="592"/>
        <v>686</v>
      </c>
      <c r="CQ72" s="444">
        <f t="shared" si="592"/>
        <v>721</v>
      </c>
      <c r="CR72" s="152">
        <f t="shared" ref="CR72:CT77" si="593">7*INDEX(i.end_joining,1,CR$7+($AI72-1)*3)</f>
        <v>378</v>
      </c>
      <c r="CS72" s="152">
        <f t="shared" si="593"/>
        <v>413</v>
      </c>
      <c r="CT72" s="152">
        <f t="shared" si="593"/>
        <v>448</v>
      </c>
      <c r="CU72" s="19" t="str">
        <f t="shared" ref="CU72:DK77" ca="1" si="594">OFFSET(CU$5,$B72,0)</f>
        <v>-</v>
      </c>
      <c r="CV72" s="19" t="str">
        <f t="shared" ca="1" si="594"/>
        <v>-</v>
      </c>
      <c r="CW72" s="19" t="str">
        <f t="shared" ca="1" si="594"/>
        <v>-</v>
      </c>
      <c r="CX72" s="19" t="str">
        <f t="shared" ca="1" si="594"/>
        <v>-</v>
      </c>
      <c r="CY72" s="19" t="str">
        <f t="shared" ca="1" si="594"/>
        <v>-</v>
      </c>
      <c r="CZ72" s="19" t="b">
        <f t="shared" ca="1" si="594"/>
        <v>1</v>
      </c>
      <c r="DA72" s="19">
        <f t="shared" ca="1" si="594"/>
        <v>0</v>
      </c>
      <c r="DB72" s="19">
        <f t="shared" ca="1" si="594"/>
        <v>0</v>
      </c>
      <c r="DC72" s="19">
        <f t="shared" ca="1" si="594"/>
        <v>0</v>
      </c>
      <c r="DD72" s="19">
        <f t="shared" ca="1" si="594"/>
        <v>0</v>
      </c>
      <c r="DE72" s="19">
        <f t="shared" ca="1" si="594"/>
        <v>0</v>
      </c>
      <c r="DF72" s="19">
        <f t="shared" ca="1" si="594"/>
        <v>0</v>
      </c>
      <c r="DG72" s="19">
        <f t="shared" ca="1" si="594"/>
        <v>0</v>
      </c>
      <c r="DH72" s="19">
        <f t="shared" ca="1" si="594"/>
        <v>0</v>
      </c>
      <c r="DI72" s="19">
        <f t="shared" ca="1" si="594"/>
        <v>0</v>
      </c>
      <c r="DJ72" s="19">
        <f t="shared" ca="1" si="594"/>
        <v>0</v>
      </c>
      <c r="DK72" s="19">
        <f t="shared" ca="1" si="594"/>
        <v>0</v>
      </c>
      <c r="DL72" s="19">
        <f t="shared" ref="DL72:ES77" ca="1" si="595">OFFSET(DL$5,$B72,0)</f>
        <v>0</v>
      </c>
      <c r="DM72" s="19">
        <f t="shared" ca="1" si="595"/>
        <v>1</v>
      </c>
      <c r="DN72" s="19">
        <f t="shared" ca="1" si="595"/>
        <v>1</v>
      </c>
      <c r="DO72" s="19">
        <f t="shared" ca="1" si="595"/>
        <v>0</v>
      </c>
      <c r="DP72" s="19" t="str">
        <f t="shared" ca="1" si="595"/>
        <v>-</v>
      </c>
      <c r="DQ72" s="19" t="str">
        <f t="shared" ca="1" si="595"/>
        <v>-</v>
      </c>
      <c r="DR72" s="19" t="str">
        <f t="shared" ca="1" si="595"/>
        <v>-</v>
      </c>
      <c r="DS72" s="19" t="str">
        <f t="shared" ca="1" si="595"/>
        <v>-</v>
      </c>
      <c r="DT72" s="19" t="str">
        <f t="shared" ca="1" si="595"/>
        <v>-</v>
      </c>
      <c r="DU72" s="19">
        <f t="shared" ca="1" si="595"/>
        <v>0</v>
      </c>
      <c r="DV72" s="19" t="str">
        <f t="shared" ca="1" si="595"/>
        <v>-</v>
      </c>
      <c r="DW72" s="19" t="str">
        <f t="shared" ca="1" si="595"/>
        <v>-</v>
      </c>
      <c r="DX72" s="19" t="str">
        <f t="shared" ca="1" si="595"/>
        <v>-</v>
      </c>
      <c r="DY72" s="19" t="str">
        <f t="shared" ca="1" si="595"/>
        <v>-</v>
      </c>
      <c r="DZ72" s="19" t="str">
        <f t="shared" ca="1" si="595"/>
        <v>-</v>
      </c>
      <c r="EA72" s="19" t="str">
        <f t="shared" ca="1" si="595"/>
        <v>-</v>
      </c>
      <c r="EB72" s="19" t="str">
        <f t="shared" ca="1" si="595"/>
        <v>-</v>
      </c>
      <c r="EC72" s="19" t="str">
        <f t="shared" ca="1" si="595"/>
        <v>-</v>
      </c>
      <c r="ED72" s="19">
        <f t="shared" ca="1" si="595"/>
        <v>0</v>
      </c>
      <c r="EE72" s="19">
        <f t="shared" ca="1" si="595"/>
        <v>0</v>
      </c>
      <c r="EF72" s="19">
        <f t="shared" ca="1" si="595"/>
        <v>0</v>
      </c>
      <c r="EG72" s="19">
        <f t="shared" ca="1" si="595"/>
        <v>0</v>
      </c>
      <c r="EH72" s="19">
        <f t="shared" ca="1" si="595"/>
        <v>0</v>
      </c>
      <c r="EI72" s="19">
        <f t="shared" ca="1" si="595"/>
        <v>0</v>
      </c>
      <c r="EJ72" s="19">
        <f t="shared" ca="1" si="595"/>
        <v>0</v>
      </c>
      <c r="EK72" s="19">
        <f t="shared" ca="1" si="595"/>
        <v>0</v>
      </c>
      <c r="EL72" s="19">
        <f t="shared" ca="1" si="595"/>
        <v>0</v>
      </c>
      <c r="EM72" s="19">
        <f t="shared" ca="1" si="595"/>
        <v>0</v>
      </c>
      <c r="EN72" s="19">
        <f t="shared" ca="1" si="595"/>
        <v>0</v>
      </c>
      <c r="EO72" s="19">
        <f t="shared" ca="1" si="595"/>
        <v>0</v>
      </c>
      <c r="EP72" s="19">
        <f t="shared" ca="1" si="595"/>
        <v>0</v>
      </c>
      <c r="EQ72" s="19">
        <f t="shared" ca="1" si="595"/>
        <v>0</v>
      </c>
      <c r="ER72" s="19">
        <f t="shared" ca="1" si="595"/>
        <v>0</v>
      </c>
      <c r="ES72" s="19">
        <f t="shared" ca="1" si="595"/>
        <v>0</v>
      </c>
      <c r="ET72" s="19">
        <f t="shared" ref="ET72:FI76" ca="1" si="596">OFFSET(ET$5,$B72,0)</f>
        <v>0</v>
      </c>
      <c r="EU72" s="19">
        <f t="shared" ca="1" si="596"/>
        <v>0</v>
      </c>
      <c r="EV72" s="19">
        <f t="shared" ca="1" si="596"/>
        <v>0</v>
      </c>
      <c r="EW72" s="19">
        <f t="shared" ca="1" si="596"/>
        <v>0</v>
      </c>
      <c r="EX72" s="19">
        <f t="shared" ca="1" si="596"/>
        <v>0</v>
      </c>
      <c r="EY72" s="19">
        <f t="shared" ca="1" si="596"/>
        <v>0</v>
      </c>
      <c r="EZ72" s="19">
        <f t="shared" ca="1" si="596"/>
        <v>0</v>
      </c>
      <c r="FA72" s="19">
        <f t="shared" ca="1" si="596"/>
        <v>0</v>
      </c>
      <c r="FB72" s="19">
        <f t="shared" ca="1" si="596"/>
        <v>0</v>
      </c>
      <c r="FC72" s="19">
        <f t="shared" ca="1" si="596"/>
        <v>0</v>
      </c>
      <c r="FD72" s="19">
        <f t="shared" ca="1" si="596"/>
        <v>0</v>
      </c>
      <c r="FE72" s="19">
        <f t="shared" ca="1" si="596"/>
        <v>0</v>
      </c>
      <c r="FF72" s="19">
        <f t="shared" ca="1" si="596"/>
        <v>0</v>
      </c>
      <c r="FG72" s="19">
        <f t="shared" ca="1" si="596"/>
        <v>0</v>
      </c>
      <c r="FH72" s="19">
        <f t="shared" ca="1" si="596"/>
        <v>0</v>
      </c>
      <c r="FI72" s="19">
        <f t="shared" ca="1" si="596"/>
        <v>0</v>
      </c>
      <c r="FJ72" s="19">
        <f t="shared" ref="FJ72:HK75" ca="1" si="597">OFFSET(FJ$5,$B72,0)</f>
        <v>0</v>
      </c>
      <c r="FK72" s="19">
        <f t="shared" ca="1" si="597"/>
        <v>0</v>
      </c>
      <c r="FL72" s="19">
        <f t="shared" ca="1" si="597"/>
        <v>0</v>
      </c>
      <c r="FM72" s="19">
        <f t="shared" ca="1" si="597"/>
        <v>0</v>
      </c>
      <c r="FN72" s="19">
        <f t="shared" ca="1" si="597"/>
        <v>0</v>
      </c>
      <c r="FO72" s="19">
        <f t="shared" ca="1" si="597"/>
        <v>0</v>
      </c>
      <c r="FP72" s="19">
        <f t="shared" ca="1" si="597"/>
        <v>0</v>
      </c>
      <c r="FQ72" s="19">
        <f t="shared" ca="1" si="597"/>
        <v>0</v>
      </c>
      <c r="FR72" s="19">
        <f t="shared" ca="1" si="597"/>
        <v>0</v>
      </c>
      <c r="FS72" s="19">
        <f t="shared" ca="1" si="597"/>
        <v>0</v>
      </c>
      <c r="FT72" s="19">
        <f t="shared" ca="1" si="597"/>
        <v>0</v>
      </c>
      <c r="FU72" s="19">
        <f t="shared" ca="1" si="597"/>
        <v>0</v>
      </c>
      <c r="FV72" s="19">
        <f t="shared" ca="1" si="597"/>
        <v>0</v>
      </c>
      <c r="FW72" s="19">
        <f t="shared" ca="1" si="597"/>
        <v>0</v>
      </c>
      <c r="FX72" s="19">
        <f t="shared" ca="1" si="597"/>
        <v>0</v>
      </c>
      <c r="FY72" s="19">
        <f t="shared" ca="1" si="597"/>
        <v>0</v>
      </c>
      <c r="FZ72" s="19">
        <f t="shared" ca="1" si="597"/>
        <v>0</v>
      </c>
      <c r="GA72" s="19">
        <f t="shared" ca="1" si="597"/>
        <v>0</v>
      </c>
      <c r="GB72" s="19">
        <f t="shared" ca="1" si="597"/>
        <v>0</v>
      </c>
      <c r="GC72" s="19">
        <f t="shared" ca="1" si="597"/>
        <v>0</v>
      </c>
      <c r="GD72" s="19">
        <f t="shared" ca="1" si="597"/>
        <v>0</v>
      </c>
      <c r="GE72" s="19">
        <f t="shared" ca="1" si="597"/>
        <v>0</v>
      </c>
      <c r="GF72" s="19">
        <f t="shared" ca="1" si="597"/>
        <v>0</v>
      </c>
      <c r="GG72" s="19">
        <f t="shared" ca="1" si="597"/>
        <v>0</v>
      </c>
      <c r="GH72" s="19">
        <f t="shared" ca="1" si="597"/>
        <v>0</v>
      </c>
      <c r="GI72" s="19">
        <f t="shared" ca="1" si="597"/>
        <v>0</v>
      </c>
      <c r="GJ72" s="19">
        <f t="shared" ca="1" si="597"/>
        <v>0</v>
      </c>
      <c r="GK72" s="19">
        <f t="shared" ca="1" si="597"/>
        <v>0</v>
      </c>
      <c r="GL72" s="19">
        <f t="shared" ca="1" si="597"/>
        <v>0</v>
      </c>
      <c r="GM72" s="19">
        <f t="shared" ca="1" si="597"/>
        <v>0</v>
      </c>
      <c r="GN72" s="19">
        <f t="shared" ca="1" si="597"/>
        <v>0</v>
      </c>
      <c r="GO72" s="19">
        <f t="shared" ca="1" si="597"/>
        <v>0</v>
      </c>
      <c r="GP72" s="19">
        <f t="shared" ca="1" si="597"/>
        <v>0</v>
      </c>
      <c r="GQ72" s="19">
        <f t="shared" ca="1" si="597"/>
        <v>0</v>
      </c>
      <c r="GR72" s="19">
        <f t="shared" ca="1" si="597"/>
        <v>0</v>
      </c>
      <c r="GS72" s="19">
        <f t="shared" ca="1" si="597"/>
        <v>0</v>
      </c>
      <c r="GT72" s="19">
        <f t="shared" ca="1" si="597"/>
        <v>0</v>
      </c>
      <c r="GU72" s="19">
        <f t="shared" ca="1" si="597"/>
        <v>0</v>
      </c>
      <c r="GV72" s="19">
        <f t="shared" ca="1" si="597"/>
        <v>0</v>
      </c>
      <c r="GW72" s="19">
        <f t="shared" ca="1" si="597"/>
        <v>0</v>
      </c>
      <c r="GX72" s="19">
        <f t="shared" ca="1" si="597"/>
        <v>0</v>
      </c>
      <c r="GY72" s="19">
        <f t="shared" ca="1" si="597"/>
        <v>0</v>
      </c>
      <c r="GZ72" s="19">
        <f t="shared" ca="1" si="597"/>
        <v>0</v>
      </c>
      <c r="HA72" s="19">
        <f t="shared" ca="1" si="597"/>
        <v>0</v>
      </c>
      <c r="HB72" s="19">
        <f t="shared" ca="1" si="597"/>
        <v>0</v>
      </c>
      <c r="HC72" s="19">
        <f t="shared" ca="1" si="597"/>
        <v>0</v>
      </c>
      <c r="HD72" s="19">
        <f t="shared" ca="1" si="597"/>
        <v>0</v>
      </c>
      <c r="HE72" s="19">
        <f t="shared" ca="1" si="597"/>
        <v>0</v>
      </c>
      <c r="HF72" s="19">
        <f t="shared" ca="1" si="597"/>
        <v>0</v>
      </c>
      <c r="HG72" s="19">
        <f t="shared" ca="1" si="597"/>
        <v>0</v>
      </c>
      <c r="HH72" s="19">
        <f t="shared" ca="1" si="597"/>
        <v>0</v>
      </c>
      <c r="HI72" s="19">
        <f t="shared" ca="1" si="597"/>
        <v>0</v>
      </c>
      <c r="HJ72" s="19">
        <f t="shared" ca="1" si="597"/>
        <v>0</v>
      </c>
      <c r="HK72" s="19">
        <f t="shared" ca="1" si="597"/>
        <v>0</v>
      </c>
      <c r="HL72" s="19">
        <f t="shared" ref="HL72:ID74" ca="1" si="598">OFFSET(HL$5,$B72,0)</f>
        <v>0</v>
      </c>
      <c r="HM72" s="19">
        <f t="shared" ca="1" si="598"/>
        <v>0</v>
      </c>
      <c r="HN72" s="19">
        <f t="shared" ca="1" si="598"/>
        <v>0</v>
      </c>
      <c r="HO72" s="19">
        <f t="shared" ca="1" si="598"/>
        <v>0</v>
      </c>
      <c r="HP72" s="19">
        <f t="shared" ca="1" si="598"/>
        <v>0</v>
      </c>
      <c r="HQ72" s="19">
        <f t="shared" ca="1" si="598"/>
        <v>0</v>
      </c>
      <c r="HR72" s="19">
        <f t="shared" ca="1" si="598"/>
        <v>0</v>
      </c>
      <c r="HS72" s="19">
        <f t="shared" ca="1" si="598"/>
        <v>0</v>
      </c>
      <c r="HT72" s="19">
        <f t="shared" ca="1" si="598"/>
        <v>0</v>
      </c>
      <c r="HU72" s="19">
        <f t="shared" ca="1" si="598"/>
        <v>0</v>
      </c>
      <c r="HV72" s="19">
        <f t="shared" ca="1" si="598"/>
        <v>0</v>
      </c>
      <c r="HW72" s="19">
        <f t="shared" ca="1" si="598"/>
        <v>0</v>
      </c>
      <c r="HX72" s="19">
        <f t="shared" ca="1" si="598"/>
        <v>0</v>
      </c>
      <c r="HY72" s="19">
        <f t="shared" ca="1" si="598"/>
        <v>0</v>
      </c>
      <c r="HZ72" s="19">
        <f t="shared" ca="1" si="598"/>
        <v>0</v>
      </c>
      <c r="IA72" s="19">
        <f t="shared" ca="1" si="598"/>
        <v>0</v>
      </c>
      <c r="IB72" s="19">
        <f t="shared" ca="1" si="598"/>
        <v>0</v>
      </c>
      <c r="IC72" s="19">
        <f t="shared" ca="1" si="598"/>
        <v>0</v>
      </c>
      <c r="ID72" s="19">
        <f t="shared" ca="1" si="598"/>
        <v>0</v>
      </c>
      <c r="IE72" s="5">
        <f t="shared" ref="IE72:IE77" si="599">INDEX(i.TOL,$N72,IE$7)</f>
        <v>67</v>
      </c>
      <c r="IF72" s="9"/>
      <c r="IG72" s="5">
        <f t="shared" ref="IG72:IJ77" si="600">INDEX(i.FlkStrctr,$M72,IG$7)</f>
        <v>1</v>
      </c>
      <c r="IH72" s="5" t="b">
        <f t="shared" si="600"/>
        <v>0</v>
      </c>
      <c r="II72" s="19">
        <f t="shared" ref="II72:JI77" ca="1" si="601">OFFSET(II$5,$B72,0)</f>
        <v>0</v>
      </c>
      <c r="IJ72" s="5">
        <f t="shared" si="600"/>
        <v>55</v>
      </c>
      <c r="IK72" s="19">
        <f t="shared" ca="1" si="601"/>
        <v>1</v>
      </c>
      <c r="IL72" s="19">
        <f t="shared" ca="1" si="601"/>
        <v>0</v>
      </c>
      <c r="IM72" s="19">
        <f t="shared" ca="1" si="601"/>
        <v>0</v>
      </c>
      <c r="IN72" s="19">
        <f t="shared" ca="1" si="601"/>
        <v>0</v>
      </c>
      <c r="IO72" s="19">
        <f t="shared" ca="1" si="601"/>
        <v>0</v>
      </c>
      <c r="IP72" s="19">
        <f t="shared" ca="1" si="601"/>
        <v>0</v>
      </c>
      <c r="IQ72" s="19">
        <f t="shared" ca="1" si="601"/>
        <v>0</v>
      </c>
      <c r="IR72" s="19">
        <f t="shared" ca="1" si="601"/>
        <v>0</v>
      </c>
      <c r="IS72" s="19">
        <f t="shared" ca="1" si="601"/>
        <v>0</v>
      </c>
      <c r="IT72" s="19">
        <f t="shared" ca="1" si="601"/>
        <v>0</v>
      </c>
      <c r="IU72" s="19">
        <f t="shared" ca="1" si="601"/>
        <v>0</v>
      </c>
      <c r="IV72" s="19">
        <f t="shared" ca="1" si="601"/>
        <v>0</v>
      </c>
      <c r="IW72" s="19">
        <f t="shared" ca="1" si="601"/>
        <v>0</v>
      </c>
      <c r="IX72" s="19">
        <f t="shared" ca="1" si="601"/>
        <v>0</v>
      </c>
      <c r="IY72" s="19">
        <f t="shared" ca="1" si="601"/>
        <v>0</v>
      </c>
      <c r="IZ72" s="19">
        <f t="shared" ca="1" si="601"/>
        <v>0</v>
      </c>
      <c r="JA72" s="19">
        <f t="shared" ca="1" si="601"/>
        <v>0</v>
      </c>
      <c r="JB72" s="19">
        <f t="shared" ca="1" si="601"/>
        <v>0</v>
      </c>
      <c r="JC72" s="19">
        <f t="shared" ca="1" si="601"/>
        <v>0</v>
      </c>
      <c r="JD72" s="19">
        <f t="shared" ca="1" si="601"/>
        <v>0</v>
      </c>
      <c r="JE72" s="19">
        <f t="shared" ca="1" si="601"/>
        <v>0</v>
      </c>
      <c r="JF72" s="19">
        <f t="shared" ca="1" si="601"/>
        <v>0</v>
      </c>
      <c r="JG72" s="19">
        <f t="shared" ca="1" si="601"/>
        <v>1</v>
      </c>
      <c r="JH72" s="19">
        <f t="shared" ca="1" si="601"/>
        <v>0</v>
      </c>
      <c r="JI72" s="19">
        <f t="shared" ca="1" si="601"/>
        <v>1</v>
      </c>
      <c r="JJ72" s="9"/>
      <c r="JK72" s="5" t="b">
        <f t="shared" ref="JK72:JK77" ca="1" si="602">IF($L72&lt;&gt;0,INDEX(i.cropgraze_inc,$L72,JK$7),OFFSET(JK$5,$B72,0))</f>
        <v>0</v>
      </c>
      <c r="JL72" s="19" t="str">
        <f t="shared" ref="JL72:JM77" ca="1" si="603">OFFSET(JL$5,$B72,0)</f>
        <v>-</v>
      </c>
      <c r="JM72" s="19" t="str">
        <f t="shared" ca="1" si="603"/>
        <v>-</v>
      </c>
      <c r="JN72" s="5" t="b">
        <f t="shared" ref="JN72:JP77" si="604">($N72=JN$11)</f>
        <v>0</v>
      </c>
      <c r="JO72" s="5" t="b">
        <f t="shared" si="604"/>
        <v>0</v>
      </c>
      <c r="JP72" s="5" t="b">
        <f t="shared" si="604"/>
        <v>1</v>
      </c>
      <c r="JQ72" s="144">
        <f>$O72</f>
        <v>1</v>
      </c>
      <c r="JR72" s="144">
        <f t="shared" ref="JR72" si="605">$O72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6">IF($AI72=6,0,$KS72)</f>
        <v>2</v>
      </c>
      <c r="KS72" s="12">
        <v>2</v>
      </c>
      <c r="KT72" s="12" t="b">
        <v>0</v>
      </c>
      <c r="KU72" s="12" t="s">
        <v>34</v>
      </c>
      <c r="KV72" s="5" t="str">
        <f t="shared" ref="KV72:KY77" si="607">INDEX(i.FlkStrctr,$M72,KV$7)</f>
        <v>-</v>
      </c>
      <c r="KW72" s="5" t="str">
        <f t="shared" si="607"/>
        <v>-</v>
      </c>
      <c r="KX72" s="5" t="str">
        <f t="shared" si="607"/>
        <v>-</v>
      </c>
      <c r="KY72" s="5" t="str">
        <f t="shared" si="607"/>
        <v>-</v>
      </c>
      <c r="KZ72" s="12" t="b">
        <v>0</v>
      </c>
      <c r="LA72" s="244" t="s">
        <v>34</v>
      </c>
      <c r="LB72" s="244" t="s">
        <v>34</v>
      </c>
      <c r="LC72" s="12" t="b">
        <v>1</v>
      </c>
      <c r="LD72" s="12">
        <v>0.75</v>
      </c>
      <c r="LE72" s="144">
        <f>LD72</f>
        <v>0.75</v>
      </c>
      <c r="LF72" s="12">
        <v>0.99</v>
      </c>
      <c r="LG72" s="12">
        <v>0.5</v>
      </c>
      <c r="LH72" s="12">
        <v>0</v>
      </c>
      <c r="LI72" s="12">
        <v>0</v>
      </c>
      <c r="LJ72" s="12" t="s">
        <v>34</v>
      </c>
      <c r="LK72" s="5" t="str" cm="1">
        <f t="array" ref="LK72">INDEX(i.meatgrid,$Q72,LK$7)</f>
        <v>-</v>
      </c>
      <c r="LL72" s="19" t="str">
        <f t="shared" ref="LL72" ca="1" si="608">OFFSET(LL$5,$B72,0)</f>
        <v>-</v>
      </c>
      <c r="LM72" s="5">
        <f t="shared" ref="LM72:LM77" si="609">INDEX(i.conservation,$W72+1,$N72)</f>
        <v>1</v>
      </c>
      <c r="LN72" s="9"/>
      <c r="LO72" s="19">
        <f t="shared" ref="LO72:LR77" ca="1" si="610">OFFSET(LO$5,$B72,0)</f>
        <v>70</v>
      </c>
      <c r="LP72" s="19">
        <f t="shared" ca="1" si="610"/>
        <v>50</v>
      </c>
      <c r="LQ72" s="19">
        <f t="shared" ca="1" si="610"/>
        <v>80</v>
      </c>
      <c r="LR72" s="19">
        <f t="shared" ca="1" si="610"/>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1">OFFSET(LW$5,$B72,0)</f>
        <v>1</v>
      </c>
      <c r="LX72" s="5">
        <f t="shared" ref="LX72:LX77" si="612">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3">OFFSET(MG$5,$B72,0)</f>
        <v>1</v>
      </c>
      <c r="MH72" s="9"/>
      <c r="MI72" s="19" t="b">
        <f t="shared" ref="MI72:MX77" ca="1" si="614">OFFSET(MI$5,$B72,0)</f>
        <v>0</v>
      </c>
      <c r="MJ72" s="19" t="b">
        <f t="shared" ca="1" si="614"/>
        <v>0</v>
      </c>
      <c r="MK72" s="19">
        <f ca="1">OFFSET(MK$5,$B72,0)</f>
        <v>1</v>
      </c>
      <c r="ML72" s="19">
        <f t="shared" ref="ML72:ON76" ca="1" si="615">OFFSET(ML$5,$B72,0)</f>
        <v>0.75</v>
      </c>
      <c r="MM72" s="19">
        <f t="shared" ca="1" si="615"/>
        <v>0.75</v>
      </c>
      <c r="MN72" s="19">
        <f t="shared" ca="1" si="615"/>
        <v>0.8</v>
      </c>
      <c r="MO72" s="19">
        <f t="shared" ca="1" si="615"/>
        <v>0.82499999999999996</v>
      </c>
      <c r="MP72" s="19">
        <f t="shared" ca="1" si="615"/>
        <v>0.875</v>
      </c>
      <c r="MQ72" s="19">
        <f t="shared" ca="1" si="615"/>
        <v>0.9</v>
      </c>
      <c r="MR72" s="19">
        <f t="shared" ca="1" si="615"/>
        <v>1</v>
      </c>
      <c r="MS72" s="19">
        <f t="shared" ca="1" si="615"/>
        <v>0.875</v>
      </c>
      <c r="MT72" s="19" t="b">
        <f t="shared" ca="1" si="615"/>
        <v>1</v>
      </c>
      <c r="MU72" s="19">
        <f t="shared" ca="1" si="615"/>
        <v>74.989999999999995</v>
      </c>
      <c r="MV72" s="19" t="str">
        <f t="shared" ca="1" si="615"/>
        <v>-</v>
      </c>
      <c r="MW72" s="19" t="str">
        <f t="shared" ca="1" si="615"/>
        <v>-</v>
      </c>
      <c r="MX72" s="19" t="str">
        <f t="shared" ca="1" si="615"/>
        <v>-</v>
      </c>
      <c r="MY72" s="19" t="str">
        <f t="shared" ca="1" si="615"/>
        <v>-</v>
      </c>
      <c r="MZ72" s="19" t="str">
        <f t="shared" ca="1" si="615"/>
        <v>-</v>
      </c>
      <c r="NA72" s="19" t="str">
        <f t="shared" ca="1" si="615"/>
        <v>-</v>
      </c>
      <c r="NB72" s="19" t="str">
        <f t="shared" ca="1" si="615"/>
        <v>-</v>
      </c>
      <c r="NC72" s="19">
        <f t="shared" ca="1" si="615"/>
        <v>36.99</v>
      </c>
      <c r="ND72" s="19">
        <f t="shared" ca="1" si="615"/>
        <v>36.99</v>
      </c>
      <c r="NE72" s="19" t="str">
        <f t="shared" ca="1" si="615"/>
        <v>-</v>
      </c>
      <c r="NF72" s="19" t="str">
        <f t="shared" ca="1" si="615"/>
        <v>-</v>
      </c>
      <c r="NG72" s="19" t="str">
        <f t="shared" ca="1" si="615"/>
        <v>-</v>
      </c>
      <c r="NH72" s="19" t="str">
        <f t="shared" ca="1" si="615"/>
        <v>-</v>
      </c>
      <c r="NI72" s="19" t="str">
        <f t="shared" ca="1" si="615"/>
        <v>-</v>
      </c>
      <c r="NJ72" s="19">
        <f t="shared" ca="1" si="615"/>
        <v>49.99</v>
      </c>
      <c r="NK72" s="19">
        <f t="shared" ca="1" si="615"/>
        <v>49.99</v>
      </c>
      <c r="NL72" s="19">
        <f t="shared" ca="1" si="615"/>
        <v>49.99</v>
      </c>
      <c r="NM72" s="19">
        <f t="shared" ca="1" si="615"/>
        <v>49.99</v>
      </c>
      <c r="NN72" s="19">
        <f t="shared" ca="1" si="615"/>
        <v>49.99</v>
      </c>
      <c r="NO72" s="19">
        <f t="shared" ca="1" si="615"/>
        <v>49.99</v>
      </c>
      <c r="NP72" s="19">
        <f t="shared" ca="1" si="615"/>
        <v>49.99</v>
      </c>
      <c r="NQ72" s="19">
        <f t="shared" ca="1" si="615"/>
        <v>49.99</v>
      </c>
      <c r="NR72" s="19">
        <f t="shared" ca="1" si="615"/>
        <v>412.99</v>
      </c>
      <c r="NS72" s="19">
        <f t="shared" ca="1" si="615"/>
        <v>412.99</v>
      </c>
      <c r="NT72" s="19" t="str">
        <f t="shared" ca="1" si="615"/>
        <v>-</v>
      </c>
      <c r="NU72" s="19" t="str">
        <f t="shared" ca="1" si="615"/>
        <v>-</v>
      </c>
      <c r="NV72" s="19" t="str">
        <f t="shared" ca="1" si="615"/>
        <v>-</v>
      </c>
      <c r="NW72" s="19" t="str">
        <f t="shared" ca="1" si="615"/>
        <v>-</v>
      </c>
      <c r="NX72" s="19" t="str">
        <f t="shared" ca="1" si="615"/>
        <v>-</v>
      </c>
      <c r="NY72" s="19">
        <f t="shared" ca="1" si="615"/>
        <v>6.8900000000000006</v>
      </c>
      <c r="NZ72" s="19">
        <f t="shared" ca="1" si="615"/>
        <v>6.8900000000000006</v>
      </c>
      <c r="OA72" s="19">
        <f t="shared" ca="1" si="615"/>
        <v>6.8900000000000006</v>
      </c>
      <c r="OB72" s="19">
        <f t="shared" ca="1" si="615"/>
        <v>6.8900000000000006</v>
      </c>
      <c r="OC72" s="19">
        <f t="shared" ca="1" si="615"/>
        <v>6.8900000000000006</v>
      </c>
      <c r="OD72" s="19">
        <f t="shared" ca="1" si="615"/>
        <v>6.8900000000000006</v>
      </c>
      <c r="OE72" s="19">
        <f t="shared" ca="1" si="615"/>
        <v>6.8900000000000006</v>
      </c>
      <c r="OF72" s="19">
        <f t="shared" ca="1" si="615"/>
        <v>6.8900000000000006</v>
      </c>
      <c r="OG72" s="19">
        <f t="shared" ca="1" si="615"/>
        <v>346.99</v>
      </c>
      <c r="OH72" s="19">
        <f t="shared" ca="1" si="615"/>
        <v>346.99</v>
      </c>
      <c r="OI72" s="19" t="str">
        <f t="shared" ca="1" si="615"/>
        <v>-</v>
      </c>
      <c r="OJ72" s="19" t="str">
        <f t="shared" ca="1" si="615"/>
        <v>-</v>
      </c>
      <c r="OK72" s="19" t="str">
        <f t="shared" ca="1" si="615"/>
        <v>-</v>
      </c>
      <c r="OL72" s="19" t="str">
        <f t="shared" ca="1" si="615"/>
        <v>-</v>
      </c>
      <c r="OM72" s="19" t="str">
        <f t="shared" ca="1" si="615"/>
        <v>-</v>
      </c>
      <c r="ON72" s="19">
        <f t="shared" ca="1" si="615"/>
        <v>0</v>
      </c>
      <c r="OO72" s="24">
        <v>0</v>
      </c>
    </row>
    <row r="73" spans="1:405" outlineLevel="2">
      <c r="A73" s="21">
        <f t="shared" si="158"/>
        <v>68</v>
      </c>
      <c r="B73" s="29">
        <f ca="1">OFFSET(B73,-1,-1)</f>
        <v>67</v>
      </c>
      <c r="C73">
        <v>203</v>
      </c>
      <c r="D73" s="144" t="str">
        <f t="shared" ca="1" si="576"/>
        <v>GSM</v>
      </c>
      <c r="E73" t="b">
        <v>0</v>
      </c>
      <c r="F73" t="b">
        <v>0</v>
      </c>
      <c r="G73" t="b">
        <f t="shared" si="577"/>
        <v>0</v>
      </c>
      <c r="H73" s="237">
        <f ca="1">OFFSET(H73,-1,0)</f>
        <v>2</v>
      </c>
      <c r="I73" s="237">
        <f t="shared" ref="I73:T77" ca="1" si="616">OFFSET(I73,-1,0)</f>
        <v>1</v>
      </c>
      <c r="J73" s="237" t="str">
        <f t="shared" ca="1" si="616"/>
        <v/>
      </c>
      <c r="K73" s="237">
        <f t="shared" ca="1" si="616"/>
        <v>2</v>
      </c>
      <c r="L73" s="237">
        <f t="shared" ca="1" si="616"/>
        <v>2</v>
      </c>
      <c r="M73" s="237">
        <f t="shared" ca="1" si="616"/>
        <v>2</v>
      </c>
      <c r="N73" s="237">
        <f t="shared" ca="1" si="616"/>
        <v>3</v>
      </c>
      <c r="O73" s="237">
        <f t="shared" ca="1" si="616"/>
        <v>1</v>
      </c>
      <c r="P73" s="237">
        <f t="shared" ca="1" si="616"/>
        <v>1</v>
      </c>
      <c r="Q73" s="237">
        <f t="shared" ca="1" si="616"/>
        <v>4</v>
      </c>
      <c r="R73" s="237">
        <f t="shared" ca="1" si="616"/>
        <v>1</v>
      </c>
      <c r="S73" s="237">
        <f t="shared" ca="1" si="616"/>
        <v>1</v>
      </c>
      <c r="T73" s="237">
        <f t="shared" ca="1" si="616"/>
        <v>1</v>
      </c>
      <c r="U73" s="275"/>
      <c r="V73" s="275"/>
      <c r="W73" s="237">
        <f t="shared" ref="W73:W77" ca="1" si="617">OFFSET(W73,-1,0)</f>
        <v>0</v>
      </c>
      <c r="X73" s="275"/>
      <c r="Y73" s="275">
        <f t="shared" ref="Y73:AE76" ca="1" si="618">OFFSET(Y73,-1,0)</f>
        <v>0</v>
      </c>
      <c r="Z73" s="275">
        <f t="shared" ca="1" si="618"/>
        <v>0</v>
      </c>
      <c r="AA73" s="275">
        <f t="shared" ca="1" si="618"/>
        <v>0</v>
      </c>
      <c r="AB73" s="275">
        <f t="shared" ca="1" si="618"/>
        <v>0</v>
      </c>
      <c r="AC73" s="275">
        <f t="shared" ca="1" si="618"/>
        <v>0</v>
      </c>
      <c r="AD73" s="275">
        <f t="shared" ca="1" si="618"/>
        <v>0</v>
      </c>
      <c r="AE73" s="275">
        <f t="shared" ca="1" si="618"/>
        <v>0</v>
      </c>
      <c r="AF73" s="144">
        <f ca="1">INDEX(CHOOSE($N73,DataAutumn!i.AdultDrys,DataWinter!i.AdultDrys,DataSpring!i.AdultDrys),1,$M73)</f>
        <v>3</v>
      </c>
      <c r="AG73" s="5">
        <f t="shared" ca="1" si="578"/>
        <v>2</v>
      </c>
      <c r="AH73" s="5">
        <f t="shared" ca="1" si="578"/>
        <v>0</v>
      </c>
      <c r="AI73" s="5">
        <f t="shared" ca="1" si="579"/>
        <v>1</v>
      </c>
      <c r="AJ73">
        <f t="shared" ca="1" si="580"/>
        <v>1</v>
      </c>
      <c r="AL73" s="231" t="str">
        <f ca="1">TEXT(LEFT(OFFSET(AL73,-1,0),5)+1,"00000")&amp;MID(OFFSET(AL73,-1,0),6,FIND(" ",OFFSET(AL73,-1,0),7)-5)
&amp; $D73           &amp; IF($IG73=0," FWM","")&amp;IF($IG73=1," MWM","")&amp;IF($IG73=5," Mat","")&amp;IF($IH73=TRUE,"&amp;BBT","    ")          &amp; " Day"&amp;INDEX(i.DOY,$N73,1)
&amp; " Scan"&amp;TEXT($O73,"0")        &amp;" "&amp; INDEX(DataMaster!$B$98:$B$104,$Q73,0)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1"/>
        <v>0</v>
      </c>
      <c r="AY73" s="5" t="str">
        <f t="shared" ca="1" si="581"/>
        <v>-</v>
      </c>
      <c r="AZ73" s="5" t="b">
        <f t="shared" ca="1" si="581"/>
        <v>0</v>
      </c>
      <c r="BA73" s="5" t="b">
        <f t="shared" ca="1" si="581"/>
        <v>1</v>
      </c>
      <c r="BB73" s="5" t="b">
        <f t="shared" ca="1" si="581"/>
        <v>1</v>
      </c>
      <c r="BC73" s="144">
        <f t="shared" ca="1" si="581"/>
        <v>0</v>
      </c>
      <c r="BD73" s="19" t="b">
        <f t="shared" ca="1" si="582"/>
        <v>1</v>
      </c>
      <c r="BE73" s="9"/>
      <c r="BF73" s="5" t="str">
        <f t="shared" ca="1" si="583"/>
        <v>-</v>
      </c>
      <c r="BG73" s="19" t="str">
        <f t="shared" ca="1" si="584"/>
        <v>-</v>
      </c>
      <c r="BH73" s="19" t="str">
        <f t="shared" ca="1" si="584"/>
        <v>-</v>
      </c>
      <c r="BI73" s="19" t="str">
        <f t="shared" ca="1" si="584"/>
        <v>-</v>
      </c>
      <c r="BJ73" s="5" t="str">
        <f t="shared" ca="1" si="585"/>
        <v>-</v>
      </c>
      <c r="BK73" s="19" t="str">
        <f t="shared" ca="1" si="586"/>
        <v>-</v>
      </c>
      <c r="BL73" s="5" t="str">
        <f t="shared" ca="1" si="587"/>
        <v>-</v>
      </c>
      <c r="BM73" s="19" t="str">
        <f t="shared" ca="1" si="588"/>
        <v>-</v>
      </c>
      <c r="BN73" s="19" t="str">
        <f t="shared" ca="1" si="588"/>
        <v>-</v>
      </c>
      <c r="BO73" s="19" t="str">
        <f t="shared" ca="1" si="588"/>
        <v>-</v>
      </c>
      <c r="BP73" s="5" t="str">
        <f t="shared" ca="1" si="589"/>
        <v>-</v>
      </c>
      <c r="BQ73" s="9"/>
      <c r="BR73" s="19" t="str">
        <f t="shared" ca="1" si="590"/>
        <v>-</v>
      </c>
      <c r="BS73" s="19" t="str">
        <f t="shared" ca="1" si="590"/>
        <v>-</v>
      </c>
      <c r="BT73" s="19" t="str">
        <f t="shared" ca="1" si="590"/>
        <v>-</v>
      </c>
      <c r="BU73" s="19" t="str">
        <f t="shared" ca="1" si="590"/>
        <v>-</v>
      </c>
      <c r="BV73" s="19" t="str">
        <f t="shared" ca="1" si="590"/>
        <v>-</v>
      </c>
      <c r="BW73" s="19" t="str">
        <f t="shared" ca="1" si="590"/>
        <v>-</v>
      </c>
      <c r="BX73" s="19" t="str">
        <f t="shared" ca="1" si="590"/>
        <v>-</v>
      </c>
      <c r="BY73" s="19" t="str">
        <f t="shared" ca="1" si="590"/>
        <v>-</v>
      </c>
      <c r="BZ73" s="19" t="str">
        <f t="shared" ca="1" si="590"/>
        <v>-</v>
      </c>
      <c r="CA73" s="19" t="str">
        <f t="shared" ca="1" si="590"/>
        <v>-</v>
      </c>
      <c r="CB73" s="9"/>
      <c r="CC73" s="12" t="b">
        <v>1</v>
      </c>
      <c r="CD73" s="12" t="b">
        <v>0</v>
      </c>
      <c r="CE73" s="12" t="b">
        <v>1</v>
      </c>
      <c r="CF73" s="12">
        <f ca="1">VALUE($K73&amp;$M73&amp;$N73&amp;$Q73&amp;$S73&amp;"01")</f>
        <v>2234101</v>
      </c>
      <c r="CG73" s="12" t="b">
        <v>0</v>
      </c>
      <c r="CH73" s="12" t="s">
        <v>34</v>
      </c>
      <c r="CI73" s="19" t="b">
        <f t="shared" ref="CI73:CM77" ca="1" si="619">OFFSET(CI$5,$B73,0)</f>
        <v>1</v>
      </c>
      <c r="CJ73" s="12">
        <f ca="1">VALUE($K73&amp;$M73&amp;$N73&amp;$Q73&amp;$S73&amp;"02")</f>
        <v>2234102</v>
      </c>
      <c r="CK73" s="19" t="str">
        <f t="shared" ca="1" si="619"/>
        <v>-</v>
      </c>
      <c r="CL73" s="19">
        <f t="shared" ca="1" si="619"/>
        <v>1</v>
      </c>
      <c r="CM73" s="19">
        <f t="shared" ca="1" si="619"/>
        <v>1</v>
      </c>
      <c r="CN73" s="9"/>
      <c r="CO73" s="444">
        <f t="shared" ca="1" si="592"/>
        <v>652</v>
      </c>
      <c r="CP73" s="444">
        <f t="shared" ca="1" si="592"/>
        <v>686</v>
      </c>
      <c r="CQ73" s="444">
        <f t="shared" ca="1" si="592"/>
        <v>721</v>
      </c>
      <c r="CR73" s="152">
        <f t="shared" ca="1" si="593"/>
        <v>378</v>
      </c>
      <c r="CS73" s="152">
        <f t="shared" ca="1" si="593"/>
        <v>413</v>
      </c>
      <c r="CT73" s="152">
        <f t="shared" ca="1" si="593"/>
        <v>448</v>
      </c>
      <c r="CU73" s="19" t="str">
        <f t="shared" ca="1" si="594"/>
        <v>-</v>
      </c>
      <c r="CV73" s="12" t="b">
        <v>0</v>
      </c>
      <c r="CW73" s="12" t="b">
        <v>0</v>
      </c>
      <c r="CX73" s="12" t="b">
        <v>0</v>
      </c>
      <c r="CY73" s="12" t="b">
        <v>0</v>
      </c>
      <c r="CZ73" s="19" t="b">
        <f t="shared" ca="1" si="594"/>
        <v>1</v>
      </c>
      <c r="DA73" s="19">
        <f t="shared" ca="1" si="594"/>
        <v>0</v>
      </c>
      <c r="DB73" s="19">
        <f t="shared" ca="1" si="594"/>
        <v>0</v>
      </c>
      <c r="DC73" s="19">
        <f t="shared" ca="1" si="594"/>
        <v>0</v>
      </c>
      <c r="DD73" s="19">
        <f t="shared" ca="1" si="594"/>
        <v>0</v>
      </c>
      <c r="DE73" s="19">
        <f t="shared" ca="1" si="594"/>
        <v>0</v>
      </c>
      <c r="DF73" s="19">
        <f t="shared" ca="1" si="594"/>
        <v>0</v>
      </c>
      <c r="DG73" s="19">
        <f t="shared" ca="1" si="594"/>
        <v>0</v>
      </c>
      <c r="DH73" s="19">
        <f t="shared" ca="1" si="594"/>
        <v>0</v>
      </c>
      <c r="DI73" s="19">
        <f t="shared" ca="1" si="594"/>
        <v>0</v>
      </c>
      <c r="DJ73" s="19">
        <f t="shared" ca="1" si="594"/>
        <v>0</v>
      </c>
      <c r="DK73" s="19">
        <f t="shared" ca="1" si="594"/>
        <v>0</v>
      </c>
      <c r="DL73" s="19">
        <f t="shared" ca="1" si="595"/>
        <v>0</v>
      </c>
      <c r="DM73" s="12">
        <v>3</v>
      </c>
      <c r="DN73" s="12">
        <v>3</v>
      </c>
      <c r="DO73" s="12">
        <v>0</v>
      </c>
      <c r="DP73" s="12">
        <v>2</v>
      </c>
      <c r="DQ73" s="12">
        <v>-2</v>
      </c>
      <c r="DR73" s="19" t="str">
        <f t="shared" ca="1" si="595"/>
        <v>-</v>
      </c>
      <c r="DS73" s="19" t="str">
        <f t="shared" ca="1" si="595"/>
        <v>-</v>
      </c>
      <c r="DT73" s="19" t="str">
        <f t="shared" ca="1" si="595"/>
        <v>-</v>
      </c>
      <c r="DU73" s="251">
        <f t="shared" ref="DU73:DU76" si="620">DO73</f>
        <v>0</v>
      </c>
      <c r="DV73" s="251">
        <f>DP73</f>
        <v>2</v>
      </c>
      <c r="DW73" s="251">
        <f t="shared" ref="DW73:DW76" si="621">DQ73</f>
        <v>-2</v>
      </c>
      <c r="DX73" s="19" t="str">
        <f t="shared" ca="1" si="595"/>
        <v>-</v>
      </c>
      <c r="DY73" s="19" t="str">
        <f t="shared" ca="1" si="595"/>
        <v>-</v>
      </c>
      <c r="DZ73" s="19" t="str">
        <f t="shared" ca="1" si="595"/>
        <v>-</v>
      </c>
      <c r="EA73" s="19" t="str">
        <f t="shared" ca="1" si="595"/>
        <v>-</v>
      </c>
      <c r="EB73" s="19" t="str">
        <f t="shared" ca="1" si="595"/>
        <v>-</v>
      </c>
      <c r="EC73" s="19" t="str">
        <f t="shared" ca="1" si="595"/>
        <v>-</v>
      </c>
      <c r="ED73" s="19">
        <f t="shared" ca="1" si="595"/>
        <v>0</v>
      </c>
      <c r="EE73" s="19">
        <f t="shared" ca="1" si="595"/>
        <v>0</v>
      </c>
      <c r="EF73" s="19">
        <f t="shared" ca="1" si="595"/>
        <v>0</v>
      </c>
      <c r="EG73" s="19">
        <f t="shared" ca="1" si="595"/>
        <v>0</v>
      </c>
      <c r="EH73" s="19">
        <f t="shared" ca="1" si="595"/>
        <v>0</v>
      </c>
      <c r="EI73" s="19">
        <f t="shared" ca="1" si="595"/>
        <v>0</v>
      </c>
      <c r="EJ73" s="19">
        <f t="shared" ca="1" si="595"/>
        <v>0</v>
      </c>
      <c r="EK73" s="19">
        <f t="shared" ca="1" si="595"/>
        <v>0</v>
      </c>
      <c r="EL73" s="19">
        <f t="shared" ca="1" si="595"/>
        <v>0</v>
      </c>
      <c r="EM73" s="19">
        <f t="shared" ca="1" si="595"/>
        <v>0</v>
      </c>
      <c r="EN73" s="19">
        <f t="shared" ca="1" si="595"/>
        <v>0</v>
      </c>
      <c r="EO73" s="19">
        <f t="shared" ca="1" si="595"/>
        <v>0</v>
      </c>
      <c r="EP73" s="19">
        <f t="shared" ca="1" si="595"/>
        <v>0</v>
      </c>
      <c r="EQ73" s="19">
        <f t="shared" ca="1" si="595"/>
        <v>0</v>
      </c>
      <c r="ER73" s="19">
        <f t="shared" ca="1" si="595"/>
        <v>0</v>
      </c>
      <c r="ES73" s="19">
        <f t="shared" ca="1" si="595"/>
        <v>0</v>
      </c>
      <c r="ET73" s="19">
        <f t="shared" ca="1" si="596"/>
        <v>0</v>
      </c>
      <c r="EU73" s="19">
        <f t="shared" ca="1" si="596"/>
        <v>0</v>
      </c>
      <c r="EV73" s="19">
        <f t="shared" ca="1" si="596"/>
        <v>0</v>
      </c>
      <c r="EW73" s="19">
        <f t="shared" ca="1" si="596"/>
        <v>0</v>
      </c>
      <c r="EX73" s="19">
        <f t="shared" ca="1" si="596"/>
        <v>0</v>
      </c>
      <c r="EY73" s="19">
        <f t="shared" ca="1" si="596"/>
        <v>0</v>
      </c>
      <c r="EZ73" s="19">
        <f t="shared" ca="1" si="596"/>
        <v>0</v>
      </c>
      <c r="FA73" s="19">
        <f t="shared" ca="1" si="596"/>
        <v>0</v>
      </c>
      <c r="FB73" s="19">
        <f t="shared" ca="1" si="596"/>
        <v>0</v>
      </c>
      <c r="FC73" s="19">
        <f t="shared" ca="1" si="596"/>
        <v>0</v>
      </c>
      <c r="FD73" s="19">
        <f t="shared" ca="1" si="596"/>
        <v>0</v>
      </c>
      <c r="FE73" s="19">
        <f t="shared" ca="1" si="596"/>
        <v>0</v>
      </c>
      <c r="FF73" s="19">
        <f t="shared" ca="1" si="596"/>
        <v>0</v>
      </c>
      <c r="FG73" s="19">
        <f t="shared" ca="1" si="596"/>
        <v>0</v>
      </c>
      <c r="FH73" s="19">
        <f t="shared" ca="1" si="596"/>
        <v>0</v>
      </c>
      <c r="FI73" s="19">
        <f t="shared" ca="1" si="596"/>
        <v>0</v>
      </c>
      <c r="FJ73" s="19">
        <f t="shared" ca="1" si="597"/>
        <v>0</v>
      </c>
      <c r="FK73" s="19">
        <f t="shared" ca="1" si="597"/>
        <v>0</v>
      </c>
      <c r="FL73" s="19">
        <f t="shared" ca="1" si="597"/>
        <v>0</v>
      </c>
      <c r="FM73" s="19">
        <f t="shared" ca="1" si="597"/>
        <v>0</v>
      </c>
      <c r="FN73" s="19">
        <f t="shared" ca="1" si="597"/>
        <v>0</v>
      </c>
      <c r="FO73" s="19">
        <f t="shared" ca="1" si="597"/>
        <v>0</v>
      </c>
      <c r="FP73" s="19">
        <f t="shared" ca="1" si="597"/>
        <v>0</v>
      </c>
      <c r="FQ73" s="19">
        <f t="shared" ca="1" si="597"/>
        <v>0</v>
      </c>
      <c r="FR73" s="19">
        <f t="shared" ca="1" si="597"/>
        <v>0</v>
      </c>
      <c r="FS73" s="19">
        <f t="shared" ca="1" si="597"/>
        <v>0</v>
      </c>
      <c r="FT73" s="19">
        <f t="shared" ca="1" si="597"/>
        <v>0</v>
      </c>
      <c r="FU73" s="19">
        <f t="shared" ca="1" si="597"/>
        <v>0</v>
      </c>
      <c r="FV73" s="19">
        <f t="shared" ca="1" si="597"/>
        <v>0</v>
      </c>
      <c r="FW73" s="19">
        <f t="shared" ca="1" si="597"/>
        <v>0</v>
      </c>
      <c r="FX73" s="19">
        <f t="shared" ca="1" si="597"/>
        <v>0</v>
      </c>
      <c r="FY73" s="19">
        <f t="shared" ca="1" si="597"/>
        <v>0</v>
      </c>
      <c r="FZ73" s="19">
        <f t="shared" ca="1" si="597"/>
        <v>0</v>
      </c>
      <c r="GA73" s="19">
        <f t="shared" ca="1" si="597"/>
        <v>0</v>
      </c>
      <c r="GB73" s="19">
        <f t="shared" ca="1" si="597"/>
        <v>0</v>
      </c>
      <c r="GC73" s="19">
        <f t="shared" ca="1" si="597"/>
        <v>0</v>
      </c>
      <c r="GD73" s="19">
        <f t="shared" ca="1" si="597"/>
        <v>0</v>
      </c>
      <c r="GE73" s="19">
        <f t="shared" ca="1" si="597"/>
        <v>0</v>
      </c>
      <c r="GF73" s="19">
        <f t="shared" ca="1" si="597"/>
        <v>0</v>
      </c>
      <c r="GG73" s="19">
        <f t="shared" ca="1" si="597"/>
        <v>0</v>
      </c>
      <c r="GH73" s="19">
        <f t="shared" ca="1" si="597"/>
        <v>0</v>
      </c>
      <c r="GI73" s="19">
        <f t="shared" ca="1" si="597"/>
        <v>0</v>
      </c>
      <c r="GJ73" s="19">
        <f t="shared" ca="1" si="597"/>
        <v>0</v>
      </c>
      <c r="GK73" s="19">
        <f t="shared" ca="1" si="597"/>
        <v>0</v>
      </c>
      <c r="GL73" s="19">
        <f t="shared" ca="1" si="597"/>
        <v>0</v>
      </c>
      <c r="GM73" s="19">
        <f t="shared" ca="1" si="597"/>
        <v>0</v>
      </c>
      <c r="GN73" s="19">
        <f t="shared" ca="1" si="597"/>
        <v>0</v>
      </c>
      <c r="GO73" s="19">
        <f t="shared" ca="1" si="597"/>
        <v>0</v>
      </c>
      <c r="GP73" s="19">
        <f t="shared" ca="1" si="597"/>
        <v>0</v>
      </c>
      <c r="GQ73" s="19">
        <f t="shared" ca="1" si="597"/>
        <v>0</v>
      </c>
      <c r="GR73" s="19">
        <f t="shared" ca="1" si="597"/>
        <v>0</v>
      </c>
      <c r="GS73" s="19">
        <f t="shared" ca="1" si="597"/>
        <v>0</v>
      </c>
      <c r="GT73" s="19">
        <f t="shared" ca="1" si="597"/>
        <v>0</v>
      </c>
      <c r="GU73" s="19">
        <f t="shared" ca="1" si="597"/>
        <v>0</v>
      </c>
      <c r="GV73" s="19">
        <f t="shared" ca="1" si="597"/>
        <v>0</v>
      </c>
      <c r="GW73" s="19">
        <f t="shared" ca="1" si="597"/>
        <v>0</v>
      </c>
      <c r="GX73" s="19">
        <f t="shared" ca="1" si="597"/>
        <v>0</v>
      </c>
      <c r="GY73" s="19">
        <f t="shared" ca="1" si="597"/>
        <v>0</v>
      </c>
      <c r="GZ73" s="19">
        <f t="shared" ca="1" si="597"/>
        <v>0</v>
      </c>
      <c r="HA73" s="19">
        <f t="shared" ca="1" si="597"/>
        <v>0</v>
      </c>
      <c r="HB73" s="19">
        <f t="shared" ca="1" si="597"/>
        <v>0</v>
      </c>
      <c r="HC73" s="19">
        <f t="shared" ca="1" si="597"/>
        <v>0</v>
      </c>
      <c r="HD73" s="19">
        <f t="shared" ca="1" si="597"/>
        <v>0</v>
      </c>
      <c r="HE73" s="19">
        <f t="shared" ca="1" si="597"/>
        <v>0</v>
      </c>
      <c r="HF73" s="19">
        <f t="shared" ca="1" si="597"/>
        <v>0</v>
      </c>
      <c r="HG73" s="19">
        <f t="shared" ca="1" si="597"/>
        <v>0</v>
      </c>
      <c r="HH73" s="19">
        <f t="shared" ca="1" si="597"/>
        <v>0</v>
      </c>
      <c r="HI73" s="19">
        <f t="shared" ca="1" si="597"/>
        <v>0</v>
      </c>
      <c r="HJ73" s="19">
        <f t="shared" ca="1" si="597"/>
        <v>0</v>
      </c>
      <c r="HK73" s="19">
        <f t="shared" ca="1" si="597"/>
        <v>0</v>
      </c>
      <c r="HL73" s="19">
        <f t="shared" ca="1" si="598"/>
        <v>0</v>
      </c>
      <c r="HM73" s="19">
        <f t="shared" ca="1" si="598"/>
        <v>0</v>
      </c>
      <c r="HN73" s="19">
        <f t="shared" ca="1" si="598"/>
        <v>0</v>
      </c>
      <c r="HO73" s="19">
        <f t="shared" ca="1" si="598"/>
        <v>0</v>
      </c>
      <c r="HP73" s="19">
        <f t="shared" ca="1" si="598"/>
        <v>0</v>
      </c>
      <c r="HQ73" s="19">
        <f t="shared" ca="1" si="598"/>
        <v>0</v>
      </c>
      <c r="HR73" s="19">
        <f t="shared" ca="1" si="598"/>
        <v>0</v>
      </c>
      <c r="HS73" s="19">
        <f t="shared" ca="1" si="598"/>
        <v>0</v>
      </c>
      <c r="HT73" s="19">
        <f t="shared" ca="1" si="598"/>
        <v>0</v>
      </c>
      <c r="HU73" s="19">
        <f t="shared" ca="1" si="598"/>
        <v>0</v>
      </c>
      <c r="HV73" s="19">
        <f t="shared" ca="1" si="598"/>
        <v>0</v>
      </c>
      <c r="HW73" s="19">
        <f t="shared" ca="1" si="598"/>
        <v>0</v>
      </c>
      <c r="HX73" s="19">
        <f t="shared" ca="1" si="598"/>
        <v>0</v>
      </c>
      <c r="HY73" s="19">
        <f t="shared" ca="1" si="598"/>
        <v>0</v>
      </c>
      <c r="HZ73" s="19">
        <f t="shared" ca="1" si="598"/>
        <v>0</v>
      </c>
      <c r="IA73" s="19">
        <f t="shared" ca="1" si="598"/>
        <v>0</v>
      </c>
      <c r="IB73" s="19">
        <f t="shared" ca="1" si="598"/>
        <v>0</v>
      </c>
      <c r="IC73" s="19">
        <f t="shared" ca="1" si="598"/>
        <v>0</v>
      </c>
      <c r="ID73" s="19">
        <f t="shared" ca="1" si="598"/>
        <v>0</v>
      </c>
      <c r="IE73" s="5">
        <f t="shared" ca="1" si="599"/>
        <v>67</v>
      </c>
      <c r="IF73" s="9"/>
      <c r="IG73" s="5">
        <f t="shared" ca="1" si="600"/>
        <v>1</v>
      </c>
      <c r="IH73" s="5" t="b">
        <f t="shared" ca="1" si="600"/>
        <v>0</v>
      </c>
      <c r="II73" s="19">
        <f t="shared" ca="1" si="601"/>
        <v>0</v>
      </c>
      <c r="IJ73" s="5">
        <f t="shared" ca="1" si="600"/>
        <v>55</v>
      </c>
      <c r="IK73" s="19">
        <f t="shared" ca="1" si="601"/>
        <v>1</v>
      </c>
      <c r="IL73" s="19">
        <f t="shared" ca="1" si="601"/>
        <v>0</v>
      </c>
      <c r="IM73" s="19">
        <f t="shared" ca="1" si="601"/>
        <v>0</v>
      </c>
      <c r="IN73" s="19">
        <f t="shared" ca="1" si="601"/>
        <v>0</v>
      </c>
      <c r="IO73" s="19">
        <f t="shared" ca="1" si="601"/>
        <v>0</v>
      </c>
      <c r="IP73" s="19">
        <f t="shared" ca="1" si="601"/>
        <v>0</v>
      </c>
      <c r="IQ73" s="19">
        <f t="shared" ca="1" si="601"/>
        <v>0</v>
      </c>
      <c r="IR73" s="19">
        <f t="shared" ca="1" si="601"/>
        <v>0</v>
      </c>
      <c r="IS73" s="19">
        <f t="shared" ca="1" si="601"/>
        <v>0</v>
      </c>
      <c r="IT73" s="19">
        <f t="shared" ca="1" si="601"/>
        <v>0</v>
      </c>
      <c r="IU73" s="19">
        <f t="shared" ca="1" si="601"/>
        <v>0</v>
      </c>
      <c r="IV73" s="19">
        <f t="shared" ca="1" si="601"/>
        <v>0</v>
      </c>
      <c r="IW73" s="19">
        <f t="shared" ca="1" si="601"/>
        <v>0</v>
      </c>
      <c r="IX73" s="19">
        <f t="shared" ca="1" si="601"/>
        <v>0</v>
      </c>
      <c r="IY73" s="19">
        <f t="shared" ca="1" si="601"/>
        <v>0</v>
      </c>
      <c r="IZ73" s="19">
        <f t="shared" ca="1" si="601"/>
        <v>0</v>
      </c>
      <c r="JA73" s="19">
        <f t="shared" ca="1" si="601"/>
        <v>0</v>
      </c>
      <c r="JB73" s="19">
        <f t="shared" ca="1" si="601"/>
        <v>0</v>
      </c>
      <c r="JC73" s="19">
        <f t="shared" ca="1" si="601"/>
        <v>0</v>
      </c>
      <c r="JD73" s="19">
        <f t="shared" ca="1" si="601"/>
        <v>0</v>
      </c>
      <c r="JE73" s="19">
        <f t="shared" ca="1" si="601"/>
        <v>0</v>
      </c>
      <c r="JF73" s="19">
        <f t="shared" ca="1" si="601"/>
        <v>0</v>
      </c>
      <c r="JG73" s="19">
        <f t="shared" ca="1" si="601"/>
        <v>1</v>
      </c>
      <c r="JH73" s="19">
        <f t="shared" ca="1" si="601"/>
        <v>0</v>
      </c>
      <c r="JI73" s="19">
        <f t="shared" ca="1" si="601"/>
        <v>1</v>
      </c>
      <c r="JJ73" s="9"/>
      <c r="JK73" s="5" t="b">
        <f t="shared" ca="1" si="602"/>
        <v>0</v>
      </c>
      <c r="JL73" s="19" t="str">
        <f t="shared" ca="1" si="603"/>
        <v>-</v>
      </c>
      <c r="JM73" s="19" t="str">
        <f t="shared" ca="1" si="603"/>
        <v>-</v>
      </c>
      <c r="JN73" s="5" t="b">
        <f t="shared" ca="1" si="604"/>
        <v>0</v>
      </c>
      <c r="JO73" s="5" t="b">
        <f t="shared" ca="1" si="604"/>
        <v>0</v>
      </c>
      <c r="JP73" s="5" t="b">
        <f t="shared" ca="1" si="604"/>
        <v>1</v>
      </c>
      <c r="JQ73" s="144">
        <f t="shared" ref="JQ73:JR77" ca="1" si="622">$O73</f>
        <v>1</v>
      </c>
      <c r="JR73" s="144">
        <f t="shared" ca="1" si="622"/>
        <v>1</v>
      </c>
      <c r="JS73" s="19" t="str">
        <f t="shared" ref="JS73:JY77" ca="1" si="623">OFFSET(JS$5,$B73,0)</f>
        <v>-</v>
      </c>
      <c r="JT73" s="19" t="str">
        <f t="shared" ca="1" si="623"/>
        <v>-</v>
      </c>
      <c r="JU73" s="19" t="str">
        <f t="shared" ca="1" si="623"/>
        <v>-</v>
      </c>
      <c r="JV73" s="19" t="str">
        <f t="shared" ca="1" si="623"/>
        <v>-</v>
      </c>
      <c r="JW73" s="19">
        <f t="shared" ca="1" si="623"/>
        <v>1</v>
      </c>
      <c r="JX73" s="19">
        <f t="shared" ca="1" si="623"/>
        <v>0.66</v>
      </c>
      <c r="JY73" s="19" t="str">
        <f t="shared" ca="1" si="623"/>
        <v>-</v>
      </c>
      <c r="JZ73" s="5" t="b" cm="1">
        <f t="array" aca="1" ref="JZ73" ca="1">IF(OR(KA73:KH73&lt;&gt;"-"),TRUE,"-")</f>
        <v>1</v>
      </c>
      <c r="KA73" s="237">
        <f ca="1">OFFSET(KA73,-1,0)</f>
        <v>2</v>
      </c>
      <c r="KB73" s="237">
        <f t="shared" ref="KB73:KH73" ca="1" si="624">OFFSET(KB73,-1,0)</f>
        <v>2</v>
      </c>
      <c r="KC73" s="237">
        <f t="shared" ca="1" si="624"/>
        <v>2</v>
      </c>
      <c r="KD73" s="237">
        <f t="shared" ca="1" si="624"/>
        <v>2</v>
      </c>
      <c r="KE73" s="237">
        <f t="shared" ca="1" si="624"/>
        <v>2</v>
      </c>
      <c r="KF73" s="237">
        <f t="shared" ca="1" si="624"/>
        <v>2</v>
      </c>
      <c r="KG73" s="237">
        <f t="shared" ca="1" si="624"/>
        <v>2</v>
      </c>
      <c r="KH73" s="237">
        <f t="shared" ca="1" si="624"/>
        <v>2</v>
      </c>
      <c r="KI73" s="5" t="str">
        <f t="array" aca="1" ref="KI73" ca="1">IF(OR(KJ73:KP73&lt;&gt;"-"),TRUE,"-")</f>
        <v>-</v>
      </c>
      <c r="KJ73" s="19" t="str">
        <f t="shared" ref="KJ73:KU77" ca="1" si="625">OFFSET(KJ$5,$B73,0)</f>
        <v>-</v>
      </c>
      <c r="KK73" s="19" t="str">
        <f t="shared" ca="1" si="625"/>
        <v>-</v>
      </c>
      <c r="KL73" s="19" t="str">
        <f t="shared" ca="1" si="625"/>
        <v>-</v>
      </c>
      <c r="KM73" s="19" t="str">
        <f t="shared" ca="1" si="625"/>
        <v>-</v>
      </c>
      <c r="KN73" s="19" t="str">
        <f t="shared" ca="1" si="625"/>
        <v>-</v>
      </c>
      <c r="KO73" s="19" t="str">
        <f t="shared" ca="1" si="625"/>
        <v>-</v>
      </c>
      <c r="KP73" s="19" t="str">
        <f t="shared" ca="1" si="625"/>
        <v>-</v>
      </c>
      <c r="KQ73" s="19" t="b">
        <f t="shared" ca="1" si="625"/>
        <v>0</v>
      </c>
      <c r="KR73" s="144">
        <f t="shared" ca="1" si="606"/>
        <v>2</v>
      </c>
      <c r="KS73" s="19">
        <f t="shared" ca="1" si="625"/>
        <v>2</v>
      </c>
      <c r="KT73" s="19" t="b">
        <f t="shared" ca="1" si="625"/>
        <v>0</v>
      </c>
      <c r="KU73" s="19" t="str">
        <f t="shared" ca="1" si="625"/>
        <v>-</v>
      </c>
      <c r="KV73" s="5" t="str">
        <f t="shared" ca="1" si="607"/>
        <v>-</v>
      </c>
      <c r="KW73" s="5" t="str">
        <f t="shared" ca="1" si="607"/>
        <v>-</v>
      </c>
      <c r="KX73" s="5" t="str">
        <f t="shared" ca="1" si="607"/>
        <v>-</v>
      </c>
      <c r="KY73" s="5" t="str">
        <f t="shared" ca="1" si="607"/>
        <v>-</v>
      </c>
      <c r="KZ73" s="19" t="b">
        <f t="shared" ref="KZ73:LO77" ca="1" si="626">OFFSET(KZ$5,$B73,0)</f>
        <v>0</v>
      </c>
      <c r="LA73" s="19" t="str">
        <f t="shared" ca="1" si="626"/>
        <v>-</v>
      </c>
      <c r="LB73" s="19" t="str">
        <f ca="1">OFFSET(LB$5,$B73,0)</f>
        <v>-</v>
      </c>
      <c r="LC73" s="19" t="b">
        <f ca="1">OFFSET(LC$5,$B73,0)</f>
        <v>1</v>
      </c>
      <c r="LD73" s="19">
        <f t="shared" ca="1" si="626"/>
        <v>0.75</v>
      </c>
      <c r="LE73" s="19">
        <f t="shared" ca="1" si="626"/>
        <v>0.75</v>
      </c>
      <c r="LF73" s="19">
        <f t="shared" ca="1" si="626"/>
        <v>0.99</v>
      </c>
      <c r="LG73" s="19">
        <f t="shared" ca="1" si="626"/>
        <v>0.5</v>
      </c>
      <c r="LH73" s="19">
        <f t="shared" ca="1" si="626"/>
        <v>0</v>
      </c>
      <c r="LI73" s="19">
        <f t="shared" ca="1" si="626"/>
        <v>0</v>
      </c>
      <c r="LJ73" s="19" t="str">
        <f t="shared" ca="1" si="626"/>
        <v>-</v>
      </c>
      <c r="LK73" s="5" t="str" cm="1">
        <f t="array" aca="1" ref="LK73" ca="1">INDEX(i.meatgrid,$Q73,LK$7)</f>
        <v>-</v>
      </c>
      <c r="LL73" s="19" t="str">
        <f t="shared" ca="1" si="626"/>
        <v>-</v>
      </c>
      <c r="LM73" s="5">
        <f t="shared" ca="1" si="609"/>
        <v>1</v>
      </c>
      <c r="LN73" s="9"/>
      <c r="LO73" s="19">
        <f t="shared" ca="1" si="626"/>
        <v>70</v>
      </c>
      <c r="LP73" s="19">
        <f t="shared" ca="1" si="610"/>
        <v>50</v>
      </c>
      <c r="LQ73" s="19">
        <f t="shared" ca="1" si="610"/>
        <v>80</v>
      </c>
      <c r="LR73" s="19">
        <f t="shared" ca="1" si="610"/>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1"/>
        <v>1</v>
      </c>
      <c r="LX73" s="5">
        <f t="shared" ca="1" si="612"/>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3"/>
        <v>1</v>
      </c>
      <c r="MH73" s="9"/>
      <c r="MI73" s="19" t="b">
        <f t="shared" ca="1" si="614"/>
        <v>0</v>
      </c>
      <c r="MJ73" s="19" t="b">
        <f t="shared" ca="1" si="614"/>
        <v>0</v>
      </c>
      <c r="MK73" s="19">
        <f t="shared" ca="1" si="614"/>
        <v>1</v>
      </c>
      <c r="ML73" s="19">
        <f t="shared" ca="1" si="614"/>
        <v>0.75</v>
      </c>
      <c r="MM73" s="19">
        <f t="shared" ca="1" si="614"/>
        <v>0.75</v>
      </c>
      <c r="MN73" s="19">
        <f t="shared" ca="1" si="614"/>
        <v>0.8</v>
      </c>
      <c r="MO73" s="19">
        <f t="shared" ca="1" si="614"/>
        <v>0.82499999999999996</v>
      </c>
      <c r="MP73" s="19">
        <f t="shared" ca="1" si="614"/>
        <v>0.875</v>
      </c>
      <c r="MQ73" s="19">
        <f t="shared" ca="1" si="614"/>
        <v>0.9</v>
      </c>
      <c r="MR73" s="19">
        <f t="shared" ca="1" si="614"/>
        <v>1</v>
      </c>
      <c r="MS73" s="19">
        <f t="shared" ca="1" si="614"/>
        <v>0.875</v>
      </c>
      <c r="MT73" s="19" t="b">
        <f t="shared" ca="1" si="614"/>
        <v>1</v>
      </c>
      <c r="MU73" s="19">
        <f t="shared" ca="1" si="615"/>
        <v>74.989999999999995</v>
      </c>
      <c r="MV73" s="19" t="str">
        <f t="shared" ca="1" si="615"/>
        <v>-</v>
      </c>
      <c r="MW73" s="19" t="str">
        <f t="shared" ca="1" si="615"/>
        <v>-</v>
      </c>
      <c r="MX73" s="19" t="str">
        <f t="shared" ca="1" si="615"/>
        <v>-</v>
      </c>
      <c r="MY73" s="19" t="str">
        <f t="shared" ca="1" si="615"/>
        <v>-</v>
      </c>
      <c r="MZ73" s="19" t="str">
        <f t="shared" ca="1" si="615"/>
        <v>-</v>
      </c>
      <c r="NA73" s="19" t="str">
        <f t="shared" ca="1" si="615"/>
        <v>-</v>
      </c>
      <c r="NB73" s="19" t="str">
        <f t="shared" ca="1" si="615"/>
        <v>-</v>
      </c>
      <c r="NC73" s="19">
        <f t="shared" ca="1" si="615"/>
        <v>36.99</v>
      </c>
      <c r="ND73" s="19">
        <f t="shared" ca="1" si="615"/>
        <v>36.99</v>
      </c>
      <c r="NE73" s="19" t="str">
        <f t="shared" ca="1" si="615"/>
        <v>-</v>
      </c>
      <c r="NF73" s="19" t="str">
        <f t="shared" ca="1" si="615"/>
        <v>-</v>
      </c>
      <c r="NG73" s="19" t="str">
        <f t="shared" ca="1" si="615"/>
        <v>-</v>
      </c>
      <c r="NH73" s="19" t="str">
        <f t="shared" ca="1" si="615"/>
        <v>-</v>
      </c>
      <c r="NI73" s="19" t="str">
        <f t="shared" ca="1" si="615"/>
        <v>-</v>
      </c>
      <c r="NJ73" s="19">
        <f t="shared" ca="1" si="615"/>
        <v>49.99</v>
      </c>
      <c r="NK73" s="19">
        <f t="shared" ca="1" si="615"/>
        <v>49.99</v>
      </c>
      <c r="NL73" s="19">
        <f t="shared" ca="1" si="615"/>
        <v>49.99</v>
      </c>
      <c r="NM73" s="19">
        <f t="shared" ca="1" si="615"/>
        <v>49.99</v>
      </c>
      <c r="NN73" s="19">
        <f t="shared" ca="1" si="615"/>
        <v>49.99</v>
      </c>
      <c r="NO73" s="19">
        <f t="shared" ca="1" si="615"/>
        <v>49.99</v>
      </c>
      <c r="NP73" s="19">
        <f t="shared" ca="1" si="615"/>
        <v>49.99</v>
      </c>
      <c r="NQ73" s="19">
        <f t="shared" ca="1" si="615"/>
        <v>49.99</v>
      </c>
      <c r="NR73" s="19">
        <f t="shared" ca="1" si="615"/>
        <v>412.99</v>
      </c>
      <c r="NS73" s="19">
        <f t="shared" ca="1" si="615"/>
        <v>412.99</v>
      </c>
      <c r="NT73" s="19" t="str">
        <f t="shared" ca="1" si="615"/>
        <v>-</v>
      </c>
      <c r="NU73" s="19" t="str">
        <f t="shared" ca="1" si="615"/>
        <v>-</v>
      </c>
      <c r="NV73" s="19" t="str">
        <f t="shared" ca="1" si="615"/>
        <v>-</v>
      </c>
      <c r="NW73" s="19" t="str">
        <f t="shared" ca="1" si="615"/>
        <v>-</v>
      </c>
      <c r="NX73" s="19" t="str">
        <f t="shared" ca="1" si="615"/>
        <v>-</v>
      </c>
      <c r="NY73" s="19">
        <f t="shared" ca="1" si="615"/>
        <v>6.8900000000000006</v>
      </c>
      <c r="NZ73" s="19">
        <f t="shared" ca="1" si="615"/>
        <v>6.8900000000000006</v>
      </c>
      <c r="OA73" s="19">
        <f t="shared" ca="1" si="615"/>
        <v>6.8900000000000006</v>
      </c>
      <c r="OB73" s="19">
        <f t="shared" ca="1" si="615"/>
        <v>6.8900000000000006</v>
      </c>
      <c r="OC73" s="19">
        <f t="shared" ca="1" si="615"/>
        <v>6.8900000000000006</v>
      </c>
      <c r="OD73" s="19">
        <f t="shared" ca="1" si="615"/>
        <v>6.8900000000000006</v>
      </c>
      <c r="OE73" s="19">
        <f t="shared" ca="1" si="615"/>
        <v>6.8900000000000006</v>
      </c>
      <c r="OF73" s="19">
        <f t="shared" ca="1" si="615"/>
        <v>6.8900000000000006</v>
      </c>
      <c r="OG73" s="19">
        <f t="shared" ca="1" si="615"/>
        <v>346.99</v>
      </c>
      <c r="OH73" s="19">
        <f t="shared" ca="1" si="615"/>
        <v>346.99</v>
      </c>
      <c r="OI73" s="19" t="str">
        <f t="shared" ca="1" si="615"/>
        <v>-</v>
      </c>
      <c r="OJ73" s="19" t="str">
        <f t="shared" ca="1" si="615"/>
        <v>-</v>
      </c>
      <c r="OK73" s="19" t="str">
        <f t="shared" ca="1" si="615"/>
        <v>-</v>
      </c>
      <c r="OL73" s="19" t="str">
        <f t="shared" ca="1" si="615"/>
        <v>-</v>
      </c>
      <c r="OM73" s="19" t="str">
        <f t="shared" ca="1" si="615"/>
        <v>-</v>
      </c>
      <c r="ON73" s="19">
        <f t="shared" ca="1" si="615"/>
        <v>0</v>
      </c>
      <c r="OO73" s="24">
        <v>0</v>
      </c>
    </row>
    <row r="74" spans="1:405" outlineLevel="2">
      <c r="A74" s="21">
        <f t="shared" si="158"/>
        <v>69</v>
      </c>
      <c r="B74" s="222">
        <f t="shared" ref="B74:B77" ca="1" si="627">OFFSET(B74,-1,0)</f>
        <v>67</v>
      </c>
      <c r="C74">
        <v>203</v>
      </c>
      <c r="D74" s="144" t="str">
        <f t="shared" ca="1" si="576"/>
        <v>GSM</v>
      </c>
      <c r="E74" t="b">
        <v>0</v>
      </c>
      <c r="F74" t="b">
        <v>0</v>
      </c>
      <c r="G74" t="b">
        <f t="shared" si="577"/>
        <v>0</v>
      </c>
      <c r="H74" s="237">
        <f t="shared" ref="H74:T77" ca="1" si="628">OFFSET(H74,-1,0)</f>
        <v>2</v>
      </c>
      <c r="I74" s="237">
        <f t="shared" ca="1" si="628"/>
        <v>1</v>
      </c>
      <c r="J74" s="237" t="str">
        <f t="shared" ca="1" si="628"/>
        <v/>
      </c>
      <c r="K74" s="237">
        <f t="shared" ca="1" si="628"/>
        <v>2</v>
      </c>
      <c r="L74" s="237">
        <f t="shared" ca="1" si="616"/>
        <v>2</v>
      </c>
      <c r="M74" s="237">
        <f t="shared" ca="1" si="616"/>
        <v>2</v>
      </c>
      <c r="N74" s="237">
        <f t="shared" ca="1" si="616"/>
        <v>3</v>
      </c>
      <c r="O74" s="237">
        <f t="shared" ca="1" si="616"/>
        <v>1</v>
      </c>
      <c r="P74" s="237">
        <f t="shared" ca="1" si="616"/>
        <v>1</v>
      </c>
      <c r="Q74" s="237">
        <f t="shared" ca="1" si="616"/>
        <v>4</v>
      </c>
      <c r="R74" s="237">
        <f t="shared" ca="1" si="616"/>
        <v>1</v>
      </c>
      <c r="S74" s="237">
        <f t="shared" ca="1" si="616"/>
        <v>1</v>
      </c>
      <c r="T74" s="237">
        <f t="shared" ca="1" si="616"/>
        <v>1</v>
      </c>
      <c r="U74" s="275"/>
      <c r="V74" s="275"/>
      <c r="W74" s="237">
        <f t="shared" ca="1" si="617"/>
        <v>0</v>
      </c>
      <c r="X74" s="275"/>
      <c r="Y74" s="275">
        <f t="shared" ca="1" si="618"/>
        <v>0</v>
      </c>
      <c r="Z74" s="275">
        <f t="shared" ca="1" si="618"/>
        <v>0</v>
      </c>
      <c r="AA74" s="275">
        <f t="shared" ca="1" si="618"/>
        <v>0</v>
      </c>
      <c r="AB74" s="275">
        <f t="shared" ca="1" si="618"/>
        <v>0</v>
      </c>
      <c r="AC74" s="275">
        <f t="shared" ca="1" si="618"/>
        <v>0</v>
      </c>
      <c r="AD74" s="275">
        <f t="shared" ca="1" si="618"/>
        <v>0</v>
      </c>
      <c r="AE74" s="275">
        <f t="shared" ca="1" si="618"/>
        <v>0</v>
      </c>
      <c r="AF74" s="144">
        <f ca="1">INDEX(CHOOSE($N74,DataAutumn!i.AdultDrys,DataWinter!i.AdultDrys,DataSpring!i.AdultDrys),1,$M74)</f>
        <v>3</v>
      </c>
      <c r="AG74" s="5">
        <f t="shared" ca="1" si="578"/>
        <v>2</v>
      </c>
      <c r="AH74" s="5">
        <f t="shared" ca="1" si="578"/>
        <v>0</v>
      </c>
      <c r="AI74" s="5">
        <f t="shared" ca="1" si="579"/>
        <v>1</v>
      </c>
      <c r="AJ74">
        <f t="shared" ca="1" si="580"/>
        <v>1</v>
      </c>
      <c r="AL74" s="231" t="str">
        <f ca="1">TEXT(LEFT(OFFSET(AL74,-1,0),5)+1,"00000")&amp;MID(OFFSET(AL74,-1,0),6,FIND(" ",OFFSET(AL74,-1,0),7)-5)
&amp; $D74           &amp; IF($IG74=0," FWM","")&amp;IF($IG74=1," MWM","")&amp;IF($IG74=5," Mat","")&amp;IF($IH74=TRUE,"&amp;BBT","    ")          &amp; " Day"&amp;INDEX(i.DOY,$N74,1)
&amp; " Scan"&amp;TEXT($O74,"0")        &amp;" "&amp; INDEX(DataMaster!$B$98:$B$104,$Q74,0)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9">OFFSET(AO74,-1,0)</f>
        <v>-</v>
      </c>
      <c r="AP74" s="237" t="str">
        <f t="shared" ca="1" si="629"/>
        <v>-</v>
      </c>
      <c r="AQ74" s="237" t="str">
        <f t="shared" ca="1" si="629"/>
        <v>-</v>
      </c>
      <c r="AR74" s="237" t="str">
        <f t="shared" ca="1" si="629"/>
        <v>-</v>
      </c>
      <c r="AS74" s="237" t="str">
        <f t="shared" ca="1" si="629"/>
        <v>-</v>
      </c>
      <c r="AT74" s="237" t="str">
        <f t="shared" ca="1" si="629"/>
        <v>-</v>
      </c>
      <c r="AU74" s="237" t="str">
        <f t="shared" ca="1" si="629"/>
        <v>-</v>
      </c>
      <c r="AV74" s="237" t="str">
        <f t="shared" ca="1" si="629"/>
        <v>-</v>
      </c>
      <c r="AW74" s="9"/>
      <c r="AX74" s="5" t="b">
        <f t="shared" ca="1" si="581"/>
        <v>0</v>
      </c>
      <c r="AY74" s="5" t="str">
        <f t="shared" ca="1" si="581"/>
        <v>-</v>
      </c>
      <c r="AZ74" s="5" t="b">
        <f t="shared" ca="1" si="581"/>
        <v>0</v>
      </c>
      <c r="BA74" s="5" t="b">
        <f t="shared" ca="1" si="581"/>
        <v>1</v>
      </c>
      <c r="BB74" s="5" t="b">
        <f t="shared" ca="1" si="581"/>
        <v>1</v>
      </c>
      <c r="BC74" s="144">
        <f t="shared" ca="1" si="581"/>
        <v>0</v>
      </c>
      <c r="BD74" s="19" t="b">
        <f t="shared" ca="1" si="582"/>
        <v>1</v>
      </c>
      <c r="BE74" s="9"/>
      <c r="BF74" s="5" t="str">
        <f t="shared" ca="1" si="583"/>
        <v>-</v>
      </c>
      <c r="BG74" s="19" t="str">
        <f t="shared" ca="1" si="584"/>
        <v>-</v>
      </c>
      <c r="BH74" s="19" t="str">
        <f t="shared" ca="1" si="584"/>
        <v>-</v>
      </c>
      <c r="BI74" s="19" t="str">
        <f t="shared" ca="1" si="584"/>
        <v>-</v>
      </c>
      <c r="BJ74" s="5" t="str">
        <f t="shared" ca="1" si="585"/>
        <v>-</v>
      </c>
      <c r="BK74" s="19" t="str">
        <f t="shared" ca="1" si="586"/>
        <v>-</v>
      </c>
      <c r="BL74" s="5" t="str">
        <f t="shared" ca="1" si="587"/>
        <v>-</v>
      </c>
      <c r="BM74" s="19" t="str">
        <f t="shared" ca="1" si="588"/>
        <v>-</v>
      </c>
      <c r="BN74" s="19" t="str">
        <f t="shared" ca="1" si="588"/>
        <v>-</v>
      </c>
      <c r="BO74" s="19" t="str">
        <f t="shared" ca="1" si="588"/>
        <v>-</v>
      </c>
      <c r="BP74" s="5" t="str">
        <f t="shared" ca="1" si="589"/>
        <v>-</v>
      </c>
      <c r="BQ74" s="9"/>
      <c r="BR74" s="19" t="str">
        <f t="shared" ca="1" si="590"/>
        <v>-</v>
      </c>
      <c r="BS74" s="19" t="str">
        <f t="shared" ca="1" si="590"/>
        <v>-</v>
      </c>
      <c r="BT74" s="19" t="str">
        <f t="shared" ca="1" si="590"/>
        <v>-</v>
      </c>
      <c r="BU74" s="19" t="str">
        <f t="shared" ca="1" si="590"/>
        <v>-</v>
      </c>
      <c r="BV74" s="19" t="str">
        <f t="shared" ca="1" si="590"/>
        <v>-</v>
      </c>
      <c r="BW74" s="19" t="str">
        <f t="shared" ca="1" si="590"/>
        <v>-</v>
      </c>
      <c r="BX74" s="19" t="str">
        <f t="shared" ca="1" si="590"/>
        <v>-</v>
      </c>
      <c r="BY74" s="19" t="str">
        <f t="shared" ca="1" si="590"/>
        <v>-</v>
      </c>
      <c r="BZ74" s="19" t="str">
        <f t="shared" ca="1" si="590"/>
        <v>-</v>
      </c>
      <c r="CA74" s="19" t="str">
        <f t="shared" ca="1" si="590"/>
        <v>-</v>
      </c>
      <c r="CB74" s="9"/>
      <c r="CC74" s="237" t="b">
        <f ca="1">OFFSET(CC74,-1,0)</f>
        <v>1</v>
      </c>
      <c r="CD74" s="12" t="b">
        <v>0</v>
      </c>
      <c r="CE74" s="237" t="b">
        <f ca="1">OFFSET(CE74,-1,0)</f>
        <v>1</v>
      </c>
      <c r="CF74" s="251">
        <f t="shared" ref="CF74:CF77" ca="1" si="630">IF(OFFSET($E74,-1,0),OFFSET($CJ74,-1,0),OFFSET(CF74,-1,0))</f>
        <v>2234101</v>
      </c>
      <c r="CG74" s="237" t="b">
        <f ca="1">OFFSET(CG74,-1,0)</f>
        <v>0</v>
      </c>
      <c r="CH74" s="12" t="s">
        <v>34</v>
      </c>
      <c r="CI74" s="19" t="b">
        <f t="shared" ca="1" si="619"/>
        <v>1</v>
      </c>
      <c r="CJ74" s="237">
        <f t="shared" ref="CJ74:CJ77" ca="1" si="631">OFFSET(CJ74,-1,0)+1</f>
        <v>2234103</v>
      </c>
      <c r="CK74" s="19" t="str">
        <f t="shared" ca="1" si="619"/>
        <v>-</v>
      </c>
      <c r="CL74" s="19">
        <f t="shared" ca="1" si="619"/>
        <v>1</v>
      </c>
      <c r="CM74" s="19">
        <f t="shared" ca="1" si="619"/>
        <v>1</v>
      </c>
      <c r="CN74" s="9"/>
      <c r="CO74" s="444">
        <f t="shared" ca="1" si="592"/>
        <v>652</v>
      </c>
      <c r="CP74" s="444">
        <f t="shared" ca="1" si="592"/>
        <v>686</v>
      </c>
      <c r="CQ74" s="444">
        <f t="shared" ca="1" si="592"/>
        <v>721</v>
      </c>
      <c r="CR74" s="152">
        <f t="shared" ca="1" si="593"/>
        <v>378</v>
      </c>
      <c r="CS74" s="152">
        <f t="shared" ca="1" si="593"/>
        <v>413</v>
      </c>
      <c r="CT74" s="152">
        <f t="shared" ca="1" si="593"/>
        <v>448</v>
      </c>
      <c r="CU74" s="19" t="str">
        <f t="shared" ca="1" si="594"/>
        <v>-</v>
      </c>
      <c r="CV74" s="12" t="b">
        <v>0</v>
      </c>
      <c r="CW74" s="12" t="b">
        <v>0</v>
      </c>
      <c r="CX74" s="12" t="b">
        <v>0</v>
      </c>
      <c r="CY74" s="12" t="b">
        <v>0</v>
      </c>
      <c r="CZ74" s="19" t="b">
        <f t="shared" ca="1" si="594"/>
        <v>1</v>
      </c>
      <c r="DA74" s="19">
        <f t="shared" ca="1" si="594"/>
        <v>0</v>
      </c>
      <c r="DB74" s="19">
        <f t="shared" ca="1" si="594"/>
        <v>0</v>
      </c>
      <c r="DC74" s="19">
        <f t="shared" ca="1" si="594"/>
        <v>0</v>
      </c>
      <c r="DD74" s="19">
        <f t="shared" ca="1" si="594"/>
        <v>0</v>
      </c>
      <c r="DE74" s="19">
        <f t="shared" ca="1" si="594"/>
        <v>0</v>
      </c>
      <c r="DF74" s="19">
        <f t="shared" ca="1" si="594"/>
        <v>0</v>
      </c>
      <c r="DG74" s="19">
        <f t="shared" ca="1" si="594"/>
        <v>0</v>
      </c>
      <c r="DH74" s="19">
        <f t="shared" ca="1" si="594"/>
        <v>0</v>
      </c>
      <c r="DI74" s="19">
        <f t="shared" ca="1" si="594"/>
        <v>0</v>
      </c>
      <c r="DJ74" s="19">
        <f t="shared" ca="1" si="594"/>
        <v>0</v>
      </c>
      <c r="DK74" s="19">
        <f t="shared" ca="1" si="594"/>
        <v>0</v>
      </c>
      <c r="DL74" s="19">
        <f t="shared" ca="1" si="595"/>
        <v>0</v>
      </c>
      <c r="DM74" s="12">
        <v>3</v>
      </c>
      <c r="DN74" s="12">
        <v>3</v>
      </c>
      <c r="DO74" s="19">
        <f t="shared" ref="DO74:DR77" ca="1" si="632">OFFSET(DO$5,$B74,0)</f>
        <v>0</v>
      </c>
      <c r="DP74" s="12">
        <v>2</v>
      </c>
      <c r="DQ74" s="12">
        <v>-2</v>
      </c>
      <c r="DR74" s="19" t="str">
        <f t="shared" ca="1" si="595"/>
        <v>-</v>
      </c>
      <c r="DS74" s="19" t="str">
        <f t="shared" ca="1" si="595"/>
        <v>-</v>
      </c>
      <c r="DT74" s="19" t="str">
        <f t="shared" ca="1" si="595"/>
        <v>-</v>
      </c>
      <c r="DU74" s="251">
        <f t="shared" ca="1" si="620"/>
        <v>0</v>
      </c>
      <c r="DV74" s="251">
        <f t="shared" ref="DV74:DV76" si="633">DP74</f>
        <v>2</v>
      </c>
      <c r="DW74" s="251">
        <f t="shared" si="621"/>
        <v>-2</v>
      </c>
      <c r="DX74" s="19" t="str">
        <f t="shared" ca="1" si="595"/>
        <v>-</v>
      </c>
      <c r="DY74" s="19" t="str">
        <f t="shared" ca="1" si="595"/>
        <v>-</v>
      </c>
      <c r="DZ74" s="19" t="str">
        <f t="shared" ca="1" si="595"/>
        <v>-</v>
      </c>
      <c r="EA74" s="19" t="str">
        <f t="shared" ca="1" si="595"/>
        <v>-</v>
      </c>
      <c r="EB74" s="19" t="str">
        <f t="shared" ca="1" si="595"/>
        <v>-</v>
      </c>
      <c r="EC74" s="19" t="str">
        <f t="shared" ca="1" si="595"/>
        <v>-</v>
      </c>
      <c r="ED74" s="19">
        <f t="shared" ca="1" si="595"/>
        <v>0</v>
      </c>
      <c r="EE74" s="19">
        <f t="shared" ca="1" si="595"/>
        <v>0</v>
      </c>
      <c r="EF74" s="19">
        <f t="shared" ca="1" si="595"/>
        <v>0</v>
      </c>
      <c r="EG74" s="19">
        <f t="shared" ca="1" si="595"/>
        <v>0</v>
      </c>
      <c r="EH74" s="19">
        <f t="shared" ca="1" si="595"/>
        <v>0</v>
      </c>
      <c r="EI74" s="19">
        <f t="shared" ca="1" si="595"/>
        <v>0</v>
      </c>
      <c r="EJ74" s="19">
        <f t="shared" ca="1" si="595"/>
        <v>0</v>
      </c>
      <c r="EK74" s="19">
        <f t="shared" ca="1" si="595"/>
        <v>0</v>
      </c>
      <c r="EL74" s="19">
        <f t="shared" ca="1" si="595"/>
        <v>0</v>
      </c>
      <c r="EM74" s="19">
        <f t="shared" ca="1" si="595"/>
        <v>0</v>
      </c>
      <c r="EN74" s="19">
        <f t="shared" ca="1" si="595"/>
        <v>0</v>
      </c>
      <c r="EO74" s="19">
        <f t="shared" ca="1" si="595"/>
        <v>0</v>
      </c>
      <c r="EP74" s="19">
        <f t="shared" ca="1" si="595"/>
        <v>0</v>
      </c>
      <c r="EQ74" s="19">
        <f t="shared" ca="1" si="595"/>
        <v>0</v>
      </c>
      <c r="ER74" s="19">
        <f t="shared" ca="1" si="595"/>
        <v>0</v>
      </c>
      <c r="ES74" s="19">
        <f t="shared" ca="1" si="595"/>
        <v>0</v>
      </c>
      <c r="ET74" s="19">
        <f t="shared" ca="1" si="596"/>
        <v>0</v>
      </c>
      <c r="EU74" s="19">
        <f t="shared" ca="1" si="596"/>
        <v>0</v>
      </c>
      <c r="EV74" s="19">
        <f t="shared" ca="1" si="596"/>
        <v>0</v>
      </c>
      <c r="EW74" s="19">
        <f t="shared" ca="1" si="596"/>
        <v>0</v>
      </c>
      <c r="EX74" s="19">
        <f t="shared" ca="1" si="596"/>
        <v>0</v>
      </c>
      <c r="EY74" s="19">
        <f t="shared" ca="1" si="596"/>
        <v>0</v>
      </c>
      <c r="EZ74" s="19">
        <f t="shared" ca="1" si="596"/>
        <v>0</v>
      </c>
      <c r="FA74" s="19">
        <f t="shared" ca="1" si="596"/>
        <v>0</v>
      </c>
      <c r="FB74" s="19">
        <f t="shared" ca="1" si="596"/>
        <v>0</v>
      </c>
      <c r="FC74" s="19">
        <f t="shared" ca="1" si="596"/>
        <v>0</v>
      </c>
      <c r="FD74" s="19">
        <f t="shared" ca="1" si="596"/>
        <v>0</v>
      </c>
      <c r="FE74" s="19">
        <f t="shared" ca="1" si="596"/>
        <v>0</v>
      </c>
      <c r="FF74" s="19">
        <f t="shared" ca="1" si="596"/>
        <v>0</v>
      </c>
      <c r="FG74" s="19">
        <f t="shared" ca="1" si="596"/>
        <v>0</v>
      </c>
      <c r="FH74" s="19">
        <f t="shared" ca="1" si="596"/>
        <v>0</v>
      </c>
      <c r="FI74" s="19">
        <f t="shared" ca="1" si="596"/>
        <v>0</v>
      </c>
      <c r="FJ74" s="19">
        <f t="shared" ca="1" si="597"/>
        <v>0</v>
      </c>
      <c r="FK74" s="19">
        <f t="shared" ca="1" si="597"/>
        <v>0</v>
      </c>
      <c r="FL74" s="19">
        <f t="shared" ca="1" si="597"/>
        <v>0</v>
      </c>
      <c r="FM74" s="19">
        <f t="shared" ca="1" si="597"/>
        <v>0</v>
      </c>
      <c r="FN74" s="19">
        <f t="shared" ca="1" si="597"/>
        <v>0</v>
      </c>
      <c r="FO74" s="19">
        <f t="shared" ca="1" si="597"/>
        <v>0</v>
      </c>
      <c r="FP74" s="19">
        <f t="shared" ca="1" si="597"/>
        <v>0</v>
      </c>
      <c r="FQ74" s="19">
        <f t="shared" ca="1" si="597"/>
        <v>0</v>
      </c>
      <c r="FR74" s="19">
        <f t="shared" ca="1" si="597"/>
        <v>0</v>
      </c>
      <c r="FS74" s="19">
        <f t="shared" ca="1" si="597"/>
        <v>0</v>
      </c>
      <c r="FT74" s="19">
        <f t="shared" ca="1" si="597"/>
        <v>0</v>
      </c>
      <c r="FU74" s="19">
        <f t="shared" ca="1" si="597"/>
        <v>0</v>
      </c>
      <c r="FV74" s="19">
        <f t="shared" ca="1" si="597"/>
        <v>0</v>
      </c>
      <c r="FW74" s="19">
        <f t="shared" ca="1" si="597"/>
        <v>0</v>
      </c>
      <c r="FX74" s="19">
        <f t="shared" ca="1" si="597"/>
        <v>0</v>
      </c>
      <c r="FY74" s="19">
        <f t="shared" ca="1" si="597"/>
        <v>0</v>
      </c>
      <c r="FZ74" s="19">
        <f t="shared" ca="1" si="597"/>
        <v>0</v>
      </c>
      <c r="GA74" s="19">
        <f t="shared" ca="1" si="597"/>
        <v>0</v>
      </c>
      <c r="GB74" s="19">
        <f t="shared" ca="1" si="597"/>
        <v>0</v>
      </c>
      <c r="GC74" s="19">
        <f t="shared" ca="1" si="597"/>
        <v>0</v>
      </c>
      <c r="GD74" s="19">
        <f t="shared" ca="1" si="597"/>
        <v>0</v>
      </c>
      <c r="GE74" s="19">
        <f t="shared" ca="1" si="597"/>
        <v>0</v>
      </c>
      <c r="GF74" s="19">
        <f t="shared" ca="1" si="597"/>
        <v>0</v>
      </c>
      <c r="GG74" s="19">
        <f t="shared" ca="1" si="597"/>
        <v>0</v>
      </c>
      <c r="GH74" s="19">
        <f t="shared" ca="1" si="597"/>
        <v>0</v>
      </c>
      <c r="GI74" s="19">
        <f t="shared" ca="1" si="597"/>
        <v>0</v>
      </c>
      <c r="GJ74" s="19">
        <f t="shared" ca="1" si="597"/>
        <v>0</v>
      </c>
      <c r="GK74" s="19">
        <f t="shared" ca="1" si="597"/>
        <v>0</v>
      </c>
      <c r="GL74" s="19">
        <f t="shared" ca="1" si="597"/>
        <v>0</v>
      </c>
      <c r="GM74" s="19">
        <f t="shared" ca="1" si="597"/>
        <v>0</v>
      </c>
      <c r="GN74" s="19">
        <f t="shared" ca="1" si="597"/>
        <v>0</v>
      </c>
      <c r="GO74" s="19">
        <f t="shared" ca="1" si="597"/>
        <v>0</v>
      </c>
      <c r="GP74" s="19">
        <f t="shared" ca="1" si="597"/>
        <v>0</v>
      </c>
      <c r="GQ74" s="19">
        <f t="shared" ca="1" si="597"/>
        <v>0</v>
      </c>
      <c r="GR74" s="19">
        <f t="shared" ca="1" si="597"/>
        <v>0</v>
      </c>
      <c r="GS74" s="19">
        <f t="shared" ca="1" si="597"/>
        <v>0</v>
      </c>
      <c r="GT74" s="19">
        <f t="shared" ca="1" si="597"/>
        <v>0</v>
      </c>
      <c r="GU74" s="19">
        <f t="shared" ca="1" si="597"/>
        <v>0</v>
      </c>
      <c r="GV74" s="19">
        <f t="shared" ca="1" si="597"/>
        <v>0</v>
      </c>
      <c r="GW74" s="19">
        <f t="shared" ca="1" si="597"/>
        <v>0</v>
      </c>
      <c r="GX74" s="19">
        <f t="shared" ca="1" si="597"/>
        <v>0</v>
      </c>
      <c r="GY74" s="19">
        <f t="shared" ca="1" si="597"/>
        <v>0</v>
      </c>
      <c r="GZ74" s="19">
        <f t="shared" ca="1" si="597"/>
        <v>0</v>
      </c>
      <c r="HA74" s="19">
        <f t="shared" ca="1" si="597"/>
        <v>0</v>
      </c>
      <c r="HB74" s="19">
        <f t="shared" ca="1" si="597"/>
        <v>0</v>
      </c>
      <c r="HC74" s="19">
        <f t="shared" ca="1" si="597"/>
        <v>0</v>
      </c>
      <c r="HD74" s="19">
        <f t="shared" ca="1" si="597"/>
        <v>0</v>
      </c>
      <c r="HE74" s="19">
        <f t="shared" ca="1" si="597"/>
        <v>0</v>
      </c>
      <c r="HF74" s="19">
        <f t="shared" ca="1" si="597"/>
        <v>0</v>
      </c>
      <c r="HG74" s="19">
        <f t="shared" ca="1" si="597"/>
        <v>0</v>
      </c>
      <c r="HH74" s="19">
        <f t="shared" ca="1" si="597"/>
        <v>0</v>
      </c>
      <c r="HI74" s="19">
        <f t="shared" ca="1" si="597"/>
        <v>0</v>
      </c>
      <c r="HJ74" s="19">
        <f t="shared" ca="1" si="597"/>
        <v>0</v>
      </c>
      <c r="HK74" s="19">
        <f t="shared" ca="1" si="597"/>
        <v>0</v>
      </c>
      <c r="HL74" s="19">
        <f t="shared" ca="1" si="598"/>
        <v>0</v>
      </c>
      <c r="HM74" s="19">
        <f t="shared" ca="1" si="598"/>
        <v>0</v>
      </c>
      <c r="HN74" s="19">
        <f t="shared" ca="1" si="598"/>
        <v>0</v>
      </c>
      <c r="HO74" s="19">
        <f t="shared" ca="1" si="598"/>
        <v>0</v>
      </c>
      <c r="HP74" s="19">
        <f t="shared" ca="1" si="598"/>
        <v>0</v>
      </c>
      <c r="HQ74" s="19">
        <f t="shared" ca="1" si="598"/>
        <v>0</v>
      </c>
      <c r="HR74" s="19">
        <f t="shared" ca="1" si="598"/>
        <v>0</v>
      </c>
      <c r="HS74" s="19">
        <f t="shared" ca="1" si="598"/>
        <v>0</v>
      </c>
      <c r="HT74" s="19">
        <f t="shared" ca="1" si="598"/>
        <v>0</v>
      </c>
      <c r="HU74" s="19">
        <f t="shared" ca="1" si="598"/>
        <v>0</v>
      </c>
      <c r="HV74" s="19">
        <f t="shared" ca="1" si="598"/>
        <v>0</v>
      </c>
      <c r="HW74" s="19">
        <f t="shared" ca="1" si="598"/>
        <v>0</v>
      </c>
      <c r="HX74" s="19">
        <f t="shared" ca="1" si="598"/>
        <v>0</v>
      </c>
      <c r="HY74" s="19">
        <f t="shared" ca="1" si="598"/>
        <v>0</v>
      </c>
      <c r="HZ74" s="19">
        <f t="shared" ca="1" si="598"/>
        <v>0</v>
      </c>
      <c r="IA74" s="19">
        <f t="shared" ca="1" si="598"/>
        <v>0</v>
      </c>
      <c r="IB74" s="19">
        <f t="shared" ca="1" si="598"/>
        <v>0</v>
      </c>
      <c r="IC74" s="19">
        <f t="shared" ca="1" si="598"/>
        <v>0</v>
      </c>
      <c r="ID74" s="19">
        <f t="shared" ca="1" si="598"/>
        <v>0</v>
      </c>
      <c r="IE74" s="5">
        <f t="shared" ca="1" si="599"/>
        <v>67</v>
      </c>
      <c r="IF74" s="9"/>
      <c r="IG74" s="5">
        <f t="shared" ca="1" si="600"/>
        <v>1</v>
      </c>
      <c r="IH74" s="5" t="b">
        <f t="shared" ca="1" si="600"/>
        <v>0</v>
      </c>
      <c r="II74" s="19">
        <f t="shared" ca="1" si="601"/>
        <v>0</v>
      </c>
      <c r="IJ74" s="5">
        <f t="shared" ca="1" si="600"/>
        <v>55</v>
      </c>
      <c r="IK74" s="19">
        <f t="shared" ca="1" si="601"/>
        <v>1</v>
      </c>
      <c r="IL74" s="19">
        <f t="shared" ca="1" si="601"/>
        <v>0</v>
      </c>
      <c r="IM74" s="19">
        <f t="shared" ca="1" si="601"/>
        <v>0</v>
      </c>
      <c r="IN74" s="19">
        <f t="shared" ca="1" si="601"/>
        <v>0</v>
      </c>
      <c r="IO74" s="19">
        <f t="shared" ca="1" si="601"/>
        <v>0</v>
      </c>
      <c r="IP74" s="19">
        <f t="shared" ca="1" si="601"/>
        <v>0</v>
      </c>
      <c r="IQ74" s="19">
        <f t="shared" ca="1" si="601"/>
        <v>0</v>
      </c>
      <c r="IR74" s="19">
        <f t="shared" ca="1" si="601"/>
        <v>0</v>
      </c>
      <c r="IS74" s="19">
        <f t="shared" ca="1" si="601"/>
        <v>0</v>
      </c>
      <c r="IT74" s="19">
        <f t="shared" ca="1" si="601"/>
        <v>0</v>
      </c>
      <c r="IU74" s="19">
        <f t="shared" ca="1" si="601"/>
        <v>0</v>
      </c>
      <c r="IV74" s="19">
        <f t="shared" ca="1" si="601"/>
        <v>0</v>
      </c>
      <c r="IW74" s="19">
        <f t="shared" ca="1" si="601"/>
        <v>0</v>
      </c>
      <c r="IX74" s="19">
        <f t="shared" ca="1" si="601"/>
        <v>0</v>
      </c>
      <c r="IY74" s="19">
        <f t="shared" ca="1" si="601"/>
        <v>0</v>
      </c>
      <c r="IZ74" s="19">
        <f t="shared" ca="1" si="601"/>
        <v>0</v>
      </c>
      <c r="JA74" s="19">
        <f t="shared" ca="1" si="601"/>
        <v>0</v>
      </c>
      <c r="JB74" s="19">
        <f t="shared" ca="1" si="601"/>
        <v>0</v>
      </c>
      <c r="JC74" s="19">
        <f t="shared" ca="1" si="601"/>
        <v>0</v>
      </c>
      <c r="JD74" s="19">
        <f t="shared" ca="1" si="601"/>
        <v>0</v>
      </c>
      <c r="JE74" s="19">
        <f t="shared" ca="1" si="601"/>
        <v>0</v>
      </c>
      <c r="JF74" s="19">
        <f t="shared" ca="1" si="601"/>
        <v>0</v>
      </c>
      <c r="JG74" s="19">
        <f t="shared" ca="1" si="601"/>
        <v>1</v>
      </c>
      <c r="JH74" s="19">
        <f t="shared" ca="1" si="601"/>
        <v>0</v>
      </c>
      <c r="JI74" s="19">
        <f t="shared" ca="1" si="601"/>
        <v>1</v>
      </c>
      <c r="JJ74" s="9"/>
      <c r="JK74" s="5" t="b">
        <f t="shared" ca="1" si="602"/>
        <v>0</v>
      </c>
      <c r="JL74" s="19" t="str">
        <f t="shared" ca="1" si="603"/>
        <v>-</v>
      </c>
      <c r="JM74" s="19" t="str">
        <f t="shared" ca="1" si="603"/>
        <v>-</v>
      </c>
      <c r="JN74" s="5" t="b">
        <f t="shared" ca="1" si="604"/>
        <v>0</v>
      </c>
      <c r="JO74" s="5" t="b">
        <f t="shared" ca="1" si="604"/>
        <v>0</v>
      </c>
      <c r="JP74" s="5" t="b">
        <f t="shared" ca="1" si="604"/>
        <v>1</v>
      </c>
      <c r="JQ74" s="144">
        <f t="shared" ca="1" si="622"/>
        <v>1</v>
      </c>
      <c r="JR74" s="144">
        <f t="shared" ca="1" si="622"/>
        <v>1</v>
      </c>
      <c r="JS74" s="19" t="str">
        <f t="shared" ca="1" si="623"/>
        <v>-</v>
      </c>
      <c r="JT74" s="19" t="str">
        <f t="shared" ca="1" si="623"/>
        <v>-</v>
      </c>
      <c r="JU74" s="19" t="str">
        <f t="shared" ca="1" si="623"/>
        <v>-</v>
      </c>
      <c r="JV74" s="19" t="str">
        <f t="shared" ca="1" si="623"/>
        <v>-</v>
      </c>
      <c r="JW74" s="19">
        <f t="shared" ca="1" si="623"/>
        <v>1</v>
      </c>
      <c r="JX74" s="19">
        <f t="shared" ca="1" si="623"/>
        <v>0.66</v>
      </c>
      <c r="JY74" s="19" t="str">
        <f t="shared" ca="1" si="623"/>
        <v>-</v>
      </c>
      <c r="JZ74" s="5" t="b" cm="1">
        <f t="array" aca="1" ref="JZ74" ca="1">IF(OR(KA74:KH74&lt;&gt;"-"),TRUE,"-")</f>
        <v>1</v>
      </c>
      <c r="KA74" s="237">
        <f t="shared" ref="KA74:KH77" ca="1" si="634">OFFSET(KA74,-1,0)</f>
        <v>2</v>
      </c>
      <c r="KB74" s="237">
        <f t="shared" ca="1" si="634"/>
        <v>2</v>
      </c>
      <c r="KC74" s="237">
        <f t="shared" ca="1" si="634"/>
        <v>2</v>
      </c>
      <c r="KD74" s="237">
        <f t="shared" ca="1" si="634"/>
        <v>2</v>
      </c>
      <c r="KE74" s="237">
        <f t="shared" ca="1" si="634"/>
        <v>2</v>
      </c>
      <c r="KF74" s="237">
        <f t="shared" ca="1" si="634"/>
        <v>2</v>
      </c>
      <c r="KG74" s="237">
        <f t="shared" ca="1" si="634"/>
        <v>2</v>
      </c>
      <c r="KH74" s="237">
        <f t="shared" ca="1" si="634"/>
        <v>2</v>
      </c>
      <c r="KI74" s="5" t="str">
        <f t="array" aca="1" ref="KI74" ca="1">IF(OR(KJ74:KP74&lt;&gt;"-"),TRUE,"-")</f>
        <v>-</v>
      </c>
      <c r="KJ74" s="19" t="str">
        <f t="shared" ca="1" si="625"/>
        <v>-</v>
      </c>
      <c r="KK74" s="19" t="str">
        <f t="shared" ca="1" si="625"/>
        <v>-</v>
      </c>
      <c r="KL74" s="19" t="str">
        <f t="shared" ca="1" si="625"/>
        <v>-</v>
      </c>
      <c r="KM74" s="19" t="str">
        <f t="shared" ca="1" si="625"/>
        <v>-</v>
      </c>
      <c r="KN74" s="19" t="str">
        <f t="shared" ca="1" si="625"/>
        <v>-</v>
      </c>
      <c r="KO74" s="19" t="str">
        <f t="shared" ca="1" si="625"/>
        <v>-</v>
      </c>
      <c r="KP74" s="19" t="str">
        <f t="shared" ca="1" si="625"/>
        <v>-</v>
      </c>
      <c r="KQ74" s="19" t="b">
        <f t="shared" ca="1" si="625"/>
        <v>0</v>
      </c>
      <c r="KR74" s="144">
        <f t="shared" ca="1" si="606"/>
        <v>2</v>
      </c>
      <c r="KS74" s="19">
        <f t="shared" ca="1" si="625"/>
        <v>2</v>
      </c>
      <c r="KT74" s="19" t="b">
        <f t="shared" ca="1" si="625"/>
        <v>0</v>
      </c>
      <c r="KU74" s="19" t="str">
        <f t="shared" ca="1" si="625"/>
        <v>-</v>
      </c>
      <c r="KV74" s="5" t="str">
        <f t="shared" ca="1" si="607"/>
        <v>-</v>
      </c>
      <c r="KW74" s="5" t="str">
        <f t="shared" ca="1" si="607"/>
        <v>-</v>
      </c>
      <c r="KX74" s="5" t="str">
        <f t="shared" ca="1" si="607"/>
        <v>-</v>
      </c>
      <c r="KY74" s="5" t="str">
        <f t="shared" ca="1" si="607"/>
        <v>-</v>
      </c>
      <c r="KZ74" s="19" t="b">
        <f t="shared" ca="1" si="626"/>
        <v>0</v>
      </c>
      <c r="LA74" s="19" t="str">
        <f t="shared" ca="1" si="626"/>
        <v>-</v>
      </c>
      <c r="LB74" s="19" t="str">
        <f ca="1">OFFSET(LB$5,$B74,0)</f>
        <v>-</v>
      </c>
      <c r="LC74" s="19" t="b">
        <f ca="1">OFFSET(LC$5,$B74,0)</f>
        <v>1</v>
      </c>
      <c r="LD74" s="19">
        <f t="shared" ca="1" si="626"/>
        <v>0.75</v>
      </c>
      <c r="LE74" s="19">
        <f t="shared" ca="1" si="626"/>
        <v>0.75</v>
      </c>
      <c r="LF74" s="19">
        <f t="shared" ca="1" si="626"/>
        <v>0.99</v>
      </c>
      <c r="LG74" s="19">
        <f t="shared" ca="1" si="626"/>
        <v>0.5</v>
      </c>
      <c r="LH74" s="19">
        <f t="shared" ca="1" si="626"/>
        <v>0</v>
      </c>
      <c r="LI74" s="19">
        <f t="shared" ca="1" si="626"/>
        <v>0</v>
      </c>
      <c r="LJ74" s="19" t="str">
        <f t="shared" ca="1" si="626"/>
        <v>-</v>
      </c>
      <c r="LK74" s="5" t="str" cm="1">
        <f t="array" aca="1" ref="LK74" ca="1">INDEX(i.meatgrid,$Q74,LK$7)</f>
        <v>-</v>
      </c>
      <c r="LL74" s="19" t="str">
        <f t="shared" ca="1" si="626"/>
        <v>-</v>
      </c>
      <c r="LM74" s="5">
        <f t="shared" ca="1" si="609"/>
        <v>1</v>
      </c>
      <c r="LN74" s="9"/>
      <c r="LO74" s="19">
        <f t="shared" ca="1" si="626"/>
        <v>70</v>
      </c>
      <c r="LP74" s="19">
        <f t="shared" ca="1" si="610"/>
        <v>50</v>
      </c>
      <c r="LQ74" s="19">
        <f t="shared" ca="1" si="610"/>
        <v>80</v>
      </c>
      <c r="LR74" s="19">
        <f t="shared" ca="1" si="610"/>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1"/>
        <v>1</v>
      </c>
      <c r="LX74" s="5">
        <f t="shared" ca="1" si="612"/>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3"/>
        <v>1</v>
      </c>
      <c r="MH74" s="9"/>
      <c r="MI74" s="19" t="b">
        <f t="shared" ca="1" si="614"/>
        <v>0</v>
      </c>
      <c r="MJ74" s="19" t="b">
        <f t="shared" ca="1" si="614"/>
        <v>0</v>
      </c>
      <c r="MK74" s="19">
        <f t="shared" ca="1" si="614"/>
        <v>1</v>
      </c>
      <c r="ML74" s="19">
        <f t="shared" ca="1" si="614"/>
        <v>0.75</v>
      </c>
      <c r="MM74" s="19">
        <f t="shared" ca="1" si="614"/>
        <v>0.75</v>
      </c>
      <c r="MN74" s="19">
        <f t="shared" ca="1" si="614"/>
        <v>0.8</v>
      </c>
      <c r="MO74" s="19">
        <f t="shared" ca="1" si="614"/>
        <v>0.82499999999999996</v>
      </c>
      <c r="MP74" s="19">
        <f t="shared" ca="1" si="614"/>
        <v>0.875</v>
      </c>
      <c r="MQ74" s="19">
        <f t="shared" ca="1" si="614"/>
        <v>0.9</v>
      </c>
      <c r="MR74" s="19">
        <f t="shared" ca="1" si="614"/>
        <v>1</v>
      </c>
      <c r="MS74" s="19">
        <f t="shared" ca="1" si="614"/>
        <v>0.875</v>
      </c>
      <c r="MT74" s="19" t="b">
        <f t="shared" ca="1" si="614"/>
        <v>1</v>
      </c>
      <c r="MU74" s="19">
        <f t="shared" ca="1" si="614"/>
        <v>74.989999999999995</v>
      </c>
      <c r="MV74" s="19" t="str">
        <f t="shared" ca="1" si="614"/>
        <v>-</v>
      </c>
      <c r="MW74" s="19" t="str">
        <f t="shared" ca="1" si="614"/>
        <v>-</v>
      </c>
      <c r="MX74" s="19" t="str">
        <f t="shared" ca="1" si="614"/>
        <v>-</v>
      </c>
      <c r="MY74" s="19" t="str">
        <f t="shared" ca="1" si="615"/>
        <v>-</v>
      </c>
      <c r="MZ74" s="19" t="str">
        <f t="shared" ca="1" si="615"/>
        <v>-</v>
      </c>
      <c r="NA74" s="19" t="str">
        <f t="shared" ca="1" si="615"/>
        <v>-</v>
      </c>
      <c r="NB74" s="19" t="str">
        <f t="shared" ca="1" si="615"/>
        <v>-</v>
      </c>
      <c r="NC74" s="19">
        <f t="shared" ca="1" si="615"/>
        <v>36.99</v>
      </c>
      <c r="ND74" s="19">
        <f t="shared" ca="1" si="615"/>
        <v>36.99</v>
      </c>
      <c r="NE74" s="19" t="str">
        <f t="shared" ca="1" si="615"/>
        <v>-</v>
      </c>
      <c r="NF74" s="19" t="str">
        <f t="shared" ca="1" si="615"/>
        <v>-</v>
      </c>
      <c r="NG74" s="19" t="str">
        <f t="shared" ca="1" si="615"/>
        <v>-</v>
      </c>
      <c r="NH74" s="19" t="str">
        <f t="shared" ca="1" si="615"/>
        <v>-</v>
      </c>
      <c r="NI74" s="19" t="str">
        <f t="shared" ca="1" si="615"/>
        <v>-</v>
      </c>
      <c r="NJ74" s="19">
        <f t="shared" ca="1" si="615"/>
        <v>49.99</v>
      </c>
      <c r="NK74" s="19">
        <f t="shared" ca="1" si="615"/>
        <v>49.99</v>
      </c>
      <c r="NL74" s="19">
        <f t="shared" ca="1" si="615"/>
        <v>49.99</v>
      </c>
      <c r="NM74" s="19">
        <f t="shared" ca="1" si="615"/>
        <v>49.99</v>
      </c>
      <c r="NN74" s="19">
        <f t="shared" ca="1" si="615"/>
        <v>49.99</v>
      </c>
      <c r="NO74" s="19">
        <f t="shared" ca="1" si="615"/>
        <v>49.99</v>
      </c>
      <c r="NP74" s="19">
        <f t="shared" ca="1" si="615"/>
        <v>49.99</v>
      </c>
      <c r="NQ74" s="19">
        <f t="shared" ca="1" si="615"/>
        <v>49.99</v>
      </c>
      <c r="NR74" s="19">
        <f t="shared" ca="1" si="615"/>
        <v>412.99</v>
      </c>
      <c r="NS74" s="19">
        <f t="shared" ca="1" si="615"/>
        <v>412.99</v>
      </c>
      <c r="NT74" s="19" t="str">
        <f t="shared" ca="1" si="615"/>
        <v>-</v>
      </c>
      <c r="NU74" s="19" t="str">
        <f t="shared" ca="1" si="615"/>
        <v>-</v>
      </c>
      <c r="NV74" s="19" t="str">
        <f t="shared" ca="1" si="615"/>
        <v>-</v>
      </c>
      <c r="NW74" s="19" t="str">
        <f t="shared" ca="1" si="615"/>
        <v>-</v>
      </c>
      <c r="NX74" s="19" t="str">
        <f t="shared" ca="1" si="615"/>
        <v>-</v>
      </c>
      <c r="NY74" s="19">
        <f t="shared" ca="1" si="615"/>
        <v>6.8900000000000006</v>
      </c>
      <c r="NZ74" s="19">
        <f t="shared" ca="1" si="615"/>
        <v>6.8900000000000006</v>
      </c>
      <c r="OA74" s="19">
        <f t="shared" ca="1" si="615"/>
        <v>6.8900000000000006</v>
      </c>
      <c r="OB74" s="19">
        <f t="shared" ca="1" si="615"/>
        <v>6.8900000000000006</v>
      </c>
      <c r="OC74" s="19">
        <f t="shared" ca="1" si="615"/>
        <v>6.8900000000000006</v>
      </c>
      <c r="OD74" s="19">
        <f t="shared" ca="1" si="615"/>
        <v>6.8900000000000006</v>
      </c>
      <c r="OE74" s="19">
        <f t="shared" ca="1" si="615"/>
        <v>6.8900000000000006</v>
      </c>
      <c r="OF74" s="19">
        <f t="shared" ca="1" si="615"/>
        <v>6.8900000000000006</v>
      </c>
      <c r="OG74" s="19">
        <f t="shared" ca="1" si="615"/>
        <v>346.99</v>
      </c>
      <c r="OH74" s="19">
        <f t="shared" ca="1" si="615"/>
        <v>346.99</v>
      </c>
      <c r="OI74" s="19" t="str">
        <f t="shared" ca="1" si="615"/>
        <v>-</v>
      </c>
      <c r="OJ74" s="19" t="str">
        <f t="shared" ca="1" si="615"/>
        <v>-</v>
      </c>
      <c r="OK74" s="19" t="str">
        <f t="shared" ca="1" si="615"/>
        <v>-</v>
      </c>
      <c r="OL74" s="19" t="str">
        <f t="shared" ca="1" si="615"/>
        <v>-</v>
      </c>
      <c r="OM74" s="19" t="str">
        <f t="shared" ca="1" si="615"/>
        <v>-</v>
      </c>
      <c r="ON74" s="19">
        <f t="shared" ca="1" si="615"/>
        <v>0</v>
      </c>
      <c r="OO74" s="24">
        <v>0</v>
      </c>
    </row>
    <row r="75" spans="1:405" outlineLevel="2">
      <c r="A75" s="21">
        <f t="shared" si="158"/>
        <v>70</v>
      </c>
      <c r="B75" s="222">
        <f t="shared" ca="1" si="627"/>
        <v>67</v>
      </c>
      <c r="C75">
        <v>203</v>
      </c>
      <c r="D75" s="144" t="str">
        <f t="shared" ca="1" si="576"/>
        <v>GSM</v>
      </c>
      <c r="E75" t="b">
        <v>0</v>
      </c>
      <c r="F75" t="b">
        <v>0</v>
      </c>
      <c r="G75" t="b">
        <f t="shared" si="577"/>
        <v>0</v>
      </c>
      <c r="H75" s="237">
        <f t="shared" ca="1" si="628"/>
        <v>2</v>
      </c>
      <c r="I75" s="237">
        <f t="shared" ca="1" si="628"/>
        <v>1</v>
      </c>
      <c r="J75" s="237" t="str">
        <f t="shared" ca="1" si="628"/>
        <v/>
      </c>
      <c r="K75" s="237">
        <f t="shared" ca="1" si="628"/>
        <v>2</v>
      </c>
      <c r="L75" s="237">
        <f t="shared" ca="1" si="616"/>
        <v>2</v>
      </c>
      <c r="M75" s="237">
        <f t="shared" ca="1" si="616"/>
        <v>2</v>
      </c>
      <c r="N75" s="237">
        <f t="shared" ca="1" si="616"/>
        <v>3</v>
      </c>
      <c r="O75" s="237">
        <f t="shared" ca="1" si="616"/>
        <v>1</v>
      </c>
      <c r="P75" s="237">
        <f t="shared" ca="1" si="616"/>
        <v>1</v>
      </c>
      <c r="Q75" s="237">
        <f t="shared" ca="1" si="616"/>
        <v>4</v>
      </c>
      <c r="R75" s="237">
        <f t="shared" ca="1" si="616"/>
        <v>1</v>
      </c>
      <c r="S75" s="237">
        <f t="shared" ca="1" si="616"/>
        <v>1</v>
      </c>
      <c r="T75" s="237">
        <f t="shared" ca="1" si="616"/>
        <v>1</v>
      </c>
      <c r="U75" s="275"/>
      <c r="V75" s="275"/>
      <c r="W75" s="237">
        <f t="shared" ca="1" si="617"/>
        <v>0</v>
      </c>
      <c r="X75" s="275"/>
      <c r="Y75" s="275">
        <f t="shared" ca="1" si="618"/>
        <v>0</v>
      </c>
      <c r="Z75" s="275">
        <f t="shared" ca="1" si="618"/>
        <v>0</v>
      </c>
      <c r="AA75" s="275">
        <f t="shared" ca="1" si="618"/>
        <v>0</v>
      </c>
      <c r="AB75" s="275">
        <f t="shared" ca="1" si="618"/>
        <v>0</v>
      </c>
      <c r="AC75" s="275">
        <f t="shared" ca="1" si="618"/>
        <v>0</v>
      </c>
      <c r="AD75" s="275">
        <f t="shared" ca="1" si="618"/>
        <v>0</v>
      </c>
      <c r="AE75" s="275">
        <f t="shared" ca="1" si="618"/>
        <v>0</v>
      </c>
      <c r="AF75" s="144">
        <f ca="1">INDEX(CHOOSE($N75,DataAutumn!i.AdultDrys,DataWinter!i.AdultDrys,DataSpring!i.AdultDrys),1,$M75)</f>
        <v>3</v>
      </c>
      <c r="AG75" s="5">
        <f t="shared" ca="1" si="578"/>
        <v>2</v>
      </c>
      <c r="AH75" s="5">
        <f t="shared" ca="1" si="578"/>
        <v>0</v>
      </c>
      <c r="AI75" s="5">
        <f t="shared" ca="1" si="579"/>
        <v>1</v>
      </c>
      <c r="AJ75">
        <f t="shared" ca="1" si="580"/>
        <v>1</v>
      </c>
      <c r="AL75" s="231" t="str">
        <f ca="1">TEXT(LEFT(OFFSET(AL75,-1,0),5)+1,"00000")&amp;MID(OFFSET(AL75,-1,0),6,FIND(" ",OFFSET(AL75,-1,0),7)-5)
&amp; $D75           &amp; IF($IG75=0," FWM","")&amp;IF($IG75=1," MWM","")&amp;IF($IG75=5," Mat","")&amp;IF($IH75=TRUE,"&amp;BBT","    ")          &amp; " Day"&amp;INDEX(i.DOY,$N75,1)
&amp; " Scan"&amp;TEXT($O75,"0")        &amp;" "&amp; INDEX(DataMaster!$B$98:$B$104,$Q75,0)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9"/>
        <v>-</v>
      </c>
      <c r="AP75" s="237" t="str">
        <f t="shared" ca="1" si="629"/>
        <v>-</v>
      </c>
      <c r="AQ75" s="237" t="str">
        <f t="shared" ca="1" si="629"/>
        <v>-</v>
      </c>
      <c r="AR75" s="237" t="str">
        <f t="shared" ca="1" si="629"/>
        <v>-</v>
      </c>
      <c r="AS75" s="237" t="str">
        <f t="shared" ca="1" si="629"/>
        <v>-</v>
      </c>
      <c r="AT75" s="237" t="str">
        <f t="shared" ca="1" si="629"/>
        <v>-</v>
      </c>
      <c r="AU75" s="237" t="str">
        <f t="shared" ca="1" si="629"/>
        <v>-</v>
      </c>
      <c r="AV75" s="237" t="str">
        <f t="shared" ca="1" si="629"/>
        <v>-</v>
      </c>
      <c r="AW75" s="9"/>
      <c r="AX75" s="5" t="b">
        <f t="shared" ca="1" si="581"/>
        <v>0</v>
      </c>
      <c r="AY75" s="5" t="str">
        <f t="shared" ca="1" si="581"/>
        <v>-</v>
      </c>
      <c r="AZ75" s="5" t="b">
        <f t="shared" ca="1" si="581"/>
        <v>0</v>
      </c>
      <c r="BA75" s="5" t="b">
        <f t="shared" ca="1" si="581"/>
        <v>1</v>
      </c>
      <c r="BB75" s="5" t="b">
        <f t="shared" ca="1" si="581"/>
        <v>1</v>
      </c>
      <c r="BC75" s="144">
        <f t="shared" ca="1" si="581"/>
        <v>0</v>
      </c>
      <c r="BD75" s="19" t="b">
        <f t="shared" ca="1" si="582"/>
        <v>1</v>
      </c>
      <c r="BE75" s="9"/>
      <c r="BF75" s="5" t="str">
        <f t="shared" ca="1" si="583"/>
        <v>-</v>
      </c>
      <c r="BG75" s="19" t="str">
        <f t="shared" ca="1" si="584"/>
        <v>-</v>
      </c>
      <c r="BH75" s="19" t="str">
        <f t="shared" ca="1" si="584"/>
        <v>-</v>
      </c>
      <c r="BI75" s="19" t="str">
        <f t="shared" ca="1" si="584"/>
        <v>-</v>
      </c>
      <c r="BJ75" s="5" t="str">
        <f t="shared" ca="1" si="585"/>
        <v>-</v>
      </c>
      <c r="BK75" s="19" t="str">
        <f t="shared" ca="1" si="586"/>
        <v>-</v>
      </c>
      <c r="BL75" s="5" t="str">
        <f t="shared" ca="1" si="587"/>
        <v>-</v>
      </c>
      <c r="BM75" s="19" t="str">
        <f t="shared" ca="1" si="588"/>
        <v>-</v>
      </c>
      <c r="BN75" s="19" t="str">
        <f t="shared" ca="1" si="588"/>
        <v>-</v>
      </c>
      <c r="BO75" s="19" t="str">
        <f t="shared" ca="1" si="588"/>
        <v>-</v>
      </c>
      <c r="BP75" s="5" t="str">
        <f t="shared" ca="1" si="589"/>
        <v>-</v>
      </c>
      <c r="BQ75" s="9"/>
      <c r="BR75" s="19" t="str">
        <f t="shared" ca="1" si="590"/>
        <v>-</v>
      </c>
      <c r="BS75" s="19" t="str">
        <f t="shared" ca="1" si="590"/>
        <v>-</v>
      </c>
      <c r="BT75" s="19" t="str">
        <f t="shared" ca="1" si="590"/>
        <v>-</v>
      </c>
      <c r="BU75" s="19" t="str">
        <f t="shared" ca="1" si="590"/>
        <v>-</v>
      </c>
      <c r="BV75" s="19" t="str">
        <f t="shared" ca="1" si="590"/>
        <v>-</v>
      </c>
      <c r="BW75" s="19" t="str">
        <f t="shared" ca="1" si="590"/>
        <v>-</v>
      </c>
      <c r="BX75" s="19" t="str">
        <f t="shared" ca="1" si="590"/>
        <v>-</v>
      </c>
      <c r="BY75" s="19" t="str">
        <f t="shared" ca="1" si="590"/>
        <v>-</v>
      </c>
      <c r="BZ75" s="19" t="str">
        <f t="shared" ca="1" si="590"/>
        <v>-</v>
      </c>
      <c r="CA75" s="19" t="str">
        <f t="shared" ca="1" si="590"/>
        <v>-</v>
      </c>
      <c r="CB75" s="9"/>
      <c r="CC75" s="237" t="b">
        <f t="shared" ref="CC75:CG77" ca="1" si="635">OFFSET(CC75,-1,0)</f>
        <v>1</v>
      </c>
      <c r="CD75" s="12" t="b">
        <v>0</v>
      </c>
      <c r="CE75" s="237" t="b">
        <f t="shared" ca="1" si="635"/>
        <v>1</v>
      </c>
      <c r="CF75" s="251">
        <f t="shared" ca="1" si="630"/>
        <v>2234101</v>
      </c>
      <c r="CG75" s="237" t="b">
        <f t="shared" ca="1" si="635"/>
        <v>0</v>
      </c>
      <c r="CH75" s="12" t="s">
        <v>34</v>
      </c>
      <c r="CI75" s="19" t="b">
        <f t="shared" ca="1" si="619"/>
        <v>1</v>
      </c>
      <c r="CJ75" s="237">
        <f t="shared" ca="1" si="631"/>
        <v>2234104</v>
      </c>
      <c r="CK75" s="19" t="str">
        <f t="shared" ca="1" si="619"/>
        <v>-</v>
      </c>
      <c r="CL75" s="19">
        <f t="shared" ca="1" si="619"/>
        <v>1</v>
      </c>
      <c r="CM75" s="19">
        <f t="shared" ca="1" si="619"/>
        <v>1</v>
      </c>
      <c r="CN75" s="9"/>
      <c r="CO75" s="444">
        <f t="shared" ca="1" si="592"/>
        <v>652</v>
      </c>
      <c r="CP75" s="444">
        <f t="shared" ca="1" si="592"/>
        <v>686</v>
      </c>
      <c r="CQ75" s="444">
        <f t="shared" ca="1" si="592"/>
        <v>721</v>
      </c>
      <c r="CR75" s="152">
        <f t="shared" ca="1" si="593"/>
        <v>378</v>
      </c>
      <c r="CS75" s="152">
        <f t="shared" ca="1" si="593"/>
        <v>413</v>
      </c>
      <c r="CT75" s="152">
        <f t="shared" ca="1" si="593"/>
        <v>448</v>
      </c>
      <c r="CU75" s="19" t="str">
        <f t="shared" ca="1" si="594"/>
        <v>-</v>
      </c>
      <c r="CV75" s="12" t="b">
        <v>0</v>
      </c>
      <c r="CW75" s="12" t="b">
        <v>0</v>
      </c>
      <c r="CX75" s="12" t="b">
        <v>0</v>
      </c>
      <c r="CY75" s="12" t="b">
        <v>0</v>
      </c>
      <c r="CZ75" s="19" t="b">
        <f t="shared" ca="1" si="594"/>
        <v>1</v>
      </c>
      <c r="DA75" s="19">
        <f t="shared" ca="1" si="594"/>
        <v>0</v>
      </c>
      <c r="DB75" s="19">
        <f t="shared" ca="1" si="594"/>
        <v>0</v>
      </c>
      <c r="DC75" s="19">
        <f t="shared" ca="1" si="594"/>
        <v>0</v>
      </c>
      <c r="DD75" s="19">
        <f t="shared" ca="1" si="594"/>
        <v>0</v>
      </c>
      <c r="DE75" s="19">
        <f t="shared" ca="1" si="594"/>
        <v>0</v>
      </c>
      <c r="DF75" s="19">
        <f t="shared" ca="1" si="594"/>
        <v>0</v>
      </c>
      <c r="DG75" s="19">
        <f t="shared" ca="1" si="594"/>
        <v>0</v>
      </c>
      <c r="DH75" s="19">
        <f t="shared" ca="1" si="594"/>
        <v>0</v>
      </c>
      <c r="DI75" s="19">
        <f t="shared" ca="1" si="594"/>
        <v>0</v>
      </c>
      <c r="DJ75" s="19">
        <f t="shared" ca="1" si="594"/>
        <v>0</v>
      </c>
      <c r="DK75" s="19">
        <f t="shared" ca="1" si="594"/>
        <v>0</v>
      </c>
      <c r="DL75" s="19">
        <f t="shared" ca="1" si="595"/>
        <v>0</v>
      </c>
      <c r="DM75" s="12">
        <v>3</v>
      </c>
      <c r="DN75" s="12">
        <v>3</v>
      </c>
      <c r="DO75" s="19">
        <f t="shared" ca="1" si="632"/>
        <v>0</v>
      </c>
      <c r="DP75" s="12">
        <v>1</v>
      </c>
      <c r="DQ75" s="12">
        <v>-1</v>
      </c>
      <c r="DR75" s="19" t="str">
        <f t="shared" ca="1" si="595"/>
        <v>-</v>
      </c>
      <c r="DS75" s="19" t="str">
        <f t="shared" ca="1" si="595"/>
        <v>-</v>
      </c>
      <c r="DT75" s="19" t="str">
        <f t="shared" ca="1" si="595"/>
        <v>-</v>
      </c>
      <c r="DU75" s="251">
        <f t="shared" ca="1" si="620"/>
        <v>0</v>
      </c>
      <c r="DV75" s="251">
        <f t="shared" si="633"/>
        <v>1</v>
      </c>
      <c r="DW75" s="251">
        <f t="shared" si="621"/>
        <v>-1</v>
      </c>
      <c r="DX75" s="19" t="str">
        <f t="shared" ca="1" si="595"/>
        <v>-</v>
      </c>
      <c r="DY75" s="19" t="str">
        <f t="shared" ca="1" si="595"/>
        <v>-</v>
      </c>
      <c r="DZ75" s="19" t="str">
        <f t="shared" ca="1" si="595"/>
        <v>-</v>
      </c>
      <c r="EA75" s="19" t="str">
        <f t="shared" ca="1" si="595"/>
        <v>-</v>
      </c>
      <c r="EB75" s="19" t="str">
        <f t="shared" ca="1" si="595"/>
        <v>-</v>
      </c>
      <c r="EC75" s="19" t="str">
        <f t="shared" ca="1" si="595"/>
        <v>-</v>
      </c>
      <c r="ED75" s="19">
        <f t="shared" ca="1" si="595"/>
        <v>0</v>
      </c>
      <c r="EE75" s="19">
        <f t="shared" ca="1" si="595"/>
        <v>0</v>
      </c>
      <c r="EF75" s="19">
        <f t="shared" ca="1" si="595"/>
        <v>0</v>
      </c>
      <c r="EG75" s="19">
        <f t="shared" ca="1" si="595"/>
        <v>0</v>
      </c>
      <c r="EH75" s="19">
        <f t="shared" ca="1" si="595"/>
        <v>0</v>
      </c>
      <c r="EI75" s="19">
        <f t="shared" ca="1" si="595"/>
        <v>0</v>
      </c>
      <c r="EJ75" s="19">
        <f t="shared" ca="1" si="595"/>
        <v>0</v>
      </c>
      <c r="EK75" s="19">
        <f t="shared" ca="1" si="595"/>
        <v>0</v>
      </c>
      <c r="EL75" s="19">
        <f t="shared" ca="1" si="595"/>
        <v>0</v>
      </c>
      <c r="EM75" s="19">
        <f t="shared" ca="1" si="595"/>
        <v>0</v>
      </c>
      <c r="EN75" s="19">
        <f t="shared" ca="1" si="595"/>
        <v>0</v>
      </c>
      <c r="EO75" s="19">
        <f t="shared" ca="1" si="595"/>
        <v>0</v>
      </c>
      <c r="EP75" s="19">
        <f t="shared" ca="1" si="595"/>
        <v>0</v>
      </c>
      <c r="EQ75" s="19">
        <f t="shared" ca="1" si="595"/>
        <v>0</v>
      </c>
      <c r="ER75" s="19">
        <f t="shared" ca="1" si="595"/>
        <v>0</v>
      </c>
      <c r="ES75" s="19">
        <f t="shared" ca="1" si="595"/>
        <v>0</v>
      </c>
      <c r="ET75" s="19">
        <f t="shared" ca="1" si="596"/>
        <v>0</v>
      </c>
      <c r="EU75" s="19">
        <f t="shared" ca="1" si="596"/>
        <v>0</v>
      </c>
      <c r="EV75" s="19">
        <f t="shared" ca="1" si="596"/>
        <v>0</v>
      </c>
      <c r="EW75" s="19">
        <f t="shared" ca="1" si="596"/>
        <v>0</v>
      </c>
      <c r="EX75" s="19">
        <f t="shared" ca="1" si="596"/>
        <v>0</v>
      </c>
      <c r="EY75" s="19">
        <f t="shared" ca="1" si="596"/>
        <v>0</v>
      </c>
      <c r="EZ75" s="19">
        <f t="shared" ca="1" si="596"/>
        <v>0</v>
      </c>
      <c r="FA75" s="19">
        <f t="shared" ca="1" si="596"/>
        <v>0</v>
      </c>
      <c r="FB75" s="19">
        <f t="shared" ca="1" si="596"/>
        <v>0</v>
      </c>
      <c r="FC75" s="19">
        <f t="shared" ca="1" si="596"/>
        <v>0</v>
      </c>
      <c r="FD75" s="19">
        <f t="shared" ca="1" si="596"/>
        <v>0</v>
      </c>
      <c r="FE75" s="19">
        <f t="shared" ca="1" si="596"/>
        <v>0</v>
      </c>
      <c r="FF75" s="19">
        <f t="shared" ca="1" si="596"/>
        <v>0</v>
      </c>
      <c r="FG75" s="19">
        <f t="shared" ca="1" si="596"/>
        <v>0</v>
      </c>
      <c r="FH75" s="19">
        <f t="shared" ca="1" si="596"/>
        <v>0</v>
      </c>
      <c r="FI75" s="19">
        <f t="shared" ca="1" si="596"/>
        <v>0</v>
      </c>
      <c r="FJ75" s="19">
        <f t="shared" ca="1" si="597"/>
        <v>0</v>
      </c>
      <c r="FK75" s="19">
        <f t="shared" ca="1" si="597"/>
        <v>0</v>
      </c>
      <c r="FL75" s="19">
        <f t="shared" ca="1" si="597"/>
        <v>0</v>
      </c>
      <c r="FM75" s="19">
        <f t="shared" ca="1" si="597"/>
        <v>0</v>
      </c>
      <c r="FN75" s="19">
        <f t="shared" ca="1" si="597"/>
        <v>0</v>
      </c>
      <c r="FO75" s="19">
        <f t="shared" ca="1" si="597"/>
        <v>0</v>
      </c>
      <c r="FP75" s="19">
        <f t="shared" ca="1" si="597"/>
        <v>0</v>
      </c>
      <c r="FQ75" s="19">
        <f t="shared" ca="1" si="597"/>
        <v>0</v>
      </c>
      <c r="FR75" s="19">
        <f t="shared" ca="1" si="597"/>
        <v>0</v>
      </c>
      <c r="FS75" s="19">
        <f t="shared" ca="1" si="597"/>
        <v>0</v>
      </c>
      <c r="FT75" s="19">
        <f t="shared" ca="1" si="597"/>
        <v>0</v>
      </c>
      <c r="FU75" s="19">
        <f t="shared" ca="1" si="597"/>
        <v>0</v>
      </c>
      <c r="FV75" s="19">
        <f t="shared" ca="1" si="597"/>
        <v>0</v>
      </c>
      <c r="FW75" s="19">
        <f t="shared" ca="1" si="597"/>
        <v>0</v>
      </c>
      <c r="FX75" s="19">
        <f t="shared" ca="1" si="597"/>
        <v>0</v>
      </c>
      <c r="FY75" s="19">
        <f t="shared" ca="1" si="597"/>
        <v>0</v>
      </c>
      <c r="FZ75" s="19">
        <f t="shared" ca="1" si="597"/>
        <v>0</v>
      </c>
      <c r="GA75" s="19">
        <f t="shared" ca="1" si="597"/>
        <v>0</v>
      </c>
      <c r="GB75" s="19">
        <f t="shared" ca="1" si="597"/>
        <v>0</v>
      </c>
      <c r="GC75" s="19">
        <f t="shared" ca="1" si="597"/>
        <v>0</v>
      </c>
      <c r="GD75" s="19">
        <f t="shared" ca="1" si="597"/>
        <v>0</v>
      </c>
      <c r="GE75" s="19">
        <f t="shared" ca="1" si="597"/>
        <v>0</v>
      </c>
      <c r="GF75" s="19">
        <f t="shared" ca="1" si="597"/>
        <v>0</v>
      </c>
      <c r="GG75" s="19">
        <f t="shared" ca="1" si="597"/>
        <v>0</v>
      </c>
      <c r="GH75" s="19">
        <f t="shared" ca="1" si="597"/>
        <v>0</v>
      </c>
      <c r="GI75" s="19">
        <f t="shared" ca="1" si="597"/>
        <v>0</v>
      </c>
      <c r="GJ75" s="19">
        <f t="shared" ca="1" si="597"/>
        <v>0</v>
      </c>
      <c r="GK75" s="19">
        <f t="shared" ca="1" si="597"/>
        <v>0</v>
      </c>
      <c r="GL75" s="19">
        <f t="shared" ca="1" si="597"/>
        <v>0</v>
      </c>
      <c r="GM75" s="19">
        <f t="shared" ca="1" si="597"/>
        <v>0</v>
      </c>
      <c r="GN75" s="19">
        <f t="shared" ca="1" si="597"/>
        <v>0</v>
      </c>
      <c r="GO75" s="19">
        <f t="shared" ca="1" si="597"/>
        <v>0</v>
      </c>
      <c r="GP75" s="19">
        <f t="shared" ca="1" si="597"/>
        <v>0</v>
      </c>
      <c r="GQ75" s="19">
        <f t="shared" ca="1" si="597"/>
        <v>0</v>
      </c>
      <c r="GR75" s="19">
        <f t="shared" ca="1" si="597"/>
        <v>0</v>
      </c>
      <c r="GS75" s="19">
        <f t="shared" ca="1" si="597"/>
        <v>0</v>
      </c>
      <c r="GT75" s="19">
        <f t="shared" ca="1" si="597"/>
        <v>0</v>
      </c>
      <c r="GU75" s="19">
        <f t="shared" ca="1" si="597"/>
        <v>0</v>
      </c>
      <c r="GV75" s="19">
        <f t="shared" ca="1" si="597"/>
        <v>0</v>
      </c>
      <c r="GW75" s="19">
        <f t="shared" ref="GW75:ID76" ca="1" si="636">OFFSET(GW$5,$B75,0)</f>
        <v>0</v>
      </c>
      <c r="GX75" s="19">
        <f t="shared" ca="1" si="636"/>
        <v>0</v>
      </c>
      <c r="GY75" s="19">
        <f t="shared" ca="1" si="636"/>
        <v>0</v>
      </c>
      <c r="GZ75" s="19">
        <f t="shared" ca="1" si="636"/>
        <v>0</v>
      </c>
      <c r="HA75" s="19">
        <f t="shared" ca="1" si="636"/>
        <v>0</v>
      </c>
      <c r="HB75" s="19">
        <f t="shared" ca="1" si="636"/>
        <v>0</v>
      </c>
      <c r="HC75" s="19">
        <f t="shared" ca="1" si="636"/>
        <v>0</v>
      </c>
      <c r="HD75" s="19">
        <f t="shared" ca="1" si="636"/>
        <v>0</v>
      </c>
      <c r="HE75" s="19">
        <f t="shared" ca="1" si="636"/>
        <v>0</v>
      </c>
      <c r="HF75" s="19">
        <f t="shared" ca="1" si="636"/>
        <v>0</v>
      </c>
      <c r="HG75" s="19">
        <f t="shared" ca="1" si="636"/>
        <v>0</v>
      </c>
      <c r="HH75" s="19">
        <f t="shared" ca="1" si="636"/>
        <v>0</v>
      </c>
      <c r="HI75" s="19">
        <f t="shared" ca="1" si="636"/>
        <v>0</v>
      </c>
      <c r="HJ75" s="19">
        <f t="shared" ca="1" si="636"/>
        <v>0</v>
      </c>
      <c r="HK75" s="19">
        <f t="shared" ca="1" si="636"/>
        <v>0</v>
      </c>
      <c r="HL75" s="19">
        <f t="shared" ca="1" si="636"/>
        <v>0</v>
      </c>
      <c r="HM75" s="19">
        <f t="shared" ca="1" si="636"/>
        <v>0</v>
      </c>
      <c r="HN75" s="19">
        <f t="shared" ca="1" si="636"/>
        <v>0</v>
      </c>
      <c r="HO75" s="19">
        <f t="shared" ca="1" si="636"/>
        <v>0</v>
      </c>
      <c r="HP75" s="19">
        <f t="shared" ca="1" si="636"/>
        <v>0</v>
      </c>
      <c r="HQ75" s="19">
        <f t="shared" ca="1" si="636"/>
        <v>0</v>
      </c>
      <c r="HR75" s="19">
        <f t="shared" ca="1" si="636"/>
        <v>0</v>
      </c>
      <c r="HS75" s="19">
        <f t="shared" ca="1" si="636"/>
        <v>0</v>
      </c>
      <c r="HT75" s="19">
        <f t="shared" ca="1" si="636"/>
        <v>0</v>
      </c>
      <c r="HU75" s="19">
        <f t="shared" ca="1" si="636"/>
        <v>0</v>
      </c>
      <c r="HV75" s="19">
        <f t="shared" ca="1" si="636"/>
        <v>0</v>
      </c>
      <c r="HW75" s="19">
        <f t="shared" ca="1" si="636"/>
        <v>0</v>
      </c>
      <c r="HX75" s="19">
        <f t="shared" ca="1" si="636"/>
        <v>0</v>
      </c>
      <c r="HY75" s="19">
        <f t="shared" ca="1" si="636"/>
        <v>0</v>
      </c>
      <c r="HZ75" s="19">
        <f t="shared" ca="1" si="636"/>
        <v>0</v>
      </c>
      <c r="IA75" s="19">
        <f t="shared" ca="1" si="636"/>
        <v>0</v>
      </c>
      <c r="IB75" s="19">
        <f t="shared" ca="1" si="636"/>
        <v>0</v>
      </c>
      <c r="IC75" s="19">
        <f t="shared" ca="1" si="636"/>
        <v>0</v>
      </c>
      <c r="ID75" s="19">
        <f t="shared" ca="1" si="636"/>
        <v>0</v>
      </c>
      <c r="IE75" s="5">
        <f t="shared" ca="1" si="599"/>
        <v>67</v>
      </c>
      <c r="IF75" s="9"/>
      <c r="IG75" s="5">
        <f t="shared" ca="1" si="600"/>
        <v>1</v>
      </c>
      <c r="IH75" s="5" t="b">
        <f t="shared" ca="1" si="600"/>
        <v>0</v>
      </c>
      <c r="II75" s="19">
        <f t="shared" ca="1" si="601"/>
        <v>0</v>
      </c>
      <c r="IJ75" s="5">
        <f t="shared" ca="1" si="600"/>
        <v>55</v>
      </c>
      <c r="IK75" s="19">
        <f t="shared" ca="1" si="601"/>
        <v>1</v>
      </c>
      <c r="IL75" s="19">
        <f t="shared" ca="1" si="601"/>
        <v>0</v>
      </c>
      <c r="IM75" s="19">
        <f t="shared" ca="1" si="601"/>
        <v>0</v>
      </c>
      <c r="IN75" s="19">
        <f t="shared" ca="1" si="601"/>
        <v>0</v>
      </c>
      <c r="IO75" s="19">
        <f t="shared" ca="1" si="601"/>
        <v>0</v>
      </c>
      <c r="IP75" s="19">
        <f t="shared" ca="1" si="601"/>
        <v>0</v>
      </c>
      <c r="IQ75" s="19">
        <f t="shared" ca="1" si="601"/>
        <v>0</v>
      </c>
      <c r="IR75" s="19">
        <f t="shared" ca="1" si="601"/>
        <v>0</v>
      </c>
      <c r="IS75" s="19">
        <f t="shared" ca="1" si="601"/>
        <v>0</v>
      </c>
      <c r="IT75" s="19">
        <f t="shared" ca="1" si="601"/>
        <v>0</v>
      </c>
      <c r="IU75" s="19">
        <f t="shared" ca="1" si="601"/>
        <v>0</v>
      </c>
      <c r="IV75" s="19">
        <f t="shared" ca="1" si="601"/>
        <v>0</v>
      </c>
      <c r="IW75" s="19">
        <f t="shared" ca="1" si="601"/>
        <v>0</v>
      </c>
      <c r="IX75" s="19">
        <f t="shared" ca="1" si="601"/>
        <v>0</v>
      </c>
      <c r="IY75" s="19">
        <f t="shared" ca="1" si="601"/>
        <v>0</v>
      </c>
      <c r="IZ75" s="19">
        <f t="shared" ca="1" si="601"/>
        <v>0</v>
      </c>
      <c r="JA75" s="19">
        <f t="shared" ca="1" si="601"/>
        <v>0</v>
      </c>
      <c r="JB75" s="19">
        <f t="shared" ca="1" si="601"/>
        <v>0</v>
      </c>
      <c r="JC75" s="19">
        <f t="shared" ca="1" si="601"/>
        <v>0</v>
      </c>
      <c r="JD75" s="19">
        <f t="shared" ca="1" si="601"/>
        <v>0</v>
      </c>
      <c r="JE75" s="19">
        <f t="shared" ca="1" si="601"/>
        <v>0</v>
      </c>
      <c r="JF75" s="19">
        <f t="shared" ca="1" si="601"/>
        <v>0</v>
      </c>
      <c r="JG75" s="19">
        <f t="shared" ca="1" si="601"/>
        <v>1</v>
      </c>
      <c r="JH75" s="19">
        <f t="shared" ca="1" si="601"/>
        <v>0</v>
      </c>
      <c r="JI75" s="19">
        <f t="shared" ca="1" si="601"/>
        <v>1</v>
      </c>
      <c r="JJ75" s="9"/>
      <c r="JK75" s="5" t="b">
        <f t="shared" ca="1" si="602"/>
        <v>0</v>
      </c>
      <c r="JL75" s="19" t="str">
        <f t="shared" ca="1" si="603"/>
        <v>-</v>
      </c>
      <c r="JM75" s="19" t="str">
        <f t="shared" ca="1" si="603"/>
        <v>-</v>
      </c>
      <c r="JN75" s="5" t="b">
        <f t="shared" ca="1" si="604"/>
        <v>0</v>
      </c>
      <c r="JO75" s="5" t="b">
        <f t="shared" ca="1" si="604"/>
        <v>0</v>
      </c>
      <c r="JP75" s="5" t="b">
        <f t="shared" ca="1" si="604"/>
        <v>1</v>
      </c>
      <c r="JQ75" s="144">
        <f t="shared" ca="1" si="622"/>
        <v>1</v>
      </c>
      <c r="JR75" s="144">
        <f t="shared" ca="1" si="622"/>
        <v>1</v>
      </c>
      <c r="JS75" s="19" t="str">
        <f t="shared" ca="1" si="623"/>
        <v>-</v>
      </c>
      <c r="JT75" s="19" t="str">
        <f t="shared" ca="1" si="623"/>
        <v>-</v>
      </c>
      <c r="JU75" s="19" t="str">
        <f t="shared" ca="1" si="623"/>
        <v>-</v>
      </c>
      <c r="JV75" s="19" t="str">
        <f t="shared" ca="1" si="623"/>
        <v>-</v>
      </c>
      <c r="JW75" s="19">
        <f t="shared" ca="1" si="623"/>
        <v>1</v>
      </c>
      <c r="JX75" s="19">
        <f t="shared" ca="1" si="623"/>
        <v>0.66</v>
      </c>
      <c r="JY75" s="19" t="str">
        <f t="shared" ca="1" si="623"/>
        <v>-</v>
      </c>
      <c r="JZ75" s="5" t="b" cm="1">
        <f t="array" aca="1" ref="JZ75" ca="1">IF(OR(KA75:KH75&lt;&gt;"-"),TRUE,"-")</f>
        <v>1</v>
      </c>
      <c r="KA75" s="237">
        <f t="shared" ca="1" si="634"/>
        <v>2</v>
      </c>
      <c r="KB75" s="237">
        <f t="shared" ca="1" si="634"/>
        <v>2</v>
      </c>
      <c r="KC75" s="237">
        <f t="shared" ca="1" si="634"/>
        <v>2</v>
      </c>
      <c r="KD75" s="237">
        <f t="shared" ca="1" si="634"/>
        <v>2</v>
      </c>
      <c r="KE75" s="237">
        <f t="shared" ca="1" si="634"/>
        <v>2</v>
      </c>
      <c r="KF75" s="237">
        <f t="shared" ca="1" si="634"/>
        <v>2</v>
      </c>
      <c r="KG75" s="237">
        <f t="shared" ca="1" si="634"/>
        <v>2</v>
      </c>
      <c r="KH75" s="237">
        <f t="shared" ca="1" si="634"/>
        <v>2</v>
      </c>
      <c r="KI75" s="5" t="str">
        <f t="array" aca="1" ref="KI75" ca="1">IF(OR(KJ75:KP75&lt;&gt;"-"),TRUE,"-")</f>
        <v>-</v>
      </c>
      <c r="KJ75" s="19" t="str">
        <f t="shared" ca="1" si="625"/>
        <v>-</v>
      </c>
      <c r="KK75" s="19" t="str">
        <f t="shared" ca="1" si="625"/>
        <v>-</v>
      </c>
      <c r="KL75" s="19" t="str">
        <f t="shared" ca="1" si="625"/>
        <v>-</v>
      </c>
      <c r="KM75" s="19" t="str">
        <f t="shared" ca="1" si="625"/>
        <v>-</v>
      </c>
      <c r="KN75" s="19" t="str">
        <f t="shared" ca="1" si="625"/>
        <v>-</v>
      </c>
      <c r="KO75" s="19" t="str">
        <f t="shared" ca="1" si="625"/>
        <v>-</v>
      </c>
      <c r="KP75" s="19" t="str">
        <f t="shared" ca="1" si="625"/>
        <v>-</v>
      </c>
      <c r="KQ75" s="19" t="b">
        <f t="shared" ca="1" si="625"/>
        <v>0</v>
      </c>
      <c r="KR75" s="144">
        <f t="shared" ca="1" si="606"/>
        <v>2</v>
      </c>
      <c r="KS75" s="19">
        <f t="shared" ca="1" si="625"/>
        <v>2</v>
      </c>
      <c r="KT75" s="19" t="b">
        <f t="shared" ca="1" si="625"/>
        <v>0</v>
      </c>
      <c r="KU75" s="19" t="str">
        <f t="shared" ca="1" si="625"/>
        <v>-</v>
      </c>
      <c r="KV75" s="5" t="str">
        <f t="shared" ca="1" si="607"/>
        <v>-</v>
      </c>
      <c r="KW75" s="5" t="str">
        <f t="shared" ca="1" si="607"/>
        <v>-</v>
      </c>
      <c r="KX75" s="5" t="str">
        <f t="shared" ca="1" si="607"/>
        <v>-</v>
      </c>
      <c r="KY75" s="5" t="str">
        <f t="shared" ca="1" si="607"/>
        <v>-</v>
      </c>
      <c r="KZ75" s="19" t="b">
        <f t="shared" ca="1" si="626"/>
        <v>0</v>
      </c>
      <c r="LA75" s="19" t="str">
        <f t="shared" ca="1" si="626"/>
        <v>-</v>
      </c>
      <c r="LB75" s="19" t="str">
        <f t="shared" ca="1" si="626"/>
        <v>-</v>
      </c>
      <c r="LC75" s="19" t="b">
        <f t="shared" ca="1" si="626"/>
        <v>1</v>
      </c>
      <c r="LD75" s="19">
        <f t="shared" ca="1" si="626"/>
        <v>0.75</v>
      </c>
      <c r="LE75" s="19">
        <f t="shared" ca="1" si="626"/>
        <v>0.75</v>
      </c>
      <c r="LF75" s="19">
        <f t="shared" ca="1" si="626"/>
        <v>0.99</v>
      </c>
      <c r="LG75" s="19">
        <f t="shared" ca="1" si="626"/>
        <v>0.5</v>
      </c>
      <c r="LH75" s="19">
        <f t="shared" ca="1" si="626"/>
        <v>0</v>
      </c>
      <c r="LI75" s="19">
        <f t="shared" ca="1" si="626"/>
        <v>0</v>
      </c>
      <c r="LJ75" s="19" t="str">
        <f t="shared" ca="1" si="626"/>
        <v>-</v>
      </c>
      <c r="LK75" s="5" t="str" cm="1">
        <f t="array" aca="1" ref="LK75" ca="1">INDEX(i.meatgrid,$Q75,LK$7)</f>
        <v>-</v>
      </c>
      <c r="LL75" s="19" t="str">
        <f t="shared" ca="1" si="626"/>
        <v>-</v>
      </c>
      <c r="LM75" s="5">
        <f t="shared" ca="1" si="609"/>
        <v>1</v>
      </c>
      <c r="LN75" s="9"/>
      <c r="LO75" s="19">
        <f t="shared" ca="1" si="626"/>
        <v>70</v>
      </c>
      <c r="LP75" s="19">
        <f t="shared" ca="1" si="610"/>
        <v>50</v>
      </c>
      <c r="LQ75" s="19">
        <f t="shared" ca="1" si="610"/>
        <v>80</v>
      </c>
      <c r="LR75" s="19">
        <f t="shared" ca="1" si="610"/>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1"/>
        <v>1</v>
      </c>
      <c r="LX75" s="5">
        <f t="shared" ca="1" si="612"/>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3"/>
        <v>1</v>
      </c>
      <c r="MH75" s="9"/>
      <c r="MI75" s="19" t="b">
        <f t="shared" ca="1" si="614"/>
        <v>0</v>
      </c>
      <c r="MJ75" s="19" t="b">
        <f t="shared" ca="1" si="614"/>
        <v>0</v>
      </c>
      <c r="MK75" s="19">
        <f t="shared" ca="1" si="614"/>
        <v>1</v>
      </c>
      <c r="ML75" s="19">
        <f t="shared" ca="1" si="614"/>
        <v>0.75</v>
      </c>
      <c r="MM75" s="19">
        <f t="shared" ca="1" si="614"/>
        <v>0.75</v>
      </c>
      <c r="MN75" s="19">
        <f t="shared" ca="1" si="614"/>
        <v>0.8</v>
      </c>
      <c r="MO75" s="19">
        <f t="shared" ca="1" si="614"/>
        <v>0.82499999999999996</v>
      </c>
      <c r="MP75" s="19">
        <f t="shared" ca="1" si="614"/>
        <v>0.875</v>
      </c>
      <c r="MQ75" s="19">
        <f t="shared" ca="1" si="614"/>
        <v>0.9</v>
      </c>
      <c r="MR75" s="19">
        <f t="shared" ca="1" si="614"/>
        <v>1</v>
      </c>
      <c r="MS75" s="19">
        <f t="shared" ca="1" si="614"/>
        <v>0.875</v>
      </c>
      <c r="MT75" s="19" t="b">
        <f t="shared" ca="1" si="614"/>
        <v>1</v>
      </c>
      <c r="MU75" s="19">
        <f t="shared" ca="1" si="614"/>
        <v>74.989999999999995</v>
      </c>
      <c r="MV75" s="19" t="str">
        <f t="shared" ca="1" si="614"/>
        <v>-</v>
      </c>
      <c r="MW75" s="19" t="str">
        <f t="shared" ca="1" si="614"/>
        <v>-</v>
      </c>
      <c r="MX75" s="19" t="str">
        <f t="shared" ca="1" si="614"/>
        <v>-</v>
      </c>
      <c r="MY75" s="19" t="str">
        <f t="shared" ca="1" si="615"/>
        <v>-</v>
      </c>
      <c r="MZ75" s="19" t="str">
        <f t="shared" ca="1" si="615"/>
        <v>-</v>
      </c>
      <c r="NA75" s="19" t="str">
        <f t="shared" ca="1" si="615"/>
        <v>-</v>
      </c>
      <c r="NB75" s="19" t="str">
        <f t="shared" ca="1" si="615"/>
        <v>-</v>
      </c>
      <c r="NC75" s="19">
        <f t="shared" ca="1" si="615"/>
        <v>36.99</v>
      </c>
      <c r="ND75" s="19">
        <f t="shared" ca="1" si="615"/>
        <v>36.99</v>
      </c>
      <c r="NE75" s="19" t="str">
        <f t="shared" ca="1" si="615"/>
        <v>-</v>
      </c>
      <c r="NF75" s="19" t="str">
        <f t="shared" ca="1" si="615"/>
        <v>-</v>
      </c>
      <c r="NG75" s="19" t="str">
        <f t="shared" ca="1" si="615"/>
        <v>-</v>
      </c>
      <c r="NH75" s="19" t="str">
        <f t="shared" ca="1" si="615"/>
        <v>-</v>
      </c>
      <c r="NI75" s="19" t="str">
        <f t="shared" ca="1" si="615"/>
        <v>-</v>
      </c>
      <c r="NJ75" s="19">
        <f t="shared" ca="1" si="615"/>
        <v>49.99</v>
      </c>
      <c r="NK75" s="19">
        <f t="shared" ca="1" si="615"/>
        <v>49.99</v>
      </c>
      <c r="NL75" s="19">
        <f t="shared" ca="1" si="615"/>
        <v>49.99</v>
      </c>
      <c r="NM75" s="19">
        <f t="shared" ca="1" si="615"/>
        <v>49.99</v>
      </c>
      <c r="NN75" s="19">
        <f t="shared" ca="1" si="615"/>
        <v>49.99</v>
      </c>
      <c r="NO75" s="19">
        <f t="shared" ca="1" si="615"/>
        <v>49.99</v>
      </c>
      <c r="NP75" s="19">
        <f t="shared" ca="1" si="615"/>
        <v>49.99</v>
      </c>
      <c r="NQ75" s="19">
        <f t="shared" ca="1" si="615"/>
        <v>49.99</v>
      </c>
      <c r="NR75" s="19">
        <f t="shared" ca="1" si="615"/>
        <v>412.99</v>
      </c>
      <c r="NS75" s="19">
        <f t="shared" ca="1" si="615"/>
        <v>412.99</v>
      </c>
      <c r="NT75" s="19" t="str">
        <f t="shared" ca="1" si="615"/>
        <v>-</v>
      </c>
      <c r="NU75" s="19" t="str">
        <f t="shared" ca="1" si="615"/>
        <v>-</v>
      </c>
      <c r="NV75" s="19" t="str">
        <f t="shared" ca="1" si="615"/>
        <v>-</v>
      </c>
      <c r="NW75" s="19" t="str">
        <f t="shared" ca="1" si="615"/>
        <v>-</v>
      </c>
      <c r="NX75" s="19" t="str">
        <f t="shared" ca="1" si="615"/>
        <v>-</v>
      </c>
      <c r="NY75" s="19">
        <f t="shared" ca="1" si="615"/>
        <v>6.8900000000000006</v>
      </c>
      <c r="NZ75" s="19">
        <f t="shared" ca="1" si="615"/>
        <v>6.8900000000000006</v>
      </c>
      <c r="OA75" s="19">
        <f t="shared" ca="1" si="615"/>
        <v>6.8900000000000006</v>
      </c>
      <c r="OB75" s="19">
        <f t="shared" ca="1" si="615"/>
        <v>6.8900000000000006</v>
      </c>
      <c r="OC75" s="19">
        <f t="shared" ca="1" si="615"/>
        <v>6.8900000000000006</v>
      </c>
      <c r="OD75" s="19">
        <f t="shared" ca="1" si="615"/>
        <v>6.8900000000000006</v>
      </c>
      <c r="OE75" s="19">
        <f t="shared" ca="1" si="615"/>
        <v>6.8900000000000006</v>
      </c>
      <c r="OF75" s="19">
        <f t="shared" ca="1" si="615"/>
        <v>6.8900000000000006</v>
      </c>
      <c r="OG75" s="19">
        <f t="shared" ca="1" si="615"/>
        <v>346.99</v>
      </c>
      <c r="OH75" s="19">
        <f t="shared" ca="1" si="615"/>
        <v>346.99</v>
      </c>
      <c r="OI75" s="19" t="str">
        <f t="shared" ca="1" si="615"/>
        <v>-</v>
      </c>
      <c r="OJ75" s="19" t="str">
        <f t="shared" ca="1" si="615"/>
        <v>-</v>
      </c>
      <c r="OK75" s="19" t="str">
        <f t="shared" ca="1" si="615"/>
        <v>-</v>
      </c>
      <c r="OL75" s="19" t="str">
        <f t="shared" ca="1" si="615"/>
        <v>-</v>
      </c>
      <c r="OM75" s="19" t="str">
        <f t="shared" ca="1" si="615"/>
        <v>-</v>
      </c>
      <c r="ON75" s="19">
        <f t="shared" ca="1" si="615"/>
        <v>0</v>
      </c>
      <c r="OO75" s="24">
        <v>0</v>
      </c>
    </row>
    <row r="76" spans="1:405" outlineLevel="2">
      <c r="A76" s="21">
        <f t="shared" si="158"/>
        <v>71</v>
      </c>
      <c r="B76" s="222">
        <f t="shared" ca="1" si="627"/>
        <v>67</v>
      </c>
      <c r="C76">
        <v>203</v>
      </c>
      <c r="D76" s="144" t="str">
        <f t="shared" ca="1" si="576"/>
        <v>GSM</v>
      </c>
      <c r="E76" t="b">
        <v>0</v>
      </c>
      <c r="F76" t="b">
        <v>0</v>
      </c>
      <c r="G76" t="b">
        <f t="shared" si="577"/>
        <v>0</v>
      </c>
      <c r="H76" s="237">
        <f t="shared" ca="1" si="628"/>
        <v>2</v>
      </c>
      <c r="I76" s="237">
        <f t="shared" ca="1" si="628"/>
        <v>1</v>
      </c>
      <c r="J76" s="237" t="str">
        <f t="shared" ca="1" si="628"/>
        <v/>
      </c>
      <c r="K76" s="237">
        <f t="shared" ca="1" si="628"/>
        <v>2</v>
      </c>
      <c r="L76" s="237">
        <f t="shared" ca="1" si="616"/>
        <v>2</v>
      </c>
      <c r="M76" s="237">
        <f t="shared" ca="1" si="616"/>
        <v>2</v>
      </c>
      <c r="N76" s="237">
        <f t="shared" ca="1" si="616"/>
        <v>3</v>
      </c>
      <c r="O76" s="237">
        <f t="shared" ca="1" si="616"/>
        <v>1</v>
      </c>
      <c r="P76" s="237">
        <f t="shared" ca="1" si="616"/>
        <v>1</v>
      </c>
      <c r="Q76" s="237">
        <f t="shared" ca="1" si="616"/>
        <v>4</v>
      </c>
      <c r="R76" s="237">
        <f t="shared" ca="1" si="616"/>
        <v>1</v>
      </c>
      <c r="S76" s="237">
        <f t="shared" ca="1" si="616"/>
        <v>1</v>
      </c>
      <c r="T76" s="237">
        <f t="shared" ca="1" si="616"/>
        <v>1</v>
      </c>
      <c r="U76" s="275"/>
      <c r="V76" s="275"/>
      <c r="W76" s="237">
        <f t="shared" ca="1" si="617"/>
        <v>0</v>
      </c>
      <c r="X76" s="275"/>
      <c r="Y76" s="275">
        <f t="shared" ca="1" si="618"/>
        <v>0</v>
      </c>
      <c r="Z76" s="275">
        <f t="shared" ca="1" si="618"/>
        <v>0</v>
      </c>
      <c r="AA76" s="275">
        <f t="shared" ca="1" si="618"/>
        <v>0</v>
      </c>
      <c r="AB76" s="275">
        <f t="shared" ca="1" si="618"/>
        <v>0</v>
      </c>
      <c r="AC76" s="275">
        <f t="shared" ca="1" si="618"/>
        <v>0</v>
      </c>
      <c r="AD76" s="275">
        <f t="shared" ca="1" si="618"/>
        <v>0</v>
      </c>
      <c r="AE76" s="275">
        <f t="shared" ca="1" si="618"/>
        <v>0</v>
      </c>
      <c r="AF76" s="144">
        <f ca="1">INDEX(CHOOSE($N76,DataAutumn!i.AdultDrys,DataWinter!i.AdultDrys,DataSpring!i.AdultDrys),1,$M76)</f>
        <v>3</v>
      </c>
      <c r="AG76" s="5">
        <f t="shared" ca="1" si="578"/>
        <v>2</v>
      </c>
      <c r="AH76" s="5">
        <f t="shared" ca="1" si="578"/>
        <v>0</v>
      </c>
      <c r="AI76" s="5">
        <f t="shared" ca="1" si="579"/>
        <v>1</v>
      </c>
      <c r="AJ76">
        <f t="shared" ca="1" si="580"/>
        <v>1</v>
      </c>
      <c r="AL76" s="231" t="str">
        <f ca="1">TEXT(LEFT(OFFSET(AL76,-1,0),5)+1,"00000")&amp;MID(OFFSET(AL76,-1,0),6,FIND(" ",OFFSET(AL76,-1,0),7)-5)
&amp; $D76           &amp; IF($IG76=0," FWM","")&amp;IF($IG76=1," MWM","")&amp;IF($IG76=5," Mat","")&amp;IF($IH76=TRUE,"&amp;BBT","    ")          &amp; " Day"&amp;INDEX(i.DOY,$N76,1)
&amp; " Scan"&amp;TEXT($O76,"0")        &amp;" "&amp; INDEX(DataMaster!$B$98:$B$104,$Q76,0)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9"/>
        <v>-</v>
      </c>
      <c r="AP76" s="237" t="str">
        <f t="shared" ca="1" si="629"/>
        <v>-</v>
      </c>
      <c r="AQ76" s="237" t="str">
        <f t="shared" ca="1" si="629"/>
        <v>-</v>
      </c>
      <c r="AR76" s="237" t="str">
        <f t="shared" ca="1" si="629"/>
        <v>-</v>
      </c>
      <c r="AS76" s="237" t="str">
        <f t="shared" ca="1" si="629"/>
        <v>-</v>
      </c>
      <c r="AT76" s="237" t="str">
        <f t="shared" ca="1" si="629"/>
        <v>-</v>
      </c>
      <c r="AU76" s="237" t="str">
        <f t="shared" ca="1" si="629"/>
        <v>-</v>
      </c>
      <c r="AV76" s="237" t="str">
        <f t="shared" ca="1" si="629"/>
        <v>-</v>
      </c>
      <c r="AW76" s="9"/>
      <c r="AX76" s="5" t="b">
        <f t="shared" ca="1" si="581"/>
        <v>0</v>
      </c>
      <c r="AY76" s="5" t="str">
        <f t="shared" ca="1" si="581"/>
        <v>-</v>
      </c>
      <c r="AZ76" s="5" t="b">
        <f t="shared" ca="1" si="581"/>
        <v>0</v>
      </c>
      <c r="BA76" s="5" t="b">
        <f t="shared" ca="1" si="581"/>
        <v>1</v>
      </c>
      <c r="BB76" s="5" t="b">
        <f t="shared" ca="1" si="581"/>
        <v>1</v>
      </c>
      <c r="BC76" s="144">
        <f t="shared" ca="1" si="581"/>
        <v>0</v>
      </c>
      <c r="BD76" s="19" t="b">
        <f t="shared" ca="1" si="582"/>
        <v>1</v>
      </c>
      <c r="BE76" s="9"/>
      <c r="BF76" s="5" t="str">
        <f t="shared" ca="1" si="583"/>
        <v>-</v>
      </c>
      <c r="BG76" s="19" t="str">
        <f t="shared" ca="1" si="584"/>
        <v>-</v>
      </c>
      <c r="BH76" s="19" t="str">
        <f t="shared" ca="1" si="584"/>
        <v>-</v>
      </c>
      <c r="BI76" s="19" t="str">
        <f t="shared" ca="1" si="584"/>
        <v>-</v>
      </c>
      <c r="BJ76" s="5" t="str">
        <f t="shared" ca="1" si="585"/>
        <v>-</v>
      </c>
      <c r="BK76" s="19" t="str">
        <f t="shared" ca="1" si="586"/>
        <v>-</v>
      </c>
      <c r="BL76" s="5" t="str">
        <f t="shared" ca="1" si="587"/>
        <v>-</v>
      </c>
      <c r="BM76" s="19" t="str">
        <f t="shared" ca="1" si="588"/>
        <v>-</v>
      </c>
      <c r="BN76" s="19" t="str">
        <f t="shared" ca="1" si="588"/>
        <v>-</v>
      </c>
      <c r="BO76" s="19" t="str">
        <f t="shared" ca="1" si="588"/>
        <v>-</v>
      </c>
      <c r="BP76" s="5" t="str">
        <f t="shared" ca="1" si="589"/>
        <v>-</v>
      </c>
      <c r="BQ76" s="9"/>
      <c r="BR76" s="19" t="str">
        <f t="shared" ca="1" si="590"/>
        <v>-</v>
      </c>
      <c r="BS76" s="19" t="str">
        <f t="shared" ca="1" si="590"/>
        <v>-</v>
      </c>
      <c r="BT76" s="19" t="str">
        <f t="shared" ca="1" si="590"/>
        <v>-</v>
      </c>
      <c r="BU76" s="19" t="str">
        <f t="shared" ca="1" si="590"/>
        <v>-</v>
      </c>
      <c r="BV76" s="19" t="str">
        <f t="shared" ca="1" si="590"/>
        <v>-</v>
      </c>
      <c r="BW76" s="19" t="str">
        <f t="shared" ca="1" si="590"/>
        <v>-</v>
      </c>
      <c r="BX76" s="19" t="str">
        <f t="shared" ca="1" si="590"/>
        <v>-</v>
      </c>
      <c r="BY76" s="19" t="str">
        <f t="shared" ca="1" si="590"/>
        <v>-</v>
      </c>
      <c r="BZ76" s="19" t="str">
        <f t="shared" ca="1" si="590"/>
        <v>-</v>
      </c>
      <c r="CA76" s="19" t="str">
        <f t="shared" ca="1" si="590"/>
        <v>-</v>
      </c>
      <c r="CB76" s="9"/>
      <c r="CC76" s="237" t="b">
        <f t="shared" ca="1" si="635"/>
        <v>1</v>
      </c>
      <c r="CD76" s="12" t="b">
        <v>1</v>
      </c>
      <c r="CE76" s="237" t="b">
        <f t="shared" ca="1" si="635"/>
        <v>1</v>
      </c>
      <c r="CF76" s="251">
        <f t="shared" ca="1" si="630"/>
        <v>2234101</v>
      </c>
      <c r="CG76" s="237" t="b">
        <f t="shared" ca="1" si="635"/>
        <v>0</v>
      </c>
      <c r="CH76" s="12" t="s">
        <v>34</v>
      </c>
      <c r="CI76" s="19" t="b">
        <f t="shared" ca="1" si="619"/>
        <v>1</v>
      </c>
      <c r="CJ76" s="237">
        <f t="shared" ca="1" si="631"/>
        <v>2234105</v>
      </c>
      <c r="CK76" s="19" t="str">
        <f t="shared" ca="1" si="619"/>
        <v>-</v>
      </c>
      <c r="CL76" s="19">
        <f t="shared" ca="1" si="619"/>
        <v>1</v>
      </c>
      <c r="CM76" s="19">
        <f t="shared" ca="1" si="619"/>
        <v>1</v>
      </c>
      <c r="CN76" s="9"/>
      <c r="CO76" s="444">
        <f t="shared" ca="1" si="592"/>
        <v>652</v>
      </c>
      <c r="CP76" s="444">
        <f t="shared" ca="1" si="592"/>
        <v>686</v>
      </c>
      <c r="CQ76" s="444">
        <f t="shared" ca="1" si="592"/>
        <v>721</v>
      </c>
      <c r="CR76" s="152">
        <f t="shared" ca="1" si="593"/>
        <v>378</v>
      </c>
      <c r="CS76" s="152">
        <f t="shared" ca="1" si="593"/>
        <v>413</v>
      </c>
      <c r="CT76" s="152">
        <f t="shared" ca="1" si="593"/>
        <v>448</v>
      </c>
      <c r="CU76" s="19" t="str">
        <f t="shared" ca="1" si="594"/>
        <v>-</v>
      </c>
      <c r="CV76" s="12" t="b">
        <v>0</v>
      </c>
      <c r="CW76" s="12" t="b">
        <v>0</v>
      </c>
      <c r="CX76" s="12" t="b">
        <v>0</v>
      </c>
      <c r="CY76" s="12" t="b">
        <v>0</v>
      </c>
      <c r="CZ76" s="19" t="b">
        <f t="shared" ca="1" si="594"/>
        <v>1</v>
      </c>
      <c r="DA76" s="19">
        <f t="shared" ca="1" si="594"/>
        <v>0</v>
      </c>
      <c r="DB76" s="19">
        <f t="shared" ca="1" si="594"/>
        <v>0</v>
      </c>
      <c r="DC76" s="19">
        <f t="shared" ca="1" si="594"/>
        <v>0</v>
      </c>
      <c r="DD76" s="19">
        <f t="shared" ca="1" si="594"/>
        <v>0</v>
      </c>
      <c r="DE76" s="19">
        <f t="shared" ca="1" si="594"/>
        <v>0</v>
      </c>
      <c r="DF76" s="19">
        <f t="shared" ca="1" si="594"/>
        <v>0</v>
      </c>
      <c r="DG76" s="19">
        <f t="shared" ca="1" si="594"/>
        <v>0</v>
      </c>
      <c r="DH76" s="19">
        <f t="shared" ca="1" si="594"/>
        <v>0</v>
      </c>
      <c r="DI76" s="19">
        <f t="shared" ca="1" si="594"/>
        <v>0</v>
      </c>
      <c r="DJ76" s="19">
        <f t="shared" ca="1" si="594"/>
        <v>0</v>
      </c>
      <c r="DK76" s="19">
        <f t="shared" ca="1" si="594"/>
        <v>0</v>
      </c>
      <c r="DL76" s="19">
        <f t="shared" ca="1" si="595"/>
        <v>0</v>
      </c>
      <c r="DM76" s="12">
        <v>3</v>
      </c>
      <c r="DN76" s="12">
        <v>3</v>
      </c>
      <c r="DO76" s="19">
        <f t="shared" ca="1" si="632"/>
        <v>0</v>
      </c>
      <c r="DP76" s="12">
        <v>1</v>
      </c>
      <c r="DQ76" s="12">
        <v>-1</v>
      </c>
      <c r="DR76" s="19" t="str">
        <f t="shared" ca="1" si="595"/>
        <v>-</v>
      </c>
      <c r="DS76" s="19" t="str">
        <f t="shared" ca="1" si="595"/>
        <v>-</v>
      </c>
      <c r="DT76" s="19" t="str">
        <f t="shared" ca="1" si="595"/>
        <v>-</v>
      </c>
      <c r="DU76" s="251">
        <f t="shared" ca="1" si="620"/>
        <v>0</v>
      </c>
      <c r="DV76" s="251">
        <f t="shared" si="633"/>
        <v>1</v>
      </c>
      <c r="DW76" s="251">
        <f t="shared" si="621"/>
        <v>-1</v>
      </c>
      <c r="DX76" s="19" t="str">
        <f t="shared" ca="1" si="595"/>
        <v>-</v>
      </c>
      <c r="DY76" s="19" t="str">
        <f t="shared" ca="1" si="595"/>
        <v>-</v>
      </c>
      <c r="DZ76" s="19" t="str">
        <f t="shared" ca="1" si="595"/>
        <v>-</v>
      </c>
      <c r="EA76" s="19" t="str">
        <f t="shared" ca="1" si="595"/>
        <v>-</v>
      </c>
      <c r="EB76" s="19" t="str">
        <f t="shared" ca="1" si="595"/>
        <v>-</v>
      </c>
      <c r="EC76" s="19" t="str">
        <f t="shared" ca="1" si="595"/>
        <v>-</v>
      </c>
      <c r="ED76" s="19">
        <f t="shared" ca="1" si="595"/>
        <v>0</v>
      </c>
      <c r="EE76" s="19">
        <f t="shared" ca="1" si="595"/>
        <v>0</v>
      </c>
      <c r="EF76" s="19">
        <f t="shared" ca="1" si="595"/>
        <v>0</v>
      </c>
      <c r="EG76" s="19">
        <f t="shared" ca="1" si="595"/>
        <v>0</v>
      </c>
      <c r="EH76" s="19">
        <f t="shared" ca="1" si="595"/>
        <v>0</v>
      </c>
      <c r="EI76" s="19">
        <f t="shared" ca="1" si="595"/>
        <v>0</v>
      </c>
      <c r="EJ76" s="19">
        <f t="shared" ca="1" si="595"/>
        <v>0</v>
      </c>
      <c r="EK76" s="19">
        <f t="shared" ca="1" si="595"/>
        <v>0</v>
      </c>
      <c r="EL76" s="19">
        <f t="shared" ca="1" si="595"/>
        <v>0</v>
      </c>
      <c r="EM76" s="19">
        <f t="shared" ca="1" si="595"/>
        <v>0</v>
      </c>
      <c r="EN76" s="19">
        <f t="shared" ca="1" si="595"/>
        <v>0</v>
      </c>
      <c r="EO76" s="19">
        <f t="shared" ca="1" si="595"/>
        <v>0</v>
      </c>
      <c r="EP76" s="19">
        <f t="shared" ca="1" si="595"/>
        <v>0</v>
      </c>
      <c r="EQ76" s="19">
        <f t="shared" ca="1" si="595"/>
        <v>0</v>
      </c>
      <c r="ER76" s="19">
        <f t="shared" ca="1" si="595"/>
        <v>0</v>
      </c>
      <c r="ES76" s="19">
        <f t="shared" ca="1" si="595"/>
        <v>0</v>
      </c>
      <c r="ET76" s="19">
        <f t="shared" ca="1" si="596"/>
        <v>0</v>
      </c>
      <c r="EU76" s="19">
        <f t="shared" ca="1" si="596"/>
        <v>0</v>
      </c>
      <c r="EV76" s="19">
        <f t="shared" ca="1" si="596"/>
        <v>0</v>
      </c>
      <c r="EW76" s="19">
        <f t="shared" ca="1" si="596"/>
        <v>0</v>
      </c>
      <c r="EX76" s="19">
        <f t="shared" ca="1" si="596"/>
        <v>0</v>
      </c>
      <c r="EY76" s="19">
        <f t="shared" ca="1" si="596"/>
        <v>0</v>
      </c>
      <c r="EZ76" s="19">
        <f t="shared" ca="1" si="596"/>
        <v>0</v>
      </c>
      <c r="FA76" s="19">
        <f t="shared" ca="1" si="596"/>
        <v>0</v>
      </c>
      <c r="FB76" s="19">
        <f t="shared" ca="1" si="596"/>
        <v>0</v>
      </c>
      <c r="FC76" s="19">
        <f t="shared" ca="1" si="596"/>
        <v>0</v>
      </c>
      <c r="FD76" s="19">
        <f t="shared" ca="1" si="596"/>
        <v>0</v>
      </c>
      <c r="FE76" s="19">
        <f t="shared" ca="1" si="596"/>
        <v>0</v>
      </c>
      <c r="FF76" s="19">
        <f t="shared" ca="1" si="596"/>
        <v>0</v>
      </c>
      <c r="FG76" s="19">
        <f t="shared" ca="1" si="596"/>
        <v>0</v>
      </c>
      <c r="FH76" s="19">
        <f t="shared" ca="1" si="596"/>
        <v>0</v>
      </c>
      <c r="FI76" s="19">
        <f t="shared" ca="1" si="596"/>
        <v>0</v>
      </c>
      <c r="FJ76" s="19">
        <f t="shared" ref="FJ76:HP76" ca="1" si="637">OFFSET(FJ$5,$B76,0)</f>
        <v>0</v>
      </c>
      <c r="FK76" s="19">
        <f t="shared" ca="1" si="637"/>
        <v>0</v>
      </c>
      <c r="FL76" s="19">
        <f t="shared" ca="1" si="637"/>
        <v>0</v>
      </c>
      <c r="FM76" s="19">
        <f t="shared" ca="1" si="637"/>
        <v>0</v>
      </c>
      <c r="FN76" s="19">
        <f t="shared" ca="1" si="637"/>
        <v>0</v>
      </c>
      <c r="FO76" s="19">
        <f t="shared" ca="1" si="637"/>
        <v>0</v>
      </c>
      <c r="FP76" s="19">
        <f t="shared" ca="1" si="637"/>
        <v>0</v>
      </c>
      <c r="FQ76" s="19">
        <f t="shared" ca="1" si="637"/>
        <v>0</v>
      </c>
      <c r="FR76" s="19">
        <f t="shared" ca="1" si="637"/>
        <v>0</v>
      </c>
      <c r="FS76" s="19">
        <f t="shared" ca="1" si="637"/>
        <v>0</v>
      </c>
      <c r="FT76" s="19">
        <f t="shared" ca="1" si="637"/>
        <v>0</v>
      </c>
      <c r="FU76" s="19">
        <f t="shared" ca="1" si="637"/>
        <v>0</v>
      </c>
      <c r="FV76" s="19">
        <f t="shared" ca="1" si="637"/>
        <v>0</v>
      </c>
      <c r="FW76" s="19">
        <f t="shared" ca="1" si="637"/>
        <v>0</v>
      </c>
      <c r="FX76" s="19">
        <f t="shared" ca="1" si="637"/>
        <v>0</v>
      </c>
      <c r="FY76" s="19">
        <f t="shared" ca="1" si="637"/>
        <v>0</v>
      </c>
      <c r="FZ76" s="19">
        <f t="shared" ca="1" si="637"/>
        <v>0</v>
      </c>
      <c r="GA76" s="19">
        <f t="shared" ca="1" si="637"/>
        <v>0</v>
      </c>
      <c r="GB76" s="19">
        <f t="shared" ca="1" si="637"/>
        <v>0</v>
      </c>
      <c r="GC76" s="19">
        <f t="shared" ca="1" si="637"/>
        <v>0</v>
      </c>
      <c r="GD76" s="19">
        <f t="shared" ca="1" si="637"/>
        <v>0</v>
      </c>
      <c r="GE76" s="19">
        <f t="shared" ca="1" si="637"/>
        <v>0</v>
      </c>
      <c r="GF76" s="19">
        <f t="shared" ca="1" si="637"/>
        <v>0</v>
      </c>
      <c r="GG76" s="19">
        <f t="shared" ca="1" si="637"/>
        <v>0</v>
      </c>
      <c r="GH76" s="19">
        <f t="shared" ca="1" si="637"/>
        <v>0</v>
      </c>
      <c r="GI76" s="19">
        <f t="shared" ca="1" si="637"/>
        <v>0</v>
      </c>
      <c r="GJ76" s="19">
        <f t="shared" ca="1" si="637"/>
        <v>0</v>
      </c>
      <c r="GK76" s="19">
        <f t="shared" ca="1" si="637"/>
        <v>0</v>
      </c>
      <c r="GL76" s="19">
        <f t="shared" ca="1" si="637"/>
        <v>0</v>
      </c>
      <c r="GM76" s="19">
        <f t="shared" ca="1" si="637"/>
        <v>0</v>
      </c>
      <c r="GN76" s="19">
        <f t="shared" ca="1" si="637"/>
        <v>0</v>
      </c>
      <c r="GO76" s="19">
        <f t="shared" ca="1" si="637"/>
        <v>0</v>
      </c>
      <c r="GP76" s="19">
        <f t="shared" ca="1" si="637"/>
        <v>0</v>
      </c>
      <c r="GQ76" s="19">
        <f t="shared" ca="1" si="637"/>
        <v>0</v>
      </c>
      <c r="GR76" s="19">
        <f t="shared" ca="1" si="637"/>
        <v>0</v>
      </c>
      <c r="GS76" s="19">
        <f t="shared" ca="1" si="637"/>
        <v>0</v>
      </c>
      <c r="GT76" s="19">
        <f t="shared" ca="1" si="637"/>
        <v>0</v>
      </c>
      <c r="GU76" s="19">
        <f t="shared" ca="1" si="637"/>
        <v>0</v>
      </c>
      <c r="GV76" s="19">
        <f t="shared" ca="1" si="637"/>
        <v>0</v>
      </c>
      <c r="GW76" s="19">
        <f t="shared" ca="1" si="637"/>
        <v>0</v>
      </c>
      <c r="GX76" s="19">
        <f t="shared" ca="1" si="637"/>
        <v>0</v>
      </c>
      <c r="GY76" s="19">
        <f t="shared" ca="1" si="637"/>
        <v>0</v>
      </c>
      <c r="GZ76" s="19">
        <f t="shared" ca="1" si="637"/>
        <v>0</v>
      </c>
      <c r="HA76" s="19">
        <f t="shared" ca="1" si="637"/>
        <v>0</v>
      </c>
      <c r="HB76" s="19">
        <f t="shared" ca="1" si="637"/>
        <v>0</v>
      </c>
      <c r="HC76" s="19">
        <f t="shared" ca="1" si="637"/>
        <v>0</v>
      </c>
      <c r="HD76" s="19">
        <f t="shared" ca="1" si="637"/>
        <v>0</v>
      </c>
      <c r="HE76" s="19">
        <f t="shared" ca="1" si="637"/>
        <v>0</v>
      </c>
      <c r="HF76" s="19">
        <f t="shared" ca="1" si="637"/>
        <v>0</v>
      </c>
      <c r="HG76" s="19">
        <f t="shared" ca="1" si="637"/>
        <v>0</v>
      </c>
      <c r="HH76" s="19">
        <f t="shared" ca="1" si="637"/>
        <v>0</v>
      </c>
      <c r="HI76" s="19">
        <f t="shared" ca="1" si="637"/>
        <v>0</v>
      </c>
      <c r="HJ76" s="19">
        <f t="shared" ca="1" si="637"/>
        <v>0</v>
      </c>
      <c r="HK76" s="19">
        <f t="shared" ca="1" si="637"/>
        <v>0</v>
      </c>
      <c r="HL76" s="19">
        <f t="shared" ca="1" si="637"/>
        <v>0</v>
      </c>
      <c r="HM76" s="19">
        <f t="shared" ca="1" si="637"/>
        <v>0</v>
      </c>
      <c r="HN76" s="19">
        <f t="shared" ca="1" si="637"/>
        <v>0</v>
      </c>
      <c r="HO76" s="19">
        <f t="shared" ca="1" si="637"/>
        <v>0</v>
      </c>
      <c r="HP76" s="19">
        <f t="shared" ca="1" si="637"/>
        <v>0</v>
      </c>
      <c r="HQ76" s="19">
        <f t="shared" ca="1" si="636"/>
        <v>0</v>
      </c>
      <c r="HR76" s="19">
        <f t="shared" ca="1" si="636"/>
        <v>0</v>
      </c>
      <c r="HS76" s="19">
        <f t="shared" ca="1" si="636"/>
        <v>0</v>
      </c>
      <c r="HT76" s="19">
        <f t="shared" ca="1" si="636"/>
        <v>0</v>
      </c>
      <c r="HU76" s="19">
        <f t="shared" ca="1" si="636"/>
        <v>0</v>
      </c>
      <c r="HV76" s="19">
        <f t="shared" ca="1" si="636"/>
        <v>0</v>
      </c>
      <c r="HW76" s="19">
        <f t="shared" ca="1" si="636"/>
        <v>0</v>
      </c>
      <c r="HX76" s="19">
        <f t="shared" ca="1" si="636"/>
        <v>0</v>
      </c>
      <c r="HY76" s="19">
        <f t="shared" ca="1" si="636"/>
        <v>0</v>
      </c>
      <c r="HZ76" s="19">
        <f t="shared" ca="1" si="636"/>
        <v>0</v>
      </c>
      <c r="IA76" s="19">
        <f t="shared" ca="1" si="636"/>
        <v>0</v>
      </c>
      <c r="IB76" s="19">
        <f t="shared" ca="1" si="636"/>
        <v>0</v>
      </c>
      <c r="IC76" s="19">
        <f t="shared" ca="1" si="636"/>
        <v>0</v>
      </c>
      <c r="ID76" s="19">
        <f t="shared" ca="1" si="636"/>
        <v>0</v>
      </c>
      <c r="IE76" s="5">
        <f t="shared" ca="1" si="599"/>
        <v>67</v>
      </c>
      <c r="IF76" s="9"/>
      <c r="IG76" s="5">
        <f t="shared" ca="1" si="600"/>
        <v>1</v>
      </c>
      <c r="IH76" s="5" t="b">
        <f t="shared" ca="1" si="600"/>
        <v>0</v>
      </c>
      <c r="II76" s="19">
        <f t="shared" ca="1" si="601"/>
        <v>0</v>
      </c>
      <c r="IJ76" s="5">
        <f t="shared" ca="1" si="600"/>
        <v>55</v>
      </c>
      <c r="IK76" s="19">
        <f t="shared" ca="1" si="601"/>
        <v>1</v>
      </c>
      <c r="IL76" s="19">
        <f t="shared" ca="1" si="601"/>
        <v>0</v>
      </c>
      <c r="IM76" s="19">
        <f t="shared" ca="1" si="601"/>
        <v>0</v>
      </c>
      <c r="IN76" s="19">
        <f t="shared" ca="1" si="601"/>
        <v>0</v>
      </c>
      <c r="IO76" s="19">
        <f t="shared" ca="1" si="601"/>
        <v>0</v>
      </c>
      <c r="IP76" s="19">
        <f t="shared" ca="1" si="601"/>
        <v>0</v>
      </c>
      <c r="IQ76" s="19">
        <f t="shared" ca="1" si="601"/>
        <v>0</v>
      </c>
      <c r="IR76" s="19">
        <f t="shared" ca="1" si="601"/>
        <v>0</v>
      </c>
      <c r="IS76" s="19">
        <f t="shared" ca="1" si="601"/>
        <v>0</v>
      </c>
      <c r="IT76" s="19">
        <f t="shared" ca="1" si="601"/>
        <v>0</v>
      </c>
      <c r="IU76" s="19">
        <f t="shared" ca="1" si="601"/>
        <v>0</v>
      </c>
      <c r="IV76" s="19">
        <f t="shared" ca="1" si="601"/>
        <v>0</v>
      </c>
      <c r="IW76" s="19">
        <f t="shared" ca="1" si="601"/>
        <v>0</v>
      </c>
      <c r="IX76" s="19">
        <f t="shared" ca="1" si="601"/>
        <v>0</v>
      </c>
      <c r="IY76" s="19">
        <f t="shared" ca="1" si="601"/>
        <v>0</v>
      </c>
      <c r="IZ76" s="19">
        <f t="shared" ca="1" si="601"/>
        <v>0</v>
      </c>
      <c r="JA76" s="19">
        <f t="shared" ca="1" si="601"/>
        <v>0</v>
      </c>
      <c r="JB76" s="19">
        <f t="shared" ca="1" si="601"/>
        <v>0</v>
      </c>
      <c r="JC76" s="19">
        <f t="shared" ca="1" si="601"/>
        <v>0</v>
      </c>
      <c r="JD76" s="19">
        <f t="shared" ca="1" si="601"/>
        <v>0</v>
      </c>
      <c r="JE76" s="19">
        <f t="shared" ca="1" si="601"/>
        <v>0</v>
      </c>
      <c r="JF76" s="19">
        <f t="shared" ca="1" si="601"/>
        <v>0</v>
      </c>
      <c r="JG76" s="19">
        <f t="shared" ca="1" si="601"/>
        <v>1</v>
      </c>
      <c r="JH76" s="19">
        <f t="shared" ca="1" si="601"/>
        <v>0</v>
      </c>
      <c r="JI76" s="19">
        <f t="shared" ca="1" si="601"/>
        <v>1</v>
      </c>
      <c r="JJ76" s="9"/>
      <c r="JK76" s="5" t="b">
        <f t="shared" ca="1" si="602"/>
        <v>0</v>
      </c>
      <c r="JL76" s="19" t="str">
        <f t="shared" ca="1" si="603"/>
        <v>-</v>
      </c>
      <c r="JM76" s="19" t="str">
        <f t="shared" ca="1" si="603"/>
        <v>-</v>
      </c>
      <c r="JN76" s="5" t="b">
        <f t="shared" ca="1" si="604"/>
        <v>0</v>
      </c>
      <c r="JO76" s="5" t="b">
        <f t="shared" ca="1" si="604"/>
        <v>0</v>
      </c>
      <c r="JP76" s="5" t="b">
        <f t="shared" ca="1" si="604"/>
        <v>1</v>
      </c>
      <c r="JQ76" s="144">
        <f t="shared" ca="1" si="622"/>
        <v>1</v>
      </c>
      <c r="JR76" s="144">
        <f t="shared" ca="1" si="622"/>
        <v>1</v>
      </c>
      <c r="JS76" s="19" t="str">
        <f t="shared" ca="1" si="623"/>
        <v>-</v>
      </c>
      <c r="JT76" s="19" t="str">
        <f t="shared" ca="1" si="623"/>
        <v>-</v>
      </c>
      <c r="JU76" s="19" t="str">
        <f t="shared" ca="1" si="623"/>
        <v>-</v>
      </c>
      <c r="JV76" s="19" t="str">
        <f t="shared" ca="1" si="623"/>
        <v>-</v>
      </c>
      <c r="JW76" s="19">
        <f t="shared" ca="1" si="623"/>
        <v>1</v>
      </c>
      <c r="JX76" s="19">
        <f t="shared" ca="1" si="623"/>
        <v>0.66</v>
      </c>
      <c r="JY76" s="19" t="str">
        <f t="shared" ca="1" si="623"/>
        <v>-</v>
      </c>
      <c r="JZ76" s="5" t="b" cm="1">
        <f t="array" aca="1" ref="JZ76" ca="1">IF(OR(KA76:KH76&lt;&gt;"-"),TRUE,"-")</f>
        <v>1</v>
      </c>
      <c r="KA76" s="237">
        <f t="shared" ca="1" si="634"/>
        <v>2</v>
      </c>
      <c r="KB76" s="237">
        <f t="shared" ca="1" si="634"/>
        <v>2</v>
      </c>
      <c r="KC76" s="237">
        <f t="shared" ca="1" si="634"/>
        <v>2</v>
      </c>
      <c r="KD76" s="237">
        <f t="shared" ca="1" si="634"/>
        <v>2</v>
      </c>
      <c r="KE76" s="237">
        <f t="shared" ca="1" si="634"/>
        <v>2</v>
      </c>
      <c r="KF76" s="237">
        <f t="shared" ca="1" si="634"/>
        <v>2</v>
      </c>
      <c r="KG76" s="237">
        <f t="shared" ca="1" si="634"/>
        <v>2</v>
      </c>
      <c r="KH76" s="237">
        <f t="shared" ca="1" si="634"/>
        <v>2</v>
      </c>
      <c r="KI76" s="5" t="str">
        <f t="array" aca="1" ref="KI76" ca="1">IF(OR(KJ76:KP76&lt;&gt;"-"),TRUE,"-")</f>
        <v>-</v>
      </c>
      <c r="KJ76" s="19" t="str">
        <f t="shared" ca="1" si="625"/>
        <v>-</v>
      </c>
      <c r="KK76" s="19" t="str">
        <f t="shared" ca="1" si="625"/>
        <v>-</v>
      </c>
      <c r="KL76" s="19" t="str">
        <f t="shared" ca="1" si="625"/>
        <v>-</v>
      </c>
      <c r="KM76" s="19" t="str">
        <f t="shared" ca="1" si="625"/>
        <v>-</v>
      </c>
      <c r="KN76" s="19" t="str">
        <f t="shared" ca="1" si="625"/>
        <v>-</v>
      </c>
      <c r="KO76" s="19" t="str">
        <f t="shared" ca="1" si="625"/>
        <v>-</v>
      </c>
      <c r="KP76" s="19" t="str">
        <f t="shared" ca="1" si="625"/>
        <v>-</v>
      </c>
      <c r="KQ76" s="19" t="b">
        <f t="shared" ca="1" si="625"/>
        <v>0</v>
      </c>
      <c r="KR76" s="144">
        <f t="shared" ca="1" si="606"/>
        <v>2</v>
      </c>
      <c r="KS76" s="19">
        <f t="shared" ca="1" si="625"/>
        <v>2</v>
      </c>
      <c r="KT76" s="19" t="b">
        <f t="shared" ca="1" si="625"/>
        <v>0</v>
      </c>
      <c r="KU76" s="19" t="str">
        <f t="shared" ca="1" si="625"/>
        <v>-</v>
      </c>
      <c r="KV76" s="5" t="str">
        <f t="shared" ca="1" si="607"/>
        <v>-</v>
      </c>
      <c r="KW76" s="5" t="str">
        <f t="shared" ca="1" si="607"/>
        <v>-</v>
      </c>
      <c r="KX76" s="5" t="str">
        <f t="shared" ca="1" si="607"/>
        <v>-</v>
      </c>
      <c r="KY76" s="5" t="str">
        <f t="shared" ca="1" si="607"/>
        <v>-</v>
      </c>
      <c r="KZ76" s="19" t="b">
        <f t="shared" ca="1" si="626"/>
        <v>0</v>
      </c>
      <c r="LA76" s="19" t="str">
        <f t="shared" ca="1" si="626"/>
        <v>-</v>
      </c>
      <c r="LB76" s="19" t="str">
        <f t="shared" ca="1" si="626"/>
        <v>-</v>
      </c>
      <c r="LC76" s="19" t="b">
        <f t="shared" ca="1" si="626"/>
        <v>1</v>
      </c>
      <c r="LD76" s="19">
        <f t="shared" ca="1" si="626"/>
        <v>0.75</v>
      </c>
      <c r="LE76" s="19">
        <f t="shared" ca="1" si="626"/>
        <v>0.75</v>
      </c>
      <c r="LF76" s="19">
        <f t="shared" ca="1" si="626"/>
        <v>0.99</v>
      </c>
      <c r="LG76" s="19">
        <f t="shared" ca="1" si="626"/>
        <v>0.5</v>
      </c>
      <c r="LH76" s="19">
        <f t="shared" ca="1" si="626"/>
        <v>0</v>
      </c>
      <c r="LI76" s="19">
        <f t="shared" ca="1" si="626"/>
        <v>0</v>
      </c>
      <c r="LJ76" s="19" t="str">
        <f t="shared" ca="1" si="626"/>
        <v>-</v>
      </c>
      <c r="LK76" s="5" t="str" cm="1">
        <f t="array" aca="1" ref="LK76" ca="1">INDEX(i.meatgrid,$Q76,LK$7)</f>
        <v>-</v>
      </c>
      <c r="LL76" s="19" t="str">
        <f t="shared" ca="1" si="626"/>
        <v>-</v>
      </c>
      <c r="LM76" s="5">
        <f t="shared" ca="1" si="609"/>
        <v>1</v>
      </c>
      <c r="LN76" s="9"/>
      <c r="LO76" s="19">
        <f t="shared" ca="1" si="626"/>
        <v>70</v>
      </c>
      <c r="LP76" s="19">
        <f t="shared" ca="1" si="610"/>
        <v>50</v>
      </c>
      <c r="LQ76" s="19">
        <f t="shared" ca="1" si="610"/>
        <v>80</v>
      </c>
      <c r="LR76" s="19">
        <f t="shared" ca="1" si="610"/>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1"/>
        <v>1</v>
      </c>
      <c r="LX76" s="5">
        <f t="shared" ca="1" si="612"/>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3"/>
        <v>1</v>
      </c>
      <c r="MH76" s="9"/>
      <c r="MI76" s="19" t="b">
        <f t="shared" ca="1" si="614"/>
        <v>0</v>
      </c>
      <c r="MJ76" s="19" t="b">
        <f t="shared" ca="1" si="614"/>
        <v>0</v>
      </c>
      <c r="MK76" s="19">
        <f t="shared" ca="1" si="614"/>
        <v>1</v>
      </c>
      <c r="ML76" s="19">
        <f t="shared" ca="1" si="614"/>
        <v>0.75</v>
      </c>
      <c r="MM76" s="19">
        <f t="shared" ca="1" si="614"/>
        <v>0.75</v>
      </c>
      <c r="MN76" s="19">
        <f t="shared" ca="1" si="614"/>
        <v>0.8</v>
      </c>
      <c r="MO76" s="19">
        <f t="shared" ca="1" si="614"/>
        <v>0.82499999999999996</v>
      </c>
      <c r="MP76" s="19">
        <f t="shared" ca="1" si="614"/>
        <v>0.875</v>
      </c>
      <c r="MQ76" s="19">
        <f t="shared" ca="1" si="614"/>
        <v>0.9</v>
      </c>
      <c r="MR76" s="19">
        <f t="shared" ca="1" si="614"/>
        <v>1</v>
      </c>
      <c r="MS76" s="19">
        <f t="shared" ca="1" si="614"/>
        <v>0.875</v>
      </c>
      <c r="MT76" s="19" t="b">
        <f t="shared" ca="1" si="614"/>
        <v>1</v>
      </c>
      <c r="MU76" s="19">
        <f t="shared" ca="1" si="614"/>
        <v>74.989999999999995</v>
      </c>
      <c r="MV76" s="19" t="str">
        <f t="shared" ca="1" si="614"/>
        <v>-</v>
      </c>
      <c r="MW76" s="19" t="str">
        <f t="shared" ca="1" si="614"/>
        <v>-</v>
      </c>
      <c r="MX76" s="19" t="str">
        <f t="shared" ca="1" si="614"/>
        <v>-</v>
      </c>
      <c r="MY76" s="19" t="str">
        <f t="shared" ca="1" si="615"/>
        <v>-</v>
      </c>
      <c r="MZ76" s="19" t="str">
        <f t="shared" ca="1" si="615"/>
        <v>-</v>
      </c>
      <c r="NA76" s="19" t="str">
        <f t="shared" ca="1" si="615"/>
        <v>-</v>
      </c>
      <c r="NB76" s="19" t="str">
        <f t="shared" ca="1" si="615"/>
        <v>-</v>
      </c>
      <c r="NC76" s="19">
        <f t="shared" ca="1" si="615"/>
        <v>36.99</v>
      </c>
      <c r="ND76" s="19">
        <f t="shared" ca="1" si="615"/>
        <v>36.99</v>
      </c>
      <c r="NE76" s="19" t="str">
        <f t="shared" ca="1" si="615"/>
        <v>-</v>
      </c>
      <c r="NF76" s="19" t="str">
        <f t="shared" ca="1" si="615"/>
        <v>-</v>
      </c>
      <c r="NG76" s="19" t="str">
        <f t="shared" ca="1" si="615"/>
        <v>-</v>
      </c>
      <c r="NH76" s="19" t="str">
        <f t="shared" ca="1" si="615"/>
        <v>-</v>
      </c>
      <c r="NI76" s="19" t="str">
        <f t="shared" ca="1" si="615"/>
        <v>-</v>
      </c>
      <c r="NJ76" s="19">
        <f t="shared" ca="1" si="615"/>
        <v>49.99</v>
      </c>
      <c r="NK76" s="19">
        <f t="shared" ca="1" si="615"/>
        <v>49.99</v>
      </c>
      <c r="NL76" s="19">
        <f t="shared" ca="1" si="615"/>
        <v>49.99</v>
      </c>
      <c r="NM76" s="19">
        <f t="shared" ca="1" si="615"/>
        <v>49.99</v>
      </c>
      <c r="NN76" s="19">
        <f t="shared" ca="1" si="615"/>
        <v>49.99</v>
      </c>
      <c r="NO76" s="19">
        <f t="shared" ca="1" si="615"/>
        <v>49.99</v>
      </c>
      <c r="NP76" s="19">
        <f t="shared" ca="1" si="615"/>
        <v>49.99</v>
      </c>
      <c r="NQ76" s="19">
        <f t="shared" ca="1" si="615"/>
        <v>49.99</v>
      </c>
      <c r="NR76" s="19">
        <f t="shared" ca="1" si="615"/>
        <v>412.99</v>
      </c>
      <c r="NS76" s="19">
        <f t="shared" ca="1" si="615"/>
        <v>412.99</v>
      </c>
      <c r="NT76" s="19" t="str">
        <f t="shared" ca="1" si="615"/>
        <v>-</v>
      </c>
      <c r="NU76" s="19" t="str">
        <f t="shared" ca="1" si="615"/>
        <v>-</v>
      </c>
      <c r="NV76" s="19" t="str">
        <f t="shared" ca="1" si="615"/>
        <v>-</v>
      </c>
      <c r="NW76" s="19" t="str">
        <f t="shared" ca="1" si="615"/>
        <v>-</v>
      </c>
      <c r="NX76" s="19" t="str">
        <f t="shared" ca="1" si="615"/>
        <v>-</v>
      </c>
      <c r="NY76" s="19">
        <f t="shared" ca="1" si="615"/>
        <v>6.8900000000000006</v>
      </c>
      <c r="NZ76" s="19">
        <f t="shared" ca="1" si="615"/>
        <v>6.8900000000000006</v>
      </c>
      <c r="OA76" s="19">
        <f t="shared" ref="OA76:ON76" ca="1" si="638">OFFSET(OA$5,$B76,0)</f>
        <v>6.8900000000000006</v>
      </c>
      <c r="OB76" s="19">
        <f t="shared" ca="1" si="638"/>
        <v>6.8900000000000006</v>
      </c>
      <c r="OC76" s="19">
        <f t="shared" ca="1" si="638"/>
        <v>6.8900000000000006</v>
      </c>
      <c r="OD76" s="19">
        <f t="shared" ca="1" si="638"/>
        <v>6.8900000000000006</v>
      </c>
      <c r="OE76" s="19">
        <f t="shared" ca="1" si="638"/>
        <v>6.8900000000000006</v>
      </c>
      <c r="OF76" s="19">
        <f t="shared" ca="1" si="638"/>
        <v>6.8900000000000006</v>
      </c>
      <c r="OG76" s="19">
        <f t="shared" ca="1" si="638"/>
        <v>346.99</v>
      </c>
      <c r="OH76" s="19">
        <f t="shared" ca="1" si="638"/>
        <v>346.99</v>
      </c>
      <c r="OI76" s="19" t="str">
        <f t="shared" ca="1" si="638"/>
        <v>-</v>
      </c>
      <c r="OJ76" s="19" t="str">
        <f t="shared" ca="1" si="638"/>
        <v>-</v>
      </c>
      <c r="OK76" s="19" t="str">
        <f t="shared" ca="1" si="638"/>
        <v>-</v>
      </c>
      <c r="OL76" s="19" t="str">
        <f t="shared" ca="1" si="638"/>
        <v>-</v>
      </c>
      <c r="OM76" s="19" t="str">
        <f t="shared" ca="1" si="638"/>
        <v>-</v>
      </c>
      <c r="ON76" s="19">
        <f t="shared" ca="1" si="638"/>
        <v>0</v>
      </c>
      <c r="OO76" s="24">
        <v>0</v>
      </c>
    </row>
    <row r="77" spans="1:405" outlineLevel="2">
      <c r="A77" s="21">
        <f t="shared" si="158"/>
        <v>72</v>
      </c>
      <c r="B77" s="222">
        <f t="shared" ca="1" si="627"/>
        <v>67</v>
      </c>
      <c r="C77">
        <v>203</v>
      </c>
      <c r="D77" s="549" t="str">
        <f t="shared" ca="1" si="576"/>
        <v>GSM</v>
      </c>
      <c r="E77" t="b">
        <v>0</v>
      </c>
      <c r="F77" t="b">
        <v>0</v>
      </c>
      <c r="G77" t="b">
        <f t="shared" si="577"/>
        <v>0</v>
      </c>
      <c r="H77" s="237">
        <f t="shared" ca="1" si="628"/>
        <v>2</v>
      </c>
      <c r="I77" s="237">
        <f t="shared" ca="1" si="628"/>
        <v>1</v>
      </c>
      <c r="J77" s="237" t="str">
        <f t="shared" ca="1" si="628"/>
        <v/>
      </c>
      <c r="K77" s="237">
        <f t="shared" ca="1" si="628"/>
        <v>2</v>
      </c>
      <c r="L77" s="237">
        <f t="shared" ca="1" si="616"/>
        <v>2</v>
      </c>
      <c r="M77" s="237">
        <f t="shared" ca="1" si="616"/>
        <v>2</v>
      </c>
      <c r="N77" s="237">
        <f t="shared" ca="1" si="628"/>
        <v>3</v>
      </c>
      <c r="O77" s="237">
        <f t="shared" ca="1" si="616"/>
        <v>1</v>
      </c>
      <c r="P77" s="237">
        <f t="shared" ca="1" si="628"/>
        <v>1</v>
      </c>
      <c r="Q77" s="237">
        <f t="shared" ca="1" si="628"/>
        <v>4</v>
      </c>
      <c r="R77" s="237">
        <f t="shared" ca="1" si="628"/>
        <v>1</v>
      </c>
      <c r="S77" s="237">
        <f t="shared" ca="1" si="628"/>
        <v>1</v>
      </c>
      <c r="T77" s="237">
        <f t="shared" ca="1" si="628"/>
        <v>1</v>
      </c>
      <c r="U77" s="275"/>
      <c r="V77" s="275"/>
      <c r="W77" s="237">
        <f t="shared" ca="1" si="617"/>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8"/>
        <v>2</v>
      </c>
      <c r="AH77" s="5">
        <f t="shared" ca="1" si="578"/>
        <v>0</v>
      </c>
      <c r="AI77" s="5">
        <f t="shared" ca="1" si="579"/>
        <v>1</v>
      </c>
      <c r="AJ77">
        <f t="shared" ca="1" si="580"/>
        <v>1</v>
      </c>
      <c r="AK77">
        <v>1</v>
      </c>
      <c r="AL77" s="231" t="str">
        <f ca="1">TEXT(LEFT(OFFSET(AL77,-1,0),5)+1,"00000")&amp;MID(OFFSET(AL77,-1,0),6,FIND(" ",OFFSET(AL77,-1,0),7)-5)
&amp; $D77           &amp; IF($IG77=0," FWM","")&amp;IF($IG77=1," MWM","")&amp;IF($IG77=5," Mat","")&amp;IF($IH77=TRUE,"&amp;BBT","    ")          &amp; " Day"&amp;INDEX(i.DOY,$N77,1)
&amp; " Scan"&amp;TEXT($O77,"0")        &amp;" "&amp; INDEX(DataMaster!$B$98:$B$104,$Q77,0)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9"/>
        <v>-</v>
      </c>
      <c r="AP77" s="237" t="str">
        <f t="shared" ca="1" si="629"/>
        <v>-</v>
      </c>
      <c r="AQ77" s="237" t="str">
        <f t="shared" ca="1" si="629"/>
        <v>-</v>
      </c>
      <c r="AR77" s="237" t="str">
        <f t="shared" ca="1" si="629"/>
        <v>-</v>
      </c>
      <c r="AS77" s="237" t="str">
        <f t="shared" ca="1" si="629"/>
        <v>-</v>
      </c>
      <c r="AT77" s="237" t="str">
        <f t="shared" ca="1" si="629"/>
        <v>-</v>
      </c>
      <c r="AU77" s="237" t="str">
        <f t="shared" ca="1" si="629"/>
        <v>-</v>
      </c>
      <c r="AV77" s="237" t="str">
        <f t="shared" ca="1" si="629"/>
        <v>-</v>
      </c>
      <c r="AW77" s="9"/>
      <c r="AX77" s="5" t="b">
        <f t="shared" ca="1" si="581"/>
        <v>0</v>
      </c>
      <c r="AY77" s="5" t="str">
        <f t="shared" ca="1" si="581"/>
        <v>-</v>
      </c>
      <c r="AZ77" s="5" t="b">
        <f t="shared" ca="1" si="581"/>
        <v>0</v>
      </c>
      <c r="BA77" s="5" t="b">
        <f t="shared" ca="1" si="581"/>
        <v>1</v>
      </c>
      <c r="BB77" s="5" t="b">
        <f t="shared" ca="1" si="581"/>
        <v>1</v>
      </c>
      <c r="BC77" s="144">
        <f t="shared" ca="1" si="581"/>
        <v>0</v>
      </c>
      <c r="BD77" s="19" t="b">
        <f t="shared" ca="1" si="582"/>
        <v>1</v>
      </c>
      <c r="BE77" s="9"/>
      <c r="BF77" s="5" t="str">
        <f t="shared" ca="1" si="583"/>
        <v>-</v>
      </c>
      <c r="BG77" s="19" t="str">
        <f t="shared" ca="1" si="584"/>
        <v>-</v>
      </c>
      <c r="BH77" s="19" t="str">
        <f t="shared" ca="1" si="584"/>
        <v>-</v>
      </c>
      <c r="BI77" s="19" t="str">
        <f t="shared" ca="1" si="584"/>
        <v>-</v>
      </c>
      <c r="BJ77" s="5" t="str">
        <f t="shared" ca="1" si="585"/>
        <v>-</v>
      </c>
      <c r="BK77" s="19" t="str">
        <f t="shared" ca="1" si="586"/>
        <v>-</v>
      </c>
      <c r="BL77" s="5" t="str">
        <f t="shared" ca="1" si="587"/>
        <v>-</v>
      </c>
      <c r="BM77" s="19" t="str">
        <f t="shared" ca="1" si="588"/>
        <v>-</v>
      </c>
      <c r="BN77" s="19" t="str">
        <f t="shared" ca="1" si="588"/>
        <v>-</v>
      </c>
      <c r="BO77" s="19" t="str">
        <f t="shared" ca="1" si="588"/>
        <v>-</v>
      </c>
      <c r="BP77" s="5" t="str">
        <f t="shared" ca="1" si="589"/>
        <v>-</v>
      </c>
      <c r="BQ77" s="9"/>
      <c r="BR77" s="19" t="str">
        <f t="shared" ca="1" si="590"/>
        <v>-</v>
      </c>
      <c r="BS77" s="19" t="str">
        <f t="shared" ca="1" si="590"/>
        <v>-</v>
      </c>
      <c r="BT77" s="19" t="str">
        <f t="shared" ca="1" si="590"/>
        <v>-</v>
      </c>
      <c r="BU77" s="19" t="str">
        <f t="shared" ca="1" si="590"/>
        <v>-</v>
      </c>
      <c r="BV77" s="19" t="str">
        <f t="shared" ca="1" si="590"/>
        <v>-</v>
      </c>
      <c r="BW77" s="19" t="str">
        <f t="shared" ca="1" si="590"/>
        <v>-</v>
      </c>
      <c r="BX77" s="19" t="str">
        <f t="shared" ca="1" si="590"/>
        <v>-</v>
      </c>
      <c r="BY77" s="19" t="str">
        <f t="shared" ca="1" si="590"/>
        <v>-</v>
      </c>
      <c r="BZ77" s="19" t="str">
        <f t="shared" ca="1" si="590"/>
        <v>-</v>
      </c>
      <c r="CA77" s="19" t="str">
        <f t="shared" ca="1" si="590"/>
        <v>-</v>
      </c>
      <c r="CB77" s="9"/>
      <c r="CC77" s="237" t="b">
        <f t="shared" ca="1" si="635"/>
        <v>1</v>
      </c>
      <c r="CD77" s="12" t="b">
        <v>1</v>
      </c>
      <c r="CE77" s="237" t="b">
        <f t="shared" ca="1" si="635"/>
        <v>1</v>
      </c>
      <c r="CF77" s="251">
        <f t="shared" ca="1" si="630"/>
        <v>2234101</v>
      </c>
      <c r="CG77" s="12" t="b">
        <v>1</v>
      </c>
      <c r="CH77" s="12">
        <v>0</v>
      </c>
      <c r="CI77" s="12" t="b">
        <v>0</v>
      </c>
      <c r="CJ77" s="237">
        <f t="shared" ca="1" si="631"/>
        <v>2234106</v>
      </c>
      <c r="CK77" s="19" t="str">
        <f t="shared" ca="1" si="619"/>
        <v>-</v>
      </c>
      <c r="CL77" s="12">
        <v>1</v>
      </c>
      <c r="CM77" s="12">
        <v>1</v>
      </c>
      <c r="CN77" s="9"/>
      <c r="CO77" s="444">
        <f t="shared" ca="1" si="592"/>
        <v>652</v>
      </c>
      <c r="CP77" s="444">
        <f t="shared" ca="1" si="592"/>
        <v>686</v>
      </c>
      <c r="CQ77" s="444">
        <f t="shared" ca="1" si="592"/>
        <v>721</v>
      </c>
      <c r="CR77" s="152">
        <f t="shared" ca="1" si="593"/>
        <v>378</v>
      </c>
      <c r="CS77" s="152">
        <f t="shared" ca="1" si="593"/>
        <v>413</v>
      </c>
      <c r="CT77" s="152">
        <f t="shared" ca="1" si="593"/>
        <v>448</v>
      </c>
      <c r="CU77" s="19" t="str">
        <f t="shared" ca="1" si="594"/>
        <v>-</v>
      </c>
      <c r="CV77" s="19" t="str">
        <f t="shared" ca="1" si="594"/>
        <v>-</v>
      </c>
      <c r="CW77" s="19" t="str">
        <f t="shared" ca="1" si="594"/>
        <v>-</v>
      </c>
      <c r="CX77" s="19" t="str">
        <f t="shared" ca="1" si="594"/>
        <v>-</v>
      </c>
      <c r="CY77" s="19" t="str">
        <f t="shared" ca="1" si="594"/>
        <v>-</v>
      </c>
      <c r="CZ77" s="19" t="b">
        <f t="shared" ca="1" si="594"/>
        <v>1</v>
      </c>
      <c r="DA77" s="19">
        <f t="shared" ca="1" si="594"/>
        <v>0</v>
      </c>
      <c r="DB77" s="19">
        <f t="shared" ca="1" si="594"/>
        <v>0</v>
      </c>
      <c r="DC77" s="19">
        <f t="shared" ca="1" si="594"/>
        <v>0</v>
      </c>
      <c r="DD77" s="19">
        <f t="shared" ca="1" si="594"/>
        <v>0</v>
      </c>
      <c r="DE77" s="19">
        <f t="shared" ca="1" si="594"/>
        <v>0</v>
      </c>
      <c r="DF77" s="19">
        <f t="shared" ca="1" si="594"/>
        <v>0</v>
      </c>
      <c r="DG77" s="19">
        <f t="shared" ca="1" si="594"/>
        <v>0</v>
      </c>
      <c r="DH77" s="19">
        <f t="shared" ca="1" si="594"/>
        <v>0</v>
      </c>
      <c r="DI77" s="19">
        <f t="shared" ca="1" si="594"/>
        <v>0</v>
      </c>
      <c r="DJ77" s="19">
        <f t="shared" ca="1" si="594"/>
        <v>0</v>
      </c>
      <c r="DK77" s="19">
        <f t="shared" ca="1" si="594"/>
        <v>0</v>
      </c>
      <c r="DL77" s="19">
        <f t="shared" ca="1" si="595"/>
        <v>0</v>
      </c>
      <c r="DM77" s="12">
        <v>1</v>
      </c>
      <c r="DN77" s="12">
        <v>1</v>
      </c>
      <c r="DO77" s="19">
        <f t="shared" ca="1" si="632"/>
        <v>0</v>
      </c>
      <c r="DP77" s="19" t="str">
        <f t="shared" ca="1" si="632"/>
        <v>-</v>
      </c>
      <c r="DQ77" s="19" t="str">
        <f t="shared" ca="1" si="632"/>
        <v>-</v>
      </c>
      <c r="DR77" s="19" t="str">
        <f t="shared" ca="1" si="632"/>
        <v>-</v>
      </c>
      <c r="DS77" s="19" t="str">
        <f t="shared" ca="1" si="595"/>
        <v>-</v>
      </c>
      <c r="DT77" s="19" t="str">
        <f t="shared" ca="1" si="595"/>
        <v>-</v>
      </c>
      <c r="DU77" s="19">
        <f t="shared" ca="1" si="595"/>
        <v>0</v>
      </c>
      <c r="DV77" s="19" t="str">
        <f t="shared" ca="1" si="595"/>
        <v>-</v>
      </c>
      <c r="DW77" s="19" t="str">
        <f t="shared" ca="1" si="595"/>
        <v>-</v>
      </c>
      <c r="DX77" s="19" t="str">
        <f t="shared" ca="1" si="595"/>
        <v>-</v>
      </c>
      <c r="DY77" s="19" t="str">
        <f t="shared" ca="1" si="595"/>
        <v>-</v>
      </c>
      <c r="DZ77" s="19" t="str">
        <f t="shared" ca="1" si="595"/>
        <v>-</v>
      </c>
      <c r="EA77" s="19" t="str">
        <f t="shared" ca="1" si="595"/>
        <v>-</v>
      </c>
      <c r="EB77" s="19" t="str">
        <f t="shared" ca="1" si="595"/>
        <v>-</v>
      </c>
      <c r="EC77" s="19" t="str">
        <f t="shared" ca="1" si="595"/>
        <v>-</v>
      </c>
      <c r="ED77" s="19">
        <f t="shared" ca="1" si="595"/>
        <v>0</v>
      </c>
      <c r="EE77" s="19">
        <f t="shared" ca="1" si="595"/>
        <v>0</v>
      </c>
      <c r="EF77" s="19">
        <f t="shared" ca="1" si="595"/>
        <v>0</v>
      </c>
      <c r="EG77" s="124">
        <f t="shared" ref="EG77:EX77" ca="1" si="639">IF(AND($K77=EG$9,$N77=EG$11,$AB77=EG$8,$AI77=EG$12),INDEX(i.FS_Strategy,$AC77+1,$AB77),0)</f>
        <v>0</v>
      </c>
      <c r="EH77" s="124">
        <f t="shared" ca="1" si="639"/>
        <v>0</v>
      </c>
      <c r="EI77" s="124">
        <f t="shared" ca="1" si="639"/>
        <v>0</v>
      </c>
      <c r="EJ77" s="124">
        <f t="shared" ca="1" si="639"/>
        <v>0</v>
      </c>
      <c r="EK77" s="124">
        <f t="shared" ca="1" si="639"/>
        <v>0</v>
      </c>
      <c r="EL77" s="124">
        <f t="shared" ca="1" si="639"/>
        <v>0</v>
      </c>
      <c r="EM77" s="124">
        <f t="shared" ca="1" si="639"/>
        <v>0</v>
      </c>
      <c r="EN77" s="124">
        <f t="shared" ca="1" si="639"/>
        <v>0</v>
      </c>
      <c r="EO77" s="124">
        <f t="shared" ca="1" si="639"/>
        <v>0</v>
      </c>
      <c r="EP77" s="124">
        <f t="shared" ca="1" si="639"/>
        <v>0</v>
      </c>
      <c r="EQ77" s="124">
        <f t="shared" ca="1" si="639"/>
        <v>0</v>
      </c>
      <c r="ER77" s="124">
        <f t="shared" ca="1" si="639"/>
        <v>0</v>
      </c>
      <c r="ES77" s="124">
        <f t="shared" ca="1" si="639"/>
        <v>0</v>
      </c>
      <c r="ET77" s="124">
        <f t="shared" ca="1" si="639"/>
        <v>0</v>
      </c>
      <c r="EU77" s="124">
        <f t="shared" ca="1" si="639"/>
        <v>0</v>
      </c>
      <c r="EV77" s="124">
        <f t="shared" ca="1" si="639"/>
        <v>0</v>
      </c>
      <c r="EW77" s="124">
        <f t="shared" ca="1" si="639"/>
        <v>0</v>
      </c>
      <c r="EX77" s="124">
        <f t="shared" ca="1" si="639"/>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0">IF(AND($K77=FB$9,$N77=FB$11,$AB77=FB$8),INDEX(i.FS_Strategy,$AE77+1,$AB77),0)</f>
        <v>0</v>
      </c>
      <c r="FC77" s="125">
        <f t="shared" ca="1" si="640"/>
        <v>0</v>
      </c>
      <c r="FD77" s="125">
        <f t="shared" ca="1" si="640"/>
        <v>0</v>
      </c>
      <c r="FE77" s="125">
        <f t="shared" ca="1" si="640"/>
        <v>0</v>
      </c>
      <c r="FF77" s="125">
        <f t="shared" ca="1" si="640"/>
        <v>0</v>
      </c>
      <c r="FG77" s="125">
        <f t="shared" ca="1" si="640"/>
        <v>0</v>
      </c>
      <c r="FH77" s="125">
        <f t="shared" ca="1" si="640"/>
        <v>0</v>
      </c>
      <c r="FI77" s="125">
        <f t="shared" ca="1" si="640"/>
        <v>0</v>
      </c>
      <c r="FJ77" s="125">
        <f t="shared" ca="1" si="640"/>
        <v>0</v>
      </c>
      <c r="FK77" s="125">
        <f t="shared" ca="1" si="640"/>
        <v>0</v>
      </c>
      <c r="FL77" s="125">
        <f t="shared" ca="1" si="640"/>
        <v>0</v>
      </c>
      <c r="FM77" s="125">
        <f t="shared" ca="1" si="640"/>
        <v>0</v>
      </c>
      <c r="FN77" s="125">
        <f t="shared" ca="1" si="640"/>
        <v>0</v>
      </c>
      <c r="FO77" s="124">
        <f t="shared" ref="FO77:GF77" ca="1" si="641">IF(AND($K77=FO$9,$N77=FO$11,$AB77=FO$8,$AI77=FO$12),INDEX(i.FS_Strategy,$AC77+1,$AB77),0)</f>
        <v>0</v>
      </c>
      <c r="FP77" s="124">
        <f t="shared" ca="1" si="641"/>
        <v>0</v>
      </c>
      <c r="FQ77" s="124">
        <f t="shared" ca="1" si="641"/>
        <v>0</v>
      </c>
      <c r="FR77" s="124">
        <f t="shared" ca="1" si="641"/>
        <v>0</v>
      </c>
      <c r="FS77" s="124">
        <f t="shared" ca="1" si="641"/>
        <v>0</v>
      </c>
      <c r="FT77" s="124">
        <f t="shared" ca="1" si="641"/>
        <v>0</v>
      </c>
      <c r="FU77" s="124">
        <f t="shared" ca="1" si="641"/>
        <v>0</v>
      </c>
      <c r="FV77" s="124">
        <f t="shared" ca="1" si="641"/>
        <v>0</v>
      </c>
      <c r="FW77" s="124">
        <f t="shared" ca="1" si="641"/>
        <v>0</v>
      </c>
      <c r="FX77" s="124">
        <f t="shared" ca="1" si="641"/>
        <v>0</v>
      </c>
      <c r="FY77" s="124">
        <f t="shared" ca="1" si="641"/>
        <v>0</v>
      </c>
      <c r="FZ77" s="124">
        <f t="shared" ca="1" si="641"/>
        <v>0</v>
      </c>
      <c r="GA77" s="124">
        <f t="shared" ca="1" si="641"/>
        <v>0</v>
      </c>
      <c r="GB77" s="124">
        <f t="shared" ca="1" si="641"/>
        <v>0</v>
      </c>
      <c r="GC77" s="124">
        <f t="shared" ca="1" si="641"/>
        <v>0</v>
      </c>
      <c r="GD77" s="124">
        <f t="shared" ca="1" si="641"/>
        <v>0</v>
      </c>
      <c r="GE77" s="124">
        <f t="shared" ca="1" si="641"/>
        <v>0</v>
      </c>
      <c r="GF77" s="124">
        <f t="shared" ca="1" si="641"/>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2">IF(AND($K77=GJ$9,$N77=GJ$11,$AB77=GJ$8),INDEX(i.FS_Strategy,$AE77+1,$AB77),0)</f>
        <v>0</v>
      </c>
      <c r="GK77" s="125">
        <f t="shared" ca="1" si="642"/>
        <v>0</v>
      </c>
      <c r="GL77" s="125">
        <f t="shared" ca="1" si="642"/>
        <v>0</v>
      </c>
      <c r="GM77" s="125">
        <f t="shared" ca="1" si="642"/>
        <v>0</v>
      </c>
      <c r="GN77" s="125">
        <f t="shared" ca="1" si="642"/>
        <v>0</v>
      </c>
      <c r="GO77" s="125">
        <f t="shared" ca="1" si="642"/>
        <v>0</v>
      </c>
      <c r="GP77" s="125">
        <f t="shared" ca="1" si="642"/>
        <v>0</v>
      </c>
      <c r="GQ77" s="125">
        <f t="shared" ca="1" si="642"/>
        <v>0</v>
      </c>
      <c r="GR77" s="125">
        <f t="shared" ca="1" si="642"/>
        <v>0</v>
      </c>
      <c r="GS77" s="125">
        <f t="shared" ca="1" si="642"/>
        <v>0</v>
      </c>
      <c r="GT77" s="125">
        <f t="shared" ca="1" si="642"/>
        <v>0</v>
      </c>
      <c r="GU77" s="125">
        <f t="shared" ca="1" si="642"/>
        <v>0</v>
      </c>
      <c r="GV77" s="125">
        <f t="shared" ca="1" si="642"/>
        <v>0</v>
      </c>
      <c r="GW77" s="124">
        <f t="shared" ref="GW77:HN77" ca="1" si="643">IF(AND($K77=GW$9,$N77=GW$11,$AB77=GW$8,$AI77=GW$12),INDEX(i.FS_Strategy,$AC77+1,$AB77),0)</f>
        <v>0</v>
      </c>
      <c r="GX77" s="124">
        <f t="shared" ca="1" si="643"/>
        <v>0</v>
      </c>
      <c r="GY77" s="124">
        <f t="shared" ca="1" si="643"/>
        <v>0</v>
      </c>
      <c r="GZ77" s="124">
        <f t="shared" ca="1" si="643"/>
        <v>0</v>
      </c>
      <c r="HA77" s="124">
        <f t="shared" ca="1" si="643"/>
        <v>0</v>
      </c>
      <c r="HB77" s="124">
        <f t="shared" ca="1" si="643"/>
        <v>0</v>
      </c>
      <c r="HC77" s="124">
        <f t="shared" ca="1" si="643"/>
        <v>0</v>
      </c>
      <c r="HD77" s="124">
        <f t="shared" ca="1" si="643"/>
        <v>0</v>
      </c>
      <c r="HE77" s="124">
        <f t="shared" ca="1" si="643"/>
        <v>0</v>
      </c>
      <c r="HF77" s="124">
        <f t="shared" ca="1" si="643"/>
        <v>0</v>
      </c>
      <c r="HG77" s="124">
        <f t="shared" ca="1" si="643"/>
        <v>0</v>
      </c>
      <c r="HH77" s="124">
        <f t="shared" ca="1" si="643"/>
        <v>0</v>
      </c>
      <c r="HI77" s="124">
        <f t="shared" ca="1" si="643"/>
        <v>0</v>
      </c>
      <c r="HJ77" s="124">
        <f t="shared" ca="1" si="643"/>
        <v>0</v>
      </c>
      <c r="HK77" s="124">
        <f t="shared" ca="1" si="643"/>
        <v>0</v>
      </c>
      <c r="HL77" s="124">
        <f t="shared" ca="1" si="643"/>
        <v>0</v>
      </c>
      <c r="HM77" s="124">
        <f t="shared" ca="1" si="643"/>
        <v>0</v>
      </c>
      <c r="HN77" s="124">
        <f t="shared" ca="1" si="643"/>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4">IF(AND($K77=HR$9,$N77=HR$11,$AB77=HR$8),INDEX(i.FS_Strategy,$AE77+1,$AB77),0)</f>
        <v>0</v>
      </c>
      <c r="HS77" s="125">
        <f t="shared" ca="1" si="644"/>
        <v>0</v>
      </c>
      <c r="HT77" s="125">
        <f t="shared" ca="1" si="644"/>
        <v>0</v>
      </c>
      <c r="HU77" s="125">
        <f t="shared" ca="1" si="644"/>
        <v>0</v>
      </c>
      <c r="HV77" s="125">
        <f t="shared" ca="1" si="644"/>
        <v>0</v>
      </c>
      <c r="HW77" s="125">
        <f t="shared" ca="1" si="644"/>
        <v>0</v>
      </c>
      <c r="HX77" s="125">
        <f t="shared" ca="1" si="644"/>
        <v>0</v>
      </c>
      <c r="HY77" s="125">
        <f t="shared" ca="1" si="644"/>
        <v>0</v>
      </c>
      <c r="HZ77" s="125">
        <f t="shared" ca="1" si="644"/>
        <v>0</v>
      </c>
      <c r="IA77" s="125">
        <f t="shared" ca="1" si="644"/>
        <v>0</v>
      </c>
      <c r="IB77" s="125">
        <f t="shared" ca="1" si="644"/>
        <v>0</v>
      </c>
      <c r="IC77" s="125">
        <f t="shared" ca="1" si="644"/>
        <v>0</v>
      </c>
      <c r="ID77" s="125">
        <f t="shared" ca="1" si="644"/>
        <v>0</v>
      </c>
      <c r="IE77" s="5">
        <f t="shared" ca="1" si="599"/>
        <v>67</v>
      </c>
      <c r="IF77" s="9"/>
      <c r="IG77" s="5">
        <f t="shared" ca="1" si="600"/>
        <v>1</v>
      </c>
      <c r="IH77" s="5" t="b">
        <f t="shared" ca="1" si="600"/>
        <v>0</v>
      </c>
      <c r="II77" s="19">
        <f t="shared" ca="1" si="601"/>
        <v>0</v>
      </c>
      <c r="IJ77" s="5">
        <f t="shared" ca="1" si="600"/>
        <v>55</v>
      </c>
      <c r="IK77" s="19">
        <f t="shared" ca="1" si="601"/>
        <v>1</v>
      </c>
      <c r="IL77" s="19">
        <f t="shared" ca="1" si="601"/>
        <v>0</v>
      </c>
      <c r="IM77" s="19">
        <f t="shared" ca="1" si="601"/>
        <v>0</v>
      </c>
      <c r="IN77" s="19">
        <f t="shared" ca="1" si="601"/>
        <v>0</v>
      </c>
      <c r="IO77" s="19">
        <f t="shared" ca="1" si="601"/>
        <v>0</v>
      </c>
      <c r="IP77" s="19">
        <f t="shared" ca="1" si="601"/>
        <v>0</v>
      </c>
      <c r="IQ77" s="19">
        <f t="shared" ca="1" si="601"/>
        <v>0</v>
      </c>
      <c r="IR77" s="19">
        <f t="shared" ca="1" si="601"/>
        <v>0</v>
      </c>
      <c r="IS77" s="19">
        <f t="shared" ca="1" si="601"/>
        <v>0</v>
      </c>
      <c r="IT77" s="19">
        <f t="shared" ca="1" si="601"/>
        <v>0</v>
      </c>
      <c r="IU77" s="19">
        <f t="shared" ca="1" si="601"/>
        <v>0</v>
      </c>
      <c r="IV77" s="19">
        <f t="shared" ca="1" si="601"/>
        <v>0</v>
      </c>
      <c r="IW77" s="19">
        <f t="shared" ca="1" si="601"/>
        <v>0</v>
      </c>
      <c r="IX77" s="19">
        <f t="shared" ca="1" si="601"/>
        <v>0</v>
      </c>
      <c r="IY77" s="19">
        <f t="shared" ca="1" si="601"/>
        <v>0</v>
      </c>
      <c r="IZ77" s="19">
        <f t="shared" ca="1" si="601"/>
        <v>0</v>
      </c>
      <c r="JA77" s="19">
        <f t="shared" ca="1" si="601"/>
        <v>0</v>
      </c>
      <c r="JB77" s="19">
        <f t="shared" ca="1" si="601"/>
        <v>0</v>
      </c>
      <c r="JC77" s="19">
        <f t="shared" ca="1" si="601"/>
        <v>0</v>
      </c>
      <c r="JD77" s="19">
        <f t="shared" ca="1" si="601"/>
        <v>0</v>
      </c>
      <c r="JE77" s="19">
        <f t="shared" ca="1" si="601"/>
        <v>0</v>
      </c>
      <c r="JF77" s="19">
        <f t="shared" ca="1" si="601"/>
        <v>0</v>
      </c>
      <c r="JG77" s="19">
        <f t="shared" ca="1" si="601"/>
        <v>1</v>
      </c>
      <c r="JH77" s="19">
        <f t="shared" ca="1" si="601"/>
        <v>0</v>
      </c>
      <c r="JI77" s="19">
        <f t="shared" ca="1" si="601"/>
        <v>1</v>
      </c>
      <c r="JJ77" s="9"/>
      <c r="JK77" s="5" t="b">
        <f t="shared" ca="1" si="602"/>
        <v>0</v>
      </c>
      <c r="JL77" s="19" t="str">
        <f t="shared" ca="1" si="603"/>
        <v>-</v>
      </c>
      <c r="JM77" s="19" t="str">
        <f t="shared" ca="1" si="603"/>
        <v>-</v>
      </c>
      <c r="JN77" s="5" t="b">
        <f t="shared" ca="1" si="604"/>
        <v>0</v>
      </c>
      <c r="JO77" s="5" t="b">
        <f t="shared" ca="1" si="604"/>
        <v>0</v>
      </c>
      <c r="JP77" s="5" t="b">
        <f t="shared" ca="1" si="604"/>
        <v>1</v>
      </c>
      <c r="JQ77" s="144">
        <f t="shared" ca="1" si="622"/>
        <v>1</v>
      </c>
      <c r="JR77" s="144">
        <f t="shared" ca="1" si="622"/>
        <v>1</v>
      </c>
      <c r="JS77" s="19" t="str">
        <f t="shared" ca="1" si="623"/>
        <v>-</v>
      </c>
      <c r="JT77" s="19" t="str">
        <f t="shared" ca="1" si="623"/>
        <v>-</v>
      </c>
      <c r="JU77" s="19" t="str">
        <f t="shared" ca="1" si="623"/>
        <v>-</v>
      </c>
      <c r="JV77" s="19" t="str">
        <f t="shared" ca="1" si="623"/>
        <v>-</v>
      </c>
      <c r="JW77" s="19">
        <f t="shared" ca="1" si="623"/>
        <v>1</v>
      </c>
      <c r="JX77" s="19">
        <f t="shared" ca="1" si="623"/>
        <v>0.66</v>
      </c>
      <c r="JY77" s="19" t="str">
        <f t="shared" ca="1" si="623"/>
        <v>-</v>
      </c>
      <c r="JZ77" s="5" t="b" cm="1">
        <f t="array" aca="1" ref="JZ77" ca="1">IF(OR(KA77:KH77&lt;&gt;"-"),TRUE,"-")</f>
        <v>1</v>
      </c>
      <c r="KA77" s="237">
        <f t="shared" ca="1" si="634"/>
        <v>2</v>
      </c>
      <c r="KB77" s="237">
        <f t="shared" ca="1" si="634"/>
        <v>2</v>
      </c>
      <c r="KC77" s="237">
        <f t="shared" ca="1" si="634"/>
        <v>2</v>
      </c>
      <c r="KD77" s="237">
        <f t="shared" ca="1" si="634"/>
        <v>2</v>
      </c>
      <c r="KE77" s="237">
        <f t="shared" ca="1" si="634"/>
        <v>2</v>
      </c>
      <c r="KF77" s="237">
        <f t="shared" ca="1" si="634"/>
        <v>2</v>
      </c>
      <c r="KG77" s="237">
        <f t="shared" ca="1" si="634"/>
        <v>2</v>
      </c>
      <c r="KH77" s="237">
        <f t="shared" ca="1" si="634"/>
        <v>2</v>
      </c>
      <c r="KI77" s="5" t="str">
        <f t="array" aca="1" ref="KI77" ca="1">IF(OR(KJ77:KP77&lt;&gt;"-"),TRUE,"-")</f>
        <v>-</v>
      </c>
      <c r="KJ77" s="19" t="str">
        <f t="shared" ca="1" si="625"/>
        <v>-</v>
      </c>
      <c r="KK77" s="19" t="str">
        <f t="shared" ca="1" si="625"/>
        <v>-</v>
      </c>
      <c r="KL77" s="19" t="str">
        <f t="shared" ca="1" si="625"/>
        <v>-</v>
      </c>
      <c r="KM77" s="19" t="str">
        <f t="shared" ca="1" si="625"/>
        <v>-</v>
      </c>
      <c r="KN77" s="19" t="str">
        <f t="shared" ca="1" si="625"/>
        <v>-</v>
      </c>
      <c r="KO77" s="19" t="str">
        <f t="shared" ca="1" si="625"/>
        <v>-</v>
      </c>
      <c r="KP77" s="19" t="str">
        <f t="shared" ca="1" si="625"/>
        <v>-</v>
      </c>
      <c r="KQ77" s="19" t="b">
        <f t="shared" ca="1" si="625"/>
        <v>0</v>
      </c>
      <c r="KR77" s="144">
        <f t="shared" ca="1" si="606"/>
        <v>2</v>
      </c>
      <c r="KS77" s="19">
        <f t="shared" ca="1" si="625"/>
        <v>2</v>
      </c>
      <c r="KT77" s="19" t="b">
        <f t="shared" ca="1" si="625"/>
        <v>0</v>
      </c>
      <c r="KU77" s="19" t="str">
        <f t="shared" ca="1" si="625"/>
        <v>-</v>
      </c>
      <c r="KV77" s="5" t="str">
        <f t="shared" ca="1" si="607"/>
        <v>-</v>
      </c>
      <c r="KW77" s="5" t="str">
        <f t="shared" ca="1" si="607"/>
        <v>-</v>
      </c>
      <c r="KX77" s="5" t="str">
        <f t="shared" ca="1" si="607"/>
        <v>-</v>
      </c>
      <c r="KY77" s="5" t="str">
        <f t="shared" ca="1" si="607"/>
        <v>-</v>
      </c>
      <c r="KZ77" s="19" t="b">
        <f t="shared" ca="1" si="626"/>
        <v>0</v>
      </c>
      <c r="LA77" s="19" t="str">
        <f t="shared" ca="1" si="626"/>
        <v>-</v>
      </c>
      <c r="LB77" s="19" t="str">
        <f t="shared" ca="1" si="626"/>
        <v>-</v>
      </c>
      <c r="LC77" s="19" t="b">
        <f t="shared" ca="1" si="626"/>
        <v>1</v>
      </c>
      <c r="LD77" s="19">
        <f t="shared" ca="1" si="626"/>
        <v>0.75</v>
      </c>
      <c r="LE77" s="19">
        <f t="shared" ca="1" si="626"/>
        <v>0.75</v>
      </c>
      <c r="LF77" s="19">
        <f t="shared" ca="1" si="626"/>
        <v>0.99</v>
      </c>
      <c r="LG77" s="19">
        <f t="shared" ca="1" si="626"/>
        <v>0.5</v>
      </c>
      <c r="LH77" s="19">
        <f t="shared" ca="1" si="626"/>
        <v>0</v>
      </c>
      <c r="LI77" s="19">
        <f t="shared" ca="1" si="626"/>
        <v>0</v>
      </c>
      <c r="LJ77" s="19" t="str">
        <f t="shared" ca="1" si="626"/>
        <v>-</v>
      </c>
      <c r="LK77" s="5" t="str" cm="1">
        <f t="array" aca="1" ref="LK77" ca="1">INDEX(i.meatgrid,$Q77,LK$7)</f>
        <v>-</v>
      </c>
      <c r="LL77" s="19" t="str">
        <f t="shared" ca="1" si="626"/>
        <v>-</v>
      </c>
      <c r="LM77" s="5">
        <f t="shared" ca="1" si="609"/>
        <v>1</v>
      </c>
      <c r="LN77" s="9"/>
      <c r="LO77" s="19">
        <f t="shared" ca="1" si="626"/>
        <v>70</v>
      </c>
      <c r="LP77" s="19">
        <f t="shared" ca="1" si="610"/>
        <v>50</v>
      </c>
      <c r="LQ77" s="19">
        <f t="shared" ca="1" si="610"/>
        <v>80</v>
      </c>
      <c r="LR77" s="19">
        <f t="shared" ca="1" si="610"/>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1"/>
        <v>1</v>
      </c>
      <c r="LX77" s="5">
        <f t="shared" ca="1" si="612"/>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3"/>
        <v>1</v>
      </c>
      <c r="MH77" s="9"/>
      <c r="MI77" s="19" t="b">
        <f t="shared" ca="1" si="614"/>
        <v>0</v>
      </c>
      <c r="MJ77" s="19" t="b">
        <f t="shared" ca="1" si="614"/>
        <v>0</v>
      </c>
      <c r="MK77" s="19">
        <f t="shared" ca="1" si="614"/>
        <v>1</v>
      </c>
      <c r="ML77" s="19">
        <f t="shared" ca="1" si="614"/>
        <v>0.75</v>
      </c>
      <c r="MM77" s="19">
        <f t="shared" ca="1" si="614"/>
        <v>0.75</v>
      </c>
      <c r="MN77" s="19">
        <f t="shared" ca="1" si="614"/>
        <v>0.8</v>
      </c>
      <c r="MO77" s="19">
        <f t="shared" ca="1" si="614"/>
        <v>0.82499999999999996</v>
      </c>
      <c r="MP77" s="19">
        <f t="shared" ca="1" si="614"/>
        <v>0.875</v>
      </c>
      <c r="MQ77" s="19">
        <f t="shared" ca="1" si="614"/>
        <v>0.9</v>
      </c>
      <c r="MR77" s="19">
        <f t="shared" ca="1" si="614"/>
        <v>1</v>
      </c>
      <c r="MS77" s="19">
        <f t="shared" ca="1" si="614"/>
        <v>0.875</v>
      </c>
      <c r="MT77" s="19" t="b">
        <f t="shared" ca="1" si="614"/>
        <v>1</v>
      </c>
      <c r="MU77" s="19">
        <f t="shared" ca="1" si="614"/>
        <v>74.989999999999995</v>
      </c>
      <c r="MV77" s="19" t="str">
        <f t="shared" ca="1" si="614"/>
        <v>-</v>
      </c>
      <c r="MW77" s="19" t="str">
        <f t="shared" ca="1" si="614"/>
        <v>-</v>
      </c>
      <c r="MX77" s="19" t="str">
        <f t="shared" ca="1" si="614"/>
        <v>-</v>
      </c>
      <c r="MY77" s="19" t="str">
        <f t="shared" ref="MY77:ON77" ca="1" si="645">OFFSET(MY$5,$B77,0)</f>
        <v>-</v>
      </c>
      <c r="MZ77" s="19" t="str">
        <f t="shared" ca="1" si="645"/>
        <v>-</v>
      </c>
      <c r="NA77" s="19" t="str">
        <f t="shared" ca="1" si="645"/>
        <v>-</v>
      </c>
      <c r="NB77" s="19" t="str">
        <f t="shared" ca="1" si="645"/>
        <v>-</v>
      </c>
      <c r="NC77" s="19">
        <f t="shared" ca="1" si="645"/>
        <v>36.99</v>
      </c>
      <c r="ND77" s="19">
        <f t="shared" ca="1" si="645"/>
        <v>36.99</v>
      </c>
      <c r="NE77" s="19" t="str">
        <f t="shared" ca="1" si="645"/>
        <v>-</v>
      </c>
      <c r="NF77" s="19" t="str">
        <f t="shared" ca="1" si="645"/>
        <v>-</v>
      </c>
      <c r="NG77" s="19" t="str">
        <f t="shared" ca="1" si="645"/>
        <v>-</v>
      </c>
      <c r="NH77" s="19" t="str">
        <f t="shared" ca="1" si="645"/>
        <v>-</v>
      </c>
      <c r="NI77" s="19" t="str">
        <f t="shared" ca="1" si="645"/>
        <v>-</v>
      </c>
      <c r="NJ77" s="19">
        <f t="shared" ca="1" si="645"/>
        <v>49.99</v>
      </c>
      <c r="NK77" s="19">
        <f t="shared" ca="1" si="645"/>
        <v>49.99</v>
      </c>
      <c r="NL77" s="19">
        <f t="shared" ca="1" si="645"/>
        <v>49.99</v>
      </c>
      <c r="NM77" s="19">
        <f t="shared" ca="1" si="645"/>
        <v>49.99</v>
      </c>
      <c r="NN77" s="19">
        <f t="shared" ca="1" si="645"/>
        <v>49.99</v>
      </c>
      <c r="NO77" s="19">
        <f t="shared" ca="1" si="645"/>
        <v>49.99</v>
      </c>
      <c r="NP77" s="19">
        <f t="shared" ca="1" si="645"/>
        <v>49.99</v>
      </c>
      <c r="NQ77" s="19">
        <f t="shared" ca="1" si="645"/>
        <v>49.99</v>
      </c>
      <c r="NR77" s="19">
        <f t="shared" ca="1" si="645"/>
        <v>412.99</v>
      </c>
      <c r="NS77" s="19">
        <f t="shared" ca="1" si="645"/>
        <v>412.99</v>
      </c>
      <c r="NT77" s="19" t="str">
        <f t="shared" ca="1" si="645"/>
        <v>-</v>
      </c>
      <c r="NU77" s="19" t="str">
        <f t="shared" ca="1" si="645"/>
        <v>-</v>
      </c>
      <c r="NV77" s="19" t="str">
        <f t="shared" ca="1" si="645"/>
        <v>-</v>
      </c>
      <c r="NW77" s="19" t="str">
        <f t="shared" ca="1" si="645"/>
        <v>-</v>
      </c>
      <c r="NX77" s="19" t="str">
        <f t="shared" ca="1" si="645"/>
        <v>-</v>
      </c>
      <c r="NY77" s="19">
        <f t="shared" ca="1" si="645"/>
        <v>6.8900000000000006</v>
      </c>
      <c r="NZ77" s="19">
        <f t="shared" ca="1" si="645"/>
        <v>6.8900000000000006</v>
      </c>
      <c r="OA77" s="19">
        <f t="shared" ca="1" si="645"/>
        <v>6.8900000000000006</v>
      </c>
      <c r="OB77" s="19">
        <f t="shared" ca="1" si="645"/>
        <v>6.8900000000000006</v>
      </c>
      <c r="OC77" s="19">
        <f t="shared" ca="1" si="645"/>
        <v>6.8900000000000006</v>
      </c>
      <c r="OD77" s="19">
        <f t="shared" ca="1" si="645"/>
        <v>6.8900000000000006</v>
      </c>
      <c r="OE77" s="19">
        <f t="shared" ca="1" si="645"/>
        <v>6.8900000000000006</v>
      </c>
      <c r="OF77" s="19">
        <f t="shared" ca="1" si="645"/>
        <v>6.8900000000000006</v>
      </c>
      <c r="OG77" s="19">
        <f t="shared" ca="1" si="645"/>
        <v>346.99</v>
      </c>
      <c r="OH77" s="19">
        <f t="shared" ca="1" si="645"/>
        <v>346.99</v>
      </c>
      <c r="OI77" s="19" t="str">
        <f t="shared" ca="1" si="645"/>
        <v>-</v>
      </c>
      <c r="OJ77" s="19" t="str">
        <f t="shared" ca="1" si="645"/>
        <v>-</v>
      </c>
      <c r="OK77" s="19" t="str">
        <f t="shared" ca="1" si="645"/>
        <v>-</v>
      </c>
      <c r="OL77" s="19" t="str">
        <f t="shared" ca="1" si="645"/>
        <v>-</v>
      </c>
      <c r="OM77" s="19" t="str">
        <f t="shared" ca="1" si="645"/>
        <v>-</v>
      </c>
      <c r="ON77" s="19">
        <f t="shared" ca="1" si="645"/>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0.885</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46">INDEX(i.Region_Desc,$K81,1)</f>
        <v>GSM</v>
      </c>
      <c r="E81" t="b">
        <v>0</v>
      </c>
      <c r="F81" t="b">
        <v>0</v>
      </c>
      <c r="G81" t="b">
        <f t="shared" ref="G81:G86" si="647">E81</f>
        <v>0</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8">INDEX(i.FlkStrctr,$M81,AG$7)</f>
        <v>2</v>
      </c>
      <c r="AH81" s="5">
        <f t="shared" si="648"/>
        <v>0</v>
      </c>
      <c r="AI81" s="5">
        <f t="shared" ref="AI81:AI86" si="649">INDEX(i.StdELMan,($K81-1)*12+($M81-1)*3+$N81,AI$7)</f>
        <v>1</v>
      </c>
      <c r="AJ81">
        <f t="shared" ref="AJ81:AJ86" si="650">IFERROR(MOD($CF81,100),0)</f>
        <v>11</v>
      </c>
      <c r="AL81" s="235" t="str">
        <f ca="1">TEXT(LEFT(OFFSET(AL81,-1,0),5)+1,"00000")&amp;MID(OFFSET(AL81,-1,0),6,FIND(" ",OFFSET(AL81,-1,0),7)-5)
&amp; $D81           &amp; IF($IG81=0," FWM","")&amp;IF($IG81=1," MWM","")&amp;IF($IG81=5," Mat","")&amp;IF($IH81=TRUE,"&amp;BBT","    ")          &amp; " Day"&amp;INDEX(i.DOY,$N81,1)
&amp; " Scan"&amp;TEXT($O81,"0")        &amp;" "&amp; INDEX(DataMaster!$B$98:$B$104,$Q81,0)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1">INDEX(i.model_structure,$H81,AX$7)</f>
        <v>0</v>
      </c>
      <c r="AY81" s="5" t="str">
        <f t="shared" si="651"/>
        <v>-</v>
      </c>
      <c r="AZ81" s="5" t="b">
        <f t="shared" si="651"/>
        <v>0</v>
      </c>
      <c r="BA81" s="5" t="b">
        <f t="shared" si="651"/>
        <v>1</v>
      </c>
      <c r="BB81" s="5" t="b">
        <f t="shared" si="651"/>
        <v>1</v>
      </c>
      <c r="BC81" s="144">
        <f t="shared" si="651"/>
        <v>0</v>
      </c>
      <c r="BD81" s="19" t="b">
        <f t="shared" ref="BD81:BD86" ca="1" si="652">OFFSET(BD$5,$B81,0)</f>
        <v>1</v>
      </c>
      <c r="BE81" s="9"/>
      <c r="BF81" s="5" t="str">
        <f t="shared" ref="BF81:BF86" ca="1" si="653">IF($M81&lt;&gt;4,OFFSET(BF$5,$B81,0),1)</f>
        <v>-</v>
      </c>
      <c r="BG81" s="19" t="str">
        <f t="shared" ref="BG81:BI86" ca="1" si="654">OFFSET(BG$5,$B81,0)</f>
        <v>-</v>
      </c>
      <c r="BH81" s="19" t="str">
        <f t="shared" ca="1" si="654"/>
        <v>-</v>
      </c>
      <c r="BI81" s="19" t="str">
        <f t="shared" ca="1" si="654"/>
        <v>-</v>
      </c>
      <c r="BJ81" s="5" t="str">
        <f t="shared" ref="BJ81:BJ86" ca="1" si="655">IF($M81&lt;&gt;4,OFFSET(BJ$5,$B81,0),1)</f>
        <v>-</v>
      </c>
      <c r="BK81" s="19" t="str">
        <f t="shared" ref="BK81:BK86" ca="1" si="656">OFFSET(BK$5,$B81,0)</f>
        <v>-</v>
      </c>
      <c r="BL81" s="5" t="str">
        <f t="shared" ref="BL81:BL86" ca="1" si="657">IF($M81&lt;&gt;4,OFFSET(BL$5,$B81,0),1)</f>
        <v>-</v>
      </c>
      <c r="BM81" s="19" t="str">
        <f t="shared" ref="BM81:BO86" ca="1" si="658">OFFSET(BM$5,$B81,0)</f>
        <v>-</v>
      </c>
      <c r="BN81" s="19" t="str">
        <f t="shared" ca="1" si="658"/>
        <v>-</v>
      </c>
      <c r="BO81" s="19" t="str">
        <f t="shared" ca="1" si="658"/>
        <v>-</v>
      </c>
      <c r="BP81" s="5" t="str">
        <f t="shared" ref="BP81:BP86" ca="1" si="659">IF($M81&lt;&gt;4,OFFSET(BP$5,$B81,0),1)</f>
        <v>-</v>
      </c>
      <c r="BQ81" s="9"/>
      <c r="BR81" s="19" t="str">
        <f t="shared" ref="BR81:CA86" ca="1" si="660">OFFSET(BR$5,$B81,0)</f>
        <v>-</v>
      </c>
      <c r="BS81" s="19" t="str">
        <f t="shared" ca="1" si="660"/>
        <v>-</v>
      </c>
      <c r="BT81" s="19" t="str">
        <f t="shared" ca="1" si="660"/>
        <v>-</v>
      </c>
      <c r="BU81" s="19" t="str">
        <f t="shared" ca="1" si="660"/>
        <v>-</v>
      </c>
      <c r="BV81" s="19" t="str">
        <f t="shared" ca="1" si="660"/>
        <v>-</v>
      </c>
      <c r="BW81" s="19" t="str">
        <f t="shared" ca="1" si="660"/>
        <v>-</v>
      </c>
      <c r="BX81" s="19" t="str">
        <f t="shared" ca="1" si="660"/>
        <v>-</v>
      </c>
      <c r="BY81" s="19" t="str">
        <f t="shared" ca="1" si="660"/>
        <v>-</v>
      </c>
      <c r="BZ81" s="19" t="str">
        <f t="shared" ca="1" si="660"/>
        <v>-</v>
      </c>
      <c r="CA81" s="19" t="str">
        <f t="shared" ca="1" si="660"/>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1">OFFSET(CK$5,$B81,0)</f>
        <v>-</v>
      </c>
      <c r="CL81" s="19">
        <f t="shared" ca="1" si="661"/>
        <v>1</v>
      </c>
      <c r="CM81" s="19">
        <f t="shared" ca="1" si="661"/>
        <v>1</v>
      </c>
      <c r="CN81" s="9"/>
      <c r="CO81" s="444">
        <f t="shared" ref="CO81:CQ86" si="662">INDEX(i.UserPeriod0,$AI81,CO$7)</f>
        <v>652</v>
      </c>
      <c r="CP81" s="444">
        <f t="shared" si="662"/>
        <v>686</v>
      </c>
      <c r="CQ81" s="444">
        <f t="shared" si="662"/>
        <v>721</v>
      </c>
      <c r="CR81" s="152">
        <f t="shared" ref="CR81:CT86" si="663">7*INDEX(i.end_joining,1,CR$7+($AI81-1)*3)</f>
        <v>378</v>
      </c>
      <c r="CS81" s="152">
        <f t="shared" si="663"/>
        <v>413</v>
      </c>
      <c r="CT81" s="152">
        <f t="shared" si="663"/>
        <v>448</v>
      </c>
      <c r="CU81" s="19" t="str">
        <f t="shared" ref="CU81:DK86" ca="1" si="664">OFFSET(CU$5,$B81,0)</f>
        <v>-</v>
      </c>
      <c r="CV81" s="19" t="str">
        <f t="shared" ca="1" si="664"/>
        <v>-</v>
      </c>
      <c r="CW81" s="19" t="str">
        <f t="shared" ca="1" si="664"/>
        <v>-</v>
      </c>
      <c r="CX81" s="19" t="str">
        <f t="shared" ca="1" si="664"/>
        <v>-</v>
      </c>
      <c r="CY81" s="19" t="str">
        <f t="shared" ca="1" si="664"/>
        <v>-</v>
      </c>
      <c r="CZ81" s="19" t="b">
        <f t="shared" ca="1" si="664"/>
        <v>1</v>
      </c>
      <c r="DA81" s="19">
        <f t="shared" ca="1" si="664"/>
        <v>0</v>
      </c>
      <c r="DB81" s="19">
        <f t="shared" ca="1" si="664"/>
        <v>0</v>
      </c>
      <c r="DC81" s="19">
        <f t="shared" ca="1" si="664"/>
        <v>0</v>
      </c>
      <c r="DD81" s="19">
        <f t="shared" ca="1" si="664"/>
        <v>0</v>
      </c>
      <c r="DE81" s="19">
        <f t="shared" ca="1" si="664"/>
        <v>0</v>
      </c>
      <c r="DF81" s="19">
        <f t="shared" ca="1" si="664"/>
        <v>0</v>
      </c>
      <c r="DG81" s="19">
        <f t="shared" ca="1" si="664"/>
        <v>0</v>
      </c>
      <c r="DH81" s="19">
        <f t="shared" ca="1" si="664"/>
        <v>0</v>
      </c>
      <c r="DI81" s="19">
        <f t="shared" ca="1" si="664"/>
        <v>0</v>
      </c>
      <c r="DJ81" s="19">
        <f t="shared" ca="1" si="664"/>
        <v>0</v>
      </c>
      <c r="DK81" s="19">
        <f t="shared" ca="1" si="664"/>
        <v>0</v>
      </c>
      <c r="DL81" s="19">
        <f t="shared" ref="DL81:ES86" ca="1" si="665">OFFSET(DL$5,$B81,0)</f>
        <v>0</v>
      </c>
      <c r="DM81" s="19">
        <f t="shared" ca="1" si="665"/>
        <v>1</v>
      </c>
      <c r="DN81" s="19">
        <f t="shared" ca="1" si="665"/>
        <v>1</v>
      </c>
      <c r="DO81" s="19">
        <f t="shared" ca="1" si="665"/>
        <v>0</v>
      </c>
      <c r="DP81" s="19" t="str">
        <f t="shared" ca="1" si="665"/>
        <v>-</v>
      </c>
      <c r="DQ81" s="19" t="str">
        <f t="shared" ca="1" si="665"/>
        <v>-</v>
      </c>
      <c r="DR81" s="19" t="str">
        <f t="shared" ca="1" si="665"/>
        <v>-</v>
      </c>
      <c r="DS81" s="19" t="str">
        <f t="shared" ca="1" si="665"/>
        <v>-</v>
      </c>
      <c r="DT81" s="19" t="str">
        <f t="shared" ca="1" si="665"/>
        <v>-</v>
      </c>
      <c r="DU81" s="19">
        <f t="shared" ca="1" si="665"/>
        <v>0</v>
      </c>
      <c r="DV81" s="19" t="str">
        <f t="shared" ca="1" si="665"/>
        <v>-</v>
      </c>
      <c r="DW81" s="19" t="str">
        <f t="shared" ca="1" si="665"/>
        <v>-</v>
      </c>
      <c r="DX81" s="19" t="str">
        <f t="shared" ca="1" si="665"/>
        <v>-</v>
      </c>
      <c r="DY81" s="19" t="str">
        <f t="shared" ca="1" si="665"/>
        <v>-</v>
      </c>
      <c r="DZ81" s="19" t="str">
        <f t="shared" ca="1" si="665"/>
        <v>-</v>
      </c>
      <c r="EA81" s="19" t="str">
        <f t="shared" ca="1" si="665"/>
        <v>-</v>
      </c>
      <c r="EB81" s="19" t="str">
        <f t="shared" ca="1" si="665"/>
        <v>-</v>
      </c>
      <c r="EC81" s="19" t="str">
        <f t="shared" ca="1" si="665"/>
        <v>-</v>
      </c>
      <c r="ED81" s="19">
        <f t="shared" ca="1" si="665"/>
        <v>0</v>
      </c>
      <c r="EE81" s="19">
        <f t="shared" ca="1" si="665"/>
        <v>0</v>
      </c>
      <c r="EF81" s="19">
        <f t="shared" ca="1" si="665"/>
        <v>0</v>
      </c>
      <c r="EG81" s="19">
        <f t="shared" ca="1" si="665"/>
        <v>0</v>
      </c>
      <c r="EH81" s="19">
        <f t="shared" ca="1" si="665"/>
        <v>0</v>
      </c>
      <c r="EI81" s="19">
        <f t="shared" ca="1" si="665"/>
        <v>0</v>
      </c>
      <c r="EJ81" s="19">
        <f t="shared" ca="1" si="665"/>
        <v>0</v>
      </c>
      <c r="EK81" s="19">
        <f t="shared" ca="1" si="665"/>
        <v>0</v>
      </c>
      <c r="EL81" s="19">
        <f t="shared" ca="1" si="665"/>
        <v>0</v>
      </c>
      <c r="EM81" s="19">
        <f t="shared" ca="1" si="665"/>
        <v>0</v>
      </c>
      <c r="EN81" s="19">
        <f t="shared" ca="1" si="665"/>
        <v>0</v>
      </c>
      <c r="EO81" s="19">
        <f t="shared" ca="1" si="665"/>
        <v>0</v>
      </c>
      <c r="EP81" s="19">
        <f t="shared" ca="1" si="665"/>
        <v>0</v>
      </c>
      <c r="EQ81" s="19">
        <f t="shared" ca="1" si="665"/>
        <v>0</v>
      </c>
      <c r="ER81" s="19">
        <f t="shared" ca="1" si="665"/>
        <v>0</v>
      </c>
      <c r="ES81" s="19">
        <f t="shared" ca="1" si="665"/>
        <v>0</v>
      </c>
      <c r="ET81" s="19">
        <f t="shared" ref="ET81:FI85" ca="1" si="666">OFFSET(ET$5,$B81,0)</f>
        <v>0</v>
      </c>
      <c r="EU81" s="19">
        <f t="shared" ca="1" si="666"/>
        <v>0</v>
      </c>
      <c r="EV81" s="19">
        <f t="shared" ca="1" si="666"/>
        <v>0</v>
      </c>
      <c r="EW81" s="19">
        <f t="shared" ca="1" si="666"/>
        <v>0</v>
      </c>
      <c r="EX81" s="19">
        <f t="shared" ca="1" si="666"/>
        <v>0</v>
      </c>
      <c r="EY81" s="19">
        <f t="shared" ca="1" si="666"/>
        <v>0</v>
      </c>
      <c r="EZ81" s="19">
        <f t="shared" ca="1" si="666"/>
        <v>0</v>
      </c>
      <c r="FA81" s="19">
        <f t="shared" ca="1" si="666"/>
        <v>0</v>
      </c>
      <c r="FB81" s="19">
        <f t="shared" ca="1" si="666"/>
        <v>0</v>
      </c>
      <c r="FC81" s="19">
        <f t="shared" ca="1" si="666"/>
        <v>0</v>
      </c>
      <c r="FD81" s="19">
        <f t="shared" ca="1" si="666"/>
        <v>0</v>
      </c>
      <c r="FE81" s="19">
        <f t="shared" ca="1" si="666"/>
        <v>0</v>
      </c>
      <c r="FF81" s="19">
        <f t="shared" ca="1" si="666"/>
        <v>0</v>
      </c>
      <c r="FG81" s="19">
        <f t="shared" ca="1" si="666"/>
        <v>0</v>
      </c>
      <c r="FH81" s="19">
        <f t="shared" ca="1" si="666"/>
        <v>0</v>
      </c>
      <c r="FI81" s="19">
        <f t="shared" ca="1" si="666"/>
        <v>0</v>
      </c>
      <c r="FJ81" s="19">
        <f t="shared" ref="FJ81:HK84" ca="1" si="667">OFFSET(FJ$5,$B81,0)</f>
        <v>0</v>
      </c>
      <c r="FK81" s="19">
        <f t="shared" ca="1" si="667"/>
        <v>0</v>
      </c>
      <c r="FL81" s="19">
        <f t="shared" ca="1" si="667"/>
        <v>0</v>
      </c>
      <c r="FM81" s="19">
        <f t="shared" ca="1" si="667"/>
        <v>0</v>
      </c>
      <c r="FN81" s="19">
        <f t="shared" ca="1" si="667"/>
        <v>0</v>
      </c>
      <c r="FO81" s="19">
        <f t="shared" ca="1" si="667"/>
        <v>0</v>
      </c>
      <c r="FP81" s="19">
        <f t="shared" ca="1" si="667"/>
        <v>0</v>
      </c>
      <c r="FQ81" s="19">
        <f t="shared" ca="1" si="667"/>
        <v>0</v>
      </c>
      <c r="FR81" s="19">
        <f t="shared" ca="1" si="667"/>
        <v>0</v>
      </c>
      <c r="FS81" s="19">
        <f t="shared" ca="1" si="667"/>
        <v>0</v>
      </c>
      <c r="FT81" s="19">
        <f t="shared" ca="1" si="667"/>
        <v>0</v>
      </c>
      <c r="FU81" s="19">
        <f t="shared" ca="1" si="667"/>
        <v>0</v>
      </c>
      <c r="FV81" s="19">
        <f t="shared" ca="1" si="667"/>
        <v>0</v>
      </c>
      <c r="FW81" s="19">
        <f t="shared" ca="1" si="667"/>
        <v>0</v>
      </c>
      <c r="FX81" s="19">
        <f t="shared" ca="1" si="667"/>
        <v>0</v>
      </c>
      <c r="FY81" s="19">
        <f t="shared" ca="1" si="667"/>
        <v>0</v>
      </c>
      <c r="FZ81" s="19">
        <f t="shared" ca="1" si="667"/>
        <v>0</v>
      </c>
      <c r="GA81" s="19">
        <f t="shared" ca="1" si="667"/>
        <v>0</v>
      </c>
      <c r="GB81" s="19">
        <f t="shared" ca="1" si="667"/>
        <v>0</v>
      </c>
      <c r="GC81" s="19">
        <f t="shared" ca="1" si="667"/>
        <v>0</v>
      </c>
      <c r="GD81" s="19">
        <f t="shared" ca="1" si="667"/>
        <v>0</v>
      </c>
      <c r="GE81" s="19">
        <f t="shared" ca="1" si="667"/>
        <v>0</v>
      </c>
      <c r="GF81" s="19">
        <f t="shared" ca="1" si="667"/>
        <v>0</v>
      </c>
      <c r="GG81" s="19">
        <f t="shared" ca="1" si="667"/>
        <v>0</v>
      </c>
      <c r="GH81" s="19">
        <f t="shared" ca="1" si="667"/>
        <v>0</v>
      </c>
      <c r="GI81" s="19">
        <f t="shared" ca="1" si="667"/>
        <v>0</v>
      </c>
      <c r="GJ81" s="19">
        <f t="shared" ca="1" si="667"/>
        <v>0</v>
      </c>
      <c r="GK81" s="19">
        <f t="shared" ca="1" si="667"/>
        <v>0</v>
      </c>
      <c r="GL81" s="19">
        <f t="shared" ca="1" si="667"/>
        <v>0</v>
      </c>
      <c r="GM81" s="19">
        <f t="shared" ca="1" si="667"/>
        <v>0</v>
      </c>
      <c r="GN81" s="19">
        <f t="shared" ca="1" si="667"/>
        <v>0</v>
      </c>
      <c r="GO81" s="19">
        <f t="shared" ca="1" si="667"/>
        <v>0</v>
      </c>
      <c r="GP81" s="19">
        <f t="shared" ca="1" si="667"/>
        <v>0</v>
      </c>
      <c r="GQ81" s="19">
        <f t="shared" ca="1" si="667"/>
        <v>0</v>
      </c>
      <c r="GR81" s="19">
        <f t="shared" ca="1" si="667"/>
        <v>0</v>
      </c>
      <c r="GS81" s="19">
        <f t="shared" ca="1" si="667"/>
        <v>0</v>
      </c>
      <c r="GT81" s="19">
        <f t="shared" ca="1" si="667"/>
        <v>0</v>
      </c>
      <c r="GU81" s="19">
        <f t="shared" ca="1" si="667"/>
        <v>0</v>
      </c>
      <c r="GV81" s="19">
        <f t="shared" ca="1" si="667"/>
        <v>0</v>
      </c>
      <c r="GW81" s="19">
        <f t="shared" ca="1" si="667"/>
        <v>0</v>
      </c>
      <c r="GX81" s="19">
        <f t="shared" ca="1" si="667"/>
        <v>0</v>
      </c>
      <c r="GY81" s="19">
        <f t="shared" ca="1" si="667"/>
        <v>0</v>
      </c>
      <c r="GZ81" s="19">
        <f t="shared" ca="1" si="667"/>
        <v>0</v>
      </c>
      <c r="HA81" s="19">
        <f t="shared" ca="1" si="667"/>
        <v>0</v>
      </c>
      <c r="HB81" s="19">
        <f t="shared" ca="1" si="667"/>
        <v>0</v>
      </c>
      <c r="HC81" s="19">
        <f t="shared" ca="1" si="667"/>
        <v>0</v>
      </c>
      <c r="HD81" s="19">
        <f t="shared" ca="1" si="667"/>
        <v>0</v>
      </c>
      <c r="HE81" s="19">
        <f t="shared" ca="1" si="667"/>
        <v>0</v>
      </c>
      <c r="HF81" s="19">
        <f t="shared" ca="1" si="667"/>
        <v>0</v>
      </c>
      <c r="HG81" s="19">
        <f t="shared" ca="1" si="667"/>
        <v>0</v>
      </c>
      <c r="HH81" s="19">
        <f t="shared" ca="1" si="667"/>
        <v>0</v>
      </c>
      <c r="HI81" s="19">
        <f t="shared" ca="1" si="667"/>
        <v>0</v>
      </c>
      <c r="HJ81" s="19">
        <f t="shared" ca="1" si="667"/>
        <v>0</v>
      </c>
      <c r="HK81" s="19">
        <f t="shared" ca="1" si="667"/>
        <v>0</v>
      </c>
      <c r="HL81" s="19">
        <f t="shared" ref="HL81:ID83" ca="1" si="668">OFFSET(HL$5,$B81,0)</f>
        <v>0</v>
      </c>
      <c r="HM81" s="19">
        <f t="shared" ca="1" si="668"/>
        <v>0</v>
      </c>
      <c r="HN81" s="19">
        <f t="shared" ca="1" si="668"/>
        <v>0</v>
      </c>
      <c r="HO81" s="19">
        <f t="shared" ca="1" si="668"/>
        <v>0</v>
      </c>
      <c r="HP81" s="19">
        <f t="shared" ca="1" si="668"/>
        <v>0</v>
      </c>
      <c r="HQ81" s="19">
        <f t="shared" ca="1" si="668"/>
        <v>0</v>
      </c>
      <c r="HR81" s="19">
        <f t="shared" ca="1" si="668"/>
        <v>0</v>
      </c>
      <c r="HS81" s="19">
        <f t="shared" ca="1" si="668"/>
        <v>0</v>
      </c>
      <c r="HT81" s="19">
        <f t="shared" ca="1" si="668"/>
        <v>0</v>
      </c>
      <c r="HU81" s="19">
        <f t="shared" ca="1" si="668"/>
        <v>0</v>
      </c>
      <c r="HV81" s="19">
        <f t="shared" ca="1" si="668"/>
        <v>0</v>
      </c>
      <c r="HW81" s="19">
        <f t="shared" ca="1" si="668"/>
        <v>0</v>
      </c>
      <c r="HX81" s="19">
        <f t="shared" ca="1" si="668"/>
        <v>0</v>
      </c>
      <c r="HY81" s="19">
        <f t="shared" ca="1" si="668"/>
        <v>0</v>
      </c>
      <c r="HZ81" s="19">
        <f t="shared" ca="1" si="668"/>
        <v>0</v>
      </c>
      <c r="IA81" s="19">
        <f t="shared" ca="1" si="668"/>
        <v>0</v>
      </c>
      <c r="IB81" s="19">
        <f t="shared" ca="1" si="668"/>
        <v>0</v>
      </c>
      <c r="IC81" s="19">
        <f t="shared" ca="1" si="668"/>
        <v>0</v>
      </c>
      <c r="ID81" s="19">
        <f t="shared" ca="1" si="668"/>
        <v>0</v>
      </c>
      <c r="IE81" s="5">
        <f t="shared" ref="IE81:IE86" si="669">INDEX(i.TOL,$N81,IE$7)</f>
        <v>67</v>
      </c>
      <c r="IF81" s="9"/>
      <c r="IG81" s="5">
        <f t="shared" ref="IG81:IJ86" si="670">INDEX(i.FlkStrctr,$M81,IG$7)</f>
        <v>1</v>
      </c>
      <c r="IH81" s="5" t="b">
        <f t="shared" si="670"/>
        <v>0</v>
      </c>
      <c r="II81" s="19">
        <f t="shared" ref="II81:JI86" ca="1" si="671">OFFSET(II$5,$B81,0)</f>
        <v>0</v>
      </c>
      <c r="IJ81" s="5">
        <f t="shared" si="670"/>
        <v>55</v>
      </c>
      <c r="IK81" s="19">
        <f t="shared" ca="1" si="671"/>
        <v>1</v>
      </c>
      <c r="IL81" s="19">
        <f t="shared" ca="1" si="671"/>
        <v>0</v>
      </c>
      <c r="IM81" s="19">
        <f t="shared" ca="1" si="671"/>
        <v>0</v>
      </c>
      <c r="IN81" s="19">
        <f t="shared" ca="1" si="671"/>
        <v>0</v>
      </c>
      <c r="IO81" s="19">
        <f t="shared" ca="1" si="671"/>
        <v>0</v>
      </c>
      <c r="IP81" s="19">
        <f t="shared" ca="1" si="671"/>
        <v>0</v>
      </c>
      <c r="IQ81" s="19">
        <f t="shared" ca="1" si="671"/>
        <v>0</v>
      </c>
      <c r="IR81" s="19">
        <f t="shared" ca="1" si="671"/>
        <v>0</v>
      </c>
      <c r="IS81" s="19">
        <f t="shared" ca="1" si="671"/>
        <v>0</v>
      </c>
      <c r="IT81" s="19">
        <f t="shared" ca="1" si="671"/>
        <v>0</v>
      </c>
      <c r="IU81" s="19">
        <f t="shared" ca="1" si="671"/>
        <v>0</v>
      </c>
      <c r="IV81" s="19">
        <f t="shared" ca="1" si="671"/>
        <v>0</v>
      </c>
      <c r="IW81" s="19">
        <f t="shared" ca="1" si="671"/>
        <v>0</v>
      </c>
      <c r="IX81" s="19">
        <f t="shared" ca="1" si="671"/>
        <v>0</v>
      </c>
      <c r="IY81" s="19">
        <f t="shared" ca="1" si="671"/>
        <v>0</v>
      </c>
      <c r="IZ81" s="19">
        <f t="shared" ca="1" si="671"/>
        <v>0</v>
      </c>
      <c r="JA81" s="19">
        <f t="shared" ca="1" si="671"/>
        <v>0</v>
      </c>
      <c r="JB81" s="19">
        <f t="shared" ca="1" si="671"/>
        <v>0</v>
      </c>
      <c r="JC81" s="19">
        <f t="shared" ca="1" si="671"/>
        <v>0</v>
      </c>
      <c r="JD81" s="19">
        <f t="shared" ca="1" si="671"/>
        <v>0</v>
      </c>
      <c r="JE81" s="19">
        <f t="shared" ca="1" si="671"/>
        <v>0</v>
      </c>
      <c r="JF81" s="19">
        <f t="shared" ca="1" si="671"/>
        <v>0</v>
      </c>
      <c r="JG81" s="19">
        <f t="shared" ca="1" si="671"/>
        <v>1</v>
      </c>
      <c r="JH81" s="19">
        <f t="shared" ca="1" si="671"/>
        <v>0</v>
      </c>
      <c r="JI81" s="19">
        <f t="shared" ca="1" si="671"/>
        <v>1</v>
      </c>
      <c r="JJ81" s="9"/>
      <c r="JK81" s="5" t="b">
        <f t="shared" ref="JK81:JK86" ca="1" si="672">IF($L81&lt;&gt;0,INDEX(i.cropgraze_inc,$L81,JK$7),OFFSET(JK$5,$B81,0))</f>
        <v>0</v>
      </c>
      <c r="JL81" s="19" t="str">
        <f t="shared" ref="JL81:JM86" ca="1" si="673">OFFSET(JL$5,$B81,0)</f>
        <v>-</v>
      </c>
      <c r="JM81" s="19" t="str">
        <f t="shared" ca="1" si="673"/>
        <v>-</v>
      </c>
      <c r="JN81" s="5" t="b">
        <f t="shared" ref="JN81:JP86" si="674">($N81=JN$11)</f>
        <v>0</v>
      </c>
      <c r="JO81" s="5" t="b">
        <f t="shared" si="674"/>
        <v>0</v>
      </c>
      <c r="JP81" s="5" t="b">
        <f t="shared" si="674"/>
        <v>1</v>
      </c>
      <c r="JQ81" s="144">
        <f>$O81</f>
        <v>1</v>
      </c>
      <c r="JR81" s="144">
        <f t="shared" ref="JR81" si="675">$O81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76">IF($AI81=6,0,$KS81)</f>
        <v>2</v>
      </c>
      <c r="KS81" s="12">
        <v>2</v>
      </c>
      <c r="KT81" s="12" t="b">
        <v>0</v>
      </c>
      <c r="KU81" s="12" t="s">
        <v>34</v>
      </c>
      <c r="KV81" s="5" t="str">
        <f t="shared" ref="KV81:KY86" si="677">INDEX(i.FlkStrctr,$M81,KV$7)</f>
        <v>-</v>
      </c>
      <c r="KW81" s="5" t="str">
        <f t="shared" si="677"/>
        <v>-</v>
      </c>
      <c r="KX81" s="5" t="str">
        <f t="shared" si="677"/>
        <v>-</v>
      </c>
      <c r="KY81" s="5" t="str">
        <f t="shared" si="677"/>
        <v>-</v>
      </c>
      <c r="KZ81" s="12" t="b">
        <v>0</v>
      </c>
      <c r="LA81" s="244" t="s">
        <v>34</v>
      </c>
      <c r="LB81" s="244" t="s">
        <v>34</v>
      </c>
      <c r="LC81" s="12" t="b">
        <v>1</v>
      </c>
      <c r="LD81" s="12">
        <v>0.75</v>
      </c>
      <c r="LE81" s="144">
        <f>LD81</f>
        <v>0.75</v>
      </c>
      <c r="LF81" s="12">
        <v>0.99</v>
      </c>
      <c r="LG81" s="12">
        <v>0.5</v>
      </c>
      <c r="LH81" s="12">
        <v>0</v>
      </c>
      <c r="LI81" s="12">
        <v>0</v>
      </c>
      <c r="LJ81" s="12" t="s">
        <v>34</v>
      </c>
      <c r="LK81" s="5" t="str" cm="1">
        <f t="array" ref="LK81">INDEX(i.meatgrid,$Q81,LK$7)</f>
        <v>-</v>
      </c>
      <c r="LL81" s="19" t="str">
        <f t="shared" ref="LL81" ca="1" si="678">OFFSET(LL$5,$B81,0)</f>
        <v>-</v>
      </c>
      <c r="LM81" s="5">
        <f t="shared" ref="LM81:LM86" si="679">INDEX(i.conservation,$W81+1,$N81)</f>
        <v>1</v>
      </c>
      <c r="LN81" s="9"/>
      <c r="LO81" s="19">
        <f t="shared" ref="LO81:LR86" ca="1" si="680">OFFSET(LO$5,$B81,0)</f>
        <v>70</v>
      </c>
      <c r="LP81" s="19">
        <f t="shared" ca="1" si="680"/>
        <v>50</v>
      </c>
      <c r="LQ81" s="19">
        <f t="shared" ca="1" si="680"/>
        <v>80</v>
      </c>
      <c r="LR81" s="19">
        <f t="shared" ca="1" si="680"/>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1">OFFSET(LW$5,$B81,0)</f>
        <v>1</v>
      </c>
      <c r="LX81" s="5">
        <f t="shared" ref="LX81:LX86" si="682">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3">OFFSET(MG$5,$B81,0)</f>
        <v>1</v>
      </c>
      <c r="MH81" s="9"/>
      <c r="MI81" s="19" t="b">
        <f t="shared" ref="MI81:MX86" ca="1" si="684">OFFSET(MI$5,$B81,0)</f>
        <v>0</v>
      </c>
      <c r="MJ81" s="19" t="b">
        <f t="shared" ca="1" si="684"/>
        <v>0</v>
      </c>
      <c r="MK81" s="19">
        <f ca="1">OFFSET(MK$5,$B81,0)</f>
        <v>1</v>
      </c>
      <c r="ML81" s="19">
        <f t="shared" ref="ML81:ON85" ca="1" si="685">OFFSET(ML$5,$B81,0)</f>
        <v>0.75</v>
      </c>
      <c r="MM81" s="19">
        <f t="shared" ca="1" si="685"/>
        <v>0.75</v>
      </c>
      <c r="MN81" s="19">
        <f t="shared" ca="1" si="685"/>
        <v>0.8</v>
      </c>
      <c r="MO81" s="19">
        <f t="shared" ca="1" si="685"/>
        <v>0.82499999999999996</v>
      </c>
      <c r="MP81" s="19">
        <f t="shared" ca="1" si="685"/>
        <v>0.875</v>
      </c>
      <c r="MQ81" s="19">
        <f t="shared" ca="1" si="685"/>
        <v>0.9</v>
      </c>
      <c r="MR81" s="19">
        <f t="shared" ca="1" si="685"/>
        <v>1</v>
      </c>
      <c r="MS81" s="19">
        <f t="shared" ca="1" si="685"/>
        <v>0.875</v>
      </c>
      <c r="MT81" s="19" t="b">
        <f t="shared" ca="1" si="685"/>
        <v>1</v>
      </c>
      <c r="MU81" s="19">
        <f t="shared" ca="1" si="685"/>
        <v>74.989999999999995</v>
      </c>
      <c r="MV81" s="19" t="str">
        <f t="shared" ca="1" si="685"/>
        <v>-</v>
      </c>
      <c r="MW81" s="19" t="str">
        <f t="shared" ca="1" si="685"/>
        <v>-</v>
      </c>
      <c r="MX81" s="19" t="str">
        <f t="shared" ca="1" si="685"/>
        <v>-</v>
      </c>
      <c r="MY81" s="19" t="str">
        <f t="shared" ca="1" si="685"/>
        <v>-</v>
      </c>
      <c r="MZ81" s="19" t="str">
        <f t="shared" ca="1" si="685"/>
        <v>-</v>
      </c>
      <c r="NA81" s="19" t="str">
        <f t="shared" ca="1" si="685"/>
        <v>-</v>
      </c>
      <c r="NB81" s="19" t="str">
        <f t="shared" ca="1" si="685"/>
        <v>-</v>
      </c>
      <c r="NC81" s="19">
        <f t="shared" ca="1" si="685"/>
        <v>36.99</v>
      </c>
      <c r="ND81" s="19">
        <f t="shared" ca="1" si="685"/>
        <v>36.99</v>
      </c>
      <c r="NE81" s="19" t="str">
        <f t="shared" ca="1" si="685"/>
        <v>-</v>
      </c>
      <c r="NF81" s="19" t="str">
        <f t="shared" ca="1" si="685"/>
        <v>-</v>
      </c>
      <c r="NG81" s="19" t="str">
        <f t="shared" ca="1" si="685"/>
        <v>-</v>
      </c>
      <c r="NH81" s="19" t="str">
        <f t="shared" ca="1" si="685"/>
        <v>-</v>
      </c>
      <c r="NI81" s="19" t="str">
        <f t="shared" ca="1" si="685"/>
        <v>-</v>
      </c>
      <c r="NJ81" s="19">
        <f t="shared" ca="1" si="685"/>
        <v>49.99</v>
      </c>
      <c r="NK81" s="19">
        <f t="shared" ca="1" si="685"/>
        <v>49.99</v>
      </c>
      <c r="NL81" s="19">
        <f t="shared" ca="1" si="685"/>
        <v>49.99</v>
      </c>
      <c r="NM81" s="19">
        <f t="shared" ca="1" si="685"/>
        <v>49.99</v>
      </c>
      <c r="NN81" s="19">
        <f t="shared" ca="1" si="685"/>
        <v>49.99</v>
      </c>
      <c r="NO81" s="19">
        <f t="shared" ca="1" si="685"/>
        <v>49.99</v>
      </c>
      <c r="NP81" s="19">
        <f t="shared" ca="1" si="685"/>
        <v>49.99</v>
      </c>
      <c r="NQ81" s="19">
        <f t="shared" ca="1" si="685"/>
        <v>49.99</v>
      </c>
      <c r="NR81" s="19">
        <f t="shared" ca="1" si="685"/>
        <v>412.99</v>
      </c>
      <c r="NS81" s="19">
        <f t="shared" ca="1" si="685"/>
        <v>412.99</v>
      </c>
      <c r="NT81" s="19" t="str">
        <f t="shared" ca="1" si="685"/>
        <v>-</v>
      </c>
      <c r="NU81" s="19" t="str">
        <f t="shared" ca="1" si="685"/>
        <v>-</v>
      </c>
      <c r="NV81" s="19" t="str">
        <f t="shared" ca="1" si="685"/>
        <v>-</v>
      </c>
      <c r="NW81" s="19" t="str">
        <f t="shared" ca="1" si="685"/>
        <v>-</v>
      </c>
      <c r="NX81" s="19" t="str">
        <f t="shared" ca="1" si="685"/>
        <v>-</v>
      </c>
      <c r="NY81" s="19">
        <f t="shared" ca="1" si="685"/>
        <v>6.8900000000000006</v>
      </c>
      <c r="NZ81" s="19">
        <f t="shared" ca="1" si="685"/>
        <v>6.8900000000000006</v>
      </c>
      <c r="OA81" s="19">
        <f t="shared" ca="1" si="685"/>
        <v>6.8900000000000006</v>
      </c>
      <c r="OB81" s="19">
        <f t="shared" ca="1" si="685"/>
        <v>6.8900000000000006</v>
      </c>
      <c r="OC81" s="19">
        <f t="shared" ca="1" si="685"/>
        <v>6.8900000000000006</v>
      </c>
      <c r="OD81" s="19">
        <f t="shared" ca="1" si="685"/>
        <v>6.8900000000000006</v>
      </c>
      <c r="OE81" s="19">
        <f t="shared" ca="1" si="685"/>
        <v>6.8900000000000006</v>
      </c>
      <c r="OF81" s="19">
        <f t="shared" ca="1" si="685"/>
        <v>6.8900000000000006</v>
      </c>
      <c r="OG81" s="19">
        <f t="shared" ca="1" si="685"/>
        <v>346.99</v>
      </c>
      <c r="OH81" s="19">
        <f t="shared" ca="1" si="685"/>
        <v>346.99</v>
      </c>
      <c r="OI81" s="19" t="str">
        <f t="shared" ca="1" si="685"/>
        <v>-</v>
      </c>
      <c r="OJ81" s="19" t="str">
        <f t="shared" ca="1" si="685"/>
        <v>-</v>
      </c>
      <c r="OK81" s="19" t="str">
        <f t="shared" ca="1" si="685"/>
        <v>-</v>
      </c>
      <c r="OL81" s="19" t="str">
        <f t="shared" ca="1" si="685"/>
        <v>-</v>
      </c>
      <c r="OM81" s="19" t="str">
        <f t="shared" ca="1" si="685"/>
        <v>-</v>
      </c>
      <c r="ON81" s="19">
        <f t="shared" ca="1" si="685"/>
        <v>0</v>
      </c>
      <c r="OO81" s="24">
        <v>0</v>
      </c>
    </row>
    <row r="82" spans="1:405" outlineLevel="2">
      <c r="A82" s="21">
        <f t="shared" si="158"/>
        <v>77</v>
      </c>
      <c r="B82" s="29">
        <f ca="1">OFFSET(B82,-1,-1)</f>
        <v>76</v>
      </c>
      <c r="C82">
        <v>203</v>
      </c>
      <c r="D82" s="144" t="str">
        <f t="shared" ca="1" si="646"/>
        <v>GSM</v>
      </c>
      <c r="E82" t="b">
        <v>0</v>
      </c>
      <c r="F82" t="b">
        <v>0</v>
      </c>
      <c r="G82" t="b">
        <f t="shared" si="647"/>
        <v>0</v>
      </c>
      <c r="H82" s="237">
        <f ca="1">OFFSET(H82,-1,0)</f>
        <v>2</v>
      </c>
      <c r="I82" s="237">
        <f t="shared" ref="I82:T86" ca="1" si="686">OFFSET(I82,-1,0)</f>
        <v>1</v>
      </c>
      <c r="J82" s="237" t="str">
        <f t="shared" ca="1" si="686"/>
        <v/>
      </c>
      <c r="K82" s="237">
        <f t="shared" ca="1" si="686"/>
        <v>2</v>
      </c>
      <c r="L82" s="237">
        <f t="shared" ca="1" si="686"/>
        <v>2</v>
      </c>
      <c r="M82" s="237">
        <f t="shared" ca="1" si="686"/>
        <v>2</v>
      </c>
      <c r="N82" s="237">
        <f t="shared" ca="1" si="686"/>
        <v>3</v>
      </c>
      <c r="O82" s="237">
        <f t="shared" ca="1" si="686"/>
        <v>1</v>
      </c>
      <c r="P82" s="237">
        <f t="shared" ca="1" si="686"/>
        <v>1</v>
      </c>
      <c r="Q82" s="237">
        <f t="shared" ca="1" si="686"/>
        <v>5</v>
      </c>
      <c r="R82" s="237">
        <f t="shared" ca="1" si="686"/>
        <v>1</v>
      </c>
      <c r="S82" s="237">
        <f t="shared" ca="1" si="686"/>
        <v>1</v>
      </c>
      <c r="T82" s="237">
        <f t="shared" ca="1" si="686"/>
        <v>1</v>
      </c>
      <c r="U82" s="275"/>
      <c r="V82" s="275"/>
      <c r="W82" s="237">
        <f t="shared" ref="W82:W86" ca="1" si="687">OFFSET(W82,-1,0)</f>
        <v>0</v>
      </c>
      <c r="X82" s="275"/>
      <c r="Y82" s="275">
        <f t="shared" ref="Y82:AE85" ca="1" si="688">OFFSET(Y82,-1,0)</f>
        <v>0</v>
      </c>
      <c r="Z82" s="275">
        <f t="shared" ca="1" si="688"/>
        <v>0</v>
      </c>
      <c r="AA82" s="275">
        <f t="shared" ca="1" si="688"/>
        <v>0</v>
      </c>
      <c r="AB82" s="275">
        <f t="shared" ca="1" si="688"/>
        <v>0</v>
      </c>
      <c r="AC82" s="275">
        <f t="shared" ca="1" si="688"/>
        <v>0</v>
      </c>
      <c r="AD82" s="275">
        <f t="shared" ca="1" si="688"/>
        <v>0</v>
      </c>
      <c r="AE82" s="275">
        <f t="shared" ca="1" si="688"/>
        <v>0</v>
      </c>
      <c r="AF82" s="144">
        <f ca="1">INDEX(CHOOSE($N82,DataAutumn!i.AdultDrys,DataWinter!i.AdultDrys,DataSpring!i.AdultDrys),1,$M82)</f>
        <v>3</v>
      </c>
      <c r="AG82" s="5">
        <f t="shared" ca="1" si="648"/>
        <v>2</v>
      </c>
      <c r="AH82" s="5">
        <f t="shared" ca="1" si="648"/>
        <v>0</v>
      </c>
      <c r="AI82" s="5">
        <f t="shared" ca="1" si="649"/>
        <v>1</v>
      </c>
      <c r="AJ82">
        <f t="shared" ca="1" si="650"/>
        <v>1</v>
      </c>
      <c r="AL82" s="231" t="str">
        <f ca="1">TEXT(LEFT(OFFSET(AL82,-1,0),5)+1,"00000")&amp;MID(OFFSET(AL82,-1,0),6,FIND(" ",OFFSET(AL82,-1,0),7)-5)
&amp; $D82           &amp; IF($IG82=0," FWM","")&amp;IF($IG82=1," MWM","")&amp;IF($IG82=5," Mat","")&amp;IF($IH82=TRUE,"&amp;BBT","    ")          &amp; " Day"&amp;INDEX(i.DOY,$N82,1)
&amp; " Scan"&amp;TEXT($O82,"0")        &amp;" "&amp; INDEX(DataMaster!$B$98:$B$104,$Q82,0)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1"/>
        <v>0</v>
      </c>
      <c r="AY82" s="5" t="str">
        <f t="shared" ca="1" si="651"/>
        <v>-</v>
      </c>
      <c r="AZ82" s="5" t="b">
        <f t="shared" ca="1" si="651"/>
        <v>0</v>
      </c>
      <c r="BA82" s="5" t="b">
        <f t="shared" ca="1" si="651"/>
        <v>1</v>
      </c>
      <c r="BB82" s="5" t="b">
        <f t="shared" ca="1" si="651"/>
        <v>1</v>
      </c>
      <c r="BC82" s="144">
        <f t="shared" ca="1" si="651"/>
        <v>0</v>
      </c>
      <c r="BD82" s="19" t="b">
        <f t="shared" ca="1" si="652"/>
        <v>1</v>
      </c>
      <c r="BE82" s="9"/>
      <c r="BF82" s="5" t="str">
        <f t="shared" ca="1" si="653"/>
        <v>-</v>
      </c>
      <c r="BG82" s="19" t="str">
        <f t="shared" ca="1" si="654"/>
        <v>-</v>
      </c>
      <c r="BH82" s="19" t="str">
        <f t="shared" ca="1" si="654"/>
        <v>-</v>
      </c>
      <c r="BI82" s="19" t="str">
        <f t="shared" ca="1" si="654"/>
        <v>-</v>
      </c>
      <c r="BJ82" s="5" t="str">
        <f t="shared" ca="1" si="655"/>
        <v>-</v>
      </c>
      <c r="BK82" s="19" t="str">
        <f t="shared" ca="1" si="656"/>
        <v>-</v>
      </c>
      <c r="BL82" s="5" t="str">
        <f t="shared" ca="1" si="657"/>
        <v>-</v>
      </c>
      <c r="BM82" s="19" t="str">
        <f t="shared" ca="1" si="658"/>
        <v>-</v>
      </c>
      <c r="BN82" s="19" t="str">
        <f t="shared" ca="1" si="658"/>
        <v>-</v>
      </c>
      <c r="BO82" s="19" t="str">
        <f t="shared" ca="1" si="658"/>
        <v>-</v>
      </c>
      <c r="BP82" s="5" t="str">
        <f t="shared" ca="1" si="659"/>
        <v>-</v>
      </c>
      <c r="BQ82" s="9"/>
      <c r="BR82" s="19" t="str">
        <f t="shared" ca="1" si="660"/>
        <v>-</v>
      </c>
      <c r="BS82" s="19" t="str">
        <f t="shared" ca="1" si="660"/>
        <v>-</v>
      </c>
      <c r="BT82" s="19" t="str">
        <f t="shared" ca="1" si="660"/>
        <v>-</v>
      </c>
      <c r="BU82" s="19" t="str">
        <f t="shared" ca="1" si="660"/>
        <v>-</v>
      </c>
      <c r="BV82" s="19" t="str">
        <f t="shared" ca="1" si="660"/>
        <v>-</v>
      </c>
      <c r="BW82" s="19" t="str">
        <f t="shared" ca="1" si="660"/>
        <v>-</v>
      </c>
      <c r="BX82" s="19" t="str">
        <f t="shared" ca="1" si="660"/>
        <v>-</v>
      </c>
      <c r="BY82" s="19" t="str">
        <f t="shared" ca="1" si="660"/>
        <v>-</v>
      </c>
      <c r="BZ82" s="19" t="str">
        <f t="shared" ca="1" si="660"/>
        <v>-</v>
      </c>
      <c r="CA82" s="19" t="str">
        <f t="shared" ca="1" si="660"/>
        <v>-</v>
      </c>
      <c r="CB82" s="9"/>
      <c r="CC82" s="12" t="b">
        <v>1</v>
      </c>
      <c r="CD82" s="12" t="b">
        <v>0</v>
      </c>
      <c r="CE82" s="12" t="b">
        <v>1</v>
      </c>
      <c r="CF82" s="12">
        <f ca="1">VALUE($K82&amp;$M82&amp;$N82&amp;$Q82&amp;$S82&amp;"01")</f>
        <v>2235101</v>
      </c>
      <c r="CG82" s="12" t="b">
        <v>0</v>
      </c>
      <c r="CH82" s="12" t="s">
        <v>34</v>
      </c>
      <c r="CI82" s="19" t="b">
        <f t="shared" ref="CI82:CM86" ca="1" si="689">OFFSET(CI$5,$B82,0)</f>
        <v>1</v>
      </c>
      <c r="CJ82" s="12">
        <f ca="1">VALUE($K82&amp;$M82&amp;$N82&amp;$Q82&amp;$S82&amp;"02")</f>
        <v>2235102</v>
      </c>
      <c r="CK82" s="19" t="str">
        <f t="shared" ca="1" si="689"/>
        <v>-</v>
      </c>
      <c r="CL82" s="19">
        <f t="shared" ca="1" si="689"/>
        <v>1</v>
      </c>
      <c r="CM82" s="19">
        <f t="shared" ca="1" si="689"/>
        <v>1</v>
      </c>
      <c r="CN82" s="9"/>
      <c r="CO82" s="444">
        <f t="shared" ca="1" si="662"/>
        <v>652</v>
      </c>
      <c r="CP82" s="444">
        <f t="shared" ca="1" si="662"/>
        <v>686</v>
      </c>
      <c r="CQ82" s="444">
        <f t="shared" ca="1" si="662"/>
        <v>721</v>
      </c>
      <c r="CR82" s="152">
        <f t="shared" ca="1" si="663"/>
        <v>378</v>
      </c>
      <c r="CS82" s="152">
        <f t="shared" ca="1" si="663"/>
        <v>413</v>
      </c>
      <c r="CT82" s="152">
        <f t="shared" ca="1" si="663"/>
        <v>448</v>
      </c>
      <c r="CU82" s="19" t="str">
        <f t="shared" ca="1" si="664"/>
        <v>-</v>
      </c>
      <c r="CV82" s="12" t="b">
        <v>0</v>
      </c>
      <c r="CW82" s="12" t="b">
        <v>0</v>
      </c>
      <c r="CX82" s="12" t="b">
        <v>0</v>
      </c>
      <c r="CY82" s="12" t="b">
        <v>0</v>
      </c>
      <c r="CZ82" s="19" t="b">
        <f t="shared" ca="1" si="664"/>
        <v>1</v>
      </c>
      <c r="DA82" s="19">
        <f t="shared" ca="1" si="664"/>
        <v>0</v>
      </c>
      <c r="DB82" s="19">
        <f t="shared" ca="1" si="664"/>
        <v>0</v>
      </c>
      <c r="DC82" s="19">
        <f t="shared" ca="1" si="664"/>
        <v>0</v>
      </c>
      <c r="DD82" s="19">
        <f t="shared" ca="1" si="664"/>
        <v>0</v>
      </c>
      <c r="DE82" s="19">
        <f t="shared" ca="1" si="664"/>
        <v>0</v>
      </c>
      <c r="DF82" s="19">
        <f t="shared" ca="1" si="664"/>
        <v>0</v>
      </c>
      <c r="DG82" s="19">
        <f t="shared" ca="1" si="664"/>
        <v>0</v>
      </c>
      <c r="DH82" s="19">
        <f t="shared" ca="1" si="664"/>
        <v>0</v>
      </c>
      <c r="DI82" s="19">
        <f t="shared" ca="1" si="664"/>
        <v>0</v>
      </c>
      <c r="DJ82" s="19">
        <f t="shared" ca="1" si="664"/>
        <v>0</v>
      </c>
      <c r="DK82" s="19">
        <f t="shared" ca="1" si="664"/>
        <v>0</v>
      </c>
      <c r="DL82" s="19">
        <f t="shared" ca="1" si="665"/>
        <v>0</v>
      </c>
      <c r="DM82" s="12">
        <v>3</v>
      </c>
      <c r="DN82" s="12">
        <v>3</v>
      </c>
      <c r="DO82" s="12">
        <v>0</v>
      </c>
      <c r="DP82" s="12">
        <v>2</v>
      </c>
      <c r="DQ82" s="12">
        <v>-2</v>
      </c>
      <c r="DR82" s="19" t="str">
        <f t="shared" ca="1" si="665"/>
        <v>-</v>
      </c>
      <c r="DS82" s="19" t="str">
        <f t="shared" ca="1" si="665"/>
        <v>-</v>
      </c>
      <c r="DT82" s="19" t="str">
        <f t="shared" ca="1" si="665"/>
        <v>-</v>
      </c>
      <c r="DU82" s="251">
        <f t="shared" ref="DU82:DU85" si="690">DO82</f>
        <v>0</v>
      </c>
      <c r="DV82" s="251">
        <f>DP82</f>
        <v>2</v>
      </c>
      <c r="DW82" s="251">
        <f t="shared" ref="DW82:DW85" si="691">DQ82</f>
        <v>-2</v>
      </c>
      <c r="DX82" s="19" t="str">
        <f t="shared" ca="1" si="665"/>
        <v>-</v>
      </c>
      <c r="DY82" s="19" t="str">
        <f t="shared" ca="1" si="665"/>
        <v>-</v>
      </c>
      <c r="DZ82" s="19" t="str">
        <f t="shared" ca="1" si="665"/>
        <v>-</v>
      </c>
      <c r="EA82" s="19" t="str">
        <f t="shared" ca="1" si="665"/>
        <v>-</v>
      </c>
      <c r="EB82" s="19" t="str">
        <f t="shared" ca="1" si="665"/>
        <v>-</v>
      </c>
      <c r="EC82" s="19" t="str">
        <f t="shared" ca="1" si="665"/>
        <v>-</v>
      </c>
      <c r="ED82" s="19">
        <f t="shared" ca="1" si="665"/>
        <v>0</v>
      </c>
      <c r="EE82" s="19">
        <f t="shared" ca="1" si="665"/>
        <v>0</v>
      </c>
      <c r="EF82" s="19">
        <f t="shared" ca="1" si="665"/>
        <v>0</v>
      </c>
      <c r="EG82" s="19">
        <f t="shared" ca="1" si="665"/>
        <v>0</v>
      </c>
      <c r="EH82" s="19">
        <f t="shared" ca="1" si="665"/>
        <v>0</v>
      </c>
      <c r="EI82" s="19">
        <f t="shared" ca="1" si="665"/>
        <v>0</v>
      </c>
      <c r="EJ82" s="19">
        <f t="shared" ca="1" si="665"/>
        <v>0</v>
      </c>
      <c r="EK82" s="19">
        <f t="shared" ca="1" si="665"/>
        <v>0</v>
      </c>
      <c r="EL82" s="19">
        <f t="shared" ca="1" si="665"/>
        <v>0</v>
      </c>
      <c r="EM82" s="19">
        <f t="shared" ca="1" si="665"/>
        <v>0</v>
      </c>
      <c r="EN82" s="19">
        <f t="shared" ca="1" si="665"/>
        <v>0</v>
      </c>
      <c r="EO82" s="19">
        <f t="shared" ca="1" si="665"/>
        <v>0</v>
      </c>
      <c r="EP82" s="19">
        <f t="shared" ca="1" si="665"/>
        <v>0</v>
      </c>
      <c r="EQ82" s="19">
        <f t="shared" ca="1" si="665"/>
        <v>0</v>
      </c>
      <c r="ER82" s="19">
        <f t="shared" ca="1" si="665"/>
        <v>0</v>
      </c>
      <c r="ES82" s="19">
        <f t="shared" ca="1" si="665"/>
        <v>0</v>
      </c>
      <c r="ET82" s="19">
        <f t="shared" ca="1" si="666"/>
        <v>0</v>
      </c>
      <c r="EU82" s="19">
        <f t="shared" ca="1" si="666"/>
        <v>0</v>
      </c>
      <c r="EV82" s="19">
        <f t="shared" ca="1" si="666"/>
        <v>0</v>
      </c>
      <c r="EW82" s="19">
        <f t="shared" ca="1" si="666"/>
        <v>0</v>
      </c>
      <c r="EX82" s="19">
        <f t="shared" ca="1" si="666"/>
        <v>0</v>
      </c>
      <c r="EY82" s="19">
        <f t="shared" ca="1" si="666"/>
        <v>0</v>
      </c>
      <c r="EZ82" s="19">
        <f t="shared" ca="1" si="666"/>
        <v>0</v>
      </c>
      <c r="FA82" s="19">
        <f t="shared" ca="1" si="666"/>
        <v>0</v>
      </c>
      <c r="FB82" s="19">
        <f t="shared" ca="1" si="666"/>
        <v>0</v>
      </c>
      <c r="FC82" s="19">
        <f t="shared" ca="1" si="666"/>
        <v>0</v>
      </c>
      <c r="FD82" s="19">
        <f t="shared" ca="1" si="666"/>
        <v>0</v>
      </c>
      <c r="FE82" s="19">
        <f t="shared" ca="1" si="666"/>
        <v>0</v>
      </c>
      <c r="FF82" s="19">
        <f t="shared" ca="1" si="666"/>
        <v>0</v>
      </c>
      <c r="FG82" s="19">
        <f t="shared" ca="1" si="666"/>
        <v>0</v>
      </c>
      <c r="FH82" s="19">
        <f t="shared" ca="1" si="666"/>
        <v>0</v>
      </c>
      <c r="FI82" s="19">
        <f t="shared" ca="1" si="666"/>
        <v>0</v>
      </c>
      <c r="FJ82" s="19">
        <f t="shared" ca="1" si="667"/>
        <v>0</v>
      </c>
      <c r="FK82" s="19">
        <f t="shared" ca="1" si="667"/>
        <v>0</v>
      </c>
      <c r="FL82" s="19">
        <f t="shared" ca="1" si="667"/>
        <v>0</v>
      </c>
      <c r="FM82" s="19">
        <f t="shared" ca="1" si="667"/>
        <v>0</v>
      </c>
      <c r="FN82" s="19">
        <f t="shared" ca="1" si="667"/>
        <v>0</v>
      </c>
      <c r="FO82" s="19">
        <f t="shared" ca="1" si="667"/>
        <v>0</v>
      </c>
      <c r="FP82" s="19">
        <f t="shared" ca="1" si="667"/>
        <v>0</v>
      </c>
      <c r="FQ82" s="19">
        <f t="shared" ca="1" si="667"/>
        <v>0</v>
      </c>
      <c r="FR82" s="19">
        <f t="shared" ca="1" si="667"/>
        <v>0</v>
      </c>
      <c r="FS82" s="19">
        <f t="shared" ca="1" si="667"/>
        <v>0</v>
      </c>
      <c r="FT82" s="19">
        <f t="shared" ca="1" si="667"/>
        <v>0</v>
      </c>
      <c r="FU82" s="19">
        <f t="shared" ca="1" si="667"/>
        <v>0</v>
      </c>
      <c r="FV82" s="19">
        <f t="shared" ca="1" si="667"/>
        <v>0</v>
      </c>
      <c r="FW82" s="19">
        <f t="shared" ca="1" si="667"/>
        <v>0</v>
      </c>
      <c r="FX82" s="19">
        <f t="shared" ca="1" si="667"/>
        <v>0</v>
      </c>
      <c r="FY82" s="19">
        <f t="shared" ca="1" si="667"/>
        <v>0</v>
      </c>
      <c r="FZ82" s="19">
        <f t="shared" ca="1" si="667"/>
        <v>0</v>
      </c>
      <c r="GA82" s="19">
        <f t="shared" ca="1" si="667"/>
        <v>0</v>
      </c>
      <c r="GB82" s="19">
        <f t="shared" ca="1" si="667"/>
        <v>0</v>
      </c>
      <c r="GC82" s="19">
        <f t="shared" ca="1" si="667"/>
        <v>0</v>
      </c>
      <c r="GD82" s="19">
        <f t="shared" ca="1" si="667"/>
        <v>0</v>
      </c>
      <c r="GE82" s="19">
        <f t="shared" ca="1" si="667"/>
        <v>0</v>
      </c>
      <c r="GF82" s="19">
        <f t="shared" ca="1" si="667"/>
        <v>0</v>
      </c>
      <c r="GG82" s="19">
        <f t="shared" ca="1" si="667"/>
        <v>0</v>
      </c>
      <c r="GH82" s="19">
        <f t="shared" ca="1" si="667"/>
        <v>0</v>
      </c>
      <c r="GI82" s="19">
        <f t="shared" ca="1" si="667"/>
        <v>0</v>
      </c>
      <c r="GJ82" s="19">
        <f t="shared" ca="1" si="667"/>
        <v>0</v>
      </c>
      <c r="GK82" s="19">
        <f t="shared" ca="1" si="667"/>
        <v>0</v>
      </c>
      <c r="GL82" s="19">
        <f t="shared" ca="1" si="667"/>
        <v>0</v>
      </c>
      <c r="GM82" s="19">
        <f t="shared" ca="1" si="667"/>
        <v>0</v>
      </c>
      <c r="GN82" s="19">
        <f t="shared" ca="1" si="667"/>
        <v>0</v>
      </c>
      <c r="GO82" s="19">
        <f t="shared" ca="1" si="667"/>
        <v>0</v>
      </c>
      <c r="GP82" s="19">
        <f t="shared" ca="1" si="667"/>
        <v>0</v>
      </c>
      <c r="GQ82" s="19">
        <f t="shared" ca="1" si="667"/>
        <v>0</v>
      </c>
      <c r="GR82" s="19">
        <f t="shared" ca="1" si="667"/>
        <v>0</v>
      </c>
      <c r="GS82" s="19">
        <f t="shared" ca="1" si="667"/>
        <v>0</v>
      </c>
      <c r="GT82" s="19">
        <f t="shared" ca="1" si="667"/>
        <v>0</v>
      </c>
      <c r="GU82" s="19">
        <f t="shared" ca="1" si="667"/>
        <v>0</v>
      </c>
      <c r="GV82" s="19">
        <f t="shared" ca="1" si="667"/>
        <v>0</v>
      </c>
      <c r="GW82" s="19">
        <f t="shared" ca="1" si="667"/>
        <v>0</v>
      </c>
      <c r="GX82" s="19">
        <f t="shared" ca="1" si="667"/>
        <v>0</v>
      </c>
      <c r="GY82" s="19">
        <f t="shared" ca="1" si="667"/>
        <v>0</v>
      </c>
      <c r="GZ82" s="19">
        <f t="shared" ca="1" si="667"/>
        <v>0</v>
      </c>
      <c r="HA82" s="19">
        <f t="shared" ca="1" si="667"/>
        <v>0</v>
      </c>
      <c r="HB82" s="19">
        <f t="shared" ca="1" si="667"/>
        <v>0</v>
      </c>
      <c r="HC82" s="19">
        <f t="shared" ca="1" si="667"/>
        <v>0</v>
      </c>
      <c r="HD82" s="19">
        <f t="shared" ca="1" si="667"/>
        <v>0</v>
      </c>
      <c r="HE82" s="19">
        <f t="shared" ca="1" si="667"/>
        <v>0</v>
      </c>
      <c r="HF82" s="19">
        <f t="shared" ca="1" si="667"/>
        <v>0</v>
      </c>
      <c r="HG82" s="19">
        <f t="shared" ca="1" si="667"/>
        <v>0</v>
      </c>
      <c r="HH82" s="19">
        <f t="shared" ca="1" si="667"/>
        <v>0</v>
      </c>
      <c r="HI82" s="19">
        <f t="shared" ca="1" si="667"/>
        <v>0</v>
      </c>
      <c r="HJ82" s="19">
        <f t="shared" ca="1" si="667"/>
        <v>0</v>
      </c>
      <c r="HK82" s="19">
        <f t="shared" ca="1" si="667"/>
        <v>0</v>
      </c>
      <c r="HL82" s="19">
        <f t="shared" ca="1" si="668"/>
        <v>0</v>
      </c>
      <c r="HM82" s="19">
        <f t="shared" ca="1" si="668"/>
        <v>0</v>
      </c>
      <c r="HN82" s="19">
        <f t="shared" ca="1" si="668"/>
        <v>0</v>
      </c>
      <c r="HO82" s="19">
        <f t="shared" ca="1" si="668"/>
        <v>0</v>
      </c>
      <c r="HP82" s="19">
        <f t="shared" ca="1" si="668"/>
        <v>0</v>
      </c>
      <c r="HQ82" s="19">
        <f t="shared" ca="1" si="668"/>
        <v>0</v>
      </c>
      <c r="HR82" s="19">
        <f t="shared" ca="1" si="668"/>
        <v>0</v>
      </c>
      <c r="HS82" s="19">
        <f t="shared" ca="1" si="668"/>
        <v>0</v>
      </c>
      <c r="HT82" s="19">
        <f t="shared" ca="1" si="668"/>
        <v>0</v>
      </c>
      <c r="HU82" s="19">
        <f t="shared" ca="1" si="668"/>
        <v>0</v>
      </c>
      <c r="HV82" s="19">
        <f t="shared" ca="1" si="668"/>
        <v>0</v>
      </c>
      <c r="HW82" s="19">
        <f t="shared" ca="1" si="668"/>
        <v>0</v>
      </c>
      <c r="HX82" s="19">
        <f t="shared" ca="1" si="668"/>
        <v>0</v>
      </c>
      <c r="HY82" s="19">
        <f t="shared" ca="1" si="668"/>
        <v>0</v>
      </c>
      <c r="HZ82" s="19">
        <f t="shared" ca="1" si="668"/>
        <v>0</v>
      </c>
      <c r="IA82" s="19">
        <f t="shared" ca="1" si="668"/>
        <v>0</v>
      </c>
      <c r="IB82" s="19">
        <f t="shared" ca="1" si="668"/>
        <v>0</v>
      </c>
      <c r="IC82" s="19">
        <f t="shared" ca="1" si="668"/>
        <v>0</v>
      </c>
      <c r="ID82" s="19">
        <f t="shared" ca="1" si="668"/>
        <v>0</v>
      </c>
      <c r="IE82" s="5">
        <f t="shared" ca="1" si="669"/>
        <v>67</v>
      </c>
      <c r="IF82" s="9"/>
      <c r="IG82" s="5">
        <f t="shared" ca="1" si="670"/>
        <v>1</v>
      </c>
      <c r="IH82" s="5" t="b">
        <f t="shared" ca="1" si="670"/>
        <v>0</v>
      </c>
      <c r="II82" s="19">
        <f t="shared" ca="1" si="671"/>
        <v>0</v>
      </c>
      <c r="IJ82" s="5">
        <f t="shared" ca="1" si="670"/>
        <v>55</v>
      </c>
      <c r="IK82" s="19">
        <f t="shared" ca="1" si="671"/>
        <v>1</v>
      </c>
      <c r="IL82" s="19">
        <f t="shared" ca="1" si="671"/>
        <v>0</v>
      </c>
      <c r="IM82" s="19">
        <f t="shared" ca="1" si="671"/>
        <v>0</v>
      </c>
      <c r="IN82" s="19">
        <f t="shared" ca="1" si="671"/>
        <v>0</v>
      </c>
      <c r="IO82" s="19">
        <f t="shared" ca="1" si="671"/>
        <v>0</v>
      </c>
      <c r="IP82" s="19">
        <f t="shared" ca="1" si="671"/>
        <v>0</v>
      </c>
      <c r="IQ82" s="19">
        <f t="shared" ca="1" si="671"/>
        <v>0</v>
      </c>
      <c r="IR82" s="19">
        <f t="shared" ca="1" si="671"/>
        <v>0</v>
      </c>
      <c r="IS82" s="19">
        <f t="shared" ca="1" si="671"/>
        <v>0</v>
      </c>
      <c r="IT82" s="19">
        <f t="shared" ca="1" si="671"/>
        <v>0</v>
      </c>
      <c r="IU82" s="19">
        <f t="shared" ca="1" si="671"/>
        <v>0</v>
      </c>
      <c r="IV82" s="19">
        <f t="shared" ca="1" si="671"/>
        <v>0</v>
      </c>
      <c r="IW82" s="19">
        <f t="shared" ca="1" si="671"/>
        <v>0</v>
      </c>
      <c r="IX82" s="19">
        <f t="shared" ca="1" si="671"/>
        <v>0</v>
      </c>
      <c r="IY82" s="19">
        <f t="shared" ca="1" si="671"/>
        <v>0</v>
      </c>
      <c r="IZ82" s="19">
        <f t="shared" ca="1" si="671"/>
        <v>0</v>
      </c>
      <c r="JA82" s="19">
        <f t="shared" ca="1" si="671"/>
        <v>0</v>
      </c>
      <c r="JB82" s="19">
        <f t="shared" ca="1" si="671"/>
        <v>0</v>
      </c>
      <c r="JC82" s="19">
        <f t="shared" ca="1" si="671"/>
        <v>0</v>
      </c>
      <c r="JD82" s="19">
        <f t="shared" ca="1" si="671"/>
        <v>0</v>
      </c>
      <c r="JE82" s="19">
        <f t="shared" ca="1" si="671"/>
        <v>0</v>
      </c>
      <c r="JF82" s="19">
        <f t="shared" ca="1" si="671"/>
        <v>0</v>
      </c>
      <c r="JG82" s="19">
        <f t="shared" ca="1" si="671"/>
        <v>1</v>
      </c>
      <c r="JH82" s="19">
        <f t="shared" ca="1" si="671"/>
        <v>0</v>
      </c>
      <c r="JI82" s="19">
        <f t="shared" ca="1" si="671"/>
        <v>1</v>
      </c>
      <c r="JJ82" s="9"/>
      <c r="JK82" s="5" t="b">
        <f t="shared" ca="1" si="672"/>
        <v>0</v>
      </c>
      <c r="JL82" s="19" t="str">
        <f t="shared" ca="1" si="673"/>
        <v>-</v>
      </c>
      <c r="JM82" s="19" t="str">
        <f t="shared" ca="1" si="673"/>
        <v>-</v>
      </c>
      <c r="JN82" s="5" t="b">
        <f t="shared" ca="1" si="674"/>
        <v>0</v>
      </c>
      <c r="JO82" s="5" t="b">
        <f t="shared" ca="1" si="674"/>
        <v>0</v>
      </c>
      <c r="JP82" s="5" t="b">
        <f t="shared" ca="1" si="674"/>
        <v>1</v>
      </c>
      <c r="JQ82" s="144">
        <f t="shared" ref="JQ82:JR86" ca="1" si="692">$O82</f>
        <v>1</v>
      </c>
      <c r="JR82" s="144">
        <f t="shared" ca="1" si="692"/>
        <v>1</v>
      </c>
      <c r="JS82" s="19" t="str">
        <f t="shared" ref="JS82:JY86" ca="1" si="693">OFFSET(JS$5,$B82,0)</f>
        <v>-</v>
      </c>
      <c r="JT82" s="19" t="str">
        <f t="shared" ca="1" si="693"/>
        <v>-</v>
      </c>
      <c r="JU82" s="19" t="str">
        <f t="shared" ca="1" si="693"/>
        <v>-</v>
      </c>
      <c r="JV82" s="19" t="str">
        <f t="shared" ca="1" si="693"/>
        <v>-</v>
      </c>
      <c r="JW82" s="19">
        <f t="shared" ca="1" si="693"/>
        <v>1</v>
      </c>
      <c r="JX82" s="19">
        <f t="shared" ca="1" si="693"/>
        <v>0.66</v>
      </c>
      <c r="JY82" s="19" t="str">
        <f t="shared" ca="1" si="693"/>
        <v>-</v>
      </c>
      <c r="JZ82" s="5" t="b" cm="1">
        <f t="array" aca="1" ref="JZ82" ca="1">IF(OR(KA82:KH82&lt;&gt;"-"),TRUE,"-")</f>
        <v>1</v>
      </c>
      <c r="KA82" s="237">
        <f ca="1">OFFSET(KA82,-1,0)</f>
        <v>2</v>
      </c>
      <c r="KB82" s="237">
        <f t="shared" ref="KB82:KH82" ca="1" si="694">OFFSET(KB82,-1,0)</f>
        <v>2</v>
      </c>
      <c r="KC82" s="237">
        <f t="shared" ca="1" si="694"/>
        <v>2</v>
      </c>
      <c r="KD82" s="237">
        <f t="shared" ca="1" si="694"/>
        <v>2</v>
      </c>
      <c r="KE82" s="237">
        <f t="shared" ca="1" si="694"/>
        <v>2</v>
      </c>
      <c r="KF82" s="237">
        <f t="shared" ca="1" si="694"/>
        <v>2</v>
      </c>
      <c r="KG82" s="237">
        <f t="shared" ca="1" si="694"/>
        <v>2</v>
      </c>
      <c r="KH82" s="237">
        <f t="shared" ca="1" si="694"/>
        <v>2</v>
      </c>
      <c r="KI82" s="5" t="str">
        <f t="array" aca="1" ref="KI82" ca="1">IF(OR(KJ82:KP82&lt;&gt;"-"),TRUE,"-")</f>
        <v>-</v>
      </c>
      <c r="KJ82" s="19" t="str">
        <f t="shared" ref="KJ82:KU86" ca="1" si="695">OFFSET(KJ$5,$B82,0)</f>
        <v>-</v>
      </c>
      <c r="KK82" s="19" t="str">
        <f t="shared" ca="1" si="695"/>
        <v>-</v>
      </c>
      <c r="KL82" s="19" t="str">
        <f t="shared" ca="1" si="695"/>
        <v>-</v>
      </c>
      <c r="KM82" s="19" t="str">
        <f t="shared" ca="1" si="695"/>
        <v>-</v>
      </c>
      <c r="KN82" s="19" t="str">
        <f t="shared" ca="1" si="695"/>
        <v>-</v>
      </c>
      <c r="KO82" s="19" t="str">
        <f t="shared" ca="1" si="695"/>
        <v>-</v>
      </c>
      <c r="KP82" s="19" t="str">
        <f t="shared" ca="1" si="695"/>
        <v>-</v>
      </c>
      <c r="KQ82" s="19" t="b">
        <f t="shared" ca="1" si="695"/>
        <v>0</v>
      </c>
      <c r="KR82" s="144">
        <f t="shared" ca="1" si="676"/>
        <v>2</v>
      </c>
      <c r="KS82" s="19">
        <f t="shared" ca="1" si="695"/>
        <v>2</v>
      </c>
      <c r="KT82" s="19" t="b">
        <f t="shared" ca="1" si="695"/>
        <v>0</v>
      </c>
      <c r="KU82" s="19" t="str">
        <f t="shared" ca="1" si="695"/>
        <v>-</v>
      </c>
      <c r="KV82" s="5" t="str">
        <f t="shared" ca="1" si="677"/>
        <v>-</v>
      </c>
      <c r="KW82" s="5" t="str">
        <f t="shared" ca="1" si="677"/>
        <v>-</v>
      </c>
      <c r="KX82" s="5" t="str">
        <f t="shared" ca="1" si="677"/>
        <v>-</v>
      </c>
      <c r="KY82" s="5" t="str">
        <f t="shared" ca="1" si="677"/>
        <v>-</v>
      </c>
      <c r="KZ82" s="19" t="b">
        <f t="shared" ref="KZ82:LO86" ca="1" si="696">OFFSET(KZ$5,$B82,0)</f>
        <v>0</v>
      </c>
      <c r="LA82" s="19" t="str">
        <f t="shared" ca="1" si="696"/>
        <v>-</v>
      </c>
      <c r="LB82" s="19" t="str">
        <f ca="1">OFFSET(LB$5,$B82,0)</f>
        <v>-</v>
      </c>
      <c r="LC82" s="19" t="b">
        <f ca="1">OFFSET(LC$5,$B82,0)</f>
        <v>1</v>
      </c>
      <c r="LD82" s="19">
        <f t="shared" ca="1" si="696"/>
        <v>0.75</v>
      </c>
      <c r="LE82" s="19">
        <f t="shared" ca="1" si="696"/>
        <v>0.75</v>
      </c>
      <c r="LF82" s="19">
        <f t="shared" ca="1" si="696"/>
        <v>0.99</v>
      </c>
      <c r="LG82" s="19">
        <f t="shared" ca="1" si="696"/>
        <v>0.5</v>
      </c>
      <c r="LH82" s="19">
        <f t="shared" ca="1" si="696"/>
        <v>0</v>
      </c>
      <c r="LI82" s="19">
        <f t="shared" ca="1" si="696"/>
        <v>0</v>
      </c>
      <c r="LJ82" s="19" t="str">
        <f t="shared" ca="1" si="696"/>
        <v>-</v>
      </c>
      <c r="LK82" s="5" t="str" cm="1">
        <f t="array" aca="1" ref="LK82" ca="1">INDEX(i.meatgrid,$Q82,LK$7)</f>
        <v>-</v>
      </c>
      <c r="LL82" s="19" t="str">
        <f t="shared" ca="1" si="696"/>
        <v>-</v>
      </c>
      <c r="LM82" s="5">
        <f t="shared" ca="1" si="679"/>
        <v>1</v>
      </c>
      <c r="LN82" s="9"/>
      <c r="LO82" s="19">
        <f t="shared" ca="1" si="696"/>
        <v>70</v>
      </c>
      <c r="LP82" s="19">
        <f t="shared" ca="1" si="680"/>
        <v>50</v>
      </c>
      <c r="LQ82" s="19">
        <f t="shared" ca="1" si="680"/>
        <v>80</v>
      </c>
      <c r="LR82" s="19">
        <f t="shared" ca="1" si="680"/>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1"/>
        <v>1</v>
      </c>
      <c r="LX82" s="5">
        <f t="shared" ca="1" si="682"/>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3"/>
        <v>1</v>
      </c>
      <c r="MH82" s="9"/>
      <c r="MI82" s="19" t="b">
        <f t="shared" ca="1" si="684"/>
        <v>0</v>
      </c>
      <c r="MJ82" s="19" t="b">
        <f t="shared" ca="1" si="684"/>
        <v>0</v>
      </c>
      <c r="MK82" s="19">
        <f t="shared" ca="1" si="684"/>
        <v>1</v>
      </c>
      <c r="ML82" s="19">
        <f t="shared" ca="1" si="684"/>
        <v>0.75</v>
      </c>
      <c r="MM82" s="19">
        <f t="shared" ca="1" si="684"/>
        <v>0.75</v>
      </c>
      <c r="MN82" s="19">
        <f t="shared" ca="1" si="684"/>
        <v>0.8</v>
      </c>
      <c r="MO82" s="19">
        <f t="shared" ca="1" si="684"/>
        <v>0.82499999999999996</v>
      </c>
      <c r="MP82" s="19">
        <f t="shared" ca="1" si="684"/>
        <v>0.875</v>
      </c>
      <c r="MQ82" s="19">
        <f t="shared" ca="1" si="684"/>
        <v>0.9</v>
      </c>
      <c r="MR82" s="19">
        <f t="shared" ca="1" si="684"/>
        <v>1</v>
      </c>
      <c r="MS82" s="19">
        <f t="shared" ca="1" si="684"/>
        <v>0.875</v>
      </c>
      <c r="MT82" s="19" t="b">
        <f t="shared" ca="1" si="684"/>
        <v>1</v>
      </c>
      <c r="MU82" s="19">
        <f t="shared" ca="1" si="685"/>
        <v>74.989999999999995</v>
      </c>
      <c r="MV82" s="19" t="str">
        <f t="shared" ca="1" si="685"/>
        <v>-</v>
      </c>
      <c r="MW82" s="19" t="str">
        <f t="shared" ca="1" si="685"/>
        <v>-</v>
      </c>
      <c r="MX82" s="19" t="str">
        <f t="shared" ca="1" si="685"/>
        <v>-</v>
      </c>
      <c r="MY82" s="19" t="str">
        <f t="shared" ca="1" si="685"/>
        <v>-</v>
      </c>
      <c r="MZ82" s="19" t="str">
        <f t="shared" ca="1" si="685"/>
        <v>-</v>
      </c>
      <c r="NA82" s="19" t="str">
        <f t="shared" ca="1" si="685"/>
        <v>-</v>
      </c>
      <c r="NB82" s="19" t="str">
        <f t="shared" ca="1" si="685"/>
        <v>-</v>
      </c>
      <c r="NC82" s="19">
        <f t="shared" ca="1" si="685"/>
        <v>36.99</v>
      </c>
      <c r="ND82" s="19">
        <f t="shared" ca="1" si="685"/>
        <v>36.99</v>
      </c>
      <c r="NE82" s="19" t="str">
        <f t="shared" ca="1" si="685"/>
        <v>-</v>
      </c>
      <c r="NF82" s="19" t="str">
        <f t="shared" ca="1" si="685"/>
        <v>-</v>
      </c>
      <c r="NG82" s="19" t="str">
        <f t="shared" ca="1" si="685"/>
        <v>-</v>
      </c>
      <c r="NH82" s="19" t="str">
        <f t="shared" ca="1" si="685"/>
        <v>-</v>
      </c>
      <c r="NI82" s="19" t="str">
        <f t="shared" ca="1" si="685"/>
        <v>-</v>
      </c>
      <c r="NJ82" s="19">
        <f t="shared" ca="1" si="685"/>
        <v>49.99</v>
      </c>
      <c r="NK82" s="19">
        <f t="shared" ca="1" si="685"/>
        <v>49.99</v>
      </c>
      <c r="NL82" s="19">
        <f t="shared" ca="1" si="685"/>
        <v>49.99</v>
      </c>
      <c r="NM82" s="19">
        <f t="shared" ca="1" si="685"/>
        <v>49.99</v>
      </c>
      <c r="NN82" s="19">
        <f t="shared" ca="1" si="685"/>
        <v>49.99</v>
      </c>
      <c r="NO82" s="19">
        <f t="shared" ca="1" si="685"/>
        <v>49.99</v>
      </c>
      <c r="NP82" s="19">
        <f t="shared" ca="1" si="685"/>
        <v>49.99</v>
      </c>
      <c r="NQ82" s="19">
        <f t="shared" ca="1" si="685"/>
        <v>49.99</v>
      </c>
      <c r="NR82" s="19">
        <f t="shared" ca="1" si="685"/>
        <v>412.99</v>
      </c>
      <c r="NS82" s="19">
        <f t="shared" ca="1" si="685"/>
        <v>412.99</v>
      </c>
      <c r="NT82" s="19" t="str">
        <f t="shared" ca="1" si="685"/>
        <v>-</v>
      </c>
      <c r="NU82" s="19" t="str">
        <f t="shared" ca="1" si="685"/>
        <v>-</v>
      </c>
      <c r="NV82" s="19" t="str">
        <f t="shared" ca="1" si="685"/>
        <v>-</v>
      </c>
      <c r="NW82" s="19" t="str">
        <f t="shared" ca="1" si="685"/>
        <v>-</v>
      </c>
      <c r="NX82" s="19" t="str">
        <f t="shared" ca="1" si="685"/>
        <v>-</v>
      </c>
      <c r="NY82" s="19">
        <f t="shared" ca="1" si="685"/>
        <v>6.8900000000000006</v>
      </c>
      <c r="NZ82" s="19">
        <f t="shared" ca="1" si="685"/>
        <v>6.8900000000000006</v>
      </c>
      <c r="OA82" s="19">
        <f t="shared" ca="1" si="685"/>
        <v>6.8900000000000006</v>
      </c>
      <c r="OB82" s="19">
        <f t="shared" ca="1" si="685"/>
        <v>6.8900000000000006</v>
      </c>
      <c r="OC82" s="19">
        <f t="shared" ca="1" si="685"/>
        <v>6.8900000000000006</v>
      </c>
      <c r="OD82" s="19">
        <f t="shared" ca="1" si="685"/>
        <v>6.8900000000000006</v>
      </c>
      <c r="OE82" s="19">
        <f t="shared" ca="1" si="685"/>
        <v>6.8900000000000006</v>
      </c>
      <c r="OF82" s="19">
        <f t="shared" ca="1" si="685"/>
        <v>6.8900000000000006</v>
      </c>
      <c r="OG82" s="19">
        <f t="shared" ca="1" si="685"/>
        <v>346.99</v>
      </c>
      <c r="OH82" s="19">
        <f t="shared" ca="1" si="685"/>
        <v>346.99</v>
      </c>
      <c r="OI82" s="19" t="str">
        <f t="shared" ca="1" si="685"/>
        <v>-</v>
      </c>
      <c r="OJ82" s="19" t="str">
        <f t="shared" ca="1" si="685"/>
        <v>-</v>
      </c>
      <c r="OK82" s="19" t="str">
        <f t="shared" ca="1" si="685"/>
        <v>-</v>
      </c>
      <c r="OL82" s="19" t="str">
        <f t="shared" ca="1" si="685"/>
        <v>-</v>
      </c>
      <c r="OM82" s="19" t="str">
        <f t="shared" ca="1" si="685"/>
        <v>-</v>
      </c>
      <c r="ON82" s="19">
        <f t="shared" ca="1" si="685"/>
        <v>0</v>
      </c>
      <c r="OO82" s="24">
        <v>0</v>
      </c>
    </row>
    <row r="83" spans="1:405" outlineLevel="2">
      <c r="A83" s="21">
        <f t="shared" si="158"/>
        <v>78</v>
      </c>
      <c r="B83" s="222">
        <f t="shared" ref="B83:B86" ca="1" si="697">OFFSET(B83,-1,0)</f>
        <v>76</v>
      </c>
      <c r="C83">
        <v>203</v>
      </c>
      <c r="D83" s="144" t="str">
        <f t="shared" ca="1" si="646"/>
        <v>GSM</v>
      </c>
      <c r="E83" t="b">
        <v>0</v>
      </c>
      <c r="F83" t="b">
        <v>0</v>
      </c>
      <c r="G83" t="b">
        <f t="shared" si="647"/>
        <v>0</v>
      </c>
      <c r="H83" s="237">
        <f t="shared" ref="H83:T86" ca="1" si="698">OFFSET(H83,-1,0)</f>
        <v>2</v>
      </c>
      <c r="I83" s="237">
        <f t="shared" ca="1" si="698"/>
        <v>1</v>
      </c>
      <c r="J83" s="237" t="str">
        <f t="shared" ca="1" si="698"/>
        <v/>
      </c>
      <c r="K83" s="237">
        <f t="shared" ca="1" si="698"/>
        <v>2</v>
      </c>
      <c r="L83" s="237">
        <f t="shared" ca="1" si="686"/>
        <v>2</v>
      </c>
      <c r="M83" s="237">
        <f t="shared" ca="1" si="686"/>
        <v>2</v>
      </c>
      <c r="N83" s="237">
        <f t="shared" ca="1" si="686"/>
        <v>3</v>
      </c>
      <c r="O83" s="237">
        <f t="shared" ca="1" si="686"/>
        <v>1</v>
      </c>
      <c r="P83" s="237">
        <f t="shared" ca="1" si="686"/>
        <v>1</v>
      </c>
      <c r="Q83" s="237">
        <f t="shared" ca="1" si="686"/>
        <v>5</v>
      </c>
      <c r="R83" s="237">
        <f t="shared" ca="1" si="686"/>
        <v>1</v>
      </c>
      <c r="S83" s="237">
        <f t="shared" ca="1" si="686"/>
        <v>1</v>
      </c>
      <c r="T83" s="237">
        <f t="shared" ca="1" si="686"/>
        <v>1</v>
      </c>
      <c r="U83" s="275"/>
      <c r="V83" s="275"/>
      <c r="W83" s="237">
        <f t="shared" ca="1" si="687"/>
        <v>0</v>
      </c>
      <c r="X83" s="275"/>
      <c r="Y83" s="275">
        <f t="shared" ca="1" si="688"/>
        <v>0</v>
      </c>
      <c r="Z83" s="275">
        <f t="shared" ca="1" si="688"/>
        <v>0</v>
      </c>
      <c r="AA83" s="275">
        <f t="shared" ca="1" si="688"/>
        <v>0</v>
      </c>
      <c r="AB83" s="275">
        <f t="shared" ca="1" si="688"/>
        <v>0</v>
      </c>
      <c r="AC83" s="275">
        <f t="shared" ca="1" si="688"/>
        <v>0</v>
      </c>
      <c r="AD83" s="275">
        <f t="shared" ca="1" si="688"/>
        <v>0</v>
      </c>
      <c r="AE83" s="275">
        <f t="shared" ca="1" si="688"/>
        <v>0</v>
      </c>
      <c r="AF83" s="144">
        <f ca="1">INDEX(CHOOSE($N83,DataAutumn!i.AdultDrys,DataWinter!i.AdultDrys,DataSpring!i.AdultDrys),1,$M83)</f>
        <v>3</v>
      </c>
      <c r="AG83" s="5">
        <f t="shared" ca="1" si="648"/>
        <v>2</v>
      </c>
      <c r="AH83" s="5">
        <f t="shared" ca="1" si="648"/>
        <v>0</v>
      </c>
      <c r="AI83" s="5">
        <f t="shared" ca="1" si="649"/>
        <v>1</v>
      </c>
      <c r="AJ83">
        <f t="shared" ca="1" si="650"/>
        <v>1</v>
      </c>
      <c r="AL83" s="231" t="str">
        <f ca="1">TEXT(LEFT(OFFSET(AL83,-1,0),5)+1,"00000")&amp;MID(OFFSET(AL83,-1,0),6,FIND(" ",OFFSET(AL83,-1,0),7)-5)
&amp; $D83           &amp; IF($IG83=0," FWM","")&amp;IF($IG83=1," MWM","")&amp;IF($IG83=5," Mat","")&amp;IF($IH83=TRUE,"&amp;BBT","    ")          &amp; " Day"&amp;INDEX(i.DOY,$N83,1)
&amp; " Scan"&amp;TEXT($O83,"0")        &amp;" "&amp; INDEX(DataMaster!$B$98:$B$104,$Q83,0)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9">OFFSET(AO83,-1,0)</f>
        <v>-</v>
      </c>
      <c r="AP83" s="237" t="str">
        <f t="shared" ca="1" si="699"/>
        <v>-</v>
      </c>
      <c r="AQ83" s="237" t="str">
        <f t="shared" ca="1" si="699"/>
        <v>-</v>
      </c>
      <c r="AR83" s="237" t="str">
        <f t="shared" ca="1" si="699"/>
        <v>-</v>
      </c>
      <c r="AS83" s="237" t="str">
        <f t="shared" ca="1" si="699"/>
        <v>-</v>
      </c>
      <c r="AT83" s="237" t="str">
        <f t="shared" ca="1" si="699"/>
        <v>-</v>
      </c>
      <c r="AU83" s="237" t="str">
        <f t="shared" ca="1" si="699"/>
        <v>-</v>
      </c>
      <c r="AV83" s="237" t="str">
        <f t="shared" ca="1" si="699"/>
        <v>-</v>
      </c>
      <c r="AW83" s="9"/>
      <c r="AX83" s="5" t="b">
        <f t="shared" ca="1" si="651"/>
        <v>0</v>
      </c>
      <c r="AY83" s="5" t="str">
        <f t="shared" ca="1" si="651"/>
        <v>-</v>
      </c>
      <c r="AZ83" s="5" t="b">
        <f t="shared" ca="1" si="651"/>
        <v>0</v>
      </c>
      <c r="BA83" s="5" t="b">
        <f t="shared" ca="1" si="651"/>
        <v>1</v>
      </c>
      <c r="BB83" s="5" t="b">
        <f t="shared" ca="1" si="651"/>
        <v>1</v>
      </c>
      <c r="BC83" s="144">
        <f t="shared" ca="1" si="651"/>
        <v>0</v>
      </c>
      <c r="BD83" s="19" t="b">
        <f t="shared" ca="1" si="652"/>
        <v>1</v>
      </c>
      <c r="BE83" s="9"/>
      <c r="BF83" s="5" t="str">
        <f t="shared" ca="1" si="653"/>
        <v>-</v>
      </c>
      <c r="BG83" s="19" t="str">
        <f t="shared" ca="1" si="654"/>
        <v>-</v>
      </c>
      <c r="BH83" s="19" t="str">
        <f t="shared" ca="1" si="654"/>
        <v>-</v>
      </c>
      <c r="BI83" s="19" t="str">
        <f t="shared" ca="1" si="654"/>
        <v>-</v>
      </c>
      <c r="BJ83" s="5" t="str">
        <f t="shared" ca="1" si="655"/>
        <v>-</v>
      </c>
      <c r="BK83" s="19" t="str">
        <f t="shared" ca="1" si="656"/>
        <v>-</v>
      </c>
      <c r="BL83" s="5" t="str">
        <f t="shared" ca="1" si="657"/>
        <v>-</v>
      </c>
      <c r="BM83" s="19" t="str">
        <f t="shared" ca="1" si="658"/>
        <v>-</v>
      </c>
      <c r="BN83" s="19" t="str">
        <f t="shared" ca="1" si="658"/>
        <v>-</v>
      </c>
      <c r="BO83" s="19" t="str">
        <f t="shared" ca="1" si="658"/>
        <v>-</v>
      </c>
      <c r="BP83" s="5" t="str">
        <f t="shared" ca="1" si="659"/>
        <v>-</v>
      </c>
      <c r="BQ83" s="9"/>
      <c r="BR83" s="19" t="str">
        <f t="shared" ca="1" si="660"/>
        <v>-</v>
      </c>
      <c r="BS83" s="19" t="str">
        <f t="shared" ca="1" si="660"/>
        <v>-</v>
      </c>
      <c r="BT83" s="19" t="str">
        <f t="shared" ca="1" si="660"/>
        <v>-</v>
      </c>
      <c r="BU83" s="19" t="str">
        <f t="shared" ca="1" si="660"/>
        <v>-</v>
      </c>
      <c r="BV83" s="19" t="str">
        <f t="shared" ca="1" si="660"/>
        <v>-</v>
      </c>
      <c r="BW83" s="19" t="str">
        <f t="shared" ca="1" si="660"/>
        <v>-</v>
      </c>
      <c r="BX83" s="19" t="str">
        <f t="shared" ca="1" si="660"/>
        <v>-</v>
      </c>
      <c r="BY83" s="19" t="str">
        <f t="shared" ca="1" si="660"/>
        <v>-</v>
      </c>
      <c r="BZ83" s="19" t="str">
        <f t="shared" ca="1" si="660"/>
        <v>-</v>
      </c>
      <c r="CA83" s="19" t="str">
        <f t="shared" ca="1" si="660"/>
        <v>-</v>
      </c>
      <c r="CB83" s="9"/>
      <c r="CC83" s="237" t="b">
        <f ca="1">OFFSET(CC83,-1,0)</f>
        <v>1</v>
      </c>
      <c r="CD83" s="12" t="b">
        <v>0</v>
      </c>
      <c r="CE83" s="237" t="b">
        <f ca="1">OFFSET(CE83,-1,0)</f>
        <v>1</v>
      </c>
      <c r="CF83" s="251">
        <f t="shared" ref="CF83:CF86" ca="1" si="700">IF(OFFSET($E83,-1,0),OFFSET($CJ83,-1,0),OFFSET(CF83,-1,0))</f>
        <v>2235101</v>
      </c>
      <c r="CG83" s="237" t="b">
        <f ca="1">OFFSET(CG83,-1,0)</f>
        <v>0</v>
      </c>
      <c r="CH83" s="12" t="s">
        <v>34</v>
      </c>
      <c r="CI83" s="19" t="b">
        <f t="shared" ca="1" si="689"/>
        <v>1</v>
      </c>
      <c r="CJ83" s="237">
        <f t="shared" ref="CJ83:CJ86" ca="1" si="701">OFFSET(CJ83,-1,0)+1</f>
        <v>2235103</v>
      </c>
      <c r="CK83" s="19" t="str">
        <f t="shared" ca="1" si="689"/>
        <v>-</v>
      </c>
      <c r="CL83" s="19">
        <f t="shared" ca="1" si="689"/>
        <v>1</v>
      </c>
      <c r="CM83" s="19">
        <f t="shared" ca="1" si="689"/>
        <v>1</v>
      </c>
      <c r="CN83" s="9"/>
      <c r="CO83" s="444">
        <f t="shared" ca="1" si="662"/>
        <v>652</v>
      </c>
      <c r="CP83" s="444">
        <f t="shared" ca="1" si="662"/>
        <v>686</v>
      </c>
      <c r="CQ83" s="444">
        <f t="shared" ca="1" si="662"/>
        <v>721</v>
      </c>
      <c r="CR83" s="152">
        <f t="shared" ca="1" si="663"/>
        <v>378</v>
      </c>
      <c r="CS83" s="152">
        <f t="shared" ca="1" si="663"/>
        <v>413</v>
      </c>
      <c r="CT83" s="152">
        <f t="shared" ca="1" si="663"/>
        <v>448</v>
      </c>
      <c r="CU83" s="19" t="str">
        <f t="shared" ca="1" si="664"/>
        <v>-</v>
      </c>
      <c r="CV83" s="12" t="b">
        <v>0</v>
      </c>
      <c r="CW83" s="12" t="b">
        <v>0</v>
      </c>
      <c r="CX83" s="12" t="b">
        <v>0</v>
      </c>
      <c r="CY83" s="12" t="b">
        <v>0</v>
      </c>
      <c r="CZ83" s="19" t="b">
        <f t="shared" ca="1" si="664"/>
        <v>1</v>
      </c>
      <c r="DA83" s="19">
        <f t="shared" ca="1" si="664"/>
        <v>0</v>
      </c>
      <c r="DB83" s="19">
        <f t="shared" ca="1" si="664"/>
        <v>0</v>
      </c>
      <c r="DC83" s="19">
        <f t="shared" ca="1" si="664"/>
        <v>0</v>
      </c>
      <c r="DD83" s="19">
        <f t="shared" ca="1" si="664"/>
        <v>0</v>
      </c>
      <c r="DE83" s="19">
        <f t="shared" ca="1" si="664"/>
        <v>0</v>
      </c>
      <c r="DF83" s="19">
        <f t="shared" ca="1" si="664"/>
        <v>0</v>
      </c>
      <c r="DG83" s="19">
        <f t="shared" ca="1" si="664"/>
        <v>0</v>
      </c>
      <c r="DH83" s="19">
        <f t="shared" ca="1" si="664"/>
        <v>0</v>
      </c>
      <c r="DI83" s="19">
        <f t="shared" ca="1" si="664"/>
        <v>0</v>
      </c>
      <c r="DJ83" s="19">
        <f t="shared" ca="1" si="664"/>
        <v>0</v>
      </c>
      <c r="DK83" s="19">
        <f t="shared" ca="1" si="664"/>
        <v>0</v>
      </c>
      <c r="DL83" s="19">
        <f t="shared" ca="1" si="665"/>
        <v>0</v>
      </c>
      <c r="DM83" s="12">
        <v>3</v>
      </c>
      <c r="DN83" s="12">
        <v>3</v>
      </c>
      <c r="DO83" s="19">
        <f t="shared" ref="DO83:DR86" ca="1" si="702">OFFSET(DO$5,$B83,0)</f>
        <v>0</v>
      </c>
      <c r="DP83" s="12">
        <v>2</v>
      </c>
      <c r="DQ83" s="12">
        <v>-2</v>
      </c>
      <c r="DR83" s="19" t="str">
        <f t="shared" ca="1" si="665"/>
        <v>-</v>
      </c>
      <c r="DS83" s="19" t="str">
        <f t="shared" ca="1" si="665"/>
        <v>-</v>
      </c>
      <c r="DT83" s="19" t="str">
        <f t="shared" ca="1" si="665"/>
        <v>-</v>
      </c>
      <c r="DU83" s="251">
        <f t="shared" ca="1" si="690"/>
        <v>0</v>
      </c>
      <c r="DV83" s="251">
        <f t="shared" ref="DV83:DV85" si="703">DP83</f>
        <v>2</v>
      </c>
      <c r="DW83" s="251">
        <f t="shared" si="691"/>
        <v>-2</v>
      </c>
      <c r="DX83" s="19" t="str">
        <f t="shared" ca="1" si="665"/>
        <v>-</v>
      </c>
      <c r="DY83" s="19" t="str">
        <f t="shared" ca="1" si="665"/>
        <v>-</v>
      </c>
      <c r="DZ83" s="19" t="str">
        <f t="shared" ca="1" si="665"/>
        <v>-</v>
      </c>
      <c r="EA83" s="19" t="str">
        <f t="shared" ca="1" si="665"/>
        <v>-</v>
      </c>
      <c r="EB83" s="19" t="str">
        <f t="shared" ca="1" si="665"/>
        <v>-</v>
      </c>
      <c r="EC83" s="19" t="str">
        <f t="shared" ca="1" si="665"/>
        <v>-</v>
      </c>
      <c r="ED83" s="19">
        <f t="shared" ca="1" si="665"/>
        <v>0</v>
      </c>
      <c r="EE83" s="19">
        <f t="shared" ca="1" si="665"/>
        <v>0</v>
      </c>
      <c r="EF83" s="19">
        <f t="shared" ca="1" si="665"/>
        <v>0</v>
      </c>
      <c r="EG83" s="19">
        <f t="shared" ca="1" si="665"/>
        <v>0</v>
      </c>
      <c r="EH83" s="19">
        <f t="shared" ca="1" si="665"/>
        <v>0</v>
      </c>
      <c r="EI83" s="19">
        <f t="shared" ca="1" si="665"/>
        <v>0</v>
      </c>
      <c r="EJ83" s="19">
        <f t="shared" ca="1" si="665"/>
        <v>0</v>
      </c>
      <c r="EK83" s="19">
        <f t="shared" ca="1" si="665"/>
        <v>0</v>
      </c>
      <c r="EL83" s="19">
        <f t="shared" ca="1" si="665"/>
        <v>0</v>
      </c>
      <c r="EM83" s="19">
        <f t="shared" ca="1" si="665"/>
        <v>0</v>
      </c>
      <c r="EN83" s="19">
        <f t="shared" ca="1" si="665"/>
        <v>0</v>
      </c>
      <c r="EO83" s="19">
        <f t="shared" ca="1" si="665"/>
        <v>0</v>
      </c>
      <c r="EP83" s="19">
        <f t="shared" ca="1" si="665"/>
        <v>0</v>
      </c>
      <c r="EQ83" s="19">
        <f t="shared" ca="1" si="665"/>
        <v>0</v>
      </c>
      <c r="ER83" s="19">
        <f t="shared" ca="1" si="665"/>
        <v>0</v>
      </c>
      <c r="ES83" s="19">
        <f t="shared" ca="1" si="665"/>
        <v>0</v>
      </c>
      <c r="ET83" s="19">
        <f t="shared" ca="1" si="666"/>
        <v>0</v>
      </c>
      <c r="EU83" s="19">
        <f t="shared" ca="1" si="666"/>
        <v>0</v>
      </c>
      <c r="EV83" s="19">
        <f t="shared" ca="1" si="666"/>
        <v>0</v>
      </c>
      <c r="EW83" s="19">
        <f t="shared" ca="1" si="666"/>
        <v>0</v>
      </c>
      <c r="EX83" s="19">
        <f t="shared" ca="1" si="666"/>
        <v>0</v>
      </c>
      <c r="EY83" s="19">
        <f t="shared" ca="1" si="666"/>
        <v>0</v>
      </c>
      <c r="EZ83" s="19">
        <f t="shared" ca="1" si="666"/>
        <v>0</v>
      </c>
      <c r="FA83" s="19">
        <f t="shared" ca="1" si="666"/>
        <v>0</v>
      </c>
      <c r="FB83" s="19">
        <f t="shared" ca="1" si="666"/>
        <v>0</v>
      </c>
      <c r="FC83" s="19">
        <f t="shared" ca="1" si="666"/>
        <v>0</v>
      </c>
      <c r="FD83" s="19">
        <f t="shared" ca="1" si="666"/>
        <v>0</v>
      </c>
      <c r="FE83" s="19">
        <f t="shared" ca="1" si="666"/>
        <v>0</v>
      </c>
      <c r="FF83" s="19">
        <f t="shared" ca="1" si="666"/>
        <v>0</v>
      </c>
      <c r="FG83" s="19">
        <f t="shared" ca="1" si="666"/>
        <v>0</v>
      </c>
      <c r="FH83" s="19">
        <f t="shared" ca="1" si="666"/>
        <v>0</v>
      </c>
      <c r="FI83" s="19">
        <f t="shared" ca="1" si="666"/>
        <v>0</v>
      </c>
      <c r="FJ83" s="19">
        <f t="shared" ca="1" si="667"/>
        <v>0</v>
      </c>
      <c r="FK83" s="19">
        <f t="shared" ca="1" si="667"/>
        <v>0</v>
      </c>
      <c r="FL83" s="19">
        <f t="shared" ca="1" si="667"/>
        <v>0</v>
      </c>
      <c r="FM83" s="19">
        <f t="shared" ca="1" si="667"/>
        <v>0</v>
      </c>
      <c r="FN83" s="19">
        <f t="shared" ca="1" si="667"/>
        <v>0</v>
      </c>
      <c r="FO83" s="19">
        <f t="shared" ca="1" si="667"/>
        <v>0</v>
      </c>
      <c r="FP83" s="19">
        <f t="shared" ca="1" si="667"/>
        <v>0</v>
      </c>
      <c r="FQ83" s="19">
        <f t="shared" ca="1" si="667"/>
        <v>0</v>
      </c>
      <c r="FR83" s="19">
        <f t="shared" ca="1" si="667"/>
        <v>0</v>
      </c>
      <c r="FS83" s="19">
        <f t="shared" ca="1" si="667"/>
        <v>0</v>
      </c>
      <c r="FT83" s="19">
        <f t="shared" ca="1" si="667"/>
        <v>0</v>
      </c>
      <c r="FU83" s="19">
        <f t="shared" ca="1" si="667"/>
        <v>0</v>
      </c>
      <c r="FV83" s="19">
        <f t="shared" ca="1" si="667"/>
        <v>0</v>
      </c>
      <c r="FW83" s="19">
        <f t="shared" ca="1" si="667"/>
        <v>0</v>
      </c>
      <c r="FX83" s="19">
        <f t="shared" ca="1" si="667"/>
        <v>0</v>
      </c>
      <c r="FY83" s="19">
        <f t="shared" ca="1" si="667"/>
        <v>0</v>
      </c>
      <c r="FZ83" s="19">
        <f t="shared" ca="1" si="667"/>
        <v>0</v>
      </c>
      <c r="GA83" s="19">
        <f t="shared" ca="1" si="667"/>
        <v>0</v>
      </c>
      <c r="GB83" s="19">
        <f t="shared" ca="1" si="667"/>
        <v>0</v>
      </c>
      <c r="GC83" s="19">
        <f t="shared" ca="1" si="667"/>
        <v>0</v>
      </c>
      <c r="GD83" s="19">
        <f t="shared" ca="1" si="667"/>
        <v>0</v>
      </c>
      <c r="GE83" s="19">
        <f t="shared" ca="1" si="667"/>
        <v>0</v>
      </c>
      <c r="GF83" s="19">
        <f t="shared" ca="1" si="667"/>
        <v>0</v>
      </c>
      <c r="GG83" s="19">
        <f t="shared" ca="1" si="667"/>
        <v>0</v>
      </c>
      <c r="GH83" s="19">
        <f t="shared" ca="1" si="667"/>
        <v>0</v>
      </c>
      <c r="GI83" s="19">
        <f t="shared" ca="1" si="667"/>
        <v>0</v>
      </c>
      <c r="GJ83" s="19">
        <f t="shared" ca="1" si="667"/>
        <v>0</v>
      </c>
      <c r="GK83" s="19">
        <f t="shared" ca="1" si="667"/>
        <v>0</v>
      </c>
      <c r="GL83" s="19">
        <f t="shared" ca="1" si="667"/>
        <v>0</v>
      </c>
      <c r="GM83" s="19">
        <f t="shared" ca="1" si="667"/>
        <v>0</v>
      </c>
      <c r="GN83" s="19">
        <f t="shared" ca="1" si="667"/>
        <v>0</v>
      </c>
      <c r="GO83" s="19">
        <f t="shared" ca="1" si="667"/>
        <v>0</v>
      </c>
      <c r="GP83" s="19">
        <f t="shared" ca="1" si="667"/>
        <v>0</v>
      </c>
      <c r="GQ83" s="19">
        <f t="shared" ca="1" si="667"/>
        <v>0</v>
      </c>
      <c r="GR83" s="19">
        <f t="shared" ca="1" si="667"/>
        <v>0</v>
      </c>
      <c r="GS83" s="19">
        <f t="shared" ca="1" si="667"/>
        <v>0</v>
      </c>
      <c r="GT83" s="19">
        <f t="shared" ca="1" si="667"/>
        <v>0</v>
      </c>
      <c r="GU83" s="19">
        <f t="shared" ca="1" si="667"/>
        <v>0</v>
      </c>
      <c r="GV83" s="19">
        <f t="shared" ca="1" si="667"/>
        <v>0</v>
      </c>
      <c r="GW83" s="19">
        <f t="shared" ca="1" si="667"/>
        <v>0</v>
      </c>
      <c r="GX83" s="19">
        <f t="shared" ca="1" si="667"/>
        <v>0</v>
      </c>
      <c r="GY83" s="19">
        <f t="shared" ca="1" si="667"/>
        <v>0</v>
      </c>
      <c r="GZ83" s="19">
        <f t="shared" ca="1" si="667"/>
        <v>0</v>
      </c>
      <c r="HA83" s="19">
        <f t="shared" ca="1" si="667"/>
        <v>0</v>
      </c>
      <c r="HB83" s="19">
        <f t="shared" ca="1" si="667"/>
        <v>0</v>
      </c>
      <c r="HC83" s="19">
        <f t="shared" ca="1" si="667"/>
        <v>0</v>
      </c>
      <c r="HD83" s="19">
        <f t="shared" ca="1" si="667"/>
        <v>0</v>
      </c>
      <c r="HE83" s="19">
        <f t="shared" ca="1" si="667"/>
        <v>0</v>
      </c>
      <c r="HF83" s="19">
        <f t="shared" ca="1" si="667"/>
        <v>0</v>
      </c>
      <c r="HG83" s="19">
        <f t="shared" ca="1" si="667"/>
        <v>0</v>
      </c>
      <c r="HH83" s="19">
        <f t="shared" ca="1" si="667"/>
        <v>0</v>
      </c>
      <c r="HI83" s="19">
        <f t="shared" ca="1" si="667"/>
        <v>0</v>
      </c>
      <c r="HJ83" s="19">
        <f t="shared" ca="1" si="667"/>
        <v>0</v>
      </c>
      <c r="HK83" s="19">
        <f t="shared" ca="1" si="667"/>
        <v>0</v>
      </c>
      <c r="HL83" s="19">
        <f t="shared" ca="1" si="668"/>
        <v>0</v>
      </c>
      <c r="HM83" s="19">
        <f t="shared" ca="1" si="668"/>
        <v>0</v>
      </c>
      <c r="HN83" s="19">
        <f t="shared" ca="1" si="668"/>
        <v>0</v>
      </c>
      <c r="HO83" s="19">
        <f t="shared" ca="1" si="668"/>
        <v>0</v>
      </c>
      <c r="HP83" s="19">
        <f t="shared" ca="1" si="668"/>
        <v>0</v>
      </c>
      <c r="HQ83" s="19">
        <f t="shared" ca="1" si="668"/>
        <v>0</v>
      </c>
      <c r="HR83" s="19">
        <f t="shared" ca="1" si="668"/>
        <v>0</v>
      </c>
      <c r="HS83" s="19">
        <f t="shared" ca="1" si="668"/>
        <v>0</v>
      </c>
      <c r="HT83" s="19">
        <f t="shared" ca="1" si="668"/>
        <v>0</v>
      </c>
      <c r="HU83" s="19">
        <f t="shared" ca="1" si="668"/>
        <v>0</v>
      </c>
      <c r="HV83" s="19">
        <f t="shared" ca="1" si="668"/>
        <v>0</v>
      </c>
      <c r="HW83" s="19">
        <f t="shared" ca="1" si="668"/>
        <v>0</v>
      </c>
      <c r="HX83" s="19">
        <f t="shared" ca="1" si="668"/>
        <v>0</v>
      </c>
      <c r="HY83" s="19">
        <f t="shared" ca="1" si="668"/>
        <v>0</v>
      </c>
      <c r="HZ83" s="19">
        <f t="shared" ca="1" si="668"/>
        <v>0</v>
      </c>
      <c r="IA83" s="19">
        <f t="shared" ca="1" si="668"/>
        <v>0</v>
      </c>
      <c r="IB83" s="19">
        <f t="shared" ca="1" si="668"/>
        <v>0</v>
      </c>
      <c r="IC83" s="19">
        <f t="shared" ca="1" si="668"/>
        <v>0</v>
      </c>
      <c r="ID83" s="19">
        <f t="shared" ca="1" si="668"/>
        <v>0</v>
      </c>
      <c r="IE83" s="5">
        <f t="shared" ca="1" si="669"/>
        <v>67</v>
      </c>
      <c r="IF83" s="9"/>
      <c r="IG83" s="5">
        <f t="shared" ca="1" si="670"/>
        <v>1</v>
      </c>
      <c r="IH83" s="5" t="b">
        <f t="shared" ca="1" si="670"/>
        <v>0</v>
      </c>
      <c r="II83" s="19">
        <f t="shared" ca="1" si="671"/>
        <v>0</v>
      </c>
      <c r="IJ83" s="5">
        <f t="shared" ca="1" si="670"/>
        <v>55</v>
      </c>
      <c r="IK83" s="19">
        <f t="shared" ca="1" si="671"/>
        <v>1</v>
      </c>
      <c r="IL83" s="19">
        <f t="shared" ca="1" si="671"/>
        <v>0</v>
      </c>
      <c r="IM83" s="19">
        <f t="shared" ca="1" si="671"/>
        <v>0</v>
      </c>
      <c r="IN83" s="19">
        <f t="shared" ca="1" si="671"/>
        <v>0</v>
      </c>
      <c r="IO83" s="19">
        <f t="shared" ca="1" si="671"/>
        <v>0</v>
      </c>
      <c r="IP83" s="19">
        <f t="shared" ca="1" si="671"/>
        <v>0</v>
      </c>
      <c r="IQ83" s="19">
        <f t="shared" ca="1" si="671"/>
        <v>0</v>
      </c>
      <c r="IR83" s="19">
        <f t="shared" ca="1" si="671"/>
        <v>0</v>
      </c>
      <c r="IS83" s="19">
        <f t="shared" ca="1" si="671"/>
        <v>0</v>
      </c>
      <c r="IT83" s="19">
        <f t="shared" ca="1" si="671"/>
        <v>0</v>
      </c>
      <c r="IU83" s="19">
        <f t="shared" ca="1" si="671"/>
        <v>0</v>
      </c>
      <c r="IV83" s="19">
        <f t="shared" ca="1" si="671"/>
        <v>0</v>
      </c>
      <c r="IW83" s="19">
        <f t="shared" ca="1" si="671"/>
        <v>0</v>
      </c>
      <c r="IX83" s="19">
        <f t="shared" ca="1" si="671"/>
        <v>0</v>
      </c>
      <c r="IY83" s="19">
        <f t="shared" ca="1" si="671"/>
        <v>0</v>
      </c>
      <c r="IZ83" s="19">
        <f t="shared" ca="1" si="671"/>
        <v>0</v>
      </c>
      <c r="JA83" s="19">
        <f t="shared" ca="1" si="671"/>
        <v>0</v>
      </c>
      <c r="JB83" s="19">
        <f t="shared" ca="1" si="671"/>
        <v>0</v>
      </c>
      <c r="JC83" s="19">
        <f t="shared" ca="1" si="671"/>
        <v>0</v>
      </c>
      <c r="JD83" s="19">
        <f t="shared" ca="1" si="671"/>
        <v>0</v>
      </c>
      <c r="JE83" s="19">
        <f t="shared" ca="1" si="671"/>
        <v>0</v>
      </c>
      <c r="JF83" s="19">
        <f t="shared" ca="1" si="671"/>
        <v>0</v>
      </c>
      <c r="JG83" s="19">
        <f t="shared" ca="1" si="671"/>
        <v>1</v>
      </c>
      <c r="JH83" s="19">
        <f t="shared" ca="1" si="671"/>
        <v>0</v>
      </c>
      <c r="JI83" s="19">
        <f t="shared" ca="1" si="671"/>
        <v>1</v>
      </c>
      <c r="JJ83" s="9"/>
      <c r="JK83" s="5" t="b">
        <f t="shared" ca="1" si="672"/>
        <v>0</v>
      </c>
      <c r="JL83" s="19" t="str">
        <f t="shared" ca="1" si="673"/>
        <v>-</v>
      </c>
      <c r="JM83" s="19" t="str">
        <f t="shared" ca="1" si="673"/>
        <v>-</v>
      </c>
      <c r="JN83" s="5" t="b">
        <f t="shared" ca="1" si="674"/>
        <v>0</v>
      </c>
      <c r="JO83" s="5" t="b">
        <f t="shared" ca="1" si="674"/>
        <v>0</v>
      </c>
      <c r="JP83" s="5" t="b">
        <f t="shared" ca="1" si="674"/>
        <v>1</v>
      </c>
      <c r="JQ83" s="144">
        <f t="shared" ca="1" si="692"/>
        <v>1</v>
      </c>
      <c r="JR83" s="144">
        <f t="shared" ca="1" si="692"/>
        <v>1</v>
      </c>
      <c r="JS83" s="19" t="str">
        <f t="shared" ca="1" si="693"/>
        <v>-</v>
      </c>
      <c r="JT83" s="19" t="str">
        <f t="shared" ca="1" si="693"/>
        <v>-</v>
      </c>
      <c r="JU83" s="19" t="str">
        <f t="shared" ca="1" si="693"/>
        <v>-</v>
      </c>
      <c r="JV83" s="19" t="str">
        <f t="shared" ca="1" si="693"/>
        <v>-</v>
      </c>
      <c r="JW83" s="19">
        <f t="shared" ca="1" si="693"/>
        <v>1</v>
      </c>
      <c r="JX83" s="19">
        <f t="shared" ca="1" si="693"/>
        <v>0.66</v>
      </c>
      <c r="JY83" s="19" t="str">
        <f t="shared" ca="1" si="693"/>
        <v>-</v>
      </c>
      <c r="JZ83" s="5" t="b" cm="1">
        <f t="array" aca="1" ref="JZ83" ca="1">IF(OR(KA83:KH83&lt;&gt;"-"),TRUE,"-")</f>
        <v>1</v>
      </c>
      <c r="KA83" s="237">
        <f t="shared" ref="KA83:KH86" ca="1" si="704">OFFSET(KA83,-1,0)</f>
        <v>2</v>
      </c>
      <c r="KB83" s="237">
        <f t="shared" ca="1" si="704"/>
        <v>2</v>
      </c>
      <c r="KC83" s="237">
        <f t="shared" ca="1" si="704"/>
        <v>2</v>
      </c>
      <c r="KD83" s="237">
        <f t="shared" ca="1" si="704"/>
        <v>2</v>
      </c>
      <c r="KE83" s="237">
        <f t="shared" ca="1" si="704"/>
        <v>2</v>
      </c>
      <c r="KF83" s="237">
        <f t="shared" ca="1" si="704"/>
        <v>2</v>
      </c>
      <c r="KG83" s="237">
        <f t="shared" ca="1" si="704"/>
        <v>2</v>
      </c>
      <c r="KH83" s="237">
        <f t="shared" ca="1" si="704"/>
        <v>2</v>
      </c>
      <c r="KI83" s="5" t="str">
        <f t="array" aca="1" ref="KI83" ca="1">IF(OR(KJ83:KP83&lt;&gt;"-"),TRUE,"-")</f>
        <v>-</v>
      </c>
      <c r="KJ83" s="19" t="str">
        <f t="shared" ca="1" si="695"/>
        <v>-</v>
      </c>
      <c r="KK83" s="19" t="str">
        <f t="shared" ca="1" si="695"/>
        <v>-</v>
      </c>
      <c r="KL83" s="19" t="str">
        <f t="shared" ca="1" si="695"/>
        <v>-</v>
      </c>
      <c r="KM83" s="19" t="str">
        <f t="shared" ca="1" si="695"/>
        <v>-</v>
      </c>
      <c r="KN83" s="19" t="str">
        <f t="shared" ca="1" si="695"/>
        <v>-</v>
      </c>
      <c r="KO83" s="19" t="str">
        <f t="shared" ca="1" si="695"/>
        <v>-</v>
      </c>
      <c r="KP83" s="19" t="str">
        <f t="shared" ca="1" si="695"/>
        <v>-</v>
      </c>
      <c r="KQ83" s="19" t="b">
        <f t="shared" ca="1" si="695"/>
        <v>0</v>
      </c>
      <c r="KR83" s="144">
        <f t="shared" ca="1" si="676"/>
        <v>2</v>
      </c>
      <c r="KS83" s="19">
        <f t="shared" ca="1" si="695"/>
        <v>2</v>
      </c>
      <c r="KT83" s="19" t="b">
        <f t="shared" ca="1" si="695"/>
        <v>0</v>
      </c>
      <c r="KU83" s="19" t="str">
        <f t="shared" ca="1" si="695"/>
        <v>-</v>
      </c>
      <c r="KV83" s="5" t="str">
        <f t="shared" ca="1" si="677"/>
        <v>-</v>
      </c>
      <c r="KW83" s="5" t="str">
        <f t="shared" ca="1" si="677"/>
        <v>-</v>
      </c>
      <c r="KX83" s="5" t="str">
        <f t="shared" ca="1" si="677"/>
        <v>-</v>
      </c>
      <c r="KY83" s="5" t="str">
        <f t="shared" ca="1" si="677"/>
        <v>-</v>
      </c>
      <c r="KZ83" s="19" t="b">
        <f t="shared" ca="1" si="696"/>
        <v>0</v>
      </c>
      <c r="LA83" s="19" t="str">
        <f t="shared" ca="1" si="696"/>
        <v>-</v>
      </c>
      <c r="LB83" s="19" t="str">
        <f ca="1">OFFSET(LB$5,$B83,0)</f>
        <v>-</v>
      </c>
      <c r="LC83" s="19" t="b">
        <f ca="1">OFFSET(LC$5,$B83,0)</f>
        <v>1</v>
      </c>
      <c r="LD83" s="19">
        <f t="shared" ca="1" si="696"/>
        <v>0.75</v>
      </c>
      <c r="LE83" s="19">
        <f t="shared" ca="1" si="696"/>
        <v>0.75</v>
      </c>
      <c r="LF83" s="19">
        <f t="shared" ca="1" si="696"/>
        <v>0.99</v>
      </c>
      <c r="LG83" s="19">
        <f t="shared" ca="1" si="696"/>
        <v>0.5</v>
      </c>
      <c r="LH83" s="19">
        <f t="shared" ca="1" si="696"/>
        <v>0</v>
      </c>
      <c r="LI83" s="19">
        <f t="shared" ca="1" si="696"/>
        <v>0</v>
      </c>
      <c r="LJ83" s="19" t="str">
        <f t="shared" ca="1" si="696"/>
        <v>-</v>
      </c>
      <c r="LK83" s="5" t="str" cm="1">
        <f t="array" aca="1" ref="LK83" ca="1">INDEX(i.meatgrid,$Q83,LK$7)</f>
        <v>-</v>
      </c>
      <c r="LL83" s="19" t="str">
        <f t="shared" ca="1" si="696"/>
        <v>-</v>
      </c>
      <c r="LM83" s="5">
        <f t="shared" ca="1" si="679"/>
        <v>1</v>
      </c>
      <c r="LN83" s="9"/>
      <c r="LO83" s="19">
        <f t="shared" ca="1" si="696"/>
        <v>70</v>
      </c>
      <c r="LP83" s="19">
        <f t="shared" ca="1" si="680"/>
        <v>50</v>
      </c>
      <c r="LQ83" s="19">
        <f t="shared" ca="1" si="680"/>
        <v>80</v>
      </c>
      <c r="LR83" s="19">
        <f t="shared" ca="1" si="680"/>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1"/>
        <v>1</v>
      </c>
      <c r="LX83" s="5">
        <f t="shared" ca="1" si="682"/>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3"/>
        <v>1</v>
      </c>
      <c r="MH83" s="9"/>
      <c r="MI83" s="19" t="b">
        <f t="shared" ca="1" si="684"/>
        <v>0</v>
      </c>
      <c r="MJ83" s="19" t="b">
        <f t="shared" ca="1" si="684"/>
        <v>0</v>
      </c>
      <c r="MK83" s="19">
        <f t="shared" ca="1" si="684"/>
        <v>1</v>
      </c>
      <c r="ML83" s="19">
        <f t="shared" ca="1" si="684"/>
        <v>0.75</v>
      </c>
      <c r="MM83" s="19">
        <f t="shared" ca="1" si="684"/>
        <v>0.75</v>
      </c>
      <c r="MN83" s="19">
        <f t="shared" ca="1" si="684"/>
        <v>0.8</v>
      </c>
      <c r="MO83" s="19">
        <f t="shared" ca="1" si="684"/>
        <v>0.82499999999999996</v>
      </c>
      <c r="MP83" s="19">
        <f t="shared" ca="1" si="684"/>
        <v>0.875</v>
      </c>
      <c r="MQ83" s="19">
        <f t="shared" ca="1" si="684"/>
        <v>0.9</v>
      </c>
      <c r="MR83" s="19">
        <f t="shared" ca="1" si="684"/>
        <v>1</v>
      </c>
      <c r="MS83" s="19">
        <f t="shared" ca="1" si="684"/>
        <v>0.875</v>
      </c>
      <c r="MT83" s="19" t="b">
        <f t="shared" ca="1" si="684"/>
        <v>1</v>
      </c>
      <c r="MU83" s="19">
        <f t="shared" ca="1" si="684"/>
        <v>74.989999999999995</v>
      </c>
      <c r="MV83" s="19" t="str">
        <f t="shared" ca="1" si="684"/>
        <v>-</v>
      </c>
      <c r="MW83" s="19" t="str">
        <f t="shared" ca="1" si="684"/>
        <v>-</v>
      </c>
      <c r="MX83" s="19" t="str">
        <f t="shared" ca="1" si="684"/>
        <v>-</v>
      </c>
      <c r="MY83" s="19" t="str">
        <f t="shared" ca="1" si="685"/>
        <v>-</v>
      </c>
      <c r="MZ83" s="19" t="str">
        <f t="shared" ca="1" si="685"/>
        <v>-</v>
      </c>
      <c r="NA83" s="19" t="str">
        <f t="shared" ca="1" si="685"/>
        <v>-</v>
      </c>
      <c r="NB83" s="19" t="str">
        <f t="shared" ca="1" si="685"/>
        <v>-</v>
      </c>
      <c r="NC83" s="19">
        <f t="shared" ca="1" si="685"/>
        <v>36.99</v>
      </c>
      <c r="ND83" s="19">
        <f t="shared" ca="1" si="685"/>
        <v>36.99</v>
      </c>
      <c r="NE83" s="19" t="str">
        <f t="shared" ca="1" si="685"/>
        <v>-</v>
      </c>
      <c r="NF83" s="19" t="str">
        <f t="shared" ca="1" si="685"/>
        <v>-</v>
      </c>
      <c r="NG83" s="19" t="str">
        <f t="shared" ca="1" si="685"/>
        <v>-</v>
      </c>
      <c r="NH83" s="19" t="str">
        <f t="shared" ca="1" si="685"/>
        <v>-</v>
      </c>
      <c r="NI83" s="19" t="str">
        <f t="shared" ca="1" si="685"/>
        <v>-</v>
      </c>
      <c r="NJ83" s="19">
        <f t="shared" ca="1" si="685"/>
        <v>49.99</v>
      </c>
      <c r="NK83" s="19">
        <f t="shared" ca="1" si="685"/>
        <v>49.99</v>
      </c>
      <c r="NL83" s="19">
        <f t="shared" ca="1" si="685"/>
        <v>49.99</v>
      </c>
      <c r="NM83" s="19">
        <f t="shared" ca="1" si="685"/>
        <v>49.99</v>
      </c>
      <c r="NN83" s="19">
        <f t="shared" ca="1" si="685"/>
        <v>49.99</v>
      </c>
      <c r="NO83" s="19">
        <f t="shared" ca="1" si="685"/>
        <v>49.99</v>
      </c>
      <c r="NP83" s="19">
        <f t="shared" ca="1" si="685"/>
        <v>49.99</v>
      </c>
      <c r="NQ83" s="19">
        <f t="shared" ca="1" si="685"/>
        <v>49.99</v>
      </c>
      <c r="NR83" s="19">
        <f t="shared" ca="1" si="685"/>
        <v>412.99</v>
      </c>
      <c r="NS83" s="19">
        <f t="shared" ca="1" si="685"/>
        <v>412.99</v>
      </c>
      <c r="NT83" s="19" t="str">
        <f t="shared" ca="1" si="685"/>
        <v>-</v>
      </c>
      <c r="NU83" s="19" t="str">
        <f t="shared" ca="1" si="685"/>
        <v>-</v>
      </c>
      <c r="NV83" s="19" t="str">
        <f t="shared" ca="1" si="685"/>
        <v>-</v>
      </c>
      <c r="NW83" s="19" t="str">
        <f t="shared" ca="1" si="685"/>
        <v>-</v>
      </c>
      <c r="NX83" s="19" t="str">
        <f t="shared" ca="1" si="685"/>
        <v>-</v>
      </c>
      <c r="NY83" s="19">
        <f t="shared" ca="1" si="685"/>
        <v>6.8900000000000006</v>
      </c>
      <c r="NZ83" s="19">
        <f t="shared" ca="1" si="685"/>
        <v>6.8900000000000006</v>
      </c>
      <c r="OA83" s="19">
        <f t="shared" ca="1" si="685"/>
        <v>6.8900000000000006</v>
      </c>
      <c r="OB83" s="19">
        <f t="shared" ca="1" si="685"/>
        <v>6.8900000000000006</v>
      </c>
      <c r="OC83" s="19">
        <f t="shared" ca="1" si="685"/>
        <v>6.8900000000000006</v>
      </c>
      <c r="OD83" s="19">
        <f t="shared" ca="1" si="685"/>
        <v>6.8900000000000006</v>
      </c>
      <c r="OE83" s="19">
        <f t="shared" ca="1" si="685"/>
        <v>6.8900000000000006</v>
      </c>
      <c r="OF83" s="19">
        <f t="shared" ca="1" si="685"/>
        <v>6.8900000000000006</v>
      </c>
      <c r="OG83" s="19">
        <f t="shared" ca="1" si="685"/>
        <v>346.99</v>
      </c>
      <c r="OH83" s="19">
        <f t="shared" ca="1" si="685"/>
        <v>346.99</v>
      </c>
      <c r="OI83" s="19" t="str">
        <f t="shared" ca="1" si="685"/>
        <v>-</v>
      </c>
      <c r="OJ83" s="19" t="str">
        <f t="shared" ca="1" si="685"/>
        <v>-</v>
      </c>
      <c r="OK83" s="19" t="str">
        <f t="shared" ca="1" si="685"/>
        <v>-</v>
      </c>
      <c r="OL83" s="19" t="str">
        <f t="shared" ca="1" si="685"/>
        <v>-</v>
      </c>
      <c r="OM83" s="19" t="str">
        <f t="shared" ca="1" si="685"/>
        <v>-</v>
      </c>
      <c r="ON83" s="19">
        <f t="shared" ca="1" si="685"/>
        <v>0</v>
      </c>
      <c r="OO83" s="24">
        <v>0</v>
      </c>
    </row>
    <row r="84" spans="1:405" outlineLevel="2">
      <c r="A84" s="21">
        <f t="shared" si="158"/>
        <v>79</v>
      </c>
      <c r="B84" s="222">
        <f t="shared" ca="1" si="697"/>
        <v>76</v>
      </c>
      <c r="C84">
        <v>203</v>
      </c>
      <c r="D84" s="144" t="str">
        <f t="shared" ca="1" si="646"/>
        <v>GSM</v>
      </c>
      <c r="E84" t="b">
        <v>0</v>
      </c>
      <c r="F84" t="b">
        <v>0</v>
      </c>
      <c r="G84" t="b">
        <f t="shared" si="647"/>
        <v>0</v>
      </c>
      <c r="H84" s="237">
        <f t="shared" ca="1" si="698"/>
        <v>2</v>
      </c>
      <c r="I84" s="237">
        <f t="shared" ca="1" si="698"/>
        <v>1</v>
      </c>
      <c r="J84" s="237" t="str">
        <f t="shared" ca="1" si="698"/>
        <v/>
      </c>
      <c r="K84" s="237">
        <f t="shared" ca="1" si="698"/>
        <v>2</v>
      </c>
      <c r="L84" s="237">
        <f t="shared" ca="1" si="686"/>
        <v>2</v>
      </c>
      <c r="M84" s="237">
        <f t="shared" ca="1" si="686"/>
        <v>2</v>
      </c>
      <c r="N84" s="237">
        <f t="shared" ca="1" si="686"/>
        <v>3</v>
      </c>
      <c r="O84" s="237">
        <f t="shared" ca="1" si="686"/>
        <v>1</v>
      </c>
      <c r="P84" s="237">
        <f t="shared" ca="1" si="686"/>
        <v>1</v>
      </c>
      <c r="Q84" s="237">
        <f t="shared" ca="1" si="686"/>
        <v>5</v>
      </c>
      <c r="R84" s="237">
        <f t="shared" ca="1" si="686"/>
        <v>1</v>
      </c>
      <c r="S84" s="237">
        <f t="shared" ca="1" si="686"/>
        <v>1</v>
      </c>
      <c r="T84" s="237">
        <f t="shared" ca="1" si="686"/>
        <v>1</v>
      </c>
      <c r="U84" s="275"/>
      <c r="V84" s="275"/>
      <c r="W84" s="237">
        <f t="shared" ca="1" si="687"/>
        <v>0</v>
      </c>
      <c r="X84" s="275"/>
      <c r="Y84" s="275">
        <f t="shared" ca="1" si="688"/>
        <v>0</v>
      </c>
      <c r="Z84" s="275">
        <f t="shared" ca="1" si="688"/>
        <v>0</v>
      </c>
      <c r="AA84" s="275">
        <f t="shared" ca="1" si="688"/>
        <v>0</v>
      </c>
      <c r="AB84" s="275">
        <f t="shared" ca="1" si="688"/>
        <v>0</v>
      </c>
      <c r="AC84" s="275">
        <f t="shared" ca="1" si="688"/>
        <v>0</v>
      </c>
      <c r="AD84" s="275">
        <f t="shared" ca="1" si="688"/>
        <v>0</v>
      </c>
      <c r="AE84" s="275">
        <f t="shared" ca="1" si="688"/>
        <v>0</v>
      </c>
      <c r="AF84" s="144">
        <f ca="1">INDEX(CHOOSE($N84,DataAutumn!i.AdultDrys,DataWinter!i.AdultDrys,DataSpring!i.AdultDrys),1,$M84)</f>
        <v>3</v>
      </c>
      <c r="AG84" s="5">
        <f t="shared" ca="1" si="648"/>
        <v>2</v>
      </c>
      <c r="AH84" s="5">
        <f t="shared" ca="1" si="648"/>
        <v>0</v>
      </c>
      <c r="AI84" s="5">
        <f t="shared" ca="1" si="649"/>
        <v>1</v>
      </c>
      <c r="AJ84">
        <f t="shared" ca="1" si="650"/>
        <v>1</v>
      </c>
      <c r="AL84" s="231" t="str">
        <f ca="1">TEXT(LEFT(OFFSET(AL84,-1,0),5)+1,"00000")&amp;MID(OFFSET(AL84,-1,0),6,FIND(" ",OFFSET(AL84,-1,0),7)-5)
&amp; $D84           &amp; IF($IG84=0," FWM","")&amp;IF($IG84=1," MWM","")&amp;IF($IG84=5," Mat","")&amp;IF($IH84=TRUE,"&amp;BBT","    ")          &amp; " Day"&amp;INDEX(i.DOY,$N84,1)
&amp; " Scan"&amp;TEXT($O84,"0")        &amp;" "&amp; INDEX(DataMaster!$B$98:$B$104,$Q84,0)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9"/>
        <v>-</v>
      </c>
      <c r="AP84" s="237" t="str">
        <f t="shared" ca="1" si="699"/>
        <v>-</v>
      </c>
      <c r="AQ84" s="237" t="str">
        <f t="shared" ca="1" si="699"/>
        <v>-</v>
      </c>
      <c r="AR84" s="237" t="str">
        <f t="shared" ca="1" si="699"/>
        <v>-</v>
      </c>
      <c r="AS84" s="237" t="str">
        <f t="shared" ca="1" si="699"/>
        <v>-</v>
      </c>
      <c r="AT84" s="237" t="str">
        <f t="shared" ca="1" si="699"/>
        <v>-</v>
      </c>
      <c r="AU84" s="237" t="str">
        <f t="shared" ca="1" si="699"/>
        <v>-</v>
      </c>
      <c r="AV84" s="237" t="str">
        <f t="shared" ca="1" si="699"/>
        <v>-</v>
      </c>
      <c r="AW84" s="9"/>
      <c r="AX84" s="5" t="b">
        <f t="shared" ca="1" si="651"/>
        <v>0</v>
      </c>
      <c r="AY84" s="5" t="str">
        <f t="shared" ca="1" si="651"/>
        <v>-</v>
      </c>
      <c r="AZ84" s="5" t="b">
        <f t="shared" ca="1" si="651"/>
        <v>0</v>
      </c>
      <c r="BA84" s="5" t="b">
        <f t="shared" ca="1" si="651"/>
        <v>1</v>
      </c>
      <c r="BB84" s="5" t="b">
        <f t="shared" ca="1" si="651"/>
        <v>1</v>
      </c>
      <c r="BC84" s="144">
        <f t="shared" ca="1" si="651"/>
        <v>0</v>
      </c>
      <c r="BD84" s="19" t="b">
        <f t="shared" ca="1" si="652"/>
        <v>1</v>
      </c>
      <c r="BE84" s="9"/>
      <c r="BF84" s="5" t="str">
        <f t="shared" ca="1" si="653"/>
        <v>-</v>
      </c>
      <c r="BG84" s="19" t="str">
        <f t="shared" ca="1" si="654"/>
        <v>-</v>
      </c>
      <c r="BH84" s="19" t="str">
        <f t="shared" ca="1" si="654"/>
        <v>-</v>
      </c>
      <c r="BI84" s="19" t="str">
        <f t="shared" ca="1" si="654"/>
        <v>-</v>
      </c>
      <c r="BJ84" s="5" t="str">
        <f t="shared" ca="1" si="655"/>
        <v>-</v>
      </c>
      <c r="BK84" s="19" t="str">
        <f t="shared" ca="1" si="656"/>
        <v>-</v>
      </c>
      <c r="BL84" s="5" t="str">
        <f t="shared" ca="1" si="657"/>
        <v>-</v>
      </c>
      <c r="BM84" s="19" t="str">
        <f t="shared" ca="1" si="658"/>
        <v>-</v>
      </c>
      <c r="BN84" s="19" t="str">
        <f t="shared" ca="1" si="658"/>
        <v>-</v>
      </c>
      <c r="BO84" s="19" t="str">
        <f t="shared" ca="1" si="658"/>
        <v>-</v>
      </c>
      <c r="BP84" s="5" t="str">
        <f t="shared" ca="1" si="659"/>
        <v>-</v>
      </c>
      <c r="BQ84" s="9"/>
      <c r="BR84" s="19" t="str">
        <f t="shared" ca="1" si="660"/>
        <v>-</v>
      </c>
      <c r="BS84" s="19" t="str">
        <f t="shared" ca="1" si="660"/>
        <v>-</v>
      </c>
      <c r="BT84" s="19" t="str">
        <f t="shared" ca="1" si="660"/>
        <v>-</v>
      </c>
      <c r="BU84" s="19" t="str">
        <f t="shared" ca="1" si="660"/>
        <v>-</v>
      </c>
      <c r="BV84" s="19" t="str">
        <f t="shared" ca="1" si="660"/>
        <v>-</v>
      </c>
      <c r="BW84" s="19" t="str">
        <f t="shared" ca="1" si="660"/>
        <v>-</v>
      </c>
      <c r="BX84" s="19" t="str">
        <f t="shared" ca="1" si="660"/>
        <v>-</v>
      </c>
      <c r="BY84" s="19" t="str">
        <f t="shared" ca="1" si="660"/>
        <v>-</v>
      </c>
      <c r="BZ84" s="19" t="str">
        <f t="shared" ca="1" si="660"/>
        <v>-</v>
      </c>
      <c r="CA84" s="19" t="str">
        <f t="shared" ca="1" si="660"/>
        <v>-</v>
      </c>
      <c r="CB84" s="9"/>
      <c r="CC84" s="237" t="b">
        <f t="shared" ref="CC84:CG86" ca="1" si="705">OFFSET(CC84,-1,0)</f>
        <v>1</v>
      </c>
      <c r="CD84" s="12" t="b">
        <v>0</v>
      </c>
      <c r="CE84" s="237" t="b">
        <f t="shared" ca="1" si="705"/>
        <v>1</v>
      </c>
      <c r="CF84" s="251">
        <f t="shared" ca="1" si="700"/>
        <v>2235101</v>
      </c>
      <c r="CG84" s="237" t="b">
        <f t="shared" ca="1" si="705"/>
        <v>0</v>
      </c>
      <c r="CH84" s="12" t="s">
        <v>34</v>
      </c>
      <c r="CI84" s="19" t="b">
        <f t="shared" ca="1" si="689"/>
        <v>1</v>
      </c>
      <c r="CJ84" s="237">
        <f t="shared" ca="1" si="701"/>
        <v>2235104</v>
      </c>
      <c r="CK84" s="19" t="str">
        <f t="shared" ca="1" si="689"/>
        <v>-</v>
      </c>
      <c r="CL84" s="19">
        <f t="shared" ca="1" si="689"/>
        <v>1</v>
      </c>
      <c r="CM84" s="19">
        <f t="shared" ca="1" si="689"/>
        <v>1</v>
      </c>
      <c r="CN84" s="9"/>
      <c r="CO84" s="444">
        <f t="shared" ca="1" si="662"/>
        <v>652</v>
      </c>
      <c r="CP84" s="444">
        <f t="shared" ca="1" si="662"/>
        <v>686</v>
      </c>
      <c r="CQ84" s="444">
        <f t="shared" ca="1" si="662"/>
        <v>721</v>
      </c>
      <c r="CR84" s="152">
        <f t="shared" ca="1" si="663"/>
        <v>378</v>
      </c>
      <c r="CS84" s="152">
        <f t="shared" ca="1" si="663"/>
        <v>413</v>
      </c>
      <c r="CT84" s="152">
        <f t="shared" ca="1" si="663"/>
        <v>448</v>
      </c>
      <c r="CU84" s="19" t="str">
        <f t="shared" ca="1" si="664"/>
        <v>-</v>
      </c>
      <c r="CV84" s="12" t="b">
        <v>0</v>
      </c>
      <c r="CW84" s="12" t="b">
        <v>0</v>
      </c>
      <c r="CX84" s="12" t="b">
        <v>0</v>
      </c>
      <c r="CY84" s="12" t="b">
        <v>0</v>
      </c>
      <c r="CZ84" s="19" t="b">
        <f t="shared" ca="1" si="664"/>
        <v>1</v>
      </c>
      <c r="DA84" s="19">
        <f t="shared" ca="1" si="664"/>
        <v>0</v>
      </c>
      <c r="DB84" s="19">
        <f t="shared" ca="1" si="664"/>
        <v>0</v>
      </c>
      <c r="DC84" s="19">
        <f t="shared" ca="1" si="664"/>
        <v>0</v>
      </c>
      <c r="DD84" s="19">
        <f t="shared" ca="1" si="664"/>
        <v>0</v>
      </c>
      <c r="DE84" s="19">
        <f t="shared" ca="1" si="664"/>
        <v>0</v>
      </c>
      <c r="DF84" s="19">
        <f t="shared" ca="1" si="664"/>
        <v>0</v>
      </c>
      <c r="DG84" s="19">
        <f t="shared" ca="1" si="664"/>
        <v>0</v>
      </c>
      <c r="DH84" s="19">
        <f t="shared" ca="1" si="664"/>
        <v>0</v>
      </c>
      <c r="DI84" s="19">
        <f t="shared" ca="1" si="664"/>
        <v>0</v>
      </c>
      <c r="DJ84" s="19">
        <f t="shared" ca="1" si="664"/>
        <v>0</v>
      </c>
      <c r="DK84" s="19">
        <f t="shared" ca="1" si="664"/>
        <v>0</v>
      </c>
      <c r="DL84" s="19">
        <f t="shared" ca="1" si="665"/>
        <v>0</v>
      </c>
      <c r="DM84" s="12">
        <v>3</v>
      </c>
      <c r="DN84" s="12">
        <v>3</v>
      </c>
      <c r="DO84" s="19">
        <f t="shared" ca="1" si="702"/>
        <v>0</v>
      </c>
      <c r="DP84" s="12">
        <v>1</v>
      </c>
      <c r="DQ84" s="12">
        <v>-1</v>
      </c>
      <c r="DR84" s="19" t="str">
        <f t="shared" ca="1" si="665"/>
        <v>-</v>
      </c>
      <c r="DS84" s="19" t="str">
        <f t="shared" ca="1" si="665"/>
        <v>-</v>
      </c>
      <c r="DT84" s="19" t="str">
        <f t="shared" ca="1" si="665"/>
        <v>-</v>
      </c>
      <c r="DU84" s="251">
        <f t="shared" ca="1" si="690"/>
        <v>0</v>
      </c>
      <c r="DV84" s="251">
        <f t="shared" si="703"/>
        <v>1</v>
      </c>
      <c r="DW84" s="251">
        <f t="shared" si="691"/>
        <v>-1</v>
      </c>
      <c r="DX84" s="19" t="str">
        <f t="shared" ca="1" si="665"/>
        <v>-</v>
      </c>
      <c r="DY84" s="19" t="str">
        <f t="shared" ca="1" si="665"/>
        <v>-</v>
      </c>
      <c r="DZ84" s="19" t="str">
        <f t="shared" ca="1" si="665"/>
        <v>-</v>
      </c>
      <c r="EA84" s="19" t="str">
        <f t="shared" ca="1" si="665"/>
        <v>-</v>
      </c>
      <c r="EB84" s="19" t="str">
        <f t="shared" ca="1" si="665"/>
        <v>-</v>
      </c>
      <c r="EC84" s="19" t="str">
        <f t="shared" ca="1" si="665"/>
        <v>-</v>
      </c>
      <c r="ED84" s="19">
        <f t="shared" ca="1" si="665"/>
        <v>0</v>
      </c>
      <c r="EE84" s="19">
        <f t="shared" ca="1" si="665"/>
        <v>0</v>
      </c>
      <c r="EF84" s="19">
        <f t="shared" ca="1" si="665"/>
        <v>0</v>
      </c>
      <c r="EG84" s="19">
        <f t="shared" ca="1" si="665"/>
        <v>0</v>
      </c>
      <c r="EH84" s="19">
        <f t="shared" ca="1" si="665"/>
        <v>0</v>
      </c>
      <c r="EI84" s="19">
        <f t="shared" ca="1" si="665"/>
        <v>0</v>
      </c>
      <c r="EJ84" s="19">
        <f t="shared" ca="1" si="665"/>
        <v>0</v>
      </c>
      <c r="EK84" s="19">
        <f t="shared" ca="1" si="665"/>
        <v>0</v>
      </c>
      <c r="EL84" s="19">
        <f t="shared" ca="1" si="665"/>
        <v>0</v>
      </c>
      <c r="EM84" s="19">
        <f t="shared" ca="1" si="665"/>
        <v>0</v>
      </c>
      <c r="EN84" s="19">
        <f t="shared" ca="1" si="665"/>
        <v>0</v>
      </c>
      <c r="EO84" s="19">
        <f t="shared" ca="1" si="665"/>
        <v>0</v>
      </c>
      <c r="EP84" s="19">
        <f t="shared" ca="1" si="665"/>
        <v>0</v>
      </c>
      <c r="EQ84" s="19">
        <f t="shared" ca="1" si="665"/>
        <v>0</v>
      </c>
      <c r="ER84" s="19">
        <f t="shared" ca="1" si="665"/>
        <v>0</v>
      </c>
      <c r="ES84" s="19">
        <f t="shared" ca="1" si="665"/>
        <v>0</v>
      </c>
      <c r="ET84" s="19">
        <f t="shared" ca="1" si="666"/>
        <v>0</v>
      </c>
      <c r="EU84" s="19">
        <f t="shared" ca="1" si="666"/>
        <v>0</v>
      </c>
      <c r="EV84" s="19">
        <f t="shared" ca="1" si="666"/>
        <v>0</v>
      </c>
      <c r="EW84" s="19">
        <f t="shared" ca="1" si="666"/>
        <v>0</v>
      </c>
      <c r="EX84" s="19">
        <f t="shared" ca="1" si="666"/>
        <v>0</v>
      </c>
      <c r="EY84" s="19">
        <f t="shared" ca="1" si="666"/>
        <v>0</v>
      </c>
      <c r="EZ84" s="19">
        <f t="shared" ca="1" si="666"/>
        <v>0</v>
      </c>
      <c r="FA84" s="19">
        <f t="shared" ca="1" si="666"/>
        <v>0</v>
      </c>
      <c r="FB84" s="19">
        <f t="shared" ca="1" si="666"/>
        <v>0</v>
      </c>
      <c r="FC84" s="19">
        <f t="shared" ca="1" si="666"/>
        <v>0</v>
      </c>
      <c r="FD84" s="19">
        <f t="shared" ca="1" si="666"/>
        <v>0</v>
      </c>
      <c r="FE84" s="19">
        <f t="shared" ca="1" si="666"/>
        <v>0</v>
      </c>
      <c r="FF84" s="19">
        <f t="shared" ca="1" si="666"/>
        <v>0</v>
      </c>
      <c r="FG84" s="19">
        <f t="shared" ca="1" si="666"/>
        <v>0</v>
      </c>
      <c r="FH84" s="19">
        <f t="shared" ca="1" si="666"/>
        <v>0</v>
      </c>
      <c r="FI84" s="19">
        <f t="shared" ca="1" si="666"/>
        <v>0</v>
      </c>
      <c r="FJ84" s="19">
        <f t="shared" ca="1" si="667"/>
        <v>0</v>
      </c>
      <c r="FK84" s="19">
        <f t="shared" ca="1" si="667"/>
        <v>0</v>
      </c>
      <c r="FL84" s="19">
        <f t="shared" ca="1" si="667"/>
        <v>0</v>
      </c>
      <c r="FM84" s="19">
        <f t="shared" ca="1" si="667"/>
        <v>0</v>
      </c>
      <c r="FN84" s="19">
        <f t="shared" ca="1" si="667"/>
        <v>0</v>
      </c>
      <c r="FO84" s="19">
        <f t="shared" ca="1" si="667"/>
        <v>0</v>
      </c>
      <c r="FP84" s="19">
        <f t="shared" ca="1" si="667"/>
        <v>0</v>
      </c>
      <c r="FQ84" s="19">
        <f t="shared" ca="1" si="667"/>
        <v>0</v>
      </c>
      <c r="FR84" s="19">
        <f t="shared" ca="1" si="667"/>
        <v>0</v>
      </c>
      <c r="FS84" s="19">
        <f t="shared" ca="1" si="667"/>
        <v>0</v>
      </c>
      <c r="FT84" s="19">
        <f t="shared" ca="1" si="667"/>
        <v>0</v>
      </c>
      <c r="FU84" s="19">
        <f t="shared" ca="1" si="667"/>
        <v>0</v>
      </c>
      <c r="FV84" s="19">
        <f t="shared" ca="1" si="667"/>
        <v>0</v>
      </c>
      <c r="FW84" s="19">
        <f t="shared" ca="1" si="667"/>
        <v>0</v>
      </c>
      <c r="FX84" s="19">
        <f t="shared" ca="1" si="667"/>
        <v>0</v>
      </c>
      <c r="FY84" s="19">
        <f t="shared" ca="1" si="667"/>
        <v>0</v>
      </c>
      <c r="FZ84" s="19">
        <f t="shared" ca="1" si="667"/>
        <v>0</v>
      </c>
      <c r="GA84" s="19">
        <f t="shared" ca="1" si="667"/>
        <v>0</v>
      </c>
      <c r="GB84" s="19">
        <f t="shared" ca="1" si="667"/>
        <v>0</v>
      </c>
      <c r="GC84" s="19">
        <f t="shared" ca="1" si="667"/>
        <v>0</v>
      </c>
      <c r="GD84" s="19">
        <f t="shared" ca="1" si="667"/>
        <v>0</v>
      </c>
      <c r="GE84" s="19">
        <f t="shared" ca="1" si="667"/>
        <v>0</v>
      </c>
      <c r="GF84" s="19">
        <f t="shared" ca="1" si="667"/>
        <v>0</v>
      </c>
      <c r="GG84" s="19">
        <f t="shared" ca="1" si="667"/>
        <v>0</v>
      </c>
      <c r="GH84" s="19">
        <f t="shared" ca="1" si="667"/>
        <v>0</v>
      </c>
      <c r="GI84" s="19">
        <f t="shared" ca="1" si="667"/>
        <v>0</v>
      </c>
      <c r="GJ84" s="19">
        <f t="shared" ca="1" si="667"/>
        <v>0</v>
      </c>
      <c r="GK84" s="19">
        <f t="shared" ca="1" si="667"/>
        <v>0</v>
      </c>
      <c r="GL84" s="19">
        <f t="shared" ca="1" si="667"/>
        <v>0</v>
      </c>
      <c r="GM84" s="19">
        <f t="shared" ca="1" si="667"/>
        <v>0</v>
      </c>
      <c r="GN84" s="19">
        <f t="shared" ca="1" si="667"/>
        <v>0</v>
      </c>
      <c r="GO84" s="19">
        <f t="shared" ca="1" si="667"/>
        <v>0</v>
      </c>
      <c r="GP84" s="19">
        <f t="shared" ca="1" si="667"/>
        <v>0</v>
      </c>
      <c r="GQ84" s="19">
        <f t="shared" ca="1" si="667"/>
        <v>0</v>
      </c>
      <c r="GR84" s="19">
        <f t="shared" ca="1" si="667"/>
        <v>0</v>
      </c>
      <c r="GS84" s="19">
        <f t="shared" ca="1" si="667"/>
        <v>0</v>
      </c>
      <c r="GT84" s="19">
        <f t="shared" ca="1" si="667"/>
        <v>0</v>
      </c>
      <c r="GU84" s="19">
        <f t="shared" ca="1" si="667"/>
        <v>0</v>
      </c>
      <c r="GV84" s="19">
        <f t="shared" ca="1" si="667"/>
        <v>0</v>
      </c>
      <c r="GW84" s="19">
        <f t="shared" ref="GW84:ID85" ca="1" si="706">OFFSET(GW$5,$B84,0)</f>
        <v>0</v>
      </c>
      <c r="GX84" s="19">
        <f t="shared" ca="1" si="706"/>
        <v>0</v>
      </c>
      <c r="GY84" s="19">
        <f t="shared" ca="1" si="706"/>
        <v>0</v>
      </c>
      <c r="GZ84" s="19">
        <f t="shared" ca="1" si="706"/>
        <v>0</v>
      </c>
      <c r="HA84" s="19">
        <f t="shared" ca="1" si="706"/>
        <v>0</v>
      </c>
      <c r="HB84" s="19">
        <f t="shared" ca="1" si="706"/>
        <v>0</v>
      </c>
      <c r="HC84" s="19">
        <f t="shared" ca="1" si="706"/>
        <v>0</v>
      </c>
      <c r="HD84" s="19">
        <f t="shared" ca="1" si="706"/>
        <v>0</v>
      </c>
      <c r="HE84" s="19">
        <f t="shared" ca="1" si="706"/>
        <v>0</v>
      </c>
      <c r="HF84" s="19">
        <f t="shared" ca="1" si="706"/>
        <v>0</v>
      </c>
      <c r="HG84" s="19">
        <f t="shared" ca="1" si="706"/>
        <v>0</v>
      </c>
      <c r="HH84" s="19">
        <f t="shared" ca="1" si="706"/>
        <v>0</v>
      </c>
      <c r="HI84" s="19">
        <f t="shared" ca="1" si="706"/>
        <v>0</v>
      </c>
      <c r="HJ84" s="19">
        <f t="shared" ca="1" si="706"/>
        <v>0</v>
      </c>
      <c r="HK84" s="19">
        <f t="shared" ca="1" si="706"/>
        <v>0</v>
      </c>
      <c r="HL84" s="19">
        <f t="shared" ca="1" si="706"/>
        <v>0</v>
      </c>
      <c r="HM84" s="19">
        <f t="shared" ca="1" si="706"/>
        <v>0</v>
      </c>
      <c r="HN84" s="19">
        <f t="shared" ca="1" si="706"/>
        <v>0</v>
      </c>
      <c r="HO84" s="19">
        <f t="shared" ca="1" si="706"/>
        <v>0</v>
      </c>
      <c r="HP84" s="19">
        <f t="shared" ca="1" si="706"/>
        <v>0</v>
      </c>
      <c r="HQ84" s="19">
        <f t="shared" ca="1" si="706"/>
        <v>0</v>
      </c>
      <c r="HR84" s="19">
        <f t="shared" ca="1" si="706"/>
        <v>0</v>
      </c>
      <c r="HS84" s="19">
        <f t="shared" ca="1" si="706"/>
        <v>0</v>
      </c>
      <c r="HT84" s="19">
        <f t="shared" ca="1" si="706"/>
        <v>0</v>
      </c>
      <c r="HU84" s="19">
        <f t="shared" ca="1" si="706"/>
        <v>0</v>
      </c>
      <c r="HV84" s="19">
        <f t="shared" ca="1" si="706"/>
        <v>0</v>
      </c>
      <c r="HW84" s="19">
        <f t="shared" ca="1" si="706"/>
        <v>0</v>
      </c>
      <c r="HX84" s="19">
        <f t="shared" ca="1" si="706"/>
        <v>0</v>
      </c>
      <c r="HY84" s="19">
        <f t="shared" ca="1" si="706"/>
        <v>0</v>
      </c>
      <c r="HZ84" s="19">
        <f t="shared" ca="1" si="706"/>
        <v>0</v>
      </c>
      <c r="IA84" s="19">
        <f t="shared" ca="1" si="706"/>
        <v>0</v>
      </c>
      <c r="IB84" s="19">
        <f t="shared" ca="1" si="706"/>
        <v>0</v>
      </c>
      <c r="IC84" s="19">
        <f t="shared" ca="1" si="706"/>
        <v>0</v>
      </c>
      <c r="ID84" s="19">
        <f t="shared" ca="1" si="706"/>
        <v>0</v>
      </c>
      <c r="IE84" s="5">
        <f t="shared" ca="1" si="669"/>
        <v>67</v>
      </c>
      <c r="IF84" s="9"/>
      <c r="IG84" s="5">
        <f t="shared" ca="1" si="670"/>
        <v>1</v>
      </c>
      <c r="IH84" s="5" t="b">
        <f t="shared" ca="1" si="670"/>
        <v>0</v>
      </c>
      <c r="II84" s="19">
        <f t="shared" ca="1" si="671"/>
        <v>0</v>
      </c>
      <c r="IJ84" s="5">
        <f t="shared" ca="1" si="670"/>
        <v>55</v>
      </c>
      <c r="IK84" s="19">
        <f t="shared" ca="1" si="671"/>
        <v>1</v>
      </c>
      <c r="IL84" s="19">
        <f t="shared" ca="1" si="671"/>
        <v>0</v>
      </c>
      <c r="IM84" s="19">
        <f t="shared" ca="1" si="671"/>
        <v>0</v>
      </c>
      <c r="IN84" s="19">
        <f t="shared" ca="1" si="671"/>
        <v>0</v>
      </c>
      <c r="IO84" s="19">
        <f t="shared" ca="1" si="671"/>
        <v>0</v>
      </c>
      <c r="IP84" s="19">
        <f t="shared" ca="1" si="671"/>
        <v>0</v>
      </c>
      <c r="IQ84" s="19">
        <f t="shared" ca="1" si="671"/>
        <v>0</v>
      </c>
      <c r="IR84" s="19">
        <f t="shared" ca="1" si="671"/>
        <v>0</v>
      </c>
      <c r="IS84" s="19">
        <f t="shared" ca="1" si="671"/>
        <v>0</v>
      </c>
      <c r="IT84" s="19">
        <f t="shared" ca="1" si="671"/>
        <v>0</v>
      </c>
      <c r="IU84" s="19">
        <f t="shared" ca="1" si="671"/>
        <v>0</v>
      </c>
      <c r="IV84" s="19">
        <f t="shared" ca="1" si="671"/>
        <v>0</v>
      </c>
      <c r="IW84" s="19">
        <f t="shared" ca="1" si="671"/>
        <v>0</v>
      </c>
      <c r="IX84" s="19">
        <f t="shared" ca="1" si="671"/>
        <v>0</v>
      </c>
      <c r="IY84" s="19">
        <f t="shared" ca="1" si="671"/>
        <v>0</v>
      </c>
      <c r="IZ84" s="19">
        <f t="shared" ca="1" si="671"/>
        <v>0</v>
      </c>
      <c r="JA84" s="19">
        <f t="shared" ca="1" si="671"/>
        <v>0</v>
      </c>
      <c r="JB84" s="19">
        <f t="shared" ca="1" si="671"/>
        <v>0</v>
      </c>
      <c r="JC84" s="19">
        <f t="shared" ca="1" si="671"/>
        <v>0</v>
      </c>
      <c r="JD84" s="19">
        <f t="shared" ca="1" si="671"/>
        <v>0</v>
      </c>
      <c r="JE84" s="19">
        <f t="shared" ca="1" si="671"/>
        <v>0</v>
      </c>
      <c r="JF84" s="19">
        <f t="shared" ca="1" si="671"/>
        <v>0</v>
      </c>
      <c r="JG84" s="19">
        <f t="shared" ca="1" si="671"/>
        <v>1</v>
      </c>
      <c r="JH84" s="19">
        <f t="shared" ca="1" si="671"/>
        <v>0</v>
      </c>
      <c r="JI84" s="19">
        <f t="shared" ca="1" si="671"/>
        <v>1</v>
      </c>
      <c r="JJ84" s="9"/>
      <c r="JK84" s="5" t="b">
        <f t="shared" ca="1" si="672"/>
        <v>0</v>
      </c>
      <c r="JL84" s="19" t="str">
        <f t="shared" ca="1" si="673"/>
        <v>-</v>
      </c>
      <c r="JM84" s="19" t="str">
        <f t="shared" ca="1" si="673"/>
        <v>-</v>
      </c>
      <c r="JN84" s="5" t="b">
        <f t="shared" ca="1" si="674"/>
        <v>0</v>
      </c>
      <c r="JO84" s="5" t="b">
        <f t="shared" ca="1" si="674"/>
        <v>0</v>
      </c>
      <c r="JP84" s="5" t="b">
        <f t="shared" ca="1" si="674"/>
        <v>1</v>
      </c>
      <c r="JQ84" s="144">
        <f t="shared" ca="1" si="692"/>
        <v>1</v>
      </c>
      <c r="JR84" s="144">
        <f t="shared" ca="1" si="692"/>
        <v>1</v>
      </c>
      <c r="JS84" s="19" t="str">
        <f t="shared" ca="1" si="693"/>
        <v>-</v>
      </c>
      <c r="JT84" s="19" t="str">
        <f t="shared" ca="1" si="693"/>
        <v>-</v>
      </c>
      <c r="JU84" s="19" t="str">
        <f t="shared" ca="1" si="693"/>
        <v>-</v>
      </c>
      <c r="JV84" s="19" t="str">
        <f t="shared" ca="1" si="693"/>
        <v>-</v>
      </c>
      <c r="JW84" s="19">
        <f t="shared" ca="1" si="693"/>
        <v>1</v>
      </c>
      <c r="JX84" s="19">
        <f t="shared" ca="1" si="693"/>
        <v>0.66</v>
      </c>
      <c r="JY84" s="19" t="str">
        <f t="shared" ca="1" si="693"/>
        <v>-</v>
      </c>
      <c r="JZ84" s="5" t="b" cm="1">
        <f t="array" aca="1" ref="JZ84" ca="1">IF(OR(KA84:KH84&lt;&gt;"-"),TRUE,"-")</f>
        <v>1</v>
      </c>
      <c r="KA84" s="237">
        <f t="shared" ca="1" si="704"/>
        <v>2</v>
      </c>
      <c r="KB84" s="237">
        <f t="shared" ca="1" si="704"/>
        <v>2</v>
      </c>
      <c r="KC84" s="237">
        <f t="shared" ca="1" si="704"/>
        <v>2</v>
      </c>
      <c r="KD84" s="237">
        <f t="shared" ca="1" si="704"/>
        <v>2</v>
      </c>
      <c r="KE84" s="237">
        <f t="shared" ca="1" si="704"/>
        <v>2</v>
      </c>
      <c r="KF84" s="237">
        <f t="shared" ca="1" si="704"/>
        <v>2</v>
      </c>
      <c r="KG84" s="237">
        <f t="shared" ca="1" si="704"/>
        <v>2</v>
      </c>
      <c r="KH84" s="237">
        <f t="shared" ca="1" si="704"/>
        <v>2</v>
      </c>
      <c r="KI84" s="5" t="str">
        <f t="array" aca="1" ref="KI84" ca="1">IF(OR(KJ84:KP84&lt;&gt;"-"),TRUE,"-")</f>
        <v>-</v>
      </c>
      <c r="KJ84" s="19" t="str">
        <f t="shared" ca="1" si="695"/>
        <v>-</v>
      </c>
      <c r="KK84" s="19" t="str">
        <f t="shared" ca="1" si="695"/>
        <v>-</v>
      </c>
      <c r="KL84" s="19" t="str">
        <f t="shared" ca="1" si="695"/>
        <v>-</v>
      </c>
      <c r="KM84" s="19" t="str">
        <f t="shared" ca="1" si="695"/>
        <v>-</v>
      </c>
      <c r="KN84" s="19" t="str">
        <f t="shared" ca="1" si="695"/>
        <v>-</v>
      </c>
      <c r="KO84" s="19" t="str">
        <f t="shared" ca="1" si="695"/>
        <v>-</v>
      </c>
      <c r="KP84" s="19" t="str">
        <f t="shared" ca="1" si="695"/>
        <v>-</v>
      </c>
      <c r="KQ84" s="19" t="b">
        <f t="shared" ca="1" si="695"/>
        <v>0</v>
      </c>
      <c r="KR84" s="144">
        <f t="shared" ca="1" si="676"/>
        <v>2</v>
      </c>
      <c r="KS84" s="19">
        <f t="shared" ca="1" si="695"/>
        <v>2</v>
      </c>
      <c r="KT84" s="19" t="b">
        <f t="shared" ca="1" si="695"/>
        <v>0</v>
      </c>
      <c r="KU84" s="19" t="str">
        <f t="shared" ca="1" si="695"/>
        <v>-</v>
      </c>
      <c r="KV84" s="5" t="str">
        <f t="shared" ca="1" si="677"/>
        <v>-</v>
      </c>
      <c r="KW84" s="5" t="str">
        <f t="shared" ca="1" si="677"/>
        <v>-</v>
      </c>
      <c r="KX84" s="5" t="str">
        <f t="shared" ca="1" si="677"/>
        <v>-</v>
      </c>
      <c r="KY84" s="5" t="str">
        <f t="shared" ca="1" si="677"/>
        <v>-</v>
      </c>
      <c r="KZ84" s="19" t="b">
        <f t="shared" ca="1" si="696"/>
        <v>0</v>
      </c>
      <c r="LA84" s="19" t="str">
        <f t="shared" ca="1" si="696"/>
        <v>-</v>
      </c>
      <c r="LB84" s="19" t="str">
        <f t="shared" ca="1" si="696"/>
        <v>-</v>
      </c>
      <c r="LC84" s="19" t="b">
        <f t="shared" ca="1" si="696"/>
        <v>1</v>
      </c>
      <c r="LD84" s="19">
        <f t="shared" ca="1" si="696"/>
        <v>0.75</v>
      </c>
      <c r="LE84" s="19">
        <f t="shared" ca="1" si="696"/>
        <v>0.75</v>
      </c>
      <c r="LF84" s="19">
        <f t="shared" ca="1" si="696"/>
        <v>0.99</v>
      </c>
      <c r="LG84" s="19">
        <f t="shared" ca="1" si="696"/>
        <v>0.5</v>
      </c>
      <c r="LH84" s="19">
        <f t="shared" ca="1" si="696"/>
        <v>0</v>
      </c>
      <c r="LI84" s="19">
        <f t="shared" ca="1" si="696"/>
        <v>0</v>
      </c>
      <c r="LJ84" s="19" t="str">
        <f t="shared" ca="1" si="696"/>
        <v>-</v>
      </c>
      <c r="LK84" s="5" t="str" cm="1">
        <f t="array" aca="1" ref="LK84" ca="1">INDEX(i.meatgrid,$Q84,LK$7)</f>
        <v>-</v>
      </c>
      <c r="LL84" s="19" t="str">
        <f t="shared" ca="1" si="696"/>
        <v>-</v>
      </c>
      <c r="LM84" s="5">
        <f t="shared" ca="1" si="679"/>
        <v>1</v>
      </c>
      <c r="LN84" s="9"/>
      <c r="LO84" s="19">
        <f t="shared" ca="1" si="696"/>
        <v>70</v>
      </c>
      <c r="LP84" s="19">
        <f t="shared" ca="1" si="680"/>
        <v>50</v>
      </c>
      <c r="LQ84" s="19">
        <f t="shared" ca="1" si="680"/>
        <v>80</v>
      </c>
      <c r="LR84" s="19">
        <f t="shared" ca="1" si="680"/>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1"/>
        <v>1</v>
      </c>
      <c r="LX84" s="5">
        <f t="shared" ca="1" si="682"/>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3"/>
        <v>1</v>
      </c>
      <c r="MH84" s="9"/>
      <c r="MI84" s="19" t="b">
        <f t="shared" ca="1" si="684"/>
        <v>0</v>
      </c>
      <c r="MJ84" s="19" t="b">
        <f t="shared" ca="1" si="684"/>
        <v>0</v>
      </c>
      <c r="MK84" s="19">
        <f t="shared" ca="1" si="684"/>
        <v>1</v>
      </c>
      <c r="ML84" s="19">
        <f t="shared" ca="1" si="684"/>
        <v>0.75</v>
      </c>
      <c r="MM84" s="19">
        <f t="shared" ca="1" si="684"/>
        <v>0.75</v>
      </c>
      <c r="MN84" s="19">
        <f t="shared" ca="1" si="684"/>
        <v>0.8</v>
      </c>
      <c r="MO84" s="19">
        <f t="shared" ca="1" si="684"/>
        <v>0.82499999999999996</v>
      </c>
      <c r="MP84" s="19">
        <f t="shared" ca="1" si="684"/>
        <v>0.875</v>
      </c>
      <c r="MQ84" s="19">
        <f t="shared" ca="1" si="684"/>
        <v>0.9</v>
      </c>
      <c r="MR84" s="19">
        <f t="shared" ca="1" si="684"/>
        <v>1</v>
      </c>
      <c r="MS84" s="19">
        <f t="shared" ca="1" si="684"/>
        <v>0.875</v>
      </c>
      <c r="MT84" s="19" t="b">
        <f t="shared" ca="1" si="684"/>
        <v>1</v>
      </c>
      <c r="MU84" s="19">
        <f t="shared" ca="1" si="684"/>
        <v>74.989999999999995</v>
      </c>
      <c r="MV84" s="19" t="str">
        <f t="shared" ca="1" si="684"/>
        <v>-</v>
      </c>
      <c r="MW84" s="19" t="str">
        <f t="shared" ca="1" si="684"/>
        <v>-</v>
      </c>
      <c r="MX84" s="19" t="str">
        <f t="shared" ca="1" si="684"/>
        <v>-</v>
      </c>
      <c r="MY84" s="19" t="str">
        <f t="shared" ca="1" si="685"/>
        <v>-</v>
      </c>
      <c r="MZ84" s="19" t="str">
        <f t="shared" ca="1" si="685"/>
        <v>-</v>
      </c>
      <c r="NA84" s="19" t="str">
        <f t="shared" ca="1" si="685"/>
        <v>-</v>
      </c>
      <c r="NB84" s="19" t="str">
        <f t="shared" ca="1" si="685"/>
        <v>-</v>
      </c>
      <c r="NC84" s="19">
        <f t="shared" ca="1" si="685"/>
        <v>36.99</v>
      </c>
      <c r="ND84" s="19">
        <f t="shared" ca="1" si="685"/>
        <v>36.99</v>
      </c>
      <c r="NE84" s="19" t="str">
        <f t="shared" ca="1" si="685"/>
        <v>-</v>
      </c>
      <c r="NF84" s="19" t="str">
        <f t="shared" ca="1" si="685"/>
        <v>-</v>
      </c>
      <c r="NG84" s="19" t="str">
        <f t="shared" ca="1" si="685"/>
        <v>-</v>
      </c>
      <c r="NH84" s="19" t="str">
        <f t="shared" ca="1" si="685"/>
        <v>-</v>
      </c>
      <c r="NI84" s="19" t="str">
        <f t="shared" ca="1" si="685"/>
        <v>-</v>
      </c>
      <c r="NJ84" s="19">
        <f t="shared" ca="1" si="685"/>
        <v>49.99</v>
      </c>
      <c r="NK84" s="19">
        <f t="shared" ca="1" si="685"/>
        <v>49.99</v>
      </c>
      <c r="NL84" s="19">
        <f t="shared" ca="1" si="685"/>
        <v>49.99</v>
      </c>
      <c r="NM84" s="19">
        <f t="shared" ca="1" si="685"/>
        <v>49.99</v>
      </c>
      <c r="NN84" s="19">
        <f t="shared" ca="1" si="685"/>
        <v>49.99</v>
      </c>
      <c r="NO84" s="19">
        <f t="shared" ca="1" si="685"/>
        <v>49.99</v>
      </c>
      <c r="NP84" s="19">
        <f t="shared" ca="1" si="685"/>
        <v>49.99</v>
      </c>
      <c r="NQ84" s="19">
        <f t="shared" ca="1" si="685"/>
        <v>49.99</v>
      </c>
      <c r="NR84" s="19">
        <f t="shared" ca="1" si="685"/>
        <v>412.99</v>
      </c>
      <c r="NS84" s="19">
        <f t="shared" ca="1" si="685"/>
        <v>412.99</v>
      </c>
      <c r="NT84" s="19" t="str">
        <f t="shared" ca="1" si="685"/>
        <v>-</v>
      </c>
      <c r="NU84" s="19" t="str">
        <f t="shared" ca="1" si="685"/>
        <v>-</v>
      </c>
      <c r="NV84" s="19" t="str">
        <f t="shared" ca="1" si="685"/>
        <v>-</v>
      </c>
      <c r="NW84" s="19" t="str">
        <f t="shared" ca="1" si="685"/>
        <v>-</v>
      </c>
      <c r="NX84" s="19" t="str">
        <f t="shared" ca="1" si="685"/>
        <v>-</v>
      </c>
      <c r="NY84" s="19">
        <f t="shared" ca="1" si="685"/>
        <v>6.8900000000000006</v>
      </c>
      <c r="NZ84" s="19">
        <f t="shared" ca="1" si="685"/>
        <v>6.8900000000000006</v>
      </c>
      <c r="OA84" s="19">
        <f t="shared" ca="1" si="685"/>
        <v>6.8900000000000006</v>
      </c>
      <c r="OB84" s="19">
        <f t="shared" ca="1" si="685"/>
        <v>6.8900000000000006</v>
      </c>
      <c r="OC84" s="19">
        <f t="shared" ca="1" si="685"/>
        <v>6.8900000000000006</v>
      </c>
      <c r="OD84" s="19">
        <f t="shared" ca="1" si="685"/>
        <v>6.8900000000000006</v>
      </c>
      <c r="OE84" s="19">
        <f t="shared" ca="1" si="685"/>
        <v>6.8900000000000006</v>
      </c>
      <c r="OF84" s="19">
        <f t="shared" ca="1" si="685"/>
        <v>6.8900000000000006</v>
      </c>
      <c r="OG84" s="19">
        <f t="shared" ca="1" si="685"/>
        <v>346.99</v>
      </c>
      <c r="OH84" s="19">
        <f t="shared" ca="1" si="685"/>
        <v>346.99</v>
      </c>
      <c r="OI84" s="19" t="str">
        <f t="shared" ca="1" si="685"/>
        <v>-</v>
      </c>
      <c r="OJ84" s="19" t="str">
        <f t="shared" ca="1" si="685"/>
        <v>-</v>
      </c>
      <c r="OK84" s="19" t="str">
        <f t="shared" ca="1" si="685"/>
        <v>-</v>
      </c>
      <c r="OL84" s="19" t="str">
        <f t="shared" ca="1" si="685"/>
        <v>-</v>
      </c>
      <c r="OM84" s="19" t="str">
        <f t="shared" ca="1" si="685"/>
        <v>-</v>
      </c>
      <c r="ON84" s="19">
        <f t="shared" ca="1" si="685"/>
        <v>0</v>
      </c>
      <c r="OO84" s="24">
        <v>0</v>
      </c>
    </row>
    <row r="85" spans="1:405" outlineLevel="2">
      <c r="A85" s="21">
        <f t="shared" si="158"/>
        <v>80</v>
      </c>
      <c r="B85" s="222">
        <f t="shared" ca="1" si="697"/>
        <v>76</v>
      </c>
      <c r="C85">
        <v>203</v>
      </c>
      <c r="D85" s="144" t="str">
        <f t="shared" ca="1" si="646"/>
        <v>GSM</v>
      </c>
      <c r="E85" t="b">
        <v>0</v>
      </c>
      <c r="F85" t="b">
        <v>0</v>
      </c>
      <c r="G85" t="b">
        <f t="shared" si="647"/>
        <v>0</v>
      </c>
      <c r="H85" s="237">
        <f t="shared" ca="1" si="698"/>
        <v>2</v>
      </c>
      <c r="I85" s="237">
        <f t="shared" ca="1" si="698"/>
        <v>1</v>
      </c>
      <c r="J85" s="237" t="str">
        <f t="shared" ca="1" si="698"/>
        <v/>
      </c>
      <c r="K85" s="237">
        <f t="shared" ca="1" si="698"/>
        <v>2</v>
      </c>
      <c r="L85" s="237">
        <f t="shared" ca="1" si="686"/>
        <v>2</v>
      </c>
      <c r="M85" s="237">
        <f t="shared" ca="1" si="686"/>
        <v>2</v>
      </c>
      <c r="N85" s="237">
        <f t="shared" ca="1" si="686"/>
        <v>3</v>
      </c>
      <c r="O85" s="237">
        <f t="shared" ca="1" si="686"/>
        <v>1</v>
      </c>
      <c r="P85" s="237">
        <f t="shared" ca="1" si="686"/>
        <v>1</v>
      </c>
      <c r="Q85" s="237">
        <f t="shared" ca="1" si="686"/>
        <v>5</v>
      </c>
      <c r="R85" s="237">
        <f t="shared" ca="1" si="686"/>
        <v>1</v>
      </c>
      <c r="S85" s="237">
        <f t="shared" ca="1" si="686"/>
        <v>1</v>
      </c>
      <c r="T85" s="237">
        <f t="shared" ca="1" si="686"/>
        <v>1</v>
      </c>
      <c r="U85" s="275"/>
      <c r="V85" s="275"/>
      <c r="W85" s="237">
        <f t="shared" ca="1" si="687"/>
        <v>0</v>
      </c>
      <c r="X85" s="275"/>
      <c r="Y85" s="275">
        <f t="shared" ca="1" si="688"/>
        <v>0</v>
      </c>
      <c r="Z85" s="275">
        <f t="shared" ca="1" si="688"/>
        <v>0</v>
      </c>
      <c r="AA85" s="275">
        <f t="shared" ca="1" si="688"/>
        <v>0</v>
      </c>
      <c r="AB85" s="275">
        <f t="shared" ca="1" si="688"/>
        <v>0</v>
      </c>
      <c r="AC85" s="275">
        <f t="shared" ca="1" si="688"/>
        <v>0</v>
      </c>
      <c r="AD85" s="275">
        <f t="shared" ca="1" si="688"/>
        <v>0</v>
      </c>
      <c r="AE85" s="275">
        <f t="shared" ca="1" si="688"/>
        <v>0</v>
      </c>
      <c r="AF85" s="144">
        <f ca="1">INDEX(CHOOSE($N85,DataAutumn!i.AdultDrys,DataWinter!i.AdultDrys,DataSpring!i.AdultDrys),1,$M85)</f>
        <v>3</v>
      </c>
      <c r="AG85" s="5">
        <f t="shared" ca="1" si="648"/>
        <v>2</v>
      </c>
      <c r="AH85" s="5">
        <f t="shared" ca="1" si="648"/>
        <v>0</v>
      </c>
      <c r="AI85" s="5">
        <f t="shared" ca="1" si="649"/>
        <v>1</v>
      </c>
      <c r="AJ85">
        <f t="shared" ca="1" si="650"/>
        <v>1</v>
      </c>
      <c r="AL85" s="231" t="str">
        <f ca="1">TEXT(LEFT(OFFSET(AL85,-1,0),5)+1,"00000")&amp;MID(OFFSET(AL85,-1,0),6,FIND(" ",OFFSET(AL85,-1,0),7)-5)
&amp; $D85           &amp; IF($IG85=0," FWM","")&amp;IF($IG85=1," MWM","")&amp;IF($IG85=5," Mat","")&amp;IF($IH85=TRUE,"&amp;BBT","    ")          &amp; " Day"&amp;INDEX(i.DOY,$N85,1)
&amp; " Scan"&amp;TEXT($O85,"0")        &amp;" "&amp; INDEX(DataMaster!$B$98:$B$104,$Q85,0)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9"/>
        <v>-</v>
      </c>
      <c r="AP85" s="237" t="str">
        <f t="shared" ca="1" si="699"/>
        <v>-</v>
      </c>
      <c r="AQ85" s="237" t="str">
        <f t="shared" ca="1" si="699"/>
        <v>-</v>
      </c>
      <c r="AR85" s="237" t="str">
        <f t="shared" ca="1" si="699"/>
        <v>-</v>
      </c>
      <c r="AS85" s="237" t="str">
        <f t="shared" ca="1" si="699"/>
        <v>-</v>
      </c>
      <c r="AT85" s="237" t="str">
        <f t="shared" ca="1" si="699"/>
        <v>-</v>
      </c>
      <c r="AU85" s="237" t="str">
        <f t="shared" ca="1" si="699"/>
        <v>-</v>
      </c>
      <c r="AV85" s="237" t="str">
        <f t="shared" ca="1" si="699"/>
        <v>-</v>
      </c>
      <c r="AW85" s="9"/>
      <c r="AX85" s="5" t="b">
        <f t="shared" ca="1" si="651"/>
        <v>0</v>
      </c>
      <c r="AY85" s="5" t="str">
        <f t="shared" ca="1" si="651"/>
        <v>-</v>
      </c>
      <c r="AZ85" s="5" t="b">
        <f t="shared" ca="1" si="651"/>
        <v>0</v>
      </c>
      <c r="BA85" s="5" t="b">
        <f t="shared" ca="1" si="651"/>
        <v>1</v>
      </c>
      <c r="BB85" s="5" t="b">
        <f t="shared" ca="1" si="651"/>
        <v>1</v>
      </c>
      <c r="BC85" s="144">
        <f t="shared" ca="1" si="651"/>
        <v>0</v>
      </c>
      <c r="BD85" s="19" t="b">
        <f t="shared" ca="1" si="652"/>
        <v>1</v>
      </c>
      <c r="BE85" s="9"/>
      <c r="BF85" s="5" t="str">
        <f t="shared" ca="1" si="653"/>
        <v>-</v>
      </c>
      <c r="BG85" s="19" t="str">
        <f t="shared" ca="1" si="654"/>
        <v>-</v>
      </c>
      <c r="BH85" s="19" t="str">
        <f t="shared" ca="1" si="654"/>
        <v>-</v>
      </c>
      <c r="BI85" s="19" t="str">
        <f t="shared" ca="1" si="654"/>
        <v>-</v>
      </c>
      <c r="BJ85" s="5" t="str">
        <f t="shared" ca="1" si="655"/>
        <v>-</v>
      </c>
      <c r="BK85" s="19" t="str">
        <f t="shared" ca="1" si="656"/>
        <v>-</v>
      </c>
      <c r="BL85" s="5" t="str">
        <f t="shared" ca="1" si="657"/>
        <v>-</v>
      </c>
      <c r="BM85" s="19" t="str">
        <f t="shared" ca="1" si="658"/>
        <v>-</v>
      </c>
      <c r="BN85" s="19" t="str">
        <f t="shared" ca="1" si="658"/>
        <v>-</v>
      </c>
      <c r="BO85" s="19" t="str">
        <f t="shared" ca="1" si="658"/>
        <v>-</v>
      </c>
      <c r="BP85" s="5" t="str">
        <f t="shared" ca="1" si="659"/>
        <v>-</v>
      </c>
      <c r="BQ85" s="9"/>
      <c r="BR85" s="19" t="str">
        <f t="shared" ca="1" si="660"/>
        <v>-</v>
      </c>
      <c r="BS85" s="19" t="str">
        <f t="shared" ca="1" si="660"/>
        <v>-</v>
      </c>
      <c r="BT85" s="19" t="str">
        <f t="shared" ca="1" si="660"/>
        <v>-</v>
      </c>
      <c r="BU85" s="19" t="str">
        <f t="shared" ca="1" si="660"/>
        <v>-</v>
      </c>
      <c r="BV85" s="19" t="str">
        <f t="shared" ca="1" si="660"/>
        <v>-</v>
      </c>
      <c r="BW85" s="19" t="str">
        <f t="shared" ca="1" si="660"/>
        <v>-</v>
      </c>
      <c r="BX85" s="19" t="str">
        <f t="shared" ca="1" si="660"/>
        <v>-</v>
      </c>
      <c r="BY85" s="19" t="str">
        <f t="shared" ca="1" si="660"/>
        <v>-</v>
      </c>
      <c r="BZ85" s="19" t="str">
        <f t="shared" ca="1" si="660"/>
        <v>-</v>
      </c>
      <c r="CA85" s="19" t="str">
        <f t="shared" ca="1" si="660"/>
        <v>-</v>
      </c>
      <c r="CB85" s="9"/>
      <c r="CC85" s="237" t="b">
        <f t="shared" ca="1" si="705"/>
        <v>1</v>
      </c>
      <c r="CD85" s="12" t="b">
        <v>1</v>
      </c>
      <c r="CE85" s="237" t="b">
        <f t="shared" ca="1" si="705"/>
        <v>1</v>
      </c>
      <c r="CF85" s="251">
        <f t="shared" ca="1" si="700"/>
        <v>2235101</v>
      </c>
      <c r="CG85" s="237" t="b">
        <f t="shared" ca="1" si="705"/>
        <v>0</v>
      </c>
      <c r="CH85" s="12" t="s">
        <v>34</v>
      </c>
      <c r="CI85" s="19" t="b">
        <f t="shared" ca="1" si="689"/>
        <v>1</v>
      </c>
      <c r="CJ85" s="237">
        <f t="shared" ca="1" si="701"/>
        <v>2235105</v>
      </c>
      <c r="CK85" s="19" t="str">
        <f t="shared" ca="1" si="689"/>
        <v>-</v>
      </c>
      <c r="CL85" s="19">
        <f t="shared" ca="1" si="689"/>
        <v>1</v>
      </c>
      <c r="CM85" s="19">
        <f t="shared" ca="1" si="689"/>
        <v>1</v>
      </c>
      <c r="CN85" s="9"/>
      <c r="CO85" s="444">
        <f t="shared" ca="1" si="662"/>
        <v>652</v>
      </c>
      <c r="CP85" s="444">
        <f t="shared" ca="1" si="662"/>
        <v>686</v>
      </c>
      <c r="CQ85" s="444">
        <f t="shared" ca="1" si="662"/>
        <v>721</v>
      </c>
      <c r="CR85" s="152">
        <f t="shared" ca="1" si="663"/>
        <v>378</v>
      </c>
      <c r="CS85" s="152">
        <f t="shared" ca="1" si="663"/>
        <v>413</v>
      </c>
      <c r="CT85" s="152">
        <f t="shared" ca="1" si="663"/>
        <v>448</v>
      </c>
      <c r="CU85" s="19" t="str">
        <f t="shared" ca="1" si="664"/>
        <v>-</v>
      </c>
      <c r="CV85" s="12" t="b">
        <v>0</v>
      </c>
      <c r="CW85" s="12" t="b">
        <v>0</v>
      </c>
      <c r="CX85" s="12" t="b">
        <v>0</v>
      </c>
      <c r="CY85" s="12" t="b">
        <v>0</v>
      </c>
      <c r="CZ85" s="19" t="b">
        <f t="shared" ca="1" si="664"/>
        <v>1</v>
      </c>
      <c r="DA85" s="19">
        <f t="shared" ca="1" si="664"/>
        <v>0</v>
      </c>
      <c r="DB85" s="19">
        <f t="shared" ca="1" si="664"/>
        <v>0</v>
      </c>
      <c r="DC85" s="19">
        <f t="shared" ca="1" si="664"/>
        <v>0</v>
      </c>
      <c r="DD85" s="19">
        <f t="shared" ca="1" si="664"/>
        <v>0</v>
      </c>
      <c r="DE85" s="19">
        <f t="shared" ca="1" si="664"/>
        <v>0</v>
      </c>
      <c r="DF85" s="19">
        <f t="shared" ca="1" si="664"/>
        <v>0</v>
      </c>
      <c r="DG85" s="19">
        <f t="shared" ca="1" si="664"/>
        <v>0</v>
      </c>
      <c r="DH85" s="19">
        <f t="shared" ca="1" si="664"/>
        <v>0</v>
      </c>
      <c r="DI85" s="19">
        <f t="shared" ca="1" si="664"/>
        <v>0</v>
      </c>
      <c r="DJ85" s="19">
        <f t="shared" ca="1" si="664"/>
        <v>0</v>
      </c>
      <c r="DK85" s="19">
        <f t="shared" ca="1" si="664"/>
        <v>0</v>
      </c>
      <c r="DL85" s="19">
        <f t="shared" ca="1" si="665"/>
        <v>0</v>
      </c>
      <c r="DM85" s="12">
        <v>3</v>
      </c>
      <c r="DN85" s="12">
        <v>3</v>
      </c>
      <c r="DO85" s="19">
        <f t="shared" ca="1" si="702"/>
        <v>0</v>
      </c>
      <c r="DP85" s="12">
        <v>1</v>
      </c>
      <c r="DQ85" s="12">
        <v>-1</v>
      </c>
      <c r="DR85" s="19" t="str">
        <f t="shared" ca="1" si="665"/>
        <v>-</v>
      </c>
      <c r="DS85" s="19" t="str">
        <f t="shared" ca="1" si="665"/>
        <v>-</v>
      </c>
      <c r="DT85" s="19" t="str">
        <f t="shared" ca="1" si="665"/>
        <v>-</v>
      </c>
      <c r="DU85" s="251">
        <f t="shared" ca="1" si="690"/>
        <v>0</v>
      </c>
      <c r="DV85" s="251">
        <f t="shared" si="703"/>
        <v>1</v>
      </c>
      <c r="DW85" s="251">
        <f t="shared" si="691"/>
        <v>-1</v>
      </c>
      <c r="DX85" s="19" t="str">
        <f t="shared" ca="1" si="665"/>
        <v>-</v>
      </c>
      <c r="DY85" s="19" t="str">
        <f t="shared" ca="1" si="665"/>
        <v>-</v>
      </c>
      <c r="DZ85" s="19" t="str">
        <f t="shared" ca="1" si="665"/>
        <v>-</v>
      </c>
      <c r="EA85" s="19" t="str">
        <f t="shared" ca="1" si="665"/>
        <v>-</v>
      </c>
      <c r="EB85" s="19" t="str">
        <f t="shared" ca="1" si="665"/>
        <v>-</v>
      </c>
      <c r="EC85" s="19" t="str">
        <f t="shared" ca="1" si="665"/>
        <v>-</v>
      </c>
      <c r="ED85" s="19">
        <f t="shared" ca="1" si="665"/>
        <v>0</v>
      </c>
      <c r="EE85" s="19">
        <f t="shared" ca="1" si="665"/>
        <v>0</v>
      </c>
      <c r="EF85" s="19">
        <f t="shared" ca="1" si="665"/>
        <v>0</v>
      </c>
      <c r="EG85" s="19">
        <f t="shared" ca="1" si="665"/>
        <v>0</v>
      </c>
      <c r="EH85" s="19">
        <f t="shared" ca="1" si="665"/>
        <v>0</v>
      </c>
      <c r="EI85" s="19">
        <f t="shared" ca="1" si="665"/>
        <v>0</v>
      </c>
      <c r="EJ85" s="19">
        <f t="shared" ca="1" si="665"/>
        <v>0</v>
      </c>
      <c r="EK85" s="19">
        <f t="shared" ca="1" si="665"/>
        <v>0</v>
      </c>
      <c r="EL85" s="19">
        <f t="shared" ca="1" si="665"/>
        <v>0</v>
      </c>
      <c r="EM85" s="19">
        <f t="shared" ca="1" si="665"/>
        <v>0</v>
      </c>
      <c r="EN85" s="19">
        <f t="shared" ca="1" si="665"/>
        <v>0</v>
      </c>
      <c r="EO85" s="19">
        <f t="shared" ca="1" si="665"/>
        <v>0</v>
      </c>
      <c r="EP85" s="19">
        <f t="shared" ca="1" si="665"/>
        <v>0</v>
      </c>
      <c r="EQ85" s="19">
        <f t="shared" ca="1" si="665"/>
        <v>0</v>
      </c>
      <c r="ER85" s="19">
        <f t="shared" ca="1" si="665"/>
        <v>0</v>
      </c>
      <c r="ES85" s="19">
        <f t="shared" ca="1" si="665"/>
        <v>0</v>
      </c>
      <c r="ET85" s="19">
        <f t="shared" ca="1" si="666"/>
        <v>0</v>
      </c>
      <c r="EU85" s="19">
        <f t="shared" ca="1" si="666"/>
        <v>0</v>
      </c>
      <c r="EV85" s="19">
        <f t="shared" ca="1" si="666"/>
        <v>0</v>
      </c>
      <c r="EW85" s="19">
        <f t="shared" ca="1" si="666"/>
        <v>0</v>
      </c>
      <c r="EX85" s="19">
        <f t="shared" ca="1" si="666"/>
        <v>0</v>
      </c>
      <c r="EY85" s="19">
        <f t="shared" ca="1" si="666"/>
        <v>0</v>
      </c>
      <c r="EZ85" s="19">
        <f t="shared" ca="1" si="666"/>
        <v>0</v>
      </c>
      <c r="FA85" s="19">
        <f t="shared" ca="1" si="666"/>
        <v>0</v>
      </c>
      <c r="FB85" s="19">
        <f t="shared" ca="1" si="666"/>
        <v>0</v>
      </c>
      <c r="FC85" s="19">
        <f t="shared" ca="1" si="666"/>
        <v>0</v>
      </c>
      <c r="FD85" s="19">
        <f t="shared" ca="1" si="666"/>
        <v>0</v>
      </c>
      <c r="FE85" s="19">
        <f t="shared" ca="1" si="666"/>
        <v>0</v>
      </c>
      <c r="FF85" s="19">
        <f t="shared" ca="1" si="666"/>
        <v>0</v>
      </c>
      <c r="FG85" s="19">
        <f t="shared" ca="1" si="666"/>
        <v>0</v>
      </c>
      <c r="FH85" s="19">
        <f t="shared" ca="1" si="666"/>
        <v>0</v>
      </c>
      <c r="FI85" s="19">
        <f t="shared" ca="1" si="666"/>
        <v>0</v>
      </c>
      <c r="FJ85" s="19">
        <f t="shared" ref="FJ85:HP85" ca="1" si="707">OFFSET(FJ$5,$B85,0)</f>
        <v>0</v>
      </c>
      <c r="FK85" s="19">
        <f t="shared" ca="1" si="707"/>
        <v>0</v>
      </c>
      <c r="FL85" s="19">
        <f t="shared" ca="1" si="707"/>
        <v>0</v>
      </c>
      <c r="FM85" s="19">
        <f t="shared" ca="1" si="707"/>
        <v>0</v>
      </c>
      <c r="FN85" s="19">
        <f t="shared" ca="1" si="707"/>
        <v>0</v>
      </c>
      <c r="FO85" s="19">
        <f t="shared" ca="1" si="707"/>
        <v>0</v>
      </c>
      <c r="FP85" s="19">
        <f t="shared" ca="1" si="707"/>
        <v>0</v>
      </c>
      <c r="FQ85" s="19">
        <f t="shared" ca="1" si="707"/>
        <v>0</v>
      </c>
      <c r="FR85" s="19">
        <f t="shared" ca="1" si="707"/>
        <v>0</v>
      </c>
      <c r="FS85" s="19">
        <f t="shared" ca="1" si="707"/>
        <v>0</v>
      </c>
      <c r="FT85" s="19">
        <f t="shared" ca="1" si="707"/>
        <v>0</v>
      </c>
      <c r="FU85" s="19">
        <f t="shared" ca="1" si="707"/>
        <v>0</v>
      </c>
      <c r="FV85" s="19">
        <f t="shared" ca="1" si="707"/>
        <v>0</v>
      </c>
      <c r="FW85" s="19">
        <f t="shared" ca="1" si="707"/>
        <v>0</v>
      </c>
      <c r="FX85" s="19">
        <f t="shared" ca="1" si="707"/>
        <v>0</v>
      </c>
      <c r="FY85" s="19">
        <f t="shared" ca="1" si="707"/>
        <v>0</v>
      </c>
      <c r="FZ85" s="19">
        <f t="shared" ca="1" si="707"/>
        <v>0</v>
      </c>
      <c r="GA85" s="19">
        <f t="shared" ca="1" si="707"/>
        <v>0</v>
      </c>
      <c r="GB85" s="19">
        <f t="shared" ca="1" si="707"/>
        <v>0</v>
      </c>
      <c r="GC85" s="19">
        <f t="shared" ca="1" si="707"/>
        <v>0</v>
      </c>
      <c r="GD85" s="19">
        <f t="shared" ca="1" si="707"/>
        <v>0</v>
      </c>
      <c r="GE85" s="19">
        <f t="shared" ca="1" si="707"/>
        <v>0</v>
      </c>
      <c r="GF85" s="19">
        <f t="shared" ca="1" si="707"/>
        <v>0</v>
      </c>
      <c r="GG85" s="19">
        <f t="shared" ca="1" si="707"/>
        <v>0</v>
      </c>
      <c r="GH85" s="19">
        <f t="shared" ca="1" si="707"/>
        <v>0</v>
      </c>
      <c r="GI85" s="19">
        <f t="shared" ca="1" si="707"/>
        <v>0</v>
      </c>
      <c r="GJ85" s="19">
        <f t="shared" ca="1" si="707"/>
        <v>0</v>
      </c>
      <c r="GK85" s="19">
        <f t="shared" ca="1" si="707"/>
        <v>0</v>
      </c>
      <c r="GL85" s="19">
        <f t="shared" ca="1" si="707"/>
        <v>0</v>
      </c>
      <c r="GM85" s="19">
        <f t="shared" ca="1" si="707"/>
        <v>0</v>
      </c>
      <c r="GN85" s="19">
        <f t="shared" ca="1" si="707"/>
        <v>0</v>
      </c>
      <c r="GO85" s="19">
        <f t="shared" ca="1" si="707"/>
        <v>0</v>
      </c>
      <c r="GP85" s="19">
        <f t="shared" ca="1" si="707"/>
        <v>0</v>
      </c>
      <c r="GQ85" s="19">
        <f t="shared" ca="1" si="707"/>
        <v>0</v>
      </c>
      <c r="GR85" s="19">
        <f t="shared" ca="1" si="707"/>
        <v>0</v>
      </c>
      <c r="GS85" s="19">
        <f t="shared" ca="1" si="707"/>
        <v>0</v>
      </c>
      <c r="GT85" s="19">
        <f t="shared" ca="1" si="707"/>
        <v>0</v>
      </c>
      <c r="GU85" s="19">
        <f t="shared" ca="1" si="707"/>
        <v>0</v>
      </c>
      <c r="GV85" s="19">
        <f t="shared" ca="1" si="707"/>
        <v>0</v>
      </c>
      <c r="GW85" s="19">
        <f t="shared" ca="1" si="707"/>
        <v>0</v>
      </c>
      <c r="GX85" s="19">
        <f t="shared" ca="1" si="707"/>
        <v>0</v>
      </c>
      <c r="GY85" s="19">
        <f t="shared" ca="1" si="707"/>
        <v>0</v>
      </c>
      <c r="GZ85" s="19">
        <f t="shared" ca="1" si="707"/>
        <v>0</v>
      </c>
      <c r="HA85" s="19">
        <f t="shared" ca="1" si="707"/>
        <v>0</v>
      </c>
      <c r="HB85" s="19">
        <f t="shared" ca="1" si="707"/>
        <v>0</v>
      </c>
      <c r="HC85" s="19">
        <f t="shared" ca="1" si="707"/>
        <v>0</v>
      </c>
      <c r="HD85" s="19">
        <f t="shared" ca="1" si="707"/>
        <v>0</v>
      </c>
      <c r="HE85" s="19">
        <f t="shared" ca="1" si="707"/>
        <v>0</v>
      </c>
      <c r="HF85" s="19">
        <f t="shared" ca="1" si="707"/>
        <v>0</v>
      </c>
      <c r="HG85" s="19">
        <f t="shared" ca="1" si="707"/>
        <v>0</v>
      </c>
      <c r="HH85" s="19">
        <f t="shared" ca="1" si="707"/>
        <v>0</v>
      </c>
      <c r="HI85" s="19">
        <f t="shared" ca="1" si="707"/>
        <v>0</v>
      </c>
      <c r="HJ85" s="19">
        <f t="shared" ca="1" si="707"/>
        <v>0</v>
      </c>
      <c r="HK85" s="19">
        <f t="shared" ca="1" si="707"/>
        <v>0</v>
      </c>
      <c r="HL85" s="19">
        <f t="shared" ca="1" si="707"/>
        <v>0</v>
      </c>
      <c r="HM85" s="19">
        <f t="shared" ca="1" si="707"/>
        <v>0</v>
      </c>
      <c r="HN85" s="19">
        <f t="shared" ca="1" si="707"/>
        <v>0</v>
      </c>
      <c r="HO85" s="19">
        <f t="shared" ca="1" si="707"/>
        <v>0</v>
      </c>
      <c r="HP85" s="19">
        <f t="shared" ca="1" si="707"/>
        <v>0</v>
      </c>
      <c r="HQ85" s="19">
        <f t="shared" ca="1" si="706"/>
        <v>0</v>
      </c>
      <c r="HR85" s="19">
        <f t="shared" ca="1" si="706"/>
        <v>0</v>
      </c>
      <c r="HS85" s="19">
        <f t="shared" ca="1" si="706"/>
        <v>0</v>
      </c>
      <c r="HT85" s="19">
        <f t="shared" ca="1" si="706"/>
        <v>0</v>
      </c>
      <c r="HU85" s="19">
        <f t="shared" ca="1" si="706"/>
        <v>0</v>
      </c>
      <c r="HV85" s="19">
        <f t="shared" ca="1" si="706"/>
        <v>0</v>
      </c>
      <c r="HW85" s="19">
        <f t="shared" ca="1" si="706"/>
        <v>0</v>
      </c>
      <c r="HX85" s="19">
        <f t="shared" ca="1" si="706"/>
        <v>0</v>
      </c>
      <c r="HY85" s="19">
        <f t="shared" ca="1" si="706"/>
        <v>0</v>
      </c>
      <c r="HZ85" s="19">
        <f t="shared" ca="1" si="706"/>
        <v>0</v>
      </c>
      <c r="IA85" s="19">
        <f t="shared" ca="1" si="706"/>
        <v>0</v>
      </c>
      <c r="IB85" s="19">
        <f t="shared" ca="1" si="706"/>
        <v>0</v>
      </c>
      <c r="IC85" s="19">
        <f t="shared" ca="1" si="706"/>
        <v>0</v>
      </c>
      <c r="ID85" s="19">
        <f t="shared" ca="1" si="706"/>
        <v>0</v>
      </c>
      <c r="IE85" s="5">
        <f t="shared" ca="1" si="669"/>
        <v>67</v>
      </c>
      <c r="IF85" s="9"/>
      <c r="IG85" s="5">
        <f t="shared" ca="1" si="670"/>
        <v>1</v>
      </c>
      <c r="IH85" s="5" t="b">
        <f t="shared" ca="1" si="670"/>
        <v>0</v>
      </c>
      <c r="II85" s="19">
        <f t="shared" ca="1" si="671"/>
        <v>0</v>
      </c>
      <c r="IJ85" s="5">
        <f t="shared" ca="1" si="670"/>
        <v>55</v>
      </c>
      <c r="IK85" s="19">
        <f t="shared" ca="1" si="671"/>
        <v>1</v>
      </c>
      <c r="IL85" s="19">
        <f t="shared" ca="1" si="671"/>
        <v>0</v>
      </c>
      <c r="IM85" s="19">
        <f t="shared" ca="1" si="671"/>
        <v>0</v>
      </c>
      <c r="IN85" s="19">
        <f t="shared" ca="1" si="671"/>
        <v>0</v>
      </c>
      <c r="IO85" s="19">
        <f t="shared" ca="1" si="671"/>
        <v>0</v>
      </c>
      <c r="IP85" s="19">
        <f t="shared" ca="1" si="671"/>
        <v>0</v>
      </c>
      <c r="IQ85" s="19">
        <f t="shared" ca="1" si="671"/>
        <v>0</v>
      </c>
      <c r="IR85" s="19">
        <f t="shared" ca="1" si="671"/>
        <v>0</v>
      </c>
      <c r="IS85" s="19">
        <f t="shared" ca="1" si="671"/>
        <v>0</v>
      </c>
      <c r="IT85" s="19">
        <f t="shared" ca="1" si="671"/>
        <v>0</v>
      </c>
      <c r="IU85" s="19">
        <f t="shared" ca="1" si="671"/>
        <v>0</v>
      </c>
      <c r="IV85" s="19">
        <f t="shared" ca="1" si="671"/>
        <v>0</v>
      </c>
      <c r="IW85" s="19">
        <f t="shared" ca="1" si="671"/>
        <v>0</v>
      </c>
      <c r="IX85" s="19">
        <f t="shared" ca="1" si="671"/>
        <v>0</v>
      </c>
      <c r="IY85" s="19">
        <f t="shared" ca="1" si="671"/>
        <v>0</v>
      </c>
      <c r="IZ85" s="19">
        <f t="shared" ca="1" si="671"/>
        <v>0</v>
      </c>
      <c r="JA85" s="19">
        <f t="shared" ca="1" si="671"/>
        <v>0</v>
      </c>
      <c r="JB85" s="19">
        <f t="shared" ca="1" si="671"/>
        <v>0</v>
      </c>
      <c r="JC85" s="19">
        <f t="shared" ca="1" si="671"/>
        <v>0</v>
      </c>
      <c r="JD85" s="19">
        <f t="shared" ca="1" si="671"/>
        <v>0</v>
      </c>
      <c r="JE85" s="19">
        <f t="shared" ca="1" si="671"/>
        <v>0</v>
      </c>
      <c r="JF85" s="19">
        <f t="shared" ca="1" si="671"/>
        <v>0</v>
      </c>
      <c r="JG85" s="19">
        <f t="shared" ca="1" si="671"/>
        <v>1</v>
      </c>
      <c r="JH85" s="19">
        <f t="shared" ca="1" si="671"/>
        <v>0</v>
      </c>
      <c r="JI85" s="19">
        <f t="shared" ca="1" si="671"/>
        <v>1</v>
      </c>
      <c r="JJ85" s="9"/>
      <c r="JK85" s="5" t="b">
        <f t="shared" ca="1" si="672"/>
        <v>0</v>
      </c>
      <c r="JL85" s="19" t="str">
        <f t="shared" ca="1" si="673"/>
        <v>-</v>
      </c>
      <c r="JM85" s="19" t="str">
        <f t="shared" ca="1" si="673"/>
        <v>-</v>
      </c>
      <c r="JN85" s="5" t="b">
        <f t="shared" ca="1" si="674"/>
        <v>0</v>
      </c>
      <c r="JO85" s="5" t="b">
        <f t="shared" ca="1" si="674"/>
        <v>0</v>
      </c>
      <c r="JP85" s="5" t="b">
        <f t="shared" ca="1" si="674"/>
        <v>1</v>
      </c>
      <c r="JQ85" s="144">
        <f t="shared" ca="1" si="692"/>
        <v>1</v>
      </c>
      <c r="JR85" s="144">
        <f t="shared" ca="1" si="692"/>
        <v>1</v>
      </c>
      <c r="JS85" s="19" t="str">
        <f t="shared" ca="1" si="693"/>
        <v>-</v>
      </c>
      <c r="JT85" s="19" t="str">
        <f t="shared" ca="1" si="693"/>
        <v>-</v>
      </c>
      <c r="JU85" s="19" t="str">
        <f t="shared" ca="1" si="693"/>
        <v>-</v>
      </c>
      <c r="JV85" s="19" t="str">
        <f t="shared" ca="1" si="693"/>
        <v>-</v>
      </c>
      <c r="JW85" s="19">
        <f t="shared" ca="1" si="693"/>
        <v>1</v>
      </c>
      <c r="JX85" s="19">
        <f t="shared" ca="1" si="693"/>
        <v>0.66</v>
      </c>
      <c r="JY85" s="19" t="str">
        <f t="shared" ca="1" si="693"/>
        <v>-</v>
      </c>
      <c r="JZ85" s="5" t="b" cm="1">
        <f t="array" aca="1" ref="JZ85" ca="1">IF(OR(KA85:KH85&lt;&gt;"-"),TRUE,"-")</f>
        <v>1</v>
      </c>
      <c r="KA85" s="237">
        <f t="shared" ca="1" si="704"/>
        <v>2</v>
      </c>
      <c r="KB85" s="237">
        <f t="shared" ca="1" si="704"/>
        <v>2</v>
      </c>
      <c r="KC85" s="237">
        <f t="shared" ca="1" si="704"/>
        <v>2</v>
      </c>
      <c r="KD85" s="237">
        <f t="shared" ca="1" si="704"/>
        <v>2</v>
      </c>
      <c r="KE85" s="237">
        <f t="shared" ca="1" si="704"/>
        <v>2</v>
      </c>
      <c r="KF85" s="237">
        <f t="shared" ca="1" si="704"/>
        <v>2</v>
      </c>
      <c r="KG85" s="237">
        <f t="shared" ca="1" si="704"/>
        <v>2</v>
      </c>
      <c r="KH85" s="237">
        <f t="shared" ca="1" si="704"/>
        <v>2</v>
      </c>
      <c r="KI85" s="5" t="str">
        <f t="array" aca="1" ref="KI85" ca="1">IF(OR(KJ85:KP85&lt;&gt;"-"),TRUE,"-")</f>
        <v>-</v>
      </c>
      <c r="KJ85" s="19" t="str">
        <f t="shared" ca="1" si="695"/>
        <v>-</v>
      </c>
      <c r="KK85" s="19" t="str">
        <f t="shared" ca="1" si="695"/>
        <v>-</v>
      </c>
      <c r="KL85" s="19" t="str">
        <f t="shared" ca="1" si="695"/>
        <v>-</v>
      </c>
      <c r="KM85" s="19" t="str">
        <f t="shared" ca="1" si="695"/>
        <v>-</v>
      </c>
      <c r="KN85" s="19" t="str">
        <f t="shared" ca="1" si="695"/>
        <v>-</v>
      </c>
      <c r="KO85" s="19" t="str">
        <f t="shared" ca="1" si="695"/>
        <v>-</v>
      </c>
      <c r="KP85" s="19" t="str">
        <f t="shared" ca="1" si="695"/>
        <v>-</v>
      </c>
      <c r="KQ85" s="19" t="b">
        <f t="shared" ca="1" si="695"/>
        <v>0</v>
      </c>
      <c r="KR85" s="144">
        <f t="shared" ca="1" si="676"/>
        <v>2</v>
      </c>
      <c r="KS85" s="19">
        <f t="shared" ca="1" si="695"/>
        <v>2</v>
      </c>
      <c r="KT85" s="19" t="b">
        <f t="shared" ca="1" si="695"/>
        <v>0</v>
      </c>
      <c r="KU85" s="19" t="str">
        <f t="shared" ca="1" si="695"/>
        <v>-</v>
      </c>
      <c r="KV85" s="5" t="str">
        <f t="shared" ca="1" si="677"/>
        <v>-</v>
      </c>
      <c r="KW85" s="5" t="str">
        <f t="shared" ca="1" si="677"/>
        <v>-</v>
      </c>
      <c r="KX85" s="5" t="str">
        <f t="shared" ca="1" si="677"/>
        <v>-</v>
      </c>
      <c r="KY85" s="5" t="str">
        <f t="shared" ca="1" si="677"/>
        <v>-</v>
      </c>
      <c r="KZ85" s="19" t="b">
        <f t="shared" ca="1" si="696"/>
        <v>0</v>
      </c>
      <c r="LA85" s="19" t="str">
        <f t="shared" ca="1" si="696"/>
        <v>-</v>
      </c>
      <c r="LB85" s="19" t="str">
        <f t="shared" ca="1" si="696"/>
        <v>-</v>
      </c>
      <c r="LC85" s="19" t="b">
        <f t="shared" ca="1" si="696"/>
        <v>1</v>
      </c>
      <c r="LD85" s="19">
        <f t="shared" ca="1" si="696"/>
        <v>0.75</v>
      </c>
      <c r="LE85" s="19">
        <f t="shared" ca="1" si="696"/>
        <v>0.75</v>
      </c>
      <c r="LF85" s="19">
        <f t="shared" ca="1" si="696"/>
        <v>0.99</v>
      </c>
      <c r="LG85" s="19">
        <f t="shared" ca="1" si="696"/>
        <v>0.5</v>
      </c>
      <c r="LH85" s="19">
        <f t="shared" ca="1" si="696"/>
        <v>0</v>
      </c>
      <c r="LI85" s="19">
        <f t="shared" ca="1" si="696"/>
        <v>0</v>
      </c>
      <c r="LJ85" s="19" t="str">
        <f t="shared" ca="1" si="696"/>
        <v>-</v>
      </c>
      <c r="LK85" s="5" t="str" cm="1">
        <f t="array" aca="1" ref="LK85" ca="1">INDEX(i.meatgrid,$Q85,LK$7)</f>
        <v>-</v>
      </c>
      <c r="LL85" s="19" t="str">
        <f t="shared" ca="1" si="696"/>
        <v>-</v>
      </c>
      <c r="LM85" s="5">
        <f t="shared" ca="1" si="679"/>
        <v>1</v>
      </c>
      <c r="LN85" s="9"/>
      <c r="LO85" s="19">
        <f t="shared" ca="1" si="696"/>
        <v>70</v>
      </c>
      <c r="LP85" s="19">
        <f t="shared" ca="1" si="680"/>
        <v>50</v>
      </c>
      <c r="LQ85" s="19">
        <f t="shared" ca="1" si="680"/>
        <v>80</v>
      </c>
      <c r="LR85" s="19">
        <f t="shared" ca="1" si="680"/>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1"/>
        <v>1</v>
      </c>
      <c r="LX85" s="5">
        <f t="shared" ca="1" si="682"/>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3"/>
        <v>1</v>
      </c>
      <c r="MH85" s="9"/>
      <c r="MI85" s="19" t="b">
        <f t="shared" ca="1" si="684"/>
        <v>0</v>
      </c>
      <c r="MJ85" s="19" t="b">
        <f t="shared" ca="1" si="684"/>
        <v>0</v>
      </c>
      <c r="MK85" s="19">
        <f t="shared" ca="1" si="684"/>
        <v>1</v>
      </c>
      <c r="ML85" s="19">
        <f t="shared" ca="1" si="684"/>
        <v>0.75</v>
      </c>
      <c r="MM85" s="19">
        <f t="shared" ca="1" si="684"/>
        <v>0.75</v>
      </c>
      <c r="MN85" s="19">
        <f t="shared" ca="1" si="684"/>
        <v>0.8</v>
      </c>
      <c r="MO85" s="19">
        <f t="shared" ca="1" si="684"/>
        <v>0.82499999999999996</v>
      </c>
      <c r="MP85" s="19">
        <f t="shared" ca="1" si="684"/>
        <v>0.875</v>
      </c>
      <c r="MQ85" s="19">
        <f t="shared" ca="1" si="684"/>
        <v>0.9</v>
      </c>
      <c r="MR85" s="19">
        <f t="shared" ca="1" si="684"/>
        <v>1</v>
      </c>
      <c r="MS85" s="19">
        <f t="shared" ca="1" si="684"/>
        <v>0.875</v>
      </c>
      <c r="MT85" s="19" t="b">
        <f t="shared" ca="1" si="684"/>
        <v>1</v>
      </c>
      <c r="MU85" s="19">
        <f t="shared" ca="1" si="684"/>
        <v>74.989999999999995</v>
      </c>
      <c r="MV85" s="19" t="str">
        <f t="shared" ca="1" si="684"/>
        <v>-</v>
      </c>
      <c r="MW85" s="19" t="str">
        <f t="shared" ca="1" si="684"/>
        <v>-</v>
      </c>
      <c r="MX85" s="19" t="str">
        <f t="shared" ca="1" si="684"/>
        <v>-</v>
      </c>
      <c r="MY85" s="19" t="str">
        <f t="shared" ca="1" si="685"/>
        <v>-</v>
      </c>
      <c r="MZ85" s="19" t="str">
        <f t="shared" ca="1" si="685"/>
        <v>-</v>
      </c>
      <c r="NA85" s="19" t="str">
        <f t="shared" ca="1" si="685"/>
        <v>-</v>
      </c>
      <c r="NB85" s="19" t="str">
        <f t="shared" ca="1" si="685"/>
        <v>-</v>
      </c>
      <c r="NC85" s="19">
        <f t="shared" ca="1" si="685"/>
        <v>36.99</v>
      </c>
      <c r="ND85" s="19">
        <f t="shared" ca="1" si="685"/>
        <v>36.99</v>
      </c>
      <c r="NE85" s="19" t="str">
        <f t="shared" ca="1" si="685"/>
        <v>-</v>
      </c>
      <c r="NF85" s="19" t="str">
        <f t="shared" ca="1" si="685"/>
        <v>-</v>
      </c>
      <c r="NG85" s="19" t="str">
        <f t="shared" ca="1" si="685"/>
        <v>-</v>
      </c>
      <c r="NH85" s="19" t="str">
        <f t="shared" ca="1" si="685"/>
        <v>-</v>
      </c>
      <c r="NI85" s="19" t="str">
        <f t="shared" ca="1" si="685"/>
        <v>-</v>
      </c>
      <c r="NJ85" s="19">
        <f t="shared" ca="1" si="685"/>
        <v>49.99</v>
      </c>
      <c r="NK85" s="19">
        <f t="shared" ca="1" si="685"/>
        <v>49.99</v>
      </c>
      <c r="NL85" s="19">
        <f t="shared" ca="1" si="685"/>
        <v>49.99</v>
      </c>
      <c r="NM85" s="19">
        <f t="shared" ca="1" si="685"/>
        <v>49.99</v>
      </c>
      <c r="NN85" s="19">
        <f t="shared" ca="1" si="685"/>
        <v>49.99</v>
      </c>
      <c r="NO85" s="19">
        <f t="shared" ca="1" si="685"/>
        <v>49.99</v>
      </c>
      <c r="NP85" s="19">
        <f t="shared" ca="1" si="685"/>
        <v>49.99</v>
      </c>
      <c r="NQ85" s="19">
        <f t="shared" ca="1" si="685"/>
        <v>49.99</v>
      </c>
      <c r="NR85" s="19">
        <f t="shared" ca="1" si="685"/>
        <v>412.99</v>
      </c>
      <c r="NS85" s="19">
        <f t="shared" ca="1" si="685"/>
        <v>412.99</v>
      </c>
      <c r="NT85" s="19" t="str">
        <f t="shared" ca="1" si="685"/>
        <v>-</v>
      </c>
      <c r="NU85" s="19" t="str">
        <f t="shared" ca="1" si="685"/>
        <v>-</v>
      </c>
      <c r="NV85" s="19" t="str">
        <f t="shared" ca="1" si="685"/>
        <v>-</v>
      </c>
      <c r="NW85" s="19" t="str">
        <f t="shared" ca="1" si="685"/>
        <v>-</v>
      </c>
      <c r="NX85" s="19" t="str">
        <f t="shared" ca="1" si="685"/>
        <v>-</v>
      </c>
      <c r="NY85" s="19">
        <f t="shared" ca="1" si="685"/>
        <v>6.8900000000000006</v>
      </c>
      <c r="NZ85" s="19">
        <f t="shared" ca="1" si="685"/>
        <v>6.8900000000000006</v>
      </c>
      <c r="OA85" s="19">
        <f t="shared" ref="OA85:ON85" ca="1" si="708">OFFSET(OA$5,$B85,0)</f>
        <v>6.8900000000000006</v>
      </c>
      <c r="OB85" s="19">
        <f t="shared" ca="1" si="708"/>
        <v>6.8900000000000006</v>
      </c>
      <c r="OC85" s="19">
        <f t="shared" ca="1" si="708"/>
        <v>6.8900000000000006</v>
      </c>
      <c r="OD85" s="19">
        <f t="shared" ca="1" si="708"/>
        <v>6.8900000000000006</v>
      </c>
      <c r="OE85" s="19">
        <f t="shared" ca="1" si="708"/>
        <v>6.8900000000000006</v>
      </c>
      <c r="OF85" s="19">
        <f t="shared" ca="1" si="708"/>
        <v>6.8900000000000006</v>
      </c>
      <c r="OG85" s="19">
        <f t="shared" ca="1" si="708"/>
        <v>346.99</v>
      </c>
      <c r="OH85" s="19">
        <f t="shared" ca="1" si="708"/>
        <v>346.99</v>
      </c>
      <c r="OI85" s="19" t="str">
        <f t="shared" ca="1" si="708"/>
        <v>-</v>
      </c>
      <c r="OJ85" s="19" t="str">
        <f t="shared" ca="1" si="708"/>
        <v>-</v>
      </c>
      <c r="OK85" s="19" t="str">
        <f t="shared" ca="1" si="708"/>
        <v>-</v>
      </c>
      <c r="OL85" s="19" t="str">
        <f t="shared" ca="1" si="708"/>
        <v>-</v>
      </c>
      <c r="OM85" s="19" t="str">
        <f t="shared" ca="1" si="708"/>
        <v>-</v>
      </c>
      <c r="ON85" s="19">
        <f t="shared" ca="1" si="708"/>
        <v>0</v>
      </c>
      <c r="OO85" s="24">
        <v>0</v>
      </c>
    </row>
    <row r="86" spans="1:405" outlineLevel="2">
      <c r="A86" s="21">
        <f t="shared" si="158"/>
        <v>81</v>
      </c>
      <c r="B86" s="222">
        <f t="shared" ca="1" si="697"/>
        <v>76</v>
      </c>
      <c r="C86">
        <v>203</v>
      </c>
      <c r="D86" s="549" t="str">
        <f t="shared" ca="1" si="646"/>
        <v>GSM</v>
      </c>
      <c r="E86" t="b">
        <v>0</v>
      </c>
      <c r="F86" t="b">
        <v>0</v>
      </c>
      <c r="G86" t="b">
        <f t="shared" si="647"/>
        <v>0</v>
      </c>
      <c r="H86" s="237">
        <f t="shared" ca="1" si="698"/>
        <v>2</v>
      </c>
      <c r="I86" s="237">
        <f t="shared" ca="1" si="698"/>
        <v>1</v>
      </c>
      <c r="J86" s="237" t="str">
        <f t="shared" ca="1" si="698"/>
        <v/>
      </c>
      <c r="K86" s="237">
        <f t="shared" ca="1" si="698"/>
        <v>2</v>
      </c>
      <c r="L86" s="237">
        <f t="shared" ca="1" si="686"/>
        <v>2</v>
      </c>
      <c r="M86" s="237">
        <f t="shared" ca="1" si="686"/>
        <v>2</v>
      </c>
      <c r="N86" s="237">
        <f t="shared" ca="1" si="698"/>
        <v>3</v>
      </c>
      <c r="O86" s="237">
        <f t="shared" ca="1" si="686"/>
        <v>1</v>
      </c>
      <c r="P86" s="237">
        <f t="shared" ca="1" si="698"/>
        <v>1</v>
      </c>
      <c r="Q86" s="237">
        <f t="shared" ca="1" si="698"/>
        <v>5</v>
      </c>
      <c r="R86" s="237">
        <f t="shared" ca="1" si="698"/>
        <v>1</v>
      </c>
      <c r="S86" s="237">
        <f t="shared" ca="1" si="698"/>
        <v>1</v>
      </c>
      <c r="T86" s="237">
        <f t="shared" ca="1" si="698"/>
        <v>1</v>
      </c>
      <c r="U86" s="275"/>
      <c r="V86" s="275"/>
      <c r="W86" s="237">
        <f t="shared" ca="1" si="687"/>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8"/>
        <v>2</v>
      </c>
      <c r="AH86" s="5">
        <f t="shared" ca="1" si="648"/>
        <v>0</v>
      </c>
      <c r="AI86" s="5">
        <f t="shared" ca="1" si="649"/>
        <v>1</v>
      </c>
      <c r="AJ86">
        <f t="shared" ca="1" si="650"/>
        <v>1</v>
      </c>
      <c r="AK86">
        <v>1</v>
      </c>
      <c r="AL86" s="231" t="str">
        <f ca="1">TEXT(LEFT(OFFSET(AL86,-1,0),5)+1,"00000")&amp;MID(OFFSET(AL86,-1,0),6,FIND(" ",OFFSET(AL86,-1,0),7)-5)
&amp; $D86           &amp; IF($IG86=0," FWM","")&amp;IF($IG86=1," MWM","")&amp;IF($IG86=5," Mat","")&amp;IF($IH86=TRUE,"&amp;BBT","    ")          &amp; " Day"&amp;INDEX(i.DOY,$N86,1)
&amp; " Scan"&amp;TEXT($O86,"0")        &amp;" "&amp; INDEX(DataMaster!$B$98:$B$104,$Q86,0)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9"/>
        <v>-</v>
      </c>
      <c r="AP86" s="237" t="str">
        <f t="shared" ca="1" si="699"/>
        <v>-</v>
      </c>
      <c r="AQ86" s="237" t="str">
        <f t="shared" ca="1" si="699"/>
        <v>-</v>
      </c>
      <c r="AR86" s="237" t="str">
        <f t="shared" ca="1" si="699"/>
        <v>-</v>
      </c>
      <c r="AS86" s="237" t="str">
        <f t="shared" ca="1" si="699"/>
        <v>-</v>
      </c>
      <c r="AT86" s="237" t="str">
        <f t="shared" ca="1" si="699"/>
        <v>-</v>
      </c>
      <c r="AU86" s="237" t="str">
        <f t="shared" ca="1" si="699"/>
        <v>-</v>
      </c>
      <c r="AV86" s="237" t="str">
        <f t="shared" ca="1" si="699"/>
        <v>-</v>
      </c>
      <c r="AW86" s="9"/>
      <c r="AX86" s="5" t="b">
        <f t="shared" ca="1" si="651"/>
        <v>0</v>
      </c>
      <c r="AY86" s="5" t="str">
        <f t="shared" ca="1" si="651"/>
        <v>-</v>
      </c>
      <c r="AZ86" s="5" t="b">
        <f t="shared" ca="1" si="651"/>
        <v>0</v>
      </c>
      <c r="BA86" s="5" t="b">
        <f t="shared" ca="1" si="651"/>
        <v>1</v>
      </c>
      <c r="BB86" s="5" t="b">
        <f t="shared" ca="1" si="651"/>
        <v>1</v>
      </c>
      <c r="BC86" s="144">
        <f t="shared" ca="1" si="651"/>
        <v>0</v>
      </c>
      <c r="BD86" s="19" t="b">
        <f t="shared" ca="1" si="652"/>
        <v>1</v>
      </c>
      <c r="BE86" s="9"/>
      <c r="BF86" s="5" t="str">
        <f t="shared" ca="1" si="653"/>
        <v>-</v>
      </c>
      <c r="BG86" s="19" t="str">
        <f t="shared" ca="1" si="654"/>
        <v>-</v>
      </c>
      <c r="BH86" s="19" t="str">
        <f t="shared" ca="1" si="654"/>
        <v>-</v>
      </c>
      <c r="BI86" s="19" t="str">
        <f t="shared" ca="1" si="654"/>
        <v>-</v>
      </c>
      <c r="BJ86" s="5" t="str">
        <f t="shared" ca="1" si="655"/>
        <v>-</v>
      </c>
      <c r="BK86" s="19" t="str">
        <f t="shared" ca="1" si="656"/>
        <v>-</v>
      </c>
      <c r="BL86" s="5" t="str">
        <f t="shared" ca="1" si="657"/>
        <v>-</v>
      </c>
      <c r="BM86" s="19" t="str">
        <f t="shared" ca="1" si="658"/>
        <v>-</v>
      </c>
      <c r="BN86" s="19" t="str">
        <f t="shared" ca="1" si="658"/>
        <v>-</v>
      </c>
      <c r="BO86" s="19" t="str">
        <f t="shared" ca="1" si="658"/>
        <v>-</v>
      </c>
      <c r="BP86" s="5" t="str">
        <f t="shared" ca="1" si="659"/>
        <v>-</v>
      </c>
      <c r="BQ86" s="9"/>
      <c r="BR86" s="19" t="str">
        <f t="shared" ca="1" si="660"/>
        <v>-</v>
      </c>
      <c r="BS86" s="19" t="str">
        <f t="shared" ca="1" si="660"/>
        <v>-</v>
      </c>
      <c r="BT86" s="19" t="str">
        <f t="shared" ca="1" si="660"/>
        <v>-</v>
      </c>
      <c r="BU86" s="19" t="str">
        <f t="shared" ca="1" si="660"/>
        <v>-</v>
      </c>
      <c r="BV86" s="19" t="str">
        <f t="shared" ca="1" si="660"/>
        <v>-</v>
      </c>
      <c r="BW86" s="19" t="str">
        <f t="shared" ca="1" si="660"/>
        <v>-</v>
      </c>
      <c r="BX86" s="19" t="str">
        <f t="shared" ca="1" si="660"/>
        <v>-</v>
      </c>
      <c r="BY86" s="19" t="str">
        <f t="shared" ca="1" si="660"/>
        <v>-</v>
      </c>
      <c r="BZ86" s="19" t="str">
        <f t="shared" ca="1" si="660"/>
        <v>-</v>
      </c>
      <c r="CA86" s="19" t="str">
        <f t="shared" ca="1" si="660"/>
        <v>-</v>
      </c>
      <c r="CB86" s="9"/>
      <c r="CC86" s="237" t="b">
        <f t="shared" ca="1" si="705"/>
        <v>1</v>
      </c>
      <c r="CD86" s="12" t="b">
        <v>1</v>
      </c>
      <c r="CE86" s="237" t="b">
        <f t="shared" ca="1" si="705"/>
        <v>1</v>
      </c>
      <c r="CF86" s="251">
        <f t="shared" ca="1" si="700"/>
        <v>2235101</v>
      </c>
      <c r="CG86" s="12" t="b">
        <v>1</v>
      </c>
      <c r="CH86" s="12">
        <v>0</v>
      </c>
      <c r="CI86" s="12" t="b">
        <v>0</v>
      </c>
      <c r="CJ86" s="237">
        <f t="shared" ca="1" si="701"/>
        <v>2235106</v>
      </c>
      <c r="CK86" s="19" t="str">
        <f t="shared" ca="1" si="689"/>
        <v>-</v>
      </c>
      <c r="CL86" s="12">
        <v>1</v>
      </c>
      <c r="CM86" s="12">
        <v>1</v>
      </c>
      <c r="CN86" s="9"/>
      <c r="CO86" s="444">
        <f t="shared" ca="1" si="662"/>
        <v>652</v>
      </c>
      <c r="CP86" s="444">
        <f t="shared" ca="1" si="662"/>
        <v>686</v>
      </c>
      <c r="CQ86" s="444">
        <f t="shared" ca="1" si="662"/>
        <v>721</v>
      </c>
      <c r="CR86" s="152">
        <f t="shared" ca="1" si="663"/>
        <v>378</v>
      </c>
      <c r="CS86" s="152">
        <f t="shared" ca="1" si="663"/>
        <v>413</v>
      </c>
      <c r="CT86" s="152">
        <f t="shared" ca="1" si="663"/>
        <v>448</v>
      </c>
      <c r="CU86" s="19" t="str">
        <f t="shared" ca="1" si="664"/>
        <v>-</v>
      </c>
      <c r="CV86" s="19" t="str">
        <f t="shared" ca="1" si="664"/>
        <v>-</v>
      </c>
      <c r="CW86" s="19" t="str">
        <f t="shared" ca="1" si="664"/>
        <v>-</v>
      </c>
      <c r="CX86" s="19" t="str">
        <f t="shared" ca="1" si="664"/>
        <v>-</v>
      </c>
      <c r="CY86" s="19" t="str">
        <f t="shared" ca="1" si="664"/>
        <v>-</v>
      </c>
      <c r="CZ86" s="19" t="b">
        <f t="shared" ca="1" si="664"/>
        <v>1</v>
      </c>
      <c r="DA86" s="19">
        <f t="shared" ca="1" si="664"/>
        <v>0</v>
      </c>
      <c r="DB86" s="19">
        <f t="shared" ca="1" si="664"/>
        <v>0</v>
      </c>
      <c r="DC86" s="19">
        <f t="shared" ca="1" si="664"/>
        <v>0</v>
      </c>
      <c r="DD86" s="19">
        <f t="shared" ca="1" si="664"/>
        <v>0</v>
      </c>
      <c r="DE86" s="19">
        <f t="shared" ca="1" si="664"/>
        <v>0</v>
      </c>
      <c r="DF86" s="19">
        <f t="shared" ca="1" si="664"/>
        <v>0</v>
      </c>
      <c r="DG86" s="19">
        <f t="shared" ca="1" si="664"/>
        <v>0</v>
      </c>
      <c r="DH86" s="19">
        <f t="shared" ca="1" si="664"/>
        <v>0</v>
      </c>
      <c r="DI86" s="19">
        <f t="shared" ca="1" si="664"/>
        <v>0</v>
      </c>
      <c r="DJ86" s="19">
        <f t="shared" ca="1" si="664"/>
        <v>0</v>
      </c>
      <c r="DK86" s="19">
        <f t="shared" ca="1" si="664"/>
        <v>0</v>
      </c>
      <c r="DL86" s="19">
        <f t="shared" ca="1" si="665"/>
        <v>0</v>
      </c>
      <c r="DM86" s="12">
        <v>1</v>
      </c>
      <c r="DN86" s="12">
        <v>1</v>
      </c>
      <c r="DO86" s="19">
        <f t="shared" ca="1" si="702"/>
        <v>0</v>
      </c>
      <c r="DP86" s="19" t="str">
        <f t="shared" ca="1" si="702"/>
        <v>-</v>
      </c>
      <c r="DQ86" s="19" t="str">
        <f t="shared" ca="1" si="702"/>
        <v>-</v>
      </c>
      <c r="DR86" s="19" t="str">
        <f t="shared" ca="1" si="702"/>
        <v>-</v>
      </c>
      <c r="DS86" s="19" t="str">
        <f t="shared" ca="1" si="665"/>
        <v>-</v>
      </c>
      <c r="DT86" s="19" t="str">
        <f t="shared" ca="1" si="665"/>
        <v>-</v>
      </c>
      <c r="DU86" s="19">
        <f t="shared" ca="1" si="665"/>
        <v>0</v>
      </c>
      <c r="DV86" s="19" t="str">
        <f t="shared" ca="1" si="665"/>
        <v>-</v>
      </c>
      <c r="DW86" s="19" t="str">
        <f t="shared" ca="1" si="665"/>
        <v>-</v>
      </c>
      <c r="DX86" s="19" t="str">
        <f t="shared" ca="1" si="665"/>
        <v>-</v>
      </c>
      <c r="DY86" s="19" t="str">
        <f t="shared" ca="1" si="665"/>
        <v>-</v>
      </c>
      <c r="DZ86" s="19" t="str">
        <f t="shared" ca="1" si="665"/>
        <v>-</v>
      </c>
      <c r="EA86" s="19" t="str">
        <f t="shared" ca="1" si="665"/>
        <v>-</v>
      </c>
      <c r="EB86" s="19" t="str">
        <f t="shared" ca="1" si="665"/>
        <v>-</v>
      </c>
      <c r="EC86" s="19" t="str">
        <f t="shared" ca="1" si="665"/>
        <v>-</v>
      </c>
      <c r="ED86" s="19">
        <f t="shared" ca="1" si="665"/>
        <v>0</v>
      </c>
      <c r="EE86" s="19">
        <f t="shared" ca="1" si="665"/>
        <v>0</v>
      </c>
      <c r="EF86" s="19">
        <f t="shared" ca="1" si="665"/>
        <v>0</v>
      </c>
      <c r="EG86" s="124">
        <f t="shared" ref="EG86:EX86" ca="1" si="709">IF(AND($K86=EG$9,$N86=EG$11,$AB86=EG$8,$AI86=EG$12),INDEX(i.FS_Strategy,$AC86+1,$AB86),0)</f>
        <v>0</v>
      </c>
      <c r="EH86" s="124">
        <f t="shared" ca="1" si="709"/>
        <v>0</v>
      </c>
      <c r="EI86" s="124">
        <f t="shared" ca="1" si="709"/>
        <v>0</v>
      </c>
      <c r="EJ86" s="124">
        <f t="shared" ca="1" si="709"/>
        <v>0</v>
      </c>
      <c r="EK86" s="124">
        <f t="shared" ca="1" si="709"/>
        <v>0</v>
      </c>
      <c r="EL86" s="124">
        <f t="shared" ca="1" si="709"/>
        <v>0</v>
      </c>
      <c r="EM86" s="124">
        <f t="shared" ca="1" si="709"/>
        <v>0</v>
      </c>
      <c r="EN86" s="124">
        <f t="shared" ca="1" si="709"/>
        <v>0</v>
      </c>
      <c r="EO86" s="124">
        <f t="shared" ca="1" si="709"/>
        <v>0</v>
      </c>
      <c r="EP86" s="124">
        <f t="shared" ca="1" si="709"/>
        <v>0</v>
      </c>
      <c r="EQ86" s="124">
        <f t="shared" ca="1" si="709"/>
        <v>0</v>
      </c>
      <c r="ER86" s="124">
        <f t="shared" ca="1" si="709"/>
        <v>0</v>
      </c>
      <c r="ES86" s="124">
        <f t="shared" ca="1" si="709"/>
        <v>0</v>
      </c>
      <c r="ET86" s="124">
        <f t="shared" ca="1" si="709"/>
        <v>0</v>
      </c>
      <c r="EU86" s="124">
        <f t="shared" ca="1" si="709"/>
        <v>0</v>
      </c>
      <c r="EV86" s="124">
        <f t="shared" ca="1" si="709"/>
        <v>0</v>
      </c>
      <c r="EW86" s="124">
        <f t="shared" ca="1" si="709"/>
        <v>0</v>
      </c>
      <c r="EX86" s="124">
        <f t="shared" ca="1" si="709"/>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0">IF(AND($K86=FB$9,$N86=FB$11,$AB86=FB$8),INDEX(i.FS_Strategy,$AE86+1,$AB86),0)</f>
        <v>0</v>
      </c>
      <c r="FC86" s="125">
        <f t="shared" ca="1" si="710"/>
        <v>0</v>
      </c>
      <c r="FD86" s="125">
        <f t="shared" ca="1" si="710"/>
        <v>0</v>
      </c>
      <c r="FE86" s="125">
        <f t="shared" ca="1" si="710"/>
        <v>0</v>
      </c>
      <c r="FF86" s="125">
        <f t="shared" ca="1" si="710"/>
        <v>0</v>
      </c>
      <c r="FG86" s="125">
        <f t="shared" ca="1" si="710"/>
        <v>0</v>
      </c>
      <c r="FH86" s="125">
        <f t="shared" ca="1" si="710"/>
        <v>0</v>
      </c>
      <c r="FI86" s="125">
        <f t="shared" ca="1" si="710"/>
        <v>0</v>
      </c>
      <c r="FJ86" s="125">
        <f t="shared" ca="1" si="710"/>
        <v>0</v>
      </c>
      <c r="FK86" s="125">
        <f t="shared" ca="1" si="710"/>
        <v>0</v>
      </c>
      <c r="FL86" s="125">
        <f t="shared" ca="1" si="710"/>
        <v>0</v>
      </c>
      <c r="FM86" s="125">
        <f t="shared" ca="1" si="710"/>
        <v>0</v>
      </c>
      <c r="FN86" s="125">
        <f t="shared" ca="1" si="710"/>
        <v>0</v>
      </c>
      <c r="FO86" s="124">
        <f t="shared" ref="FO86:GF86" ca="1" si="711">IF(AND($K86=FO$9,$N86=FO$11,$AB86=FO$8,$AI86=FO$12),INDEX(i.FS_Strategy,$AC86+1,$AB86),0)</f>
        <v>0</v>
      </c>
      <c r="FP86" s="124">
        <f t="shared" ca="1" si="711"/>
        <v>0</v>
      </c>
      <c r="FQ86" s="124">
        <f t="shared" ca="1" si="711"/>
        <v>0</v>
      </c>
      <c r="FR86" s="124">
        <f t="shared" ca="1" si="711"/>
        <v>0</v>
      </c>
      <c r="FS86" s="124">
        <f t="shared" ca="1" si="711"/>
        <v>0</v>
      </c>
      <c r="FT86" s="124">
        <f t="shared" ca="1" si="711"/>
        <v>0</v>
      </c>
      <c r="FU86" s="124">
        <f t="shared" ca="1" si="711"/>
        <v>0</v>
      </c>
      <c r="FV86" s="124">
        <f t="shared" ca="1" si="711"/>
        <v>0</v>
      </c>
      <c r="FW86" s="124">
        <f t="shared" ca="1" si="711"/>
        <v>0</v>
      </c>
      <c r="FX86" s="124">
        <f t="shared" ca="1" si="711"/>
        <v>0</v>
      </c>
      <c r="FY86" s="124">
        <f t="shared" ca="1" si="711"/>
        <v>0</v>
      </c>
      <c r="FZ86" s="124">
        <f t="shared" ca="1" si="711"/>
        <v>0</v>
      </c>
      <c r="GA86" s="124">
        <f t="shared" ca="1" si="711"/>
        <v>0</v>
      </c>
      <c r="GB86" s="124">
        <f t="shared" ca="1" si="711"/>
        <v>0</v>
      </c>
      <c r="GC86" s="124">
        <f t="shared" ca="1" si="711"/>
        <v>0</v>
      </c>
      <c r="GD86" s="124">
        <f t="shared" ca="1" si="711"/>
        <v>0</v>
      </c>
      <c r="GE86" s="124">
        <f t="shared" ca="1" si="711"/>
        <v>0</v>
      </c>
      <c r="GF86" s="124">
        <f t="shared" ca="1" si="711"/>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2">IF(AND($K86=GJ$9,$N86=GJ$11,$AB86=GJ$8),INDEX(i.FS_Strategy,$AE86+1,$AB86),0)</f>
        <v>0</v>
      </c>
      <c r="GK86" s="125">
        <f t="shared" ca="1" si="712"/>
        <v>0</v>
      </c>
      <c r="GL86" s="125">
        <f t="shared" ca="1" si="712"/>
        <v>0</v>
      </c>
      <c r="GM86" s="125">
        <f t="shared" ca="1" si="712"/>
        <v>0</v>
      </c>
      <c r="GN86" s="125">
        <f t="shared" ca="1" si="712"/>
        <v>0</v>
      </c>
      <c r="GO86" s="125">
        <f t="shared" ca="1" si="712"/>
        <v>0</v>
      </c>
      <c r="GP86" s="125">
        <f t="shared" ca="1" si="712"/>
        <v>0</v>
      </c>
      <c r="GQ86" s="125">
        <f t="shared" ca="1" si="712"/>
        <v>0</v>
      </c>
      <c r="GR86" s="125">
        <f t="shared" ca="1" si="712"/>
        <v>0</v>
      </c>
      <c r="GS86" s="125">
        <f t="shared" ca="1" si="712"/>
        <v>0</v>
      </c>
      <c r="GT86" s="125">
        <f t="shared" ca="1" si="712"/>
        <v>0</v>
      </c>
      <c r="GU86" s="125">
        <f t="shared" ca="1" si="712"/>
        <v>0</v>
      </c>
      <c r="GV86" s="125">
        <f t="shared" ca="1" si="712"/>
        <v>0</v>
      </c>
      <c r="GW86" s="124">
        <f t="shared" ref="GW86:HN86" ca="1" si="713">IF(AND($K86=GW$9,$N86=GW$11,$AB86=GW$8,$AI86=GW$12),INDEX(i.FS_Strategy,$AC86+1,$AB86),0)</f>
        <v>0</v>
      </c>
      <c r="GX86" s="124">
        <f t="shared" ca="1" si="713"/>
        <v>0</v>
      </c>
      <c r="GY86" s="124">
        <f t="shared" ca="1" si="713"/>
        <v>0</v>
      </c>
      <c r="GZ86" s="124">
        <f t="shared" ca="1" si="713"/>
        <v>0</v>
      </c>
      <c r="HA86" s="124">
        <f t="shared" ca="1" si="713"/>
        <v>0</v>
      </c>
      <c r="HB86" s="124">
        <f t="shared" ca="1" si="713"/>
        <v>0</v>
      </c>
      <c r="HC86" s="124">
        <f t="shared" ca="1" si="713"/>
        <v>0</v>
      </c>
      <c r="HD86" s="124">
        <f t="shared" ca="1" si="713"/>
        <v>0</v>
      </c>
      <c r="HE86" s="124">
        <f t="shared" ca="1" si="713"/>
        <v>0</v>
      </c>
      <c r="HF86" s="124">
        <f t="shared" ca="1" si="713"/>
        <v>0</v>
      </c>
      <c r="HG86" s="124">
        <f t="shared" ca="1" si="713"/>
        <v>0</v>
      </c>
      <c r="HH86" s="124">
        <f t="shared" ca="1" si="713"/>
        <v>0</v>
      </c>
      <c r="HI86" s="124">
        <f t="shared" ca="1" si="713"/>
        <v>0</v>
      </c>
      <c r="HJ86" s="124">
        <f t="shared" ca="1" si="713"/>
        <v>0</v>
      </c>
      <c r="HK86" s="124">
        <f t="shared" ca="1" si="713"/>
        <v>0</v>
      </c>
      <c r="HL86" s="124">
        <f t="shared" ca="1" si="713"/>
        <v>0</v>
      </c>
      <c r="HM86" s="124">
        <f t="shared" ca="1" si="713"/>
        <v>0</v>
      </c>
      <c r="HN86" s="124">
        <f t="shared" ca="1" si="713"/>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4">IF(AND($K86=HR$9,$N86=HR$11,$AB86=HR$8),INDEX(i.FS_Strategy,$AE86+1,$AB86),0)</f>
        <v>0</v>
      </c>
      <c r="HS86" s="125">
        <f t="shared" ca="1" si="714"/>
        <v>0</v>
      </c>
      <c r="HT86" s="125">
        <f t="shared" ca="1" si="714"/>
        <v>0</v>
      </c>
      <c r="HU86" s="125">
        <f t="shared" ca="1" si="714"/>
        <v>0</v>
      </c>
      <c r="HV86" s="125">
        <f t="shared" ca="1" si="714"/>
        <v>0</v>
      </c>
      <c r="HW86" s="125">
        <f t="shared" ca="1" si="714"/>
        <v>0</v>
      </c>
      <c r="HX86" s="125">
        <f t="shared" ca="1" si="714"/>
        <v>0</v>
      </c>
      <c r="HY86" s="125">
        <f t="shared" ca="1" si="714"/>
        <v>0</v>
      </c>
      <c r="HZ86" s="125">
        <f t="shared" ca="1" si="714"/>
        <v>0</v>
      </c>
      <c r="IA86" s="125">
        <f t="shared" ca="1" si="714"/>
        <v>0</v>
      </c>
      <c r="IB86" s="125">
        <f t="shared" ca="1" si="714"/>
        <v>0</v>
      </c>
      <c r="IC86" s="125">
        <f t="shared" ca="1" si="714"/>
        <v>0</v>
      </c>
      <c r="ID86" s="125">
        <f t="shared" ca="1" si="714"/>
        <v>0</v>
      </c>
      <c r="IE86" s="5">
        <f t="shared" ca="1" si="669"/>
        <v>67</v>
      </c>
      <c r="IF86" s="9"/>
      <c r="IG86" s="5">
        <f t="shared" ca="1" si="670"/>
        <v>1</v>
      </c>
      <c r="IH86" s="5" t="b">
        <f t="shared" ca="1" si="670"/>
        <v>0</v>
      </c>
      <c r="II86" s="19">
        <f t="shared" ca="1" si="671"/>
        <v>0</v>
      </c>
      <c r="IJ86" s="5">
        <f t="shared" ca="1" si="670"/>
        <v>55</v>
      </c>
      <c r="IK86" s="19">
        <f t="shared" ca="1" si="671"/>
        <v>1</v>
      </c>
      <c r="IL86" s="19">
        <f t="shared" ca="1" si="671"/>
        <v>0</v>
      </c>
      <c r="IM86" s="19">
        <f t="shared" ca="1" si="671"/>
        <v>0</v>
      </c>
      <c r="IN86" s="19">
        <f t="shared" ca="1" si="671"/>
        <v>0</v>
      </c>
      <c r="IO86" s="19">
        <f t="shared" ca="1" si="671"/>
        <v>0</v>
      </c>
      <c r="IP86" s="19">
        <f t="shared" ca="1" si="671"/>
        <v>0</v>
      </c>
      <c r="IQ86" s="19">
        <f t="shared" ca="1" si="671"/>
        <v>0</v>
      </c>
      <c r="IR86" s="19">
        <f t="shared" ca="1" si="671"/>
        <v>0</v>
      </c>
      <c r="IS86" s="19">
        <f t="shared" ca="1" si="671"/>
        <v>0</v>
      </c>
      <c r="IT86" s="19">
        <f t="shared" ca="1" si="671"/>
        <v>0</v>
      </c>
      <c r="IU86" s="19">
        <f t="shared" ca="1" si="671"/>
        <v>0</v>
      </c>
      <c r="IV86" s="19">
        <f t="shared" ca="1" si="671"/>
        <v>0</v>
      </c>
      <c r="IW86" s="19">
        <f t="shared" ca="1" si="671"/>
        <v>0</v>
      </c>
      <c r="IX86" s="19">
        <f t="shared" ca="1" si="671"/>
        <v>0</v>
      </c>
      <c r="IY86" s="19">
        <f t="shared" ca="1" si="671"/>
        <v>0</v>
      </c>
      <c r="IZ86" s="19">
        <f t="shared" ca="1" si="671"/>
        <v>0</v>
      </c>
      <c r="JA86" s="19">
        <f t="shared" ca="1" si="671"/>
        <v>0</v>
      </c>
      <c r="JB86" s="19">
        <f t="shared" ca="1" si="671"/>
        <v>0</v>
      </c>
      <c r="JC86" s="19">
        <f t="shared" ca="1" si="671"/>
        <v>0</v>
      </c>
      <c r="JD86" s="19">
        <f t="shared" ca="1" si="671"/>
        <v>0</v>
      </c>
      <c r="JE86" s="19">
        <f t="shared" ca="1" si="671"/>
        <v>0</v>
      </c>
      <c r="JF86" s="19">
        <f t="shared" ca="1" si="671"/>
        <v>0</v>
      </c>
      <c r="JG86" s="19">
        <f t="shared" ca="1" si="671"/>
        <v>1</v>
      </c>
      <c r="JH86" s="19">
        <f t="shared" ca="1" si="671"/>
        <v>0</v>
      </c>
      <c r="JI86" s="19">
        <f t="shared" ca="1" si="671"/>
        <v>1</v>
      </c>
      <c r="JJ86" s="9"/>
      <c r="JK86" s="5" t="b">
        <f t="shared" ca="1" si="672"/>
        <v>0</v>
      </c>
      <c r="JL86" s="19" t="str">
        <f t="shared" ca="1" si="673"/>
        <v>-</v>
      </c>
      <c r="JM86" s="19" t="str">
        <f t="shared" ca="1" si="673"/>
        <v>-</v>
      </c>
      <c r="JN86" s="5" t="b">
        <f t="shared" ca="1" si="674"/>
        <v>0</v>
      </c>
      <c r="JO86" s="5" t="b">
        <f t="shared" ca="1" si="674"/>
        <v>0</v>
      </c>
      <c r="JP86" s="5" t="b">
        <f t="shared" ca="1" si="674"/>
        <v>1</v>
      </c>
      <c r="JQ86" s="144">
        <f t="shared" ca="1" si="692"/>
        <v>1</v>
      </c>
      <c r="JR86" s="144">
        <f t="shared" ca="1" si="692"/>
        <v>1</v>
      </c>
      <c r="JS86" s="19" t="str">
        <f t="shared" ca="1" si="693"/>
        <v>-</v>
      </c>
      <c r="JT86" s="19" t="str">
        <f t="shared" ca="1" si="693"/>
        <v>-</v>
      </c>
      <c r="JU86" s="19" t="str">
        <f t="shared" ca="1" si="693"/>
        <v>-</v>
      </c>
      <c r="JV86" s="19" t="str">
        <f t="shared" ca="1" si="693"/>
        <v>-</v>
      </c>
      <c r="JW86" s="19">
        <f t="shared" ca="1" si="693"/>
        <v>1</v>
      </c>
      <c r="JX86" s="19">
        <f t="shared" ca="1" si="693"/>
        <v>0.66</v>
      </c>
      <c r="JY86" s="19" t="str">
        <f t="shared" ca="1" si="693"/>
        <v>-</v>
      </c>
      <c r="JZ86" s="5" t="b" cm="1">
        <f t="array" aca="1" ref="JZ86" ca="1">IF(OR(KA86:KH86&lt;&gt;"-"),TRUE,"-")</f>
        <v>1</v>
      </c>
      <c r="KA86" s="237">
        <f t="shared" ca="1" si="704"/>
        <v>2</v>
      </c>
      <c r="KB86" s="237">
        <f t="shared" ca="1" si="704"/>
        <v>2</v>
      </c>
      <c r="KC86" s="237">
        <f t="shared" ca="1" si="704"/>
        <v>2</v>
      </c>
      <c r="KD86" s="237">
        <f t="shared" ca="1" si="704"/>
        <v>2</v>
      </c>
      <c r="KE86" s="237">
        <f t="shared" ca="1" si="704"/>
        <v>2</v>
      </c>
      <c r="KF86" s="237">
        <f t="shared" ca="1" si="704"/>
        <v>2</v>
      </c>
      <c r="KG86" s="237">
        <f t="shared" ca="1" si="704"/>
        <v>2</v>
      </c>
      <c r="KH86" s="237">
        <f t="shared" ca="1" si="704"/>
        <v>2</v>
      </c>
      <c r="KI86" s="5" t="str">
        <f t="array" aca="1" ref="KI86" ca="1">IF(OR(KJ86:KP86&lt;&gt;"-"),TRUE,"-")</f>
        <v>-</v>
      </c>
      <c r="KJ86" s="19" t="str">
        <f t="shared" ca="1" si="695"/>
        <v>-</v>
      </c>
      <c r="KK86" s="19" t="str">
        <f t="shared" ca="1" si="695"/>
        <v>-</v>
      </c>
      <c r="KL86" s="19" t="str">
        <f t="shared" ca="1" si="695"/>
        <v>-</v>
      </c>
      <c r="KM86" s="19" t="str">
        <f t="shared" ca="1" si="695"/>
        <v>-</v>
      </c>
      <c r="KN86" s="19" t="str">
        <f t="shared" ca="1" si="695"/>
        <v>-</v>
      </c>
      <c r="KO86" s="19" t="str">
        <f t="shared" ca="1" si="695"/>
        <v>-</v>
      </c>
      <c r="KP86" s="19" t="str">
        <f t="shared" ca="1" si="695"/>
        <v>-</v>
      </c>
      <c r="KQ86" s="19" t="b">
        <f t="shared" ca="1" si="695"/>
        <v>0</v>
      </c>
      <c r="KR86" s="144">
        <f t="shared" ca="1" si="676"/>
        <v>2</v>
      </c>
      <c r="KS86" s="19">
        <f t="shared" ca="1" si="695"/>
        <v>2</v>
      </c>
      <c r="KT86" s="19" t="b">
        <f t="shared" ca="1" si="695"/>
        <v>0</v>
      </c>
      <c r="KU86" s="19" t="str">
        <f t="shared" ca="1" si="695"/>
        <v>-</v>
      </c>
      <c r="KV86" s="5" t="str">
        <f t="shared" ca="1" si="677"/>
        <v>-</v>
      </c>
      <c r="KW86" s="5" t="str">
        <f t="shared" ca="1" si="677"/>
        <v>-</v>
      </c>
      <c r="KX86" s="5" t="str">
        <f t="shared" ca="1" si="677"/>
        <v>-</v>
      </c>
      <c r="KY86" s="5" t="str">
        <f t="shared" ca="1" si="677"/>
        <v>-</v>
      </c>
      <c r="KZ86" s="19" t="b">
        <f t="shared" ca="1" si="696"/>
        <v>0</v>
      </c>
      <c r="LA86" s="19" t="str">
        <f t="shared" ca="1" si="696"/>
        <v>-</v>
      </c>
      <c r="LB86" s="19" t="str">
        <f t="shared" ca="1" si="696"/>
        <v>-</v>
      </c>
      <c r="LC86" s="19" t="b">
        <f t="shared" ca="1" si="696"/>
        <v>1</v>
      </c>
      <c r="LD86" s="19">
        <f t="shared" ca="1" si="696"/>
        <v>0.75</v>
      </c>
      <c r="LE86" s="19">
        <f t="shared" ca="1" si="696"/>
        <v>0.75</v>
      </c>
      <c r="LF86" s="19">
        <f t="shared" ca="1" si="696"/>
        <v>0.99</v>
      </c>
      <c r="LG86" s="19">
        <f t="shared" ca="1" si="696"/>
        <v>0.5</v>
      </c>
      <c r="LH86" s="19">
        <f t="shared" ca="1" si="696"/>
        <v>0</v>
      </c>
      <c r="LI86" s="19">
        <f t="shared" ca="1" si="696"/>
        <v>0</v>
      </c>
      <c r="LJ86" s="19" t="str">
        <f t="shared" ca="1" si="696"/>
        <v>-</v>
      </c>
      <c r="LK86" s="5" t="str" cm="1">
        <f t="array" aca="1" ref="LK86" ca="1">INDEX(i.meatgrid,$Q86,LK$7)</f>
        <v>-</v>
      </c>
      <c r="LL86" s="19" t="str">
        <f t="shared" ca="1" si="696"/>
        <v>-</v>
      </c>
      <c r="LM86" s="5">
        <f t="shared" ca="1" si="679"/>
        <v>1</v>
      </c>
      <c r="LN86" s="9"/>
      <c r="LO86" s="19">
        <f t="shared" ca="1" si="696"/>
        <v>70</v>
      </c>
      <c r="LP86" s="19">
        <f t="shared" ca="1" si="680"/>
        <v>50</v>
      </c>
      <c r="LQ86" s="19">
        <f t="shared" ca="1" si="680"/>
        <v>80</v>
      </c>
      <c r="LR86" s="19">
        <f t="shared" ca="1" si="680"/>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1"/>
        <v>1</v>
      </c>
      <c r="LX86" s="5">
        <f t="shared" ca="1" si="682"/>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3"/>
        <v>1</v>
      </c>
      <c r="MH86" s="9"/>
      <c r="MI86" s="19" t="b">
        <f t="shared" ca="1" si="684"/>
        <v>0</v>
      </c>
      <c r="MJ86" s="19" t="b">
        <f t="shared" ca="1" si="684"/>
        <v>0</v>
      </c>
      <c r="MK86" s="19">
        <f t="shared" ca="1" si="684"/>
        <v>1</v>
      </c>
      <c r="ML86" s="19">
        <f t="shared" ca="1" si="684"/>
        <v>0.75</v>
      </c>
      <c r="MM86" s="19">
        <f t="shared" ca="1" si="684"/>
        <v>0.75</v>
      </c>
      <c r="MN86" s="19">
        <f t="shared" ca="1" si="684"/>
        <v>0.8</v>
      </c>
      <c r="MO86" s="19">
        <f t="shared" ca="1" si="684"/>
        <v>0.82499999999999996</v>
      </c>
      <c r="MP86" s="19">
        <f t="shared" ca="1" si="684"/>
        <v>0.875</v>
      </c>
      <c r="MQ86" s="19">
        <f t="shared" ca="1" si="684"/>
        <v>0.9</v>
      </c>
      <c r="MR86" s="19">
        <f t="shared" ca="1" si="684"/>
        <v>1</v>
      </c>
      <c r="MS86" s="19">
        <f t="shared" ca="1" si="684"/>
        <v>0.875</v>
      </c>
      <c r="MT86" s="19" t="b">
        <f t="shared" ca="1" si="684"/>
        <v>1</v>
      </c>
      <c r="MU86" s="19">
        <f t="shared" ca="1" si="684"/>
        <v>74.989999999999995</v>
      </c>
      <c r="MV86" s="19" t="str">
        <f t="shared" ca="1" si="684"/>
        <v>-</v>
      </c>
      <c r="MW86" s="19" t="str">
        <f t="shared" ca="1" si="684"/>
        <v>-</v>
      </c>
      <c r="MX86" s="19" t="str">
        <f t="shared" ca="1" si="684"/>
        <v>-</v>
      </c>
      <c r="MY86" s="19" t="str">
        <f t="shared" ref="MY86:ON86" ca="1" si="715">OFFSET(MY$5,$B86,0)</f>
        <v>-</v>
      </c>
      <c r="MZ86" s="19" t="str">
        <f t="shared" ca="1" si="715"/>
        <v>-</v>
      </c>
      <c r="NA86" s="19" t="str">
        <f t="shared" ca="1" si="715"/>
        <v>-</v>
      </c>
      <c r="NB86" s="19" t="str">
        <f t="shared" ca="1" si="715"/>
        <v>-</v>
      </c>
      <c r="NC86" s="19">
        <f t="shared" ca="1" si="715"/>
        <v>36.99</v>
      </c>
      <c r="ND86" s="19">
        <f t="shared" ca="1" si="715"/>
        <v>36.99</v>
      </c>
      <c r="NE86" s="19" t="str">
        <f t="shared" ca="1" si="715"/>
        <v>-</v>
      </c>
      <c r="NF86" s="19" t="str">
        <f t="shared" ca="1" si="715"/>
        <v>-</v>
      </c>
      <c r="NG86" s="19" t="str">
        <f t="shared" ca="1" si="715"/>
        <v>-</v>
      </c>
      <c r="NH86" s="19" t="str">
        <f t="shared" ca="1" si="715"/>
        <v>-</v>
      </c>
      <c r="NI86" s="19" t="str">
        <f t="shared" ca="1" si="715"/>
        <v>-</v>
      </c>
      <c r="NJ86" s="19">
        <f t="shared" ca="1" si="715"/>
        <v>49.99</v>
      </c>
      <c r="NK86" s="19">
        <f t="shared" ca="1" si="715"/>
        <v>49.99</v>
      </c>
      <c r="NL86" s="19">
        <f t="shared" ca="1" si="715"/>
        <v>49.99</v>
      </c>
      <c r="NM86" s="19">
        <f t="shared" ca="1" si="715"/>
        <v>49.99</v>
      </c>
      <c r="NN86" s="19">
        <f t="shared" ca="1" si="715"/>
        <v>49.99</v>
      </c>
      <c r="NO86" s="19">
        <f t="shared" ca="1" si="715"/>
        <v>49.99</v>
      </c>
      <c r="NP86" s="19">
        <f t="shared" ca="1" si="715"/>
        <v>49.99</v>
      </c>
      <c r="NQ86" s="19">
        <f t="shared" ca="1" si="715"/>
        <v>49.99</v>
      </c>
      <c r="NR86" s="19">
        <f t="shared" ca="1" si="715"/>
        <v>412.99</v>
      </c>
      <c r="NS86" s="19">
        <f t="shared" ca="1" si="715"/>
        <v>412.99</v>
      </c>
      <c r="NT86" s="19" t="str">
        <f t="shared" ca="1" si="715"/>
        <v>-</v>
      </c>
      <c r="NU86" s="19" t="str">
        <f t="shared" ca="1" si="715"/>
        <v>-</v>
      </c>
      <c r="NV86" s="19" t="str">
        <f t="shared" ca="1" si="715"/>
        <v>-</v>
      </c>
      <c r="NW86" s="19" t="str">
        <f t="shared" ca="1" si="715"/>
        <v>-</v>
      </c>
      <c r="NX86" s="19" t="str">
        <f t="shared" ca="1" si="715"/>
        <v>-</v>
      </c>
      <c r="NY86" s="19">
        <f t="shared" ca="1" si="715"/>
        <v>6.8900000000000006</v>
      </c>
      <c r="NZ86" s="19">
        <f t="shared" ca="1" si="715"/>
        <v>6.8900000000000006</v>
      </c>
      <c r="OA86" s="19">
        <f t="shared" ca="1" si="715"/>
        <v>6.8900000000000006</v>
      </c>
      <c r="OB86" s="19">
        <f t="shared" ca="1" si="715"/>
        <v>6.8900000000000006</v>
      </c>
      <c r="OC86" s="19">
        <f t="shared" ca="1" si="715"/>
        <v>6.8900000000000006</v>
      </c>
      <c r="OD86" s="19">
        <f t="shared" ca="1" si="715"/>
        <v>6.8900000000000006</v>
      </c>
      <c r="OE86" s="19">
        <f t="shared" ca="1" si="715"/>
        <v>6.8900000000000006</v>
      </c>
      <c r="OF86" s="19">
        <f t="shared" ca="1" si="715"/>
        <v>6.8900000000000006</v>
      </c>
      <c r="OG86" s="19">
        <f t="shared" ca="1" si="715"/>
        <v>346.99</v>
      </c>
      <c r="OH86" s="19">
        <f t="shared" ca="1" si="715"/>
        <v>346.99</v>
      </c>
      <c r="OI86" s="19" t="str">
        <f t="shared" ca="1" si="715"/>
        <v>-</v>
      </c>
      <c r="OJ86" s="19" t="str">
        <f t="shared" ca="1" si="715"/>
        <v>-</v>
      </c>
      <c r="OK86" s="19" t="str">
        <f t="shared" ca="1" si="715"/>
        <v>-</v>
      </c>
      <c r="OL86" s="19" t="str">
        <f t="shared" ca="1" si="715"/>
        <v>-</v>
      </c>
      <c r="OM86" s="19" t="str">
        <f t="shared" ca="1" si="715"/>
        <v>-</v>
      </c>
      <c r="ON86" s="19">
        <f t="shared" ca="1" si="715"/>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0.113</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16">INDEX(i.Region_Desc,$K90,1)</f>
        <v>GSM</v>
      </c>
      <c r="E90" t="b">
        <v>0</v>
      </c>
      <c r="F90" t="b">
        <v>0</v>
      </c>
      <c r="G90" t="b">
        <f t="shared" ref="G90:G95" si="717">E90</f>
        <v>0</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8">INDEX(i.FlkStrctr,$M90,AG$7)</f>
        <v>2</v>
      </c>
      <c r="AH90" s="5">
        <f t="shared" si="718"/>
        <v>0</v>
      </c>
      <c r="AI90" s="5">
        <f t="shared" ref="AI90:AI95" si="719">INDEX(i.StdELMan,($K90-1)*12+($M90-1)*3+$N90,AI$7)</f>
        <v>1</v>
      </c>
      <c r="AJ90">
        <f t="shared" ref="AJ90:AJ95" si="720">IFERROR(MOD($CF90,100),0)</f>
        <v>11</v>
      </c>
      <c r="AL90" s="235" t="str">
        <f ca="1">TEXT(LEFT(OFFSET(AL90,-1,0),5)+1,"00000")&amp;MID(OFFSET(AL90,-1,0),6,FIND(" ",OFFSET(AL90,-1,0),7)-5)
&amp; $D90           &amp; IF($IG90=0," FWM","")&amp;IF($IG90=1," MWM","")&amp;IF($IG90=5," Mat","")&amp;IF($IH90=TRUE,"&amp;BBT","    ")          &amp; " Day"&amp;INDEX(i.DOY,$N90,1)
&amp; " Scan"&amp;TEXT($O90,"0")        &amp;" "&amp; INDEX(DataMaster!$B$98:$B$104,$Q90,0)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1">INDEX(i.model_structure,$H90,AX$7)</f>
        <v>0</v>
      </c>
      <c r="AY90" s="5" t="str">
        <f t="shared" si="721"/>
        <v>-</v>
      </c>
      <c r="AZ90" s="5" t="b">
        <f t="shared" si="721"/>
        <v>0</v>
      </c>
      <c r="BA90" s="5" t="b">
        <f t="shared" si="721"/>
        <v>1</v>
      </c>
      <c r="BB90" s="5" t="b">
        <f t="shared" si="721"/>
        <v>1</v>
      </c>
      <c r="BC90" s="144">
        <f t="shared" si="721"/>
        <v>0</v>
      </c>
      <c r="BD90" s="19" t="b">
        <f t="shared" ref="BD90:BD95" ca="1" si="722">OFFSET(BD$5,$B90,0)</f>
        <v>1</v>
      </c>
      <c r="BE90" s="9"/>
      <c r="BF90" s="5" t="str">
        <f t="shared" ref="BF90:BF95" ca="1" si="723">IF($M90&lt;&gt;4,OFFSET(BF$5,$B90,0),1)</f>
        <v>-</v>
      </c>
      <c r="BG90" s="19" t="str">
        <f t="shared" ref="BG90:BI95" ca="1" si="724">OFFSET(BG$5,$B90,0)</f>
        <v>-</v>
      </c>
      <c r="BH90" s="19" t="str">
        <f t="shared" ca="1" si="724"/>
        <v>-</v>
      </c>
      <c r="BI90" s="19" t="str">
        <f t="shared" ca="1" si="724"/>
        <v>-</v>
      </c>
      <c r="BJ90" s="5" t="str">
        <f t="shared" ref="BJ90:BJ95" ca="1" si="725">IF($M90&lt;&gt;4,OFFSET(BJ$5,$B90,0),1)</f>
        <v>-</v>
      </c>
      <c r="BK90" s="19" t="str">
        <f t="shared" ref="BK90:BK95" ca="1" si="726">OFFSET(BK$5,$B90,0)</f>
        <v>-</v>
      </c>
      <c r="BL90" s="5" t="str">
        <f t="shared" ref="BL90:BL95" ca="1" si="727">IF($M90&lt;&gt;4,OFFSET(BL$5,$B90,0),1)</f>
        <v>-</v>
      </c>
      <c r="BM90" s="19" t="str">
        <f t="shared" ref="BM90:BO95" ca="1" si="728">OFFSET(BM$5,$B90,0)</f>
        <v>-</v>
      </c>
      <c r="BN90" s="19" t="str">
        <f t="shared" ca="1" si="728"/>
        <v>-</v>
      </c>
      <c r="BO90" s="19" t="str">
        <f t="shared" ca="1" si="728"/>
        <v>-</v>
      </c>
      <c r="BP90" s="5" t="str">
        <f t="shared" ref="BP90:BP95" ca="1" si="729">IF($M90&lt;&gt;4,OFFSET(BP$5,$B90,0),1)</f>
        <v>-</v>
      </c>
      <c r="BQ90" s="9"/>
      <c r="BR90" s="19" t="str">
        <f t="shared" ref="BR90:CA95" ca="1" si="730">OFFSET(BR$5,$B90,0)</f>
        <v>-</v>
      </c>
      <c r="BS90" s="19" t="str">
        <f t="shared" ca="1" si="730"/>
        <v>-</v>
      </c>
      <c r="BT90" s="19" t="str">
        <f t="shared" ca="1" si="730"/>
        <v>-</v>
      </c>
      <c r="BU90" s="19" t="str">
        <f t="shared" ca="1" si="730"/>
        <v>-</v>
      </c>
      <c r="BV90" s="19" t="str">
        <f t="shared" ca="1" si="730"/>
        <v>-</v>
      </c>
      <c r="BW90" s="19" t="str">
        <f t="shared" ca="1" si="730"/>
        <v>-</v>
      </c>
      <c r="BX90" s="19" t="str">
        <f t="shared" ca="1" si="730"/>
        <v>-</v>
      </c>
      <c r="BY90" s="19" t="str">
        <f t="shared" ca="1" si="730"/>
        <v>-</v>
      </c>
      <c r="BZ90" s="19" t="str">
        <f t="shared" ca="1" si="730"/>
        <v>-</v>
      </c>
      <c r="CA90" s="19" t="str">
        <f t="shared" ca="1" si="730"/>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1">OFFSET(CK$5,$B90,0)</f>
        <v>-</v>
      </c>
      <c r="CL90" s="19">
        <f t="shared" ca="1" si="731"/>
        <v>1</v>
      </c>
      <c r="CM90" s="19">
        <f t="shared" ca="1" si="731"/>
        <v>1</v>
      </c>
      <c r="CN90" s="9"/>
      <c r="CO90" s="444">
        <f t="shared" ref="CO90:CQ95" si="732">INDEX(i.UserPeriod0,$AI90,CO$7)</f>
        <v>652</v>
      </c>
      <c r="CP90" s="444">
        <f t="shared" si="732"/>
        <v>686</v>
      </c>
      <c r="CQ90" s="444">
        <f t="shared" si="732"/>
        <v>721</v>
      </c>
      <c r="CR90" s="152">
        <f t="shared" ref="CR90:CT95" si="733">7*INDEX(i.end_joining,1,CR$7+($AI90-1)*3)</f>
        <v>378</v>
      </c>
      <c r="CS90" s="152">
        <f t="shared" si="733"/>
        <v>413</v>
      </c>
      <c r="CT90" s="152">
        <f t="shared" si="733"/>
        <v>448</v>
      </c>
      <c r="CU90" s="19" t="str">
        <f t="shared" ref="CU90:DK95" ca="1" si="734">OFFSET(CU$5,$B90,0)</f>
        <v>-</v>
      </c>
      <c r="CV90" s="19" t="str">
        <f t="shared" ca="1" si="734"/>
        <v>-</v>
      </c>
      <c r="CW90" s="19" t="str">
        <f t="shared" ca="1" si="734"/>
        <v>-</v>
      </c>
      <c r="CX90" s="19" t="str">
        <f t="shared" ca="1" si="734"/>
        <v>-</v>
      </c>
      <c r="CY90" s="19" t="str">
        <f t="shared" ca="1" si="734"/>
        <v>-</v>
      </c>
      <c r="CZ90" s="19" t="b">
        <f t="shared" ca="1" si="734"/>
        <v>1</v>
      </c>
      <c r="DA90" s="19">
        <f t="shared" ca="1" si="734"/>
        <v>0</v>
      </c>
      <c r="DB90" s="19">
        <f t="shared" ca="1" si="734"/>
        <v>0</v>
      </c>
      <c r="DC90" s="19">
        <f t="shared" ca="1" si="734"/>
        <v>0</v>
      </c>
      <c r="DD90" s="19">
        <f t="shared" ca="1" si="734"/>
        <v>0</v>
      </c>
      <c r="DE90" s="19">
        <f t="shared" ca="1" si="734"/>
        <v>0</v>
      </c>
      <c r="DF90" s="19">
        <f t="shared" ca="1" si="734"/>
        <v>0</v>
      </c>
      <c r="DG90" s="19">
        <f t="shared" ca="1" si="734"/>
        <v>0</v>
      </c>
      <c r="DH90" s="19">
        <f t="shared" ca="1" si="734"/>
        <v>0</v>
      </c>
      <c r="DI90" s="19">
        <f t="shared" ca="1" si="734"/>
        <v>0</v>
      </c>
      <c r="DJ90" s="19">
        <f t="shared" ca="1" si="734"/>
        <v>0</v>
      </c>
      <c r="DK90" s="19">
        <f t="shared" ca="1" si="734"/>
        <v>0</v>
      </c>
      <c r="DL90" s="19">
        <f t="shared" ref="DL90:ES95" ca="1" si="735">OFFSET(DL$5,$B90,0)</f>
        <v>0</v>
      </c>
      <c r="DM90" s="19">
        <f t="shared" ca="1" si="735"/>
        <v>1</v>
      </c>
      <c r="DN90" s="19">
        <f t="shared" ca="1" si="735"/>
        <v>1</v>
      </c>
      <c r="DO90" s="19">
        <f t="shared" ca="1" si="735"/>
        <v>0</v>
      </c>
      <c r="DP90" s="19" t="str">
        <f t="shared" ca="1" si="735"/>
        <v>-</v>
      </c>
      <c r="DQ90" s="19" t="str">
        <f t="shared" ca="1" si="735"/>
        <v>-</v>
      </c>
      <c r="DR90" s="19" t="str">
        <f t="shared" ca="1" si="735"/>
        <v>-</v>
      </c>
      <c r="DS90" s="19" t="str">
        <f t="shared" ca="1" si="735"/>
        <v>-</v>
      </c>
      <c r="DT90" s="19" t="str">
        <f t="shared" ca="1" si="735"/>
        <v>-</v>
      </c>
      <c r="DU90" s="19">
        <f t="shared" ca="1" si="735"/>
        <v>0</v>
      </c>
      <c r="DV90" s="19" t="str">
        <f t="shared" ca="1" si="735"/>
        <v>-</v>
      </c>
      <c r="DW90" s="19" t="str">
        <f t="shared" ca="1" si="735"/>
        <v>-</v>
      </c>
      <c r="DX90" s="19" t="str">
        <f t="shared" ca="1" si="735"/>
        <v>-</v>
      </c>
      <c r="DY90" s="19" t="str">
        <f t="shared" ca="1" si="735"/>
        <v>-</v>
      </c>
      <c r="DZ90" s="19" t="str">
        <f t="shared" ca="1" si="735"/>
        <v>-</v>
      </c>
      <c r="EA90" s="19" t="str">
        <f t="shared" ca="1" si="735"/>
        <v>-</v>
      </c>
      <c r="EB90" s="19" t="str">
        <f t="shared" ca="1" si="735"/>
        <v>-</v>
      </c>
      <c r="EC90" s="19" t="str">
        <f t="shared" ca="1" si="735"/>
        <v>-</v>
      </c>
      <c r="ED90" s="19">
        <f t="shared" ca="1" si="735"/>
        <v>0</v>
      </c>
      <c r="EE90" s="19">
        <f t="shared" ca="1" si="735"/>
        <v>0</v>
      </c>
      <c r="EF90" s="19">
        <f t="shared" ca="1" si="735"/>
        <v>0</v>
      </c>
      <c r="EG90" s="19">
        <f t="shared" ca="1" si="735"/>
        <v>0</v>
      </c>
      <c r="EH90" s="19">
        <f t="shared" ca="1" si="735"/>
        <v>0</v>
      </c>
      <c r="EI90" s="19">
        <f t="shared" ca="1" si="735"/>
        <v>0</v>
      </c>
      <c r="EJ90" s="19">
        <f t="shared" ca="1" si="735"/>
        <v>0</v>
      </c>
      <c r="EK90" s="19">
        <f t="shared" ca="1" si="735"/>
        <v>0</v>
      </c>
      <c r="EL90" s="19">
        <f t="shared" ca="1" si="735"/>
        <v>0</v>
      </c>
      <c r="EM90" s="19">
        <f t="shared" ca="1" si="735"/>
        <v>0</v>
      </c>
      <c r="EN90" s="19">
        <f t="shared" ca="1" si="735"/>
        <v>0</v>
      </c>
      <c r="EO90" s="19">
        <f t="shared" ca="1" si="735"/>
        <v>0</v>
      </c>
      <c r="EP90" s="19">
        <f t="shared" ca="1" si="735"/>
        <v>0</v>
      </c>
      <c r="EQ90" s="19">
        <f t="shared" ca="1" si="735"/>
        <v>0</v>
      </c>
      <c r="ER90" s="19">
        <f t="shared" ca="1" si="735"/>
        <v>0</v>
      </c>
      <c r="ES90" s="19">
        <f t="shared" ca="1" si="735"/>
        <v>0</v>
      </c>
      <c r="ET90" s="19">
        <f t="shared" ref="ET90:FI94" ca="1" si="736">OFFSET(ET$5,$B90,0)</f>
        <v>0</v>
      </c>
      <c r="EU90" s="19">
        <f t="shared" ca="1" si="736"/>
        <v>0</v>
      </c>
      <c r="EV90" s="19">
        <f t="shared" ca="1" si="736"/>
        <v>0</v>
      </c>
      <c r="EW90" s="19">
        <f t="shared" ca="1" si="736"/>
        <v>0</v>
      </c>
      <c r="EX90" s="19">
        <f t="shared" ca="1" si="736"/>
        <v>0</v>
      </c>
      <c r="EY90" s="19">
        <f t="shared" ca="1" si="736"/>
        <v>0</v>
      </c>
      <c r="EZ90" s="19">
        <f t="shared" ca="1" si="736"/>
        <v>0</v>
      </c>
      <c r="FA90" s="19">
        <f t="shared" ca="1" si="736"/>
        <v>0</v>
      </c>
      <c r="FB90" s="19">
        <f t="shared" ca="1" si="736"/>
        <v>0</v>
      </c>
      <c r="FC90" s="19">
        <f t="shared" ca="1" si="736"/>
        <v>0</v>
      </c>
      <c r="FD90" s="19">
        <f t="shared" ca="1" si="736"/>
        <v>0</v>
      </c>
      <c r="FE90" s="19">
        <f t="shared" ca="1" si="736"/>
        <v>0</v>
      </c>
      <c r="FF90" s="19">
        <f t="shared" ca="1" si="736"/>
        <v>0</v>
      </c>
      <c r="FG90" s="19">
        <f t="shared" ca="1" si="736"/>
        <v>0</v>
      </c>
      <c r="FH90" s="19">
        <f t="shared" ca="1" si="736"/>
        <v>0</v>
      </c>
      <c r="FI90" s="19">
        <f t="shared" ca="1" si="736"/>
        <v>0</v>
      </c>
      <c r="FJ90" s="19">
        <f t="shared" ref="FJ90:HK93" ca="1" si="737">OFFSET(FJ$5,$B90,0)</f>
        <v>0</v>
      </c>
      <c r="FK90" s="19">
        <f t="shared" ca="1" si="737"/>
        <v>0</v>
      </c>
      <c r="FL90" s="19">
        <f t="shared" ca="1" si="737"/>
        <v>0</v>
      </c>
      <c r="FM90" s="19">
        <f t="shared" ca="1" si="737"/>
        <v>0</v>
      </c>
      <c r="FN90" s="19">
        <f t="shared" ca="1" si="737"/>
        <v>0</v>
      </c>
      <c r="FO90" s="19">
        <f t="shared" ca="1" si="737"/>
        <v>0</v>
      </c>
      <c r="FP90" s="19">
        <f t="shared" ca="1" si="737"/>
        <v>0</v>
      </c>
      <c r="FQ90" s="19">
        <f t="shared" ca="1" si="737"/>
        <v>0</v>
      </c>
      <c r="FR90" s="19">
        <f t="shared" ca="1" si="737"/>
        <v>0</v>
      </c>
      <c r="FS90" s="19">
        <f t="shared" ca="1" si="737"/>
        <v>0</v>
      </c>
      <c r="FT90" s="19">
        <f t="shared" ca="1" si="737"/>
        <v>0</v>
      </c>
      <c r="FU90" s="19">
        <f t="shared" ca="1" si="737"/>
        <v>0</v>
      </c>
      <c r="FV90" s="19">
        <f t="shared" ca="1" si="737"/>
        <v>0</v>
      </c>
      <c r="FW90" s="19">
        <f t="shared" ca="1" si="737"/>
        <v>0</v>
      </c>
      <c r="FX90" s="19">
        <f t="shared" ca="1" si="737"/>
        <v>0</v>
      </c>
      <c r="FY90" s="19">
        <f t="shared" ca="1" si="737"/>
        <v>0</v>
      </c>
      <c r="FZ90" s="19">
        <f t="shared" ca="1" si="737"/>
        <v>0</v>
      </c>
      <c r="GA90" s="19">
        <f t="shared" ca="1" si="737"/>
        <v>0</v>
      </c>
      <c r="GB90" s="19">
        <f t="shared" ca="1" si="737"/>
        <v>0</v>
      </c>
      <c r="GC90" s="19">
        <f t="shared" ca="1" si="737"/>
        <v>0</v>
      </c>
      <c r="GD90" s="19">
        <f t="shared" ca="1" si="737"/>
        <v>0</v>
      </c>
      <c r="GE90" s="19">
        <f t="shared" ca="1" si="737"/>
        <v>0</v>
      </c>
      <c r="GF90" s="19">
        <f t="shared" ca="1" si="737"/>
        <v>0</v>
      </c>
      <c r="GG90" s="19">
        <f t="shared" ca="1" si="737"/>
        <v>0</v>
      </c>
      <c r="GH90" s="19">
        <f t="shared" ca="1" si="737"/>
        <v>0</v>
      </c>
      <c r="GI90" s="19">
        <f t="shared" ca="1" si="737"/>
        <v>0</v>
      </c>
      <c r="GJ90" s="19">
        <f t="shared" ca="1" si="737"/>
        <v>0</v>
      </c>
      <c r="GK90" s="19">
        <f t="shared" ca="1" si="737"/>
        <v>0</v>
      </c>
      <c r="GL90" s="19">
        <f t="shared" ca="1" si="737"/>
        <v>0</v>
      </c>
      <c r="GM90" s="19">
        <f t="shared" ca="1" si="737"/>
        <v>0</v>
      </c>
      <c r="GN90" s="19">
        <f t="shared" ca="1" si="737"/>
        <v>0</v>
      </c>
      <c r="GO90" s="19">
        <f t="shared" ca="1" si="737"/>
        <v>0</v>
      </c>
      <c r="GP90" s="19">
        <f t="shared" ca="1" si="737"/>
        <v>0</v>
      </c>
      <c r="GQ90" s="19">
        <f t="shared" ca="1" si="737"/>
        <v>0</v>
      </c>
      <c r="GR90" s="19">
        <f t="shared" ca="1" si="737"/>
        <v>0</v>
      </c>
      <c r="GS90" s="19">
        <f t="shared" ca="1" si="737"/>
        <v>0</v>
      </c>
      <c r="GT90" s="19">
        <f t="shared" ca="1" si="737"/>
        <v>0</v>
      </c>
      <c r="GU90" s="19">
        <f t="shared" ca="1" si="737"/>
        <v>0</v>
      </c>
      <c r="GV90" s="19">
        <f t="shared" ca="1" si="737"/>
        <v>0</v>
      </c>
      <c r="GW90" s="19">
        <f t="shared" ca="1" si="737"/>
        <v>0</v>
      </c>
      <c r="GX90" s="19">
        <f t="shared" ca="1" si="737"/>
        <v>0</v>
      </c>
      <c r="GY90" s="19">
        <f t="shared" ca="1" si="737"/>
        <v>0</v>
      </c>
      <c r="GZ90" s="19">
        <f t="shared" ca="1" si="737"/>
        <v>0</v>
      </c>
      <c r="HA90" s="19">
        <f t="shared" ca="1" si="737"/>
        <v>0</v>
      </c>
      <c r="HB90" s="19">
        <f t="shared" ca="1" si="737"/>
        <v>0</v>
      </c>
      <c r="HC90" s="19">
        <f t="shared" ca="1" si="737"/>
        <v>0</v>
      </c>
      <c r="HD90" s="19">
        <f t="shared" ca="1" si="737"/>
        <v>0</v>
      </c>
      <c r="HE90" s="19">
        <f t="shared" ca="1" si="737"/>
        <v>0</v>
      </c>
      <c r="HF90" s="19">
        <f t="shared" ca="1" si="737"/>
        <v>0</v>
      </c>
      <c r="HG90" s="19">
        <f t="shared" ca="1" si="737"/>
        <v>0</v>
      </c>
      <c r="HH90" s="19">
        <f t="shared" ca="1" si="737"/>
        <v>0</v>
      </c>
      <c r="HI90" s="19">
        <f t="shared" ca="1" si="737"/>
        <v>0</v>
      </c>
      <c r="HJ90" s="19">
        <f t="shared" ca="1" si="737"/>
        <v>0</v>
      </c>
      <c r="HK90" s="19">
        <f t="shared" ca="1" si="737"/>
        <v>0</v>
      </c>
      <c r="HL90" s="19">
        <f t="shared" ref="HL90:ID92" ca="1" si="738">OFFSET(HL$5,$B90,0)</f>
        <v>0</v>
      </c>
      <c r="HM90" s="19">
        <f t="shared" ca="1" si="738"/>
        <v>0</v>
      </c>
      <c r="HN90" s="19">
        <f t="shared" ca="1" si="738"/>
        <v>0</v>
      </c>
      <c r="HO90" s="19">
        <f t="shared" ca="1" si="738"/>
        <v>0</v>
      </c>
      <c r="HP90" s="19">
        <f t="shared" ca="1" si="738"/>
        <v>0</v>
      </c>
      <c r="HQ90" s="19">
        <f t="shared" ca="1" si="738"/>
        <v>0</v>
      </c>
      <c r="HR90" s="19">
        <f t="shared" ca="1" si="738"/>
        <v>0</v>
      </c>
      <c r="HS90" s="19">
        <f t="shared" ca="1" si="738"/>
        <v>0</v>
      </c>
      <c r="HT90" s="19">
        <f t="shared" ca="1" si="738"/>
        <v>0</v>
      </c>
      <c r="HU90" s="19">
        <f t="shared" ca="1" si="738"/>
        <v>0</v>
      </c>
      <c r="HV90" s="19">
        <f t="shared" ca="1" si="738"/>
        <v>0</v>
      </c>
      <c r="HW90" s="19">
        <f t="shared" ca="1" si="738"/>
        <v>0</v>
      </c>
      <c r="HX90" s="19">
        <f t="shared" ca="1" si="738"/>
        <v>0</v>
      </c>
      <c r="HY90" s="19">
        <f t="shared" ca="1" si="738"/>
        <v>0</v>
      </c>
      <c r="HZ90" s="19">
        <f t="shared" ca="1" si="738"/>
        <v>0</v>
      </c>
      <c r="IA90" s="19">
        <f t="shared" ca="1" si="738"/>
        <v>0</v>
      </c>
      <c r="IB90" s="19">
        <f t="shared" ca="1" si="738"/>
        <v>0</v>
      </c>
      <c r="IC90" s="19">
        <f t="shared" ca="1" si="738"/>
        <v>0</v>
      </c>
      <c r="ID90" s="19">
        <f t="shared" ca="1" si="738"/>
        <v>0</v>
      </c>
      <c r="IE90" s="5">
        <f t="shared" ref="IE90:IE95" si="739">INDEX(i.TOL,$N90,IE$7)</f>
        <v>67</v>
      </c>
      <c r="IF90" s="9"/>
      <c r="IG90" s="5">
        <f t="shared" ref="IG90:IJ95" si="740">INDEX(i.FlkStrctr,$M90,IG$7)</f>
        <v>1</v>
      </c>
      <c r="IH90" s="5" t="b">
        <f t="shared" si="740"/>
        <v>0</v>
      </c>
      <c r="II90" s="19">
        <f t="shared" ref="II90:JI95" ca="1" si="741">OFFSET(II$5,$B90,0)</f>
        <v>0</v>
      </c>
      <c r="IJ90" s="5">
        <f t="shared" si="740"/>
        <v>55</v>
      </c>
      <c r="IK90" s="19">
        <f t="shared" ca="1" si="741"/>
        <v>1</v>
      </c>
      <c r="IL90" s="19">
        <f t="shared" ca="1" si="741"/>
        <v>0</v>
      </c>
      <c r="IM90" s="19">
        <f t="shared" ca="1" si="741"/>
        <v>0</v>
      </c>
      <c r="IN90" s="19">
        <f t="shared" ca="1" si="741"/>
        <v>0</v>
      </c>
      <c r="IO90" s="19">
        <f t="shared" ca="1" si="741"/>
        <v>0</v>
      </c>
      <c r="IP90" s="19">
        <f t="shared" ca="1" si="741"/>
        <v>0</v>
      </c>
      <c r="IQ90" s="19">
        <f t="shared" ca="1" si="741"/>
        <v>0</v>
      </c>
      <c r="IR90" s="19">
        <f t="shared" ca="1" si="741"/>
        <v>0</v>
      </c>
      <c r="IS90" s="19">
        <f t="shared" ca="1" si="741"/>
        <v>0</v>
      </c>
      <c r="IT90" s="19">
        <f t="shared" ca="1" si="741"/>
        <v>0</v>
      </c>
      <c r="IU90" s="19">
        <f t="shared" ca="1" si="741"/>
        <v>0</v>
      </c>
      <c r="IV90" s="19">
        <f t="shared" ca="1" si="741"/>
        <v>0</v>
      </c>
      <c r="IW90" s="19">
        <f t="shared" ca="1" si="741"/>
        <v>0</v>
      </c>
      <c r="IX90" s="19">
        <f t="shared" ca="1" si="741"/>
        <v>0</v>
      </c>
      <c r="IY90" s="19">
        <f t="shared" ca="1" si="741"/>
        <v>0</v>
      </c>
      <c r="IZ90" s="19">
        <f t="shared" ca="1" si="741"/>
        <v>0</v>
      </c>
      <c r="JA90" s="19">
        <f t="shared" ca="1" si="741"/>
        <v>0</v>
      </c>
      <c r="JB90" s="19">
        <f t="shared" ca="1" si="741"/>
        <v>0</v>
      </c>
      <c r="JC90" s="19">
        <f t="shared" ca="1" si="741"/>
        <v>0</v>
      </c>
      <c r="JD90" s="19">
        <f t="shared" ca="1" si="741"/>
        <v>0</v>
      </c>
      <c r="JE90" s="19">
        <f t="shared" ca="1" si="741"/>
        <v>0</v>
      </c>
      <c r="JF90" s="19">
        <f t="shared" ca="1" si="741"/>
        <v>0</v>
      </c>
      <c r="JG90" s="19">
        <f t="shared" ca="1" si="741"/>
        <v>1</v>
      </c>
      <c r="JH90" s="19">
        <f t="shared" ca="1" si="741"/>
        <v>0</v>
      </c>
      <c r="JI90" s="19">
        <f t="shared" ca="1" si="741"/>
        <v>1</v>
      </c>
      <c r="JJ90" s="9"/>
      <c r="JK90" s="5" t="b">
        <f t="shared" ref="JK90:JK95" ca="1" si="742">IF($L90&lt;&gt;0,INDEX(i.cropgraze_inc,$L90,JK$7),OFFSET(JK$5,$B90,0))</f>
        <v>0</v>
      </c>
      <c r="JL90" s="19" t="str">
        <f t="shared" ref="JL90:JM95" ca="1" si="743">OFFSET(JL$5,$B90,0)</f>
        <v>-</v>
      </c>
      <c r="JM90" s="19" t="str">
        <f t="shared" ca="1" si="743"/>
        <v>-</v>
      </c>
      <c r="JN90" s="5" t="b">
        <f t="shared" ref="JN90:JP95" si="744">($N90=JN$11)</f>
        <v>0</v>
      </c>
      <c r="JO90" s="5" t="b">
        <f t="shared" si="744"/>
        <v>0</v>
      </c>
      <c r="JP90" s="5" t="b">
        <f t="shared" si="744"/>
        <v>1</v>
      </c>
      <c r="JQ90" s="144">
        <f>$O90</f>
        <v>1</v>
      </c>
      <c r="JR90" s="144">
        <f t="shared" ref="JR90" si="745">$O90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46">IF($AI90=6,0,$KS90)</f>
        <v>2</v>
      </c>
      <c r="KS90" s="12">
        <v>2</v>
      </c>
      <c r="KT90" s="12" t="b">
        <v>0</v>
      </c>
      <c r="KU90" s="12" t="s">
        <v>34</v>
      </c>
      <c r="KV90" s="5" t="str">
        <f t="shared" ref="KV90:KY95" si="747">INDEX(i.FlkStrctr,$M90,KV$7)</f>
        <v>-</v>
      </c>
      <c r="KW90" s="5" t="str">
        <f t="shared" si="747"/>
        <v>-</v>
      </c>
      <c r="KX90" s="5" t="str">
        <f t="shared" si="747"/>
        <v>-</v>
      </c>
      <c r="KY90" s="5" t="str">
        <f t="shared" si="747"/>
        <v>-</v>
      </c>
      <c r="KZ90" s="12" t="b">
        <v>0</v>
      </c>
      <c r="LA90" s="244" t="s">
        <v>34</v>
      </c>
      <c r="LB90" s="244" t="s">
        <v>34</v>
      </c>
      <c r="LC90" s="12" t="b">
        <v>1</v>
      </c>
      <c r="LD90" s="12">
        <v>0.75</v>
      </c>
      <c r="LE90" s="144">
        <f>LD90</f>
        <v>0.75</v>
      </c>
      <c r="LF90" s="12">
        <v>0.99</v>
      </c>
      <c r="LG90" s="12">
        <v>0.5</v>
      </c>
      <c r="LH90" s="12">
        <v>0</v>
      </c>
      <c r="LI90" s="12">
        <v>0</v>
      </c>
      <c r="LJ90" s="12" t="s">
        <v>34</v>
      </c>
      <c r="LK90" s="5" t="str" cm="1">
        <f t="array" ref="LK90">INDEX(i.meatgrid,$Q90,LK$7)</f>
        <v>-</v>
      </c>
      <c r="LL90" s="19" t="str">
        <f t="shared" ref="LL90" ca="1" si="748">OFFSET(LL$5,$B90,0)</f>
        <v>-</v>
      </c>
      <c r="LM90" s="5">
        <f t="shared" ref="LM90:LM95" si="749">INDEX(i.conservation,$W90+1,$N90)</f>
        <v>1</v>
      </c>
      <c r="LN90" s="9"/>
      <c r="LO90" s="19">
        <f t="shared" ref="LO90:LR95" ca="1" si="750">OFFSET(LO$5,$B90,0)</f>
        <v>70</v>
      </c>
      <c r="LP90" s="19">
        <f t="shared" ca="1" si="750"/>
        <v>50</v>
      </c>
      <c r="LQ90" s="19">
        <f t="shared" ca="1" si="750"/>
        <v>80</v>
      </c>
      <c r="LR90" s="19">
        <f t="shared" ca="1" si="750"/>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1">OFFSET(LW$5,$B90,0)</f>
        <v>1</v>
      </c>
      <c r="LX90" s="5">
        <f t="shared" ref="LX90:LX95" si="752">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53">OFFSET(MG$5,$B90,0)</f>
        <v>1</v>
      </c>
      <c r="MH90" s="9"/>
      <c r="MI90" s="19" t="b">
        <f t="shared" ref="MI90:MX95" ca="1" si="754">OFFSET(MI$5,$B90,0)</f>
        <v>0</v>
      </c>
      <c r="MJ90" s="19" t="b">
        <f t="shared" ca="1" si="754"/>
        <v>0</v>
      </c>
      <c r="MK90" s="19">
        <f ca="1">OFFSET(MK$5,$B90,0)</f>
        <v>1</v>
      </c>
      <c r="ML90" s="19">
        <f t="shared" ref="ML90:ON94" ca="1" si="755">OFFSET(ML$5,$B90,0)</f>
        <v>0.75</v>
      </c>
      <c r="MM90" s="19">
        <f t="shared" ca="1" si="755"/>
        <v>0.75</v>
      </c>
      <c r="MN90" s="19">
        <f t="shared" ca="1" si="755"/>
        <v>0.8</v>
      </c>
      <c r="MO90" s="19">
        <f t="shared" ca="1" si="755"/>
        <v>0.82499999999999996</v>
      </c>
      <c r="MP90" s="19">
        <f t="shared" ca="1" si="755"/>
        <v>0.875</v>
      </c>
      <c r="MQ90" s="19">
        <f t="shared" ca="1" si="755"/>
        <v>0.9</v>
      </c>
      <c r="MR90" s="19">
        <f t="shared" ca="1" si="755"/>
        <v>1</v>
      </c>
      <c r="MS90" s="19">
        <f t="shared" ca="1" si="755"/>
        <v>0.875</v>
      </c>
      <c r="MT90" s="19" t="b">
        <f t="shared" ca="1" si="755"/>
        <v>1</v>
      </c>
      <c r="MU90" s="19">
        <f t="shared" ca="1" si="755"/>
        <v>74.989999999999995</v>
      </c>
      <c r="MV90" s="19" t="str">
        <f t="shared" ca="1" si="755"/>
        <v>-</v>
      </c>
      <c r="MW90" s="19" t="str">
        <f t="shared" ca="1" si="755"/>
        <v>-</v>
      </c>
      <c r="MX90" s="19" t="str">
        <f t="shared" ca="1" si="755"/>
        <v>-</v>
      </c>
      <c r="MY90" s="19" t="str">
        <f t="shared" ca="1" si="755"/>
        <v>-</v>
      </c>
      <c r="MZ90" s="19" t="str">
        <f t="shared" ca="1" si="755"/>
        <v>-</v>
      </c>
      <c r="NA90" s="19" t="str">
        <f t="shared" ca="1" si="755"/>
        <v>-</v>
      </c>
      <c r="NB90" s="19" t="str">
        <f t="shared" ca="1" si="755"/>
        <v>-</v>
      </c>
      <c r="NC90" s="19">
        <f t="shared" ca="1" si="755"/>
        <v>36.99</v>
      </c>
      <c r="ND90" s="19">
        <f t="shared" ca="1" si="755"/>
        <v>36.99</v>
      </c>
      <c r="NE90" s="19" t="str">
        <f t="shared" ca="1" si="755"/>
        <v>-</v>
      </c>
      <c r="NF90" s="19" t="str">
        <f t="shared" ca="1" si="755"/>
        <v>-</v>
      </c>
      <c r="NG90" s="19" t="str">
        <f t="shared" ca="1" si="755"/>
        <v>-</v>
      </c>
      <c r="NH90" s="19" t="str">
        <f t="shared" ca="1" si="755"/>
        <v>-</v>
      </c>
      <c r="NI90" s="19" t="str">
        <f t="shared" ca="1" si="755"/>
        <v>-</v>
      </c>
      <c r="NJ90" s="19">
        <f t="shared" ca="1" si="755"/>
        <v>49.99</v>
      </c>
      <c r="NK90" s="19">
        <f t="shared" ca="1" si="755"/>
        <v>49.99</v>
      </c>
      <c r="NL90" s="19">
        <f t="shared" ca="1" si="755"/>
        <v>49.99</v>
      </c>
      <c r="NM90" s="19">
        <f t="shared" ca="1" si="755"/>
        <v>49.99</v>
      </c>
      <c r="NN90" s="19">
        <f t="shared" ca="1" si="755"/>
        <v>49.99</v>
      </c>
      <c r="NO90" s="19">
        <f t="shared" ca="1" si="755"/>
        <v>49.99</v>
      </c>
      <c r="NP90" s="19">
        <f t="shared" ca="1" si="755"/>
        <v>49.99</v>
      </c>
      <c r="NQ90" s="19">
        <f t="shared" ca="1" si="755"/>
        <v>49.99</v>
      </c>
      <c r="NR90" s="19">
        <f t="shared" ca="1" si="755"/>
        <v>412.99</v>
      </c>
      <c r="NS90" s="19">
        <f t="shared" ca="1" si="755"/>
        <v>412.99</v>
      </c>
      <c r="NT90" s="19" t="str">
        <f t="shared" ca="1" si="755"/>
        <v>-</v>
      </c>
      <c r="NU90" s="19" t="str">
        <f t="shared" ca="1" si="755"/>
        <v>-</v>
      </c>
      <c r="NV90" s="19" t="str">
        <f t="shared" ca="1" si="755"/>
        <v>-</v>
      </c>
      <c r="NW90" s="19" t="str">
        <f t="shared" ca="1" si="755"/>
        <v>-</v>
      </c>
      <c r="NX90" s="19" t="str">
        <f t="shared" ca="1" si="755"/>
        <v>-</v>
      </c>
      <c r="NY90" s="19">
        <f t="shared" ca="1" si="755"/>
        <v>6.8900000000000006</v>
      </c>
      <c r="NZ90" s="19">
        <f t="shared" ca="1" si="755"/>
        <v>6.8900000000000006</v>
      </c>
      <c r="OA90" s="19">
        <f t="shared" ca="1" si="755"/>
        <v>6.8900000000000006</v>
      </c>
      <c r="OB90" s="19">
        <f t="shared" ca="1" si="755"/>
        <v>6.8900000000000006</v>
      </c>
      <c r="OC90" s="19">
        <f t="shared" ca="1" si="755"/>
        <v>6.8900000000000006</v>
      </c>
      <c r="OD90" s="19">
        <f t="shared" ca="1" si="755"/>
        <v>6.8900000000000006</v>
      </c>
      <c r="OE90" s="19">
        <f t="shared" ca="1" si="755"/>
        <v>6.8900000000000006</v>
      </c>
      <c r="OF90" s="19">
        <f t="shared" ca="1" si="755"/>
        <v>6.8900000000000006</v>
      </c>
      <c r="OG90" s="19">
        <f t="shared" ca="1" si="755"/>
        <v>346.99</v>
      </c>
      <c r="OH90" s="19">
        <f t="shared" ca="1" si="755"/>
        <v>346.99</v>
      </c>
      <c r="OI90" s="19" t="str">
        <f t="shared" ca="1" si="755"/>
        <v>-</v>
      </c>
      <c r="OJ90" s="19" t="str">
        <f t="shared" ca="1" si="755"/>
        <v>-</v>
      </c>
      <c r="OK90" s="19" t="str">
        <f t="shared" ca="1" si="755"/>
        <v>-</v>
      </c>
      <c r="OL90" s="19" t="str">
        <f t="shared" ca="1" si="755"/>
        <v>-</v>
      </c>
      <c r="OM90" s="19" t="str">
        <f t="shared" ca="1" si="755"/>
        <v>-</v>
      </c>
      <c r="ON90" s="19">
        <f t="shared" ca="1" si="755"/>
        <v>0</v>
      </c>
      <c r="OO90" s="24">
        <v>0</v>
      </c>
    </row>
    <row r="91" spans="1:405" outlineLevel="2">
      <c r="A91" s="21">
        <f t="shared" si="158"/>
        <v>86</v>
      </c>
      <c r="B91" s="29">
        <f ca="1">OFFSET(B91,-1,-1)</f>
        <v>85</v>
      </c>
      <c r="C91">
        <v>203</v>
      </c>
      <c r="D91" s="144" t="str">
        <f t="shared" ca="1" si="716"/>
        <v>GSM</v>
      </c>
      <c r="E91" t="b">
        <v>0</v>
      </c>
      <c r="F91" t="b">
        <v>0</v>
      </c>
      <c r="G91" t="b">
        <f t="shared" si="717"/>
        <v>0</v>
      </c>
      <c r="H91" s="237">
        <f ca="1">OFFSET(H91,-1,0)</f>
        <v>2</v>
      </c>
      <c r="I91" s="237">
        <f t="shared" ref="I91:T95" ca="1" si="756">OFFSET(I91,-1,0)</f>
        <v>1</v>
      </c>
      <c r="J91" s="237" t="str">
        <f t="shared" ca="1" si="756"/>
        <v/>
      </c>
      <c r="K91" s="237">
        <f t="shared" ca="1" si="756"/>
        <v>2</v>
      </c>
      <c r="L91" s="237">
        <f t="shared" ca="1" si="756"/>
        <v>2</v>
      </c>
      <c r="M91" s="237">
        <f t="shared" ca="1" si="756"/>
        <v>2</v>
      </c>
      <c r="N91" s="237">
        <f t="shared" ca="1" si="756"/>
        <v>3</v>
      </c>
      <c r="O91" s="237">
        <f t="shared" ca="1" si="756"/>
        <v>1</v>
      </c>
      <c r="P91" s="237">
        <f t="shared" ca="1" si="756"/>
        <v>1</v>
      </c>
      <c r="Q91" s="237">
        <f t="shared" ca="1" si="756"/>
        <v>6</v>
      </c>
      <c r="R91" s="237">
        <f t="shared" ca="1" si="756"/>
        <v>1</v>
      </c>
      <c r="S91" s="237">
        <f t="shared" ca="1" si="756"/>
        <v>1</v>
      </c>
      <c r="T91" s="237">
        <f t="shared" ca="1" si="756"/>
        <v>1</v>
      </c>
      <c r="U91" s="275"/>
      <c r="V91" s="275"/>
      <c r="W91" s="237">
        <f t="shared" ref="W91:W95" ca="1" si="757">OFFSET(W91,-1,0)</f>
        <v>0</v>
      </c>
      <c r="X91" s="275"/>
      <c r="Y91" s="275">
        <f t="shared" ref="Y91:AE94" ca="1" si="758">OFFSET(Y91,-1,0)</f>
        <v>0</v>
      </c>
      <c r="Z91" s="275">
        <f t="shared" ca="1" si="758"/>
        <v>0</v>
      </c>
      <c r="AA91" s="275">
        <f t="shared" ca="1" si="758"/>
        <v>0</v>
      </c>
      <c r="AB91" s="275">
        <f t="shared" ca="1" si="758"/>
        <v>0</v>
      </c>
      <c r="AC91" s="275">
        <f t="shared" ca="1" si="758"/>
        <v>0</v>
      </c>
      <c r="AD91" s="275">
        <f t="shared" ca="1" si="758"/>
        <v>0</v>
      </c>
      <c r="AE91" s="275">
        <f t="shared" ca="1" si="758"/>
        <v>0</v>
      </c>
      <c r="AF91" s="144">
        <f ca="1">INDEX(CHOOSE($N91,DataAutumn!i.AdultDrys,DataWinter!i.AdultDrys,DataSpring!i.AdultDrys),1,$M91)</f>
        <v>3</v>
      </c>
      <c r="AG91" s="5">
        <f t="shared" ca="1" si="718"/>
        <v>2</v>
      </c>
      <c r="AH91" s="5">
        <f t="shared" ca="1" si="718"/>
        <v>0</v>
      </c>
      <c r="AI91" s="5">
        <f t="shared" ca="1" si="719"/>
        <v>1</v>
      </c>
      <c r="AJ91">
        <f t="shared" ca="1" si="720"/>
        <v>1</v>
      </c>
      <c r="AL91" s="231" t="str">
        <f ca="1">TEXT(LEFT(OFFSET(AL91,-1,0),5)+1,"00000")&amp;MID(OFFSET(AL91,-1,0),6,FIND(" ",OFFSET(AL91,-1,0),7)-5)
&amp; $D91           &amp; IF($IG91=0," FWM","")&amp;IF($IG91=1," MWM","")&amp;IF($IG91=5," Mat","")&amp;IF($IH91=TRUE,"&amp;BBT","    ")          &amp; " Day"&amp;INDEX(i.DOY,$N91,1)
&amp; " Scan"&amp;TEXT($O91,"0")        &amp;" "&amp; INDEX(DataMaster!$B$98:$B$104,$Q91,0)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1"/>
        <v>0</v>
      </c>
      <c r="AY91" s="5" t="str">
        <f t="shared" ca="1" si="721"/>
        <v>-</v>
      </c>
      <c r="AZ91" s="5" t="b">
        <f t="shared" ca="1" si="721"/>
        <v>0</v>
      </c>
      <c r="BA91" s="5" t="b">
        <f t="shared" ca="1" si="721"/>
        <v>1</v>
      </c>
      <c r="BB91" s="5" t="b">
        <f t="shared" ca="1" si="721"/>
        <v>1</v>
      </c>
      <c r="BC91" s="144">
        <f t="shared" ca="1" si="721"/>
        <v>0</v>
      </c>
      <c r="BD91" s="19" t="b">
        <f t="shared" ca="1" si="722"/>
        <v>1</v>
      </c>
      <c r="BE91" s="9"/>
      <c r="BF91" s="5" t="str">
        <f t="shared" ca="1" si="723"/>
        <v>-</v>
      </c>
      <c r="BG91" s="19" t="str">
        <f t="shared" ca="1" si="724"/>
        <v>-</v>
      </c>
      <c r="BH91" s="19" t="str">
        <f t="shared" ca="1" si="724"/>
        <v>-</v>
      </c>
      <c r="BI91" s="19" t="str">
        <f t="shared" ca="1" si="724"/>
        <v>-</v>
      </c>
      <c r="BJ91" s="5" t="str">
        <f t="shared" ca="1" si="725"/>
        <v>-</v>
      </c>
      <c r="BK91" s="19" t="str">
        <f t="shared" ca="1" si="726"/>
        <v>-</v>
      </c>
      <c r="BL91" s="5" t="str">
        <f t="shared" ca="1" si="727"/>
        <v>-</v>
      </c>
      <c r="BM91" s="19" t="str">
        <f t="shared" ca="1" si="728"/>
        <v>-</v>
      </c>
      <c r="BN91" s="19" t="str">
        <f t="shared" ca="1" si="728"/>
        <v>-</v>
      </c>
      <c r="BO91" s="19" t="str">
        <f t="shared" ca="1" si="728"/>
        <v>-</v>
      </c>
      <c r="BP91" s="5" t="str">
        <f t="shared" ca="1" si="729"/>
        <v>-</v>
      </c>
      <c r="BQ91" s="9"/>
      <c r="BR91" s="19" t="str">
        <f t="shared" ca="1" si="730"/>
        <v>-</v>
      </c>
      <c r="BS91" s="19" t="str">
        <f t="shared" ca="1" si="730"/>
        <v>-</v>
      </c>
      <c r="BT91" s="19" t="str">
        <f t="shared" ca="1" si="730"/>
        <v>-</v>
      </c>
      <c r="BU91" s="19" t="str">
        <f t="shared" ca="1" si="730"/>
        <v>-</v>
      </c>
      <c r="BV91" s="19" t="str">
        <f t="shared" ca="1" si="730"/>
        <v>-</v>
      </c>
      <c r="BW91" s="19" t="str">
        <f t="shared" ca="1" si="730"/>
        <v>-</v>
      </c>
      <c r="BX91" s="19" t="str">
        <f t="shared" ca="1" si="730"/>
        <v>-</v>
      </c>
      <c r="BY91" s="19" t="str">
        <f t="shared" ca="1" si="730"/>
        <v>-</v>
      </c>
      <c r="BZ91" s="19" t="str">
        <f t="shared" ca="1" si="730"/>
        <v>-</v>
      </c>
      <c r="CA91" s="19" t="str">
        <f t="shared" ca="1" si="730"/>
        <v>-</v>
      </c>
      <c r="CB91" s="9"/>
      <c r="CC91" s="12" t="b">
        <v>1</v>
      </c>
      <c r="CD91" s="12" t="b">
        <v>0</v>
      </c>
      <c r="CE91" s="12" t="b">
        <v>1</v>
      </c>
      <c r="CF91" s="12">
        <f ca="1">VALUE($K91&amp;$M91&amp;$N91&amp;$Q91&amp;$S91&amp;"01")</f>
        <v>2236101</v>
      </c>
      <c r="CG91" s="12" t="b">
        <v>0</v>
      </c>
      <c r="CH91" s="12" t="s">
        <v>34</v>
      </c>
      <c r="CI91" s="19" t="b">
        <f t="shared" ref="CI91:CM95" ca="1" si="759">OFFSET(CI$5,$B91,0)</f>
        <v>1</v>
      </c>
      <c r="CJ91" s="12">
        <f ca="1">VALUE($K91&amp;$M91&amp;$N91&amp;$Q91&amp;$S91&amp;"02")</f>
        <v>2236102</v>
      </c>
      <c r="CK91" s="19" t="str">
        <f t="shared" ca="1" si="759"/>
        <v>-</v>
      </c>
      <c r="CL91" s="19">
        <f t="shared" ca="1" si="759"/>
        <v>1</v>
      </c>
      <c r="CM91" s="19">
        <f t="shared" ca="1" si="759"/>
        <v>1</v>
      </c>
      <c r="CN91" s="9"/>
      <c r="CO91" s="444">
        <f t="shared" ca="1" si="732"/>
        <v>652</v>
      </c>
      <c r="CP91" s="444">
        <f t="shared" ca="1" si="732"/>
        <v>686</v>
      </c>
      <c r="CQ91" s="444">
        <f t="shared" ca="1" si="732"/>
        <v>721</v>
      </c>
      <c r="CR91" s="152">
        <f t="shared" ca="1" si="733"/>
        <v>378</v>
      </c>
      <c r="CS91" s="152">
        <f t="shared" ca="1" si="733"/>
        <v>413</v>
      </c>
      <c r="CT91" s="152">
        <f t="shared" ca="1" si="733"/>
        <v>448</v>
      </c>
      <c r="CU91" s="19" t="str">
        <f t="shared" ca="1" si="734"/>
        <v>-</v>
      </c>
      <c r="CV91" s="12" t="b">
        <v>0</v>
      </c>
      <c r="CW91" s="12" t="b">
        <v>0</v>
      </c>
      <c r="CX91" s="12" t="b">
        <v>0</v>
      </c>
      <c r="CY91" s="12" t="b">
        <v>0</v>
      </c>
      <c r="CZ91" s="19" t="b">
        <f t="shared" ca="1" si="734"/>
        <v>1</v>
      </c>
      <c r="DA91" s="19">
        <f t="shared" ca="1" si="734"/>
        <v>0</v>
      </c>
      <c r="DB91" s="19">
        <f t="shared" ca="1" si="734"/>
        <v>0</v>
      </c>
      <c r="DC91" s="19">
        <f t="shared" ca="1" si="734"/>
        <v>0</v>
      </c>
      <c r="DD91" s="19">
        <f t="shared" ca="1" si="734"/>
        <v>0</v>
      </c>
      <c r="DE91" s="19">
        <f t="shared" ca="1" si="734"/>
        <v>0</v>
      </c>
      <c r="DF91" s="19">
        <f t="shared" ca="1" si="734"/>
        <v>0</v>
      </c>
      <c r="DG91" s="19">
        <f t="shared" ca="1" si="734"/>
        <v>0</v>
      </c>
      <c r="DH91" s="19">
        <f t="shared" ca="1" si="734"/>
        <v>0</v>
      </c>
      <c r="DI91" s="19">
        <f t="shared" ca="1" si="734"/>
        <v>0</v>
      </c>
      <c r="DJ91" s="19">
        <f t="shared" ca="1" si="734"/>
        <v>0</v>
      </c>
      <c r="DK91" s="19">
        <f t="shared" ca="1" si="734"/>
        <v>0</v>
      </c>
      <c r="DL91" s="19">
        <f t="shared" ca="1" si="735"/>
        <v>0</v>
      </c>
      <c r="DM91" s="12">
        <v>3</v>
      </c>
      <c r="DN91" s="12">
        <v>3</v>
      </c>
      <c r="DO91" s="12">
        <v>0</v>
      </c>
      <c r="DP91" s="12">
        <v>2</v>
      </c>
      <c r="DQ91" s="12">
        <v>-2</v>
      </c>
      <c r="DR91" s="19" t="str">
        <f t="shared" ca="1" si="735"/>
        <v>-</v>
      </c>
      <c r="DS91" s="19" t="str">
        <f t="shared" ca="1" si="735"/>
        <v>-</v>
      </c>
      <c r="DT91" s="19" t="str">
        <f t="shared" ca="1" si="735"/>
        <v>-</v>
      </c>
      <c r="DU91" s="251">
        <f t="shared" ref="DU91:DU94" si="760">DO91</f>
        <v>0</v>
      </c>
      <c r="DV91" s="251">
        <f>DP91</f>
        <v>2</v>
      </c>
      <c r="DW91" s="251">
        <f t="shared" ref="DW91:DW94" si="761">DQ91</f>
        <v>-2</v>
      </c>
      <c r="DX91" s="19" t="str">
        <f t="shared" ca="1" si="735"/>
        <v>-</v>
      </c>
      <c r="DY91" s="19" t="str">
        <f t="shared" ca="1" si="735"/>
        <v>-</v>
      </c>
      <c r="DZ91" s="19" t="str">
        <f t="shared" ca="1" si="735"/>
        <v>-</v>
      </c>
      <c r="EA91" s="19" t="str">
        <f t="shared" ca="1" si="735"/>
        <v>-</v>
      </c>
      <c r="EB91" s="19" t="str">
        <f t="shared" ca="1" si="735"/>
        <v>-</v>
      </c>
      <c r="EC91" s="19" t="str">
        <f t="shared" ca="1" si="735"/>
        <v>-</v>
      </c>
      <c r="ED91" s="19">
        <f t="shared" ca="1" si="735"/>
        <v>0</v>
      </c>
      <c r="EE91" s="19">
        <f t="shared" ca="1" si="735"/>
        <v>0</v>
      </c>
      <c r="EF91" s="19">
        <f t="shared" ca="1" si="735"/>
        <v>0</v>
      </c>
      <c r="EG91" s="19">
        <f t="shared" ca="1" si="735"/>
        <v>0</v>
      </c>
      <c r="EH91" s="19">
        <f t="shared" ca="1" si="735"/>
        <v>0</v>
      </c>
      <c r="EI91" s="19">
        <f t="shared" ca="1" si="735"/>
        <v>0</v>
      </c>
      <c r="EJ91" s="19">
        <f t="shared" ca="1" si="735"/>
        <v>0</v>
      </c>
      <c r="EK91" s="19">
        <f t="shared" ca="1" si="735"/>
        <v>0</v>
      </c>
      <c r="EL91" s="19">
        <f t="shared" ca="1" si="735"/>
        <v>0</v>
      </c>
      <c r="EM91" s="19">
        <f t="shared" ca="1" si="735"/>
        <v>0</v>
      </c>
      <c r="EN91" s="19">
        <f t="shared" ca="1" si="735"/>
        <v>0</v>
      </c>
      <c r="EO91" s="19">
        <f t="shared" ca="1" si="735"/>
        <v>0</v>
      </c>
      <c r="EP91" s="19">
        <f t="shared" ca="1" si="735"/>
        <v>0</v>
      </c>
      <c r="EQ91" s="19">
        <f t="shared" ca="1" si="735"/>
        <v>0</v>
      </c>
      <c r="ER91" s="19">
        <f t="shared" ca="1" si="735"/>
        <v>0</v>
      </c>
      <c r="ES91" s="19">
        <f t="shared" ca="1" si="735"/>
        <v>0</v>
      </c>
      <c r="ET91" s="19">
        <f t="shared" ca="1" si="736"/>
        <v>0</v>
      </c>
      <c r="EU91" s="19">
        <f t="shared" ca="1" si="736"/>
        <v>0</v>
      </c>
      <c r="EV91" s="19">
        <f t="shared" ca="1" si="736"/>
        <v>0</v>
      </c>
      <c r="EW91" s="19">
        <f t="shared" ca="1" si="736"/>
        <v>0</v>
      </c>
      <c r="EX91" s="19">
        <f t="shared" ca="1" si="736"/>
        <v>0</v>
      </c>
      <c r="EY91" s="19">
        <f t="shared" ca="1" si="736"/>
        <v>0</v>
      </c>
      <c r="EZ91" s="19">
        <f t="shared" ca="1" si="736"/>
        <v>0</v>
      </c>
      <c r="FA91" s="19">
        <f t="shared" ca="1" si="736"/>
        <v>0</v>
      </c>
      <c r="FB91" s="19">
        <f t="shared" ca="1" si="736"/>
        <v>0</v>
      </c>
      <c r="FC91" s="19">
        <f t="shared" ca="1" si="736"/>
        <v>0</v>
      </c>
      <c r="FD91" s="19">
        <f t="shared" ca="1" si="736"/>
        <v>0</v>
      </c>
      <c r="FE91" s="19">
        <f t="shared" ca="1" si="736"/>
        <v>0</v>
      </c>
      <c r="FF91" s="19">
        <f t="shared" ca="1" si="736"/>
        <v>0</v>
      </c>
      <c r="FG91" s="19">
        <f t="shared" ca="1" si="736"/>
        <v>0</v>
      </c>
      <c r="FH91" s="19">
        <f t="shared" ca="1" si="736"/>
        <v>0</v>
      </c>
      <c r="FI91" s="19">
        <f t="shared" ca="1" si="736"/>
        <v>0</v>
      </c>
      <c r="FJ91" s="19">
        <f t="shared" ca="1" si="737"/>
        <v>0</v>
      </c>
      <c r="FK91" s="19">
        <f t="shared" ca="1" si="737"/>
        <v>0</v>
      </c>
      <c r="FL91" s="19">
        <f t="shared" ca="1" si="737"/>
        <v>0</v>
      </c>
      <c r="FM91" s="19">
        <f t="shared" ca="1" si="737"/>
        <v>0</v>
      </c>
      <c r="FN91" s="19">
        <f t="shared" ca="1" si="737"/>
        <v>0</v>
      </c>
      <c r="FO91" s="19">
        <f t="shared" ca="1" si="737"/>
        <v>0</v>
      </c>
      <c r="FP91" s="19">
        <f t="shared" ca="1" si="737"/>
        <v>0</v>
      </c>
      <c r="FQ91" s="19">
        <f t="shared" ca="1" si="737"/>
        <v>0</v>
      </c>
      <c r="FR91" s="19">
        <f t="shared" ca="1" si="737"/>
        <v>0</v>
      </c>
      <c r="FS91" s="19">
        <f t="shared" ca="1" si="737"/>
        <v>0</v>
      </c>
      <c r="FT91" s="19">
        <f t="shared" ca="1" si="737"/>
        <v>0</v>
      </c>
      <c r="FU91" s="19">
        <f t="shared" ca="1" si="737"/>
        <v>0</v>
      </c>
      <c r="FV91" s="19">
        <f t="shared" ca="1" si="737"/>
        <v>0</v>
      </c>
      <c r="FW91" s="19">
        <f t="shared" ca="1" si="737"/>
        <v>0</v>
      </c>
      <c r="FX91" s="19">
        <f t="shared" ca="1" si="737"/>
        <v>0</v>
      </c>
      <c r="FY91" s="19">
        <f t="shared" ca="1" si="737"/>
        <v>0</v>
      </c>
      <c r="FZ91" s="19">
        <f t="shared" ca="1" si="737"/>
        <v>0</v>
      </c>
      <c r="GA91" s="19">
        <f t="shared" ca="1" si="737"/>
        <v>0</v>
      </c>
      <c r="GB91" s="19">
        <f t="shared" ca="1" si="737"/>
        <v>0</v>
      </c>
      <c r="GC91" s="19">
        <f t="shared" ca="1" si="737"/>
        <v>0</v>
      </c>
      <c r="GD91" s="19">
        <f t="shared" ca="1" si="737"/>
        <v>0</v>
      </c>
      <c r="GE91" s="19">
        <f t="shared" ca="1" si="737"/>
        <v>0</v>
      </c>
      <c r="GF91" s="19">
        <f t="shared" ca="1" si="737"/>
        <v>0</v>
      </c>
      <c r="GG91" s="19">
        <f t="shared" ca="1" si="737"/>
        <v>0</v>
      </c>
      <c r="GH91" s="19">
        <f t="shared" ca="1" si="737"/>
        <v>0</v>
      </c>
      <c r="GI91" s="19">
        <f t="shared" ca="1" si="737"/>
        <v>0</v>
      </c>
      <c r="GJ91" s="19">
        <f t="shared" ca="1" si="737"/>
        <v>0</v>
      </c>
      <c r="GK91" s="19">
        <f t="shared" ca="1" si="737"/>
        <v>0</v>
      </c>
      <c r="GL91" s="19">
        <f t="shared" ca="1" si="737"/>
        <v>0</v>
      </c>
      <c r="GM91" s="19">
        <f t="shared" ca="1" si="737"/>
        <v>0</v>
      </c>
      <c r="GN91" s="19">
        <f t="shared" ca="1" si="737"/>
        <v>0</v>
      </c>
      <c r="GO91" s="19">
        <f t="shared" ca="1" si="737"/>
        <v>0</v>
      </c>
      <c r="GP91" s="19">
        <f t="shared" ca="1" si="737"/>
        <v>0</v>
      </c>
      <c r="GQ91" s="19">
        <f t="shared" ca="1" si="737"/>
        <v>0</v>
      </c>
      <c r="GR91" s="19">
        <f t="shared" ca="1" si="737"/>
        <v>0</v>
      </c>
      <c r="GS91" s="19">
        <f t="shared" ca="1" si="737"/>
        <v>0</v>
      </c>
      <c r="GT91" s="19">
        <f t="shared" ca="1" si="737"/>
        <v>0</v>
      </c>
      <c r="GU91" s="19">
        <f t="shared" ca="1" si="737"/>
        <v>0</v>
      </c>
      <c r="GV91" s="19">
        <f t="shared" ca="1" si="737"/>
        <v>0</v>
      </c>
      <c r="GW91" s="19">
        <f t="shared" ca="1" si="737"/>
        <v>0</v>
      </c>
      <c r="GX91" s="19">
        <f t="shared" ca="1" si="737"/>
        <v>0</v>
      </c>
      <c r="GY91" s="19">
        <f t="shared" ca="1" si="737"/>
        <v>0</v>
      </c>
      <c r="GZ91" s="19">
        <f t="shared" ca="1" si="737"/>
        <v>0</v>
      </c>
      <c r="HA91" s="19">
        <f t="shared" ca="1" si="737"/>
        <v>0</v>
      </c>
      <c r="HB91" s="19">
        <f t="shared" ca="1" si="737"/>
        <v>0</v>
      </c>
      <c r="HC91" s="19">
        <f t="shared" ca="1" si="737"/>
        <v>0</v>
      </c>
      <c r="HD91" s="19">
        <f t="shared" ca="1" si="737"/>
        <v>0</v>
      </c>
      <c r="HE91" s="19">
        <f t="shared" ca="1" si="737"/>
        <v>0</v>
      </c>
      <c r="HF91" s="19">
        <f t="shared" ca="1" si="737"/>
        <v>0</v>
      </c>
      <c r="HG91" s="19">
        <f t="shared" ca="1" si="737"/>
        <v>0</v>
      </c>
      <c r="HH91" s="19">
        <f t="shared" ca="1" si="737"/>
        <v>0</v>
      </c>
      <c r="HI91" s="19">
        <f t="shared" ca="1" si="737"/>
        <v>0</v>
      </c>
      <c r="HJ91" s="19">
        <f t="shared" ca="1" si="737"/>
        <v>0</v>
      </c>
      <c r="HK91" s="19">
        <f t="shared" ca="1" si="737"/>
        <v>0</v>
      </c>
      <c r="HL91" s="19">
        <f t="shared" ca="1" si="738"/>
        <v>0</v>
      </c>
      <c r="HM91" s="19">
        <f t="shared" ca="1" si="738"/>
        <v>0</v>
      </c>
      <c r="HN91" s="19">
        <f t="shared" ca="1" si="738"/>
        <v>0</v>
      </c>
      <c r="HO91" s="19">
        <f t="shared" ca="1" si="738"/>
        <v>0</v>
      </c>
      <c r="HP91" s="19">
        <f t="shared" ca="1" si="738"/>
        <v>0</v>
      </c>
      <c r="HQ91" s="19">
        <f t="shared" ca="1" si="738"/>
        <v>0</v>
      </c>
      <c r="HR91" s="19">
        <f t="shared" ca="1" si="738"/>
        <v>0</v>
      </c>
      <c r="HS91" s="19">
        <f t="shared" ca="1" si="738"/>
        <v>0</v>
      </c>
      <c r="HT91" s="19">
        <f t="shared" ca="1" si="738"/>
        <v>0</v>
      </c>
      <c r="HU91" s="19">
        <f t="shared" ca="1" si="738"/>
        <v>0</v>
      </c>
      <c r="HV91" s="19">
        <f t="shared" ca="1" si="738"/>
        <v>0</v>
      </c>
      <c r="HW91" s="19">
        <f t="shared" ca="1" si="738"/>
        <v>0</v>
      </c>
      <c r="HX91" s="19">
        <f t="shared" ca="1" si="738"/>
        <v>0</v>
      </c>
      <c r="HY91" s="19">
        <f t="shared" ca="1" si="738"/>
        <v>0</v>
      </c>
      <c r="HZ91" s="19">
        <f t="shared" ca="1" si="738"/>
        <v>0</v>
      </c>
      <c r="IA91" s="19">
        <f t="shared" ca="1" si="738"/>
        <v>0</v>
      </c>
      <c r="IB91" s="19">
        <f t="shared" ca="1" si="738"/>
        <v>0</v>
      </c>
      <c r="IC91" s="19">
        <f t="shared" ca="1" si="738"/>
        <v>0</v>
      </c>
      <c r="ID91" s="19">
        <f t="shared" ca="1" si="738"/>
        <v>0</v>
      </c>
      <c r="IE91" s="5">
        <f t="shared" ca="1" si="739"/>
        <v>67</v>
      </c>
      <c r="IF91" s="9"/>
      <c r="IG91" s="5">
        <f t="shared" ca="1" si="740"/>
        <v>1</v>
      </c>
      <c r="IH91" s="5" t="b">
        <f t="shared" ca="1" si="740"/>
        <v>0</v>
      </c>
      <c r="II91" s="19">
        <f t="shared" ca="1" si="741"/>
        <v>0</v>
      </c>
      <c r="IJ91" s="5">
        <f t="shared" ca="1" si="740"/>
        <v>55</v>
      </c>
      <c r="IK91" s="19">
        <f t="shared" ca="1" si="741"/>
        <v>1</v>
      </c>
      <c r="IL91" s="19">
        <f t="shared" ca="1" si="741"/>
        <v>0</v>
      </c>
      <c r="IM91" s="19">
        <f t="shared" ca="1" si="741"/>
        <v>0</v>
      </c>
      <c r="IN91" s="19">
        <f t="shared" ca="1" si="741"/>
        <v>0</v>
      </c>
      <c r="IO91" s="19">
        <f t="shared" ca="1" si="741"/>
        <v>0</v>
      </c>
      <c r="IP91" s="19">
        <f t="shared" ca="1" si="741"/>
        <v>0</v>
      </c>
      <c r="IQ91" s="19">
        <f t="shared" ca="1" si="741"/>
        <v>0</v>
      </c>
      <c r="IR91" s="19">
        <f t="shared" ca="1" si="741"/>
        <v>0</v>
      </c>
      <c r="IS91" s="19">
        <f t="shared" ca="1" si="741"/>
        <v>0</v>
      </c>
      <c r="IT91" s="19">
        <f t="shared" ca="1" si="741"/>
        <v>0</v>
      </c>
      <c r="IU91" s="19">
        <f t="shared" ca="1" si="741"/>
        <v>0</v>
      </c>
      <c r="IV91" s="19">
        <f t="shared" ca="1" si="741"/>
        <v>0</v>
      </c>
      <c r="IW91" s="19">
        <f t="shared" ca="1" si="741"/>
        <v>0</v>
      </c>
      <c r="IX91" s="19">
        <f t="shared" ca="1" si="741"/>
        <v>0</v>
      </c>
      <c r="IY91" s="19">
        <f t="shared" ca="1" si="741"/>
        <v>0</v>
      </c>
      <c r="IZ91" s="19">
        <f t="shared" ca="1" si="741"/>
        <v>0</v>
      </c>
      <c r="JA91" s="19">
        <f t="shared" ca="1" si="741"/>
        <v>0</v>
      </c>
      <c r="JB91" s="19">
        <f t="shared" ca="1" si="741"/>
        <v>0</v>
      </c>
      <c r="JC91" s="19">
        <f t="shared" ca="1" si="741"/>
        <v>0</v>
      </c>
      <c r="JD91" s="19">
        <f t="shared" ca="1" si="741"/>
        <v>0</v>
      </c>
      <c r="JE91" s="19">
        <f t="shared" ca="1" si="741"/>
        <v>0</v>
      </c>
      <c r="JF91" s="19">
        <f t="shared" ca="1" si="741"/>
        <v>0</v>
      </c>
      <c r="JG91" s="19">
        <f t="shared" ca="1" si="741"/>
        <v>1</v>
      </c>
      <c r="JH91" s="19">
        <f t="shared" ca="1" si="741"/>
        <v>0</v>
      </c>
      <c r="JI91" s="19">
        <f t="shared" ca="1" si="741"/>
        <v>1</v>
      </c>
      <c r="JJ91" s="9"/>
      <c r="JK91" s="5" t="b">
        <f t="shared" ca="1" si="742"/>
        <v>0</v>
      </c>
      <c r="JL91" s="19" t="str">
        <f t="shared" ca="1" si="743"/>
        <v>-</v>
      </c>
      <c r="JM91" s="19" t="str">
        <f t="shared" ca="1" si="743"/>
        <v>-</v>
      </c>
      <c r="JN91" s="5" t="b">
        <f t="shared" ca="1" si="744"/>
        <v>0</v>
      </c>
      <c r="JO91" s="5" t="b">
        <f t="shared" ca="1" si="744"/>
        <v>0</v>
      </c>
      <c r="JP91" s="5" t="b">
        <f t="shared" ca="1" si="744"/>
        <v>1</v>
      </c>
      <c r="JQ91" s="144">
        <f t="shared" ref="JQ91:JR95" ca="1" si="762">$O91</f>
        <v>1</v>
      </c>
      <c r="JR91" s="144">
        <f t="shared" ca="1" si="762"/>
        <v>1</v>
      </c>
      <c r="JS91" s="19" t="str">
        <f t="shared" ref="JS91:JY95" ca="1" si="763">OFFSET(JS$5,$B91,0)</f>
        <v>-</v>
      </c>
      <c r="JT91" s="19" t="str">
        <f t="shared" ca="1" si="763"/>
        <v>-</v>
      </c>
      <c r="JU91" s="19" t="str">
        <f t="shared" ca="1" si="763"/>
        <v>-</v>
      </c>
      <c r="JV91" s="19" t="str">
        <f t="shared" ca="1" si="763"/>
        <v>-</v>
      </c>
      <c r="JW91" s="19">
        <f t="shared" ca="1" si="763"/>
        <v>1</v>
      </c>
      <c r="JX91" s="19">
        <f t="shared" ca="1" si="763"/>
        <v>0.66</v>
      </c>
      <c r="JY91" s="19" t="str">
        <f t="shared" ca="1" si="763"/>
        <v>-</v>
      </c>
      <c r="JZ91" s="5" t="b" cm="1">
        <f t="array" aca="1" ref="JZ91" ca="1">IF(OR(KA91:KH91&lt;&gt;"-"),TRUE,"-")</f>
        <v>1</v>
      </c>
      <c r="KA91" s="237">
        <f ca="1">OFFSET(KA91,-1,0)</f>
        <v>2</v>
      </c>
      <c r="KB91" s="237">
        <f t="shared" ref="KB91:KH91" ca="1" si="764">OFFSET(KB91,-1,0)</f>
        <v>2</v>
      </c>
      <c r="KC91" s="237">
        <f t="shared" ca="1" si="764"/>
        <v>2</v>
      </c>
      <c r="KD91" s="237">
        <f t="shared" ca="1" si="764"/>
        <v>2</v>
      </c>
      <c r="KE91" s="237">
        <f t="shared" ca="1" si="764"/>
        <v>2</v>
      </c>
      <c r="KF91" s="237">
        <f t="shared" ca="1" si="764"/>
        <v>2</v>
      </c>
      <c r="KG91" s="237">
        <f t="shared" ca="1" si="764"/>
        <v>2</v>
      </c>
      <c r="KH91" s="237">
        <f t="shared" ca="1" si="764"/>
        <v>2</v>
      </c>
      <c r="KI91" s="5" t="str">
        <f t="array" aca="1" ref="KI91" ca="1">IF(OR(KJ91:KP91&lt;&gt;"-"),TRUE,"-")</f>
        <v>-</v>
      </c>
      <c r="KJ91" s="19" t="str">
        <f t="shared" ref="KJ91:KU95" ca="1" si="765">OFFSET(KJ$5,$B91,0)</f>
        <v>-</v>
      </c>
      <c r="KK91" s="19" t="str">
        <f t="shared" ca="1" si="765"/>
        <v>-</v>
      </c>
      <c r="KL91" s="19" t="str">
        <f t="shared" ca="1" si="765"/>
        <v>-</v>
      </c>
      <c r="KM91" s="19" t="str">
        <f t="shared" ca="1" si="765"/>
        <v>-</v>
      </c>
      <c r="KN91" s="19" t="str">
        <f t="shared" ca="1" si="765"/>
        <v>-</v>
      </c>
      <c r="KO91" s="19" t="str">
        <f t="shared" ca="1" si="765"/>
        <v>-</v>
      </c>
      <c r="KP91" s="19" t="str">
        <f t="shared" ca="1" si="765"/>
        <v>-</v>
      </c>
      <c r="KQ91" s="19" t="b">
        <f t="shared" ca="1" si="765"/>
        <v>0</v>
      </c>
      <c r="KR91" s="144">
        <f t="shared" ca="1" si="746"/>
        <v>2</v>
      </c>
      <c r="KS91" s="19">
        <f t="shared" ca="1" si="765"/>
        <v>2</v>
      </c>
      <c r="KT91" s="19" t="b">
        <f t="shared" ca="1" si="765"/>
        <v>0</v>
      </c>
      <c r="KU91" s="19" t="str">
        <f t="shared" ca="1" si="765"/>
        <v>-</v>
      </c>
      <c r="KV91" s="5" t="str">
        <f t="shared" ca="1" si="747"/>
        <v>-</v>
      </c>
      <c r="KW91" s="5" t="str">
        <f t="shared" ca="1" si="747"/>
        <v>-</v>
      </c>
      <c r="KX91" s="5" t="str">
        <f t="shared" ca="1" si="747"/>
        <v>-</v>
      </c>
      <c r="KY91" s="5" t="str">
        <f t="shared" ca="1" si="747"/>
        <v>-</v>
      </c>
      <c r="KZ91" s="19" t="b">
        <f t="shared" ref="KZ91:LO95" ca="1" si="766">OFFSET(KZ$5,$B91,0)</f>
        <v>0</v>
      </c>
      <c r="LA91" s="19" t="str">
        <f t="shared" ca="1" si="766"/>
        <v>-</v>
      </c>
      <c r="LB91" s="19" t="str">
        <f ca="1">OFFSET(LB$5,$B91,0)</f>
        <v>-</v>
      </c>
      <c r="LC91" s="19" t="b">
        <f ca="1">OFFSET(LC$5,$B91,0)</f>
        <v>1</v>
      </c>
      <c r="LD91" s="19">
        <f t="shared" ca="1" si="766"/>
        <v>0.75</v>
      </c>
      <c r="LE91" s="19">
        <f t="shared" ca="1" si="766"/>
        <v>0.75</v>
      </c>
      <c r="LF91" s="19">
        <f t="shared" ca="1" si="766"/>
        <v>0.99</v>
      </c>
      <c r="LG91" s="19">
        <f t="shared" ca="1" si="766"/>
        <v>0.5</v>
      </c>
      <c r="LH91" s="19">
        <f t="shared" ca="1" si="766"/>
        <v>0</v>
      </c>
      <c r="LI91" s="19">
        <f t="shared" ca="1" si="766"/>
        <v>0</v>
      </c>
      <c r="LJ91" s="19" t="str">
        <f t="shared" ca="1" si="766"/>
        <v>-</v>
      </c>
      <c r="LK91" s="5" t="str" cm="1">
        <f t="array" aca="1" ref="LK91" ca="1">INDEX(i.meatgrid,$Q91,LK$7)</f>
        <v>-</v>
      </c>
      <c r="LL91" s="19" t="str">
        <f t="shared" ca="1" si="766"/>
        <v>-</v>
      </c>
      <c r="LM91" s="5">
        <f t="shared" ca="1" si="749"/>
        <v>1</v>
      </c>
      <c r="LN91" s="9"/>
      <c r="LO91" s="19">
        <f t="shared" ca="1" si="766"/>
        <v>70</v>
      </c>
      <c r="LP91" s="19">
        <f t="shared" ca="1" si="750"/>
        <v>50</v>
      </c>
      <c r="LQ91" s="19">
        <f t="shared" ca="1" si="750"/>
        <v>80</v>
      </c>
      <c r="LR91" s="19">
        <f t="shared" ca="1" si="750"/>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1"/>
        <v>1</v>
      </c>
      <c r="LX91" s="5">
        <f t="shared" ca="1" si="752"/>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53"/>
        <v>1</v>
      </c>
      <c r="MH91" s="9"/>
      <c r="MI91" s="19" t="b">
        <f t="shared" ca="1" si="754"/>
        <v>0</v>
      </c>
      <c r="MJ91" s="19" t="b">
        <f t="shared" ca="1" si="754"/>
        <v>0</v>
      </c>
      <c r="MK91" s="19">
        <f t="shared" ca="1" si="754"/>
        <v>1</v>
      </c>
      <c r="ML91" s="19">
        <f t="shared" ca="1" si="754"/>
        <v>0.75</v>
      </c>
      <c r="MM91" s="19">
        <f t="shared" ca="1" si="754"/>
        <v>0.75</v>
      </c>
      <c r="MN91" s="19">
        <f t="shared" ca="1" si="754"/>
        <v>0.8</v>
      </c>
      <c r="MO91" s="19">
        <f t="shared" ca="1" si="754"/>
        <v>0.82499999999999996</v>
      </c>
      <c r="MP91" s="19">
        <f t="shared" ca="1" si="754"/>
        <v>0.875</v>
      </c>
      <c r="MQ91" s="19">
        <f t="shared" ca="1" si="754"/>
        <v>0.9</v>
      </c>
      <c r="MR91" s="19">
        <f t="shared" ca="1" si="754"/>
        <v>1</v>
      </c>
      <c r="MS91" s="19">
        <f t="shared" ca="1" si="754"/>
        <v>0.875</v>
      </c>
      <c r="MT91" s="19" t="b">
        <f t="shared" ca="1" si="754"/>
        <v>1</v>
      </c>
      <c r="MU91" s="19">
        <f t="shared" ca="1" si="755"/>
        <v>74.989999999999995</v>
      </c>
      <c r="MV91" s="19" t="str">
        <f t="shared" ca="1" si="755"/>
        <v>-</v>
      </c>
      <c r="MW91" s="19" t="str">
        <f t="shared" ca="1" si="755"/>
        <v>-</v>
      </c>
      <c r="MX91" s="19" t="str">
        <f t="shared" ca="1" si="755"/>
        <v>-</v>
      </c>
      <c r="MY91" s="19" t="str">
        <f t="shared" ca="1" si="755"/>
        <v>-</v>
      </c>
      <c r="MZ91" s="19" t="str">
        <f t="shared" ca="1" si="755"/>
        <v>-</v>
      </c>
      <c r="NA91" s="19" t="str">
        <f t="shared" ca="1" si="755"/>
        <v>-</v>
      </c>
      <c r="NB91" s="19" t="str">
        <f t="shared" ca="1" si="755"/>
        <v>-</v>
      </c>
      <c r="NC91" s="19">
        <f t="shared" ca="1" si="755"/>
        <v>36.99</v>
      </c>
      <c r="ND91" s="19">
        <f t="shared" ca="1" si="755"/>
        <v>36.99</v>
      </c>
      <c r="NE91" s="19" t="str">
        <f t="shared" ca="1" si="755"/>
        <v>-</v>
      </c>
      <c r="NF91" s="19" t="str">
        <f t="shared" ca="1" si="755"/>
        <v>-</v>
      </c>
      <c r="NG91" s="19" t="str">
        <f t="shared" ca="1" si="755"/>
        <v>-</v>
      </c>
      <c r="NH91" s="19" t="str">
        <f t="shared" ca="1" si="755"/>
        <v>-</v>
      </c>
      <c r="NI91" s="19" t="str">
        <f t="shared" ca="1" si="755"/>
        <v>-</v>
      </c>
      <c r="NJ91" s="19">
        <f t="shared" ca="1" si="755"/>
        <v>49.99</v>
      </c>
      <c r="NK91" s="19">
        <f t="shared" ca="1" si="755"/>
        <v>49.99</v>
      </c>
      <c r="NL91" s="19">
        <f t="shared" ca="1" si="755"/>
        <v>49.99</v>
      </c>
      <c r="NM91" s="19">
        <f t="shared" ca="1" si="755"/>
        <v>49.99</v>
      </c>
      <c r="NN91" s="19">
        <f t="shared" ca="1" si="755"/>
        <v>49.99</v>
      </c>
      <c r="NO91" s="19">
        <f t="shared" ca="1" si="755"/>
        <v>49.99</v>
      </c>
      <c r="NP91" s="19">
        <f t="shared" ca="1" si="755"/>
        <v>49.99</v>
      </c>
      <c r="NQ91" s="19">
        <f t="shared" ca="1" si="755"/>
        <v>49.99</v>
      </c>
      <c r="NR91" s="19">
        <f t="shared" ca="1" si="755"/>
        <v>412.99</v>
      </c>
      <c r="NS91" s="19">
        <f t="shared" ca="1" si="755"/>
        <v>412.99</v>
      </c>
      <c r="NT91" s="19" t="str">
        <f t="shared" ca="1" si="755"/>
        <v>-</v>
      </c>
      <c r="NU91" s="19" t="str">
        <f t="shared" ca="1" si="755"/>
        <v>-</v>
      </c>
      <c r="NV91" s="19" t="str">
        <f t="shared" ca="1" si="755"/>
        <v>-</v>
      </c>
      <c r="NW91" s="19" t="str">
        <f t="shared" ca="1" si="755"/>
        <v>-</v>
      </c>
      <c r="NX91" s="19" t="str">
        <f t="shared" ca="1" si="755"/>
        <v>-</v>
      </c>
      <c r="NY91" s="19">
        <f t="shared" ca="1" si="755"/>
        <v>6.8900000000000006</v>
      </c>
      <c r="NZ91" s="19">
        <f t="shared" ca="1" si="755"/>
        <v>6.8900000000000006</v>
      </c>
      <c r="OA91" s="19">
        <f t="shared" ca="1" si="755"/>
        <v>6.8900000000000006</v>
      </c>
      <c r="OB91" s="19">
        <f t="shared" ca="1" si="755"/>
        <v>6.8900000000000006</v>
      </c>
      <c r="OC91" s="19">
        <f t="shared" ca="1" si="755"/>
        <v>6.8900000000000006</v>
      </c>
      <c r="OD91" s="19">
        <f t="shared" ca="1" si="755"/>
        <v>6.8900000000000006</v>
      </c>
      <c r="OE91" s="19">
        <f t="shared" ca="1" si="755"/>
        <v>6.8900000000000006</v>
      </c>
      <c r="OF91" s="19">
        <f t="shared" ca="1" si="755"/>
        <v>6.8900000000000006</v>
      </c>
      <c r="OG91" s="19">
        <f t="shared" ca="1" si="755"/>
        <v>346.99</v>
      </c>
      <c r="OH91" s="19">
        <f t="shared" ca="1" si="755"/>
        <v>346.99</v>
      </c>
      <c r="OI91" s="19" t="str">
        <f t="shared" ca="1" si="755"/>
        <v>-</v>
      </c>
      <c r="OJ91" s="19" t="str">
        <f t="shared" ca="1" si="755"/>
        <v>-</v>
      </c>
      <c r="OK91" s="19" t="str">
        <f t="shared" ca="1" si="755"/>
        <v>-</v>
      </c>
      <c r="OL91" s="19" t="str">
        <f t="shared" ca="1" si="755"/>
        <v>-</v>
      </c>
      <c r="OM91" s="19" t="str">
        <f t="shared" ca="1" si="755"/>
        <v>-</v>
      </c>
      <c r="ON91" s="19">
        <f t="shared" ca="1" si="755"/>
        <v>0</v>
      </c>
      <c r="OO91" s="24">
        <v>0</v>
      </c>
    </row>
    <row r="92" spans="1:405" outlineLevel="2">
      <c r="A92" s="21">
        <f t="shared" si="158"/>
        <v>87</v>
      </c>
      <c r="B92" s="222">
        <f t="shared" ref="B92:B95" ca="1" si="767">OFFSET(B92,-1,0)</f>
        <v>85</v>
      </c>
      <c r="C92">
        <v>203</v>
      </c>
      <c r="D92" s="144" t="str">
        <f t="shared" ca="1" si="716"/>
        <v>GSM</v>
      </c>
      <c r="E92" t="b">
        <v>0</v>
      </c>
      <c r="F92" t="b">
        <v>0</v>
      </c>
      <c r="G92" t="b">
        <f t="shared" si="717"/>
        <v>0</v>
      </c>
      <c r="H92" s="237">
        <f t="shared" ref="H92:T95" ca="1" si="768">OFFSET(H92,-1,0)</f>
        <v>2</v>
      </c>
      <c r="I92" s="237">
        <f t="shared" ca="1" si="768"/>
        <v>1</v>
      </c>
      <c r="J92" s="237" t="str">
        <f t="shared" ca="1" si="768"/>
        <v/>
      </c>
      <c r="K92" s="237">
        <f t="shared" ca="1" si="768"/>
        <v>2</v>
      </c>
      <c r="L92" s="237">
        <f t="shared" ca="1" si="756"/>
        <v>2</v>
      </c>
      <c r="M92" s="237">
        <f t="shared" ca="1" si="756"/>
        <v>2</v>
      </c>
      <c r="N92" s="237">
        <f t="shared" ca="1" si="756"/>
        <v>3</v>
      </c>
      <c r="O92" s="237">
        <f t="shared" ca="1" si="756"/>
        <v>1</v>
      </c>
      <c r="P92" s="237">
        <f t="shared" ca="1" si="756"/>
        <v>1</v>
      </c>
      <c r="Q92" s="237">
        <f t="shared" ca="1" si="756"/>
        <v>6</v>
      </c>
      <c r="R92" s="237">
        <f t="shared" ca="1" si="756"/>
        <v>1</v>
      </c>
      <c r="S92" s="237">
        <f t="shared" ca="1" si="756"/>
        <v>1</v>
      </c>
      <c r="T92" s="237">
        <f t="shared" ca="1" si="756"/>
        <v>1</v>
      </c>
      <c r="U92" s="275"/>
      <c r="V92" s="275"/>
      <c r="W92" s="237">
        <f t="shared" ca="1" si="757"/>
        <v>0</v>
      </c>
      <c r="X92" s="275"/>
      <c r="Y92" s="275">
        <f t="shared" ca="1" si="758"/>
        <v>0</v>
      </c>
      <c r="Z92" s="275">
        <f t="shared" ca="1" si="758"/>
        <v>0</v>
      </c>
      <c r="AA92" s="275">
        <f t="shared" ca="1" si="758"/>
        <v>0</v>
      </c>
      <c r="AB92" s="275">
        <f t="shared" ca="1" si="758"/>
        <v>0</v>
      </c>
      <c r="AC92" s="275">
        <f t="shared" ca="1" si="758"/>
        <v>0</v>
      </c>
      <c r="AD92" s="275">
        <f t="shared" ca="1" si="758"/>
        <v>0</v>
      </c>
      <c r="AE92" s="275">
        <f t="shared" ca="1" si="758"/>
        <v>0</v>
      </c>
      <c r="AF92" s="144">
        <f ca="1">INDEX(CHOOSE($N92,DataAutumn!i.AdultDrys,DataWinter!i.AdultDrys,DataSpring!i.AdultDrys),1,$M92)</f>
        <v>3</v>
      </c>
      <c r="AG92" s="5">
        <f t="shared" ca="1" si="718"/>
        <v>2</v>
      </c>
      <c r="AH92" s="5">
        <f t="shared" ca="1" si="718"/>
        <v>0</v>
      </c>
      <c r="AI92" s="5">
        <f t="shared" ca="1" si="719"/>
        <v>1</v>
      </c>
      <c r="AJ92">
        <f t="shared" ca="1" si="720"/>
        <v>1</v>
      </c>
      <c r="AL92" s="231" t="str">
        <f ca="1">TEXT(LEFT(OFFSET(AL92,-1,0),5)+1,"00000")&amp;MID(OFFSET(AL92,-1,0),6,FIND(" ",OFFSET(AL92,-1,0),7)-5)
&amp; $D92           &amp; IF($IG92=0," FWM","")&amp;IF($IG92=1," MWM","")&amp;IF($IG92=5," Mat","")&amp;IF($IH92=TRUE,"&amp;BBT","    ")          &amp; " Day"&amp;INDEX(i.DOY,$N92,1)
&amp; " Scan"&amp;TEXT($O92,"0")        &amp;" "&amp; INDEX(DataMaster!$B$98:$B$104,$Q92,0)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9">OFFSET(AO92,-1,0)</f>
        <v>-</v>
      </c>
      <c r="AP92" s="237" t="str">
        <f t="shared" ca="1" si="769"/>
        <v>-</v>
      </c>
      <c r="AQ92" s="237" t="str">
        <f t="shared" ca="1" si="769"/>
        <v>-</v>
      </c>
      <c r="AR92" s="237" t="str">
        <f t="shared" ca="1" si="769"/>
        <v>-</v>
      </c>
      <c r="AS92" s="237" t="str">
        <f t="shared" ca="1" si="769"/>
        <v>-</v>
      </c>
      <c r="AT92" s="237" t="str">
        <f t="shared" ca="1" si="769"/>
        <v>-</v>
      </c>
      <c r="AU92" s="237" t="str">
        <f t="shared" ca="1" si="769"/>
        <v>-</v>
      </c>
      <c r="AV92" s="237" t="str">
        <f t="shared" ca="1" si="769"/>
        <v>-</v>
      </c>
      <c r="AW92" s="9"/>
      <c r="AX92" s="5" t="b">
        <f t="shared" ca="1" si="721"/>
        <v>0</v>
      </c>
      <c r="AY92" s="5" t="str">
        <f t="shared" ca="1" si="721"/>
        <v>-</v>
      </c>
      <c r="AZ92" s="5" t="b">
        <f t="shared" ca="1" si="721"/>
        <v>0</v>
      </c>
      <c r="BA92" s="5" t="b">
        <f t="shared" ca="1" si="721"/>
        <v>1</v>
      </c>
      <c r="BB92" s="5" t="b">
        <f t="shared" ca="1" si="721"/>
        <v>1</v>
      </c>
      <c r="BC92" s="144">
        <f t="shared" ca="1" si="721"/>
        <v>0</v>
      </c>
      <c r="BD92" s="19" t="b">
        <f t="shared" ca="1" si="722"/>
        <v>1</v>
      </c>
      <c r="BE92" s="9"/>
      <c r="BF92" s="5" t="str">
        <f t="shared" ca="1" si="723"/>
        <v>-</v>
      </c>
      <c r="BG92" s="19" t="str">
        <f t="shared" ca="1" si="724"/>
        <v>-</v>
      </c>
      <c r="BH92" s="19" t="str">
        <f t="shared" ca="1" si="724"/>
        <v>-</v>
      </c>
      <c r="BI92" s="19" t="str">
        <f t="shared" ca="1" si="724"/>
        <v>-</v>
      </c>
      <c r="BJ92" s="5" t="str">
        <f t="shared" ca="1" si="725"/>
        <v>-</v>
      </c>
      <c r="BK92" s="19" t="str">
        <f t="shared" ca="1" si="726"/>
        <v>-</v>
      </c>
      <c r="BL92" s="5" t="str">
        <f t="shared" ca="1" si="727"/>
        <v>-</v>
      </c>
      <c r="BM92" s="19" t="str">
        <f t="shared" ca="1" si="728"/>
        <v>-</v>
      </c>
      <c r="BN92" s="19" t="str">
        <f t="shared" ca="1" si="728"/>
        <v>-</v>
      </c>
      <c r="BO92" s="19" t="str">
        <f t="shared" ca="1" si="728"/>
        <v>-</v>
      </c>
      <c r="BP92" s="5" t="str">
        <f t="shared" ca="1" si="729"/>
        <v>-</v>
      </c>
      <c r="BQ92" s="9"/>
      <c r="BR92" s="19" t="str">
        <f t="shared" ca="1" si="730"/>
        <v>-</v>
      </c>
      <c r="BS92" s="19" t="str">
        <f t="shared" ca="1" si="730"/>
        <v>-</v>
      </c>
      <c r="BT92" s="19" t="str">
        <f t="shared" ca="1" si="730"/>
        <v>-</v>
      </c>
      <c r="BU92" s="19" t="str">
        <f t="shared" ca="1" si="730"/>
        <v>-</v>
      </c>
      <c r="BV92" s="19" t="str">
        <f t="shared" ca="1" si="730"/>
        <v>-</v>
      </c>
      <c r="BW92" s="19" t="str">
        <f t="shared" ca="1" si="730"/>
        <v>-</v>
      </c>
      <c r="BX92" s="19" t="str">
        <f t="shared" ca="1" si="730"/>
        <v>-</v>
      </c>
      <c r="BY92" s="19" t="str">
        <f t="shared" ca="1" si="730"/>
        <v>-</v>
      </c>
      <c r="BZ92" s="19" t="str">
        <f t="shared" ca="1" si="730"/>
        <v>-</v>
      </c>
      <c r="CA92" s="19" t="str">
        <f t="shared" ca="1" si="730"/>
        <v>-</v>
      </c>
      <c r="CB92" s="9"/>
      <c r="CC92" s="237" t="b">
        <f ca="1">OFFSET(CC92,-1,0)</f>
        <v>1</v>
      </c>
      <c r="CD92" s="12" t="b">
        <v>0</v>
      </c>
      <c r="CE92" s="237" t="b">
        <f ca="1">OFFSET(CE92,-1,0)</f>
        <v>1</v>
      </c>
      <c r="CF92" s="251">
        <f t="shared" ref="CF92:CF95" ca="1" si="770">IF(OFFSET($E92,-1,0),OFFSET($CJ92,-1,0),OFFSET(CF92,-1,0))</f>
        <v>2236101</v>
      </c>
      <c r="CG92" s="237" t="b">
        <f ca="1">OFFSET(CG92,-1,0)</f>
        <v>0</v>
      </c>
      <c r="CH92" s="12" t="s">
        <v>34</v>
      </c>
      <c r="CI92" s="19" t="b">
        <f t="shared" ca="1" si="759"/>
        <v>1</v>
      </c>
      <c r="CJ92" s="237">
        <f t="shared" ref="CJ92:CJ95" ca="1" si="771">OFFSET(CJ92,-1,0)+1</f>
        <v>2236103</v>
      </c>
      <c r="CK92" s="19" t="str">
        <f t="shared" ca="1" si="759"/>
        <v>-</v>
      </c>
      <c r="CL92" s="19">
        <f t="shared" ca="1" si="759"/>
        <v>1</v>
      </c>
      <c r="CM92" s="19">
        <f t="shared" ca="1" si="759"/>
        <v>1</v>
      </c>
      <c r="CN92" s="9"/>
      <c r="CO92" s="444">
        <f t="shared" ca="1" si="732"/>
        <v>652</v>
      </c>
      <c r="CP92" s="444">
        <f t="shared" ca="1" si="732"/>
        <v>686</v>
      </c>
      <c r="CQ92" s="444">
        <f t="shared" ca="1" si="732"/>
        <v>721</v>
      </c>
      <c r="CR92" s="152">
        <f t="shared" ca="1" si="733"/>
        <v>378</v>
      </c>
      <c r="CS92" s="152">
        <f t="shared" ca="1" si="733"/>
        <v>413</v>
      </c>
      <c r="CT92" s="152">
        <f t="shared" ca="1" si="733"/>
        <v>448</v>
      </c>
      <c r="CU92" s="19" t="str">
        <f t="shared" ca="1" si="734"/>
        <v>-</v>
      </c>
      <c r="CV92" s="12" t="b">
        <v>0</v>
      </c>
      <c r="CW92" s="12" t="b">
        <v>0</v>
      </c>
      <c r="CX92" s="12" t="b">
        <v>0</v>
      </c>
      <c r="CY92" s="12" t="b">
        <v>0</v>
      </c>
      <c r="CZ92" s="19" t="b">
        <f t="shared" ca="1" si="734"/>
        <v>1</v>
      </c>
      <c r="DA92" s="19">
        <f t="shared" ca="1" si="734"/>
        <v>0</v>
      </c>
      <c r="DB92" s="19">
        <f t="shared" ca="1" si="734"/>
        <v>0</v>
      </c>
      <c r="DC92" s="19">
        <f t="shared" ca="1" si="734"/>
        <v>0</v>
      </c>
      <c r="DD92" s="19">
        <f t="shared" ca="1" si="734"/>
        <v>0</v>
      </c>
      <c r="DE92" s="19">
        <f t="shared" ca="1" si="734"/>
        <v>0</v>
      </c>
      <c r="DF92" s="19">
        <f t="shared" ca="1" si="734"/>
        <v>0</v>
      </c>
      <c r="DG92" s="19">
        <f t="shared" ca="1" si="734"/>
        <v>0</v>
      </c>
      <c r="DH92" s="19">
        <f t="shared" ca="1" si="734"/>
        <v>0</v>
      </c>
      <c r="DI92" s="19">
        <f t="shared" ca="1" si="734"/>
        <v>0</v>
      </c>
      <c r="DJ92" s="19">
        <f t="shared" ca="1" si="734"/>
        <v>0</v>
      </c>
      <c r="DK92" s="19">
        <f t="shared" ca="1" si="734"/>
        <v>0</v>
      </c>
      <c r="DL92" s="19">
        <f t="shared" ca="1" si="735"/>
        <v>0</v>
      </c>
      <c r="DM92" s="12">
        <v>3</v>
      </c>
      <c r="DN92" s="12">
        <v>3</v>
      </c>
      <c r="DO92" s="19">
        <f t="shared" ref="DO92:DR95" ca="1" si="772">OFFSET(DO$5,$B92,0)</f>
        <v>0</v>
      </c>
      <c r="DP92" s="12">
        <v>2</v>
      </c>
      <c r="DQ92" s="12">
        <v>-2</v>
      </c>
      <c r="DR92" s="19" t="str">
        <f t="shared" ca="1" si="735"/>
        <v>-</v>
      </c>
      <c r="DS92" s="19" t="str">
        <f t="shared" ca="1" si="735"/>
        <v>-</v>
      </c>
      <c r="DT92" s="19" t="str">
        <f t="shared" ca="1" si="735"/>
        <v>-</v>
      </c>
      <c r="DU92" s="251">
        <f t="shared" ca="1" si="760"/>
        <v>0</v>
      </c>
      <c r="DV92" s="251">
        <f t="shared" ref="DV92:DV94" si="773">DP92</f>
        <v>2</v>
      </c>
      <c r="DW92" s="251">
        <f t="shared" si="761"/>
        <v>-2</v>
      </c>
      <c r="DX92" s="19" t="str">
        <f t="shared" ca="1" si="735"/>
        <v>-</v>
      </c>
      <c r="DY92" s="19" t="str">
        <f t="shared" ca="1" si="735"/>
        <v>-</v>
      </c>
      <c r="DZ92" s="19" t="str">
        <f t="shared" ca="1" si="735"/>
        <v>-</v>
      </c>
      <c r="EA92" s="19" t="str">
        <f t="shared" ca="1" si="735"/>
        <v>-</v>
      </c>
      <c r="EB92" s="19" t="str">
        <f t="shared" ca="1" si="735"/>
        <v>-</v>
      </c>
      <c r="EC92" s="19" t="str">
        <f t="shared" ca="1" si="735"/>
        <v>-</v>
      </c>
      <c r="ED92" s="19">
        <f t="shared" ca="1" si="735"/>
        <v>0</v>
      </c>
      <c r="EE92" s="19">
        <f t="shared" ca="1" si="735"/>
        <v>0</v>
      </c>
      <c r="EF92" s="19">
        <f t="shared" ca="1" si="735"/>
        <v>0</v>
      </c>
      <c r="EG92" s="19">
        <f t="shared" ca="1" si="735"/>
        <v>0</v>
      </c>
      <c r="EH92" s="19">
        <f t="shared" ca="1" si="735"/>
        <v>0</v>
      </c>
      <c r="EI92" s="19">
        <f t="shared" ca="1" si="735"/>
        <v>0</v>
      </c>
      <c r="EJ92" s="19">
        <f t="shared" ca="1" si="735"/>
        <v>0</v>
      </c>
      <c r="EK92" s="19">
        <f t="shared" ca="1" si="735"/>
        <v>0</v>
      </c>
      <c r="EL92" s="19">
        <f t="shared" ca="1" si="735"/>
        <v>0</v>
      </c>
      <c r="EM92" s="19">
        <f t="shared" ca="1" si="735"/>
        <v>0</v>
      </c>
      <c r="EN92" s="19">
        <f t="shared" ca="1" si="735"/>
        <v>0</v>
      </c>
      <c r="EO92" s="19">
        <f t="shared" ca="1" si="735"/>
        <v>0</v>
      </c>
      <c r="EP92" s="19">
        <f t="shared" ca="1" si="735"/>
        <v>0</v>
      </c>
      <c r="EQ92" s="19">
        <f t="shared" ca="1" si="735"/>
        <v>0</v>
      </c>
      <c r="ER92" s="19">
        <f t="shared" ca="1" si="735"/>
        <v>0</v>
      </c>
      <c r="ES92" s="19">
        <f t="shared" ca="1" si="735"/>
        <v>0</v>
      </c>
      <c r="ET92" s="19">
        <f t="shared" ca="1" si="736"/>
        <v>0</v>
      </c>
      <c r="EU92" s="19">
        <f t="shared" ca="1" si="736"/>
        <v>0</v>
      </c>
      <c r="EV92" s="19">
        <f t="shared" ca="1" si="736"/>
        <v>0</v>
      </c>
      <c r="EW92" s="19">
        <f t="shared" ca="1" si="736"/>
        <v>0</v>
      </c>
      <c r="EX92" s="19">
        <f t="shared" ca="1" si="736"/>
        <v>0</v>
      </c>
      <c r="EY92" s="19">
        <f t="shared" ca="1" si="736"/>
        <v>0</v>
      </c>
      <c r="EZ92" s="19">
        <f t="shared" ca="1" si="736"/>
        <v>0</v>
      </c>
      <c r="FA92" s="19">
        <f t="shared" ca="1" si="736"/>
        <v>0</v>
      </c>
      <c r="FB92" s="19">
        <f t="shared" ca="1" si="736"/>
        <v>0</v>
      </c>
      <c r="FC92" s="19">
        <f t="shared" ca="1" si="736"/>
        <v>0</v>
      </c>
      <c r="FD92" s="19">
        <f t="shared" ca="1" si="736"/>
        <v>0</v>
      </c>
      <c r="FE92" s="19">
        <f t="shared" ca="1" si="736"/>
        <v>0</v>
      </c>
      <c r="FF92" s="19">
        <f t="shared" ca="1" si="736"/>
        <v>0</v>
      </c>
      <c r="FG92" s="19">
        <f t="shared" ca="1" si="736"/>
        <v>0</v>
      </c>
      <c r="FH92" s="19">
        <f t="shared" ca="1" si="736"/>
        <v>0</v>
      </c>
      <c r="FI92" s="19">
        <f t="shared" ca="1" si="736"/>
        <v>0</v>
      </c>
      <c r="FJ92" s="19">
        <f t="shared" ca="1" si="737"/>
        <v>0</v>
      </c>
      <c r="FK92" s="19">
        <f t="shared" ca="1" si="737"/>
        <v>0</v>
      </c>
      <c r="FL92" s="19">
        <f t="shared" ca="1" si="737"/>
        <v>0</v>
      </c>
      <c r="FM92" s="19">
        <f t="shared" ca="1" si="737"/>
        <v>0</v>
      </c>
      <c r="FN92" s="19">
        <f t="shared" ca="1" si="737"/>
        <v>0</v>
      </c>
      <c r="FO92" s="19">
        <f t="shared" ca="1" si="737"/>
        <v>0</v>
      </c>
      <c r="FP92" s="19">
        <f t="shared" ca="1" si="737"/>
        <v>0</v>
      </c>
      <c r="FQ92" s="19">
        <f t="shared" ca="1" si="737"/>
        <v>0</v>
      </c>
      <c r="FR92" s="19">
        <f t="shared" ca="1" si="737"/>
        <v>0</v>
      </c>
      <c r="FS92" s="19">
        <f t="shared" ca="1" si="737"/>
        <v>0</v>
      </c>
      <c r="FT92" s="19">
        <f t="shared" ca="1" si="737"/>
        <v>0</v>
      </c>
      <c r="FU92" s="19">
        <f t="shared" ca="1" si="737"/>
        <v>0</v>
      </c>
      <c r="FV92" s="19">
        <f t="shared" ca="1" si="737"/>
        <v>0</v>
      </c>
      <c r="FW92" s="19">
        <f t="shared" ca="1" si="737"/>
        <v>0</v>
      </c>
      <c r="FX92" s="19">
        <f t="shared" ca="1" si="737"/>
        <v>0</v>
      </c>
      <c r="FY92" s="19">
        <f t="shared" ca="1" si="737"/>
        <v>0</v>
      </c>
      <c r="FZ92" s="19">
        <f t="shared" ca="1" si="737"/>
        <v>0</v>
      </c>
      <c r="GA92" s="19">
        <f t="shared" ca="1" si="737"/>
        <v>0</v>
      </c>
      <c r="GB92" s="19">
        <f t="shared" ca="1" si="737"/>
        <v>0</v>
      </c>
      <c r="GC92" s="19">
        <f t="shared" ca="1" si="737"/>
        <v>0</v>
      </c>
      <c r="GD92" s="19">
        <f t="shared" ca="1" si="737"/>
        <v>0</v>
      </c>
      <c r="GE92" s="19">
        <f t="shared" ca="1" si="737"/>
        <v>0</v>
      </c>
      <c r="GF92" s="19">
        <f t="shared" ca="1" si="737"/>
        <v>0</v>
      </c>
      <c r="GG92" s="19">
        <f t="shared" ca="1" si="737"/>
        <v>0</v>
      </c>
      <c r="GH92" s="19">
        <f t="shared" ca="1" si="737"/>
        <v>0</v>
      </c>
      <c r="GI92" s="19">
        <f t="shared" ca="1" si="737"/>
        <v>0</v>
      </c>
      <c r="GJ92" s="19">
        <f t="shared" ca="1" si="737"/>
        <v>0</v>
      </c>
      <c r="GK92" s="19">
        <f t="shared" ca="1" si="737"/>
        <v>0</v>
      </c>
      <c r="GL92" s="19">
        <f t="shared" ca="1" si="737"/>
        <v>0</v>
      </c>
      <c r="GM92" s="19">
        <f t="shared" ca="1" si="737"/>
        <v>0</v>
      </c>
      <c r="GN92" s="19">
        <f t="shared" ca="1" si="737"/>
        <v>0</v>
      </c>
      <c r="GO92" s="19">
        <f t="shared" ca="1" si="737"/>
        <v>0</v>
      </c>
      <c r="GP92" s="19">
        <f t="shared" ca="1" si="737"/>
        <v>0</v>
      </c>
      <c r="GQ92" s="19">
        <f t="shared" ca="1" si="737"/>
        <v>0</v>
      </c>
      <c r="GR92" s="19">
        <f t="shared" ca="1" si="737"/>
        <v>0</v>
      </c>
      <c r="GS92" s="19">
        <f t="shared" ca="1" si="737"/>
        <v>0</v>
      </c>
      <c r="GT92" s="19">
        <f t="shared" ca="1" si="737"/>
        <v>0</v>
      </c>
      <c r="GU92" s="19">
        <f t="shared" ca="1" si="737"/>
        <v>0</v>
      </c>
      <c r="GV92" s="19">
        <f t="shared" ca="1" si="737"/>
        <v>0</v>
      </c>
      <c r="GW92" s="19">
        <f t="shared" ca="1" si="737"/>
        <v>0</v>
      </c>
      <c r="GX92" s="19">
        <f t="shared" ca="1" si="737"/>
        <v>0</v>
      </c>
      <c r="GY92" s="19">
        <f t="shared" ca="1" si="737"/>
        <v>0</v>
      </c>
      <c r="GZ92" s="19">
        <f t="shared" ca="1" si="737"/>
        <v>0</v>
      </c>
      <c r="HA92" s="19">
        <f t="shared" ca="1" si="737"/>
        <v>0</v>
      </c>
      <c r="HB92" s="19">
        <f t="shared" ca="1" si="737"/>
        <v>0</v>
      </c>
      <c r="HC92" s="19">
        <f t="shared" ca="1" si="737"/>
        <v>0</v>
      </c>
      <c r="HD92" s="19">
        <f t="shared" ca="1" si="737"/>
        <v>0</v>
      </c>
      <c r="HE92" s="19">
        <f t="shared" ca="1" si="737"/>
        <v>0</v>
      </c>
      <c r="HF92" s="19">
        <f t="shared" ca="1" si="737"/>
        <v>0</v>
      </c>
      <c r="HG92" s="19">
        <f t="shared" ca="1" si="737"/>
        <v>0</v>
      </c>
      <c r="HH92" s="19">
        <f t="shared" ca="1" si="737"/>
        <v>0</v>
      </c>
      <c r="HI92" s="19">
        <f t="shared" ca="1" si="737"/>
        <v>0</v>
      </c>
      <c r="HJ92" s="19">
        <f t="shared" ca="1" si="737"/>
        <v>0</v>
      </c>
      <c r="HK92" s="19">
        <f t="shared" ca="1" si="737"/>
        <v>0</v>
      </c>
      <c r="HL92" s="19">
        <f t="shared" ca="1" si="738"/>
        <v>0</v>
      </c>
      <c r="HM92" s="19">
        <f t="shared" ca="1" si="738"/>
        <v>0</v>
      </c>
      <c r="HN92" s="19">
        <f t="shared" ca="1" si="738"/>
        <v>0</v>
      </c>
      <c r="HO92" s="19">
        <f t="shared" ca="1" si="738"/>
        <v>0</v>
      </c>
      <c r="HP92" s="19">
        <f t="shared" ca="1" si="738"/>
        <v>0</v>
      </c>
      <c r="HQ92" s="19">
        <f t="shared" ca="1" si="738"/>
        <v>0</v>
      </c>
      <c r="HR92" s="19">
        <f t="shared" ca="1" si="738"/>
        <v>0</v>
      </c>
      <c r="HS92" s="19">
        <f t="shared" ca="1" si="738"/>
        <v>0</v>
      </c>
      <c r="HT92" s="19">
        <f t="shared" ca="1" si="738"/>
        <v>0</v>
      </c>
      <c r="HU92" s="19">
        <f t="shared" ca="1" si="738"/>
        <v>0</v>
      </c>
      <c r="HV92" s="19">
        <f t="shared" ca="1" si="738"/>
        <v>0</v>
      </c>
      <c r="HW92" s="19">
        <f t="shared" ca="1" si="738"/>
        <v>0</v>
      </c>
      <c r="HX92" s="19">
        <f t="shared" ca="1" si="738"/>
        <v>0</v>
      </c>
      <c r="HY92" s="19">
        <f t="shared" ca="1" si="738"/>
        <v>0</v>
      </c>
      <c r="HZ92" s="19">
        <f t="shared" ca="1" si="738"/>
        <v>0</v>
      </c>
      <c r="IA92" s="19">
        <f t="shared" ca="1" si="738"/>
        <v>0</v>
      </c>
      <c r="IB92" s="19">
        <f t="shared" ca="1" si="738"/>
        <v>0</v>
      </c>
      <c r="IC92" s="19">
        <f t="shared" ca="1" si="738"/>
        <v>0</v>
      </c>
      <c r="ID92" s="19">
        <f t="shared" ca="1" si="738"/>
        <v>0</v>
      </c>
      <c r="IE92" s="5">
        <f t="shared" ca="1" si="739"/>
        <v>67</v>
      </c>
      <c r="IF92" s="9"/>
      <c r="IG92" s="5">
        <f t="shared" ca="1" si="740"/>
        <v>1</v>
      </c>
      <c r="IH92" s="5" t="b">
        <f t="shared" ca="1" si="740"/>
        <v>0</v>
      </c>
      <c r="II92" s="19">
        <f t="shared" ca="1" si="741"/>
        <v>0</v>
      </c>
      <c r="IJ92" s="5">
        <f t="shared" ca="1" si="740"/>
        <v>55</v>
      </c>
      <c r="IK92" s="19">
        <f t="shared" ca="1" si="741"/>
        <v>1</v>
      </c>
      <c r="IL92" s="19">
        <f t="shared" ca="1" si="741"/>
        <v>0</v>
      </c>
      <c r="IM92" s="19">
        <f t="shared" ca="1" si="741"/>
        <v>0</v>
      </c>
      <c r="IN92" s="19">
        <f t="shared" ca="1" si="741"/>
        <v>0</v>
      </c>
      <c r="IO92" s="19">
        <f t="shared" ca="1" si="741"/>
        <v>0</v>
      </c>
      <c r="IP92" s="19">
        <f t="shared" ca="1" si="741"/>
        <v>0</v>
      </c>
      <c r="IQ92" s="19">
        <f t="shared" ca="1" si="741"/>
        <v>0</v>
      </c>
      <c r="IR92" s="19">
        <f t="shared" ca="1" si="741"/>
        <v>0</v>
      </c>
      <c r="IS92" s="19">
        <f t="shared" ca="1" si="741"/>
        <v>0</v>
      </c>
      <c r="IT92" s="19">
        <f t="shared" ca="1" si="741"/>
        <v>0</v>
      </c>
      <c r="IU92" s="19">
        <f t="shared" ca="1" si="741"/>
        <v>0</v>
      </c>
      <c r="IV92" s="19">
        <f t="shared" ca="1" si="741"/>
        <v>0</v>
      </c>
      <c r="IW92" s="19">
        <f t="shared" ca="1" si="741"/>
        <v>0</v>
      </c>
      <c r="IX92" s="19">
        <f t="shared" ca="1" si="741"/>
        <v>0</v>
      </c>
      <c r="IY92" s="19">
        <f t="shared" ca="1" si="741"/>
        <v>0</v>
      </c>
      <c r="IZ92" s="19">
        <f t="shared" ca="1" si="741"/>
        <v>0</v>
      </c>
      <c r="JA92" s="19">
        <f t="shared" ca="1" si="741"/>
        <v>0</v>
      </c>
      <c r="JB92" s="19">
        <f t="shared" ca="1" si="741"/>
        <v>0</v>
      </c>
      <c r="JC92" s="19">
        <f t="shared" ca="1" si="741"/>
        <v>0</v>
      </c>
      <c r="JD92" s="19">
        <f t="shared" ca="1" si="741"/>
        <v>0</v>
      </c>
      <c r="JE92" s="19">
        <f t="shared" ca="1" si="741"/>
        <v>0</v>
      </c>
      <c r="JF92" s="19">
        <f t="shared" ca="1" si="741"/>
        <v>0</v>
      </c>
      <c r="JG92" s="19">
        <f t="shared" ca="1" si="741"/>
        <v>1</v>
      </c>
      <c r="JH92" s="19">
        <f t="shared" ca="1" si="741"/>
        <v>0</v>
      </c>
      <c r="JI92" s="19">
        <f t="shared" ca="1" si="741"/>
        <v>1</v>
      </c>
      <c r="JJ92" s="9"/>
      <c r="JK92" s="5" t="b">
        <f t="shared" ca="1" si="742"/>
        <v>0</v>
      </c>
      <c r="JL92" s="19" t="str">
        <f t="shared" ca="1" si="743"/>
        <v>-</v>
      </c>
      <c r="JM92" s="19" t="str">
        <f t="shared" ca="1" si="743"/>
        <v>-</v>
      </c>
      <c r="JN92" s="5" t="b">
        <f t="shared" ca="1" si="744"/>
        <v>0</v>
      </c>
      <c r="JO92" s="5" t="b">
        <f t="shared" ca="1" si="744"/>
        <v>0</v>
      </c>
      <c r="JP92" s="5" t="b">
        <f t="shared" ca="1" si="744"/>
        <v>1</v>
      </c>
      <c r="JQ92" s="144">
        <f t="shared" ca="1" si="762"/>
        <v>1</v>
      </c>
      <c r="JR92" s="144">
        <f t="shared" ca="1" si="762"/>
        <v>1</v>
      </c>
      <c r="JS92" s="19" t="str">
        <f t="shared" ca="1" si="763"/>
        <v>-</v>
      </c>
      <c r="JT92" s="19" t="str">
        <f t="shared" ca="1" si="763"/>
        <v>-</v>
      </c>
      <c r="JU92" s="19" t="str">
        <f t="shared" ca="1" si="763"/>
        <v>-</v>
      </c>
      <c r="JV92" s="19" t="str">
        <f t="shared" ca="1" si="763"/>
        <v>-</v>
      </c>
      <c r="JW92" s="19">
        <f t="shared" ca="1" si="763"/>
        <v>1</v>
      </c>
      <c r="JX92" s="19">
        <f t="shared" ca="1" si="763"/>
        <v>0.66</v>
      </c>
      <c r="JY92" s="19" t="str">
        <f t="shared" ca="1" si="763"/>
        <v>-</v>
      </c>
      <c r="JZ92" s="5" t="b" cm="1">
        <f t="array" aca="1" ref="JZ92" ca="1">IF(OR(KA92:KH92&lt;&gt;"-"),TRUE,"-")</f>
        <v>1</v>
      </c>
      <c r="KA92" s="237">
        <f t="shared" ref="KA92:KH95" ca="1" si="774">OFFSET(KA92,-1,0)</f>
        <v>2</v>
      </c>
      <c r="KB92" s="237">
        <f t="shared" ca="1" si="774"/>
        <v>2</v>
      </c>
      <c r="KC92" s="237">
        <f t="shared" ca="1" si="774"/>
        <v>2</v>
      </c>
      <c r="KD92" s="237">
        <f t="shared" ca="1" si="774"/>
        <v>2</v>
      </c>
      <c r="KE92" s="237">
        <f t="shared" ca="1" si="774"/>
        <v>2</v>
      </c>
      <c r="KF92" s="237">
        <f t="shared" ca="1" si="774"/>
        <v>2</v>
      </c>
      <c r="KG92" s="237">
        <f t="shared" ca="1" si="774"/>
        <v>2</v>
      </c>
      <c r="KH92" s="237">
        <f t="shared" ca="1" si="774"/>
        <v>2</v>
      </c>
      <c r="KI92" s="5" t="str">
        <f t="array" aca="1" ref="KI92" ca="1">IF(OR(KJ92:KP92&lt;&gt;"-"),TRUE,"-")</f>
        <v>-</v>
      </c>
      <c r="KJ92" s="19" t="str">
        <f t="shared" ca="1" si="765"/>
        <v>-</v>
      </c>
      <c r="KK92" s="19" t="str">
        <f t="shared" ca="1" si="765"/>
        <v>-</v>
      </c>
      <c r="KL92" s="19" t="str">
        <f t="shared" ca="1" si="765"/>
        <v>-</v>
      </c>
      <c r="KM92" s="19" t="str">
        <f t="shared" ca="1" si="765"/>
        <v>-</v>
      </c>
      <c r="KN92" s="19" t="str">
        <f t="shared" ca="1" si="765"/>
        <v>-</v>
      </c>
      <c r="KO92" s="19" t="str">
        <f t="shared" ca="1" si="765"/>
        <v>-</v>
      </c>
      <c r="KP92" s="19" t="str">
        <f t="shared" ca="1" si="765"/>
        <v>-</v>
      </c>
      <c r="KQ92" s="19" t="b">
        <f t="shared" ca="1" si="765"/>
        <v>0</v>
      </c>
      <c r="KR92" s="144">
        <f t="shared" ca="1" si="746"/>
        <v>2</v>
      </c>
      <c r="KS92" s="19">
        <f t="shared" ca="1" si="765"/>
        <v>2</v>
      </c>
      <c r="KT92" s="19" t="b">
        <f t="shared" ca="1" si="765"/>
        <v>0</v>
      </c>
      <c r="KU92" s="19" t="str">
        <f t="shared" ca="1" si="765"/>
        <v>-</v>
      </c>
      <c r="KV92" s="5" t="str">
        <f t="shared" ca="1" si="747"/>
        <v>-</v>
      </c>
      <c r="KW92" s="5" t="str">
        <f t="shared" ca="1" si="747"/>
        <v>-</v>
      </c>
      <c r="KX92" s="5" t="str">
        <f t="shared" ca="1" si="747"/>
        <v>-</v>
      </c>
      <c r="KY92" s="5" t="str">
        <f t="shared" ca="1" si="747"/>
        <v>-</v>
      </c>
      <c r="KZ92" s="19" t="b">
        <f t="shared" ca="1" si="766"/>
        <v>0</v>
      </c>
      <c r="LA92" s="19" t="str">
        <f t="shared" ca="1" si="766"/>
        <v>-</v>
      </c>
      <c r="LB92" s="19" t="str">
        <f ca="1">OFFSET(LB$5,$B92,0)</f>
        <v>-</v>
      </c>
      <c r="LC92" s="19" t="b">
        <f ca="1">OFFSET(LC$5,$B92,0)</f>
        <v>1</v>
      </c>
      <c r="LD92" s="19">
        <f t="shared" ca="1" si="766"/>
        <v>0.75</v>
      </c>
      <c r="LE92" s="19">
        <f t="shared" ca="1" si="766"/>
        <v>0.75</v>
      </c>
      <c r="LF92" s="19">
        <f t="shared" ca="1" si="766"/>
        <v>0.99</v>
      </c>
      <c r="LG92" s="19">
        <f t="shared" ca="1" si="766"/>
        <v>0.5</v>
      </c>
      <c r="LH92" s="19">
        <f t="shared" ca="1" si="766"/>
        <v>0</v>
      </c>
      <c r="LI92" s="19">
        <f t="shared" ca="1" si="766"/>
        <v>0</v>
      </c>
      <c r="LJ92" s="19" t="str">
        <f t="shared" ca="1" si="766"/>
        <v>-</v>
      </c>
      <c r="LK92" s="5" t="str" cm="1">
        <f t="array" aca="1" ref="LK92" ca="1">INDEX(i.meatgrid,$Q92,LK$7)</f>
        <v>-</v>
      </c>
      <c r="LL92" s="19" t="str">
        <f t="shared" ca="1" si="766"/>
        <v>-</v>
      </c>
      <c r="LM92" s="5">
        <f t="shared" ca="1" si="749"/>
        <v>1</v>
      </c>
      <c r="LN92" s="9"/>
      <c r="LO92" s="19">
        <f t="shared" ca="1" si="766"/>
        <v>70</v>
      </c>
      <c r="LP92" s="19">
        <f t="shared" ca="1" si="750"/>
        <v>50</v>
      </c>
      <c r="LQ92" s="19">
        <f t="shared" ca="1" si="750"/>
        <v>80</v>
      </c>
      <c r="LR92" s="19">
        <f t="shared" ca="1" si="750"/>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1"/>
        <v>1</v>
      </c>
      <c r="LX92" s="5">
        <f t="shared" ca="1" si="752"/>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53"/>
        <v>1</v>
      </c>
      <c r="MH92" s="9"/>
      <c r="MI92" s="19" t="b">
        <f t="shared" ca="1" si="754"/>
        <v>0</v>
      </c>
      <c r="MJ92" s="19" t="b">
        <f t="shared" ca="1" si="754"/>
        <v>0</v>
      </c>
      <c r="MK92" s="19">
        <f t="shared" ca="1" si="754"/>
        <v>1</v>
      </c>
      <c r="ML92" s="19">
        <f t="shared" ca="1" si="754"/>
        <v>0.75</v>
      </c>
      <c r="MM92" s="19">
        <f t="shared" ca="1" si="754"/>
        <v>0.75</v>
      </c>
      <c r="MN92" s="19">
        <f t="shared" ca="1" si="754"/>
        <v>0.8</v>
      </c>
      <c r="MO92" s="19">
        <f t="shared" ca="1" si="754"/>
        <v>0.82499999999999996</v>
      </c>
      <c r="MP92" s="19">
        <f t="shared" ca="1" si="754"/>
        <v>0.875</v>
      </c>
      <c r="MQ92" s="19">
        <f t="shared" ca="1" si="754"/>
        <v>0.9</v>
      </c>
      <c r="MR92" s="19">
        <f t="shared" ca="1" si="754"/>
        <v>1</v>
      </c>
      <c r="MS92" s="19">
        <f t="shared" ca="1" si="754"/>
        <v>0.875</v>
      </c>
      <c r="MT92" s="19" t="b">
        <f t="shared" ca="1" si="754"/>
        <v>1</v>
      </c>
      <c r="MU92" s="19">
        <f t="shared" ca="1" si="754"/>
        <v>74.989999999999995</v>
      </c>
      <c r="MV92" s="19" t="str">
        <f t="shared" ca="1" si="754"/>
        <v>-</v>
      </c>
      <c r="MW92" s="19" t="str">
        <f t="shared" ca="1" si="754"/>
        <v>-</v>
      </c>
      <c r="MX92" s="19" t="str">
        <f t="shared" ca="1" si="754"/>
        <v>-</v>
      </c>
      <c r="MY92" s="19" t="str">
        <f t="shared" ca="1" si="755"/>
        <v>-</v>
      </c>
      <c r="MZ92" s="19" t="str">
        <f t="shared" ca="1" si="755"/>
        <v>-</v>
      </c>
      <c r="NA92" s="19" t="str">
        <f t="shared" ca="1" si="755"/>
        <v>-</v>
      </c>
      <c r="NB92" s="19" t="str">
        <f t="shared" ca="1" si="755"/>
        <v>-</v>
      </c>
      <c r="NC92" s="19">
        <f t="shared" ca="1" si="755"/>
        <v>36.99</v>
      </c>
      <c r="ND92" s="19">
        <f t="shared" ca="1" si="755"/>
        <v>36.99</v>
      </c>
      <c r="NE92" s="19" t="str">
        <f t="shared" ca="1" si="755"/>
        <v>-</v>
      </c>
      <c r="NF92" s="19" t="str">
        <f t="shared" ca="1" si="755"/>
        <v>-</v>
      </c>
      <c r="NG92" s="19" t="str">
        <f t="shared" ca="1" si="755"/>
        <v>-</v>
      </c>
      <c r="NH92" s="19" t="str">
        <f t="shared" ca="1" si="755"/>
        <v>-</v>
      </c>
      <c r="NI92" s="19" t="str">
        <f t="shared" ca="1" si="755"/>
        <v>-</v>
      </c>
      <c r="NJ92" s="19">
        <f t="shared" ca="1" si="755"/>
        <v>49.99</v>
      </c>
      <c r="NK92" s="19">
        <f t="shared" ca="1" si="755"/>
        <v>49.99</v>
      </c>
      <c r="NL92" s="19">
        <f t="shared" ca="1" si="755"/>
        <v>49.99</v>
      </c>
      <c r="NM92" s="19">
        <f t="shared" ca="1" si="755"/>
        <v>49.99</v>
      </c>
      <c r="NN92" s="19">
        <f t="shared" ca="1" si="755"/>
        <v>49.99</v>
      </c>
      <c r="NO92" s="19">
        <f t="shared" ca="1" si="755"/>
        <v>49.99</v>
      </c>
      <c r="NP92" s="19">
        <f t="shared" ca="1" si="755"/>
        <v>49.99</v>
      </c>
      <c r="NQ92" s="19">
        <f t="shared" ca="1" si="755"/>
        <v>49.99</v>
      </c>
      <c r="NR92" s="19">
        <f t="shared" ca="1" si="755"/>
        <v>412.99</v>
      </c>
      <c r="NS92" s="19">
        <f t="shared" ca="1" si="755"/>
        <v>412.99</v>
      </c>
      <c r="NT92" s="19" t="str">
        <f t="shared" ca="1" si="755"/>
        <v>-</v>
      </c>
      <c r="NU92" s="19" t="str">
        <f t="shared" ca="1" si="755"/>
        <v>-</v>
      </c>
      <c r="NV92" s="19" t="str">
        <f t="shared" ca="1" si="755"/>
        <v>-</v>
      </c>
      <c r="NW92" s="19" t="str">
        <f t="shared" ca="1" si="755"/>
        <v>-</v>
      </c>
      <c r="NX92" s="19" t="str">
        <f t="shared" ca="1" si="755"/>
        <v>-</v>
      </c>
      <c r="NY92" s="19">
        <f t="shared" ca="1" si="755"/>
        <v>6.8900000000000006</v>
      </c>
      <c r="NZ92" s="19">
        <f t="shared" ca="1" si="755"/>
        <v>6.8900000000000006</v>
      </c>
      <c r="OA92" s="19">
        <f t="shared" ca="1" si="755"/>
        <v>6.8900000000000006</v>
      </c>
      <c r="OB92" s="19">
        <f t="shared" ca="1" si="755"/>
        <v>6.8900000000000006</v>
      </c>
      <c r="OC92" s="19">
        <f t="shared" ca="1" si="755"/>
        <v>6.8900000000000006</v>
      </c>
      <c r="OD92" s="19">
        <f t="shared" ca="1" si="755"/>
        <v>6.8900000000000006</v>
      </c>
      <c r="OE92" s="19">
        <f t="shared" ca="1" si="755"/>
        <v>6.8900000000000006</v>
      </c>
      <c r="OF92" s="19">
        <f t="shared" ca="1" si="755"/>
        <v>6.8900000000000006</v>
      </c>
      <c r="OG92" s="19">
        <f t="shared" ca="1" si="755"/>
        <v>346.99</v>
      </c>
      <c r="OH92" s="19">
        <f t="shared" ca="1" si="755"/>
        <v>346.99</v>
      </c>
      <c r="OI92" s="19" t="str">
        <f t="shared" ca="1" si="755"/>
        <v>-</v>
      </c>
      <c r="OJ92" s="19" t="str">
        <f t="shared" ca="1" si="755"/>
        <v>-</v>
      </c>
      <c r="OK92" s="19" t="str">
        <f t="shared" ca="1" si="755"/>
        <v>-</v>
      </c>
      <c r="OL92" s="19" t="str">
        <f t="shared" ca="1" si="755"/>
        <v>-</v>
      </c>
      <c r="OM92" s="19" t="str">
        <f t="shared" ca="1" si="755"/>
        <v>-</v>
      </c>
      <c r="ON92" s="19">
        <f t="shared" ca="1" si="755"/>
        <v>0</v>
      </c>
      <c r="OO92" s="24">
        <v>0</v>
      </c>
    </row>
    <row r="93" spans="1:405" outlineLevel="2">
      <c r="A93" s="21">
        <f t="shared" si="158"/>
        <v>88</v>
      </c>
      <c r="B93" s="222">
        <f t="shared" ca="1" si="767"/>
        <v>85</v>
      </c>
      <c r="C93">
        <v>203</v>
      </c>
      <c r="D93" s="144" t="str">
        <f t="shared" ca="1" si="716"/>
        <v>GSM</v>
      </c>
      <c r="E93" t="b">
        <v>0</v>
      </c>
      <c r="F93" t="b">
        <v>0</v>
      </c>
      <c r="G93" t="b">
        <f t="shared" si="717"/>
        <v>0</v>
      </c>
      <c r="H93" s="237">
        <f t="shared" ca="1" si="768"/>
        <v>2</v>
      </c>
      <c r="I93" s="237">
        <f t="shared" ca="1" si="768"/>
        <v>1</v>
      </c>
      <c r="J93" s="237" t="str">
        <f t="shared" ca="1" si="768"/>
        <v/>
      </c>
      <c r="K93" s="237">
        <f t="shared" ca="1" si="768"/>
        <v>2</v>
      </c>
      <c r="L93" s="237">
        <f t="shared" ca="1" si="756"/>
        <v>2</v>
      </c>
      <c r="M93" s="237">
        <f t="shared" ca="1" si="756"/>
        <v>2</v>
      </c>
      <c r="N93" s="237">
        <f t="shared" ca="1" si="756"/>
        <v>3</v>
      </c>
      <c r="O93" s="237">
        <f t="shared" ca="1" si="756"/>
        <v>1</v>
      </c>
      <c r="P93" s="237">
        <f t="shared" ca="1" si="756"/>
        <v>1</v>
      </c>
      <c r="Q93" s="237">
        <f t="shared" ca="1" si="756"/>
        <v>6</v>
      </c>
      <c r="R93" s="237">
        <f t="shared" ca="1" si="756"/>
        <v>1</v>
      </c>
      <c r="S93" s="237">
        <f t="shared" ca="1" si="756"/>
        <v>1</v>
      </c>
      <c r="T93" s="237">
        <f t="shared" ca="1" si="756"/>
        <v>1</v>
      </c>
      <c r="U93" s="275"/>
      <c r="V93" s="275"/>
      <c r="W93" s="237">
        <f t="shared" ca="1" si="757"/>
        <v>0</v>
      </c>
      <c r="X93" s="275"/>
      <c r="Y93" s="275">
        <f t="shared" ca="1" si="758"/>
        <v>0</v>
      </c>
      <c r="Z93" s="275">
        <f t="shared" ca="1" si="758"/>
        <v>0</v>
      </c>
      <c r="AA93" s="275">
        <f t="shared" ca="1" si="758"/>
        <v>0</v>
      </c>
      <c r="AB93" s="275">
        <f t="shared" ca="1" si="758"/>
        <v>0</v>
      </c>
      <c r="AC93" s="275">
        <f t="shared" ca="1" si="758"/>
        <v>0</v>
      </c>
      <c r="AD93" s="275">
        <f t="shared" ca="1" si="758"/>
        <v>0</v>
      </c>
      <c r="AE93" s="275">
        <f t="shared" ca="1" si="758"/>
        <v>0</v>
      </c>
      <c r="AF93" s="144">
        <f ca="1">INDEX(CHOOSE($N93,DataAutumn!i.AdultDrys,DataWinter!i.AdultDrys,DataSpring!i.AdultDrys),1,$M93)</f>
        <v>3</v>
      </c>
      <c r="AG93" s="5">
        <f t="shared" ca="1" si="718"/>
        <v>2</v>
      </c>
      <c r="AH93" s="5">
        <f t="shared" ca="1" si="718"/>
        <v>0</v>
      </c>
      <c r="AI93" s="5">
        <f t="shared" ca="1" si="719"/>
        <v>1</v>
      </c>
      <c r="AJ93">
        <f t="shared" ca="1" si="720"/>
        <v>1</v>
      </c>
      <c r="AL93" s="231" t="str">
        <f ca="1">TEXT(LEFT(OFFSET(AL93,-1,0),5)+1,"00000")&amp;MID(OFFSET(AL93,-1,0),6,FIND(" ",OFFSET(AL93,-1,0),7)-5)
&amp; $D93           &amp; IF($IG93=0," FWM","")&amp;IF($IG93=1," MWM","")&amp;IF($IG93=5," Mat","")&amp;IF($IH93=TRUE,"&amp;BBT","    ")          &amp; " Day"&amp;INDEX(i.DOY,$N93,1)
&amp; " Scan"&amp;TEXT($O93,"0")        &amp;" "&amp; INDEX(DataMaster!$B$98:$B$104,$Q93,0)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9"/>
        <v>-</v>
      </c>
      <c r="AP93" s="237" t="str">
        <f t="shared" ca="1" si="769"/>
        <v>-</v>
      </c>
      <c r="AQ93" s="237" t="str">
        <f t="shared" ca="1" si="769"/>
        <v>-</v>
      </c>
      <c r="AR93" s="237" t="str">
        <f t="shared" ca="1" si="769"/>
        <v>-</v>
      </c>
      <c r="AS93" s="237" t="str">
        <f t="shared" ca="1" si="769"/>
        <v>-</v>
      </c>
      <c r="AT93" s="237" t="str">
        <f t="shared" ca="1" si="769"/>
        <v>-</v>
      </c>
      <c r="AU93" s="237" t="str">
        <f t="shared" ca="1" si="769"/>
        <v>-</v>
      </c>
      <c r="AV93" s="237" t="str">
        <f t="shared" ca="1" si="769"/>
        <v>-</v>
      </c>
      <c r="AW93" s="9"/>
      <c r="AX93" s="5" t="b">
        <f t="shared" ca="1" si="721"/>
        <v>0</v>
      </c>
      <c r="AY93" s="5" t="str">
        <f t="shared" ca="1" si="721"/>
        <v>-</v>
      </c>
      <c r="AZ93" s="5" t="b">
        <f t="shared" ca="1" si="721"/>
        <v>0</v>
      </c>
      <c r="BA93" s="5" t="b">
        <f t="shared" ca="1" si="721"/>
        <v>1</v>
      </c>
      <c r="BB93" s="5" t="b">
        <f t="shared" ca="1" si="721"/>
        <v>1</v>
      </c>
      <c r="BC93" s="144">
        <f t="shared" ca="1" si="721"/>
        <v>0</v>
      </c>
      <c r="BD93" s="19" t="b">
        <f t="shared" ca="1" si="722"/>
        <v>1</v>
      </c>
      <c r="BE93" s="9"/>
      <c r="BF93" s="5" t="str">
        <f t="shared" ca="1" si="723"/>
        <v>-</v>
      </c>
      <c r="BG93" s="19" t="str">
        <f t="shared" ca="1" si="724"/>
        <v>-</v>
      </c>
      <c r="BH93" s="19" t="str">
        <f t="shared" ca="1" si="724"/>
        <v>-</v>
      </c>
      <c r="BI93" s="19" t="str">
        <f t="shared" ca="1" si="724"/>
        <v>-</v>
      </c>
      <c r="BJ93" s="5" t="str">
        <f t="shared" ca="1" si="725"/>
        <v>-</v>
      </c>
      <c r="BK93" s="19" t="str">
        <f t="shared" ca="1" si="726"/>
        <v>-</v>
      </c>
      <c r="BL93" s="5" t="str">
        <f t="shared" ca="1" si="727"/>
        <v>-</v>
      </c>
      <c r="BM93" s="19" t="str">
        <f t="shared" ca="1" si="728"/>
        <v>-</v>
      </c>
      <c r="BN93" s="19" t="str">
        <f t="shared" ca="1" si="728"/>
        <v>-</v>
      </c>
      <c r="BO93" s="19" t="str">
        <f t="shared" ca="1" si="728"/>
        <v>-</v>
      </c>
      <c r="BP93" s="5" t="str">
        <f t="shared" ca="1" si="729"/>
        <v>-</v>
      </c>
      <c r="BQ93" s="9"/>
      <c r="BR93" s="19" t="str">
        <f t="shared" ca="1" si="730"/>
        <v>-</v>
      </c>
      <c r="BS93" s="19" t="str">
        <f t="shared" ca="1" si="730"/>
        <v>-</v>
      </c>
      <c r="BT93" s="19" t="str">
        <f t="shared" ca="1" si="730"/>
        <v>-</v>
      </c>
      <c r="BU93" s="19" t="str">
        <f t="shared" ca="1" si="730"/>
        <v>-</v>
      </c>
      <c r="BV93" s="19" t="str">
        <f t="shared" ca="1" si="730"/>
        <v>-</v>
      </c>
      <c r="BW93" s="19" t="str">
        <f t="shared" ca="1" si="730"/>
        <v>-</v>
      </c>
      <c r="BX93" s="19" t="str">
        <f t="shared" ca="1" si="730"/>
        <v>-</v>
      </c>
      <c r="BY93" s="19" t="str">
        <f t="shared" ca="1" si="730"/>
        <v>-</v>
      </c>
      <c r="BZ93" s="19" t="str">
        <f t="shared" ca="1" si="730"/>
        <v>-</v>
      </c>
      <c r="CA93" s="19" t="str">
        <f t="shared" ca="1" si="730"/>
        <v>-</v>
      </c>
      <c r="CB93" s="9"/>
      <c r="CC93" s="237" t="b">
        <f t="shared" ref="CC93:CG95" ca="1" si="775">OFFSET(CC93,-1,0)</f>
        <v>1</v>
      </c>
      <c r="CD93" s="12" t="b">
        <v>0</v>
      </c>
      <c r="CE93" s="237" t="b">
        <f t="shared" ca="1" si="775"/>
        <v>1</v>
      </c>
      <c r="CF93" s="251">
        <f t="shared" ca="1" si="770"/>
        <v>2236101</v>
      </c>
      <c r="CG93" s="237" t="b">
        <f t="shared" ca="1" si="775"/>
        <v>0</v>
      </c>
      <c r="CH93" s="12" t="s">
        <v>34</v>
      </c>
      <c r="CI93" s="19" t="b">
        <f t="shared" ca="1" si="759"/>
        <v>1</v>
      </c>
      <c r="CJ93" s="237">
        <f t="shared" ca="1" si="771"/>
        <v>2236104</v>
      </c>
      <c r="CK93" s="19" t="str">
        <f t="shared" ca="1" si="759"/>
        <v>-</v>
      </c>
      <c r="CL93" s="19">
        <f t="shared" ca="1" si="759"/>
        <v>1</v>
      </c>
      <c r="CM93" s="19">
        <f t="shared" ca="1" si="759"/>
        <v>1</v>
      </c>
      <c r="CN93" s="9"/>
      <c r="CO93" s="444">
        <f t="shared" ca="1" si="732"/>
        <v>652</v>
      </c>
      <c r="CP93" s="444">
        <f t="shared" ca="1" si="732"/>
        <v>686</v>
      </c>
      <c r="CQ93" s="444">
        <f t="shared" ca="1" si="732"/>
        <v>721</v>
      </c>
      <c r="CR93" s="152">
        <f t="shared" ca="1" si="733"/>
        <v>378</v>
      </c>
      <c r="CS93" s="152">
        <f t="shared" ca="1" si="733"/>
        <v>413</v>
      </c>
      <c r="CT93" s="152">
        <f t="shared" ca="1" si="733"/>
        <v>448</v>
      </c>
      <c r="CU93" s="19" t="str">
        <f t="shared" ca="1" si="734"/>
        <v>-</v>
      </c>
      <c r="CV93" s="12" t="b">
        <v>0</v>
      </c>
      <c r="CW93" s="12" t="b">
        <v>0</v>
      </c>
      <c r="CX93" s="12" t="b">
        <v>0</v>
      </c>
      <c r="CY93" s="12" t="b">
        <v>0</v>
      </c>
      <c r="CZ93" s="19" t="b">
        <f t="shared" ca="1" si="734"/>
        <v>1</v>
      </c>
      <c r="DA93" s="19">
        <f t="shared" ca="1" si="734"/>
        <v>0</v>
      </c>
      <c r="DB93" s="19">
        <f t="shared" ca="1" si="734"/>
        <v>0</v>
      </c>
      <c r="DC93" s="19">
        <f t="shared" ca="1" si="734"/>
        <v>0</v>
      </c>
      <c r="DD93" s="19">
        <f t="shared" ca="1" si="734"/>
        <v>0</v>
      </c>
      <c r="DE93" s="19">
        <f t="shared" ca="1" si="734"/>
        <v>0</v>
      </c>
      <c r="DF93" s="19">
        <f t="shared" ca="1" si="734"/>
        <v>0</v>
      </c>
      <c r="DG93" s="19">
        <f t="shared" ca="1" si="734"/>
        <v>0</v>
      </c>
      <c r="DH93" s="19">
        <f t="shared" ca="1" si="734"/>
        <v>0</v>
      </c>
      <c r="DI93" s="19">
        <f t="shared" ca="1" si="734"/>
        <v>0</v>
      </c>
      <c r="DJ93" s="19">
        <f t="shared" ca="1" si="734"/>
        <v>0</v>
      </c>
      <c r="DK93" s="19">
        <f t="shared" ca="1" si="734"/>
        <v>0</v>
      </c>
      <c r="DL93" s="19">
        <f t="shared" ca="1" si="735"/>
        <v>0</v>
      </c>
      <c r="DM93" s="12">
        <v>3</v>
      </c>
      <c r="DN93" s="12">
        <v>3</v>
      </c>
      <c r="DO93" s="19">
        <f t="shared" ca="1" si="772"/>
        <v>0</v>
      </c>
      <c r="DP93" s="12">
        <v>1</v>
      </c>
      <c r="DQ93" s="12">
        <v>-1</v>
      </c>
      <c r="DR93" s="19" t="str">
        <f t="shared" ca="1" si="735"/>
        <v>-</v>
      </c>
      <c r="DS93" s="19" t="str">
        <f t="shared" ca="1" si="735"/>
        <v>-</v>
      </c>
      <c r="DT93" s="19" t="str">
        <f t="shared" ca="1" si="735"/>
        <v>-</v>
      </c>
      <c r="DU93" s="251">
        <f t="shared" ca="1" si="760"/>
        <v>0</v>
      </c>
      <c r="DV93" s="251">
        <f t="shared" si="773"/>
        <v>1</v>
      </c>
      <c r="DW93" s="251">
        <f t="shared" si="761"/>
        <v>-1</v>
      </c>
      <c r="DX93" s="19" t="str">
        <f t="shared" ca="1" si="735"/>
        <v>-</v>
      </c>
      <c r="DY93" s="19" t="str">
        <f t="shared" ca="1" si="735"/>
        <v>-</v>
      </c>
      <c r="DZ93" s="19" t="str">
        <f t="shared" ca="1" si="735"/>
        <v>-</v>
      </c>
      <c r="EA93" s="19" t="str">
        <f t="shared" ca="1" si="735"/>
        <v>-</v>
      </c>
      <c r="EB93" s="19" t="str">
        <f t="shared" ca="1" si="735"/>
        <v>-</v>
      </c>
      <c r="EC93" s="19" t="str">
        <f t="shared" ca="1" si="735"/>
        <v>-</v>
      </c>
      <c r="ED93" s="19">
        <f t="shared" ca="1" si="735"/>
        <v>0</v>
      </c>
      <c r="EE93" s="19">
        <f t="shared" ca="1" si="735"/>
        <v>0</v>
      </c>
      <c r="EF93" s="19">
        <f t="shared" ca="1" si="735"/>
        <v>0</v>
      </c>
      <c r="EG93" s="19">
        <f t="shared" ca="1" si="735"/>
        <v>0</v>
      </c>
      <c r="EH93" s="19">
        <f t="shared" ca="1" si="735"/>
        <v>0</v>
      </c>
      <c r="EI93" s="19">
        <f t="shared" ca="1" si="735"/>
        <v>0</v>
      </c>
      <c r="EJ93" s="19">
        <f t="shared" ca="1" si="735"/>
        <v>0</v>
      </c>
      <c r="EK93" s="19">
        <f t="shared" ca="1" si="735"/>
        <v>0</v>
      </c>
      <c r="EL93" s="19">
        <f t="shared" ca="1" si="735"/>
        <v>0</v>
      </c>
      <c r="EM93" s="19">
        <f t="shared" ca="1" si="735"/>
        <v>0</v>
      </c>
      <c r="EN93" s="19">
        <f t="shared" ca="1" si="735"/>
        <v>0</v>
      </c>
      <c r="EO93" s="19">
        <f t="shared" ca="1" si="735"/>
        <v>0</v>
      </c>
      <c r="EP93" s="19">
        <f t="shared" ca="1" si="735"/>
        <v>0</v>
      </c>
      <c r="EQ93" s="19">
        <f t="shared" ca="1" si="735"/>
        <v>0</v>
      </c>
      <c r="ER93" s="19">
        <f t="shared" ca="1" si="735"/>
        <v>0</v>
      </c>
      <c r="ES93" s="19">
        <f t="shared" ca="1" si="735"/>
        <v>0</v>
      </c>
      <c r="ET93" s="19">
        <f t="shared" ca="1" si="736"/>
        <v>0</v>
      </c>
      <c r="EU93" s="19">
        <f t="shared" ca="1" si="736"/>
        <v>0</v>
      </c>
      <c r="EV93" s="19">
        <f t="shared" ca="1" si="736"/>
        <v>0</v>
      </c>
      <c r="EW93" s="19">
        <f t="shared" ca="1" si="736"/>
        <v>0</v>
      </c>
      <c r="EX93" s="19">
        <f t="shared" ca="1" si="736"/>
        <v>0</v>
      </c>
      <c r="EY93" s="19">
        <f t="shared" ca="1" si="736"/>
        <v>0</v>
      </c>
      <c r="EZ93" s="19">
        <f t="shared" ca="1" si="736"/>
        <v>0</v>
      </c>
      <c r="FA93" s="19">
        <f t="shared" ca="1" si="736"/>
        <v>0</v>
      </c>
      <c r="FB93" s="19">
        <f t="shared" ca="1" si="736"/>
        <v>0</v>
      </c>
      <c r="FC93" s="19">
        <f t="shared" ca="1" si="736"/>
        <v>0</v>
      </c>
      <c r="FD93" s="19">
        <f t="shared" ca="1" si="736"/>
        <v>0</v>
      </c>
      <c r="FE93" s="19">
        <f t="shared" ca="1" si="736"/>
        <v>0</v>
      </c>
      <c r="FF93" s="19">
        <f t="shared" ca="1" si="736"/>
        <v>0</v>
      </c>
      <c r="FG93" s="19">
        <f t="shared" ca="1" si="736"/>
        <v>0</v>
      </c>
      <c r="FH93" s="19">
        <f t="shared" ca="1" si="736"/>
        <v>0</v>
      </c>
      <c r="FI93" s="19">
        <f t="shared" ca="1" si="736"/>
        <v>0</v>
      </c>
      <c r="FJ93" s="19">
        <f t="shared" ca="1" si="737"/>
        <v>0</v>
      </c>
      <c r="FK93" s="19">
        <f t="shared" ca="1" si="737"/>
        <v>0</v>
      </c>
      <c r="FL93" s="19">
        <f t="shared" ca="1" si="737"/>
        <v>0</v>
      </c>
      <c r="FM93" s="19">
        <f t="shared" ca="1" si="737"/>
        <v>0</v>
      </c>
      <c r="FN93" s="19">
        <f t="shared" ca="1" si="737"/>
        <v>0</v>
      </c>
      <c r="FO93" s="19">
        <f t="shared" ca="1" si="737"/>
        <v>0</v>
      </c>
      <c r="FP93" s="19">
        <f t="shared" ca="1" si="737"/>
        <v>0</v>
      </c>
      <c r="FQ93" s="19">
        <f t="shared" ca="1" si="737"/>
        <v>0</v>
      </c>
      <c r="FR93" s="19">
        <f t="shared" ca="1" si="737"/>
        <v>0</v>
      </c>
      <c r="FS93" s="19">
        <f t="shared" ca="1" si="737"/>
        <v>0</v>
      </c>
      <c r="FT93" s="19">
        <f t="shared" ca="1" si="737"/>
        <v>0</v>
      </c>
      <c r="FU93" s="19">
        <f t="shared" ca="1" si="737"/>
        <v>0</v>
      </c>
      <c r="FV93" s="19">
        <f t="shared" ca="1" si="737"/>
        <v>0</v>
      </c>
      <c r="FW93" s="19">
        <f t="shared" ca="1" si="737"/>
        <v>0</v>
      </c>
      <c r="FX93" s="19">
        <f t="shared" ca="1" si="737"/>
        <v>0</v>
      </c>
      <c r="FY93" s="19">
        <f t="shared" ca="1" si="737"/>
        <v>0</v>
      </c>
      <c r="FZ93" s="19">
        <f t="shared" ca="1" si="737"/>
        <v>0</v>
      </c>
      <c r="GA93" s="19">
        <f t="shared" ca="1" si="737"/>
        <v>0</v>
      </c>
      <c r="GB93" s="19">
        <f t="shared" ca="1" si="737"/>
        <v>0</v>
      </c>
      <c r="GC93" s="19">
        <f t="shared" ca="1" si="737"/>
        <v>0</v>
      </c>
      <c r="GD93" s="19">
        <f t="shared" ca="1" si="737"/>
        <v>0</v>
      </c>
      <c r="GE93" s="19">
        <f t="shared" ca="1" si="737"/>
        <v>0</v>
      </c>
      <c r="GF93" s="19">
        <f t="shared" ca="1" si="737"/>
        <v>0</v>
      </c>
      <c r="GG93" s="19">
        <f t="shared" ca="1" si="737"/>
        <v>0</v>
      </c>
      <c r="GH93" s="19">
        <f t="shared" ca="1" si="737"/>
        <v>0</v>
      </c>
      <c r="GI93" s="19">
        <f t="shared" ca="1" si="737"/>
        <v>0</v>
      </c>
      <c r="GJ93" s="19">
        <f t="shared" ca="1" si="737"/>
        <v>0</v>
      </c>
      <c r="GK93" s="19">
        <f t="shared" ca="1" si="737"/>
        <v>0</v>
      </c>
      <c r="GL93" s="19">
        <f t="shared" ca="1" si="737"/>
        <v>0</v>
      </c>
      <c r="GM93" s="19">
        <f t="shared" ca="1" si="737"/>
        <v>0</v>
      </c>
      <c r="GN93" s="19">
        <f t="shared" ca="1" si="737"/>
        <v>0</v>
      </c>
      <c r="GO93" s="19">
        <f t="shared" ca="1" si="737"/>
        <v>0</v>
      </c>
      <c r="GP93" s="19">
        <f t="shared" ca="1" si="737"/>
        <v>0</v>
      </c>
      <c r="GQ93" s="19">
        <f t="shared" ca="1" si="737"/>
        <v>0</v>
      </c>
      <c r="GR93" s="19">
        <f t="shared" ca="1" si="737"/>
        <v>0</v>
      </c>
      <c r="GS93" s="19">
        <f t="shared" ca="1" si="737"/>
        <v>0</v>
      </c>
      <c r="GT93" s="19">
        <f t="shared" ca="1" si="737"/>
        <v>0</v>
      </c>
      <c r="GU93" s="19">
        <f t="shared" ca="1" si="737"/>
        <v>0</v>
      </c>
      <c r="GV93" s="19">
        <f t="shared" ca="1" si="737"/>
        <v>0</v>
      </c>
      <c r="GW93" s="19">
        <f t="shared" ref="GW93:ID94" ca="1" si="776">OFFSET(GW$5,$B93,0)</f>
        <v>0</v>
      </c>
      <c r="GX93" s="19">
        <f t="shared" ca="1" si="776"/>
        <v>0</v>
      </c>
      <c r="GY93" s="19">
        <f t="shared" ca="1" si="776"/>
        <v>0</v>
      </c>
      <c r="GZ93" s="19">
        <f t="shared" ca="1" si="776"/>
        <v>0</v>
      </c>
      <c r="HA93" s="19">
        <f t="shared" ca="1" si="776"/>
        <v>0</v>
      </c>
      <c r="HB93" s="19">
        <f t="shared" ca="1" si="776"/>
        <v>0</v>
      </c>
      <c r="HC93" s="19">
        <f t="shared" ca="1" si="776"/>
        <v>0</v>
      </c>
      <c r="HD93" s="19">
        <f t="shared" ca="1" si="776"/>
        <v>0</v>
      </c>
      <c r="HE93" s="19">
        <f t="shared" ca="1" si="776"/>
        <v>0</v>
      </c>
      <c r="HF93" s="19">
        <f t="shared" ca="1" si="776"/>
        <v>0</v>
      </c>
      <c r="HG93" s="19">
        <f t="shared" ca="1" si="776"/>
        <v>0</v>
      </c>
      <c r="HH93" s="19">
        <f t="shared" ca="1" si="776"/>
        <v>0</v>
      </c>
      <c r="HI93" s="19">
        <f t="shared" ca="1" si="776"/>
        <v>0</v>
      </c>
      <c r="HJ93" s="19">
        <f t="shared" ca="1" si="776"/>
        <v>0</v>
      </c>
      <c r="HK93" s="19">
        <f t="shared" ca="1" si="776"/>
        <v>0</v>
      </c>
      <c r="HL93" s="19">
        <f t="shared" ca="1" si="776"/>
        <v>0</v>
      </c>
      <c r="HM93" s="19">
        <f t="shared" ca="1" si="776"/>
        <v>0</v>
      </c>
      <c r="HN93" s="19">
        <f t="shared" ca="1" si="776"/>
        <v>0</v>
      </c>
      <c r="HO93" s="19">
        <f t="shared" ca="1" si="776"/>
        <v>0</v>
      </c>
      <c r="HP93" s="19">
        <f t="shared" ca="1" si="776"/>
        <v>0</v>
      </c>
      <c r="HQ93" s="19">
        <f t="shared" ca="1" si="776"/>
        <v>0</v>
      </c>
      <c r="HR93" s="19">
        <f t="shared" ca="1" si="776"/>
        <v>0</v>
      </c>
      <c r="HS93" s="19">
        <f t="shared" ca="1" si="776"/>
        <v>0</v>
      </c>
      <c r="HT93" s="19">
        <f t="shared" ca="1" si="776"/>
        <v>0</v>
      </c>
      <c r="HU93" s="19">
        <f t="shared" ca="1" si="776"/>
        <v>0</v>
      </c>
      <c r="HV93" s="19">
        <f t="shared" ca="1" si="776"/>
        <v>0</v>
      </c>
      <c r="HW93" s="19">
        <f t="shared" ca="1" si="776"/>
        <v>0</v>
      </c>
      <c r="HX93" s="19">
        <f t="shared" ca="1" si="776"/>
        <v>0</v>
      </c>
      <c r="HY93" s="19">
        <f t="shared" ca="1" si="776"/>
        <v>0</v>
      </c>
      <c r="HZ93" s="19">
        <f t="shared" ca="1" si="776"/>
        <v>0</v>
      </c>
      <c r="IA93" s="19">
        <f t="shared" ca="1" si="776"/>
        <v>0</v>
      </c>
      <c r="IB93" s="19">
        <f t="shared" ca="1" si="776"/>
        <v>0</v>
      </c>
      <c r="IC93" s="19">
        <f t="shared" ca="1" si="776"/>
        <v>0</v>
      </c>
      <c r="ID93" s="19">
        <f t="shared" ca="1" si="776"/>
        <v>0</v>
      </c>
      <c r="IE93" s="5">
        <f t="shared" ca="1" si="739"/>
        <v>67</v>
      </c>
      <c r="IF93" s="9"/>
      <c r="IG93" s="5">
        <f t="shared" ca="1" si="740"/>
        <v>1</v>
      </c>
      <c r="IH93" s="5" t="b">
        <f t="shared" ca="1" si="740"/>
        <v>0</v>
      </c>
      <c r="II93" s="19">
        <f t="shared" ca="1" si="741"/>
        <v>0</v>
      </c>
      <c r="IJ93" s="5">
        <f t="shared" ca="1" si="740"/>
        <v>55</v>
      </c>
      <c r="IK93" s="19">
        <f t="shared" ca="1" si="741"/>
        <v>1</v>
      </c>
      <c r="IL93" s="19">
        <f t="shared" ca="1" si="741"/>
        <v>0</v>
      </c>
      <c r="IM93" s="19">
        <f t="shared" ca="1" si="741"/>
        <v>0</v>
      </c>
      <c r="IN93" s="19">
        <f t="shared" ca="1" si="741"/>
        <v>0</v>
      </c>
      <c r="IO93" s="19">
        <f t="shared" ca="1" si="741"/>
        <v>0</v>
      </c>
      <c r="IP93" s="19">
        <f t="shared" ca="1" si="741"/>
        <v>0</v>
      </c>
      <c r="IQ93" s="19">
        <f t="shared" ca="1" si="741"/>
        <v>0</v>
      </c>
      <c r="IR93" s="19">
        <f t="shared" ca="1" si="741"/>
        <v>0</v>
      </c>
      <c r="IS93" s="19">
        <f t="shared" ca="1" si="741"/>
        <v>0</v>
      </c>
      <c r="IT93" s="19">
        <f t="shared" ca="1" si="741"/>
        <v>0</v>
      </c>
      <c r="IU93" s="19">
        <f t="shared" ca="1" si="741"/>
        <v>0</v>
      </c>
      <c r="IV93" s="19">
        <f t="shared" ca="1" si="741"/>
        <v>0</v>
      </c>
      <c r="IW93" s="19">
        <f t="shared" ca="1" si="741"/>
        <v>0</v>
      </c>
      <c r="IX93" s="19">
        <f t="shared" ca="1" si="741"/>
        <v>0</v>
      </c>
      <c r="IY93" s="19">
        <f t="shared" ca="1" si="741"/>
        <v>0</v>
      </c>
      <c r="IZ93" s="19">
        <f t="shared" ca="1" si="741"/>
        <v>0</v>
      </c>
      <c r="JA93" s="19">
        <f t="shared" ca="1" si="741"/>
        <v>0</v>
      </c>
      <c r="JB93" s="19">
        <f t="shared" ca="1" si="741"/>
        <v>0</v>
      </c>
      <c r="JC93" s="19">
        <f t="shared" ca="1" si="741"/>
        <v>0</v>
      </c>
      <c r="JD93" s="19">
        <f t="shared" ca="1" si="741"/>
        <v>0</v>
      </c>
      <c r="JE93" s="19">
        <f t="shared" ca="1" si="741"/>
        <v>0</v>
      </c>
      <c r="JF93" s="19">
        <f t="shared" ca="1" si="741"/>
        <v>0</v>
      </c>
      <c r="JG93" s="19">
        <f t="shared" ca="1" si="741"/>
        <v>1</v>
      </c>
      <c r="JH93" s="19">
        <f t="shared" ca="1" si="741"/>
        <v>0</v>
      </c>
      <c r="JI93" s="19">
        <f t="shared" ca="1" si="741"/>
        <v>1</v>
      </c>
      <c r="JJ93" s="9"/>
      <c r="JK93" s="5" t="b">
        <f t="shared" ca="1" si="742"/>
        <v>0</v>
      </c>
      <c r="JL93" s="19" t="str">
        <f t="shared" ca="1" si="743"/>
        <v>-</v>
      </c>
      <c r="JM93" s="19" t="str">
        <f t="shared" ca="1" si="743"/>
        <v>-</v>
      </c>
      <c r="JN93" s="5" t="b">
        <f t="shared" ca="1" si="744"/>
        <v>0</v>
      </c>
      <c r="JO93" s="5" t="b">
        <f t="shared" ca="1" si="744"/>
        <v>0</v>
      </c>
      <c r="JP93" s="5" t="b">
        <f t="shared" ca="1" si="744"/>
        <v>1</v>
      </c>
      <c r="JQ93" s="144">
        <f t="shared" ca="1" si="762"/>
        <v>1</v>
      </c>
      <c r="JR93" s="144">
        <f t="shared" ca="1" si="762"/>
        <v>1</v>
      </c>
      <c r="JS93" s="19" t="str">
        <f t="shared" ca="1" si="763"/>
        <v>-</v>
      </c>
      <c r="JT93" s="19" t="str">
        <f t="shared" ca="1" si="763"/>
        <v>-</v>
      </c>
      <c r="JU93" s="19" t="str">
        <f t="shared" ca="1" si="763"/>
        <v>-</v>
      </c>
      <c r="JV93" s="19" t="str">
        <f t="shared" ca="1" si="763"/>
        <v>-</v>
      </c>
      <c r="JW93" s="19">
        <f t="shared" ca="1" si="763"/>
        <v>1</v>
      </c>
      <c r="JX93" s="19">
        <f t="shared" ca="1" si="763"/>
        <v>0.66</v>
      </c>
      <c r="JY93" s="19" t="str">
        <f t="shared" ca="1" si="763"/>
        <v>-</v>
      </c>
      <c r="JZ93" s="5" t="b" cm="1">
        <f t="array" aca="1" ref="JZ93" ca="1">IF(OR(KA93:KH93&lt;&gt;"-"),TRUE,"-")</f>
        <v>1</v>
      </c>
      <c r="KA93" s="237">
        <f t="shared" ca="1" si="774"/>
        <v>2</v>
      </c>
      <c r="KB93" s="237">
        <f t="shared" ca="1" si="774"/>
        <v>2</v>
      </c>
      <c r="KC93" s="237">
        <f t="shared" ca="1" si="774"/>
        <v>2</v>
      </c>
      <c r="KD93" s="237">
        <f t="shared" ca="1" si="774"/>
        <v>2</v>
      </c>
      <c r="KE93" s="237">
        <f t="shared" ca="1" si="774"/>
        <v>2</v>
      </c>
      <c r="KF93" s="237">
        <f t="shared" ca="1" si="774"/>
        <v>2</v>
      </c>
      <c r="KG93" s="237">
        <f t="shared" ca="1" si="774"/>
        <v>2</v>
      </c>
      <c r="KH93" s="237">
        <f t="shared" ca="1" si="774"/>
        <v>2</v>
      </c>
      <c r="KI93" s="5" t="str">
        <f t="array" aca="1" ref="KI93" ca="1">IF(OR(KJ93:KP93&lt;&gt;"-"),TRUE,"-")</f>
        <v>-</v>
      </c>
      <c r="KJ93" s="19" t="str">
        <f t="shared" ca="1" si="765"/>
        <v>-</v>
      </c>
      <c r="KK93" s="19" t="str">
        <f t="shared" ca="1" si="765"/>
        <v>-</v>
      </c>
      <c r="KL93" s="19" t="str">
        <f t="shared" ca="1" si="765"/>
        <v>-</v>
      </c>
      <c r="KM93" s="19" t="str">
        <f t="shared" ca="1" si="765"/>
        <v>-</v>
      </c>
      <c r="KN93" s="19" t="str">
        <f t="shared" ca="1" si="765"/>
        <v>-</v>
      </c>
      <c r="KO93" s="19" t="str">
        <f t="shared" ca="1" si="765"/>
        <v>-</v>
      </c>
      <c r="KP93" s="19" t="str">
        <f t="shared" ca="1" si="765"/>
        <v>-</v>
      </c>
      <c r="KQ93" s="19" t="b">
        <f t="shared" ca="1" si="765"/>
        <v>0</v>
      </c>
      <c r="KR93" s="144">
        <f t="shared" ca="1" si="746"/>
        <v>2</v>
      </c>
      <c r="KS93" s="19">
        <f t="shared" ca="1" si="765"/>
        <v>2</v>
      </c>
      <c r="KT93" s="19" t="b">
        <f t="shared" ca="1" si="765"/>
        <v>0</v>
      </c>
      <c r="KU93" s="19" t="str">
        <f t="shared" ca="1" si="765"/>
        <v>-</v>
      </c>
      <c r="KV93" s="5" t="str">
        <f t="shared" ca="1" si="747"/>
        <v>-</v>
      </c>
      <c r="KW93" s="5" t="str">
        <f t="shared" ca="1" si="747"/>
        <v>-</v>
      </c>
      <c r="KX93" s="5" t="str">
        <f t="shared" ca="1" si="747"/>
        <v>-</v>
      </c>
      <c r="KY93" s="5" t="str">
        <f t="shared" ca="1" si="747"/>
        <v>-</v>
      </c>
      <c r="KZ93" s="19" t="b">
        <f t="shared" ca="1" si="766"/>
        <v>0</v>
      </c>
      <c r="LA93" s="19" t="str">
        <f t="shared" ca="1" si="766"/>
        <v>-</v>
      </c>
      <c r="LB93" s="19" t="str">
        <f t="shared" ca="1" si="766"/>
        <v>-</v>
      </c>
      <c r="LC93" s="19" t="b">
        <f t="shared" ca="1" si="766"/>
        <v>1</v>
      </c>
      <c r="LD93" s="19">
        <f t="shared" ca="1" si="766"/>
        <v>0.75</v>
      </c>
      <c r="LE93" s="19">
        <f t="shared" ca="1" si="766"/>
        <v>0.75</v>
      </c>
      <c r="LF93" s="19">
        <f t="shared" ca="1" si="766"/>
        <v>0.99</v>
      </c>
      <c r="LG93" s="19">
        <f t="shared" ca="1" si="766"/>
        <v>0.5</v>
      </c>
      <c r="LH93" s="19">
        <f t="shared" ca="1" si="766"/>
        <v>0</v>
      </c>
      <c r="LI93" s="19">
        <f t="shared" ca="1" si="766"/>
        <v>0</v>
      </c>
      <c r="LJ93" s="19" t="str">
        <f t="shared" ca="1" si="766"/>
        <v>-</v>
      </c>
      <c r="LK93" s="5" t="str" cm="1">
        <f t="array" aca="1" ref="LK93" ca="1">INDEX(i.meatgrid,$Q93,LK$7)</f>
        <v>-</v>
      </c>
      <c r="LL93" s="19" t="str">
        <f t="shared" ca="1" si="766"/>
        <v>-</v>
      </c>
      <c r="LM93" s="5">
        <f t="shared" ca="1" si="749"/>
        <v>1</v>
      </c>
      <c r="LN93" s="9"/>
      <c r="LO93" s="19">
        <f t="shared" ca="1" si="766"/>
        <v>70</v>
      </c>
      <c r="LP93" s="19">
        <f t="shared" ca="1" si="750"/>
        <v>50</v>
      </c>
      <c r="LQ93" s="19">
        <f t="shared" ca="1" si="750"/>
        <v>80</v>
      </c>
      <c r="LR93" s="19">
        <f t="shared" ca="1" si="750"/>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1"/>
        <v>1</v>
      </c>
      <c r="LX93" s="5">
        <f t="shared" ca="1" si="752"/>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53"/>
        <v>1</v>
      </c>
      <c r="MH93" s="9"/>
      <c r="MI93" s="19" t="b">
        <f t="shared" ca="1" si="754"/>
        <v>0</v>
      </c>
      <c r="MJ93" s="19" t="b">
        <f t="shared" ca="1" si="754"/>
        <v>0</v>
      </c>
      <c r="MK93" s="19">
        <f t="shared" ca="1" si="754"/>
        <v>1</v>
      </c>
      <c r="ML93" s="19">
        <f t="shared" ca="1" si="754"/>
        <v>0.75</v>
      </c>
      <c r="MM93" s="19">
        <f t="shared" ca="1" si="754"/>
        <v>0.75</v>
      </c>
      <c r="MN93" s="19">
        <f t="shared" ca="1" si="754"/>
        <v>0.8</v>
      </c>
      <c r="MO93" s="19">
        <f t="shared" ca="1" si="754"/>
        <v>0.82499999999999996</v>
      </c>
      <c r="MP93" s="19">
        <f t="shared" ca="1" si="754"/>
        <v>0.875</v>
      </c>
      <c r="MQ93" s="19">
        <f t="shared" ca="1" si="754"/>
        <v>0.9</v>
      </c>
      <c r="MR93" s="19">
        <f t="shared" ca="1" si="754"/>
        <v>1</v>
      </c>
      <c r="MS93" s="19">
        <f t="shared" ca="1" si="754"/>
        <v>0.875</v>
      </c>
      <c r="MT93" s="19" t="b">
        <f t="shared" ca="1" si="754"/>
        <v>1</v>
      </c>
      <c r="MU93" s="19">
        <f t="shared" ca="1" si="754"/>
        <v>74.989999999999995</v>
      </c>
      <c r="MV93" s="19" t="str">
        <f t="shared" ca="1" si="754"/>
        <v>-</v>
      </c>
      <c r="MW93" s="19" t="str">
        <f t="shared" ca="1" si="754"/>
        <v>-</v>
      </c>
      <c r="MX93" s="19" t="str">
        <f t="shared" ca="1" si="754"/>
        <v>-</v>
      </c>
      <c r="MY93" s="19" t="str">
        <f t="shared" ca="1" si="755"/>
        <v>-</v>
      </c>
      <c r="MZ93" s="19" t="str">
        <f t="shared" ca="1" si="755"/>
        <v>-</v>
      </c>
      <c r="NA93" s="19" t="str">
        <f t="shared" ca="1" si="755"/>
        <v>-</v>
      </c>
      <c r="NB93" s="19" t="str">
        <f t="shared" ca="1" si="755"/>
        <v>-</v>
      </c>
      <c r="NC93" s="19">
        <f t="shared" ca="1" si="755"/>
        <v>36.99</v>
      </c>
      <c r="ND93" s="19">
        <f t="shared" ca="1" si="755"/>
        <v>36.99</v>
      </c>
      <c r="NE93" s="19" t="str">
        <f t="shared" ca="1" si="755"/>
        <v>-</v>
      </c>
      <c r="NF93" s="19" t="str">
        <f t="shared" ca="1" si="755"/>
        <v>-</v>
      </c>
      <c r="NG93" s="19" t="str">
        <f t="shared" ca="1" si="755"/>
        <v>-</v>
      </c>
      <c r="NH93" s="19" t="str">
        <f t="shared" ca="1" si="755"/>
        <v>-</v>
      </c>
      <c r="NI93" s="19" t="str">
        <f t="shared" ca="1" si="755"/>
        <v>-</v>
      </c>
      <c r="NJ93" s="19">
        <f t="shared" ca="1" si="755"/>
        <v>49.99</v>
      </c>
      <c r="NK93" s="19">
        <f t="shared" ca="1" si="755"/>
        <v>49.99</v>
      </c>
      <c r="NL93" s="19">
        <f t="shared" ca="1" si="755"/>
        <v>49.99</v>
      </c>
      <c r="NM93" s="19">
        <f t="shared" ca="1" si="755"/>
        <v>49.99</v>
      </c>
      <c r="NN93" s="19">
        <f t="shared" ca="1" si="755"/>
        <v>49.99</v>
      </c>
      <c r="NO93" s="19">
        <f t="shared" ca="1" si="755"/>
        <v>49.99</v>
      </c>
      <c r="NP93" s="19">
        <f t="shared" ca="1" si="755"/>
        <v>49.99</v>
      </c>
      <c r="NQ93" s="19">
        <f t="shared" ca="1" si="755"/>
        <v>49.99</v>
      </c>
      <c r="NR93" s="19">
        <f t="shared" ca="1" si="755"/>
        <v>412.99</v>
      </c>
      <c r="NS93" s="19">
        <f t="shared" ca="1" si="755"/>
        <v>412.99</v>
      </c>
      <c r="NT93" s="19" t="str">
        <f t="shared" ca="1" si="755"/>
        <v>-</v>
      </c>
      <c r="NU93" s="19" t="str">
        <f t="shared" ca="1" si="755"/>
        <v>-</v>
      </c>
      <c r="NV93" s="19" t="str">
        <f t="shared" ca="1" si="755"/>
        <v>-</v>
      </c>
      <c r="NW93" s="19" t="str">
        <f t="shared" ca="1" si="755"/>
        <v>-</v>
      </c>
      <c r="NX93" s="19" t="str">
        <f t="shared" ca="1" si="755"/>
        <v>-</v>
      </c>
      <c r="NY93" s="19">
        <f t="shared" ca="1" si="755"/>
        <v>6.8900000000000006</v>
      </c>
      <c r="NZ93" s="19">
        <f t="shared" ca="1" si="755"/>
        <v>6.8900000000000006</v>
      </c>
      <c r="OA93" s="19">
        <f t="shared" ca="1" si="755"/>
        <v>6.8900000000000006</v>
      </c>
      <c r="OB93" s="19">
        <f t="shared" ca="1" si="755"/>
        <v>6.8900000000000006</v>
      </c>
      <c r="OC93" s="19">
        <f t="shared" ca="1" si="755"/>
        <v>6.8900000000000006</v>
      </c>
      <c r="OD93" s="19">
        <f t="shared" ca="1" si="755"/>
        <v>6.8900000000000006</v>
      </c>
      <c r="OE93" s="19">
        <f t="shared" ca="1" si="755"/>
        <v>6.8900000000000006</v>
      </c>
      <c r="OF93" s="19">
        <f t="shared" ca="1" si="755"/>
        <v>6.8900000000000006</v>
      </c>
      <c r="OG93" s="19">
        <f t="shared" ca="1" si="755"/>
        <v>346.99</v>
      </c>
      <c r="OH93" s="19">
        <f t="shared" ca="1" si="755"/>
        <v>346.99</v>
      </c>
      <c r="OI93" s="19" t="str">
        <f t="shared" ca="1" si="755"/>
        <v>-</v>
      </c>
      <c r="OJ93" s="19" t="str">
        <f t="shared" ca="1" si="755"/>
        <v>-</v>
      </c>
      <c r="OK93" s="19" t="str">
        <f t="shared" ca="1" si="755"/>
        <v>-</v>
      </c>
      <c r="OL93" s="19" t="str">
        <f t="shared" ca="1" si="755"/>
        <v>-</v>
      </c>
      <c r="OM93" s="19" t="str">
        <f t="shared" ca="1" si="755"/>
        <v>-</v>
      </c>
      <c r="ON93" s="19">
        <f t="shared" ca="1" si="755"/>
        <v>0</v>
      </c>
      <c r="OO93" s="24">
        <v>0</v>
      </c>
    </row>
    <row r="94" spans="1:405" outlineLevel="2">
      <c r="A94" s="21">
        <f t="shared" si="158"/>
        <v>89</v>
      </c>
      <c r="B94" s="222">
        <f t="shared" ca="1" si="767"/>
        <v>85</v>
      </c>
      <c r="C94">
        <v>203</v>
      </c>
      <c r="D94" s="144" t="str">
        <f t="shared" ca="1" si="716"/>
        <v>GSM</v>
      </c>
      <c r="E94" t="b">
        <v>0</v>
      </c>
      <c r="F94" t="b">
        <v>0</v>
      </c>
      <c r="G94" t="b">
        <f t="shared" si="717"/>
        <v>0</v>
      </c>
      <c r="H94" s="237">
        <f t="shared" ca="1" si="768"/>
        <v>2</v>
      </c>
      <c r="I94" s="237">
        <f t="shared" ca="1" si="768"/>
        <v>1</v>
      </c>
      <c r="J94" s="237" t="str">
        <f t="shared" ca="1" si="768"/>
        <v/>
      </c>
      <c r="K94" s="237">
        <f t="shared" ca="1" si="768"/>
        <v>2</v>
      </c>
      <c r="L94" s="237">
        <f t="shared" ca="1" si="756"/>
        <v>2</v>
      </c>
      <c r="M94" s="237">
        <f t="shared" ca="1" si="756"/>
        <v>2</v>
      </c>
      <c r="N94" s="237">
        <f t="shared" ca="1" si="756"/>
        <v>3</v>
      </c>
      <c r="O94" s="237">
        <f t="shared" ca="1" si="756"/>
        <v>1</v>
      </c>
      <c r="P94" s="237">
        <f t="shared" ca="1" si="756"/>
        <v>1</v>
      </c>
      <c r="Q94" s="237">
        <f t="shared" ca="1" si="756"/>
        <v>6</v>
      </c>
      <c r="R94" s="237">
        <f t="shared" ca="1" si="756"/>
        <v>1</v>
      </c>
      <c r="S94" s="237">
        <f t="shared" ca="1" si="756"/>
        <v>1</v>
      </c>
      <c r="T94" s="237">
        <f t="shared" ca="1" si="756"/>
        <v>1</v>
      </c>
      <c r="U94" s="275"/>
      <c r="V94" s="275"/>
      <c r="W94" s="237">
        <f t="shared" ca="1" si="757"/>
        <v>0</v>
      </c>
      <c r="X94" s="275"/>
      <c r="Y94" s="275">
        <f t="shared" ca="1" si="758"/>
        <v>0</v>
      </c>
      <c r="Z94" s="275">
        <f t="shared" ca="1" si="758"/>
        <v>0</v>
      </c>
      <c r="AA94" s="275">
        <f t="shared" ca="1" si="758"/>
        <v>0</v>
      </c>
      <c r="AB94" s="275">
        <f t="shared" ca="1" si="758"/>
        <v>0</v>
      </c>
      <c r="AC94" s="275">
        <f t="shared" ca="1" si="758"/>
        <v>0</v>
      </c>
      <c r="AD94" s="275">
        <f t="shared" ca="1" si="758"/>
        <v>0</v>
      </c>
      <c r="AE94" s="275">
        <f t="shared" ca="1" si="758"/>
        <v>0</v>
      </c>
      <c r="AF94" s="144">
        <f ca="1">INDEX(CHOOSE($N94,DataAutumn!i.AdultDrys,DataWinter!i.AdultDrys,DataSpring!i.AdultDrys),1,$M94)</f>
        <v>3</v>
      </c>
      <c r="AG94" s="5">
        <f t="shared" ca="1" si="718"/>
        <v>2</v>
      </c>
      <c r="AH94" s="5">
        <f t="shared" ca="1" si="718"/>
        <v>0</v>
      </c>
      <c r="AI94" s="5">
        <f t="shared" ca="1" si="719"/>
        <v>1</v>
      </c>
      <c r="AJ94">
        <f t="shared" ca="1" si="720"/>
        <v>1</v>
      </c>
      <c r="AL94" s="231" t="str">
        <f ca="1">TEXT(LEFT(OFFSET(AL94,-1,0),5)+1,"00000")&amp;MID(OFFSET(AL94,-1,0),6,FIND(" ",OFFSET(AL94,-1,0),7)-5)
&amp; $D94           &amp; IF($IG94=0," FWM","")&amp;IF($IG94=1," MWM","")&amp;IF($IG94=5," Mat","")&amp;IF($IH94=TRUE,"&amp;BBT","    ")          &amp; " Day"&amp;INDEX(i.DOY,$N94,1)
&amp; " Scan"&amp;TEXT($O94,"0")        &amp;" "&amp; INDEX(DataMaster!$B$98:$B$104,$Q94,0)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9"/>
        <v>-</v>
      </c>
      <c r="AP94" s="237" t="str">
        <f t="shared" ca="1" si="769"/>
        <v>-</v>
      </c>
      <c r="AQ94" s="237" t="str">
        <f t="shared" ca="1" si="769"/>
        <v>-</v>
      </c>
      <c r="AR94" s="237" t="str">
        <f t="shared" ca="1" si="769"/>
        <v>-</v>
      </c>
      <c r="AS94" s="237" t="str">
        <f t="shared" ca="1" si="769"/>
        <v>-</v>
      </c>
      <c r="AT94" s="237" t="str">
        <f t="shared" ca="1" si="769"/>
        <v>-</v>
      </c>
      <c r="AU94" s="237" t="str">
        <f t="shared" ca="1" si="769"/>
        <v>-</v>
      </c>
      <c r="AV94" s="237" t="str">
        <f t="shared" ca="1" si="769"/>
        <v>-</v>
      </c>
      <c r="AW94" s="9"/>
      <c r="AX94" s="5" t="b">
        <f t="shared" ca="1" si="721"/>
        <v>0</v>
      </c>
      <c r="AY94" s="5" t="str">
        <f t="shared" ca="1" si="721"/>
        <v>-</v>
      </c>
      <c r="AZ94" s="5" t="b">
        <f t="shared" ca="1" si="721"/>
        <v>0</v>
      </c>
      <c r="BA94" s="5" t="b">
        <f t="shared" ca="1" si="721"/>
        <v>1</v>
      </c>
      <c r="BB94" s="5" t="b">
        <f t="shared" ca="1" si="721"/>
        <v>1</v>
      </c>
      <c r="BC94" s="144">
        <f t="shared" ca="1" si="721"/>
        <v>0</v>
      </c>
      <c r="BD94" s="19" t="b">
        <f t="shared" ca="1" si="722"/>
        <v>1</v>
      </c>
      <c r="BE94" s="9"/>
      <c r="BF94" s="5" t="str">
        <f t="shared" ca="1" si="723"/>
        <v>-</v>
      </c>
      <c r="BG94" s="19" t="str">
        <f t="shared" ca="1" si="724"/>
        <v>-</v>
      </c>
      <c r="BH94" s="19" t="str">
        <f t="shared" ca="1" si="724"/>
        <v>-</v>
      </c>
      <c r="BI94" s="19" t="str">
        <f t="shared" ca="1" si="724"/>
        <v>-</v>
      </c>
      <c r="BJ94" s="5" t="str">
        <f t="shared" ca="1" si="725"/>
        <v>-</v>
      </c>
      <c r="BK94" s="19" t="str">
        <f t="shared" ca="1" si="726"/>
        <v>-</v>
      </c>
      <c r="BL94" s="5" t="str">
        <f t="shared" ca="1" si="727"/>
        <v>-</v>
      </c>
      <c r="BM94" s="19" t="str">
        <f t="shared" ca="1" si="728"/>
        <v>-</v>
      </c>
      <c r="BN94" s="19" t="str">
        <f t="shared" ca="1" si="728"/>
        <v>-</v>
      </c>
      <c r="BO94" s="19" t="str">
        <f t="shared" ca="1" si="728"/>
        <v>-</v>
      </c>
      <c r="BP94" s="5" t="str">
        <f t="shared" ca="1" si="729"/>
        <v>-</v>
      </c>
      <c r="BQ94" s="9"/>
      <c r="BR94" s="19" t="str">
        <f t="shared" ca="1" si="730"/>
        <v>-</v>
      </c>
      <c r="BS94" s="19" t="str">
        <f t="shared" ca="1" si="730"/>
        <v>-</v>
      </c>
      <c r="BT94" s="19" t="str">
        <f t="shared" ca="1" si="730"/>
        <v>-</v>
      </c>
      <c r="BU94" s="19" t="str">
        <f t="shared" ca="1" si="730"/>
        <v>-</v>
      </c>
      <c r="BV94" s="19" t="str">
        <f t="shared" ca="1" si="730"/>
        <v>-</v>
      </c>
      <c r="BW94" s="19" t="str">
        <f t="shared" ca="1" si="730"/>
        <v>-</v>
      </c>
      <c r="BX94" s="19" t="str">
        <f t="shared" ca="1" si="730"/>
        <v>-</v>
      </c>
      <c r="BY94" s="19" t="str">
        <f t="shared" ca="1" si="730"/>
        <v>-</v>
      </c>
      <c r="BZ94" s="19" t="str">
        <f t="shared" ca="1" si="730"/>
        <v>-</v>
      </c>
      <c r="CA94" s="19" t="str">
        <f t="shared" ca="1" si="730"/>
        <v>-</v>
      </c>
      <c r="CB94" s="9"/>
      <c r="CC94" s="237" t="b">
        <f t="shared" ca="1" si="775"/>
        <v>1</v>
      </c>
      <c r="CD94" s="12" t="b">
        <v>1</v>
      </c>
      <c r="CE94" s="237" t="b">
        <f t="shared" ca="1" si="775"/>
        <v>1</v>
      </c>
      <c r="CF94" s="251">
        <f t="shared" ca="1" si="770"/>
        <v>2236101</v>
      </c>
      <c r="CG94" s="237" t="b">
        <f t="shared" ca="1" si="775"/>
        <v>0</v>
      </c>
      <c r="CH94" s="12" t="s">
        <v>34</v>
      </c>
      <c r="CI94" s="19" t="b">
        <f t="shared" ca="1" si="759"/>
        <v>1</v>
      </c>
      <c r="CJ94" s="237">
        <f t="shared" ca="1" si="771"/>
        <v>2236105</v>
      </c>
      <c r="CK94" s="19" t="str">
        <f t="shared" ca="1" si="759"/>
        <v>-</v>
      </c>
      <c r="CL94" s="19">
        <f t="shared" ca="1" si="759"/>
        <v>1</v>
      </c>
      <c r="CM94" s="19">
        <f t="shared" ca="1" si="759"/>
        <v>1</v>
      </c>
      <c r="CN94" s="9"/>
      <c r="CO94" s="444">
        <f t="shared" ca="1" si="732"/>
        <v>652</v>
      </c>
      <c r="CP94" s="444">
        <f t="shared" ca="1" si="732"/>
        <v>686</v>
      </c>
      <c r="CQ94" s="444">
        <f t="shared" ca="1" si="732"/>
        <v>721</v>
      </c>
      <c r="CR94" s="152">
        <f t="shared" ca="1" si="733"/>
        <v>378</v>
      </c>
      <c r="CS94" s="152">
        <f t="shared" ca="1" si="733"/>
        <v>413</v>
      </c>
      <c r="CT94" s="152">
        <f t="shared" ca="1" si="733"/>
        <v>448</v>
      </c>
      <c r="CU94" s="19" t="str">
        <f t="shared" ca="1" si="734"/>
        <v>-</v>
      </c>
      <c r="CV94" s="12" t="b">
        <v>0</v>
      </c>
      <c r="CW94" s="12" t="b">
        <v>0</v>
      </c>
      <c r="CX94" s="12" t="b">
        <v>0</v>
      </c>
      <c r="CY94" s="12" t="b">
        <v>0</v>
      </c>
      <c r="CZ94" s="19" t="b">
        <f t="shared" ca="1" si="734"/>
        <v>1</v>
      </c>
      <c r="DA94" s="19">
        <f t="shared" ca="1" si="734"/>
        <v>0</v>
      </c>
      <c r="DB94" s="19">
        <f t="shared" ca="1" si="734"/>
        <v>0</v>
      </c>
      <c r="DC94" s="19">
        <f t="shared" ca="1" si="734"/>
        <v>0</v>
      </c>
      <c r="DD94" s="19">
        <f t="shared" ca="1" si="734"/>
        <v>0</v>
      </c>
      <c r="DE94" s="19">
        <f t="shared" ca="1" si="734"/>
        <v>0</v>
      </c>
      <c r="DF94" s="19">
        <f t="shared" ca="1" si="734"/>
        <v>0</v>
      </c>
      <c r="DG94" s="19">
        <f t="shared" ca="1" si="734"/>
        <v>0</v>
      </c>
      <c r="DH94" s="19">
        <f t="shared" ca="1" si="734"/>
        <v>0</v>
      </c>
      <c r="DI94" s="19">
        <f t="shared" ca="1" si="734"/>
        <v>0</v>
      </c>
      <c r="DJ94" s="19">
        <f t="shared" ca="1" si="734"/>
        <v>0</v>
      </c>
      <c r="DK94" s="19">
        <f t="shared" ca="1" si="734"/>
        <v>0</v>
      </c>
      <c r="DL94" s="19">
        <f t="shared" ca="1" si="735"/>
        <v>0</v>
      </c>
      <c r="DM94" s="12">
        <v>3</v>
      </c>
      <c r="DN94" s="12">
        <v>3</v>
      </c>
      <c r="DO94" s="19">
        <f t="shared" ca="1" si="772"/>
        <v>0</v>
      </c>
      <c r="DP94" s="12">
        <v>1</v>
      </c>
      <c r="DQ94" s="12">
        <v>-1</v>
      </c>
      <c r="DR94" s="19" t="str">
        <f t="shared" ca="1" si="735"/>
        <v>-</v>
      </c>
      <c r="DS94" s="19" t="str">
        <f t="shared" ca="1" si="735"/>
        <v>-</v>
      </c>
      <c r="DT94" s="19" t="str">
        <f t="shared" ca="1" si="735"/>
        <v>-</v>
      </c>
      <c r="DU94" s="251">
        <f t="shared" ca="1" si="760"/>
        <v>0</v>
      </c>
      <c r="DV94" s="251">
        <f t="shared" si="773"/>
        <v>1</v>
      </c>
      <c r="DW94" s="251">
        <f t="shared" si="761"/>
        <v>-1</v>
      </c>
      <c r="DX94" s="19" t="str">
        <f t="shared" ca="1" si="735"/>
        <v>-</v>
      </c>
      <c r="DY94" s="19" t="str">
        <f t="shared" ca="1" si="735"/>
        <v>-</v>
      </c>
      <c r="DZ94" s="19" t="str">
        <f t="shared" ca="1" si="735"/>
        <v>-</v>
      </c>
      <c r="EA94" s="19" t="str">
        <f t="shared" ca="1" si="735"/>
        <v>-</v>
      </c>
      <c r="EB94" s="19" t="str">
        <f t="shared" ca="1" si="735"/>
        <v>-</v>
      </c>
      <c r="EC94" s="19" t="str">
        <f t="shared" ca="1" si="735"/>
        <v>-</v>
      </c>
      <c r="ED94" s="19">
        <f t="shared" ca="1" si="735"/>
        <v>0</v>
      </c>
      <c r="EE94" s="19">
        <f t="shared" ca="1" si="735"/>
        <v>0</v>
      </c>
      <c r="EF94" s="19">
        <f t="shared" ca="1" si="735"/>
        <v>0</v>
      </c>
      <c r="EG94" s="19">
        <f t="shared" ca="1" si="735"/>
        <v>0</v>
      </c>
      <c r="EH94" s="19">
        <f t="shared" ca="1" si="735"/>
        <v>0</v>
      </c>
      <c r="EI94" s="19">
        <f t="shared" ca="1" si="735"/>
        <v>0</v>
      </c>
      <c r="EJ94" s="19">
        <f t="shared" ca="1" si="735"/>
        <v>0</v>
      </c>
      <c r="EK94" s="19">
        <f t="shared" ca="1" si="735"/>
        <v>0</v>
      </c>
      <c r="EL94" s="19">
        <f t="shared" ca="1" si="735"/>
        <v>0</v>
      </c>
      <c r="EM94" s="19">
        <f t="shared" ca="1" si="735"/>
        <v>0</v>
      </c>
      <c r="EN94" s="19">
        <f t="shared" ca="1" si="735"/>
        <v>0</v>
      </c>
      <c r="EO94" s="19">
        <f t="shared" ca="1" si="735"/>
        <v>0</v>
      </c>
      <c r="EP94" s="19">
        <f t="shared" ca="1" si="735"/>
        <v>0</v>
      </c>
      <c r="EQ94" s="19">
        <f t="shared" ca="1" si="735"/>
        <v>0</v>
      </c>
      <c r="ER94" s="19">
        <f t="shared" ca="1" si="735"/>
        <v>0</v>
      </c>
      <c r="ES94" s="19">
        <f t="shared" ca="1" si="735"/>
        <v>0</v>
      </c>
      <c r="ET94" s="19">
        <f t="shared" ca="1" si="736"/>
        <v>0</v>
      </c>
      <c r="EU94" s="19">
        <f t="shared" ca="1" si="736"/>
        <v>0</v>
      </c>
      <c r="EV94" s="19">
        <f t="shared" ca="1" si="736"/>
        <v>0</v>
      </c>
      <c r="EW94" s="19">
        <f t="shared" ca="1" si="736"/>
        <v>0</v>
      </c>
      <c r="EX94" s="19">
        <f t="shared" ca="1" si="736"/>
        <v>0</v>
      </c>
      <c r="EY94" s="19">
        <f t="shared" ca="1" si="736"/>
        <v>0</v>
      </c>
      <c r="EZ94" s="19">
        <f t="shared" ca="1" si="736"/>
        <v>0</v>
      </c>
      <c r="FA94" s="19">
        <f t="shared" ca="1" si="736"/>
        <v>0</v>
      </c>
      <c r="FB94" s="19">
        <f t="shared" ca="1" si="736"/>
        <v>0</v>
      </c>
      <c r="FC94" s="19">
        <f t="shared" ca="1" si="736"/>
        <v>0</v>
      </c>
      <c r="FD94" s="19">
        <f t="shared" ca="1" si="736"/>
        <v>0</v>
      </c>
      <c r="FE94" s="19">
        <f t="shared" ca="1" si="736"/>
        <v>0</v>
      </c>
      <c r="FF94" s="19">
        <f t="shared" ca="1" si="736"/>
        <v>0</v>
      </c>
      <c r="FG94" s="19">
        <f t="shared" ca="1" si="736"/>
        <v>0</v>
      </c>
      <c r="FH94" s="19">
        <f t="shared" ca="1" si="736"/>
        <v>0</v>
      </c>
      <c r="FI94" s="19">
        <f t="shared" ca="1" si="736"/>
        <v>0</v>
      </c>
      <c r="FJ94" s="19">
        <f t="shared" ref="FJ94:HP94" ca="1" si="777">OFFSET(FJ$5,$B94,0)</f>
        <v>0</v>
      </c>
      <c r="FK94" s="19">
        <f t="shared" ca="1" si="777"/>
        <v>0</v>
      </c>
      <c r="FL94" s="19">
        <f t="shared" ca="1" si="777"/>
        <v>0</v>
      </c>
      <c r="FM94" s="19">
        <f t="shared" ca="1" si="777"/>
        <v>0</v>
      </c>
      <c r="FN94" s="19">
        <f t="shared" ca="1" si="777"/>
        <v>0</v>
      </c>
      <c r="FO94" s="19">
        <f t="shared" ca="1" si="777"/>
        <v>0</v>
      </c>
      <c r="FP94" s="19">
        <f t="shared" ca="1" si="777"/>
        <v>0</v>
      </c>
      <c r="FQ94" s="19">
        <f t="shared" ca="1" si="777"/>
        <v>0</v>
      </c>
      <c r="FR94" s="19">
        <f t="shared" ca="1" si="777"/>
        <v>0</v>
      </c>
      <c r="FS94" s="19">
        <f t="shared" ca="1" si="777"/>
        <v>0</v>
      </c>
      <c r="FT94" s="19">
        <f t="shared" ca="1" si="777"/>
        <v>0</v>
      </c>
      <c r="FU94" s="19">
        <f t="shared" ca="1" si="777"/>
        <v>0</v>
      </c>
      <c r="FV94" s="19">
        <f t="shared" ca="1" si="777"/>
        <v>0</v>
      </c>
      <c r="FW94" s="19">
        <f t="shared" ca="1" si="777"/>
        <v>0</v>
      </c>
      <c r="FX94" s="19">
        <f t="shared" ca="1" si="777"/>
        <v>0</v>
      </c>
      <c r="FY94" s="19">
        <f t="shared" ca="1" si="777"/>
        <v>0</v>
      </c>
      <c r="FZ94" s="19">
        <f t="shared" ca="1" si="777"/>
        <v>0</v>
      </c>
      <c r="GA94" s="19">
        <f t="shared" ca="1" si="777"/>
        <v>0</v>
      </c>
      <c r="GB94" s="19">
        <f t="shared" ca="1" si="777"/>
        <v>0</v>
      </c>
      <c r="GC94" s="19">
        <f t="shared" ca="1" si="777"/>
        <v>0</v>
      </c>
      <c r="GD94" s="19">
        <f t="shared" ca="1" si="777"/>
        <v>0</v>
      </c>
      <c r="GE94" s="19">
        <f t="shared" ca="1" si="777"/>
        <v>0</v>
      </c>
      <c r="GF94" s="19">
        <f t="shared" ca="1" si="777"/>
        <v>0</v>
      </c>
      <c r="GG94" s="19">
        <f t="shared" ca="1" si="777"/>
        <v>0</v>
      </c>
      <c r="GH94" s="19">
        <f t="shared" ca="1" si="777"/>
        <v>0</v>
      </c>
      <c r="GI94" s="19">
        <f t="shared" ca="1" si="777"/>
        <v>0</v>
      </c>
      <c r="GJ94" s="19">
        <f t="shared" ca="1" si="777"/>
        <v>0</v>
      </c>
      <c r="GK94" s="19">
        <f t="shared" ca="1" si="777"/>
        <v>0</v>
      </c>
      <c r="GL94" s="19">
        <f t="shared" ca="1" si="777"/>
        <v>0</v>
      </c>
      <c r="GM94" s="19">
        <f t="shared" ca="1" si="777"/>
        <v>0</v>
      </c>
      <c r="GN94" s="19">
        <f t="shared" ca="1" si="777"/>
        <v>0</v>
      </c>
      <c r="GO94" s="19">
        <f t="shared" ca="1" si="777"/>
        <v>0</v>
      </c>
      <c r="GP94" s="19">
        <f t="shared" ca="1" si="777"/>
        <v>0</v>
      </c>
      <c r="GQ94" s="19">
        <f t="shared" ca="1" si="777"/>
        <v>0</v>
      </c>
      <c r="GR94" s="19">
        <f t="shared" ca="1" si="777"/>
        <v>0</v>
      </c>
      <c r="GS94" s="19">
        <f t="shared" ca="1" si="777"/>
        <v>0</v>
      </c>
      <c r="GT94" s="19">
        <f t="shared" ca="1" si="777"/>
        <v>0</v>
      </c>
      <c r="GU94" s="19">
        <f t="shared" ca="1" si="777"/>
        <v>0</v>
      </c>
      <c r="GV94" s="19">
        <f t="shared" ca="1" si="777"/>
        <v>0</v>
      </c>
      <c r="GW94" s="19">
        <f t="shared" ca="1" si="777"/>
        <v>0</v>
      </c>
      <c r="GX94" s="19">
        <f t="shared" ca="1" si="777"/>
        <v>0</v>
      </c>
      <c r="GY94" s="19">
        <f t="shared" ca="1" si="777"/>
        <v>0</v>
      </c>
      <c r="GZ94" s="19">
        <f t="shared" ca="1" si="777"/>
        <v>0</v>
      </c>
      <c r="HA94" s="19">
        <f t="shared" ca="1" si="777"/>
        <v>0</v>
      </c>
      <c r="HB94" s="19">
        <f t="shared" ca="1" si="777"/>
        <v>0</v>
      </c>
      <c r="HC94" s="19">
        <f t="shared" ca="1" si="777"/>
        <v>0</v>
      </c>
      <c r="HD94" s="19">
        <f t="shared" ca="1" si="777"/>
        <v>0</v>
      </c>
      <c r="HE94" s="19">
        <f t="shared" ca="1" si="777"/>
        <v>0</v>
      </c>
      <c r="HF94" s="19">
        <f t="shared" ca="1" si="777"/>
        <v>0</v>
      </c>
      <c r="HG94" s="19">
        <f t="shared" ca="1" si="777"/>
        <v>0</v>
      </c>
      <c r="HH94" s="19">
        <f t="shared" ca="1" si="777"/>
        <v>0</v>
      </c>
      <c r="HI94" s="19">
        <f t="shared" ca="1" si="777"/>
        <v>0</v>
      </c>
      <c r="HJ94" s="19">
        <f t="shared" ca="1" si="777"/>
        <v>0</v>
      </c>
      <c r="HK94" s="19">
        <f t="shared" ca="1" si="777"/>
        <v>0</v>
      </c>
      <c r="HL94" s="19">
        <f t="shared" ca="1" si="777"/>
        <v>0</v>
      </c>
      <c r="HM94" s="19">
        <f t="shared" ca="1" si="777"/>
        <v>0</v>
      </c>
      <c r="HN94" s="19">
        <f t="shared" ca="1" si="777"/>
        <v>0</v>
      </c>
      <c r="HO94" s="19">
        <f t="shared" ca="1" si="777"/>
        <v>0</v>
      </c>
      <c r="HP94" s="19">
        <f t="shared" ca="1" si="777"/>
        <v>0</v>
      </c>
      <c r="HQ94" s="19">
        <f t="shared" ca="1" si="776"/>
        <v>0</v>
      </c>
      <c r="HR94" s="19">
        <f t="shared" ca="1" si="776"/>
        <v>0</v>
      </c>
      <c r="HS94" s="19">
        <f t="shared" ca="1" si="776"/>
        <v>0</v>
      </c>
      <c r="HT94" s="19">
        <f t="shared" ca="1" si="776"/>
        <v>0</v>
      </c>
      <c r="HU94" s="19">
        <f t="shared" ca="1" si="776"/>
        <v>0</v>
      </c>
      <c r="HV94" s="19">
        <f t="shared" ca="1" si="776"/>
        <v>0</v>
      </c>
      <c r="HW94" s="19">
        <f t="shared" ca="1" si="776"/>
        <v>0</v>
      </c>
      <c r="HX94" s="19">
        <f t="shared" ca="1" si="776"/>
        <v>0</v>
      </c>
      <c r="HY94" s="19">
        <f t="shared" ca="1" si="776"/>
        <v>0</v>
      </c>
      <c r="HZ94" s="19">
        <f t="shared" ca="1" si="776"/>
        <v>0</v>
      </c>
      <c r="IA94" s="19">
        <f t="shared" ca="1" si="776"/>
        <v>0</v>
      </c>
      <c r="IB94" s="19">
        <f t="shared" ca="1" si="776"/>
        <v>0</v>
      </c>
      <c r="IC94" s="19">
        <f t="shared" ca="1" si="776"/>
        <v>0</v>
      </c>
      <c r="ID94" s="19">
        <f t="shared" ca="1" si="776"/>
        <v>0</v>
      </c>
      <c r="IE94" s="5">
        <f t="shared" ca="1" si="739"/>
        <v>67</v>
      </c>
      <c r="IF94" s="9"/>
      <c r="IG94" s="5">
        <f t="shared" ca="1" si="740"/>
        <v>1</v>
      </c>
      <c r="IH94" s="5" t="b">
        <f t="shared" ca="1" si="740"/>
        <v>0</v>
      </c>
      <c r="II94" s="19">
        <f t="shared" ca="1" si="741"/>
        <v>0</v>
      </c>
      <c r="IJ94" s="5">
        <f t="shared" ca="1" si="740"/>
        <v>55</v>
      </c>
      <c r="IK94" s="19">
        <f t="shared" ca="1" si="741"/>
        <v>1</v>
      </c>
      <c r="IL94" s="19">
        <f t="shared" ca="1" si="741"/>
        <v>0</v>
      </c>
      <c r="IM94" s="19">
        <f t="shared" ca="1" si="741"/>
        <v>0</v>
      </c>
      <c r="IN94" s="19">
        <f t="shared" ca="1" si="741"/>
        <v>0</v>
      </c>
      <c r="IO94" s="19">
        <f t="shared" ca="1" si="741"/>
        <v>0</v>
      </c>
      <c r="IP94" s="19">
        <f t="shared" ca="1" si="741"/>
        <v>0</v>
      </c>
      <c r="IQ94" s="19">
        <f t="shared" ca="1" si="741"/>
        <v>0</v>
      </c>
      <c r="IR94" s="19">
        <f t="shared" ca="1" si="741"/>
        <v>0</v>
      </c>
      <c r="IS94" s="19">
        <f t="shared" ca="1" si="741"/>
        <v>0</v>
      </c>
      <c r="IT94" s="19">
        <f t="shared" ca="1" si="741"/>
        <v>0</v>
      </c>
      <c r="IU94" s="19">
        <f t="shared" ca="1" si="741"/>
        <v>0</v>
      </c>
      <c r="IV94" s="19">
        <f t="shared" ca="1" si="741"/>
        <v>0</v>
      </c>
      <c r="IW94" s="19">
        <f t="shared" ca="1" si="741"/>
        <v>0</v>
      </c>
      <c r="IX94" s="19">
        <f t="shared" ca="1" si="741"/>
        <v>0</v>
      </c>
      <c r="IY94" s="19">
        <f t="shared" ca="1" si="741"/>
        <v>0</v>
      </c>
      <c r="IZ94" s="19">
        <f t="shared" ca="1" si="741"/>
        <v>0</v>
      </c>
      <c r="JA94" s="19">
        <f t="shared" ca="1" si="741"/>
        <v>0</v>
      </c>
      <c r="JB94" s="19">
        <f t="shared" ca="1" si="741"/>
        <v>0</v>
      </c>
      <c r="JC94" s="19">
        <f t="shared" ca="1" si="741"/>
        <v>0</v>
      </c>
      <c r="JD94" s="19">
        <f t="shared" ca="1" si="741"/>
        <v>0</v>
      </c>
      <c r="JE94" s="19">
        <f t="shared" ca="1" si="741"/>
        <v>0</v>
      </c>
      <c r="JF94" s="19">
        <f t="shared" ca="1" si="741"/>
        <v>0</v>
      </c>
      <c r="JG94" s="19">
        <f t="shared" ca="1" si="741"/>
        <v>1</v>
      </c>
      <c r="JH94" s="19">
        <f t="shared" ca="1" si="741"/>
        <v>0</v>
      </c>
      <c r="JI94" s="19">
        <f t="shared" ca="1" si="741"/>
        <v>1</v>
      </c>
      <c r="JJ94" s="9"/>
      <c r="JK94" s="5" t="b">
        <f t="shared" ca="1" si="742"/>
        <v>0</v>
      </c>
      <c r="JL94" s="19" t="str">
        <f t="shared" ca="1" si="743"/>
        <v>-</v>
      </c>
      <c r="JM94" s="19" t="str">
        <f t="shared" ca="1" si="743"/>
        <v>-</v>
      </c>
      <c r="JN94" s="5" t="b">
        <f t="shared" ca="1" si="744"/>
        <v>0</v>
      </c>
      <c r="JO94" s="5" t="b">
        <f t="shared" ca="1" si="744"/>
        <v>0</v>
      </c>
      <c r="JP94" s="5" t="b">
        <f t="shared" ca="1" si="744"/>
        <v>1</v>
      </c>
      <c r="JQ94" s="144">
        <f t="shared" ca="1" si="762"/>
        <v>1</v>
      </c>
      <c r="JR94" s="144">
        <f t="shared" ca="1" si="762"/>
        <v>1</v>
      </c>
      <c r="JS94" s="19" t="str">
        <f t="shared" ca="1" si="763"/>
        <v>-</v>
      </c>
      <c r="JT94" s="19" t="str">
        <f t="shared" ca="1" si="763"/>
        <v>-</v>
      </c>
      <c r="JU94" s="19" t="str">
        <f t="shared" ca="1" si="763"/>
        <v>-</v>
      </c>
      <c r="JV94" s="19" t="str">
        <f t="shared" ca="1" si="763"/>
        <v>-</v>
      </c>
      <c r="JW94" s="19">
        <f t="shared" ca="1" si="763"/>
        <v>1</v>
      </c>
      <c r="JX94" s="19">
        <f t="shared" ca="1" si="763"/>
        <v>0.66</v>
      </c>
      <c r="JY94" s="19" t="str">
        <f t="shared" ca="1" si="763"/>
        <v>-</v>
      </c>
      <c r="JZ94" s="5" t="b" cm="1">
        <f t="array" aca="1" ref="JZ94" ca="1">IF(OR(KA94:KH94&lt;&gt;"-"),TRUE,"-")</f>
        <v>1</v>
      </c>
      <c r="KA94" s="237">
        <f t="shared" ca="1" si="774"/>
        <v>2</v>
      </c>
      <c r="KB94" s="237">
        <f t="shared" ca="1" si="774"/>
        <v>2</v>
      </c>
      <c r="KC94" s="237">
        <f t="shared" ca="1" si="774"/>
        <v>2</v>
      </c>
      <c r="KD94" s="237">
        <f t="shared" ca="1" si="774"/>
        <v>2</v>
      </c>
      <c r="KE94" s="237">
        <f t="shared" ca="1" si="774"/>
        <v>2</v>
      </c>
      <c r="KF94" s="237">
        <f t="shared" ca="1" si="774"/>
        <v>2</v>
      </c>
      <c r="KG94" s="237">
        <f t="shared" ca="1" si="774"/>
        <v>2</v>
      </c>
      <c r="KH94" s="237">
        <f t="shared" ca="1" si="774"/>
        <v>2</v>
      </c>
      <c r="KI94" s="5" t="str">
        <f t="array" aca="1" ref="KI94" ca="1">IF(OR(KJ94:KP94&lt;&gt;"-"),TRUE,"-")</f>
        <v>-</v>
      </c>
      <c r="KJ94" s="19" t="str">
        <f t="shared" ca="1" si="765"/>
        <v>-</v>
      </c>
      <c r="KK94" s="19" t="str">
        <f t="shared" ca="1" si="765"/>
        <v>-</v>
      </c>
      <c r="KL94" s="19" t="str">
        <f t="shared" ca="1" si="765"/>
        <v>-</v>
      </c>
      <c r="KM94" s="19" t="str">
        <f t="shared" ca="1" si="765"/>
        <v>-</v>
      </c>
      <c r="KN94" s="19" t="str">
        <f t="shared" ca="1" si="765"/>
        <v>-</v>
      </c>
      <c r="KO94" s="19" t="str">
        <f t="shared" ca="1" si="765"/>
        <v>-</v>
      </c>
      <c r="KP94" s="19" t="str">
        <f t="shared" ca="1" si="765"/>
        <v>-</v>
      </c>
      <c r="KQ94" s="19" t="b">
        <f t="shared" ca="1" si="765"/>
        <v>0</v>
      </c>
      <c r="KR94" s="144">
        <f t="shared" ca="1" si="746"/>
        <v>2</v>
      </c>
      <c r="KS94" s="19">
        <f t="shared" ca="1" si="765"/>
        <v>2</v>
      </c>
      <c r="KT94" s="19" t="b">
        <f t="shared" ca="1" si="765"/>
        <v>0</v>
      </c>
      <c r="KU94" s="19" t="str">
        <f t="shared" ca="1" si="765"/>
        <v>-</v>
      </c>
      <c r="KV94" s="5" t="str">
        <f t="shared" ca="1" si="747"/>
        <v>-</v>
      </c>
      <c r="KW94" s="5" t="str">
        <f t="shared" ca="1" si="747"/>
        <v>-</v>
      </c>
      <c r="KX94" s="5" t="str">
        <f t="shared" ca="1" si="747"/>
        <v>-</v>
      </c>
      <c r="KY94" s="5" t="str">
        <f t="shared" ca="1" si="747"/>
        <v>-</v>
      </c>
      <c r="KZ94" s="19" t="b">
        <f t="shared" ca="1" si="766"/>
        <v>0</v>
      </c>
      <c r="LA94" s="19" t="str">
        <f t="shared" ca="1" si="766"/>
        <v>-</v>
      </c>
      <c r="LB94" s="19" t="str">
        <f t="shared" ca="1" si="766"/>
        <v>-</v>
      </c>
      <c r="LC94" s="19" t="b">
        <f t="shared" ca="1" si="766"/>
        <v>1</v>
      </c>
      <c r="LD94" s="19">
        <f t="shared" ca="1" si="766"/>
        <v>0.75</v>
      </c>
      <c r="LE94" s="19">
        <f t="shared" ca="1" si="766"/>
        <v>0.75</v>
      </c>
      <c r="LF94" s="19">
        <f t="shared" ca="1" si="766"/>
        <v>0.99</v>
      </c>
      <c r="LG94" s="19">
        <f t="shared" ca="1" si="766"/>
        <v>0.5</v>
      </c>
      <c r="LH94" s="19">
        <f t="shared" ca="1" si="766"/>
        <v>0</v>
      </c>
      <c r="LI94" s="19">
        <f t="shared" ca="1" si="766"/>
        <v>0</v>
      </c>
      <c r="LJ94" s="19" t="str">
        <f t="shared" ca="1" si="766"/>
        <v>-</v>
      </c>
      <c r="LK94" s="5" t="str" cm="1">
        <f t="array" aca="1" ref="LK94" ca="1">INDEX(i.meatgrid,$Q94,LK$7)</f>
        <v>-</v>
      </c>
      <c r="LL94" s="19" t="str">
        <f t="shared" ca="1" si="766"/>
        <v>-</v>
      </c>
      <c r="LM94" s="5">
        <f t="shared" ca="1" si="749"/>
        <v>1</v>
      </c>
      <c r="LN94" s="9"/>
      <c r="LO94" s="19">
        <f t="shared" ca="1" si="766"/>
        <v>70</v>
      </c>
      <c r="LP94" s="19">
        <f t="shared" ca="1" si="750"/>
        <v>50</v>
      </c>
      <c r="LQ94" s="19">
        <f t="shared" ca="1" si="750"/>
        <v>80</v>
      </c>
      <c r="LR94" s="19">
        <f t="shared" ca="1" si="750"/>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1"/>
        <v>1</v>
      </c>
      <c r="LX94" s="5">
        <f t="shared" ca="1" si="752"/>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53"/>
        <v>1</v>
      </c>
      <c r="MH94" s="9"/>
      <c r="MI94" s="19" t="b">
        <f t="shared" ca="1" si="754"/>
        <v>0</v>
      </c>
      <c r="MJ94" s="19" t="b">
        <f t="shared" ca="1" si="754"/>
        <v>0</v>
      </c>
      <c r="MK94" s="19">
        <f t="shared" ca="1" si="754"/>
        <v>1</v>
      </c>
      <c r="ML94" s="19">
        <f t="shared" ca="1" si="754"/>
        <v>0.75</v>
      </c>
      <c r="MM94" s="19">
        <f t="shared" ca="1" si="754"/>
        <v>0.75</v>
      </c>
      <c r="MN94" s="19">
        <f t="shared" ca="1" si="754"/>
        <v>0.8</v>
      </c>
      <c r="MO94" s="19">
        <f t="shared" ca="1" si="754"/>
        <v>0.82499999999999996</v>
      </c>
      <c r="MP94" s="19">
        <f t="shared" ca="1" si="754"/>
        <v>0.875</v>
      </c>
      <c r="MQ94" s="19">
        <f t="shared" ca="1" si="754"/>
        <v>0.9</v>
      </c>
      <c r="MR94" s="19">
        <f t="shared" ca="1" si="754"/>
        <v>1</v>
      </c>
      <c r="MS94" s="19">
        <f t="shared" ca="1" si="754"/>
        <v>0.875</v>
      </c>
      <c r="MT94" s="19" t="b">
        <f t="shared" ca="1" si="754"/>
        <v>1</v>
      </c>
      <c r="MU94" s="19">
        <f t="shared" ca="1" si="754"/>
        <v>74.989999999999995</v>
      </c>
      <c r="MV94" s="19" t="str">
        <f t="shared" ca="1" si="754"/>
        <v>-</v>
      </c>
      <c r="MW94" s="19" t="str">
        <f t="shared" ca="1" si="754"/>
        <v>-</v>
      </c>
      <c r="MX94" s="19" t="str">
        <f t="shared" ca="1" si="754"/>
        <v>-</v>
      </c>
      <c r="MY94" s="19" t="str">
        <f t="shared" ca="1" si="755"/>
        <v>-</v>
      </c>
      <c r="MZ94" s="19" t="str">
        <f t="shared" ca="1" si="755"/>
        <v>-</v>
      </c>
      <c r="NA94" s="19" t="str">
        <f t="shared" ca="1" si="755"/>
        <v>-</v>
      </c>
      <c r="NB94" s="19" t="str">
        <f t="shared" ca="1" si="755"/>
        <v>-</v>
      </c>
      <c r="NC94" s="19">
        <f t="shared" ca="1" si="755"/>
        <v>36.99</v>
      </c>
      <c r="ND94" s="19">
        <f t="shared" ca="1" si="755"/>
        <v>36.99</v>
      </c>
      <c r="NE94" s="19" t="str">
        <f t="shared" ca="1" si="755"/>
        <v>-</v>
      </c>
      <c r="NF94" s="19" t="str">
        <f t="shared" ca="1" si="755"/>
        <v>-</v>
      </c>
      <c r="NG94" s="19" t="str">
        <f t="shared" ca="1" si="755"/>
        <v>-</v>
      </c>
      <c r="NH94" s="19" t="str">
        <f t="shared" ca="1" si="755"/>
        <v>-</v>
      </c>
      <c r="NI94" s="19" t="str">
        <f t="shared" ca="1" si="755"/>
        <v>-</v>
      </c>
      <c r="NJ94" s="19">
        <f t="shared" ca="1" si="755"/>
        <v>49.99</v>
      </c>
      <c r="NK94" s="19">
        <f t="shared" ca="1" si="755"/>
        <v>49.99</v>
      </c>
      <c r="NL94" s="19">
        <f t="shared" ca="1" si="755"/>
        <v>49.99</v>
      </c>
      <c r="NM94" s="19">
        <f t="shared" ca="1" si="755"/>
        <v>49.99</v>
      </c>
      <c r="NN94" s="19">
        <f t="shared" ca="1" si="755"/>
        <v>49.99</v>
      </c>
      <c r="NO94" s="19">
        <f t="shared" ca="1" si="755"/>
        <v>49.99</v>
      </c>
      <c r="NP94" s="19">
        <f t="shared" ca="1" si="755"/>
        <v>49.99</v>
      </c>
      <c r="NQ94" s="19">
        <f t="shared" ca="1" si="755"/>
        <v>49.99</v>
      </c>
      <c r="NR94" s="19">
        <f t="shared" ca="1" si="755"/>
        <v>412.99</v>
      </c>
      <c r="NS94" s="19">
        <f t="shared" ca="1" si="755"/>
        <v>412.99</v>
      </c>
      <c r="NT94" s="19" t="str">
        <f t="shared" ca="1" si="755"/>
        <v>-</v>
      </c>
      <c r="NU94" s="19" t="str">
        <f t="shared" ca="1" si="755"/>
        <v>-</v>
      </c>
      <c r="NV94" s="19" t="str">
        <f t="shared" ca="1" si="755"/>
        <v>-</v>
      </c>
      <c r="NW94" s="19" t="str">
        <f t="shared" ca="1" si="755"/>
        <v>-</v>
      </c>
      <c r="NX94" s="19" t="str">
        <f t="shared" ca="1" si="755"/>
        <v>-</v>
      </c>
      <c r="NY94" s="19">
        <f t="shared" ca="1" si="755"/>
        <v>6.8900000000000006</v>
      </c>
      <c r="NZ94" s="19">
        <f t="shared" ca="1" si="755"/>
        <v>6.8900000000000006</v>
      </c>
      <c r="OA94" s="19">
        <f t="shared" ref="OA94:ON94" ca="1" si="778">OFFSET(OA$5,$B94,0)</f>
        <v>6.8900000000000006</v>
      </c>
      <c r="OB94" s="19">
        <f t="shared" ca="1" si="778"/>
        <v>6.8900000000000006</v>
      </c>
      <c r="OC94" s="19">
        <f t="shared" ca="1" si="778"/>
        <v>6.8900000000000006</v>
      </c>
      <c r="OD94" s="19">
        <f t="shared" ca="1" si="778"/>
        <v>6.8900000000000006</v>
      </c>
      <c r="OE94" s="19">
        <f t="shared" ca="1" si="778"/>
        <v>6.8900000000000006</v>
      </c>
      <c r="OF94" s="19">
        <f t="shared" ca="1" si="778"/>
        <v>6.8900000000000006</v>
      </c>
      <c r="OG94" s="19">
        <f t="shared" ca="1" si="778"/>
        <v>346.99</v>
      </c>
      <c r="OH94" s="19">
        <f t="shared" ca="1" si="778"/>
        <v>346.99</v>
      </c>
      <c r="OI94" s="19" t="str">
        <f t="shared" ca="1" si="778"/>
        <v>-</v>
      </c>
      <c r="OJ94" s="19" t="str">
        <f t="shared" ca="1" si="778"/>
        <v>-</v>
      </c>
      <c r="OK94" s="19" t="str">
        <f t="shared" ca="1" si="778"/>
        <v>-</v>
      </c>
      <c r="OL94" s="19" t="str">
        <f t="shared" ca="1" si="778"/>
        <v>-</v>
      </c>
      <c r="OM94" s="19" t="str">
        <f t="shared" ca="1" si="778"/>
        <v>-</v>
      </c>
      <c r="ON94" s="19">
        <f t="shared" ca="1" si="778"/>
        <v>0</v>
      </c>
      <c r="OO94" s="24">
        <v>0</v>
      </c>
    </row>
    <row r="95" spans="1:405" outlineLevel="2">
      <c r="A95" s="21">
        <f t="shared" si="158"/>
        <v>90</v>
      </c>
      <c r="B95" s="222">
        <f t="shared" ca="1" si="767"/>
        <v>85</v>
      </c>
      <c r="C95">
        <v>203</v>
      </c>
      <c r="D95" s="549" t="str">
        <f t="shared" ca="1" si="716"/>
        <v>GSM</v>
      </c>
      <c r="E95" t="b">
        <v>0</v>
      </c>
      <c r="F95" t="b">
        <v>0</v>
      </c>
      <c r="G95" t="b">
        <f t="shared" si="717"/>
        <v>0</v>
      </c>
      <c r="H95" s="237">
        <f t="shared" ca="1" si="768"/>
        <v>2</v>
      </c>
      <c r="I95" s="237">
        <f t="shared" ca="1" si="768"/>
        <v>1</v>
      </c>
      <c r="J95" s="237" t="str">
        <f t="shared" ca="1" si="768"/>
        <v/>
      </c>
      <c r="K95" s="237">
        <f t="shared" ca="1" si="768"/>
        <v>2</v>
      </c>
      <c r="L95" s="237">
        <f t="shared" ca="1" si="756"/>
        <v>2</v>
      </c>
      <c r="M95" s="237">
        <f t="shared" ca="1" si="756"/>
        <v>2</v>
      </c>
      <c r="N95" s="237">
        <f t="shared" ca="1" si="768"/>
        <v>3</v>
      </c>
      <c r="O95" s="237">
        <f t="shared" ca="1" si="756"/>
        <v>1</v>
      </c>
      <c r="P95" s="237">
        <f t="shared" ca="1" si="768"/>
        <v>1</v>
      </c>
      <c r="Q95" s="237">
        <f t="shared" ca="1" si="768"/>
        <v>6</v>
      </c>
      <c r="R95" s="237">
        <f t="shared" ca="1" si="768"/>
        <v>1</v>
      </c>
      <c r="S95" s="237">
        <f t="shared" ca="1" si="768"/>
        <v>1</v>
      </c>
      <c r="T95" s="237">
        <f t="shared" ca="1" si="768"/>
        <v>1</v>
      </c>
      <c r="U95" s="275"/>
      <c r="V95" s="275"/>
      <c r="W95" s="237">
        <f t="shared" ca="1" si="757"/>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8"/>
        <v>2</v>
      </c>
      <c r="AH95" s="5">
        <f t="shared" ca="1" si="718"/>
        <v>0</v>
      </c>
      <c r="AI95" s="5">
        <f t="shared" ca="1" si="719"/>
        <v>1</v>
      </c>
      <c r="AJ95">
        <f t="shared" ca="1" si="720"/>
        <v>1</v>
      </c>
      <c r="AK95">
        <v>1</v>
      </c>
      <c r="AL95" s="231" t="str">
        <f ca="1">TEXT(LEFT(OFFSET(AL95,-1,0),5)+1,"00000")&amp;MID(OFFSET(AL95,-1,0),6,FIND(" ",OFFSET(AL95,-1,0),7)-5)
&amp; $D95           &amp; IF($IG95=0," FWM","")&amp;IF($IG95=1," MWM","")&amp;IF($IG95=5," Mat","")&amp;IF($IH95=TRUE,"&amp;BBT","    ")          &amp; " Day"&amp;INDEX(i.DOY,$N95,1)
&amp; " Scan"&amp;TEXT($O95,"0")        &amp;" "&amp; INDEX(DataMaster!$B$98:$B$104,$Q95,0)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9"/>
        <v>-</v>
      </c>
      <c r="AP95" s="237" t="str">
        <f t="shared" ca="1" si="769"/>
        <v>-</v>
      </c>
      <c r="AQ95" s="237" t="str">
        <f t="shared" ca="1" si="769"/>
        <v>-</v>
      </c>
      <c r="AR95" s="237" t="str">
        <f t="shared" ca="1" si="769"/>
        <v>-</v>
      </c>
      <c r="AS95" s="237" t="str">
        <f t="shared" ca="1" si="769"/>
        <v>-</v>
      </c>
      <c r="AT95" s="237" t="str">
        <f t="shared" ca="1" si="769"/>
        <v>-</v>
      </c>
      <c r="AU95" s="237" t="str">
        <f t="shared" ca="1" si="769"/>
        <v>-</v>
      </c>
      <c r="AV95" s="237" t="str">
        <f t="shared" ca="1" si="769"/>
        <v>-</v>
      </c>
      <c r="AW95" s="9"/>
      <c r="AX95" s="5" t="b">
        <f t="shared" ca="1" si="721"/>
        <v>0</v>
      </c>
      <c r="AY95" s="5" t="str">
        <f t="shared" ca="1" si="721"/>
        <v>-</v>
      </c>
      <c r="AZ95" s="5" t="b">
        <f t="shared" ca="1" si="721"/>
        <v>0</v>
      </c>
      <c r="BA95" s="5" t="b">
        <f t="shared" ca="1" si="721"/>
        <v>1</v>
      </c>
      <c r="BB95" s="5" t="b">
        <f t="shared" ca="1" si="721"/>
        <v>1</v>
      </c>
      <c r="BC95" s="144">
        <f t="shared" ca="1" si="721"/>
        <v>0</v>
      </c>
      <c r="BD95" s="19" t="b">
        <f t="shared" ca="1" si="722"/>
        <v>1</v>
      </c>
      <c r="BE95" s="9"/>
      <c r="BF95" s="5" t="str">
        <f t="shared" ca="1" si="723"/>
        <v>-</v>
      </c>
      <c r="BG95" s="19" t="str">
        <f t="shared" ca="1" si="724"/>
        <v>-</v>
      </c>
      <c r="BH95" s="19" t="str">
        <f t="shared" ca="1" si="724"/>
        <v>-</v>
      </c>
      <c r="BI95" s="19" t="str">
        <f t="shared" ca="1" si="724"/>
        <v>-</v>
      </c>
      <c r="BJ95" s="5" t="str">
        <f t="shared" ca="1" si="725"/>
        <v>-</v>
      </c>
      <c r="BK95" s="19" t="str">
        <f t="shared" ca="1" si="726"/>
        <v>-</v>
      </c>
      <c r="BL95" s="5" t="str">
        <f t="shared" ca="1" si="727"/>
        <v>-</v>
      </c>
      <c r="BM95" s="19" t="str">
        <f t="shared" ca="1" si="728"/>
        <v>-</v>
      </c>
      <c r="BN95" s="19" t="str">
        <f t="shared" ca="1" si="728"/>
        <v>-</v>
      </c>
      <c r="BO95" s="19" t="str">
        <f t="shared" ca="1" si="728"/>
        <v>-</v>
      </c>
      <c r="BP95" s="5" t="str">
        <f t="shared" ca="1" si="729"/>
        <v>-</v>
      </c>
      <c r="BQ95" s="9"/>
      <c r="BR95" s="19" t="str">
        <f t="shared" ca="1" si="730"/>
        <v>-</v>
      </c>
      <c r="BS95" s="19" t="str">
        <f t="shared" ca="1" si="730"/>
        <v>-</v>
      </c>
      <c r="BT95" s="19" t="str">
        <f t="shared" ca="1" si="730"/>
        <v>-</v>
      </c>
      <c r="BU95" s="19" t="str">
        <f t="shared" ca="1" si="730"/>
        <v>-</v>
      </c>
      <c r="BV95" s="19" t="str">
        <f t="shared" ca="1" si="730"/>
        <v>-</v>
      </c>
      <c r="BW95" s="19" t="str">
        <f t="shared" ca="1" si="730"/>
        <v>-</v>
      </c>
      <c r="BX95" s="19" t="str">
        <f t="shared" ca="1" si="730"/>
        <v>-</v>
      </c>
      <c r="BY95" s="19" t="str">
        <f t="shared" ca="1" si="730"/>
        <v>-</v>
      </c>
      <c r="BZ95" s="19" t="str">
        <f t="shared" ca="1" si="730"/>
        <v>-</v>
      </c>
      <c r="CA95" s="19" t="str">
        <f t="shared" ca="1" si="730"/>
        <v>-</v>
      </c>
      <c r="CB95" s="9"/>
      <c r="CC95" s="237" t="b">
        <f t="shared" ca="1" si="775"/>
        <v>1</v>
      </c>
      <c r="CD95" s="12" t="b">
        <v>1</v>
      </c>
      <c r="CE95" s="237" t="b">
        <f t="shared" ca="1" si="775"/>
        <v>1</v>
      </c>
      <c r="CF95" s="251">
        <f t="shared" ca="1" si="770"/>
        <v>2236101</v>
      </c>
      <c r="CG95" s="12" t="b">
        <v>1</v>
      </c>
      <c r="CH95" s="12">
        <v>0</v>
      </c>
      <c r="CI95" s="12" t="b">
        <v>0</v>
      </c>
      <c r="CJ95" s="237">
        <f t="shared" ca="1" si="771"/>
        <v>2236106</v>
      </c>
      <c r="CK95" s="19" t="str">
        <f t="shared" ca="1" si="759"/>
        <v>-</v>
      </c>
      <c r="CL95" s="12">
        <v>1</v>
      </c>
      <c r="CM95" s="12">
        <v>1</v>
      </c>
      <c r="CN95" s="9"/>
      <c r="CO95" s="444">
        <f t="shared" ca="1" si="732"/>
        <v>652</v>
      </c>
      <c r="CP95" s="444">
        <f t="shared" ca="1" si="732"/>
        <v>686</v>
      </c>
      <c r="CQ95" s="444">
        <f t="shared" ca="1" si="732"/>
        <v>721</v>
      </c>
      <c r="CR95" s="152">
        <f t="shared" ca="1" si="733"/>
        <v>378</v>
      </c>
      <c r="CS95" s="152">
        <f t="shared" ca="1" si="733"/>
        <v>413</v>
      </c>
      <c r="CT95" s="152">
        <f t="shared" ca="1" si="733"/>
        <v>448</v>
      </c>
      <c r="CU95" s="19" t="str">
        <f t="shared" ca="1" si="734"/>
        <v>-</v>
      </c>
      <c r="CV95" s="19" t="str">
        <f t="shared" ca="1" si="734"/>
        <v>-</v>
      </c>
      <c r="CW95" s="19" t="str">
        <f t="shared" ca="1" si="734"/>
        <v>-</v>
      </c>
      <c r="CX95" s="19" t="str">
        <f t="shared" ca="1" si="734"/>
        <v>-</v>
      </c>
      <c r="CY95" s="19" t="str">
        <f t="shared" ca="1" si="734"/>
        <v>-</v>
      </c>
      <c r="CZ95" s="19" t="b">
        <f t="shared" ca="1" si="734"/>
        <v>1</v>
      </c>
      <c r="DA95" s="19">
        <f t="shared" ca="1" si="734"/>
        <v>0</v>
      </c>
      <c r="DB95" s="19">
        <f t="shared" ca="1" si="734"/>
        <v>0</v>
      </c>
      <c r="DC95" s="19">
        <f t="shared" ca="1" si="734"/>
        <v>0</v>
      </c>
      <c r="DD95" s="19">
        <f t="shared" ca="1" si="734"/>
        <v>0</v>
      </c>
      <c r="DE95" s="19">
        <f t="shared" ca="1" si="734"/>
        <v>0</v>
      </c>
      <c r="DF95" s="19">
        <f t="shared" ca="1" si="734"/>
        <v>0</v>
      </c>
      <c r="DG95" s="19">
        <f t="shared" ca="1" si="734"/>
        <v>0</v>
      </c>
      <c r="DH95" s="19">
        <f t="shared" ca="1" si="734"/>
        <v>0</v>
      </c>
      <c r="DI95" s="19">
        <f t="shared" ca="1" si="734"/>
        <v>0</v>
      </c>
      <c r="DJ95" s="19">
        <f t="shared" ca="1" si="734"/>
        <v>0</v>
      </c>
      <c r="DK95" s="19">
        <f t="shared" ca="1" si="734"/>
        <v>0</v>
      </c>
      <c r="DL95" s="19">
        <f t="shared" ca="1" si="735"/>
        <v>0</v>
      </c>
      <c r="DM95" s="12">
        <v>1</v>
      </c>
      <c r="DN95" s="12">
        <v>1</v>
      </c>
      <c r="DO95" s="19">
        <f t="shared" ca="1" si="772"/>
        <v>0</v>
      </c>
      <c r="DP95" s="19" t="str">
        <f t="shared" ca="1" si="772"/>
        <v>-</v>
      </c>
      <c r="DQ95" s="19" t="str">
        <f t="shared" ca="1" si="772"/>
        <v>-</v>
      </c>
      <c r="DR95" s="19" t="str">
        <f t="shared" ca="1" si="772"/>
        <v>-</v>
      </c>
      <c r="DS95" s="19" t="str">
        <f t="shared" ca="1" si="735"/>
        <v>-</v>
      </c>
      <c r="DT95" s="19" t="str">
        <f t="shared" ca="1" si="735"/>
        <v>-</v>
      </c>
      <c r="DU95" s="19">
        <f t="shared" ca="1" si="735"/>
        <v>0</v>
      </c>
      <c r="DV95" s="19" t="str">
        <f t="shared" ca="1" si="735"/>
        <v>-</v>
      </c>
      <c r="DW95" s="19" t="str">
        <f t="shared" ca="1" si="735"/>
        <v>-</v>
      </c>
      <c r="DX95" s="19" t="str">
        <f t="shared" ca="1" si="735"/>
        <v>-</v>
      </c>
      <c r="DY95" s="19" t="str">
        <f t="shared" ca="1" si="735"/>
        <v>-</v>
      </c>
      <c r="DZ95" s="19" t="str">
        <f t="shared" ca="1" si="735"/>
        <v>-</v>
      </c>
      <c r="EA95" s="19" t="str">
        <f t="shared" ca="1" si="735"/>
        <v>-</v>
      </c>
      <c r="EB95" s="19" t="str">
        <f t="shared" ca="1" si="735"/>
        <v>-</v>
      </c>
      <c r="EC95" s="19" t="str">
        <f t="shared" ca="1" si="735"/>
        <v>-</v>
      </c>
      <c r="ED95" s="19">
        <f t="shared" ca="1" si="735"/>
        <v>0</v>
      </c>
      <c r="EE95" s="19">
        <f t="shared" ca="1" si="735"/>
        <v>0</v>
      </c>
      <c r="EF95" s="19">
        <f t="shared" ca="1" si="735"/>
        <v>0</v>
      </c>
      <c r="EG95" s="124">
        <f t="shared" ref="EG95:EX95" ca="1" si="779">IF(AND($K95=EG$9,$N95=EG$11,$AB95=EG$8,$AI95=EG$12),INDEX(i.FS_Strategy,$AC95+1,$AB95),0)</f>
        <v>0</v>
      </c>
      <c r="EH95" s="124">
        <f t="shared" ca="1" si="779"/>
        <v>0</v>
      </c>
      <c r="EI95" s="124">
        <f t="shared" ca="1" si="779"/>
        <v>0</v>
      </c>
      <c r="EJ95" s="124">
        <f t="shared" ca="1" si="779"/>
        <v>0</v>
      </c>
      <c r="EK95" s="124">
        <f t="shared" ca="1" si="779"/>
        <v>0</v>
      </c>
      <c r="EL95" s="124">
        <f t="shared" ca="1" si="779"/>
        <v>0</v>
      </c>
      <c r="EM95" s="124">
        <f t="shared" ca="1" si="779"/>
        <v>0</v>
      </c>
      <c r="EN95" s="124">
        <f t="shared" ca="1" si="779"/>
        <v>0</v>
      </c>
      <c r="EO95" s="124">
        <f t="shared" ca="1" si="779"/>
        <v>0</v>
      </c>
      <c r="EP95" s="124">
        <f t="shared" ca="1" si="779"/>
        <v>0</v>
      </c>
      <c r="EQ95" s="124">
        <f t="shared" ca="1" si="779"/>
        <v>0</v>
      </c>
      <c r="ER95" s="124">
        <f t="shared" ca="1" si="779"/>
        <v>0</v>
      </c>
      <c r="ES95" s="124">
        <f t="shared" ca="1" si="779"/>
        <v>0</v>
      </c>
      <c r="ET95" s="124">
        <f t="shared" ca="1" si="779"/>
        <v>0</v>
      </c>
      <c r="EU95" s="124">
        <f t="shared" ca="1" si="779"/>
        <v>0</v>
      </c>
      <c r="EV95" s="124">
        <f t="shared" ca="1" si="779"/>
        <v>0</v>
      </c>
      <c r="EW95" s="124">
        <f t="shared" ca="1" si="779"/>
        <v>0</v>
      </c>
      <c r="EX95" s="124">
        <f t="shared" ca="1" si="779"/>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0">IF(AND($K95=FB$9,$N95=FB$11,$AB95=FB$8),INDEX(i.FS_Strategy,$AE95+1,$AB95),0)</f>
        <v>0</v>
      </c>
      <c r="FC95" s="125">
        <f t="shared" ca="1" si="780"/>
        <v>0</v>
      </c>
      <c r="FD95" s="125">
        <f t="shared" ca="1" si="780"/>
        <v>0</v>
      </c>
      <c r="FE95" s="125">
        <f t="shared" ca="1" si="780"/>
        <v>0</v>
      </c>
      <c r="FF95" s="125">
        <f t="shared" ca="1" si="780"/>
        <v>0</v>
      </c>
      <c r="FG95" s="125">
        <f t="shared" ca="1" si="780"/>
        <v>0</v>
      </c>
      <c r="FH95" s="125">
        <f t="shared" ca="1" si="780"/>
        <v>0</v>
      </c>
      <c r="FI95" s="125">
        <f t="shared" ca="1" si="780"/>
        <v>0</v>
      </c>
      <c r="FJ95" s="125">
        <f t="shared" ca="1" si="780"/>
        <v>0</v>
      </c>
      <c r="FK95" s="125">
        <f t="shared" ca="1" si="780"/>
        <v>0</v>
      </c>
      <c r="FL95" s="125">
        <f t="shared" ca="1" si="780"/>
        <v>0</v>
      </c>
      <c r="FM95" s="125">
        <f t="shared" ca="1" si="780"/>
        <v>0</v>
      </c>
      <c r="FN95" s="125">
        <f t="shared" ca="1" si="780"/>
        <v>0</v>
      </c>
      <c r="FO95" s="124">
        <f t="shared" ref="FO95:GF95" ca="1" si="781">IF(AND($K95=FO$9,$N95=FO$11,$AB95=FO$8,$AI95=FO$12),INDEX(i.FS_Strategy,$AC95+1,$AB95),0)</f>
        <v>0</v>
      </c>
      <c r="FP95" s="124">
        <f t="shared" ca="1" si="781"/>
        <v>0</v>
      </c>
      <c r="FQ95" s="124">
        <f t="shared" ca="1" si="781"/>
        <v>0</v>
      </c>
      <c r="FR95" s="124">
        <f t="shared" ca="1" si="781"/>
        <v>0</v>
      </c>
      <c r="FS95" s="124">
        <f t="shared" ca="1" si="781"/>
        <v>0</v>
      </c>
      <c r="FT95" s="124">
        <f t="shared" ca="1" si="781"/>
        <v>0</v>
      </c>
      <c r="FU95" s="124">
        <f t="shared" ca="1" si="781"/>
        <v>0</v>
      </c>
      <c r="FV95" s="124">
        <f t="shared" ca="1" si="781"/>
        <v>0</v>
      </c>
      <c r="FW95" s="124">
        <f t="shared" ca="1" si="781"/>
        <v>0</v>
      </c>
      <c r="FX95" s="124">
        <f t="shared" ca="1" si="781"/>
        <v>0</v>
      </c>
      <c r="FY95" s="124">
        <f t="shared" ca="1" si="781"/>
        <v>0</v>
      </c>
      <c r="FZ95" s="124">
        <f t="shared" ca="1" si="781"/>
        <v>0</v>
      </c>
      <c r="GA95" s="124">
        <f t="shared" ca="1" si="781"/>
        <v>0</v>
      </c>
      <c r="GB95" s="124">
        <f t="shared" ca="1" si="781"/>
        <v>0</v>
      </c>
      <c r="GC95" s="124">
        <f t="shared" ca="1" si="781"/>
        <v>0</v>
      </c>
      <c r="GD95" s="124">
        <f t="shared" ca="1" si="781"/>
        <v>0</v>
      </c>
      <c r="GE95" s="124">
        <f t="shared" ca="1" si="781"/>
        <v>0</v>
      </c>
      <c r="GF95" s="124">
        <f t="shared" ca="1" si="781"/>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2">IF(AND($K95=GJ$9,$N95=GJ$11,$AB95=GJ$8),INDEX(i.FS_Strategy,$AE95+1,$AB95),0)</f>
        <v>0</v>
      </c>
      <c r="GK95" s="125">
        <f t="shared" ca="1" si="782"/>
        <v>0</v>
      </c>
      <c r="GL95" s="125">
        <f t="shared" ca="1" si="782"/>
        <v>0</v>
      </c>
      <c r="GM95" s="125">
        <f t="shared" ca="1" si="782"/>
        <v>0</v>
      </c>
      <c r="GN95" s="125">
        <f t="shared" ca="1" si="782"/>
        <v>0</v>
      </c>
      <c r="GO95" s="125">
        <f t="shared" ca="1" si="782"/>
        <v>0</v>
      </c>
      <c r="GP95" s="125">
        <f t="shared" ca="1" si="782"/>
        <v>0</v>
      </c>
      <c r="GQ95" s="125">
        <f t="shared" ca="1" si="782"/>
        <v>0</v>
      </c>
      <c r="GR95" s="125">
        <f t="shared" ca="1" si="782"/>
        <v>0</v>
      </c>
      <c r="GS95" s="125">
        <f t="shared" ca="1" si="782"/>
        <v>0</v>
      </c>
      <c r="GT95" s="125">
        <f t="shared" ca="1" si="782"/>
        <v>0</v>
      </c>
      <c r="GU95" s="125">
        <f t="shared" ca="1" si="782"/>
        <v>0</v>
      </c>
      <c r="GV95" s="125">
        <f t="shared" ca="1" si="782"/>
        <v>0</v>
      </c>
      <c r="GW95" s="124">
        <f t="shared" ref="GW95:HN95" ca="1" si="783">IF(AND($K95=GW$9,$N95=GW$11,$AB95=GW$8,$AI95=GW$12),INDEX(i.FS_Strategy,$AC95+1,$AB95),0)</f>
        <v>0</v>
      </c>
      <c r="GX95" s="124">
        <f t="shared" ca="1" si="783"/>
        <v>0</v>
      </c>
      <c r="GY95" s="124">
        <f t="shared" ca="1" si="783"/>
        <v>0</v>
      </c>
      <c r="GZ95" s="124">
        <f t="shared" ca="1" si="783"/>
        <v>0</v>
      </c>
      <c r="HA95" s="124">
        <f t="shared" ca="1" si="783"/>
        <v>0</v>
      </c>
      <c r="HB95" s="124">
        <f t="shared" ca="1" si="783"/>
        <v>0</v>
      </c>
      <c r="HC95" s="124">
        <f t="shared" ca="1" si="783"/>
        <v>0</v>
      </c>
      <c r="HD95" s="124">
        <f t="shared" ca="1" si="783"/>
        <v>0</v>
      </c>
      <c r="HE95" s="124">
        <f t="shared" ca="1" si="783"/>
        <v>0</v>
      </c>
      <c r="HF95" s="124">
        <f t="shared" ca="1" si="783"/>
        <v>0</v>
      </c>
      <c r="HG95" s="124">
        <f t="shared" ca="1" si="783"/>
        <v>0</v>
      </c>
      <c r="HH95" s="124">
        <f t="shared" ca="1" si="783"/>
        <v>0</v>
      </c>
      <c r="HI95" s="124">
        <f t="shared" ca="1" si="783"/>
        <v>0</v>
      </c>
      <c r="HJ95" s="124">
        <f t="shared" ca="1" si="783"/>
        <v>0</v>
      </c>
      <c r="HK95" s="124">
        <f t="shared" ca="1" si="783"/>
        <v>0</v>
      </c>
      <c r="HL95" s="124">
        <f t="shared" ca="1" si="783"/>
        <v>0</v>
      </c>
      <c r="HM95" s="124">
        <f t="shared" ca="1" si="783"/>
        <v>0</v>
      </c>
      <c r="HN95" s="124">
        <f t="shared" ca="1" si="783"/>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4">IF(AND($K95=HR$9,$N95=HR$11,$AB95=HR$8),INDEX(i.FS_Strategy,$AE95+1,$AB95),0)</f>
        <v>0</v>
      </c>
      <c r="HS95" s="125">
        <f t="shared" ca="1" si="784"/>
        <v>0</v>
      </c>
      <c r="HT95" s="125">
        <f t="shared" ca="1" si="784"/>
        <v>0</v>
      </c>
      <c r="HU95" s="125">
        <f t="shared" ca="1" si="784"/>
        <v>0</v>
      </c>
      <c r="HV95" s="125">
        <f t="shared" ca="1" si="784"/>
        <v>0</v>
      </c>
      <c r="HW95" s="125">
        <f t="shared" ca="1" si="784"/>
        <v>0</v>
      </c>
      <c r="HX95" s="125">
        <f t="shared" ca="1" si="784"/>
        <v>0</v>
      </c>
      <c r="HY95" s="125">
        <f t="shared" ca="1" si="784"/>
        <v>0</v>
      </c>
      <c r="HZ95" s="125">
        <f t="shared" ca="1" si="784"/>
        <v>0</v>
      </c>
      <c r="IA95" s="125">
        <f t="shared" ca="1" si="784"/>
        <v>0</v>
      </c>
      <c r="IB95" s="125">
        <f t="shared" ca="1" si="784"/>
        <v>0</v>
      </c>
      <c r="IC95" s="125">
        <f t="shared" ca="1" si="784"/>
        <v>0</v>
      </c>
      <c r="ID95" s="125">
        <f t="shared" ca="1" si="784"/>
        <v>0</v>
      </c>
      <c r="IE95" s="5">
        <f t="shared" ca="1" si="739"/>
        <v>67</v>
      </c>
      <c r="IF95" s="9"/>
      <c r="IG95" s="5">
        <f t="shared" ca="1" si="740"/>
        <v>1</v>
      </c>
      <c r="IH95" s="5" t="b">
        <f t="shared" ca="1" si="740"/>
        <v>0</v>
      </c>
      <c r="II95" s="19">
        <f t="shared" ca="1" si="741"/>
        <v>0</v>
      </c>
      <c r="IJ95" s="5">
        <f t="shared" ca="1" si="740"/>
        <v>55</v>
      </c>
      <c r="IK95" s="19">
        <f t="shared" ca="1" si="741"/>
        <v>1</v>
      </c>
      <c r="IL95" s="19">
        <f t="shared" ca="1" si="741"/>
        <v>0</v>
      </c>
      <c r="IM95" s="19">
        <f t="shared" ca="1" si="741"/>
        <v>0</v>
      </c>
      <c r="IN95" s="19">
        <f t="shared" ca="1" si="741"/>
        <v>0</v>
      </c>
      <c r="IO95" s="19">
        <f t="shared" ca="1" si="741"/>
        <v>0</v>
      </c>
      <c r="IP95" s="19">
        <f t="shared" ca="1" si="741"/>
        <v>0</v>
      </c>
      <c r="IQ95" s="19">
        <f t="shared" ca="1" si="741"/>
        <v>0</v>
      </c>
      <c r="IR95" s="19">
        <f t="shared" ca="1" si="741"/>
        <v>0</v>
      </c>
      <c r="IS95" s="19">
        <f t="shared" ca="1" si="741"/>
        <v>0</v>
      </c>
      <c r="IT95" s="19">
        <f t="shared" ca="1" si="741"/>
        <v>0</v>
      </c>
      <c r="IU95" s="19">
        <f t="shared" ca="1" si="741"/>
        <v>0</v>
      </c>
      <c r="IV95" s="19">
        <f t="shared" ca="1" si="741"/>
        <v>0</v>
      </c>
      <c r="IW95" s="19">
        <f t="shared" ca="1" si="741"/>
        <v>0</v>
      </c>
      <c r="IX95" s="19">
        <f t="shared" ca="1" si="741"/>
        <v>0</v>
      </c>
      <c r="IY95" s="19">
        <f t="shared" ca="1" si="741"/>
        <v>0</v>
      </c>
      <c r="IZ95" s="19">
        <f t="shared" ca="1" si="741"/>
        <v>0</v>
      </c>
      <c r="JA95" s="19">
        <f t="shared" ca="1" si="741"/>
        <v>0</v>
      </c>
      <c r="JB95" s="19">
        <f t="shared" ca="1" si="741"/>
        <v>0</v>
      </c>
      <c r="JC95" s="19">
        <f t="shared" ca="1" si="741"/>
        <v>0</v>
      </c>
      <c r="JD95" s="19">
        <f t="shared" ca="1" si="741"/>
        <v>0</v>
      </c>
      <c r="JE95" s="19">
        <f t="shared" ca="1" si="741"/>
        <v>0</v>
      </c>
      <c r="JF95" s="19">
        <f t="shared" ca="1" si="741"/>
        <v>0</v>
      </c>
      <c r="JG95" s="19">
        <f t="shared" ca="1" si="741"/>
        <v>1</v>
      </c>
      <c r="JH95" s="19">
        <f t="shared" ca="1" si="741"/>
        <v>0</v>
      </c>
      <c r="JI95" s="19">
        <f t="shared" ca="1" si="741"/>
        <v>1</v>
      </c>
      <c r="JJ95" s="9"/>
      <c r="JK95" s="5" t="b">
        <f t="shared" ca="1" si="742"/>
        <v>0</v>
      </c>
      <c r="JL95" s="19" t="str">
        <f t="shared" ca="1" si="743"/>
        <v>-</v>
      </c>
      <c r="JM95" s="19" t="str">
        <f t="shared" ca="1" si="743"/>
        <v>-</v>
      </c>
      <c r="JN95" s="5" t="b">
        <f t="shared" ca="1" si="744"/>
        <v>0</v>
      </c>
      <c r="JO95" s="5" t="b">
        <f t="shared" ca="1" si="744"/>
        <v>0</v>
      </c>
      <c r="JP95" s="5" t="b">
        <f t="shared" ca="1" si="744"/>
        <v>1</v>
      </c>
      <c r="JQ95" s="144">
        <f t="shared" ca="1" si="762"/>
        <v>1</v>
      </c>
      <c r="JR95" s="144">
        <f t="shared" ca="1" si="762"/>
        <v>1</v>
      </c>
      <c r="JS95" s="19" t="str">
        <f t="shared" ca="1" si="763"/>
        <v>-</v>
      </c>
      <c r="JT95" s="19" t="str">
        <f t="shared" ca="1" si="763"/>
        <v>-</v>
      </c>
      <c r="JU95" s="19" t="str">
        <f t="shared" ca="1" si="763"/>
        <v>-</v>
      </c>
      <c r="JV95" s="19" t="str">
        <f t="shared" ca="1" si="763"/>
        <v>-</v>
      </c>
      <c r="JW95" s="19">
        <f t="shared" ca="1" si="763"/>
        <v>1</v>
      </c>
      <c r="JX95" s="19">
        <f t="shared" ca="1" si="763"/>
        <v>0.66</v>
      </c>
      <c r="JY95" s="19" t="str">
        <f t="shared" ca="1" si="763"/>
        <v>-</v>
      </c>
      <c r="JZ95" s="5" t="b" cm="1">
        <f t="array" aca="1" ref="JZ95" ca="1">IF(OR(KA95:KH95&lt;&gt;"-"),TRUE,"-")</f>
        <v>1</v>
      </c>
      <c r="KA95" s="237">
        <f t="shared" ca="1" si="774"/>
        <v>2</v>
      </c>
      <c r="KB95" s="237">
        <f t="shared" ca="1" si="774"/>
        <v>2</v>
      </c>
      <c r="KC95" s="237">
        <f t="shared" ca="1" si="774"/>
        <v>2</v>
      </c>
      <c r="KD95" s="237">
        <f t="shared" ca="1" si="774"/>
        <v>2</v>
      </c>
      <c r="KE95" s="237">
        <f t="shared" ca="1" si="774"/>
        <v>2</v>
      </c>
      <c r="KF95" s="237">
        <f t="shared" ca="1" si="774"/>
        <v>2</v>
      </c>
      <c r="KG95" s="237">
        <f t="shared" ca="1" si="774"/>
        <v>2</v>
      </c>
      <c r="KH95" s="237">
        <f t="shared" ca="1" si="774"/>
        <v>2</v>
      </c>
      <c r="KI95" s="5" t="str">
        <f t="array" aca="1" ref="KI95" ca="1">IF(OR(KJ95:KP95&lt;&gt;"-"),TRUE,"-")</f>
        <v>-</v>
      </c>
      <c r="KJ95" s="19" t="str">
        <f t="shared" ca="1" si="765"/>
        <v>-</v>
      </c>
      <c r="KK95" s="19" t="str">
        <f t="shared" ca="1" si="765"/>
        <v>-</v>
      </c>
      <c r="KL95" s="19" t="str">
        <f t="shared" ca="1" si="765"/>
        <v>-</v>
      </c>
      <c r="KM95" s="19" t="str">
        <f t="shared" ca="1" si="765"/>
        <v>-</v>
      </c>
      <c r="KN95" s="19" t="str">
        <f t="shared" ca="1" si="765"/>
        <v>-</v>
      </c>
      <c r="KO95" s="19" t="str">
        <f t="shared" ca="1" si="765"/>
        <v>-</v>
      </c>
      <c r="KP95" s="19" t="str">
        <f t="shared" ca="1" si="765"/>
        <v>-</v>
      </c>
      <c r="KQ95" s="19" t="b">
        <f t="shared" ca="1" si="765"/>
        <v>0</v>
      </c>
      <c r="KR95" s="144">
        <f t="shared" ca="1" si="746"/>
        <v>2</v>
      </c>
      <c r="KS95" s="19">
        <f t="shared" ca="1" si="765"/>
        <v>2</v>
      </c>
      <c r="KT95" s="19" t="b">
        <f t="shared" ca="1" si="765"/>
        <v>0</v>
      </c>
      <c r="KU95" s="19" t="str">
        <f t="shared" ca="1" si="765"/>
        <v>-</v>
      </c>
      <c r="KV95" s="5" t="str">
        <f t="shared" ca="1" si="747"/>
        <v>-</v>
      </c>
      <c r="KW95" s="5" t="str">
        <f t="shared" ca="1" si="747"/>
        <v>-</v>
      </c>
      <c r="KX95" s="5" t="str">
        <f t="shared" ca="1" si="747"/>
        <v>-</v>
      </c>
      <c r="KY95" s="5" t="str">
        <f t="shared" ca="1" si="747"/>
        <v>-</v>
      </c>
      <c r="KZ95" s="19" t="b">
        <f t="shared" ca="1" si="766"/>
        <v>0</v>
      </c>
      <c r="LA95" s="19" t="str">
        <f t="shared" ca="1" si="766"/>
        <v>-</v>
      </c>
      <c r="LB95" s="19" t="str">
        <f t="shared" ca="1" si="766"/>
        <v>-</v>
      </c>
      <c r="LC95" s="19" t="b">
        <f t="shared" ca="1" si="766"/>
        <v>1</v>
      </c>
      <c r="LD95" s="19">
        <f t="shared" ca="1" si="766"/>
        <v>0.75</v>
      </c>
      <c r="LE95" s="19">
        <f t="shared" ca="1" si="766"/>
        <v>0.75</v>
      </c>
      <c r="LF95" s="19">
        <f t="shared" ca="1" si="766"/>
        <v>0.99</v>
      </c>
      <c r="LG95" s="19">
        <f t="shared" ca="1" si="766"/>
        <v>0.5</v>
      </c>
      <c r="LH95" s="19">
        <f t="shared" ca="1" si="766"/>
        <v>0</v>
      </c>
      <c r="LI95" s="19">
        <f t="shared" ca="1" si="766"/>
        <v>0</v>
      </c>
      <c r="LJ95" s="19" t="str">
        <f t="shared" ca="1" si="766"/>
        <v>-</v>
      </c>
      <c r="LK95" s="5" t="str" cm="1">
        <f t="array" aca="1" ref="LK95" ca="1">INDEX(i.meatgrid,$Q95,LK$7)</f>
        <v>-</v>
      </c>
      <c r="LL95" s="19" t="str">
        <f t="shared" ca="1" si="766"/>
        <v>-</v>
      </c>
      <c r="LM95" s="5">
        <f t="shared" ca="1" si="749"/>
        <v>1</v>
      </c>
      <c r="LN95" s="9"/>
      <c r="LO95" s="19">
        <f t="shared" ca="1" si="766"/>
        <v>70</v>
      </c>
      <c r="LP95" s="19">
        <f t="shared" ca="1" si="750"/>
        <v>50</v>
      </c>
      <c r="LQ95" s="19">
        <f t="shared" ca="1" si="750"/>
        <v>80</v>
      </c>
      <c r="LR95" s="19">
        <f t="shared" ca="1" si="750"/>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1"/>
        <v>1</v>
      </c>
      <c r="LX95" s="5">
        <f t="shared" ca="1" si="752"/>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53"/>
        <v>1</v>
      </c>
      <c r="MH95" s="9"/>
      <c r="MI95" s="19" t="b">
        <f t="shared" ca="1" si="754"/>
        <v>0</v>
      </c>
      <c r="MJ95" s="19" t="b">
        <f t="shared" ca="1" si="754"/>
        <v>0</v>
      </c>
      <c r="MK95" s="19">
        <f t="shared" ca="1" si="754"/>
        <v>1</v>
      </c>
      <c r="ML95" s="19">
        <f t="shared" ca="1" si="754"/>
        <v>0.75</v>
      </c>
      <c r="MM95" s="19">
        <f t="shared" ca="1" si="754"/>
        <v>0.75</v>
      </c>
      <c r="MN95" s="19">
        <f t="shared" ca="1" si="754"/>
        <v>0.8</v>
      </c>
      <c r="MO95" s="19">
        <f t="shared" ca="1" si="754"/>
        <v>0.82499999999999996</v>
      </c>
      <c r="MP95" s="19">
        <f t="shared" ca="1" si="754"/>
        <v>0.875</v>
      </c>
      <c r="MQ95" s="19">
        <f t="shared" ca="1" si="754"/>
        <v>0.9</v>
      </c>
      <c r="MR95" s="19">
        <f t="shared" ca="1" si="754"/>
        <v>1</v>
      </c>
      <c r="MS95" s="19">
        <f t="shared" ca="1" si="754"/>
        <v>0.875</v>
      </c>
      <c r="MT95" s="19" t="b">
        <f t="shared" ca="1" si="754"/>
        <v>1</v>
      </c>
      <c r="MU95" s="19">
        <f t="shared" ca="1" si="754"/>
        <v>74.989999999999995</v>
      </c>
      <c r="MV95" s="19" t="str">
        <f t="shared" ca="1" si="754"/>
        <v>-</v>
      </c>
      <c r="MW95" s="19" t="str">
        <f t="shared" ca="1" si="754"/>
        <v>-</v>
      </c>
      <c r="MX95" s="19" t="str">
        <f t="shared" ca="1" si="754"/>
        <v>-</v>
      </c>
      <c r="MY95" s="19" t="str">
        <f t="shared" ref="MY95:ON95" ca="1" si="785">OFFSET(MY$5,$B95,0)</f>
        <v>-</v>
      </c>
      <c r="MZ95" s="19" t="str">
        <f t="shared" ca="1" si="785"/>
        <v>-</v>
      </c>
      <c r="NA95" s="19" t="str">
        <f t="shared" ca="1" si="785"/>
        <v>-</v>
      </c>
      <c r="NB95" s="19" t="str">
        <f t="shared" ca="1" si="785"/>
        <v>-</v>
      </c>
      <c r="NC95" s="19">
        <f t="shared" ca="1" si="785"/>
        <v>36.99</v>
      </c>
      <c r="ND95" s="19">
        <f t="shared" ca="1" si="785"/>
        <v>36.99</v>
      </c>
      <c r="NE95" s="19" t="str">
        <f t="shared" ca="1" si="785"/>
        <v>-</v>
      </c>
      <c r="NF95" s="19" t="str">
        <f t="shared" ca="1" si="785"/>
        <v>-</v>
      </c>
      <c r="NG95" s="19" t="str">
        <f t="shared" ca="1" si="785"/>
        <v>-</v>
      </c>
      <c r="NH95" s="19" t="str">
        <f t="shared" ca="1" si="785"/>
        <v>-</v>
      </c>
      <c r="NI95" s="19" t="str">
        <f t="shared" ca="1" si="785"/>
        <v>-</v>
      </c>
      <c r="NJ95" s="19">
        <f t="shared" ca="1" si="785"/>
        <v>49.99</v>
      </c>
      <c r="NK95" s="19">
        <f t="shared" ca="1" si="785"/>
        <v>49.99</v>
      </c>
      <c r="NL95" s="19">
        <f t="shared" ca="1" si="785"/>
        <v>49.99</v>
      </c>
      <c r="NM95" s="19">
        <f t="shared" ca="1" si="785"/>
        <v>49.99</v>
      </c>
      <c r="NN95" s="19">
        <f t="shared" ca="1" si="785"/>
        <v>49.99</v>
      </c>
      <c r="NO95" s="19">
        <f t="shared" ca="1" si="785"/>
        <v>49.99</v>
      </c>
      <c r="NP95" s="19">
        <f t="shared" ca="1" si="785"/>
        <v>49.99</v>
      </c>
      <c r="NQ95" s="19">
        <f t="shared" ca="1" si="785"/>
        <v>49.99</v>
      </c>
      <c r="NR95" s="19">
        <f t="shared" ca="1" si="785"/>
        <v>412.99</v>
      </c>
      <c r="NS95" s="19">
        <f t="shared" ca="1" si="785"/>
        <v>412.99</v>
      </c>
      <c r="NT95" s="19" t="str">
        <f t="shared" ca="1" si="785"/>
        <v>-</v>
      </c>
      <c r="NU95" s="19" t="str">
        <f t="shared" ca="1" si="785"/>
        <v>-</v>
      </c>
      <c r="NV95" s="19" t="str">
        <f t="shared" ca="1" si="785"/>
        <v>-</v>
      </c>
      <c r="NW95" s="19" t="str">
        <f t="shared" ca="1" si="785"/>
        <v>-</v>
      </c>
      <c r="NX95" s="19" t="str">
        <f t="shared" ca="1" si="785"/>
        <v>-</v>
      </c>
      <c r="NY95" s="19">
        <f t="shared" ca="1" si="785"/>
        <v>6.8900000000000006</v>
      </c>
      <c r="NZ95" s="19">
        <f t="shared" ca="1" si="785"/>
        <v>6.8900000000000006</v>
      </c>
      <c r="OA95" s="19">
        <f t="shared" ca="1" si="785"/>
        <v>6.8900000000000006</v>
      </c>
      <c r="OB95" s="19">
        <f t="shared" ca="1" si="785"/>
        <v>6.8900000000000006</v>
      </c>
      <c r="OC95" s="19">
        <f t="shared" ca="1" si="785"/>
        <v>6.8900000000000006</v>
      </c>
      <c r="OD95" s="19">
        <f t="shared" ca="1" si="785"/>
        <v>6.8900000000000006</v>
      </c>
      <c r="OE95" s="19">
        <f t="shared" ca="1" si="785"/>
        <v>6.8900000000000006</v>
      </c>
      <c r="OF95" s="19">
        <f t="shared" ca="1" si="785"/>
        <v>6.8900000000000006</v>
      </c>
      <c r="OG95" s="19">
        <f t="shared" ca="1" si="785"/>
        <v>346.99</v>
      </c>
      <c r="OH95" s="19">
        <f t="shared" ca="1" si="785"/>
        <v>346.99</v>
      </c>
      <c r="OI95" s="19" t="str">
        <f t="shared" ca="1" si="785"/>
        <v>-</v>
      </c>
      <c r="OJ95" s="19" t="str">
        <f t="shared" ca="1" si="785"/>
        <v>-</v>
      </c>
      <c r="OK95" s="19" t="str">
        <f t="shared" ca="1" si="785"/>
        <v>-</v>
      </c>
      <c r="OL95" s="19" t="str">
        <f t="shared" ca="1" si="785"/>
        <v>-</v>
      </c>
      <c r="OM95" s="19" t="str">
        <f t="shared" ca="1" si="785"/>
        <v>-</v>
      </c>
      <c r="ON95" s="19">
        <f t="shared" ca="1" si="785"/>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0.375</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9">
        <f>$A$14</f>
        <v>9</v>
      </c>
      <c r="C99">
        <v>203</v>
      </c>
      <c r="D99" s="144" t="str">
        <f t="shared" ref="D99:D104" si="786">INDEX(i.Region_Desc,$K99,1)</f>
        <v>GSM</v>
      </c>
      <c r="E99" t="b">
        <v>0</v>
      </c>
      <c r="F99" t="b">
        <v>0</v>
      </c>
      <c r="G99" t="b">
        <f t="shared" ref="G99:G104" si="787">E99</f>
        <v>0</v>
      </c>
      <c r="H99" s="325">
        <v>2</v>
      </c>
      <c r="I99" s="325">
        <v>1</v>
      </c>
      <c r="J99" s="29" t="str">
        <f>""</f>
        <v/>
      </c>
      <c r="K99" s="29">
        <f>d.Region</f>
        <v>2</v>
      </c>
      <c r="L99" s="29">
        <v>2</v>
      </c>
      <c r="M99" s="29">
        <v>2</v>
      </c>
      <c r="N99" s="325">
        <v>3</v>
      </c>
      <c r="O99" s="325">
        <v>1</v>
      </c>
      <c r="P99" s="29">
        <v>1</v>
      </c>
      <c r="Q99" s="29">
        <v>7</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88">INDEX(i.FlkStrctr,$M99,AG$7)</f>
        <v>2</v>
      </c>
      <c r="AH99" s="5">
        <f t="shared" si="788"/>
        <v>0</v>
      </c>
      <c r="AI99" s="5">
        <f t="shared" ref="AI99:AI104" si="789">INDEX(i.StdELMan,($K99-1)*12+($M99-1)*3+$N99,AI$7)</f>
        <v>1</v>
      </c>
      <c r="AJ99">
        <f t="shared" ref="AJ99:AJ104" si="790">IFERROR(MOD($CF99,100),0)</f>
        <v>11</v>
      </c>
      <c r="AL99" s="235" t="str">
        <f ca="1">TEXT(LEFT(OFFSET(AL99,-1,0),5)+1,"00000")&amp;MID(OFFSET(AL99,-1,0),6,FIND(" ",OFFSET(AL99,-1,0),7)-5)
&amp; $D99           &amp; IF($IG99=0," FWM","")&amp;IF($IG99=1," MWM","")&amp;IF($IG99=5," Mat","")&amp;IF($IH99=TRUE,"&amp;BBT","    ")          &amp; " Day"&amp;INDEX(i.DOY,$N99,1)
&amp; " Scan"&amp;TEXT($O99,"0")        &amp;" "&amp; INDEX(DataMaster!$B$98:$B$104,$Q99,0)
&amp; " WP"&amp;TEXT($LW99*100,"000p")           &amp; " MP"&amp;TEXT($LX99*100,"000p")           &amp; " GP"&amp;TEXT($MG99*100,"000p")
&amp; " T_" &amp; IF(AND($CC99,$CE99),"TRUE ")        &amp; " (F"&amp;3+COUNTIF($CV99:$CY99,TRUE)&amp;3&amp;"N"&amp;$DM99&amp;$DN99&amp;")"</f>
        <v>00001 FeedSupply_DSP GSM MWM     Day204 Scan1 Older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1">INDEX(i.model_structure,$H99,AX$7)</f>
        <v>0</v>
      </c>
      <c r="AY99" s="5" t="str">
        <f t="shared" si="791"/>
        <v>-</v>
      </c>
      <c r="AZ99" s="5" t="b">
        <f t="shared" si="791"/>
        <v>0</v>
      </c>
      <c r="BA99" s="5" t="b">
        <f t="shared" si="791"/>
        <v>1</v>
      </c>
      <c r="BB99" s="5" t="b">
        <f t="shared" si="791"/>
        <v>1</v>
      </c>
      <c r="BC99" s="144">
        <f t="shared" si="791"/>
        <v>0</v>
      </c>
      <c r="BD99" s="19" t="b">
        <f t="shared" ref="BD99:BD104" ca="1" si="792">OFFSET(BD$5,$B99,0)</f>
        <v>1</v>
      </c>
      <c r="BE99" s="9"/>
      <c r="BF99" s="5" t="str">
        <f t="shared" ref="BF99:BF104" ca="1" si="793">IF($M99&lt;&gt;4,OFFSET(BF$5,$B99,0),1)</f>
        <v>-</v>
      </c>
      <c r="BG99" s="19" t="str">
        <f t="shared" ref="BG99:BI104" ca="1" si="794">OFFSET(BG$5,$B99,0)</f>
        <v>-</v>
      </c>
      <c r="BH99" s="19" t="str">
        <f t="shared" ca="1" si="794"/>
        <v>-</v>
      </c>
      <c r="BI99" s="19" t="str">
        <f t="shared" ca="1" si="794"/>
        <v>-</v>
      </c>
      <c r="BJ99" s="5" t="str">
        <f t="shared" ref="BJ99:BJ104" ca="1" si="795">IF($M99&lt;&gt;4,OFFSET(BJ$5,$B99,0),1)</f>
        <v>-</v>
      </c>
      <c r="BK99" s="19" t="str">
        <f t="shared" ref="BK99:BK104" ca="1" si="796">OFFSET(BK$5,$B99,0)</f>
        <v>-</v>
      </c>
      <c r="BL99" s="5" t="str">
        <f t="shared" ref="BL99:BL104" ca="1" si="797">IF($M99&lt;&gt;4,OFFSET(BL$5,$B99,0),1)</f>
        <v>-</v>
      </c>
      <c r="BM99" s="19" t="str">
        <f t="shared" ref="BM99:BO104" ca="1" si="798">OFFSET(BM$5,$B99,0)</f>
        <v>-</v>
      </c>
      <c r="BN99" s="19" t="str">
        <f t="shared" ca="1" si="798"/>
        <v>-</v>
      </c>
      <c r="BO99" s="19" t="str">
        <f t="shared" ca="1" si="798"/>
        <v>-</v>
      </c>
      <c r="BP99" s="5" t="str">
        <f t="shared" ref="BP99:BP104" ca="1" si="799">IF($M99&lt;&gt;4,OFFSET(BP$5,$B99,0),1)</f>
        <v>-</v>
      </c>
      <c r="BQ99" s="9"/>
      <c r="BR99" s="19" t="str">
        <f t="shared" ref="BR99:CA104" ca="1" si="800">OFFSET(BR$5,$B99,0)</f>
        <v>-</v>
      </c>
      <c r="BS99" s="19" t="str">
        <f t="shared" ca="1" si="800"/>
        <v>-</v>
      </c>
      <c r="BT99" s="19" t="str">
        <f t="shared" ca="1" si="800"/>
        <v>-</v>
      </c>
      <c r="BU99" s="19" t="str">
        <f t="shared" ca="1" si="800"/>
        <v>-</v>
      </c>
      <c r="BV99" s="19" t="str">
        <f t="shared" ca="1" si="800"/>
        <v>-</v>
      </c>
      <c r="BW99" s="19" t="str">
        <f t="shared" ca="1" si="800"/>
        <v>-</v>
      </c>
      <c r="BX99" s="19" t="str">
        <f t="shared" ca="1" si="800"/>
        <v>-</v>
      </c>
      <c r="BY99" s="19" t="str">
        <f t="shared" ca="1" si="800"/>
        <v>-</v>
      </c>
      <c r="BZ99" s="19" t="str">
        <f t="shared" ca="1" si="800"/>
        <v>-</v>
      </c>
      <c r="CA99" s="19" t="str">
        <f t="shared" ca="1" si="800"/>
        <v>-</v>
      </c>
      <c r="CB99" s="9"/>
      <c r="CC99" s="12" t="b">
        <v>0</v>
      </c>
      <c r="CD99" s="12" t="b">
        <v>0</v>
      </c>
      <c r="CE99" s="12" t="b">
        <v>0</v>
      </c>
      <c r="CF99" s="12">
        <f>VALUE($K99&amp;$M99&amp;$N99&amp;$O99&amp;"1")</f>
        <v>22311</v>
      </c>
      <c r="CG99" s="144" t="b">
        <f>NOT(CE99)</f>
        <v>1</v>
      </c>
      <c r="CH99" s="12" t="s">
        <v>34</v>
      </c>
      <c r="CI99" s="12" t="b">
        <v>1</v>
      </c>
      <c r="CJ99" s="12">
        <f>VALUE($K99&amp;$M99&amp;$N99&amp;$Q99&amp;$S99&amp;"01")</f>
        <v>2237101</v>
      </c>
      <c r="CK99" s="19" t="str">
        <f t="shared" ref="CK99:CM99" ca="1" si="801">OFFSET(CK$5,$B99,0)</f>
        <v>-</v>
      </c>
      <c r="CL99" s="19">
        <f t="shared" ca="1" si="801"/>
        <v>1</v>
      </c>
      <c r="CM99" s="19">
        <f t="shared" ca="1" si="801"/>
        <v>1</v>
      </c>
      <c r="CN99" s="9"/>
      <c r="CO99" s="444">
        <f t="shared" ref="CO99:CQ104" si="802">INDEX(i.UserPeriod0,$AI99,CO$7)</f>
        <v>652</v>
      </c>
      <c r="CP99" s="444">
        <f t="shared" si="802"/>
        <v>686</v>
      </c>
      <c r="CQ99" s="444">
        <f t="shared" si="802"/>
        <v>721</v>
      </c>
      <c r="CR99" s="152">
        <f t="shared" ref="CR99:CT104" si="803">7*INDEX(i.end_joining,1,CR$7+($AI99-1)*3)</f>
        <v>378</v>
      </c>
      <c r="CS99" s="152">
        <f t="shared" si="803"/>
        <v>413</v>
      </c>
      <c r="CT99" s="152">
        <f t="shared" si="803"/>
        <v>448</v>
      </c>
      <c r="CU99" s="19" t="str">
        <f t="shared" ref="CU99:DK104" ca="1" si="804">OFFSET(CU$5,$B99,0)</f>
        <v>-</v>
      </c>
      <c r="CV99" s="19" t="str">
        <f t="shared" ca="1" si="804"/>
        <v>-</v>
      </c>
      <c r="CW99" s="19" t="str">
        <f t="shared" ca="1" si="804"/>
        <v>-</v>
      </c>
      <c r="CX99" s="19" t="str">
        <f t="shared" ca="1" si="804"/>
        <v>-</v>
      </c>
      <c r="CY99" s="19" t="str">
        <f t="shared" ca="1" si="804"/>
        <v>-</v>
      </c>
      <c r="CZ99" s="19" t="b">
        <f t="shared" ca="1" si="804"/>
        <v>1</v>
      </c>
      <c r="DA99" s="19">
        <f t="shared" ca="1" si="804"/>
        <v>0</v>
      </c>
      <c r="DB99" s="19">
        <f t="shared" ca="1" si="804"/>
        <v>0</v>
      </c>
      <c r="DC99" s="19">
        <f t="shared" ca="1" si="804"/>
        <v>0</v>
      </c>
      <c r="DD99" s="19">
        <f t="shared" ca="1" si="804"/>
        <v>0</v>
      </c>
      <c r="DE99" s="19">
        <f t="shared" ca="1" si="804"/>
        <v>0</v>
      </c>
      <c r="DF99" s="19">
        <f t="shared" ca="1" si="804"/>
        <v>0</v>
      </c>
      <c r="DG99" s="19">
        <f t="shared" ca="1" si="804"/>
        <v>0</v>
      </c>
      <c r="DH99" s="19">
        <f t="shared" ca="1" si="804"/>
        <v>0</v>
      </c>
      <c r="DI99" s="19">
        <f t="shared" ca="1" si="804"/>
        <v>0</v>
      </c>
      <c r="DJ99" s="19">
        <f t="shared" ca="1" si="804"/>
        <v>0</v>
      </c>
      <c r="DK99" s="19">
        <f t="shared" ca="1" si="804"/>
        <v>0</v>
      </c>
      <c r="DL99" s="19">
        <f t="shared" ref="DL99:ES104" ca="1" si="805">OFFSET(DL$5,$B99,0)</f>
        <v>0</v>
      </c>
      <c r="DM99" s="19">
        <f t="shared" ca="1" si="805"/>
        <v>1</v>
      </c>
      <c r="DN99" s="19">
        <f t="shared" ca="1" si="805"/>
        <v>1</v>
      </c>
      <c r="DO99" s="19">
        <f t="shared" ca="1" si="805"/>
        <v>0</v>
      </c>
      <c r="DP99" s="19" t="str">
        <f t="shared" ca="1" si="805"/>
        <v>-</v>
      </c>
      <c r="DQ99" s="19" t="str">
        <f t="shared" ca="1" si="805"/>
        <v>-</v>
      </c>
      <c r="DR99" s="19" t="str">
        <f t="shared" ca="1" si="805"/>
        <v>-</v>
      </c>
      <c r="DS99" s="19" t="str">
        <f t="shared" ca="1" si="805"/>
        <v>-</v>
      </c>
      <c r="DT99" s="19" t="str">
        <f t="shared" ca="1" si="805"/>
        <v>-</v>
      </c>
      <c r="DU99" s="19">
        <f t="shared" ca="1" si="805"/>
        <v>0</v>
      </c>
      <c r="DV99" s="19" t="str">
        <f t="shared" ca="1" si="805"/>
        <v>-</v>
      </c>
      <c r="DW99" s="19" t="str">
        <f t="shared" ca="1" si="805"/>
        <v>-</v>
      </c>
      <c r="DX99" s="19" t="str">
        <f t="shared" ca="1" si="805"/>
        <v>-</v>
      </c>
      <c r="DY99" s="19" t="str">
        <f t="shared" ca="1" si="805"/>
        <v>-</v>
      </c>
      <c r="DZ99" s="19" t="str">
        <f t="shared" ca="1" si="805"/>
        <v>-</v>
      </c>
      <c r="EA99" s="19" t="str">
        <f t="shared" ca="1" si="805"/>
        <v>-</v>
      </c>
      <c r="EB99" s="19" t="str">
        <f t="shared" ca="1" si="805"/>
        <v>-</v>
      </c>
      <c r="EC99" s="19" t="str">
        <f t="shared" ca="1" si="805"/>
        <v>-</v>
      </c>
      <c r="ED99" s="19">
        <f t="shared" ca="1" si="805"/>
        <v>0</v>
      </c>
      <c r="EE99" s="19">
        <f t="shared" ca="1" si="805"/>
        <v>0</v>
      </c>
      <c r="EF99" s="19">
        <f t="shared" ca="1" si="805"/>
        <v>0</v>
      </c>
      <c r="EG99" s="19">
        <f t="shared" ca="1" si="805"/>
        <v>0</v>
      </c>
      <c r="EH99" s="19">
        <f t="shared" ca="1" si="805"/>
        <v>0</v>
      </c>
      <c r="EI99" s="19">
        <f t="shared" ca="1" si="805"/>
        <v>0</v>
      </c>
      <c r="EJ99" s="19">
        <f t="shared" ca="1" si="805"/>
        <v>0</v>
      </c>
      <c r="EK99" s="19">
        <f t="shared" ca="1" si="805"/>
        <v>0</v>
      </c>
      <c r="EL99" s="19">
        <f t="shared" ca="1" si="805"/>
        <v>0</v>
      </c>
      <c r="EM99" s="19">
        <f t="shared" ca="1" si="805"/>
        <v>0</v>
      </c>
      <c r="EN99" s="19">
        <f t="shared" ca="1" si="805"/>
        <v>0</v>
      </c>
      <c r="EO99" s="19">
        <f t="shared" ca="1" si="805"/>
        <v>0</v>
      </c>
      <c r="EP99" s="19">
        <f t="shared" ca="1" si="805"/>
        <v>0</v>
      </c>
      <c r="EQ99" s="19">
        <f t="shared" ca="1" si="805"/>
        <v>0</v>
      </c>
      <c r="ER99" s="19">
        <f t="shared" ca="1" si="805"/>
        <v>0</v>
      </c>
      <c r="ES99" s="19">
        <f t="shared" ca="1" si="805"/>
        <v>0</v>
      </c>
      <c r="ET99" s="19">
        <f t="shared" ref="ET99:FI103" ca="1" si="806">OFFSET(ET$5,$B99,0)</f>
        <v>0</v>
      </c>
      <c r="EU99" s="19">
        <f t="shared" ca="1" si="806"/>
        <v>0</v>
      </c>
      <c r="EV99" s="19">
        <f t="shared" ca="1" si="806"/>
        <v>0</v>
      </c>
      <c r="EW99" s="19">
        <f t="shared" ca="1" si="806"/>
        <v>0</v>
      </c>
      <c r="EX99" s="19">
        <f t="shared" ca="1" si="806"/>
        <v>0</v>
      </c>
      <c r="EY99" s="19">
        <f t="shared" ca="1" si="806"/>
        <v>0</v>
      </c>
      <c r="EZ99" s="19">
        <f t="shared" ca="1" si="806"/>
        <v>0</v>
      </c>
      <c r="FA99" s="19">
        <f t="shared" ca="1" si="806"/>
        <v>0</v>
      </c>
      <c r="FB99" s="19">
        <f t="shared" ca="1" si="806"/>
        <v>0</v>
      </c>
      <c r="FC99" s="19">
        <f t="shared" ca="1" si="806"/>
        <v>0</v>
      </c>
      <c r="FD99" s="19">
        <f t="shared" ca="1" si="806"/>
        <v>0</v>
      </c>
      <c r="FE99" s="19">
        <f t="shared" ca="1" si="806"/>
        <v>0</v>
      </c>
      <c r="FF99" s="19">
        <f t="shared" ca="1" si="806"/>
        <v>0</v>
      </c>
      <c r="FG99" s="19">
        <f t="shared" ca="1" si="806"/>
        <v>0</v>
      </c>
      <c r="FH99" s="19">
        <f t="shared" ca="1" si="806"/>
        <v>0</v>
      </c>
      <c r="FI99" s="19">
        <f t="shared" ca="1" si="806"/>
        <v>0</v>
      </c>
      <c r="FJ99" s="19">
        <f t="shared" ref="FJ99:HK103" ca="1" si="807">OFFSET(FJ$5,$B99,0)</f>
        <v>0</v>
      </c>
      <c r="FK99" s="19">
        <f t="shared" ca="1" si="807"/>
        <v>0</v>
      </c>
      <c r="FL99" s="19">
        <f t="shared" ca="1" si="807"/>
        <v>0</v>
      </c>
      <c r="FM99" s="19">
        <f t="shared" ca="1" si="807"/>
        <v>0</v>
      </c>
      <c r="FN99" s="19">
        <f t="shared" ca="1" si="807"/>
        <v>0</v>
      </c>
      <c r="FO99" s="19">
        <f t="shared" ca="1" si="807"/>
        <v>0</v>
      </c>
      <c r="FP99" s="19">
        <f t="shared" ca="1" si="807"/>
        <v>0</v>
      </c>
      <c r="FQ99" s="19">
        <f t="shared" ca="1" si="807"/>
        <v>0</v>
      </c>
      <c r="FR99" s="19">
        <f t="shared" ca="1" si="807"/>
        <v>0</v>
      </c>
      <c r="FS99" s="19">
        <f t="shared" ca="1" si="807"/>
        <v>0</v>
      </c>
      <c r="FT99" s="19">
        <f t="shared" ca="1" si="807"/>
        <v>0</v>
      </c>
      <c r="FU99" s="19">
        <f t="shared" ca="1" si="807"/>
        <v>0</v>
      </c>
      <c r="FV99" s="19">
        <f t="shared" ca="1" si="807"/>
        <v>0</v>
      </c>
      <c r="FW99" s="19">
        <f t="shared" ca="1" si="807"/>
        <v>0</v>
      </c>
      <c r="FX99" s="19">
        <f t="shared" ca="1" si="807"/>
        <v>0</v>
      </c>
      <c r="FY99" s="19">
        <f t="shared" ca="1" si="807"/>
        <v>0</v>
      </c>
      <c r="FZ99" s="19">
        <f t="shared" ca="1" si="807"/>
        <v>0</v>
      </c>
      <c r="GA99" s="19">
        <f t="shared" ca="1" si="807"/>
        <v>0</v>
      </c>
      <c r="GB99" s="19">
        <f t="shared" ca="1" si="807"/>
        <v>0</v>
      </c>
      <c r="GC99" s="19">
        <f t="shared" ca="1" si="807"/>
        <v>0</v>
      </c>
      <c r="GD99" s="19">
        <f t="shared" ca="1" si="807"/>
        <v>0</v>
      </c>
      <c r="GE99" s="19">
        <f t="shared" ca="1" si="807"/>
        <v>0</v>
      </c>
      <c r="GF99" s="19">
        <f t="shared" ca="1" si="807"/>
        <v>0</v>
      </c>
      <c r="GG99" s="19">
        <f t="shared" ca="1" si="807"/>
        <v>0</v>
      </c>
      <c r="GH99" s="19">
        <f t="shared" ca="1" si="807"/>
        <v>0</v>
      </c>
      <c r="GI99" s="19">
        <f t="shared" ca="1" si="807"/>
        <v>0</v>
      </c>
      <c r="GJ99" s="19">
        <f t="shared" ca="1" si="807"/>
        <v>0</v>
      </c>
      <c r="GK99" s="19">
        <f t="shared" ca="1" si="807"/>
        <v>0</v>
      </c>
      <c r="GL99" s="19">
        <f t="shared" ca="1" si="807"/>
        <v>0</v>
      </c>
      <c r="GM99" s="19">
        <f t="shared" ca="1" si="807"/>
        <v>0</v>
      </c>
      <c r="GN99" s="19">
        <f t="shared" ca="1" si="807"/>
        <v>0</v>
      </c>
      <c r="GO99" s="19">
        <f t="shared" ca="1" si="807"/>
        <v>0</v>
      </c>
      <c r="GP99" s="19">
        <f t="shared" ca="1" si="807"/>
        <v>0</v>
      </c>
      <c r="GQ99" s="19">
        <f t="shared" ca="1" si="807"/>
        <v>0</v>
      </c>
      <c r="GR99" s="19">
        <f t="shared" ca="1" si="807"/>
        <v>0</v>
      </c>
      <c r="GS99" s="19">
        <f t="shared" ca="1" si="807"/>
        <v>0</v>
      </c>
      <c r="GT99" s="19">
        <f t="shared" ca="1" si="807"/>
        <v>0</v>
      </c>
      <c r="GU99" s="19">
        <f t="shared" ca="1" si="807"/>
        <v>0</v>
      </c>
      <c r="GV99" s="19">
        <f t="shared" ca="1" si="807"/>
        <v>0</v>
      </c>
      <c r="GW99" s="19">
        <f t="shared" ca="1" si="807"/>
        <v>0</v>
      </c>
      <c r="GX99" s="19">
        <f t="shared" ca="1" si="807"/>
        <v>0</v>
      </c>
      <c r="GY99" s="19">
        <f t="shared" ca="1" si="807"/>
        <v>0</v>
      </c>
      <c r="GZ99" s="19">
        <f t="shared" ca="1" si="807"/>
        <v>0</v>
      </c>
      <c r="HA99" s="19">
        <f t="shared" ca="1" si="807"/>
        <v>0</v>
      </c>
      <c r="HB99" s="19">
        <f t="shared" ca="1" si="807"/>
        <v>0</v>
      </c>
      <c r="HC99" s="19">
        <f t="shared" ca="1" si="807"/>
        <v>0</v>
      </c>
      <c r="HD99" s="19">
        <f t="shared" ca="1" si="807"/>
        <v>0</v>
      </c>
      <c r="HE99" s="19">
        <f t="shared" ca="1" si="807"/>
        <v>0</v>
      </c>
      <c r="HF99" s="19">
        <f t="shared" ca="1" si="807"/>
        <v>0</v>
      </c>
      <c r="HG99" s="19">
        <f t="shared" ca="1" si="807"/>
        <v>0</v>
      </c>
      <c r="HH99" s="19">
        <f t="shared" ca="1" si="807"/>
        <v>0</v>
      </c>
      <c r="HI99" s="19">
        <f t="shared" ca="1" si="807"/>
        <v>0</v>
      </c>
      <c r="HJ99" s="19">
        <f t="shared" ca="1" si="807"/>
        <v>0</v>
      </c>
      <c r="HK99" s="19">
        <f t="shared" ca="1" si="807"/>
        <v>0</v>
      </c>
      <c r="HL99" s="19">
        <f t="shared" ref="HL99:ID103" ca="1" si="808">OFFSET(HL$5,$B99,0)</f>
        <v>0</v>
      </c>
      <c r="HM99" s="19">
        <f t="shared" ca="1" si="808"/>
        <v>0</v>
      </c>
      <c r="HN99" s="19">
        <f t="shared" ca="1" si="808"/>
        <v>0</v>
      </c>
      <c r="HO99" s="19">
        <f t="shared" ca="1" si="808"/>
        <v>0</v>
      </c>
      <c r="HP99" s="19">
        <f t="shared" ca="1" si="808"/>
        <v>0</v>
      </c>
      <c r="HQ99" s="19">
        <f t="shared" ca="1" si="808"/>
        <v>0</v>
      </c>
      <c r="HR99" s="19">
        <f t="shared" ca="1" si="808"/>
        <v>0</v>
      </c>
      <c r="HS99" s="19">
        <f t="shared" ca="1" si="808"/>
        <v>0</v>
      </c>
      <c r="HT99" s="19">
        <f t="shared" ca="1" si="808"/>
        <v>0</v>
      </c>
      <c r="HU99" s="19">
        <f t="shared" ca="1" si="808"/>
        <v>0</v>
      </c>
      <c r="HV99" s="19">
        <f t="shared" ca="1" si="808"/>
        <v>0</v>
      </c>
      <c r="HW99" s="19">
        <f t="shared" ca="1" si="808"/>
        <v>0</v>
      </c>
      <c r="HX99" s="19">
        <f t="shared" ca="1" si="808"/>
        <v>0</v>
      </c>
      <c r="HY99" s="19">
        <f t="shared" ca="1" si="808"/>
        <v>0</v>
      </c>
      <c r="HZ99" s="19">
        <f t="shared" ca="1" si="808"/>
        <v>0</v>
      </c>
      <c r="IA99" s="19">
        <f t="shared" ca="1" si="808"/>
        <v>0</v>
      </c>
      <c r="IB99" s="19">
        <f t="shared" ca="1" si="808"/>
        <v>0</v>
      </c>
      <c r="IC99" s="19">
        <f t="shared" ca="1" si="808"/>
        <v>0</v>
      </c>
      <c r="ID99" s="19">
        <f t="shared" ca="1" si="808"/>
        <v>0</v>
      </c>
      <c r="IE99" s="5">
        <f t="shared" ref="IE99:IE104" si="809">INDEX(i.TOL,$N99,IE$7)</f>
        <v>67</v>
      </c>
      <c r="IF99" s="9"/>
      <c r="IG99" s="5">
        <f t="shared" ref="IG99:IJ104" si="810">INDEX(i.FlkStrctr,$M99,IG$7)</f>
        <v>1</v>
      </c>
      <c r="IH99" s="5" t="b">
        <f t="shared" si="810"/>
        <v>0</v>
      </c>
      <c r="II99" s="19">
        <f t="shared" ref="II99:JI104" ca="1" si="811">OFFSET(II$5,$B99,0)</f>
        <v>0</v>
      </c>
      <c r="IJ99" s="5">
        <f t="shared" si="810"/>
        <v>55</v>
      </c>
      <c r="IK99" s="19">
        <f t="shared" ca="1" si="811"/>
        <v>1</v>
      </c>
      <c r="IL99" s="19">
        <f t="shared" ca="1" si="811"/>
        <v>0</v>
      </c>
      <c r="IM99" s="19">
        <f t="shared" ca="1" si="811"/>
        <v>0</v>
      </c>
      <c r="IN99" s="19">
        <f t="shared" ca="1" si="811"/>
        <v>0</v>
      </c>
      <c r="IO99" s="19">
        <f t="shared" ca="1" si="811"/>
        <v>0</v>
      </c>
      <c r="IP99" s="19">
        <f t="shared" ca="1" si="811"/>
        <v>0</v>
      </c>
      <c r="IQ99" s="19">
        <f t="shared" ca="1" si="811"/>
        <v>0</v>
      </c>
      <c r="IR99" s="19">
        <f t="shared" ca="1" si="811"/>
        <v>0</v>
      </c>
      <c r="IS99" s="19">
        <f t="shared" ca="1" si="811"/>
        <v>0</v>
      </c>
      <c r="IT99" s="19">
        <f t="shared" ca="1" si="811"/>
        <v>0</v>
      </c>
      <c r="IU99" s="19">
        <f t="shared" ca="1" si="811"/>
        <v>0</v>
      </c>
      <c r="IV99" s="19">
        <f t="shared" ca="1" si="811"/>
        <v>0</v>
      </c>
      <c r="IW99" s="19">
        <f t="shared" ca="1" si="811"/>
        <v>0</v>
      </c>
      <c r="IX99" s="19">
        <f t="shared" ca="1" si="811"/>
        <v>0</v>
      </c>
      <c r="IY99" s="19">
        <f t="shared" ca="1" si="811"/>
        <v>0</v>
      </c>
      <c r="IZ99" s="19">
        <f t="shared" ca="1" si="811"/>
        <v>0</v>
      </c>
      <c r="JA99" s="19">
        <f t="shared" ca="1" si="811"/>
        <v>0</v>
      </c>
      <c r="JB99" s="19">
        <f t="shared" ca="1" si="811"/>
        <v>0</v>
      </c>
      <c r="JC99" s="19">
        <f t="shared" ca="1" si="811"/>
        <v>0</v>
      </c>
      <c r="JD99" s="19">
        <f t="shared" ca="1" si="811"/>
        <v>0</v>
      </c>
      <c r="JE99" s="19">
        <f t="shared" ca="1" si="811"/>
        <v>0</v>
      </c>
      <c r="JF99" s="19">
        <f t="shared" ca="1" si="811"/>
        <v>0</v>
      </c>
      <c r="JG99" s="19">
        <f t="shared" ca="1" si="811"/>
        <v>1</v>
      </c>
      <c r="JH99" s="19">
        <f t="shared" ca="1" si="811"/>
        <v>0</v>
      </c>
      <c r="JI99" s="19">
        <f t="shared" ca="1" si="811"/>
        <v>1</v>
      </c>
      <c r="JJ99" s="9"/>
      <c r="JK99" s="5" t="b">
        <f t="shared" ref="JK99:JK104" ca="1" si="812">IF($L99&lt;&gt;0,INDEX(i.cropgraze_inc,$L99,JK$7),OFFSET(JK$5,$B99,0))</f>
        <v>0</v>
      </c>
      <c r="JL99" s="19" t="str">
        <f t="shared" ref="JL99:JM104" ca="1" si="813">OFFSET(JL$5,$B99,0)</f>
        <v>-</v>
      </c>
      <c r="JM99" s="19" t="str">
        <f t="shared" ca="1" si="813"/>
        <v>-</v>
      </c>
      <c r="JN99" s="5" t="b">
        <f t="shared" ref="JN99:JP104" si="814">($N99=JN$11)</f>
        <v>0</v>
      </c>
      <c r="JO99" s="5" t="b">
        <f t="shared" si="814"/>
        <v>0</v>
      </c>
      <c r="JP99" s="5" t="b">
        <f t="shared" si="814"/>
        <v>1</v>
      </c>
      <c r="JQ99" s="144">
        <f>$O99</f>
        <v>1</v>
      </c>
      <c r="JR99" s="144">
        <f t="shared" ref="JR99" si="815">$O99</f>
        <v>1</v>
      </c>
      <c r="JS99" s="12" t="s">
        <v>34</v>
      </c>
      <c r="JT99" s="12" t="s">
        <v>34</v>
      </c>
      <c r="JU99" s="12" t="s">
        <v>34</v>
      </c>
      <c r="JV99" s="12" t="s">
        <v>34</v>
      </c>
      <c r="JW99" s="12">
        <v>1</v>
      </c>
      <c r="JX99" s="12">
        <v>0.66</v>
      </c>
      <c r="JY99" s="244" t="s">
        <v>34</v>
      </c>
      <c r="JZ99" s="5" t="b" cm="1">
        <f t="array" ref="JZ99">IF(OR(KA99:KH99&lt;&gt;"-"),TRUE,"-")</f>
        <v>1</v>
      </c>
      <c r="KA99" s="12">
        <v>2</v>
      </c>
      <c r="KB99" s="12">
        <v>2</v>
      </c>
      <c r="KC99" s="12">
        <v>2</v>
      </c>
      <c r="KD99" s="12">
        <v>2</v>
      </c>
      <c r="KE99" s="12">
        <v>2</v>
      </c>
      <c r="KF99" s="12">
        <v>2</v>
      </c>
      <c r="KG99" s="12">
        <v>2</v>
      </c>
      <c r="KH99" s="12">
        <v>2</v>
      </c>
      <c r="KI99" s="5" t="str">
        <f t="array" ref="KI99">IF(OR(KJ99:KP99&lt;&gt;"-"),TRUE,"-")</f>
        <v>-</v>
      </c>
      <c r="KJ99" s="12" t="s">
        <v>34</v>
      </c>
      <c r="KK99" s="12" t="s">
        <v>34</v>
      </c>
      <c r="KL99" s="12" t="s">
        <v>34</v>
      </c>
      <c r="KM99" s="12" t="s">
        <v>34</v>
      </c>
      <c r="KN99" s="12" t="s">
        <v>34</v>
      </c>
      <c r="KO99" s="12" t="s">
        <v>34</v>
      </c>
      <c r="KP99" s="12" t="s">
        <v>34</v>
      </c>
      <c r="KQ99" s="12" t="b">
        <v>0</v>
      </c>
      <c r="KR99" s="144">
        <f t="shared" ref="KR99:KR104" si="816">IF($AI99=6,0,$KS99)</f>
        <v>2</v>
      </c>
      <c r="KS99" s="12">
        <v>2</v>
      </c>
      <c r="KT99" s="12" t="b">
        <v>0</v>
      </c>
      <c r="KU99" s="12" t="s">
        <v>34</v>
      </c>
      <c r="KV99" s="5" t="str">
        <f t="shared" ref="KV99:KY104" si="817">INDEX(i.FlkStrctr,$M99,KV$7)</f>
        <v>-</v>
      </c>
      <c r="KW99" s="5" t="str">
        <f t="shared" si="817"/>
        <v>-</v>
      </c>
      <c r="KX99" s="5" t="str">
        <f t="shared" si="817"/>
        <v>-</v>
      </c>
      <c r="KY99" s="5" t="str">
        <f t="shared" si="817"/>
        <v>-</v>
      </c>
      <c r="KZ99" s="12" t="b">
        <v>0</v>
      </c>
      <c r="LA99" s="244" t="s">
        <v>34</v>
      </c>
      <c r="LB99" s="244" t="s">
        <v>34</v>
      </c>
      <c r="LC99" s="12" t="b">
        <v>1</v>
      </c>
      <c r="LD99" s="12">
        <v>0.75</v>
      </c>
      <c r="LE99" s="144">
        <f>LD99</f>
        <v>0.75</v>
      </c>
      <c r="LF99" s="12">
        <v>0.99</v>
      </c>
      <c r="LG99" s="12">
        <v>0.5</v>
      </c>
      <c r="LH99" s="12">
        <v>0</v>
      </c>
      <c r="LI99" s="12">
        <v>0</v>
      </c>
      <c r="LJ99" s="12" t="s">
        <v>34</v>
      </c>
      <c r="LK99" s="5" cm="1">
        <f t="array" ref="LK99">INDEX(i.meatgrid,$Q99,LK$7)</f>
        <v>1092</v>
      </c>
      <c r="LL99" s="19" t="str">
        <f t="shared" ref="LL99:LO104" ca="1" si="818">OFFSET(LL$5,$B99,0)</f>
        <v>-</v>
      </c>
      <c r="LM99" s="5">
        <f t="shared" ref="LM99:LM104" si="819">INDEX(i.conservation,$W99+1,$N99)</f>
        <v>1</v>
      </c>
      <c r="LN99" s="9"/>
      <c r="LO99" s="19">
        <f t="shared" ref="LO99:LR104" ca="1" si="820">OFFSET(LO$5,$B99,0)</f>
        <v>70</v>
      </c>
      <c r="LP99" s="19">
        <f t="shared" ca="1" si="820"/>
        <v>50</v>
      </c>
      <c r="LQ99" s="19">
        <f t="shared" ca="1" si="820"/>
        <v>80</v>
      </c>
      <c r="LR99" s="19">
        <f t="shared" ca="1" si="820"/>
        <v>50</v>
      </c>
      <c r="LS99" s="5" t="b" cm="1">
        <f t="array" ref="LS99">INDEX(i.meatgrid,$Q99,LS$7)</f>
        <v>1</v>
      </c>
      <c r="LT99" s="5" t="b" cm="1">
        <f t="array" ref="LT99">INDEX(i.meatgrid,$Q99,LT$7)</f>
        <v>0</v>
      </c>
      <c r="LU99" s="5" t="str" cm="1">
        <f t="array" ref="LU99">INDEX(i.meatgrid,$Q99,LU$7)</f>
        <v>-</v>
      </c>
      <c r="LV99" s="5" t="str" cm="1">
        <f t="array" ref="LV99">INDEX(i.meatgrid,$Q99,LV$7)</f>
        <v>-</v>
      </c>
      <c r="LW99" s="19">
        <f t="shared" ref="LW99:LW104" ca="1" si="821">OFFSET(LW$5,$B99,0)</f>
        <v>1</v>
      </c>
      <c r="LX99" s="5">
        <f t="shared" ref="LX99:LX104" si="822">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0</v>
      </c>
      <c r="MD99" s="5" cm="1">
        <f t="array" ref="MD99">INDEX(i.meatgrid,$Q99,MD$7)</f>
        <v>1</v>
      </c>
      <c r="ME99" s="5" cm="1">
        <f t="array" ref="ME99">INDEX(i.meatgrid,$Q99,ME$7)</f>
        <v>1</v>
      </c>
      <c r="MF99" s="5" cm="1">
        <f t="array" ref="MF99">INDEX(i.meatgrid,$Q99,MF$7)</f>
        <v>1</v>
      </c>
      <c r="MG99" s="19">
        <f t="shared" ref="MG99:MG104" ca="1" si="823">OFFSET(MG$5,$B99,0)</f>
        <v>1</v>
      </c>
      <c r="MH99" s="9"/>
      <c r="MI99" s="19" t="b">
        <f t="shared" ref="MI99:MX104" ca="1" si="824">OFFSET(MI$5,$B99,0)</f>
        <v>0</v>
      </c>
      <c r="MJ99" s="19" t="b">
        <f t="shared" ca="1" si="824"/>
        <v>0</v>
      </c>
      <c r="MK99" s="19">
        <f ca="1">OFFSET(MK$5,$B99,0)</f>
        <v>1</v>
      </c>
      <c r="ML99" s="19">
        <f t="shared" ref="ML99:ON104" ca="1" si="825">OFFSET(ML$5,$B99,0)</f>
        <v>0.75</v>
      </c>
      <c r="MM99" s="19">
        <f t="shared" ca="1" si="825"/>
        <v>0.75</v>
      </c>
      <c r="MN99" s="19">
        <f t="shared" ca="1" si="825"/>
        <v>0.8</v>
      </c>
      <c r="MO99" s="19">
        <f t="shared" ca="1" si="825"/>
        <v>0.82499999999999996</v>
      </c>
      <c r="MP99" s="19">
        <f t="shared" ca="1" si="825"/>
        <v>0.875</v>
      </c>
      <c r="MQ99" s="19">
        <f t="shared" ca="1" si="825"/>
        <v>0.9</v>
      </c>
      <c r="MR99" s="19">
        <f t="shared" ca="1" si="825"/>
        <v>1</v>
      </c>
      <c r="MS99" s="19">
        <f t="shared" ca="1" si="825"/>
        <v>0.875</v>
      </c>
      <c r="MT99" s="19" t="b">
        <f t="shared" ca="1" si="825"/>
        <v>1</v>
      </c>
      <c r="MU99" s="19">
        <f t="shared" ca="1" si="825"/>
        <v>74.989999999999995</v>
      </c>
      <c r="MV99" s="19" t="str">
        <f t="shared" ca="1" si="825"/>
        <v>-</v>
      </c>
      <c r="MW99" s="19" t="str">
        <f t="shared" ca="1" si="825"/>
        <v>-</v>
      </c>
      <c r="MX99" s="19" t="str">
        <f t="shared" ca="1" si="825"/>
        <v>-</v>
      </c>
      <c r="MY99" s="19" t="str">
        <f t="shared" ca="1" si="825"/>
        <v>-</v>
      </c>
      <c r="MZ99" s="19" t="str">
        <f t="shared" ca="1" si="825"/>
        <v>-</v>
      </c>
      <c r="NA99" s="19" t="str">
        <f t="shared" ca="1" si="825"/>
        <v>-</v>
      </c>
      <c r="NB99" s="19" t="str">
        <f t="shared" ca="1" si="825"/>
        <v>-</v>
      </c>
      <c r="NC99" s="19">
        <f t="shared" ca="1" si="825"/>
        <v>36.99</v>
      </c>
      <c r="ND99" s="19">
        <f t="shared" ca="1" si="825"/>
        <v>36.99</v>
      </c>
      <c r="NE99" s="19" t="str">
        <f t="shared" ca="1" si="825"/>
        <v>-</v>
      </c>
      <c r="NF99" s="19" t="str">
        <f t="shared" ca="1" si="825"/>
        <v>-</v>
      </c>
      <c r="NG99" s="19" t="str">
        <f t="shared" ca="1" si="825"/>
        <v>-</v>
      </c>
      <c r="NH99" s="19" t="str">
        <f t="shared" ca="1" si="825"/>
        <v>-</v>
      </c>
      <c r="NI99" s="19" t="str">
        <f t="shared" ca="1" si="825"/>
        <v>-</v>
      </c>
      <c r="NJ99" s="19">
        <f t="shared" ca="1" si="825"/>
        <v>49.99</v>
      </c>
      <c r="NK99" s="19">
        <f t="shared" ca="1" si="825"/>
        <v>49.99</v>
      </c>
      <c r="NL99" s="19">
        <f t="shared" ca="1" si="825"/>
        <v>49.99</v>
      </c>
      <c r="NM99" s="19">
        <f t="shared" ca="1" si="825"/>
        <v>49.99</v>
      </c>
      <c r="NN99" s="19">
        <f t="shared" ca="1" si="825"/>
        <v>49.99</v>
      </c>
      <c r="NO99" s="19">
        <f t="shared" ca="1" si="825"/>
        <v>49.99</v>
      </c>
      <c r="NP99" s="19">
        <f t="shared" ca="1" si="825"/>
        <v>49.99</v>
      </c>
      <c r="NQ99" s="19">
        <f t="shared" ca="1" si="825"/>
        <v>49.99</v>
      </c>
      <c r="NR99" s="19">
        <f t="shared" ca="1" si="825"/>
        <v>412.99</v>
      </c>
      <c r="NS99" s="19">
        <f t="shared" ca="1" si="825"/>
        <v>412.99</v>
      </c>
      <c r="NT99" s="19" t="str">
        <f t="shared" ca="1" si="825"/>
        <v>-</v>
      </c>
      <c r="NU99" s="19" t="str">
        <f t="shared" ca="1" si="825"/>
        <v>-</v>
      </c>
      <c r="NV99" s="19" t="str">
        <f t="shared" ca="1" si="825"/>
        <v>-</v>
      </c>
      <c r="NW99" s="19" t="str">
        <f t="shared" ca="1" si="825"/>
        <v>-</v>
      </c>
      <c r="NX99" s="19" t="str">
        <f t="shared" ca="1" si="825"/>
        <v>-</v>
      </c>
      <c r="NY99" s="19">
        <f t="shared" ca="1" si="825"/>
        <v>6.8900000000000006</v>
      </c>
      <c r="NZ99" s="19">
        <f t="shared" ca="1" si="825"/>
        <v>6.8900000000000006</v>
      </c>
      <c r="OA99" s="19">
        <f t="shared" ca="1" si="825"/>
        <v>6.8900000000000006</v>
      </c>
      <c r="OB99" s="19">
        <f t="shared" ca="1" si="825"/>
        <v>6.8900000000000006</v>
      </c>
      <c r="OC99" s="19">
        <f t="shared" ca="1" si="825"/>
        <v>6.8900000000000006</v>
      </c>
      <c r="OD99" s="19">
        <f t="shared" ca="1" si="825"/>
        <v>6.8900000000000006</v>
      </c>
      <c r="OE99" s="19">
        <f t="shared" ca="1" si="825"/>
        <v>6.8900000000000006</v>
      </c>
      <c r="OF99" s="19">
        <f t="shared" ca="1" si="825"/>
        <v>6.8900000000000006</v>
      </c>
      <c r="OG99" s="19">
        <f t="shared" ca="1" si="825"/>
        <v>346.99</v>
      </c>
      <c r="OH99" s="19">
        <f t="shared" ca="1" si="825"/>
        <v>346.99</v>
      </c>
      <c r="OI99" s="19" t="str">
        <f t="shared" ca="1" si="825"/>
        <v>-</v>
      </c>
      <c r="OJ99" s="19" t="str">
        <f t="shared" ca="1" si="825"/>
        <v>-</v>
      </c>
      <c r="OK99" s="19" t="str">
        <f t="shared" ca="1" si="825"/>
        <v>-</v>
      </c>
      <c r="OL99" s="19" t="str">
        <f t="shared" ca="1" si="825"/>
        <v>-</v>
      </c>
      <c r="OM99" s="19" t="str">
        <f t="shared" ca="1" si="825"/>
        <v>-</v>
      </c>
      <c r="ON99" s="19">
        <f t="shared" ca="1" si="825"/>
        <v>0</v>
      </c>
      <c r="OO99" s="24">
        <v>0</v>
      </c>
    </row>
    <row r="100" spans="1:405" outlineLevel="2">
      <c r="A100" s="21">
        <f t="shared" si="158"/>
        <v>95</v>
      </c>
      <c r="B100" s="29">
        <f ca="1">OFFSET(B100,-1,-1)</f>
        <v>94</v>
      </c>
      <c r="C100">
        <v>203</v>
      </c>
      <c r="D100" s="144" t="str">
        <f t="shared" ca="1" si="786"/>
        <v>GSM</v>
      </c>
      <c r="E100" t="b">
        <v>0</v>
      </c>
      <c r="F100" t="b">
        <v>0</v>
      </c>
      <c r="G100" t="b">
        <f t="shared" si="787"/>
        <v>0</v>
      </c>
      <c r="H100" s="237">
        <f ca="1">OFFSET(H100,-1,0)</f>
        <v>2</v>
      </c>
      <c r="I100" s="237">
        <f t="shared" ref="I100:T104" ca="1" si="826">OFFSET(I100,-1,0)</f>
        <v>1</v>
      </c>
      <c r="J100" s="237" t="str">
        <f t="shared" ca="1" si="826"/>
        <v/>
      </c>
      <c r="K100" s="237">
        <f t="shared" ca="1" si="826"/>
        <v>2</v>
      </c>
      <c r="L100" s="237">
        <f t="shared" ca="1" si="826"/>
        <v>2</v>
      </c>
      <c r="M100" s="237">
        <f t="shared" ca="1" si="826"/>
        <v>2</v>
      </c>
      <c r="N100" s="237">
        <f t="shared" ca="1" si="826"/>
        <v>3</v>
      </c>
      <c r="O100" s="237">
        <f t="shared" ca="1" si="826"/>
        <v>1</v>
      </c>
      <c r="P100" s="237">
        <f t="shared" ca="1" si="826"/>
        <v>1</v>
      </c>
      <c r="Q100" s="237">
        <f t="shared" ca="1" si="826"/>
        <v>7</v>
      </c>
      <c r="R100" s="237">
        <f t="shared" ca="1" si="826"/>
        <v>1</v>
      </c>
      <c r="S100" s="237">
        <f t="shared" ca="1" si="826"/>
        <v>1</v>
      </c>
      <c r="T100" s="237">
        <f t="shared" ca="1" si="826"/>
        <v>1</v>
      </c>
      <c r="U100" s="275"/>
      <c r="V100" s="275"/>
      <c r="W100" s="237">
        <f t="shared" ref="W100:W104" ca="1" si="827">OFFSET(W100,-1,0)</f>
        <v>0</v>
      </c>
      <c r="X100" s="275"/>
      <c r="Y100" s="275">
        <f t="shared" ref="Y100:AE103" ca="1" si="828">OFFSET(Y100,-1,0)</f>
        <v>0</v>
      </c>
      <c r="Z100" s="275">
        <f t="shared" ca="1" si="828"/>
        <v>0</v>
      </c>
      <c r="AA100" s="275">
        <f t="shared" ca="1" si="828"/>
        <v>0</v>
      </c>
      <c r="AB100" s="275">
        <f t="shared" ca="1" si="828"/>
        <v>0</v>
      </c>
      <c r="AC100" s="275">
        <f t="shared" ca="1" si="828"/>
        <v>0</v>
      </c>
      <c r="AD100" s="275">
        <f t="shared" ca="1" si="828"/>
        <v>0</v>
      </c>
      <c r="AE100" s="275">
        <f t="shared" ca="1" si="828"/>
        <v>0</v>
      </c>
      <c r="AF100" s="144">
        <f ca="1">INDEX(CHOOSE($N100,DataAutumn!i.AdultDrys,DataWinter!i.AdultDrys,DataSpring!i.AdultDrys),1,$M100)</f>
        <v>3</v>
      </c>
      <c r="AG100" s="5">
        <f t="shared" ca="1" si="788"/>
        <v>2</v>
      </c>
      <c r="AH100" s="5">
        <f t="shared" ca="1" si="788"/>
        <v>0</v>
      </c>
      <c r="AI100" s="5">
        <f t="shared" ca="1" si="789"/>
        <v>1</v>
      </c>
      <c r="AJ100">
        <f t="shared" ca="1" si="790"/>
        <v>1</v>
      </c>
      <c r="AL100" s="231" t="str">
        <f ca="1">TEXT(LEFT(OFFSET(AL100,-1,0),5)+1,"00000")&amp;MID(OFFSET(AL100,-1,0),6,FIND(" ",OFFSET(AL100,-1,0),7)-5)
&amp; $D100           &amp; IF($IG100=0," FWM","")&amp;IF($IG100=1," MWM","")&amp;IF($IG100=5," Mat","")&amp;IF($IH100=TRUE,"&amp;BBT","    ")          &amp; " Day"&amp;INDEX(i.DOY,$N100,1)
&amp; " Scan"&amp;TEXT($O100,"0")        &amp;" "&amp; INDEX(DataMaster!$B$98:$B$104,$Q100,0)
&amp; " WP"&amp;TEXT($LW100*100,"000p")           &amp; " MP"&amp;TEXT($LX100*100,"000p")           &amp; " GP"&amp;TEXT($MG100*100,"000p")
&amp; " T_" &amp; IF(AND($CC100,$CE100),"TRUE ")        &amp; " (F"&amp;3+COUNTIF($CV100:$CY100,TRUE)&amp;3&amp;"N"&amp;$DM100&amp;$DN100&amp;")"</f>
        <v>00002 FeedSupply_DSP GSM MWM     Day204 Scan1 Older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1"/>
        <v>0</v>
      </c>
      <c r="AY100" s="5" t="str">
        <f t="shared" ca="1" si="791"/>
        <v>-</v>
      </c>
      <c r="AZ100" s="5" t="b">
        <f t="shared" ca="1" si="791"/>
        <v>0</v>
      </c>
      <c r="BA100" s="5" t="b">
        <f t="shared" ca="1" si="791"/>
        <v>1</v>
      </c>
      <c r="BB100" s="5" t="b">
        <f t="shared" ca="1" si="791"/>
        <v>1</v>
      </c>
      <c r="BC100" s="144">
        <f t="shared" ca="1" si="791"/>
        <v>0</v>
      </c>
      <c r="BD100" s="19" t="b">
        <f t="shared" ca="1" si="792"/>
        <v>1</v>
      </c>
      <c r="BE100" s="9"/>
      <c r="BF100" s="5" t="str">
        <f t="shared" ca="1" si="793"/>
        <v>-</v>
      </c>
      <c r="BG100" s="19" t="str">
        <f t="shared" ca="1" si="794"/>
        <v>-</v>
      </c>
      <c r="BH100" s="19" t="str">
        <f t="shared" ca="1" si="794"/>
        <v>-</v>
      </c>
      <c r="BI100" s="19" t="str">
        <f t="shared" ca="1" si="794"/>
        <v>-</v>
      </c>
      <c r="BJ100" s="5" t="str">
        <f t="shared" ca="1" si="795"/>
        <v>-</v>
      </c>
      <c r="BK100" s="19" t="str">
        <f t="shared" ca="1" si="796"/>
        <v>-</v>
      </c>
      <c r="BL100" s="5" t="str">
        <f t="shared" ca="1" si="797"/>
        <v>-</v>
      </c>
      <c r="BM100" s="19" t="str">
        <f t="shared" ca="1" si="798"/>
        <v>-</v>
      </c>
      <c r="BN100" s="19" t="str">
        <f t="shared" ca="1" si="798"/>
        <v>-</v>
      </c>
      <c r="BO100" s="19" t="str">
        <f t="shared" ca="1" si="798"/>
        <v>-</v>
      </c>
      <c r="BP100" s="5" t="str">
        <f t="shared" ca="1" si="799"/>
        <v>-</v>
      </c>
      <c r="BQ100" s="9"/>
      <c r="BR100" s="19" t="str">
        <f t="shared" ca="1" si="800"/>
        <v>-</v>
      </c>
      <c r="BS100" s="19" t="str">
        <f t="shared" ca="1" si="800"/>
        <v>-</v>
      </c>
      <c r="BT100" s="19" t="str">
        <f t="shared" ca="1" si="800"/>
        <v>-</v>
      </c>
      <c r="BU100" s="19" t="str">
        <f t="shared" ca="1" si="800"/>
        <v>-</v>
      </c>
      <c r="BV100" s="19" t="str">
        <f t="shared" ca="1" si="800"/>
        <v>-</v>
      </c>
      <c r="BW100" s="19" t="str">
        <f t="shared" ca="1" si="800"/>
        <v>-</v>
      </c>
      <c r="BX100" s="19" t="str">
        <f t="shared" ca="1" si="800"/>
        <v>-</v>
      </c>
      <c r="BY100" s="19" t="str">
        <f t="shared" ca="1" si="800"/>
        <v>-</v>
      </c>
      <c r="BZ100" s="19" t="str">
        <f t="shared" ca="1" si="800"/>
        <v>-</v>
      </c>
      <c r="CA100" s="19" t="str">
        <f t="shared" ca="1" si="800"/>
        <v>-</v>
      </c>
      <c r="CB100" s="9"/>
      <c r="CC100" s="12" t="b">
        <v>1</v>
      </c>
      <c r="CD100" s="12" t="b">
        <v>0</v>
      </c>
      <c r="CE100" s="12" t="b">
        <v>1</v>
      </c>
      <c r="CF100" s="12">
        <f ca="1">VALUE($K100&amp;$M100&amp;$N100&amp;$Q100&amp;$S100&amp;"01")</f>
        <v>2237101</v>
      </c>
      <c r="CG100" s="12" t="b">
        <v>0</v>
      </c>
      <c r="CH100" s="12" t="s">
        <v>34</v>
      </c>
      <c r="CI100" s="19" t="b">
        <f t="shared" ref="CI100:CM104" ca="1" si="829">OFFSET(CI$5,$B100,0)</f>
        <v>1</v>
      </c>
      <c r="CJ100" s="12">
        <f ca="1">VALUE($K100&amp;$M100&amp;$N100&amp;$Q100&amp;$S100&amp;"02")</f>
        <v>2237102</v>
      </c>
      <c r="CK100" s="19" t="str">
        <f t="shared" ca="1" si="829"/>
        <v>-</v>
      </c>
      <c r="CL100" s="19">
        <f t="shared" ca="1" si="829"/>
        <v>1</v>
      </c>
      <c r="CM100" s="19">
        <f t="shared" ca="1" si="829"/>
        <v>1</v>
      </c>
      <c r="CN100" s="9"/>
      <c r="CO100" s="444">
        <f t="shared" ca="1" si="802"/>
        <v>652</v>
      </c>
      <c r="CP100" s="444">
        <f t="shared" ca="1" si="802"/>
        <v>686</v>
      </c>
      <c r="CQ100" s="444">
        <f t="shared" ca="1" si="802"/>
        <v>721</v>
      </c>
      <c r="CR100" s="152">
        <f t="shared" ca="1" si="803"/>
        <v>378</v>
      </c>
      <c r="CS100" s="152">
        <f t="shared" ca="1" si="803"/>
        <v>413</v>
      </c>
      <c r="CT100" s="152">
        <f t="shared" ca="1" si="803"/>
        <v>448</v>
      </c>
      <c r="CU100" s="19" t="str">
        <f t="shared" ca="1" si="804"/>
        <v>-</v>
      </c>
      <c r="CV100" s="12" t="b">
        <v>0</v>
      </c>
      <c r="CW100" s="12" t="b">
        <v>0</v>
      </c>
      <c r="CX100" s="12" t="b">
        <v>0</v>
      </c>
      <c r="CY100" s="12" t="b">
        <v>0</v>
      </c>
      <c r="CZ100" s="19" t="b">
        <f t="shared" ca="1" si="804"/>
        <v>1</v>
      </c>
      <c r="DA100" s="19">
        <f t="shared" ca="1" si="804"/>
        <v>0</v>
      </c>
      <c r="DB100" s="19">
        <f t="shared" ca="1" si="804"/>
        <v>0</v>
      </c>
      <c r="DC100" s="19">
        <f t="shared" ca="1" si="804"/>
        <v>0</v>
      </c>
      <c r="DD100" s="19">
        <f t="shared" ca="1" si="804"/>
        <v>0</v>
      </c>
      <c r="DE100" s="19">
        <f t="shared" ca="1" si="804"/>
        <v>0</v>
      </c>
      <c r="DF100" s="19">
        <f t="shared" ca="1" si="804"/>
        <v>0</v>
      </c>
      <c r="DG100" s="19">
        <f t="shared" ca="1" si="804"/>
        <v>0</v>
      </c>
      <c r="DH100" s="19">
        <f t="shared" ca="1" si="804"/>
        <v>0</v>
      </c>
      <c r="DI100" s="19">
        <f t="shared" ca="1" si="804"/>
        <v>0</v>
      </c>
      <c r="DJ100" s="19">
        <f t="shared" ca="1" si="804"/>
        <v>0</v>
      </c>
      <c r="DK100" s="19">
        <f t="shared" ca="1" si="804"/>
        <v>0</v>
      </c>
      <c r="DL100" s="19">
        <f t="shared" ca="1" si="805"/>
        <v>0</v>
      </c>
      <c r="DM100" s="12">
        <v>3</v>
      </c>
      <c r="DN100" s="12">
        <v>3</v>
      </c>
      <c r="DO100" s="12">
        <v>0</v>
      </c>
      <c r="DP100" s="12">
        <v>2</v>
      </c>
      <c r="DQ100" s="12">
        <v>-2</v>
      </c>
      <c r="DR100" s="19" t="str">
        <f t="shared" ca="1" si="805"/>
        <v>-</v>
      </c>
      <c r="DS100" s="19" t="str">
        <f t="shared" ca="1" si="805"/>
        <v>-</v>
      </c>
      <c r="DT100" s="19" t="str">
        <f t="shared" ca="1" si="805"/>
        <v>-</v>
      </c>
      <c r="DU100" s="251">
        <f t="shared" ref="DU100:DU103" si="830">DO100</f>
        <v>0</v>
      </c>
      <c r="DV100" s="251">
        <f>DP100</f>
        <v>2</v>
      </c>
      <c r="DW100" s="251">
        <f t="shared" ref="DW100:DW103" si="831">DQ100</f>
        <v>-2</v>
      </c>
      <c r="DX100" s="19" t="str">
        <f t="shared" ca="1" si="805"/>
        <v>-</v>
      </c>
      <c r="DY100" s="19" t="str">
        <f t="shared" ca="1" si="805"/>
        <v>-</v>
      </c>
      <c r="DZ100" s="19" t="str">
        <f t="shared" ca="1" si="805"/>
        <v>-</v>
      </c>
      <c r="EA100" s="19" t="str">
        <f t="shared" ca="1" si="805"/>
        <v>-</v>
      </c>
      <c r="EB100" s="19" t="str">
        <f t="shared" ca="1" si="805"/>
        <v>-</v>
      </c>
      <c r="EC100" s="19" t="str">
        <f t="shared" ca="1" si="805"/>
        <v>-</v>
      </c>
      <c r="ED100" s="19">
        <f t="shared" ca="1" si="805"/>
        <v>0</v>
      </c>
      <c r="EE100" s="19">
        <f t="shared" ca="1" si="805"/>
        <v>0</v>
      </c>
      <c r="EF100" s="19">
        <f t="shared" ca="1" si="805"/>
        <v>0</v>
      </c>
      <c r="EG100" s="19">
        <f t="shared" ca="1" si="805"/>
        <v>0</v>
      </c>
      <c r="EH100" s="19">
        <f t="shared" ca="1" si="805"/>
        <v>0</v>
      </c>
      <c r="EI100" s="19">
        <f t="shared" ca="1" si="805"/>
        <v>0</v>
      </c>
      <c r="EJ100" s="19">
        <f t="shared" ca="1" si="805"/>
        <v>0</v>
      </c>
      <c r="EK100" s="19">
        <f t="shared" ca="1" si="805"/>
        <v>0</v>
      </c>
      <c r="EL100" s="19">
        <f t="shared" ca="1" si="805"/>
        <v>0</v>
      </c>
      <c r="EM100" s="19">
        <f t="shared" ca="1" si="805"/>
        <v>0</v>
      </c>
      <c r="EN100" s="19">
        <f t="shared" ca="1" si="805"/>
        <v>0</v>
      </c>
      <c r="EO100" s="19">
        <f t="shared" ca="1" si="805"/>
        <v>0</v>
      </c>
      <c r="EP100" s="19">
        <f t="shared" ca="1" si="805"/>
        <v>0</v>
      </c>
      <c r="EQ100" s="19">
        <f t="shared" ca="1" si="805"/>
        <v>0</v>
      </c>
      <c r="ER100" s="19">
        <f t="shared" ca="1" si="805"/>
        <v>0</v>
      </c>
      <c r="ES100" s="19">
        <f t="shared" ca="1" si="805"/>
        <v>0</v>
      </c>
      <c r="ET100" s="19">
        <f t="shared" ca="1" si="806"/>
        <v>0</v>
      </c>
      <c r="EU100" s="19">
        <f t="shared" ca="1" si="806"/>
        <v>0</v>
      </c>
      <c r="EV100" s="19">
        <f t="shared" ca="1" si="806"/>
        <v>0</v>
      </c>
      <c r="EW100" s="19">
        <f t="shared" ca="1" si="806"/>
        <v>0</v>
      </c>
      <c r="EX100" s="19">
        <f t="shared" ca="1" si="806"/>
        <v>0</v>
      </c>
      <c r="EY100" s="19">
        <f t="shared" ca="1" si="806"/>
        <v>0</v>
      </c>
      <c r="EZ100" s="19">
        <f t="shared" ca="1" si="806"/>
        <v>0</v>
      </c>
      <c r="FA100" s="19">
        <f t="shared" ca="1" si="806"/>
        <v>0</v>
      </c>
      <c r="FB100" s="19">
        <f t="shared" ca="1" si="806"/>
        <v>0</v>
      </c>
      <c r="FC100" s="19">
        <f t="shared" ca="1" si="806"/>
        <v>0</v>
      </c>
      <c r="FD100" s="19">
        <f t="shared" ca="1" si="806"/>
        <v>0</v>
      </c>
      <c r="FE100" s="19">
        <f t="shared" ca="1" si="806"/>
        <v>0</v>
      </c>
      <c r="FF100" s="19">
        <f t="shared" ca="1" si="806"/>
        <v>0</v>
      </c>
      <c r="FG100" s="19">
        <f t="shared" ca="1" si="806"/>
        <v>0</v>
      </c>
      <c r="FH100" s="19">
        <f t="shared" ca="1" si="806"/>
        <v>0</v>
      </c>
      <c r="FI100" s="19">
        <f t="shared" ca="1" si="806"/>
        <v>0</v>
      </c>
      <c r="FJ100" s="19">
        <f t="shared" ca="1" si="807"/>
        <v>0</v>
      </c>
      <c r="FK100" s="19">
        <f t="shared" ca="1" si="807"/>
        <v>0</v>
      </c>
      <c r="FL100" s="19">
        <f t="shared" ca="1" si="807"/>
        <v>0</v>
      </c>
      <c r="FM100" s="19">
        <f t="shared" ca="1" si="807"/>
        <v>0</v>
      </c>
      <c r="FN100" s="19">
        <f t="shared" ca="1" si="807"/>
        <v>0</v>
      </c>
      <c r="FO100" s="19">
        <f t="shared" ca="1" si="807"/>
        <v>0</v>
      </c>
      <c r="FP100" s="19">
        <f t="shared" ca="1" si="807"/>
        <v>0</v>
      </c>
      <c r="FQ100" s="19">
        <f t="shared" ca="1" si="807"/>
        <v>0</v>
      </c>
      <c r="FR100" s="19">
        <f t="shared" ca="1" si="807"/>
        <v>0</v>
      </c>
      <c r="FS100" s="19">
        <f t="shared" ca="1" si="807"/>
        <v>0</v>
      </c>
      <c r="FT100" s="19">
        <f t="shared" ca="1" si="807"/>
        <v>0</v>
      </c>
      <c r="FU100" s="19">
        <f t="shared" ca="1" si="807"/>
        <v>0</v>
      </c>
      <c r="FV100" s="19">
        <f t="shared" ca="1" si="807"/>
        <v>0</v>
      </c>
      <c r="FW100" s="19">
        <f t="shared" ca="1" si="807"/>
        <v>0</v>
      </c>
      <c r="FX100" s="19">
        <f t="shared" ca="1" si="807"/>
        <v>0</v>
      </c>
      <c r="FY100" s="19">
        <f t="shared" ca="1" si="807"/>
        <v>0</v>
      </c>
      <c r="FZ100" s="19">
        <f t="shared" ca="1" si="807"/>
        <v>0</v>
      </c>
      <c r="GA100" s="19">
        <f t="shared" ca="1" si="807"/>
        <v>0</v>
      </c>
      <c r="GB100" s="19">
        <f t="shared" ca="1" si="807"/>
        <v>0</v>
      </c>
      <c r="GC100" s="19">
        <f t="shared" ca="1" si="807"/>
        <v>0</v>
      </c>
      <c r="GD100" s="19">
        <f t="shared" ca="1" si="807"/>
        <v>0</v>
      </c>
      <c r="GE100" s="19">
        <f t="shared" ca="1" si="807"/>
        <v>0</v>
      </c>
      <c r="GF100" s="19">
        <f t="shared" ca="1" si="807"/>
        <v>0</v>
      </c>
      <c r="GG100" s="19">
        <f t="shared" ca="1" si="807"/>
        <v>0</v>
      </c>
      <c r="GH100" s="19">
        <f t="shared" ca="1" si="807"/>
        <v>0</v>
      </c>
      <c r="GI100" s="19">
        <f t="shared" ca="1" si="807"/>
        <v>0</v>
      </c>
      <c r="GJ100" s="19">
        <f t="shared" ca="1" si="807"/>
        <v>0</v>
      </c>
      <c r="GK100" s="19">
        <f t="shared" ca="1" si="807"/>
        <v>0</v>
      </c>
      <c r="GL100" s="19">
        <f t="shared" ca="1" si="807"/>
        <v>0</v>
      </c>
      <c r="GM100" s="19">
        <f t="shared" ca="1" si="807"/>
        <v>0</v>
      </c>
      <c r="GN100" s="19">
        <f t="shared" ca="1" si="807"/>
        <v>0</v>
      </c>
      <c r="GO100" s="19">
        <f t="shared" ca="1" si="807"/>
        <v>0</v>
      </c>
      <c r="GP100" s="19">
        <f t="shared" ca="1" si="807"/>
        <v>0</v>
      </c>
      <c r="GQ100" s="19">
        <f t="shared" ca="1" si="807"/>
        <v>0</v>
      </c>
      <c r="GR100" s="19">
        <f t="shared" ca="1" si="807"/>
        <v>0</v>
      </c>
      <c r="GS100" s="19">
        <f t="shared" ca="1" si="807"/>
        <v>0</v>
      </c>
      <c r="GT100" s="19">
        <f t="shared" ca="1" si="807"/>
        <v>0</v>
      </c>
      <c r="GU100" s="19">
        <f t="shared" ca="1" si="807"/>
        <v>0</v>
      </c>
      <c r="GV100" s="19">
        <f t="shared" ca="1" si="807"/>
        <v>0</v>
      </c>
      <c r="GW100" s="19">
        <f t="shared" ca="1" si="807"/>
        <v>0</v>
      </c>
      <c r="GX100" s="19">
        <f t="shared" ca="1" si="807"/>
        <v>0</v>
      </c>
      <c r="GY100" s="19">
        <f t="shared" ca="1" si="807"/>
        <v>0</v>
      </c>
      <c r="GZ100" s="19">
        <f t="shared" ca="1" si="807"/>
        <v>0</v>
      </c>
      <c r="HA100" s="19">
        <f t="shared" ca="1" si="807"/>
        <v>0</v>
      </c>
      <c r="HB100" s="19">
        <f t="shared" ca="1" si="807"/>
        <v>0</v>
      </c>
      <c r="HC100" s="19">
        <f t="shared" ca="1" si="807"/>
        <v>0</v>
      </c>
      <c r="HD100" s="19">
        <f t="shared" ca="1" si="807"/>
        <v>0</v>
      </c>
      <c r="HE100" s="19">
        <f t="shared" ca="1" si="807"/>
        <v>0</v>
      </c>
      <c r="HF100" s="19">
        <f t="shared" ca="1" si="807"/>
        <v>0</v>
      </c>
      <c r="HG100" s="19">
        <f t="shared" ca="1" si="807"/>
        <v>0</v>
      </c>
      <c r="HH100" s="19">
        <f t="shared" ca="1" si="807"/>
        <v>0</v>
      </c>
      <c r="HI100" s="19">
        <f t="shared" ca="1" si="807"/>
        <v>0</v>
      </c>
      <c r="HJ100" s="19">
        <f t="shared" ca="1" si="807"/>
        <v>0</v>
      </c>
      <c r="HK100" s="19">
        <f t="shared" ca="1" si="807"/>
        <v>0</v>
      </c>
      <c r="HL100" s="19">
        <f t="shared" ca="1" si="808"/>
        <v>0</v>
      </c>
      <c r="HM100" s="19">
        <f t="shared" ca="1" si="808"/>
        <v>0</v>
      </c>
      <c r="HN100" s="19">
        <f t="shared" ca="1" si="808"/>
        <v>0</v>
      </c>
      <c r="HO100" s="19">
        <f t="shared" ca="1" si="808"/>
        <v>0</v>
      </c>
      <c r="HP100" s="19">
        <f t="shared" ca="1" si="808"/>
        <v>0</v>
      </c>
      <c r="HQ100" s="19">
        <f t="shared" ca="1" si="808"/>
        <v>0</v>
      </c>
      <c r="HR100" s="19">
        <f t="shared" ca="1" si="808"/>
        <v>0</v>
      </c>
      <c r="HS100" s="19">
        <f t="shared" ca="1" si="808"/>
        <v>0</v>
      </c>
      <c r="HT100" s="19">
        <f t="shared" ca="1" si="808"/>
        <v>0</v>
      </c>
      <c r="HU100" s="19">
        <f t="shared" ca="1" si="808"/>
        <v>0</v>
      </c>
      <c r="HV100" s="19">
        <f t="shared" ca="1" si="808"/>
        <v>0</v>
      </c>
      <c r="HW100" s="19">
        <f t="shared" ca="1" si="808"/>
        <v>0</v>
      </c>
      <c r="HX100" s="19">
        <f t="shared" ca="1" si="808"/>
        <v>0</v>
      </c>
      <c r="HY100" s="19">
        <f t="shared" ca="1" si="808"/>
        <v>0</v>
      </c>
      <c r="HZ100" s="19">
        <f t="shared" ca="1" si="808"/>
        <v>0</v>
      </c>
      <c r="IA100" s="19">
        <f t="shared" ca="1" si="808"/>
        <v>0</v>
      </c>
      <c r="IB100" s="19">
        <f t="shared" ca="1" si="808"/>
        <v>0</v>
      </c>
      <c r="IC100" s="19">
        <f t="shared" ca="1" si="808"/>
        <v>0</v>
      </c>
      <c r="ID100" s="19">
        <f t="shared" ca="1" si="808"/>
        <v>0</v>
      </c>
      <c r="IE100" s="5">
        <f t="shared" ca="1" si="809"/>
        <v>67</v>
      </c>
      <c r="IF100" s="9"/>
      <c r="IG100" s="5">
        <f t="shared" ca="1" si="810"/>
        <v>1</v>
      </c>
      <c r="IH100" s="5" t="b">
        <f t="shared" ca="1" si="810"/>
        <v>0</v>
      </c>
      <c r="II100" s="19">
        <f t="shared" ca="1" si="811"/>
        <v>0</v>
      </c>
      <c r="IJ100" s="5">
        <f t="shared" ca="1" si="810"/>
        <v>55</v>
      </c>
      <c r="IK100" s="19">
        <f t="shared" ca="1" si="811"/>
        <v>1</v>
      </c>
      <c r="IL100" s="19">
        <f t="shared" ca="1" si="811"/>
        <v>0</v>
      </c>
      <c r="IM100" s="19">
        <f t="shared" ca="1" si="811"/>
        <v>0</v>
      </c>
      <c r="IN100" s="19">
        <f t="shared" ca="1" si="811"/>
        <v>0</v>
      </c>
      <c r="IO100" s="19">
        <f t="shared" ca="1" si="811"/>
        <v>0</v>
      </c>
      <c r="IP100" s="19">
        <f t="shared" ca="1" si="811"/>
        <v>0</v>
      </c>
      <c r="IQ100" s="19">
        <f t="shared" ca="1" si="811"/>
        <v>0</v>
      </c>
      <c r="IR100" s="19">
        <f t="shared" ca="1" si="811"/>
        <v>0</v>
      </c>
      <c r="IS100" s="19">
        <f t="shared" ca="1" si="811"/>
        <v>0</v>
      </c>
      <c r="IT100" s="19">
        <f t="shared" ca="1" si="811"/>
        <v>0</v>
      </c>
      <c r="IU100" s="19">
        <f t="shared" ca="1" si="811"/>
        <v>0</v>
      </c>
      <c r="IV100" s="19">
        <f t="shared" ca="1" si="811"/>
        <v>0</v>
      </c>
      <c r="IW100" s="19">
        <f t="shared" ca="1" si="811"/>
        <v>0</v>
      </c>
      <c r="IX100" s="19">
        <f t="shared" ca="1" si="811"/>
        <v>0</v>
      </c>
      <c r="IY100" s="19">
        <f t="shared" ca="1" si="811"/>
        <v>0</v>
      </c>
      <c r="IZ100" s="19">
        <f t="shared" ca="1" si="811"/>
        <v>0</v>
      </c>
      <c r="JA100" s="19">
        <f t="shared" ca="1" si="811"/>
        <v>0</v>
      </c>
      <c r="JB100" s="19">
        <f t="shared" ca="1" si="811"/>
        <v>0</v>
      </c>
      <c r="JC100" s="19">
        <f t="shared" ca="1" si="811"/>
        <v>0</v>
      </c>
      <c r="JD100" s="19">
        <f t="shared" ca="1" si="811"/>
        <v>0</v>
      </c>
      <c r="JE100" s="19">
        <f t="shared" ca="1" si="811"/>
        <v>0</v>
      </c>
      <c r="JF100" s="19">
        <f t="shared" ca="1" si="811"/>
        <v>0</v>
      </c>
      <c r="JG100" s="19">
        <f t="shared" ca="1" si="811"/>
        <v>1</v>
      </c>
      <c r="JH100" s="19">
        <f t="shared" ca="1" si="811"/>
        <v>0</v>
      </c>
      <c r="JI100" s="19">
        <f t="shared" ca="1" si="811"/>
        <v>1</v>
      </c>
      <c r="JJ100" s="9"/>
      <c r="JK100" s="5" t="b">
        <f t="shared" ca="1" si="812"/>
        <v>0</v>
      </c>
      <c r="JL100" s="19" t="str">
        <f t="shared" ca="1" si="813"/>
        <v>-</v>
      </c>
      <c r="JM100" s="19" t="str">
        <f t="shared" ca="1" si="813"/>
        <v>-</v>
      </c>
      <c r="JN100" s="5" t="b">
        <f t="shared" ca="1" si="814"/>
        <v>0</v>
      </c>
      <c r="JO100" s="5" t="b">
        <f t="shared" ca="1" si="814"/>
        <v>0</v>
      </c>
      <c r="JP100" s="5" t="b">
        <f t="shared" ca="1" si="814"/>
        <v>1</v>
      </c>
      <c r="JQ100" s="144">
        <f t="shared" ref="JQ100:JR104" ca="1" si="832">$O100</f>
        <v>1</v>
      </c>
      <c r="JR100" s="144">
        <f t="shared" ca="1" si="832"/>
        <v>1</v>
      </c>
      <c r="JS100" s="19" t="str">
        <f t="shared" ref="JS100:JY104" ca="1" si="833">OFFSET(JS$5,$B100,0)</f>
        <v>-</v>
      </c>
      <c r="JT100" s="19" t="str">
        <f t="shared" ca="1" si="833"/>
        <v>-</v>
      </c>
      <c r="JU100" s="19" t="str">
        <f t="shared" ca="1" si="833"/>
        <v>-</v>
      </c>
      <c r="JV100" s="19" t="str">
        <f t="shared" ca="1" si="833"/>
        <v>-</v>
      </c>
      <c r="JW100" s="19">
        <f t="shared" ca="1" si="833"/>
        <v>1</v>
      </c>
      <c r="JX100" s="19">
        <f t="shared" ca="1" si="833"/>
        <v>0.66</v>
      </c>
      <c r="JY100" s="19" t="str">
        <f t="shared" ca="1" si="833"/>
        <v>-</v>
      </c>
      <c r="JZ100" s="5" t="b" cm="1">
        <f t="array" aca="1" ref="JZ100" ca="1">IF(OR(KA100:KH100&lt;&gt;"-"),TRUE,"-")</f>
        <v>1</v>
      </c>
      <c r="KA100" s="237">
        <f ca="1">OFFSET(KA100,-1,0)</f>
        <v>2</v>
      </c>
      <c r="KB100" s="237">
        <f t="shared" ref="KB100:KH100" ca="1" si="834">OFFSET(KB100,-1,0)</f>
        <v>2</v>
      </c>
      <c r="KC100" s="237">
        <f t="shared" ca="1" si="834"/>
        <v>2</v>
      </c>
      <c r="KD100" s="237">
        <f t="shared" ca="1" si="834"/>
        <v>2</v>
      </c>
      <c r="KE100" s="237">
        <f t="shared" ca="1" si="834"/>
        <v>2</v>
      </c>
      <c r="KF100" s="237">
        <f t="shared" ca="1" si="834"/>
        <v>2</v>
      </c>
      <c r="KG100" s="237">
        <f t="shared" ca="1" si="834"/>
        <v>2</v>
      </c>
      <c r="KH100" s="237">
        <f t="shared" ca="1" si="834"/>
        <v>2</v>
      </c>
      <c r="KI100" s="5" t="str">
        <f t="array" aca="1" ref="KI100" ca="1">IF(OR(KJ100:KP100&lt;&gt;"-"),TRUE,"-")</f>
        <v>-</v>
      </c>
      <c r="KJ100" s="19" t="str">
        <f t="shared" ref="KJ100:KU104" ca="1" si="835">OFFSET(KJ$5,$B100,0)</f>
        <v>-</v>
      </c>
      <c r="KK100" s="19" t="str">
        <f t="shared" ca="1" si="835"/>
        <v>-</v>
      </c>
      <c r="KL100" s="19" t="str">
        <f t="shared" ca="1" si="835"/>
        <v>-</v>
      </c>
      <c r="KM100" s="19" t="str">
        <f t="shared" ca="1" si="835"/>
        <v>-</v>
      </c>
      <c r="KN100" s="19" t="str">
        <f t="shared" ca="1" si="835"/>
        <v>-</v>
      </c>
      <c r="KO100" s="19" t="str">
        <f t="shared" ca="1" si="835"/>
        <v>-</v>
      </c>
      <c r="KP100" s="19" t="str">
        <f t="shared" ca="1" si="835"/>
        <v>-</v>
      </c>
      <c r="KQ100" s="19" t="b">
        <f t="shared" ca="1" si="835"/>
        <v>0</v>
      </c>
      <c r="KR100" s="144">
        <f t="shared" ca="1" si="816"/>
        <v>2</v>
      </c>
      <c r="KS100" s="19">
        <f t="shared" ca="1" si="835"/>
        <v>2</v>
      </c>
      <c r="KT100" s="19" t="b">
        <f t="shared" ca="1" si="835"/>
        <v>0</v>
      </c>
      <c r="KU100" s="19" t="str">
        <f t="shared" ca="1" si="835"/>
        <v>-</v>
      </c>
      <c r="KV100" s="5" t="str">
        <f t="shared" ca="1" si="817"/>
        <v>-</v>
      </c>
      <c r="KW100" s="5" t="str">
        <f t="shared" ca="1" si="817"/>
        <v>-</v>
      </c>
      <c r="KX100" s="5" t="str">
        <f t="shared" ca="1" si="817"/>
        <v>-</v>
      </c>
      <c r="KY100" s="5" t="str">
        <f t="shared" ca="1" si="817"/>
        <v>-</v>
      </c>
      <c r="KZ100" s="19" t="b">
        <f t="shared" ref="KZ100:LO104" ca="1" si="836">OFFSET(KZ$5,$B100,0)</f>
        <v>0</v>
      </c>
      <c r="LA100" s="19" t="str">
        <f t="shared" ca="1" si="836"/>
        <v>-</v>
      </c>
      <c r="LB100" s="19" t="str">
        <f ca="1">OFFSET(LB$5,$B100,0)</f>
        <v>-</v>
      </c>
      <c r="LC100" s="19" t="b">
        <f ca="1">OFFSET(LC$5,$B100,0)</f>
        <v>1</v>
      </c>
      <c r="LD100" s="19">
        <f t="shared" ca="1" si="836"/>
        <v>0.75</v>
      </c>
      <c r="LE100" s="19">
        <f t="shared" ca="1" si="836"/>
        <v>0.75</v>
      </c>
      <c r="LF100" s="19">
        <f t="shared" ca="1" si="836"/>
        <v>0.99</v>
      </c>
      <c r="LG100" s="19">
        <f t="shared" ca="1" si="836"/>
        <v>0.5</v>
      </c>
      <c r="LH100" s="19">
        <f t="shared" ca="1" si="836"/>
        <v>0</v>
      </c>
      <c r="LI100" s="19">
        <f t="shared" ca="1" si="836"/>
        <v>0</v>
      </c>
      <c r="LJ100" s="19" t="str">
        <f t="shared" ca="1" si="836"/>
        <v>-</v>
      </c>
      <c r="LK100" s="5" cm="1">
        <f t="array" aca="1" ref="LK100" ca="1">INDEX(i.meatgrid,$Q100,LK$7)</f>
        <v>1092</v>
      </c>
      <c r="LL100" s="19" t="str">
        <f t="shared" ca="1" si="818"/>
        <v>-</v>
      </c>
      <c r="LM100" s="5">
        <f t="shared" ca="1" si="819"/>
        <v>1</v>
      </c>
      <c r="LN100" s="9"/>
      <c r="LO100" s="19">
        <f t="shared" ca="1" si="818"/>
        <v>70</v>
      </c>
      <c r="LP100" s="19">
        <f t="shared" ca="1" si="820"/>
        <v>50</v>
      </c>
      <c r="LQ100" s="19">
        <f t="shared" ca="1" si="820"/>
        <v>80</v>
      </c>
      <c r="LR100" s="19">
        <f t="shared" ca="1" si="820"/>
        <v>50</v>
      </c>
      <c r="LS100" s="5" t="b" cm="1">
        <f t="array" aca="1" ref="LS100" ca="1">INDEX(i.meatgrid,$Q100,LS$7)</f>
        <v>1</v>
      </c>
      <c r="LT100" s="5" t="b" cm="1">
        <f t="array" aca="1" ref="LT100" ca="1">INDEX(i.meatgrid,$Q100,LT$7)</f>
        <v>0</v>
      </c>
      <c r="LU100" s="5" t="str" cm="1">
        <f t="array" aca="1" ref="LU100" ca="1">INDEX(i.meatgrid,$Q100,LU$7)</f>
        <v>-</v>
      </c>
      <c r="LV100" s="5" t="str" cm="1">
        <f t="array" aca="1" ref="LV100" ca="1">INDEX(i.meatgrid,$Q100,LV$7)</f>
        <v>-</v>
      </c>
      <c r="LW100" s="19">
        <f t="shared" ca="1" si="821"/>
        <v>1</v>
      </c>
      <c r="LX100" s="5">
        <f t="shared" ca="1" si="822"/>
        <v>1</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0</v>
      </c>
      <c r="MC100" s="5" cm="1">
        <f t="array" aca="1" ref="MC100" ca="1">INDEX(i.meatgrid,$Q100,MC$7)</f>
        <v>0</v>
      </c>
      <c r="MD100" s="5" cm="1">
        <f t="array" aca="1" ref="MD100" ca="1">INDEX(i.meatgrid,$Q100,MD$7)</f>
        <v>1</v>
      </c>
      <c r="ME100" s="5" cm="1">
        <f t="array" aca="1" ref="ME100" ca="1">INDEX(i.meatgrid,$Q100,ME$7)</f>
        <v>1</v>
      </c>
      <c r="MF100" s="5" cm="1">
        <f t="array" aca="1" ref="MF100" ca="1">INDEX(i.meatgrid,$Q100,MF$7)</f>
        <v>1</v>
      </c>
      <c r="MG100" s="19">
        <f t="shared" ca="1" si="823"/>
        <v>1</v>
      </c>
      <c r="MH100" s="9"/>
      <c r="MI100" s="19" t="b">
        <f t="shared" ca="1" si="824"/>
        <v>0</v>
      </c>
      <c r="MJ100" s="19" t="b">
        <f t="shared" ca="1" si="824"/>
        <v>0</v>
      </c>
      <c r="MK100" s="19">
        <f t="shared" ca="1" si="824"/>
        <v>1</v>
      </c>
      <c r="ML100" s="19">
        <f t="shared" ca="1" si="824"/>
        <v>0.75</v>
      </c>
      <c r="MM100" s="19">
        <f t="shared" ca="1" si="824"/>
        <v>0.75</v>
      </c>
      <c r="MN100" s="19">
        <f t="shared" ca="1" si="824"/>
        <v>0.8</v>
      </c>
      <c r="MO100" s="19">
        <f t="shared" ca="1" si="824"/>
        <v>0.82499999999999996</v>
      </c>
      <c r="MP100" s="19">
        <f t="shared" ca="1" si="824"/>
        <v>0.875</v>
      </c>
      <c r="MQ100" s="19">
        <f t="shared" ca="1" si="824"/>
        <v>0.9</v>
      </c>
      <c r="MR100" s="19">
        <f t="shared" ca="1" si="824"/>
        <v>1</v>
      </c>
      <c r="MS100" s="19">
        <f t="shared" ca="1" si="824"/>
        <v>0.875</v>
      </c>
      <c r="MT100" s="19" t="b">
        <f t="shared" ca="1" si="824"/>
        <v>1</v>
      </c>
      <c r="MU100" s="19">
        <f t="shared" ca="1" si="825"/>
        <v>74.989999999999995</v>
      </c>
      <c r="MV100" s="19" t="str">
        <f t="shared" ca="1" si="825"/>
        <v>-</v>
      </c>
      <c r="MW100" s="19" t="str">
        <f t="shared" ca="1" si="825"/>
        <v>-</v>
      </c>
      <c r="MX100" s="19" t="str">
        <f t="shared" ca="1" si="825"/>
        <v>-</v>
      </c>
      <c r="MY100" s="19" t="str">
        <f t="shared" ca="1" si="825"/>
        <v>-</v>
      </c>
      <c r="MZ100" s="19" t="str">
        <f t="shared" ca="1" si="825"/>
        <v>-</v>
      </c>
      <c r="NA100" s="19" t="str">
        <f t="shared" ca="1" si="825"/>
        <v>-</v>
      </c>
      <c r="NB100" s="19" t="str">
        <f t="shared" ca="1" si="825"/>
        <v>-</v>
      </c>
      <c r="NC100" s="19">
        <f t="shared" ca="1" si="825"/>
        <v>36.99</v>
      </c>
      <c r="ND100" s="19">
        <f t="shared" ca="1" si="825"/>
        <v>36.99</v>
      </c>
      <c r="NE100" s="19" t="str">
        <f t="shared" ca="1" si="825"/>
        <v>-</v>
      </c>
      <c r="NF100" s="19" t="str">
        <f t="shared" ca="1" si="825"/>
        <v>-</v>
      </c>
      <c r="NG100" s="19" t="str">
        <f t="shared" ca="1" si="825"/>
        <v>-</v>
      </c>
      <c r="NH100" s="19" t="str">
        <f t="shared" ca="1" si="825"/>
        <v>-</v>
      </c>
      <c r="NI100" s="19" t="str">
        <f t="shared" ca="1" si="825"/>
        <v>-</v>
      </c>
      <c r="NJ100" s="19">
        <f t="shared" ca="1" si="825"/>
        <v>49.99</v>
      </c>
      <c r="NK100" s="19">
        <f t="shared" ca="1" si="825"/>
        <v>49.99</v>
      </c>
      <c r="NL100" s="19">
        <f t="shared" ca="1" si="825"/>
        <v>49.99</v>
      </c>
      <c r="NM100" s="19">
        <f t="shared" ca="1" si="825"/>
        <v>49.99</v>
      </c>
      <c r="NN100" s="19">
        <f t="shared" ca="1" si="825"/>
        <v>49.99</v>
      </c>
      <c r="NO100" s="19">
        <f t="shared" ca="1" si="825"/>
        <v>49.99</v>
      </c>
      <c r="NP100" s="19">
        <f t="shared" ca="1" si="825"/>
        <v>49.99</v>
      </c>
      <c r="NQ100" s="19">
        <f t="shared" ca="1" si="825"/>
        <v>49.99</v>
      </c>
      <c r="NR100" s="19">
        <f t="shared" ca="1" si="825"/>
        <v>412.99</v>
      </c>
      <c r="NS100" s="19">
        <f t="shared" ca="1" si="825"/>
        <v>412.99</v>
      </c>
      <c r="NT100" s="19" t="str">
        <f t="shared" ca="1" si="825"/>
        <v>-</v>
      </c>
      <c r="NU100" s="19" t="str">
        <f t="shared" ca="1" si="825"/>
        <v>-</v>
      </c>
      <c r="NV100" s="19" t="str">
        <f t="shared" ca="1" si="825"/>
        <v>-</v>
      </c>
      <c r="NW100" s="19" t="str">
        <f t="shared" ca="1" si="825"/>
        <v>-</v>
      </c>
      <c r="NX100" s="19" t="str">
        <f t="shared" ca="1" si="825"/>
        <v>-</v>
      </c>
      <c r="NY100" s="19">
        <f t="shared" ca="1" si="825"/>
        <v>6.8900000000000006</v>
      </c>
      <c r="NZ100" s="19">
        <f t="shared" ca="1" si="825"/>
        <v>6.8900000000000006</v>
      </c>
      <c r="OA100" s="19">
        <f t="shared" ca="1" si="825"/>
        <v>6.8900000000000006</v>
      </c>
      <c r="OB100" s="19">
        <f t="shared" ca="1" si="825"/>
        <v>6.8900000000000006</v>
      </c>
      <c r="OC100" s="19">
        <f t="shared" ca="1" si="825"/>
        <v>6.8900000000000006</v>
      </c>
      <c r="OD100" s="19">
        <f t="shared" ca="1" si="825"/>
        <v>6.8900000000000006</v>
      </c>
      <c r="OE100" s="19">
        <f t="shared" ca="1" si="825"/>
        <v>6.8900000000000006</v>
      </c>
      <c r="OF100" s="19">
        <f t="shared" ca="1" si="825"/>
        <v>6.8900000000000006</v>
      </c>
      <c r="OG100" s="19">
        <f t="shared" ca="1" si="825"/>
        <v>346.99</v>
      </c>
      <c r="OH100" s="19">
        <f t="shared" ca="1" si="825"/>
        <v>346.99</v>
      </c>
      <c r="OI100" s="19" t="str">
        <f t="shared" ca="1" si="825"/>
        <v>-</v>
      </c>
      <c r="OJ100" s="19" t="str">
        <f t="shared" ca="1" si="825"/>
        <v>-</v>
      </c>
      <c r="OK100" s="19" t="str">
        <f t="shared" ca="1" si="825"/>
        <v>-</v>
      </c>
      <c r="OL100" s="19" t="str">
        <f t="shared" ca="1" si="825"/>
        <v>-</v>
      </c>
      <c r="OM100" s="19" t="str">
        <f t="shared" ca="1" si="825"/>
        <v>-</v>
      </c>
      <c r="ON100" s="19">
        <f t="shared" ca="1" si="825"/>
        <v>0</v>
      </c>
      <c r="OO100" s="24">
        <v>0</v>
      </c>
    </row>
    <row r="101" spans="1:405" outlineLevel="2">
      <c r="A101" s="21">
        <f t="shared" si="158"/>
        <v>96</v>
      </c>
      <c r="B101" s="222">
        <f t="shared" ref="B101:B104" ca="1" si="837">OFFSET(B101,-1,0)</f>
        <v>94</v>
      </c>
      <c r="C101">
        <v>203</v>
      </c>
      <c r="D101" s="144" t="str">
        <f t="shared" ca="1" si="786"/>
        <v>GSM</v>
      </c>
      <c r="E101" t="b">
        <v>0</v>
      </c>
      <c r="F101" t="b">
        <v>0</v>
      </c>
      <c r="G101" t="b">
        <f t="shared" si="787"/>
        <v>0</v>
      </c>
      <c r="H101" s="237">
        <f t="shared" ref="H101:T104" ca="1" si="838">OFFSET(H101,-1,0)</f>
        <v>2</v>
      </c>
      <c r="I101" s="237">
        <f t="shared" ca="1" si="838"/>
        <v>1</v>
      </c>
      <c r="J101" s="237" t="str">
        <f t="shared" ca="1" si="838"/>
        <v/>
      </c>
      <c r="K101" s="237">
        <f t="shared" ca="1" si="838"/>
        <v>2</v>
      </c>
      <c r="L101" s="237">
        <f t="shared" ca="1" si="826"/>
        <v>2</v>
      </c>
      <c r="M101" s="237">
        <f t="shared" ca="1" si="826"/>
        <v>2</v>
      </c>
      <c r="N101" s="237">
        <f t="shared" ca="1" si="826"/>
        <v>3</v>
      </c>
      <c r="O101" s="237">
        <f t="shared" ca="1" si="826"/>
        <v>1</v>
      </c>
      <c r="P101" s="237">
        <f t="shared" ca="1" si="826"/>
        <v>1</v>
      </c>
      <c r="Q101" s="237">
        <f t="shared" ca="1" si="826"/>
        <v>7</v>
      </c>
      <c r="R101" s="237">
        <f t="shared" ca="1" si="826"/>
        <v>1</v>
      </c>
      <c r="S101" s="237">
        <f t="shared" ca="1" si="826"/>
        <v>1</v>
      </c>
      <c r="T101" s="237">
        <f t="shared" ca="1" si="826"/>
        <v>1</v>
      </c>
      <c r="U101" s="275"/>
      <c r="V101" s="275"/>
      <c r="W101" s="237">
        <f t="shared" ca="1" si="827"/>
        <v>0</v>
      </c>
      <c r="X101" s="275"/>
      <c r="Y101" s="275">
        <f t="shared" ca="1" si="828"/>
        <v>0</v>
      </c>
      <c r="Z101" s="275">
        <f t="shared" ca="1" si="828"/>
        <v>0</v>
      </c>
      <c r="AA101" s="275">
        <f t="shared" ca="1" si="828"/>
        <v>0</v>
      </c>
      <c r="AB101" s="275">
        <f t="shared" ca="1" si="828"/>
        <v>0</v>
      </c>
      <c r="AC101" s="275">
        <f t="shared" ca="1" si="828"/>
        <v>0</v>
      </c>
      <c r="AD101" s="275">
        <f t="shared" ca="1" si="828"/>
        <v>0</v>
      </c>
      <c r="AE101" s="275">
        <f t="shared" ca="1" si="828"/>
        <v>0</v>
      </c>
      <c r="AF101" s="144">
        <f ca="1">INDEX(CHOOSE($N101,DataAutumn!i.AdultDrys,DataWinter!i.AdultDrys,DataSpring!i.AdultDrys),1,$M101)</f>
        <v>3</v>
      </c>
      <c r="AG101" s="5">
        <f t="shared" ca="1" si="788"/>
        <v>2</v>
      </c>
      <c r="AH101" s="5">
        <f t="shared" ca="1" si="788"/>
        <v>0</v>
      </c>
      <c r="AI101" s="5">
        <f t="shared" ca="1" si="789"/>
        <v>1</v>
      </c>
      <c r="AJ101">
        <f t="shared" ca="1" si="790"/>
        <v>1</v>
      </c>
      <c r="AL101" s="231" t="str">
        <f ca="1">TEXT(LEFT(OFFSET(AL101,-1,0),5)+1,"00000")&amp;MID(OFFSET(AL101,-1,0),6,FIND(" ",OFFSET(AL101,-1,0),7)-5)
&amp; $D101           &amp; IF($IG101=0," FWM","")&amp;IF($IG101=1," MWM","")&amp;IF($IG101=5," Mat","")&amp;IF($IH101=TRUE,"&amp;BBT","    ")          &amp; " Day"&amp;INDEX(i.DOY,$N101,1)
&amp; " Scan"&amp;TEXT($O101,"0")        &amp;" "&amp; INDEX(DataMaster!$B$98:$B$104,$Q101,0)
&amp; " WP"&amp;TEXT($LW101*100,"000p")           &amp; " MP"&amp;TEXT($LX101*100,"000p")           &amp; " GP"&amp;TEXT($MG101*100,"000p")
&amp; " T_" &amp; IF(AND($CC101,$CE101),"TRUE ")        &amp; " (F"&amp;3+COUNTIF($CV101:$CY101,TRUE)&amp;3&amp;"N"&amp;$DM101&amp;$DN101&amp;")"</f>
        <v>00003 FeedSupply_DSP GSM MWM     Day204 Scan1 Older Mutton WP100p MP100p GP100p T_TRUE  (F33N33)</v>
      </c>
      <c r="AM101" s="9" t="str">
        <f ca="1">IF(COUNTIF(AL$5:AL101,AL101)=1,"-","Dup")</f>
        <v>-</v>
      </c>
      <c r="AN101" s="9"/>
      <c r="AO101" s="237" t="str">
        <f t="shared" ref="AO101:AV104" ca="1" si="839">OFFSET(AO101,-1,0)</f>
        <v>-</v>
      </c>
      <c r="AP101" s="237" t="str">
        <f t="shared" ca="1" si="839"/>
        <v>-</v>
      </c>
      <c r="AQ101" s="237" t="str">
        <f t="shared" ca="1" si="839"/>
        <v>-</v>
      </c>
      <c r="AR101" s="237" t="str">
        <f t="shared" ca="1" si="839"/>
        <v>-</v>
      </c>
      <c r="AS101" s="237" t="str">
        <f t="shared" ca="1" si="839"/>
        <v>-</v>
      </c>
      <c r="AT101" s="237" t="str">
        <f t="shared" ca="1" si="839"/>
        <v>-</v>
      </c>
      <c r="AU101" s="237" t="str">
        <f t="shared" ca="1" si="839"/>
        <v>-</v>
      </c>
      <c r="AV101" s="237" t="str">
        <f t="shared" ca="1" si="839"/>
        <v>-</v>
      </c>
      <c r="AW101" s="9"/>
      <c r="AX101" s="5" t="b">
        <f t="shared" ca="1" si="791"/>
        <v>0</v>
      </c>
      <c r="AY101" s="5" t="str">
        <f t="shared" ca="1" si="791"/>
        <v>-</v>
      </c>
      <c r="AZ101" s="5" t="b">
        <f t="shared" ca="1" si="791"/>
        <v>0</v>
      </c>
      <c r="BA101" s="5" t="b">
        <f t="shared" ca="1" si="791"/>
        <v>1</v>
      </c>
      <c r="BB101" s="5" t="b">
        <f t="shared" ca="1" si="791"/>
        <v>1</v>
      </c>
      <c r="BC101" s="144">
        <f t="shared" ca="1" si="791"/>
        <v>0</v>
      </c>
      <c r="BD101" s="19" t="b">
        <f t="shared" ca="1" si="792"/>
        <v>1</v>
      </c>
      <c r="BE101" s="9"/>
      <c r="BF101" s="5" t="str">
        <f t="shared" ca="1" si="793"/>
        <v>-</v>
      </c>
      <c r="BG101" s="19" t="str">
        <f t="shared" ca="1" si="794"/>
        <v>-</v>
      </c>
      <c r="BH101" s="19" t="str">
        <f t="shared" ca="1" si="794"/>
        <v>-</v>
      </c>
      <c r="BI101" s="19" t="str">
        <f t="shared" ca="1" si="794"/>
        <v>-</v>
      </c>
      <c r="BJ101" s="5" t="str">
        <f t="shared" ca="1" si="795"/>
        <v>-</v>
      </c>
      <c r="BK101" s="19" t="str">
        <f t="shared" ca="1" si="796"/>
        <v>-</v>
      </c>
      <c r="BL101" s="5" t="str">
        <f t="shared" ca="1" si="797"/>
        <v>-</v>
      </c>
      <c r="BM101" s="19" t="str">
        <f t="shared" ca="1" si="798"/>
        <v>-</v>
      </c>
      <c r="BN101" s="19" t="str">
        <f t="shared" ca="1" si="798"/>
        <v>-</v>
      </c>
      <c r="BO101" s="19" t="str">
        <f t="shared" ca="1" si="798"/>
        <v>-</v>
      </c>
      <c r="BP101" s="5" t="str">
        <f t="shared" ca="1" si="799"/>
        <v>-</v>
      </c>
      <c r="BQ101" s="9"/>
      <c r="BR101" s="19" t="str">
        <f t="shared" ca="1" si="800"/>
        <v>-</v>
      </c>
      <c r="BS101" s="19" t="str">
        <f t="shared" ca="1" si="800"/>
        <v>-</v>
      </c>
      <c r="BT101" s="19" t="str">
        <f t="shared" ca="1" si="800"/>
        <v>-</v>
      </c>
      <c r="BU101" s="19" t="str">
        <f t="shared" ca="1" si="800"/>
        <v>-</v>
      </c>
      <c r="BV101" s="19" t="str">
        <f t="shared" ca="1" si="800"/>
        <v>-</v>
      </c>
      <c r="BW101" s="19" t="str">
        <f t="shared" ca="1" si="800"/>
        <v>-</v>
      </c>
      <c r="BX101" s="19" t="str">
        <f t="shared" ca="1" si="800"/>
        <v>-</v>
      </c>
      <c r="BY101" s="19" t="str">
        <f t="shared" ca="1" si="800"/>
        <v>-</v>
      </c>
      <c r="BZ101" s="19" t="str">
        <f t="shared" ca="1" si="800"/>
        <v>-</v>
      </c>
      <c r="CA101" s="19" t="str">
        <f t="shared" ca="1" si="800"/>
        <v>-</v>
      </c>
      <c r="CB101" s="9"/>
      <c r="CC101" s="237" t="b">
        <f ca="1">OFFSET(CC101,-1,0)</f>
        <v>1</v>
      </c>
      <c r="CD101" s="12" t="b">
        <v>0</v>
      </c>
      <c r="CE101" s="237" t="b">
        <f ca="1">OFFSET(CE101,-1,0)</f>
        <v>1</v>
      </c>
      <c r="CF101" s="251">
        <f t="shared" ref="CF101:CF104" ca="1" si="840">IF(OFFSET($E101,-1,0),OFFSET($CJ101,-1,0),OFFSET(CF101,-1,0))</f>
        <v>2237101</v>
      </c>
      <c r="CG101" s="237" t="b">
        <f ca="1">OFFSET(CG101,-1,0)</f>
        <v>0</v>
      </c>
      <c r="CH101" s="12" t="s">
        <v>34</v>
      </c>
      <c r="CI101" s="19" t="b">
        <f t="shared" ca="1" si="829"/>
        <v>1</v>
      </c>
      <c r="CJ101" s="237">
        <f t="shared" ref="CJ101:CJ104" ca="1" si="841">OFFSET(CJ101,-1,0)+1</f>
        <v>2237103</v>
      </c>
      <c r="CK101" s="19" t="str">
        <f t="shared" ca="1" si="829"/>
        <v>-</v>
      </c>
      <c r="CL101" s="19">
        <f t="shared" ca="1" si="829"/>
        <v>1</v>
      </c>
      <c r="CM101" s="19">
        <f t="shared" ca="1" si="829"/>
        <v>1</v>
      </c>
      <c r="CN101" s="9"/>
      <c r="CO101" s="444">
        <f t="shared" ca="1" si="802"/>
        <v>652</v>
      </c>
      <c r="CP101" s="444">
        <f t="shared" ca="1" si="802"/>
        <v>686</v>
      </c>
      <c r="CQ101" s="444">
        <f t="shared" ca="1" si="802"/>
        <v>721</v>
      </c>
      <c r="CR101" s="152">
        <f t="shared" ca="1" si="803"/>
        <v>378</v>
      </c>
      <c r="CS101" s="152">
        <f t="shared" ca="1" si="803"/>
        <v>413</v>
      </c>
      <c r="CT101" s="152">
        <f t="shared" ca="1" si="803"/>
        <v>448</v>
      </c>
      <c r="CU101" s="19" t="str">
        <f t="shared" ca="1" si="804"/>
        <v>-</v>
      </c>
      <c r="CV101" s="12" t="b">
        <v>0</v>
      </c>
      <c r="CW101" s="12" t="b">
        <v>0</v>
      </c>
      <c r="CX101" s="12" t="b">
        <v>0</v>
      </c>
      <c r="CY101" s="12" t="b">
        <v>0</v>
      </c>
      <c r="CZ101" s="19" t="b">
        <f t="shared" ca="1" si="804"/>
        <v>1</v>
      </c>
      <c r="DA101" s="19">
        <f t="shared" ca="1" si="804"/>
        <v>0</v>
      </c>
      <c r="DB101" s="19">
        <f t="shared" ca="1" si="804"/>
        <v>0</v>
      </c>
      <c r="DC101" s="19">
        <f t="shared" ca="1" si="804"/>
        <v>0</v>
      </c>
      <c r="DD101" s="19">
        <f t="shared" ca="1" si="804"/>
        <v>0</v>
      </c>
      <c r="DE101" s="19">
        <f t="shared" ca="1" si="804"/>
        <v>0</v>
      </c>
      <c r="DF101" s="19">
        <f t="shared" ca="1" si="804"/>
        <v>0</v>
      </c>
      <c r="DG101" s="19">
        <f t="shared" ca="1" si="804"/>
        <v>0</v>
      </c>
      <c r="DH101" s="19">
        <f t="shared" ca="1" si="804"/>
        <v>0</v>
      </c>
      <c r="DI101" s="19">
        <f t="shared" ca="1" si="804"/>
        <v>0</v>
      </c>
      <c r="DJ101" s="19">
        <f t="shared" ca="1" si="804"/>
        <v>0</v>
      </c>
      <c r="DK101" s="19">
        <f t="shared" ca="1" si="804"/>
        <v>0</v>
      </c>
      <c r="DL101" s="19">
        <f t="shared" ca="1" si="805"/>
        <v>0</v>
      </c>
      <c r="DM101" s="12">
        <v>3</v>
      </c>
      <c r="DN101" s="12">
        <v>3</v>
      </c>
      <c r="DO101" s="19">
        <f t="shared" ref="DO101:DR104" ca="1" si="842">OFFSET(DO$5,$B101,0)</f>
        <v>0</v>
      </c>
      <c r="DP101" s="12">
        <v>2</v>
      </c>
      <c r="DQ101" s="12">
        <v>-2</v>
      </c>
      <c r="DR101" s="19" t="str">
        <f t="shared" ca="1" si="805"/>
        <v>-</v>
      </c>
      <c r="DS101" s="19" t="str">
        <f t="shared" ca="1" si="805"/>
        <v>-</v>
      </c>
      <c r="DT101" s="19" t="str">
        <f t="shared" ca="1" si="805"/>
        <v>-</v>
      </c>
      <c r="DU101" s="251">
        <f t="shared" ca="1" si="830"/>
        <v>0</v>
      </c>
      <c r="DV101" s="251">
        <f t="shared" ref="DV101:DV103" si="843">DP101</f>
        <v>2</v>
      </c>
      <c r="DW101" s="251">
        <f t="shared" si="831"/>
        <v>-2</v>
      </c>
      <c r="DX101" s="19" t="str">
        <f t="shared" ca="1" si="805"/>
        <v>-</v>
      </c>
      <c r="DY101" s="19" t="str">
        <f t="shared" ca="1" si="805"/>
        <v>-</v>
      </c>
      <c r="DZ101" s="19" t="str">
        <f t="shared" ca="1" si="805"/>
        <v>-</v>
      </c>
      <c r="EA101" s="19" t="str">
        <f t="shared" ca="1" si="805"/>
        <v>-</v>
      </c>
      <c r="EB101" s="19" t="str">
        <f t="shared" ca="1" si="805"/>
        <v>-</v>
      </c>
      <c r="EC101" s="19" t="str">
        <f t="shared" ca="1" si="805"/>
        <v>-</v>
      </c>
      <c r="ED101" s="19">
        <f t="shared" ca="1" si="805"/>
        <v>0</v>
      </c>
      <c r="EE101" s="19">
        <f t="shared" ca="1" si="805"/>
        <v>0</v>
      </c>
      <c r="EF101" s="19">
        <f t="shared" ca="1" si="805"/>
        <v>0</v>
      </c>
      <c r="EG101" s="19">
        <f t="shared" ca="1" si="805"/>
        <v>0</v>
      </c>
      <c r="EH101" s="19">
        <f t="shared" ca="1" si="805"/>
        <v>0</v>
      </c>
      <c r="EI101" s="19">
        <f t="shared" ca="1" si="805"/>
        <v>0</v>
      </c>
      <c r="EJ101" s="19">
        <f t="shared" ca="1" si="805"/>
        <v>0</v>
      </c>
      <c r="EK101" s="19">
        <f t="shared" ca="1" si="805"/>
        <v>0</v>
      </c>
      <c r="EL101" s="19">
        <f t="shared" ca="1" si="805"/>
        <v>0</v>
      </c>
      <c r="EM101" s="19">
        <f t="shared" ca="1" si="805"/>
        <v>0</v>
      </c>
      <c r="EN101" s="19">
        <f t="shared" ca="1" si="805"/>
        <v>0</v>
      </c>
      <c r="EO101" s="19">
        <f t="shared" ca="1" si="805"/>
        <v>0</v>
      </c>
      <c r="EP101" s="19">
        <f t="shared" ca="1" si="805"/>
        <v>0</v>
      </c>
      <c r="EQ101" s="19">
        <f t="shared" ca="1" si="805"/>
        <v>0</v>
      </c>
      <c r="ER101" s="19">
        <f t="shared" ca="1" si="805"/>
        <v>0</v>
      </c>
      <c r="ES101" s="19">
        <f t="shared" ca="1" si="805"/>
        <v>0</v>
      </c>
      <c r="ET101" s="19">
        <f t="shared" ca="1" si="806"/>
        <v>0</v>
      </c>
      <c r="EU101" s="19">
        <f t="shared" ca="1" si="806"/>
        <v>0</v>
      </c>
      <c r="EV101" s="19">
        <f t="shared" ca="1" si="806"/>
        <v>0</v>
      </c>
      <c r="EW101" s="19">
        <f t="shared" ca="1" si="806"/>
        <v>0</v>
      </c>
      <c r="EX101" s="19">
        <f t="shared" ca="1" si="806"/>
        <v>0</v>
      </c>
      <c r="EY101" s="19">
        <f t="shared" ca="1" si="806"/>
        <v>0</v>
      </c>
      <c r="EZ101" s="19">
        <f t="shared" ca="1" si="806"/>
        <v>0</v>
      </c>
      <c r="FA101" s="19">
        <f t="shared" ca="1" si="806"/>
        <v>0</v>
      </c>
      <c r="FB101" s="19">
        <f t="shared" ca="1" si="806"/>
        <v>0</v>
      </c>
      <c r="FC101" s="19">
        <f t="shared" ca="1" si="806"/>
        <v>0</v>
      </c>
      <c r="FD101" s="19">
        <f t="shared" ca="1" si="806"/>
        <v>0</v>
      </c>
      <c r="FE101" s="19">
        <f t="shared" ca="1" si="806"/>
        <v>0</v>
      </c>
      <c r="FF101" s="19">
        <f t="shared" ca="1" si="806"/>
        <v>0</v>
      </c>
      <c r="FG101" s="19">
        <f t="shared" ca="1" si="806"/>
        <v>0</v>
      </c>
      <c r="FH101" s="19">
        <f t="shared" ca="1" si="806"/>
        <v>0</v>
      </c>
      <c r="FI101" s="19">
        <f t="shared" ca="1" si="806"/>
        <v>0</v>
      </c>
      <c r="FJ101" s="19">
        <f t="shared" ca="1" si="807"/>
        <v>0</v>
      </c>
      <c r="FK101" s="19">
        <f t="shared" ca="1" si="807"/>
        <v>0</v>
      </c>
      <c r="FL101" s="19">
        <f t="shared" ca="1" si="807"/>
        <v>0</v>
      </c>
      <c r="FM101" s="19">
        <f t="shared" ca="1" si="807"/>
        <v>0</v>
      </c>
      <c r="FN101" s="19">
        <f t="shared" ca="1" si="807"/>
        <v>0</v>
      </c>
      <c r="FO101" s="19">
        <f t="shared" ca="1" si="807"/>
        <v>0</v>
      </c>
      <c r="FP101" s="19">
        <f t="shared" ca="1" si="807"/>
        <v>0</v>
      </c>
      <c r="FQ101" s="19">
        <f t="shared" ca="1" si="807"/>
        <v>0</v>
      </c>
      <c r="FR101" s="19">
        <f t="shared" ca="1" si="807"/>
        <v>0</v>
      </c>
      <c r="FS101" s="19">
        <f t="shared" ca="1" si="807"/>
        <v>0</v>
      </c>
      <c r="FT101" s="19">
        <f t="shared" ca="1" si="807"/>
        <v>0</v>
      </c>
      <c r="FU101" s="19">
        <f t="shared" ca="1" si="807"/>
        <v>0</v>
      </c>
      <c r="FV101" s="19">
        <f t="shared" ca="1" si="807"/>
        <v>0</v>
      </c>
      <c r="FW101" s="19">
        <f t="shared" ca="1" si="807"/>
        <v>0</v>
      </c>
      <c r="FX101" s="19">
        <f t="shared" ca="1" si="807"/>
        <v>0</v>
      </c>
      <c r="FY101" s="19">
        <f t="shared" ca="1" si="807"/>
        <v>0</v>
      </c>
      <c r="FZ101" s="19">
        <f t="shared" ca="1" si="807"/>
        <v>0</v>
      </c>
      <c r="GA101" s="19">
        <f t="shared" ca="1" si="807"/>
        <v>0</v>
      </c>
      <c r="GB101" s="19">
        <f t="shared" ca="1" si="807"/>
        <v>0</v>
      </c>
      <c r="GC101" s="19">
        <f t="shared" ca="1" si="807"/>
        <v>0</v>
      </c>
      <c r="GD101" s="19">
        <f t="shared" ca="1" si="807"/>
        <v>0</v>
      </c>
      <c r="GE101" s="19">
        <f t="shared" ca="1" si="807"/>
        <v>0</v>
      </c>
      <c r="GF101" s="19">
        <f t="shared" ca="1" si="807"/>
        <v>0</v>
      </c>
      <c r="GG101" s="19">
        <f t="shared" ca="1" si="807"/>
        <v>0</v>
      </c>
      <c r="GH101" s="19">
        <f t="shared" ca="1" si="807"/>
        <v>0</v>
      </c>
      <c r="GI101" s="19">
        <f t="shared" ca="1" si="807"/>
        <v>0</v>
      </c>
      <c r="GJ101" s="19">
        <f t="shared" ca="1" si="807"/>
        <v>0</v>
      </c>
      <c r="GK101" s="19">
        <f t="shared" ca="1" si="807"/>
        <v>0</v>
      </c>
      <c r="GL101" s="19">
        <f t="shared" ca="1" si="807"/>
        <v>0</v>
      </c>
      <c r="GM101" s="19">
        <f t="shared" ca="1" si="807"/>
        <v>0</v>
      </c>
      <c r="GN101" s="19">
        <f t="shared" ca="1" si="807"/>
        <v>0</v>
      </c>
      <c r="GO101" s="19">
        <f t="shared" ca="1" si="807"/>
        <v>0</v>
      </c>
      <c r="GP101" s="19">
        <f t="shared" ca="1" si="807"/>
        <v>0</v>
      </c>
      <c r="GQ101" s="19">
        <f t="shared" ca="1" si="807"/>
        <v>0</v>
      </c>
      <c r="GR101" s="19">
        <f t="shared" ca="1" si="807"/>
        <v>0</v>
      </c>
      <c r="GS101" s="19">
        <f t="shared" ca="1" si="807"/>
        <v>0</v>
      </c>
      <c r="GT101" s="19">
        <f t="shared" ca="1" si="807"/>
        <v>0</v>
      </c>
      <c r="GU101" s="19">
        <f t="shared" ca="1" si="807"/>
        <v>0</v>
      </c>
      <c r="GV101" s="19">
        <f t="shared" ca="1" si="807"/>
        <v>0</v>
      </c>
      <c r="GW101" s="19">
        <f t="shared" ca="1" si="807"/>
        <v>0</v>
      </c>
      <c r="GX101" s="19">
        <f t="shared" ca="1" si="807"/>
        <v>0</v>
      </c>
      <c r="GY101" s="19">
        <f t="shared" ca="1" si="807"/>
        <v>0</v>
      </c>
      <c r="GZ101" s="19">
        <f t="shared" ca="1" si="807"/>
        <v>0</v>
      </c>
      <c r="HA101" s="19">
        <f t="shared" ca="1" si="807"/>
        <v>0</v>
      </c>
      <c r="HB101" s="19">
        <f t="shared" ca="1" si="807"/>
        <v>0</v>
      </c>
      <c r="HC101" s="19">
        <f t="shared" ca="1" si="807"/>
        <v>0</v>
      </c>
      <c r="HD101" s="19">
        <f t="shared" ca="1" si="807"/>
        <v>0</v>
      </c>
      <c r="HE101" s="19">
        <f t="shared" ca="1" si="807"/>
        <v>0</v>
      </c>
      <c r="HF101" s="19">
        <f t="shared" ca="1" si="807"/>
        <v>0</v>
      </c>
      <c r="HG101" s="19">
        <f t="shared" ca="1" si="807"/>
        <v>0</v>
      </c>
      <c r="HH101" s="19">
        <f t="shared" ca="1" si="807"/>
        <v>0</v>
      </c>
      <c r="HI101" s="19">
        <f t="shared" ca="1" si="807"/>
        <v>0</v>
      </c>
      <c r="HJ101" s="19">
        <f t="shared" ca="1" si="807"/>
        <v>0</v>
      </c>
      <c r="HK101" s="19">
        <f t="shared" ca="1" si="807"/>
        <v>0</v>
      </c>
      <c r="HL101" s="19">
        <f t="shared" ca="1" si="808"/>
        <v>0</v>
      </c>
      <c r="HM101" s="19">
        <f t="shared" ca="1" si="808"/>
        <v>0</v>
      </c>
      <c r="HN101" s="19">
        <f t="shared" ca="1" si="808"/>
        <v>0</v>
      </c>
      <c r="HO101" s="19">
        <f t="shared" ca="1" si="808"/>
        <v>0</v>
      </c>
      <c r="HP101" s="19">
        <f t="shared" ca="1" si="808"/>
        <v>0</v>
      </c>
      <c r="HQ101" s="19">
        <f t="shared" ca="1" si="808"/>
        <v>0</v>
      </c>
      <c r="HR101" s="19">
        <f t="shared" ca="1" si="808"/>
        <v>0</v>
      </c>
      <c r="HS101" s="19">
        <f t="shared" ca="1" si="808"/>
        <v>0</v>
      </c>
      <c r="HT101" s="19">
        <f t="shared" ca="1" si="808"/>
        <v>0</v>
      </c>
      <c r="HU101" s="19">
        <f t="shared" ca="1" si="808"/>
        <v>0</v>
      </c>
      <c r="HV101" s="19">
        <f t="shared" ca="1" si="808"/>
        <v>0</v>
      </c>
      <c r="HW101" s="19">
        <f t="shared" ca="1" si="808"/>
        <v>0</v>
      </c>
      <c r="HX101" s="19">
        <f t="shared" ca="1" si="808"/>
        <v>0</v>
      </c>
      <c r="HY101" s="19">
        <f t="shared" ca="1" si="808"/>
        <v>0</v>
      </c>
      <c r="HZ101" s="19">
        <f t="shared" ca="1" si="808"/>
        <v>0</v>
      </c>
      <c r="IA101" s="19">
        <f t="shared" ca="1" si="808"/>
        <v>0</v>
      </c>
      <c r="IB101" s="19">
        <f t="shared" ca="1" si="808"/>
        <v>0</v>
      </c>
      <c r="IC101" s="19">
        <f t="shared" ca="1" si="808"/>
        <v>0</v>
      </c>
      <c r="ID101" s="19">
        <f t="shared" ca="1" si="808"/>
        <v>0</v>
      </c>
      <c r="IE101" s="5">
        <f t="shared" ca="1" si="809"/>
        <v>67</v>
      </c>
      <c r="IF101" s="9"/>
      <c r="IG101" s="5">
        <f t="shared" ca="1" si="810"/>
        <v>1</v>
      </c>
      <c r="IH101" s="5" t="b">
        <f t="shared" ca="1" si="810"/>
        <v>0</v>
      </c>
      <c r="II101" s="19">
        <f t="shared" ca="1" si="811"/>
        <v>0</v>
      </c>
      <c r="IJ101" s="5">
        <f t="shared" ca="1" si="810"/>
        <v>55</v>
      </c>
      <c r="IK101" s="19">
        <f t="shared" ca="1" si="811"/>
        <v>1</v>
      </c>
      <c r="IL101" s="19">
        <f t="shared" ca="1" si="811"/>
        <v>0</v>
      </c>
      <c r="IM101" s="19">
        <f t="shared" ca="1" si="811"/>
        <v>0</v>
      </c>
      <c r="IN101" s="19">
        <f t="shared" ca="1" si="811"/>
        <v>0</v>
      </c>
      <c r="IO101" s="19">
        <f t="shared" ca="1" si="811"/>
        <v>0</v>
      </c>
      <c r="IP101" s="19">
        <f t="shared" ca="1" si="811"/>
        <v>0</v>
      </c>
      <c r="IQ101" s="19">
        <f t="shared" ca="1" si="811"/>
        <v>0</v>
      </c>
      <c r="IR101" s="19">
        <f t="shared" ca="1" si="811"/>
        <v>0</v>
      </c>
      <c r="IS101" s="19">
        <f t="shared" ca="1" si="811"/>
        <v>0</v>
      </c>
      <c r="IT101" s="19">
        <f t="shared" ca="1" si="811"/>
        <v>0</v>
      </c>
      <c r="IU101" s="19">
        <f t="shared" ca="1" si="811"/>
        <v>0</v>
      </c>
      <c r="IV101" s="19">
        <f t="shared" ca="1" si="811"/>
        <v>0</v>
      </c>
      <c r="IW101" s="19">
        <f t="shared" ca="1" si="811"/>
        <v>0</v>
      </c>
      <c r="IX101" s="19">
        <f t="shared" ca="1" si="811"/>
        <v>0</v>
      </c>
      <c r="IY101" s="19">
        <f t="shared" ca="1" si="811"/>
        <v>0</v>
      </c>
      <c r="IZ101" s="19">
        <f t="shared" ca="1" si="811"/>
        <v>0</v>
      </c>
      <c r="JA101" s="19">
        <f t="shared" ca="1" si="811"/>
        <v>0</v>
      </c>
      <c r="JB101" s="19">
        <f t="shared" ca="1" si="811"/>
        <v>0</v>
      </c>
      <c r="JC101" s="19">
        <f t="shared" ca="1" si="811"/>
        <v>0</v>
      </c>
      <c r="JD101" s="19">
        <f t="shared" ca="1" si="811"/>
        <v>0</v>
      </c>
      <c r="JE101" s="19">
        <f t="shared" ca="1" si="811"/>
        <v>0</v>
      </c>
      <c r="JF101" s="19">
        <f t="shared" ca="1" si="811"/>
        <v>0</v>
      </c>
      <c r="JG101" s="19">
        <f t="shared" ca="1" si="811"/>
        <v>1</v>
      </c>
      <c r="JH101" s="19">
        <f t="shared" ca="1" si="811"/>
        <v>0</v>
      </c>
      <c r="JI101" s="19">
        <f t="shared" ca="1" si="811"/>
        <v>1</v>
      </c>
      <c r="JJ101" s="9"/>
      <c r="JK101" s="5" t="b">
        <f t="shared" ca="1" si="812"/>
        <v>0</v>
      </c>
      <c r="JL101" s="19" t="str">
        <f t="shared" ca="1" si="813"/>
        <v>-</v>
      </c>
      <c r="JM101" s="19" t="str">
        <f t="shared" ca="1" si="813"/>
        <v>-</v>
      </c>
      <c r="JN101" s="5" t="b">
        <f t="shared" ca="1" si="814"/>
        <v>0</v>
      </c>
      <c r="JO101" s="5" t="b">
        <f t="shared" ca="1" si="814"/>
        <v>0</v>
      </c>
      <c r="JP101" s="5" t="b">
        <f t="shared" ca="1" si="814"/>
        <v>1</v>
      </c>
      <c r="JQ101" s="144">
        <f t="shared" ca="1" si="832"/>
        <v>1</v>
      </c>
      <c r="JR101" s="144">
        <f t="shared" ca="1" si="832"/>
        <v>1</v>
      </c>
      <c r="JS101" s="19" t="str">
        <f t="shared" ca="1" si="833"/>
        <v>-</v>
      </c>
      <c r="JT101" s="19" t="str">
        <f t="shared" ca="1" si="833"/>
        <v>-</v>
      </c>
      <c r="JU101" s="19" t="str">
        <f t="shared" ca="1" si="833"/>
        <v>-</v>
      </c>
      <c r="JV101" s="19" t="str">
        <f t="shared" ca="1" si="833"/>
        <v>-</v>
      </c>
      <c r="JW101" s="19">
        <f t="shared" ca="1" si="833"/>
        <v>1</v>
      </c>
      <c r="JX101" s="19">
        <f t="shared" ca="1" si="833"/>
        <v>0.66</v>
      </c>
      <c r="JY101" s="19" t="str">
        <f t="shared" ca="1" si="833"/>
        <v>-</v>
      </c>
      <c r="JZ101" s="5" t="b" cm="1">
        <f t="array" aca="1" ref="JZ101" ca="1">IF(OR(KA101:KH101&lt;&gt;"-"),TRUE,"-")</f>
        <v>1</v>
      </c>
      <c r="KA101" s="237">
        <f t="shared" ref="KA101:KH104" ca="1" si="844">OFFSET(KA101,-1,0)</f>
        <v>2</v>
      </c>
      <c r="KB101" s="237">
        <f t="shared" ca="1" si="844"/>
        <v>2</v>
      </c>
      <c r="KC101" s="237">
        <f t="shared" ca="1" si="844"/>
        <v>2</v>
      </c>
      <c r="KD101" s="237">
        <f t="shared" ca="1" si="844"/>
        <v>2</v>
      </c>
      <c r="KE101" s="237">
        <f t="shared" ca="1" si="844"/>
        <v>2</v>
      </c>
      <c r="KF101" s="237">
        <f t="shared" ca="1" si="844"/>
        <v>2</v>
      </c>
      <c r="KG101" s="237">
        <f t="shared" ca="1" si="844"/>
        <v>2</v>
      </c>
      <c r="KH101" s="237">
        <f t="shared" ca="1" si="844"/>
        <v>2</v>
      </c>
      <c r="KI101" s="5" t="str">
        <f t="array" aca="1" ref="KI101" ca="1">IF(OR(KJ101:KP101&lt;&gt;"-"),TRUE,"-")</f>
        <v>-</v>
      </c>
      <c r="KJ101" s="19" t="str">
        <f t="shared" ca="1" si="835"/>
        <v>-</v>
      </c>
      <c r="KK101" s="19" t="str">
        <f t="shared" ca="1" si="835"/>
        <v>-</v>
      </c>
      <c r="KL101" s="19" t="str">
        <f t="shared" ca="1" si="835"/>
        <v>-</v>
      </c>
      <c r="KM101" s="19" t="str">
        <f t="shared" ca="1" si="835"/>
        <v>-</v>
      </c>
      <c r="KN101" s="19" t="str">
        <f t="shared" ca="1" si="835"/>
        <v>-</v>
      </c>
      <c r="KO101" s="19" t="str">
        <f t="shared" ca="1" si="835"/>
        <v>-</v>
      </c>
      <c r="KP101" s="19" t="str">
        <f t="shared" ca="1" si="835"/>
        <v>-</v>
      </c>
      <c r="KQ101" s="19" t="b">
        <f t="shared" ca="1" si="835"/>
        <v>0</v>
      </c>
      <c r="KR101" s="144">
        <f t="shared" ca="1" si="816"/>
        <v>2</v>
      </c>
      <c r="KS101" s="19">
        <f t="shared" ca="1" si="835"/>
        <v>2</v>
      </c>
      <c r="KT101" s="19" t="b">
        <f t="shared" ca="1" si="835"/>
        <v>0</v>
      </c>
      <c r="KU101" s="19" t="str">
        <f t="shared" ca="1" si="835"/>
        <v>-</v>
      </c>
      <c r="KV101" s="5" t="str">
        <f t="shared" ca="1" si="817"/>
        <v>-</v>
      </c>
      <c r="KW101" s="5" t="str">
        <f t="shared" ca="1" si="817"/>
        <v>-</v>
      </c>
      <c r="KX101" s="5" t="str">
        <f t="shared" ca="1" si="817"/>
        <v>-</v>
      </c>
      <c r="KY101" s="5" t="str">
        <f t="shared" ca="1" si="817"/>
        <v>-</v>
      </c>
      <c r="KZ101" s="19" t="b">
        <f t="shared" ca="1" si="836"/>
        <v>0</v>
      </c>
      <c r="LA101" s="19" t="str">
        <f t="shared" ca="1" si="836"/>
        <v>-</v>
      </c>
      <c r="LB101" s="19" t="str">
        <f ca="1">OFFSET(LB$5,$B101,0)</f>
        <v>-</v>
      </c>
      <c r="LC101" s="19" t="b">
        <f ca="1">OFFSET(LC$5,$B101,0)</f>
        <v>1</v>
      </c>
      <c r="LD101" s="19">
        <f t="shared" ca="1" si="836"/>
        <v>0.75</v>
      </c>
      <c r="LE101" s="19">
        <f t="shared" ca="1" si="836"/>
        <v>0.75</v>
      </c>
      <c r="LF101" s="19">
        <f t="shared" ca="1" si="836"/>
        <v>0.99</v>
      </c>
      <c r="LG101" s="19">
        <f t="shared" ca="1" si="836"/>
        <v>0.5</v>
      </c>
      <c r="LH101" s="19">
        <f t="shared" ca="1" si="836"/>
        <v>0</v>
      </c>
      <c r="LI101" s="19">
        <f t="shared" ca="1" si="836"/>
        <v>0</v>
      </c>
      <c r="LJ101" s="19" t="str">
        <f t="shared" ca="1" si="836"/>
        <v>-</v>
      </c>
      <c r="LK101" s="5" cm="1">
        <f t="array" aca="1" ref="LK101" ca="1">INDEX(i.meatgrid,$Q101,LK$7)</f>
        <v>1092</v>
      </c>
      <c r="LL101" s="19" t="str">
        <f t="shared" ca="1" si="818"/>
        <v>-</v>
      </c>
      <c r="LM101" s="5">
        <f t="shared" ca="1" si="819"/>
        <v>1</v>
      </c>
      <c r="LN101" s="9"/>
      <c r="LO101" s="19">
        <f t="shared" ca="1" si="818"/>
        <v>70</v>
      </c>
      <c r="LP101" s="19">
        <f t="shared" ca="1" si="820"/>
        <v>50</v>
      </c>
      <c r="LQ101" s="19">
        <f t="shared" ca="1" si="820"/>
        <v>80</v>
      </c>
      <c r="LR101" s="19">
        <f t="shared" ca="1" si="820"/>
        <v>50</v>
      </c>
      <c r="LS101" s="5" t="b" cm="1">
        <f t="array" aca="1" ref="LS101" ca="1">INDEX(i.meatgrid,$Q101,LS$7)</f>
        <v>1</v>
      </c>
      <c r="LT101" s="5" t="b" cm="1">
        <f t="array" aca="1" ref="LT101" ca="1">INDEX(i.meatgrid,$Q101,LT$7)</f>
        <v>0</v>
      </c>
      <c r="LU101" s="5" t="str" cm="1">
        <f t="array" aca="1" ref="LU101" ca="1">INDEX(i.meatgrid,$Q101,LU$7)</f>
        <v>-</v>
      </c>
      <c r="LV101" s="5" t="str" cm="1">
        <f t="array" aca="1" ref="LV101" ca="1">INDEX(i.meatgrid,$Q101,LV$7)</f>
        <v>-</v>
      </c>
      <c r="LW101" s="19">
        <f t="shared" ca="1" si="821"/>
        <v>1</v>
      </c>
      <c r="LX101" s="5">
        <f t="shared" ca="1" si="822"/>
        <v>1</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0</v>
      </c>
      <c r="MC101" s="5" cm="1">
        <f t="array" aca="1" ref="MC101" ca="1">INDEX(i.meatgrid,$Q101,MC$7)</f>
        <v>0</v>
      </c>
      <c r="MD101" s="5" cm="1">
        <f t="array" aca="1" ref="MD101" ca="1">INDEX(i.meatgrid,$Q101,MD$7)</f>
        <v>1</v>
      </c>
      <c r="ME101" s="5" cm="1">
        <f t="array" aca="1" ref="ME101" ca="1">INDEX(i.meatgrid,$Q101,ME$7)</f>
        <v>1</v>
      </c>
      <c r="MF101" s="5" cm="1">
        <f t="array" aca="1" ref="MF101" ca="1">INDEX(i.meatgrid,$Q101,MF$7)</f>
        <v>1</v>
      </c>
      <c r="MG101" s="19">
        <f t="shared" ca="1" si="823"/>
        <v>1</v>
      </c>
      <c r="MH101" s="9"/>
      <c r="MI101" s="19" t="b">
        <f t="shared" ca="1" si="824"/>
        <v>0</v>
      </c>
      <c r="MJ101" s="19" t="b">
        <f t="shared" ca="1" si="824"/>
        <v>0</v>
      </c>
      <c r="MK101" s="19">
        <f t="shared" ca="1" si="824"/>
        <v>1</v>
      </c>
      <c r="ML101" s="19">
        <f t="shared" ca="1" si="824"/>
        <v>0.75</v>
      </c>
      <c r="MM101" s="19">
        <f t="shared" ca="1" si="824"/>
        <v>0.75</v>
      </c>
      <c r="MN101" s="19">
        <f t="shared" ca="1" si="824"/>
        <v>0.8</v>
      </c>
      <c r="MO101" s="19">
        <f t="shared" ca="1" si="824"/>
        <v>0.82499999999999996</v>
      </c>
      <c r="MP101" s="19">
        <f t="shared" ca="1" si="824"/>
        <v>0.875</v>
      </c>
      <c r="MQ101" s="19">
        <f t="shared" ca="1" si="824"/>
        <v>0.9</v>
      </c>
      <c r="MR101" s="19">
        <f t="shared" ca="1" si="824"/>
        <v>1</v>
      </c>
      <c r="MS101" s="19">
        <f t="shared" ca="1" si="824"/>
        <v>0.875</v>
      </c>
      <c r="MT101" s="19" t="b">
        <f t="shared" ca="1" si="824"/>
        <v>1</v>
      </c>
      <c r="MU101" s="19">
        <f t="shared" ca="1" si="824"/>
        <v>74.989999999999995</v>
      </c>
      <c r="MV101" s="19" t="str">
        <f t="shared" ca="1" si="824"/>
        <v>-</v>
      </c>
      <c r="MW101" s="19" t="str">
        <f t="shared" ca="1" si="824"/>
        <v>-</v>
      </c>
      <c r="MX101" s="19" t="str">
        <f t="shared" ca="1" si="824"/>
        <v>-</v>
      </c>
      <c r="MY101" s="19" t="str">
        <f t="shared" ca="1" si="825"/>
        <v>-</v>
      </c>
      <c r="MZ101" s="19" t="str">
        <f t="shared" ca="1" si="825"/>
        <v>-</v>
      </c>
      <c r="NA101" s="19" t="str">
        <f t="shared" ca="1" si="825"/>
        <v>-</v>
      </c>
      <c r="NB101" s="19" t="str">
        <f t="shared" ca="1" si="825"/>
        <v>-</v>
      </c>
      <c r="NC101" s="19">
        <f t="shared" ca="1" si="825"/>
        <v>36.99</v>
      </c>
      <c r="ND101" s="19">
        <f t="shared" ca="1" si="825"/>
        <v>36.99</v>
      </c>
      <c r="NE101" s="19" t="str">
        <f t="shared" ca="1" si="825"/>
        <v>-</v>
      </c>
      <c r="NF101" s="19" t="str">
        <f t="shared" ca="1" si="825"/>
        <v>-</v>
      </c>
      <c r="NG101" s="19" t="str">
        <f t="shared" ca="1" si="825"/>
        <v>-</v>
      </c>
      <c r="NH101" s="19" t="str">
        <f t="shared" ca="1" si="825"/>
        <v>-</v>
      </c>
      <c r="NI101" s="19" t="str">
        <f t="shared" ca="1" si="825"/>
        <v>-</v>
      </c>
      <c r="NJ101" s="19">
        <f t="shared" ca="1" si="825"/>
        <v>49.99</v>
      </c>
      <c r="NK101" s="19">
        <f t="shared" ca="1" si="825"/>
        <v>49.99</v>
      </c>
      <c r="NL101" s="19">
        <f t="shared" ca="1" si="825"/>
        <v>49.99</v>
      </c>
      <c r="NM101" s="19">
        <f t="shared" ca="1" si="825"/>
        <v>49.99</v>
      </c>
      <c r="NN101" s="19">
        <f t="shared" ca="1" si="825"/>
        <v>49.99</v>
      </c>
      <c r="NO101" s="19">
        <f t="shared" ca="1" si="825"/>
        <v>49.99</v>
      </c>
      <c r="NP101" s="19">
        <f t="shared" ca="1" si="825"/>
        <v>49.99</v>
      </c>
      <c r="NQ101" s="19">
        <f t="shared" ca="1" si="825"/>
        <v>49.99</v>
      </c>
      <c r="NR101" s="19">
        <f t="shared" ca="1" si="825"/>
        <v>412.99</v>
      </c>
      <c r="NS101" s="19">
        <f t="shared" ca="1" si="825"/>
        <v>412.99</v>
      </c>
      <c r="NT101" s="19" t="str">
        <f t="shared" ca="1" si="825"/>
        <v>-</v>
      </c>
      <c r="NU101" s="19" t="str">
        <f t="shared" ca="1" si="825"/>
        <v>-</v>
      </c>
      <c r="NV101" s="19" t="str">
        <f t="shared" ca="1" si="825"/>
        <v>-</v>
      </c>
      <c r="NW101" s="19" t="str">
        <f t="shared" ca="1" si="825"/>
        <v>-</v>
      </c>
      <c r="NX101" s="19" t="str">
        <f t="shared" ca="1" si="825"/>
        <v>-</v>
      </c>
      <c r="NY101" s="19">
        <f t="shared" ca="1" si="825"/>
        <v>6.8900000000000006</v>
      </c>
      <c r="NZ101" s="19">
        <f t="shared" ca="1" si="825"/>
        <v>6.8900000000000006</v>
      </c>
      <c r="OA101" s="19">
        <f t="shared" ca="1" si="825"/>
        <v>6.8900000000000006</v>
      </c>
      <c r="OB101" s="19">
        <f t="shared" ca="1" si="825"/>
        <v>6.8900000000000006</v>
      </c>
      <c r="OC101" s="19">
        <f t="shared" ca="1" si="825"/>
        <v>6.8900000000000006</v>
      </c>
      <c r="OD101" s="19">
        <f t="shared" ca="1" si="825"/>
        <v>6.8900000000000006</v>
      </c>
      <c r="OE101" s="19">
        <f t="shared" ca="1" si="825"/>
        <v>6.8900000000000006</v>
      </c>
      <c r="OF101" s="19">
        <f t="shared" ca="1" si="825"/>
        <v>6.8900000000000006</v>
      </c>
      <c r="OG101" s="19">
        <f t="shared" ca="1" si="825"/>
        <v>346.99</v>
      </c>
      <c r="OH101" s="19">
        <f t="shared" ca="1" si="825"/>
        <v>346.99</v>
      </c>
      <c r="OI101" s="19" t="str">
        <f t="shared" ca="1" si="825"/>
        <v>-</v>
      </c>
      <c r="OJ101" s="19" t="str">
        <f t="shared" ca="1" si="825"/>
        <v>-</v>
      </c>
      <c r="OK101" s="19" t="str">
        <f t="shared" ca="1" si="825"/>
        <v>-</v>
      </c>
      <c r="OL101" s="19" t="str">
        <f t="shared" ca="1" si="825"/>
        <v>-</v>
      </c>
      <c r="OM101" s="19" t="str">
        <f t="shared" ca="1" si="825"/>
        <v>-</v>
      </c>
      <c r="ON101" s="19">
        <f t="shared" ca="1" si="825"/>
        <v>0</v>
      </c>
      <c r="OO101" s="24">
        <v>0</v>
      </c>
    </row>
    <row r="102" spans="1:405" outlineLevel="2">
      <c r="A102" s="21">
        <f t="shared" si="158"/>
        <v>97</v>
      </c>
      <c r="B102" s="222">
        <f t="shared" ca="1" si="837"/>
        <v>94</v>
      </c>
      <c r="C102">
        <v>203</v>
      </c>
      <c r="D102" s="144" t="str">
        <f t="shared" ca="1" si="786"/>
        <v>GSM</v>
      </c>
      <c r="E102" t="b">
        <v>0</v>
      </c>
      <c r="F102" t="b">
        <v>0</v>
      </c>
      <c r="G102" t="b">
        <f t="shared" si="787"/>
        <v>0</v>
      </c>
      <c r="H102" s="237">
        <f t="shared" ca="1" si="838"/>
        <v>2</v>
      </c>
      <c r="I102" s="237">
        <f t="shared" ca="1" si="838"/>
        <v>1</v>
      </c>
      <c r="J102" s="237" t="str">
        <f t="shared" ca="1" si="838"/>
        <v/>
      </c>
      <c r="K102" s="237">
        <f t="shared" ca="1" si="838"/>
        <v>2</v>
      </c>
      <c r="L102" s="237">
        <f t="shared" ca="1" si="826"/>
        <v>2</v>
      </c>
      <c r="M102" s="237">
        <f t="shared" ca="1" si="826"/>
        <v>2</v>
      </c>
      <c r="N102" s="237">
        <f t="shared" ca="1" si="826"/>
        <v>3</v>
      </c>
      <c r="O102" s="237">
        <f t="shared" ca="1" si="826"/>
        <v>1</v>
      </c>
      <c r="P102" s="237">
        <f t="shared" ca="1" si="826"/>
        <v>1</v>
      </c>
      <c r="Q102" s="237">
        <f t="shared" ca="1" si="826"/>
        <v>7</v>
      </c>
      <c r="R102" s="237">
        <f t="shared" ca="1" si="826"/>
        <v>1</v>
      </c>
      <c r="S102" s="237">
        <f t="shared" ca="1" si="826"/>
        <v>1</v>
      </c>
      <c r="T102" s="237">
        <f t="shared" ca="1" si="826"/>
        <v>1</v>
      </c>
      <c r="U102" s="275"/>
      <c r="V102" s="275"/>
      <c r="W102" s="237">
        <f t="shared" ca="1" si="827"/>
        <v>0</v>
      </c>
      <c r="X102" s="275"/>
      <c r="Y102" s="275">
        <f t="shared" ca="1" si="828"/>
        <v>0</v>
      </c>
      <c r="Z102" s="275">
        <f t="shared" ca="1" si="828"/>
        <v>0</v>
      </c>
      <c r="AA102" s="275">
        <f t="shared" ca="1" si="828"/>
        <v>0</v>
      </c>
      <c r="AB102" s="275">
        <f t="shared" ca="1" si="828"/>
        <v>0</v>
      </c>
      <c r="AC102" s="275">
        <f t="shared" ca="1" si="828"/>
        <v>0</v>
      </c>
      <c r="AD102" s="275">
        <f t="shared" ca="1" si="828"/>
        <v>0</v>
      </c>
      <c r="AE102" s="275">
        <f t="shared" ca="1" si="828"/>
        <v>0</v>
      </c>
      <c r="AF102" s="144">
        <f ca="1">INDEX(CHOOSE($N102,DataAutumn!i.AdultDrys,DataWinter!i.AdultDrys,DataSpring!i.AdultDrys),1,$M102)</f>
        <v>3</v>
      </c>
      <c r="AG102" s="5">
        <f t="shared" ca="1" si="788"/>
        <v>2</v>
      </c>
      <c r="AH102" s="5">
        <f t="shared" ca="1" si="788"/>
        <v>0</v>
      </c>
      <c r="AI102" s="5">
        <f t="shared" ca="1" si="789"/>
        <v>1</v>
      </c>
      <c r="AJ102">
        <f t="shared" ca="1" si="790"/>
        <v>1</v>
      </c>
      <c r="AL102" s="231" t="str">
        <f ca="1">TEXT(LEFT(OFFSET(AL102,-1,0),5)+1,"00000")&amp;MID(OFFSET(AL102,-1,0),6,FIND(" ",OFFSET(AL102,-1,0),7)-5)
&amp; $D102           &amp; IF($IG102=0," FWM","")&amp;IF($IG102=1," MWM","")&amp;IF($IG102=5," Mat","")&amp;IF($IH102=TRUE,"&amp;BBT","    ")          &amp; " Day"&amp;INDEX(i.DOY,$N102,1)
&amp; " Scan"&amp;TEXT($O102,"0")        &amp;" "&amp; INDEX(DataMaster!$B$98:$B$104,$Q102,0)
&amp; " WP"&amp;TEXT($LW102*100,"000p")           &amp; " MP"&amp;TEXT($LX102*100,"000p")           &amp; " GP"&amp;TEXT($MG102*100,"000p")
&amp; " T_" &amp; IF(AND($CC102,$CE102),"TRUE ")        &amp; " (F"&amp;3+COUNTIF($CV102:$CY102,TRUE)&amp;3&amp;"N"&amp;$DM102&amp;$DN102&amp;")"</f>
        <v>00004 FeedSupply_DSP GSM MWM     Day204 Scan1 Older Mutton WP100p MP100p GP100p T_TRUE  (F33N33)</v>
      </c>
      <c r="AM102" s="9" t="str">
        <f ca="1">IF(COUNTIF(AL$5:AL102,AL102)=1,"-","Dup")</f>
        <v>-</v>
      </c>
      <c r="AN102" s="9"/>
      <c r="AO102" s="237" t="str">
        <f t="shared" ca="1" si="839"/>
        <v>-</v>
      </c>
      <c r="AP102" s="237" t="str">
        <f t="shared" ca="1" si="839"/>
        <v>-</v>
      </c>
      <c r="AQ102" s="237" t="str">
        <f t="shared" ca="1" si="839"/>
        <v>-</v>
      </c>
      <c r="AR102" s="237" t="str">
        <f t="shared" ca="1" si="839"/>
        <v>-</v>
      </c>
      <c r="AS102" s="237" t="str">
        <f t="shared" ca="1" si="839"/>
        <v>-</v>
      </c>
      <c r="AT102" s="237" t="str">
        <f t="shared" ca="1" si="839"/>
        <v>-</v>
      </c>
      <c r="AU102" s="237" t="str">
        <f t="shared" ca="1" si="839"/>
        <v>-</v>
      </c>
      <c r="AV102" s="237" t="str">
        <f t="shared" ca="1" si="839"/>
        <v>-</v>
      </c>
      <c r="AW102" s="9"/>
      <c r="AX102" s="5" t="b">
        <f t="shared" ca="1" si="791"/>
        <v>0</v>
      </c>
      <c r="AY102" s="5" t="str">
        <f t="shared" ca="1" si="791"/>
        <v>-</v>
      </c>
      <c r="AZ102" s="5" t="b">
        <f t="shared" ca="1" si="791"/>
        <v>0</v>
      </c>
      <c r="BA102" s="5" t="b">
        <f t="shared" ca="1" si="791"/>
        <v>1</v>
      </c>
      <c r="BB102" s="5" t="b">
        <f t="shared" ca="1" si="791"/>
        <v>1</v>
      </c>
      <c r="BC102" s="144">
        <f t="shared" ca="1" si="791"/>
        <v>0</v>
      </c>
      <c r="BD102" s="19" t="b">
        <f t="shared" ca="1" si="792"/>
        <v>1</v>
      </c>
      <c r="BE102" s="9"/>
      <c r="BF102" s="5" t="str">
        <f t="shared" ca="1" si="793"/>
        <v>-</v>
      </c>
      <c r="BG102" s="19" t="str">
        <f t="shared" ca="1" si="794"/>
        <v>-</v>
      </c>
      <c r="BH102" s="19" t="str">
        <f t="shared" ca="1" si="794"/>
        <v>-</v>
      </c>
      <c r="BI102" s="19" t="str">
        <f t="shared" ca="1" si="794"/>
        <v>-</v>
      </c>
      <c r="BJ102" s="5" t="str">
        <f t="shared" ca="1" si="795"/>
        <v>-</v>
      </c>
      <c r="BK102" s="19" t="str">
        <f t="shared" ca="1" si="796"/>
        <v>-</v>
      </c>
      <c r="BL102" s="5" t="str">
        <f t="shared" ca="1" si="797"/>
        <v>-</v>
      </c>
      <c r="BM102" s="19" t="str">
        <f t="shared" ca="1" si="798"/>
        <v>-</v>
      </c>
      <c r="BN102" s="19" t="str">
        <f t="shared" ca="1" si="798"/>
        <v>-</v>
      </c>
      <c r="BO102" s="19" t="str">
        <f t="shared" ca="1" si="798"/>
        <v>-</v>
      </c>
      <c r="BP102" s="5" t="str">
        <f t="shared" ca="1" si="799"/>
        <v>-</v>
      </c>
      <c r="BQ102" s="9"/>
      <c r="BR102" s="19" t="str">
        <f t="shared" ca="1" si="800"/>
        <v>-</v>
      </c>
      <c r="BS102" s="19" t="str">
        <f t="shared" ca="1" si="800"/>
        <v>-</v>
      </c>
      <c r="BT102" s="19" t="str">
        <f t="shared" ca="1" si="800"/>
        <v>-</v>
      </c>
      <c r="BU102" s="19" t="str">
        <f t="shared" ca="1" si="800"/>
        <v>-</v>
      </c>
      <c r="BV102" s="19" t="str">
        <f t="shared" ca="1" si="800"/>
        <v>-</v>
      </c>
      <c r="BW102" s="19" t="str">
        <f t="shared" ca="1" si="800"/>
        <v>-</v>
      </c>
      <c r="BX102" s="19" t="str">
        <f t="shared" ca="1" si="800"/>
        <v>-</v>
      </c>
      <c r="BY102" s="19" t="str">
        <f t="shared" ca="1" si="800"/>
        <v>-</v>
      </c>
      <c r="BZ102" s="19" t="str">
        <f t="shared" ca="1" si="800"/>
        <v>-</v>
      </c>
      <c r="CA102" s="19" t="str">
        <f t="shared" ca="1" si="800"/>
        <v>-</v>
      </c>
      <c r="CB102" s="9"/>
      <c r="CC102" s="237" t="b">
        <f t="shared" ref="CC102:CG104" ca="1" si="845">OFFSET(CC102,-1,0)</f>
        <v>1</v>
      </c>
      <c r="CD102" s="12" t="b">
        <v>0</v>
      </c>
      <c r="CE102" s="237" t="b">
        <f t="shared" ca="1" si="845"/>
        <v>1</v>
      </c>
      <c r="CF102" s="251">
        <f t="shared" ca="1" si="840"/>
        <v>2237101</v>
      </c>
      <c r="CG102" s="237" t="b">
        <f t="shared" ca="1" si="845"/>
        <v>0</v>
      </c>
      <c r="CH102" s="12" t="s">
        <v>34</v>
      </c>
      <c r="CI102" s="19" t="b">
        <f t="shared" ca="1" si="829"/>
        <v>1</v>
      </c>
      <c r="CJ102" s="237">
        <f t="shared" ca="1" si="841"/>
        <v>2237104</v>
      </c>
      <c r="CK102" s="19" t="str">
        <f t="shared" ca="1" si="829"/>
        <v>-</v>
      </c>
      <c r="CL102" s="19">
        <f t="shared" ca="1" si="829"/>
        <v>1</v>
      </c>
      <c r="CM102" s="19">
        <f t="shared" ca="1" si="829"/>
        <v>1</v>
      </c>
      <c r="CN102" s="9"/>
      <c r="CO102" s="444">
        <f t="shared" ca="1" si="802"/>
        <v>652</v>
      </c>
      <c r="CP102" s="444">
        <f t="shared" ca="1" si="802"/>
        <v>686</v>
      </c>
      <c r="CQ102" s="444">
        <f t="shared" ca="1" si="802"/>
        <v>721</v>
      </c>
      <c r="CR102" s="152">
        <f t="shared" ca="1" si="803"/>
        <v>378</v>
      </c>
      <c r="CS102" s="152">
        <f t="shared" ca="1" si="803"/>
        <v>413</v>
      </c>
      <c r="CT102" s="152">
        <f t="shared" ca="1" si="803"/>
        <v>448</v>
      </c>
      <c r="CU102" s="19" t="str">
        <f t="shared" ca="1" si="804"/>
        <v>-</v>
      </c>
      <c r="CV102" s="12" t="b">
        <v>0</v>
      </c>
      <c r="CW102" s="12" t="b">
        <v>0</v>
      </c>
      <c r="CX102" s="12" t="b">
        <v>0</v>
      </c>
      <c r="CY102" s="12" t="b">
        <v>0</v>
      </c>
      <c r="CZ102" s="19" t="b">
        <f t="shared" ca="1" si="804"/>
        <v>1</v>
      </c>
      <c r="DA102" s="19">
        <f t="shared" ca="1" si="804"/>
        <v>0</v>
      </c>
      <c r="DB102" s="19">
        <f t="shared" ca="1" si="804"/>
        <v>0</v>
      </c>
      <c r="DC102" s="19">
        <f t="shared" ca="1" si="804"/>
        <v>0</v>
      </c>
      <c r="DD102" s="19">
        <f t="shared" ca="1" si="804"/>
        <v>0</v>
      </c>
      <c r="DE102" s="19">
        <f t="shared" ca="1" si="804"/>
        <v>0</v>
      </c>
      <c r="DF102" s="19">
        <f t="shared" ca="1" si="804"/>
        <v>0</v>
      </c>
      <c r="DG102" s="19">
        <f t="shared" ca="1" si="804"/>
        <v>0</v>
      </c>
      <c r="DH102" s="19">
        <f t="shared" ca="1" si="804"/>
        <v>0</v>
      </c>
      <c r="DI102" s="19">
        <f t="shared" ca="1" si="804"/>
        <v>0</v>
      </c>
      <c r="DJ102" s="19">
        <f t="shared" ca="1" si="804"/>
        <v>0</v>
      </c>
      <c r="DK102" s="19">
        <f t="shared" ca="1" si="804"/>
        <v>0</v>
      </c>
      <c r="DL102" s="19">
        <f t="shared" ca="1" si="805"/>
        <v>0</v>
      </c>
      <c r="DM102" s="12">
        <v>3</v>
      </c>
      <c r="DN102" s="12">
        <v>3</v>
      </c>
      <c r="DO102" s="19">
        <f t="shared" ca="1" si="842"/>
        <v>0</v>
      </c>
      <c r="DP102" s="12">
        <v>1</v>
      </c>
      <c r="DQ102" s="12">
        <v>-1</v>
      </c>
      <c r="DR102" s="19" t="str">
        <f t="shared" ca="1" si="805"/>
        <v>-</v>
      </c>
      <c r="DS102" s="19" t="str">
        <f t="shared" ca="1" si="805"/>
        <v>-</v>
      </c>
      <c r="DT102" s="19" t="str">
        <f t="shared" ca="1" si="805"/>
        <v>-</v>
      </c>
      <c r="DU102" s="251">
        <f t="shared" ca="1" si="830"/>
        <v>0</v>
      </c>
      <c r="DV102" s="251">
        <f t="shared" si="843"/>
        <v>1</v>
      </c>
      <c r="DW102" s="251">
        <f t="shared" si="831"/>
        <v>-1</v>
      </c>
      <c r="DX102" s="19" t="str">
        <f t="shared" ca="1" si="805"/>
        <v>-</v>
      </c>
      <c r="DY102" s="19" t="str">
        <f t="shared" ca="1" si="805"/>
        <v>-</v>
      </c>
      <c r="DZ102" s="19" t="str">
        <f t="shared" ca="1" si="805"/>
        <v>-</v>
      </c>
      <c r="EA102" s="19" t="str">
        <f t="shared" ca="1" si="805"/>
        <v>-</v>
      </c>
      <c r="EB102" s="19" t="str">
        <f t="shared" ca="1" si="805"/>
        <v>-</v>
      </c>
      <c r="EC102" s="19" t="str">
        <f t="shared" ca="1" si="805"/>
        <v>-</v>
      </c>
      <c r="ED102" s="19">
        <f t="shared" ca="1" si="805"/>
        <v>0</v>
      </c>
      <c r="EE102" s="19">
        <f t="shared" ca="1" si="805"/>
        <v>0</v>
      </c>
      <c r="EF102" s="19">
        <f t="shared" ca="1" si="805"/>
        <v>0</v>
      </c>
      <c r="EG102" s="19">
        <f t="shared" ca="1" si="805"/>
        <v>0</v>
      </c>
      <c r="EH102" s="19">
        <f t="shared" ca="1" si="805"/>
        <v>0</v>
      </c>
      <c r="EI102" s="19">
        <f t="shared" ca="1" si="805"/>
        <v>0</v>
      </c>
      <c r="EJ102" s="19">
        <f t="shared" ca="1" si="805"/>
        <v>0</v>
      </c>
      <c r="EK102" s="19">
        <f t="shared" ca="1" si="805"/>
        <v>0</v>
      </c>
      <c r="EL102" s="19">
        <f t="shared" ca="1" si="805"/>
        <v>0</v>
      </c>
      <c r="EM102" s="19">
        <f t="shared" ca="1" si="805"/>
        <v>0</v>
      </c>
      <c r="EN102" s="19">
        <f t="shared" ca="1" si="805"/>
        <v>0</v>
      </c>
      <c r="EO102" s="19">
        <f t="shared" ca="1" si="805"/>
        <v>0</v>
      </c>
      <c r="EP102" s="19">
        <f t="shared" ca="1" si="805"/>
        <v>0</v>
      </c>
      <c r="EQ102" s="19">
        <f t="shared" ca="1" si="805"/>
        <v>0</v>
      </c>
      <c r="ER102" s="19">
        <f t="shared" ca="1" si="805"/>
        <v>0</v>
      </c>
      <c r="ES102" s="19">
        <f t="shared" ca="1" si="805"/>
        <v>0</v>
      </c>
      <c r="ET102" s="19">
        <f t="shared" ca="1" si="806"/>
        <v>0</v>
      </c>
      <c r="EU102" s="19">
        <f t="shared" ca="1" si="806"/>
        <v>0</v>
      </c>
      <c r="EV102" s="19">
        <f t="shared" ca="1" si="806"/>
        <v>0</v>
      </c>
      <c r="EW102" s="19">
        <f t="shared" ca="1" si="806"/>
        <v>0</v>
      </c>
      <c r="EX102" s="19">
        <f t="shared" ca="1" si="806"/>
        <v>0</v>
      </c>
      <c r="EY102" s="19">
        <f t="shared" ca="1" si="806"/>
        <v>0</v>
      </c>
      <c r="EZ102" s="19">
        <f t="shared" ca="1" si="806"/>
        <v>0</v>
      </c>
      <c r="FA102" s="19">
        <f t="shared" ca="1" si="806"/>
        <v>0</v>
      </c>
      <c r="FB102" s="19">
        <f t="shared" ca="1" si="806"/>
        <v>0</v>
      </c>
      <c r="FC102" s="19">
        <f t="shared" ca="1" si="806"/>
        <v>0</v>
      </c>
      <c r="FD102" s="19">
        <f t="shared" ca="1" si="806"/>
        <v>0</v>
      </c>
      <c r="FE102" s="19">
        <f t="shared" ca="1" si="806"/>
        <v>0</v>
      </c>
      <c r="FF102" s="19">
        <f t="shared" ca="1" si="806"/>
        <v>0</v>
      </c>
      <c r="FG102" s="19">
        <f t="shared" ca="1" si="806"/>
        <v>0</v>
      </c>
      <c r="FH102" s="19">
        <f t="shared" ca="1" si="806"/>
        <v>0</v>
      </c>
      <c r="FI102" s="19">
        <f t="shared" ca="1" si="806"/>
        <v>0</v>
      </c>
      <c r="FJ102" s="19">
        <f t="shared" ca="1" si="807"/>
        <v>0</v>
      </c>
      <c r="FK102" s="19">
        <f t="shared" ca="1" si="807"/>
        <v>0</v>
      </c>
      <c r="FL102" s="19">
        <f t="shared" ca="1" si="807"/>
        <v>0</v>
      </c>
      <c r="FM102" s="19">
        <f t="shared" ca="1" si="807"/>
        <v>0</v>
      </c>
      <c r="FN102" s="19">
        <f t="shared" ca="1" si="807"/>
        <v>0</v>
      </c>
      <c r="FO102" s="19">
        <f t="shared" ca="1" si="807"/>
        <v>0</v>
      </c>
      <c r="FP102" s="19">
        <f t="shared" ca="1" si="807"/>
        <v>0</v>
      </c>
      <c r="FQ102" s="19">
        <f t="shared" ca="1" si="807"/>
        <v>0</v>
      </c>
      <c r="FR102" s="19">
        <f t="shared" ca="1" si="807"/>
        <v>0</v>
      </c>
      <c r="FS102" s="19">
        <f t="shared" ca="1" si="807"/>
        <v>0</v>
      </c>
      <c r="FT102" s="19">
        <f t="shared" ca="1" si="807"/>
        <v>0</v>
      </c>
      <c r="FU102" s="19">
        <f t="shared" ca="1" si="807"/>
        <v>0</v>
      </c>
      <c r="FV102" s="19">
        <f t="shared" ca="1" si="807"/>
        <v>0</v>
      </c>
      <c r="FW102" s="19">
        <f t="shared" ca="1" si="807"/>
        <v>0</v>
      </c>
      <c r="FX102" s="19">
        <f t="shared" ca="1" si="807"/>
        <v>0</v>
      </c>
      <c r="FY102" s="19">
        <f t="shared" ca="1" si="807"/>
        <v>0</v>
      </c>
      <c r="FZ102" s="19">
        <f t="shared" ca="1" si="807"/>
        <v>0</v>
      </c>
      <c r="GA102" s="19">
        <f t="shared" ca="1" si="807"/>
        <v>0</v>
      </c>
      <c r="GB102" s="19">
        <f t="shared" ca="1" si="807"/>
        <v>0</v>
      </c>
      <c r="GC102" s="19">
        <f t="shared" ca="1" si="807"/>
        <v>0</v>
      </c>
      <c r="GD102" s="19">
        <f t="shared" ca="1" si="807"/>
        <v>0</v>
      </c>
      <c r="GE102" s="19">
        <f t="shared" ca="1" si="807"/>
        <v>0</v>
      </c>
      <c r="GF102" s="19">
        <f t="shared" ca="1" si="807"/>
        <v>0</v>
      </c>
      <c r="GG102" s="19">
        <f t="shared" ca="1" si="807"/>
        <v>0</v>
      </c>
      <c r="GH102" s="19">
        <f t="shared" ca="1" si="807"/>
        <v>0</v>
      </c>
      <c r="GI102" s="19">
        <f t="shared" ca="1" si="807"/>
        <v>0</v>
      </c>
      <c r="GJ102" s="19">
        <f t="shared" ca="1" si="807"/>
        <v>0</v>
      </c>
      <c r="GK102" s="19">
        <f t="shared" ca="1" si="807"/>
        <v>0</v>
      </c>
      <c r="GL102" s="19">
        <f t="shared" ca="1" si="807"/>
        <v>0</v>
      </c>
      <c r="GM102" s="19">
        <f t="shared" ca="1" si="807"/>
        <v>0</v>
      </c>
      <c r="GN102" s="19">
        <f t="shared" ca="1" si="807"/>
        <v>0</v>
      </c>
      <c r="GO102" s="19">
        <f t="shared" ca="1" si="807"/>
        <v>0</v>
      </c>
      <c r="GP102" s="19">
        <f t="shared" ca="1" si="807"/>
        <v>0</v>
      </c>
      <c r="GQ102" s="19">
        <f t="shared" ca="1" si="807"/>
        <v>0</v>
      </c>
      <c r="GR102" s="19">
        <f t="shared" ca="1" si="807"/>
        <v>0</v>
      </c>
      <c r="GS102" s="19">
        <f t="shared" ca="1" si="807"/>
        <v>0</v>
      </c>
      <c r="GT102" s="19">
        <f t="shared" ca="1" si="807"/>
        <v>0</v>
      </c>
      <c r="GU102" s="19">
        <f t="shared" ca="1" si="807"/>
        <v>0</v>
      </c>
      <c r="GV102" s="19">
        <f t="shared" ca="1" si="807"/>
        <v>0</v>
      </c>
      <c r="GW102" s="19">
        <f t="shared" ca="1" si="807"/>
        <v>0</v>
      </c>
      <c r="GX102" s="19">
        <f t="shared" ca="1" si="807"/>
        <v>0</v>
      </c>
      <c r="GY102" s="19">
        <f t="shared" ca="1" si="807"/>
        <v>0</v>
      </c>
      <c r="GZ102" s="19">
        <f t="shared" ca="1" si="807"/>
        <v>0</v>
      </c>
      <c r="HA102" s="19">
        <f t="shared" ca="1" si="807"/>
        <v>0</v>
      </c>
      <c r="HB102" s="19">
        <f t="shared" ca="1" si="807"/>
        <v>0</v>
      </c>
      <c r="HC102" s="19">
        <f t="shared" ca="1" si="807"/>
        <v>0</v>
      </c>
      <c r="HD102" s="19">
        <f t="shared" ca="1" si="807"/>
        <v>0</v>
      </c>
      <c r="HE102" s="19">
        <f t="shared" ca="1" si="807"/>
        <v>0</v>
      </c>
      <c r="HF102" s="19">
        <f t="shared" ca="1" si="807"/>
        <v>0</v>
      </c>
      <c r="HG102" s="19">
        <f t="shared" ca="1" si="807"/>
        <v>0</v>
      </c>
      <c r="HH102" s="19">
        <f t="shared" ca="1" si="807"/>
        <v>0</v>
      </c>
      <c r="HI102" s="19">
        <f t="shared" ca="1" si="807"/>
        <v>0</v>
      </c>
      <c r="HJ102" s="19">
        <f t="shared" ca="1" si="807"/>
        <v>0</v>
      </c>
      <c r="HK102" s="19">
        <f t="shared" ca="1" si="807"/>
        <v>0</v>
      </c>
      <c r="HL102" s="19">
        <f t="shared" ca="1" si="808"/>
        <v>0</v>
      </c>
      <c r="HM102" s="19">
        <f t="shared" ca="1" si="808"/>
        <v>0</v>
      </c>
      <c r="HN102" s="19">
        <f t="shared" ca="1" si="808"/>
        <v>0</v>
      </c>
      <c r="HO102" s="19">
        <f t="shared" ca="1" si="808"/>
        <v>0</v>
      </c>
      <c r="HP102" s="19">
        <f t="shared" ca="1" si="808"/>
        <v>0</v>
      </c>
      <c r="HQ102" s="19">
        <f t="shared" ca="1" si="808"/>
        <v>0</v>
      </c>
      <c r="HR102" s="19">
        <f t="shared" ca="1" si="808"/>
        <v>0</v>
      </c>
      <c r="HS102" s="19">
        <f t="shared" ca="1" si="808"/>
        <v>0</v>
      </c>
      <c r="HT102" s="19">
        <f t="shared" ca="1" si="808"/>
        <v>0</v>
      </c>
      <c r="HU102" s="19">
        <f t="shared" ca="1" si="808"/>
        <v>0</v>
      </c>
      <c r="HV102" s="19">
        <f t="shared" ca="1" si="808"/>
        <v>0</v>
      </c>
      <c r="HW102" s="19">
        <f t="shared" ca="1" si="808"/>
        <v>0</v>
      </c>
      <c r="HX102" s="19">
        <f t="shared" ca="1" si="808"/>
        <v>0</v>
      </c>
      <c r="HY102" s="19">
        <f t="shared" ca="1" si="808"/>
        <v>0</v>
      </c>
      <c r="HZ102" s="19">
        <f t="shared" ca="1" si="808"/>
        <v>0</v>
      </c>
      <c r="IA102" s="19">
        <f t="shared" ca="1" si="808"/>
        <v>0</v>
      </c>
      <c r="IB102" s="19">
        <f t="shared" ca="1" si="808"/>
        <v>0</v>
      </c>
      <c r="IC102" s="19">
        <f t="shared" ca="1" si="808"/>
        <v>0</v>
      </c>
      <c r="ID102" s="19">
        <f t="shared" ca="1" si="808"/>
        <v>0</v>
      </c>
      <c r="IE102" s="5">
        <f t="shared" ca="1" si="809"/>
        <v>67</v>
      </c>
      <c r="IF102" s="9"/>
      <c r="IG102" s="5">
        <f t="shared" ca="1" si="810"/>
        <v>1</v>
      </c>
      <c r="IH102" s="5" t="b">
        <f t="shared" ca="1" si="810"/>
        <v>0</v>
      </c>
      <c r="II102" s="19">
        <f t="shared" ca="1" si="811"/>
        <v>0</v>
      </c>
      <c r="IJ102" s="5">
        <f t="shared" ca="1" si="810"/>
        <v>55</v>
      </c>
      <c r="IK102" s="19">
        <f t="shared" ca="1" si="811"/>
        <v>1</v>
      </c>
      <c r="IL102" s="19">
        <f t="shared" ca="1" si="811"/>
        <v>0</v>
      </c>
      <c r="IM102" s="19">
        <f t="shared" ca="1" si="811"/>
        <v>0</v>
      </c>
      <c r="IN102" s="19">
        <f t="shared" ca="1" si="811"/>
        <v>0</v>
      </c>
      <c r="IO102" s="19">
        <f t="shared" ca="1" si="811"/>
        <v>0</v>
      </c>
      <c r="IP102" s="19">
        <f t="shared" ca="1" si="811"/>
        <v>0</v>
      </c>
      <c r="IQ102" s="19">
        <f t="shared" ca="1" si="811"/>
        <v>0</v>
      </c>
      <c r="IR102" s="19">
        <f t="shared" ca="1" si="811"/>
        <v>0</v>
      </c>
      <c r="IS102" s="19">
        <f t="shared" ca="1" si="811"/>
        <v>0</v>
      </c>
      <c r="IT102" s="19">
        <f t="shared" ca="1" si="811"/>
        <v>0</v>
      </c>
      <c r="IU102" s="19">
        <f t="shared" ca="1" si="811"/>
        <v>0</v>
      </c>
      <c r="IV102" s="19">
        <f t="shared" ca="1" si="811"/>
        <v>0</v>
      </c>
      <c r="IW102" s="19">
        <f t="shared" ca="1" si="811"/>
        <v>0</v>
      </c>
      <c r="IX102" s="19">
        <f t="shared" ca="1" si="811"/>
        <v>0</v>
      </c>
      <c r="IY102" s="19">
        <f t="shared" ca="1" si="811"/>
        <v>0</v>
      </c>
      <c r="IZ102" s="19">
        <f t="shared" ca="1" si="811"/>
        <v>0</v>
      </c>
      <c r="JA102" s="19">
        <f t="shared" ca="1" si="811"/>
        <v>0</v>
      </c>
      <c r="JB102" s="19">
        <f t="shared" ca="1" si="811"/>
        <v>0</v>
      </c>
      <c r="JC102" s="19">
        <f t="shared" ca="1" si="811"/>
        <v>0</v>
      </c>
      <c r="JD102" s="19">
        <f t="shared" ca="1" si="811"/>
        <v>0</v>
      </c>
      <c r="JE102" s="19">
        <f t="shared" ca="1" si="811"/>
        <v>0</v>
      </c>
      <c r="JF102" s="19">
        <f t="shared" ca="1" si="811"/>
        <v>0</v>
      </c>
      <c r="JG102" s="19">
        <f t="shared" ca="1" si="811"/>
        <v>1</v>
      </c>
      <c r="JH102" s="19">
        <f t="shared" ca="1" si="811"/>
        <v>0</v>
      </c>
      <c r="JI102" s="19">
        <f t="shared" ca="1" si="811"/>
        <v>1</v>
      </c>
      <c r="JJ102" s="9"/>
      <c r="JK102" s="5" t="b">
        <f t="shared" ca="1" si="812"/>
        <v>0</v>
      </c>
      <c r="JL102" s="19" t="str">
        <f t="shared" ca="1" si="813"/>
        <v>-</v>
      </c>
      <c r="JM102" s="19" t="str">
        <f t="shared" ca="1" si="813"/>
        <v>-</v>
      </c>
      <c r="JN102" s="5" t="b">
        <f t="shared" ca="1" si="814"/>
        <v>0</v>
      </c>
      <c r="JO102" s="5" t="b">
        <f t="shared" ca="1" si="814"/>
        <v>0</v>
      </c>
      <c r="JP102" s="5" t="b">
        <f t="shared" ca="1" si="814"/>
        <v>1</v>
      </c>
      <c r="JQ102" s="144">
        <f t="shared" ca="1" si="832"/>
        <v>1</v>
      </c>
      <c r="JR102" s="144">
        <f t="shared" ca="1" si="832"/>
        <v>1</v>
      </c>
      <c r="JS102" s="19" t="str">
        <f t="shared" ca="1" si="833"/>
        <v>-</v>
      </c>
      <c r="JT102" s="19" t="str">
        <f t="shared" ca="1" si="833"/>
        <v>-</v>
      </c>
      <c r="JU102" s="19" t="str">
        <f t="shared" ca="1" si="833"/>
        <v>-</v>
      </c>
      <c r="JV102" s="19" t="str">
        <f t="shared" ca="1" si="833"/>
        <v>-</v>
      </c>
      <c r="JW102" s="19">
        <f t="shared" ca="1" si="833"/>
        <v>1</v>
      </c>
      <c r="JX102" s="19">
        <f t="shared" ca="1" si="833"/>
        <v>0.66</v>
      </c>
      <c r="JY102" s="19" t="str">
        <f t="shared" ca="1" si="833"/>
        <v>-</v>
      </c>
      <c r="JZ102" s="5" t="b" cm="1">
        <f t="array" aca="1" ref="JZ102" ca="1">IF(OR(KA102:KH102&lt;&gt;"-"),TRUE,"-")</f>
        <v>1</v>
      </c>
      <c r="KA102" s="237">
        <f t="shared" ca="1" si="844"/>
        <v>2</v>
      </c>
      <c r="KB102" s="237">
        <f t="shared" ca="1" si="844"/>
        <v>2</v>
      </c>
      <c r="KC102" s="237">
        <f t="shared" ca="1" si="844"/>
        <v>2</v>
      </c>
      <c r="KD102" s="237">
        <f t="shared" ca="1" si="844"/>
        <v>2</v>
      </c>
      <c r="KE102" s="237">
        <f t="shared" ca="1" si="844"/>
        <v>2</v>
      </c>
      <c r="KF102" s="237">
        <f t="shared" ca="1" si="844"/>
        <v>2</v>
      </c>
      <c r="KG102" s="237">
        <f t="shared" ca="1" si="844"/>
        <v>2</v>
      </c>
      <c r="KH102" s="237">
        <f t="shared" ca="1" si="844"/>
        <v>2</v>
      </c>
      <c r="KI102" s="5" t="str">
        <f t="array" aca="1" ref="KI102" ca="1">IF(OR(KJ102:KP102&lt;&gt;"-"),TRUE,"-")</f>
        <v>-</v>
      </c>
      <c r="KJ102" s="19" t="str">
        <f t="shared" ca="1" si="835"/>
        <v>-</v>
      </c>
      <c r="KK102" s="19" t="str">
        <f t="shared" ca="1" si="835"/>
        <v>-</v>
      </c>
      <c r="KL102" s="19" t="str">
        <f t="shared" ca="1" si="835"/>
        <v>-</v>
      </c>
      <c r="KM102" s="19" t="str">
        <f t="shared" ca="1" si="835"/>
        <v>-</v>
      </c>
      <c r="KN102" s="19" t="str">
        <f t="shared" ca="1" si="835"/>
        <v>-</v>
      </c>
      <c r="KO102" s="19" t="str">
        <f t="shared" ca="1" si="835"/>
        <v>-</v>
      </c>
      <c r="KP102" s="19" t="str">
        <f t="shared" ca="1" si="835"/>
        <v>-</v>
      </c>
      <c r="KQ102" s="19" t="b">
        <f t="shared" ca="1" si="835"/>
        <v>0</v>
      </c>
      <c r="KR102" s="144">
        <f t="shared" ca="1" si="816"/>
        <v>2</v>
      </c>
      <c r="KS102" s="19">
        <f t="shared" ca="1" si="835"/>
        <v>2</v>
      </c>
      <c r="KT102" s="19" t="b">
        <f t="shared" ca="1" si="835"/>
        <v>0</v>
      </c>
      <c r="KU102" s="19" t="str">
        <f t="shared" ca="1" si="835"/>
        <v>-</v>
      </c>
      <c r="KV102" s="5" t="str">
        <f t="shared" ca="1" si="817"/>
        <v>-</v>
      </c>
      <c r="KW102" s="5" t="str">
        <f t="shared" ca="1" si="817"/>
        <v>-</v>
      </c>
      <c r="KX102" s="5" t="str">
        <f t="shared" ca="1" si="817"/>
        <v>-</v>
      </c>
      <c r="KY102" s="5" t="str">
        <f t="shared" ca="1" si="817"/>
        <v>-</v>
      </c>
      <c r="KZ102" s="19" t="b">
        <f t="shared" ca="1" si="836"/>
        <v>0</v>
      </c>
      <c r="LA102" s="19" t="str">
        <f t="shared" ca="1" si="836"/>
        <v>-</v>
      </c>
      <c r="LB102" s="19" t="str">
        <f t="shared" ca="1" si="836"/>
        <v>-</v>
      </c>
      <c r="LC102" s="19" t="b">
        <f t="shared" ca="1" si="836"/>
        <v>1</v>
      </c>
      <c r="LD102" s="19">
        <f t="shared" ca="1" si="836"/>
        <v>0.75</v>
      </c>
      <c r="LE102" s="19">
        <f t="shared" ca="1" si="836"/>
        <v>0.75</v>
      </c>
      <c r="LF102" s="19">
        <f t="shared" ca="1" si="836"/>
        <v>0.99</v>
      </c>
      <c r="LG102" s="19">
        <f t="shared" ca="1" si="836"/>
        <v>0.5</v>
      </c>
      <c r="LH102" s="19">
        <f t="shared" ca="1" si="836"/>
        <v>0</v>
      </c>
      <c r="LI102" s="19">
        <f t="shared" ca="1" si="836"/>
        <v>0</v>
      </c>
      <c r="LJ102" s="19" t="str">
        <f t="shared" ca="1" si="836"/>
        <v>-</v>
      </c>
      <c r="LK102" s="5" cm="1">
        <f t="array" aca="1" ref="LK102" ca="1">INDEX(i.meatgrid,$Q102,LK$7)</f>
        <v>1092</v>
      </c>
      <c r="LL102" s="19" t="str">
        <f t="shared" ca="1" si="818"/>
        <v>-</v>
      </c>
      <c r="LM102" s="5">
        <f t="shared" ca="1" si="819"/>
        <v>1</v>
      </c>
      <c r="LN102" s="9"/>
      <c r="LO102" s="19">
        <f t="shared" ca="1" si="818"/>
        <v>70</v>
      </c>
      <c r="LP102" s="19">
        <f t="shared" ca="1" si="820"/>
        <v>50</v>
      </c>
      <c r="LQ102" s="19">
        <f t="shared" ca="1" si="820"/>
        <v>80</v>
      </c>
      <c r="LR102" s="19">
        <f t="shared" ca="1" si="820"/>
        <v>50</v>
      </c>
      <c r="LS102" s="5" t="b" cm="1">
        <f t="array" aca="1" ref="LS102" ca="1">INDEX(i.meatgrid,$Q102,LS$7)</f>
        <v>1</v>
      </c>
      <c r="LT102" s="5" t="b" cm="1">
        <f t="array" aca="1" ref="LT102" ca="1">INDEX(i.meatgrid,$Q102,LT$7)</f>
        <v>0</v>
      </c>
      <c r="LU102" s="5" t="str" cm="1">
        <f t="array" aca="1" ref="LU102" ca="1">INDEX(i.meatgrid,$Q102,LU$7)</f>
        <v>-</v>
      </c>
      <c r="LV102" s="5" t="str" cm="1">
        <f t="array" aca="1" ref="LV102" ca="1">INDEX(i.meatgrid,$Q102,LV$7)</f>
        <v>-</v>
      </c>
      <c r="LW102" s="19">
        <f t="shared" ca="1" si="821"/>
        <v>1</v>
      </c>
      <c r="LX102" s="5">
        <f t="shared" ca="1" si="822"/>
        <v>1</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0</v>
      </c>
      <c r="MC102" s="5" cm="1">
        <f t="array" aca="1" ref="MC102" ca="1">INDEX(i.meatgrid,$Q102,MC$7)</f>
        <v>0</v>
      </c>
      <c r="MD102" s="5" cm="1">
        <f t="array" aca="1" ref="MD102" ca="1">INDEX(i.meatgrid,$Q102,MD$7)</f>
        <v>1</v>
      </c>
      <c r="ME102" s="5" cm="1">
        <f t="array" aca="1" ref="ME102" ca="1">INDEX(i.meatgrid,$Q102,ME$7)</f>
        <v>1</v>
      </c>
      <c r="MF102" s="5" cm="1">
        <f t="array" aca="1" ref="MF102" ca="1">INDEX(i.meatgrid,$Q102,MF$7)</f>
        <v>1</v>
      </c>
      <c r="MG102" s="19">
        <f t="shared" ca="1" si="823"/>
        <v>1</v>
      </c>
      <c r="MH102" s="9"/>
      <c r="MI102" s="19" t="b">
        <f t="shared" ca="1" si="824"/>
        <v>0</v>
      </c>
      <c r="MJ102" s="19" t="b">
        <f t="shared" ca="1" si="824"/>
        <v>0</v>
      </c>
      <c r="MK102" s="19">
        <f t="shared" ca="1" si="824"/>
        <v>1</v>
      </c>
      <c r="ML102" s="19">
        <f t="shared" ca="1" si="824"/>
        <v>0.75</v>
      </c>
      <c r="MM102" s="19">
        <f t="shared" ca="1" si="824"/>
        <v>0.75</v>
      </c>
      <c r="MN102" s="19">
        <f t="shared" ca="1" si="824"/>
        <v>0.8</v>
      </c>
      <c r="MO102" s="19">
        <f t="shared" ca="1" si="824"/>
        <v>0.82499999999999996</v>
      </c>
      <c r="MP102" s="19">
        <f t="shared" ca="1" si="824"/>
        <v>0.875</v>
      </c>
      <c r="MQ102" s="19">
        <f t="shared" ca="1" si="824"/>
        <v>0.9</v>
      </c>
      <c r="MR102" s="19">
        <f t="shared" ca="1" si="824"/>
        <v>1</v>
      </c>
      <c r="MS102" s="19">
        <f t="shared" ca="1" si="824"/>
        <v>0.875</v>
      </c>
      <c r="MT102" s="19" t="b">
        <f t="shared" ca="1" si="824"/>
        <v>1</v>
      </c>
      <c r="MU102" s="19">
        <f t="shared" ca="1" si="824"/>
        <v>74.989999999999995</v>
      </c>
      <c r="MV102" s="19" t="str">
        <f t="shared" ca="1" si="824"/>
        <v>-</v>
      </c>
      <c r="MW102" s="19" t="str">
        <f t="shared" ca="1" si="824"/>
        <v>-</v>
      </c>
      <c r="MX102" s="19" t="str">
        <f t="shared" ca="1" si="824"/>
        <v>-</v>
      </c>
      <c r="MY102" s="19" t="str">
        <f t="shared" ca="1" si="825"/>
        <v>-</v>
      </c>
      <c r="MZ102" s="19" t="str">
        <f t="shared" ca="1" si="825"/>
        <v>-</v>
      </c>
      <c r="NA102" s="19" t="str">
        <f t="shared" ca="1" si="825"/>
        <v>-</v>
      </c>
      <c r="NB102" s="19" t="str">
        <f t="shared" ca="1" si="825"/>
        <v>-</v>
      </c>
      <c r="NC102" s="19">
        <f t="shared" ca="1" si="825"/>
        <v>36.99</v>
      </c>
      <c r="ND102" s="19">
        <f t="shared" ca="1" si="825"/>
        <v>36.99</v>
      </c>
      <c r="NE102" s="19" t="str">
        <f t="shared" ca="1" si="825"/>
        <v>-</v>
      </c>
      <c r="NF102" s="19" t="str">
        <f t="shared" ca="1" si="825"/>
        <v>-</v>
      </c>
      <c r="NG102" s="19" t="str">
        <f t="shared" ca="1" si="825"/>
        <v>-</v>
      </c>
      <c r="NH102" s="19" t="str">
        <f t="shared" ca="1" si="825"/>
        <v>-</v>
      </c>
      <c r="NI102" s="19" t="str">
        <f t="shared" ca="1" si="825"/>
        <v>-</v>
      </c>
      <c r="NJ102" s="19">
        <f t="shared" ca="1" si="825"/>
        <v>49.99</v>
      </c>
      <c r="NK102" s="19">
        <f t="shared" ca="1" si="825"/>
        <v>49.99</v>
      </c>
      <c r="NL102" s="19">
        <f t="shared" ca="1" si="825"/>
        <v>49.99</v>
      </c>
      <c r="NM102" s="19">
        <f t="shared" ca="1" si="825"/>
        <v>49.99</v>
      </c>
      <c r="NN102" s="19">
        <f t="shared" ca="1" si="825"/>
        <v>49.99</v>
      </c>
      <c r="NO102" s="19">
        <f t="shared" ca="1" si="825"/>
        <v>49.99</v>
      </c>
      <c r="NP102" s="19">
        <f t="shared" ca="1" si="825"/>
        <v>49.99</v>
      </c>
      <c r="NQ102" s="19">
        <f t="shared" ca="1" si="825"/>
        <v>49.99</v>
      </c>
      <c r="NR102" s="19">
        <f t="shared" ca="1" si="825"/>
        <v>412.99</v>
      </c>
      <c r="NS102" s="19">
        <f t="shared" ca="1" si="825"/>
        <v>412.99</v>
      </c>
      <c r="NT102" s="19" t="str">
        <f t="shared" ca="1" si="825"/>
        <v>-</v>
      </c>
      <c r="NU102" s="19" t="str">
        <f t="shared" ca="1" si="825"/>
        <v>-</v>
      </c>
      <c r="NV102" s="19" t="str">
        <f t="shared" ca="1" si="825"/>
        <v>-</v>
      </c>
      <c r="NW102" s="19" t="str">
        <f t="shared" ca="1" si="825"/>
        <v>-</v>
      </c>
      <c r="NX102" s="19" t="str">
        <f t="shared" ca="1" si="825"/>
        <v>-</v>
      </c>
      <c r="NY102" s="19">
        <f t="shared" ca="1" si="825"/>
        <v>6.8900000000000006</v>
      </c>
      <c r="NZ102" s="19">
        <f t="shared" ca="1" si="825"/>
        <v>6.8900000000000006</v>
      </c>
      <c r="OA102" s="19">
        <f t="shared" ca="1" si="825"/>
        <v>6.8900000000000006</v>
      </c>
      <c r="OB102" s="19">
        <f t="shared" ca="1" si="825"/>
        <v>6.8900000000000006</v>
      </c>
      <c r="OC102" s="19">
        <f t="shared" ca="1" si="825"/>
        <v>6.8900000000000006</v>
      </c>
      <c r="OD102" s="19">
        <f t="shared" ca="1" si="825"/>
        <v>6.8900000000000006</v>
      </c>
      <c r="OE102" s="19">
        <f t="shared" ca="1" si="825"/>
        <v>6.8900000000000006</v>
      </c>
      <c r="OF102" s="19">
        <f t="shared" ca="1" si="825"/>
        <v>6.8900000000000006</v>
      </c>
      <c r="OG102" s="19">
        <f t="shared" ca="1" si="825"/>
        <v>346.99</v>
      </c>
      <c r="OH102" s="19">
        <f t="shared" ca="1" si="825"/>
        <v>346.99</v>
      </c>
      <c r="OI102" s="19" t="str">
        <f t="shared" ca="1" si="825"/>
        <v>-</v>
      </c>
      <c r="OJ102" s="19" t="str">
        <f t="shared" ca="1" si="825"/>
        <v>-</v>
      </c>
      <c r="OK102" s="19" t="str">
        <f t="shared" ca="1" si="825"/>
        <v>-</v>
      </c>
      <c r="OL102" s="19" t="str">
        <f t="shared" ca="1" si="825"/>
        <v>-</v>
      </c>
      <c r="OM102" s="19" t="str">
        <f t="shared" ca="1" si="825"/>
        <v>-</v>
      </c>
      <c r="ON102" s="19">
        <f t="shared" ca="1" si="825"/>
        <v>0</v>
      </c>
      <c r="OO102" s="24">
        <v>0</v>
      </c>
    </row>
    <row r="103" spans="1:405" outlineLevel="2">
      <c r="A103" s="21">
        <f t="shared" si="158"/>
        <v>98</v>
      </c>
      <c r="B103" s="222">
        <f t="shared" ca="1" si="837"/>
        <v>94</v>
      </c>
      <c r="C103">
        <v>203</v>
      </c>
      <c r="D103" s="144" t="str">
        <f t="shared" ca="1" si="786"/>
        <v>GSM</v>
      </c>
      <c r="E103" t="b">
        <v>0</v>
      </c>
      <c r="F103" t="b">
        <v>0</v>
      </c>
      <c r="G103" t="b">
        <f t="shared" si="787"/>
        <v>0</v>
      </c>
      <c r="H103" s="237">
        <f t="shared" ca="1" si="838"/>
        <v>2</v>
      </c>
      <c r="I103" s="237">
        <f t="shared" ca="1" si="838"/>
        <v>1</v>
      </c>
      <c r="J103" s="237" t="str">
        <f t="shared" ca="1" si="838"/>
        <v/>
      </c>
      <c r="K103" s="237">
        <f t="shared" ca="1" si="838"/>
        <v>2</v>
      </c>
      <c r="L103" s="237">
        <f t="shared" ca="1" si="826"/>
        <v>2</v>
      </c>
      <c r="M103" s="237">
        <f t="shared" ca="1" si="826"/>
        <v>2</v>
      </c>
      <c r="N103" s="237">
        <f t="shared" ca="1" si="826"/>
        <v>3</v>
      </c>
      <c r="O103" s="237">
        <f t="shared" ca="1" si="826"/>
        <v>1</v>
      </c>
      <c r="P103" s="237">
        <f t="shared" ca="1" si="826"/>
        <v>1</v>
      </c>
      <c r="Q103" s="237">
        <f t="shared" ca="1" si="826"/>
        <v>7</v>
      </c>
      <c r="R103" s="237">
        <f t="shared" ca="1" si="826"/>
        <v>1</v>
      </c>
      <c r="S103" s="237">
        <f t="shared" ca="1" si="826"/>
        <v>1</v>
      </c>
      <c r="T103" s="237">
        <f t="shared" ca="1" si="826"/>
        <v>1</v>
      </c>
      <c r="U103" s="275"/>
      <c r="V103" s="275"/>
      <c r="W103" s="237">
        <f t="shared" ca="1" si="827"/>
        <v>0</v>
      </c>
      <c r="X103" s="275"/>
      <c r="Y103" s="275">
        <f t="shared" ca="1" si="828"/>
        <v>0</v>
      </c>
      <c r="Z103" s="275">
        <f t="shared" ca="1" si="828"/>
        <v>0</v>
      </c>
      <c r="AA103" s="275">
        <f t="shared" ca="1" si="828"/>
        <v>0</v>
      </c>
      <c r="AB103" s="275">
        <f t="shared" ca="1" si="828"/>
        <v>0</v>
      </c>
      <c r="AC103" s="275">
        <f t="shared" ca="1" si="828"/>
        <v>0</v>
      </c>
      <c r="AD103" s="275">
        <f t="shared" ca="1" si="828"/>
        <v>0</v>
      </c>
      <c r="AE103" s="275">
        <f t="shared" ca="1" si="828"/>
        <v>0</v>
      </c>
      <c r="AF103" s="144">
        <f ca="1">INDEX(CHOOSE($N103,DataAutumn!i.AdultDrys,DataWinter!i.AdultDrys,DataSpring!i.AdultDrys),1,$M103)</f>
        <v>3</v>
      </c>
      <c r="AG103" s="5">
        <f t="shared" ca="1" si="788"/>
        <v>2</v>
      </c>
      <c r="AH103" s="5">
        <f t="shared" ca="1" si="788"/>
        <v>0</v>
      </c>
      <c r="AI103" s="5">
        <f t="shared" ca="1" si="789"/>
        <v>1</v>
      </c>
      <c r="AJ103">
        <f t="shared" ca="1" si="790"/>
        <v>1</v>
      </c>
      <c r="AL103" s="231" t="str">
        <f ca="1">TEXT(LEFT(OFFSET(AL103,-1,0),5)+1,"00000")&amp;MID(OFFSET(AL103,-1,0),6,FIND(" ",OFFSET(AL103,-1,0),7)-5)
&amp; $D103           &amp; IF($IG103=0," FWM","")&amp;IF($IG103=1," MWM","")&amp;IF($IG103=5," Mat","")&amp;IF($IH103=TRUE,"&amp;BBT","    ")          &amp; " Day"&amp;INDEX(i.DOY,$N103,1)
&amp; " Scan"&amp;TEXT($O103,"0")        &amp;" "&amp; INDEX(DataMaster!$B$98:$B$104,$Q103,0)
&amp; " WP"&amp;TEXT($LW103*100,"000p")           &amp; " MP"&amp;TEXT($LX103*100,"000p")           &amp; " GP"&amp;TEXT($MG103*100,"000p")
&amp; " T_" &amp; IF(AND($CC103,$CE103),"TRUE ")        &amp; " (F"&amp;3+COUNTIF($CV103:$CY103,TRUE)&amp;3&amp;"N"&amp;$DM103&amp;$DN103&amp;")"</f>
        <v>00005 FeedSupply_DSP GSM MWM     Day204 Scan1 Older Mutton WP100p MP100p GP100p T_TRUE  (F33N33)</v>
      </c>
      <c r="AM103" s="9" t="str">
        <f ca="1">IF(COUNTIF(AL$5:AL103,AL103)=1,"-","Dup")</f>
        <v>-</v>
      </c>
      <c r="AN103" s="9"/>
      <c r="AO103" s="237" t="str">
        <f t="shared" ca="1" si="839"/>
        <v>-</v>
      </c>
      <c r="AP103" s="237" t="str">
        <f t="shared" ca="1" si="839"/>
        <v>-</v>
      </c>
      <c r="AQ103" s="237" t="str">
        <f t="shared" ca="1" si="839"/>
        <v>-</v>
      </c>
      <c r="AR103" s="237" t="str">
        <f t="shared" ca="1" si="839"/>
        <v>-</v>
      </c>
      <c r="AS103" s="237" t="str">
        <f t="shared" ca="1" si="839"/>
        <v>-</v>
      </c>
      <c r="AT103" s="237" t="str">
        <f t="shared" ca="1" si="839"/>
        <v>-</v>
      </c>
      <c r="AU103" s="237" t="str">
        <f t="shared" ca="1" si="839"/>
        <v>-</v>
      </c>
      <c r="AV103" s="237" t="str">
        <f t="shared" ca="1" si="839"/>
        <v>-</v>
      </c>
      <c r="AW103" s="9"/>
      <c r="AX103" s="5" t="b">
        <f t="shared" ca="1" si="791"/>
        <v>0</v>
      </c>
      <c r="AY103" s="5" t="str">
        <f t="shared" ca="1" si="791"/>
        <v>-</v>
      </c>
      <c r="AZ103" s="5" t="b">
        <f t="shared" ca="1" si="791"/>
        <v>0</v>
      </c>
      <c r="BA103" s="5" t="b">
        <f t="shared" ca="1" si="791"/>
        <v>1</v>
      </c>
      <c r="BB103" s="5" t="b">
        <f t="shared" ca="1" si="791"/>
        <v>1</v>
      </c>
      <c r="BC103" s="144">
        <f t="shared" ca="1" si="791"/>
        <v>0</v>
      </c>
      <c r="BD103" s="19" t="b">
        <f t="shared" ca="1" si="792"/>
        <v>1</v>
      </c>
      <c r="BE103" s="9"/>
      <c r="BF103" s="5" t="str">
        <f t="shared" ca="1" si="793"/>
        <v>-</v>
      </c>
      <c r="BG103" s="19" t="str">
        <f t="shared" ca="1" si="794"/>
        <v>-</v>
      </c>
      <c r="BH103" s="19" t="str">
        <f t="shared" ca="1" si="794"/>
        <v>-</v>
      </c>
      <c r="BI103" s="19" t="str">
        <f t="shared" ca="1" si="794"/>
        <v>-</v>
      </c>
      <c r="BJ103" s="5" t="str">
        <f t="shared" ca="1" si="795"/>
        <v>-</v>
      </c>
      <c r="BK103" s="19" t="str">
        <f t="shared" ca="1" si="796"/>
        <v>-</v>
      </c>
      <c r="BL103" s="5" t="str">
        <f t="shared" ca="1" si="797"/>
        <v>-</v>
      </c>
      <c r="BM103" s="19" t="str">
        <f t="shared" ca="1" si="798"/>
        <v>-</v>
      </c>
      <c r="BN103" s="19" t="str">
        <f t="shared" ca="1" si="798"/>
        <v>-</v>
      </c>
      <c r="BO103" s="19" t="str">
        <f t="shared" ca="1" si="798"/>
        <v>-</v>
      </c>
      <c r="BP103" s="5" t="str">
        <f t="shared" ca="1" si="799"/>
        <v>-</v>
      </c>
      <c r="BQ103" s="9"/>
      <c r="BR103" s="19" t="str">
        <f t="shared" ca="1" si="800"/>
        <v>-</v>
      </c>
      <c r="BS103" s="19" t="str">
        <f t="shared" ca="1" si="800"/>
        <v>-</v>
      </c>
      <c r="BT103" s="19" t="str">
        <f t="shared" ca="1" si="800"/>
        <v>-</v>
      </c>
      <c r="BU103" s="19" t="str">
        <f t="shared" ca="1" si="800"/>
        <v>-</v>
      </c>
      <c r="BV103" s="19" t="str">
        <f t="shared" ca="1" si="800"/>
        <v>-</v>
      </c>
      <c r="BW103" s="19" t="str">
        <f t="shared" ca="1" si="800"/>
        <v>-</v>
      </c>
      <c r="BX103" s="19" t="str">
        <f t="shared" ca="1" si="800"/>
        <v>-</v>
      </c>
      <c r="BY103" s="19" t="str">
        <f t="shared" ca="1" si="800"/>
        <v>-</v>
      </c>
      <c r="BZ103" s="19" t="str">
        <f t="shared" ca="1" si="800"/>
        <v>-</v>
      </c>
      <c r="CA103" s="19" t="str">
        <f t="shared" ca="1" si="800"/>
        <v>-</v>
      </c>
      <c r="CB103" s="9"/>
      <c r="CC103" s="237" t="b">
        <f t="shared" ca="1" si="845"/>
        <v>1</v>
      </c>
      <c r="CD103" s="12" t="b">
        <v>1</v>
      </c>
      <c r="CE103" s="237" t="b">
        <f t="shared" ca="1" si="845"/>
        <v>1</v>
      </c>
      <c r="CF103" s="251">
        <f t="shared" ca="1" si="840"/>
        <v>2237101</v>
      </c>
      <c r="CG103" s="237" t="b">
        <f t="shared" ca="1" si="845"/>
        <v>0</v>
      </c>
      <c r="CH103" s="12" t="s">
        <v>34</v>
      </c>
      <c r="CI103" s="19" t="b">
        <f t="shared" ca="1" si="829"/>
        <v>1</v>
      </c>
      <c r="CJ103" s="237">
        <f t="shared" ca="1" si="841"/>
        <v>2237105</v>
      </c>
      <c r="CK103" s="19" t="str">
        <f t="shared" ca="1" si="829"/>
        <v>-</v>
      </c>
      <c r="CL103" s="19">
        <f t="shared" ca="1" si="829"/>
        <v>1</v>
      </c>
      <c r="CM103" s="19">
        <f t="shared" ca="1" si="829"/>
        <v>1</v>
      </c>
      <c r="CN103" s="9"/>
      <c r="CO103" s="444">
        <f t="shared" ca="1" si="802"/>
        <v>652</v>
      </c>
      <c r="CP103" s="444">
        <f t="shared" ca="1" si="802"/>
        <v>686</v>
      </c>
      <c r="CQ103" s="444">
        <f t="shared" ca="1" si="802"/>
        <v>721</v>
      </c>
      <c r="CR103" s="152">
        <f t="shared" ca="1" si="803"/>
        <v>378</v>
      </c>
      <c r="CS103" s="152">
        <f t="shared" ca="1" si="803"/>
        <v>413</v>
      </c>
      <c r="CT103" s="152">
        <f t="shared" ca="1" si="803"/>
        <v>448</v>
      </c>
      <c r="CU103" s="19" t="str">
        <f t="shared" ca="1" si="804"/>
        <v>-</v>
      </c>
      <c r="CV103" s="12" t="b">
        <v>0</v>
      </c>
      <c r="CW103" s="12" t="b">
        <v>0</v>
      </c>
      <c r="CX103" s="12" t="b">
        <v>0</v>
      </c>
      <c r="CY103" s="12" t="b">
        <v>0</v>
      </c>
      <c r="CZ103" s="19" t="b">
        <f t="shared" ca="1" si="804"/>
        <v>1</v>
      </c>
      <c r="DA103" s="19">
        <f t="shared" ca="1" si="804"/>
        <v>0</v>
      </c>
      <c r="DB103" s="19">
        <f t="shared" ca="1" si="804"/>
        <v>0</v>
      </c>
      <c r="DC103" s="19">
        <f t="shared" ca="1" si="804"/>
        <v>0</v>
      </c>
      <c r="DD103" s="19">
        <f t="shared" ca="1" si="804"/>
        <v>0</v>
      </c>
      <c r="DE103" s="19">
        <f t="shared" ca="1" si="804"/>
        <v>0</v>
      </c>
      <c r="DF103" s="19">
        <f t="shared" ca="1" si="804"/>
        <v>0</v>
      </c>
      <c r="DG103" s="19">
        <f t="shared" ca="1" si="804"/>
        <v>0</v>
      </c>
      <c r="DH103" s="19">
        <f t="shared" ca="1" si="804"/>
        <v>0</v>
      </c>
      <c r="DI103" s="19">
        <f t="shared" ca="1" si="804"/>
        <v>0</v>
      </c>
      <c r="DJ103" s="19">
        <f t="shared" ca="1" si="804"/>
        <v>0</v>
      </c>
      <c r="DK103" s="19">
        <f t="shared" ca="1" si="804"/>
        <v>0</v>
      </c>
      <c r="DL103" s="19">
        <f t="shared" ca="1" si="805"/>
        <v>0</v>
      </c>
      <c r="DM103" s="12">
        <v>3</v>
      </c>
      <c r="DN103" s="12">
        <v>3</v>
      </c>
      <c r="DO103" s="19">
        <f t="shared" ca="1" si="842"/>
        <v>0</v>
      </c>
      <c r="DP103" s="12">
        <v>1</v>
      </c>
      <c r="DQ103" s="12">
        <v>-1</v>
      </c>
      <c r="DR103" s="19" t="str">
        <f t="shared" ca="1" si="805"/>
        <v>-</v>
      </c>
      <c r="DS103" s="19" t="str">
        <f t="shared" ca="1" si="805"/>
        <v>-</v>
      </c>
      <c r="DT103" s="19" t="str">
        <f t="shared" ca="1" si="805"/>
        <v>-</v>
      </c>
      <c r="DU103" s="251">
        <f t="shared" ca="1" si="830"/>
        <v>0</v>
      </c>
      <c r="DV103" s="251">
        <f t="shared" si="843"/>
        <v>1</v>
      </c>
      <c r="DW103" s="251">
        <f t="shared" si="831"/>
        <v>-1</v>
      </c>
      <c r="DX103" s="19" t="str">
        <f t="shared" ca="1" si="805"/>
        <v>-</v>
      </c>
      <c r="DY103" s="19" t="str">
        <f t="shared" ca="1" si="805"/>
        <v>-</v>
      </c>
      <c r="DZ103" s="19" t="str">
        <f t="shared" ca="1" si="805"/>
        <v>-</v>
      </c>
      <c r="EA103" s="19" t="str">
        <f t="shared" ca="1" si="805"/>
        <v>-</v>
      </c>
      <c r="EB103" s="19" t="str">
        <f t="shared" ca="1" si="805"/>
        <v>-</v>
      </c>
      <c r="EC103" s="19" t="str">
        <f t="shared" ca="1" si="805"/>
        <v>-</v>
      </c>
      <c r="ED103" s="19">
        <f t="shared" ca="1" si="805"/>
        <v>0</v>
      </c>
      <c r="EE103" s="19">
        <f t="shared" ca="1" si="805"/>
        <v>0</v>
      </c>
      <c r="EF103" s="19">
        <f t="shared" ca="1" si="805"/>
        <v>0</v>
      </c>
      <c r="EG103" s="19">
        <f t="shared" ca="1" si="805"/>
        <v>0</v>
      </c>
      <c r="EH103" s="19">
        <f t="shared" ca="1" si="805"/>
        <v>0</v>
      </c>
      <c r="EI103" s="19">
        <f t="shared" ca="1" si="805"/>
        <v>0</v>
      </c>
      <c r="EJ103" s="19">
        <f t="shared" ca="1" si="805"/>
        <v>0</v>
      </c>
      <c r="EK103" s="19">
        <f t="shared" ca="1" si="805"/>
        <v>0</v>
      </c>
      <c r="EL103" s="19">
        <f t="shared" ca="1" si="805"/>
        <v>0</v>
      </c>
      <c r="EM103" s="19">
        <f t="shared" ca="1" si="805"/>
        <v>0</v>
      </c>
      <c r="EN103" s="19">
        <f t="shared" ca="1" si="805"/>
        <v>0</v>
      </c>
      <c r="EO103" s="19">
        <f t="shared" ca="1" si="805"/>
        <v>0</v>
      </c>
      <c r="EP103" s="19">
        <f t="shared" ca="1" si="805"/>
        <v>0</v>
      </c>
      <c r="EQ103" s="19">
        <f t="shared" ca="1" si="805"/>
        <v>0</v>
      </c>
      <c r="ER103" s="19">
        <f t="shared" ca="1" si="805"/>
        <v>0</v>
      </c>
      <c r="ES103" s="19">
        <f t="shared" ca="1" si="805"/>
        <v>0</v>
      </c>
      <c r="ET103" s="19">
        <f t="shared" ca="1" si="806"/>
        <v>0</v>
      </c>
      <c r="EU103" s="19">
        <f t="shared" ca="1" si="806"/>
        <v>0</v>
      </c>
      <c r="EV103" s="19">
        <f t="shared" ca="1" si="806"/>
        <v>0</v>
      </c>
      <c r="EW103" s="19">
        <f t="shared" ca="1" si="806"/>
        <v>0</v>
      </c>
      <c r="EX103" s="19">
        <f t="shared" ca="1" si="806"/>
        <v>0</v>
      </c>
      <c r="EY103" s="19">
        <f t="shared" ca="1" si="806"/>
        <v>0</v>
      </c>
      <c r="EZ103" s="19">
        <f t="shared" ca="1" si="806"/>
        <v>0</v>
      </c>
      <c r="FA103" s="19">
        <f t="shared" ca="1" si="806"/>
        <v>0</v>
      </c>
      <c r="FB103" s="19">
        <f t="shared" ca="1" si="806"/>
        <v>0</v>
      </c>
      <c r="FC103" s="19">
        <f t="shared" ca="1" si="806"/>
        <v>0</v>
      </c>
      <c r="FD103" s="19">
        <f t="shared" ca="1" si="806"/>
        <v>0</v>
      </c>
      <c r="FE103" s="19">
        <f t="shared" ca="1" si="806"/>
        <v>0</v>
      </c>
      <c r="FF103" s="19">
        <f t="shared" ca="1" si="806"/>
        <v>0</v>
      </c>
      <c r="FG103" s="19">
        <f t="shared" ca="1" si="806"/>
        <v>0</v>
      </c>
      <c r="FH103" s="19">
        <f t="shared" ca="1" si="806"/>
        <v>0</v>
      </c>
      <c r="FI103" s="19">
        <f t="shared" ca="1" si="806"/>
        <v>0</v>
      </c>
      <c r="FJ103" s="19">
        <f t="shared" ca="1" si="807"/>
        <v>0</v>
      </c>
      <c r="FK103" s="19">
        <f t="shared" ca="1" si="807"/>
        <v>0</v>
      </c>
      <c r="FL103" s="19">
        <f t="shared" ca="1" si="807"/>
        <v>0</v>
      </c>
      <c r="FM103" s="19">
        <f t="shared" ca="1" si="807"/>
        <v>0</v>
      </c>
      <c r="FN103" s="19">
        <f t="shared" ca="1" si="807"/>
        <v>0</v>
      </c>
      <c r="FO103" s="19">
        <f t="shared" ca="1" si="807"/>
        <v>0</v>
      </c>
      <c r="FP103" s="19">
        <f t="shared" ca="1" si="807"/>
        <v>0</v>
      </c>
      <c r="FQ103" s="19">
        <f t="shared" ca="1" si="807"/>
        <v>0</v>
      </c>
      <c r="FR103" s="19">
        <f t="shared" ca="1" si="807"/>
        <v>0</v>
      </c>
      <c r="FS103" s="19">
        <f t="shared" ca="1" si="807"/>
        <v>0</v>
      </c>
      <c r="FT103" s="19">
        <f t="shared" ca="1" si="807"/>
        <v>0</v>
      </c>
      <c r="FU103" s="19">
        <f t="shared" ca="1" si="807"/>
        <v>0</v>
      </c>
      <c r="FV103" s="19">
        <f t="shared" ca="1" si="807"/>
        <v>0</v>
      </c>
      <c r="FW103" s="19">
        <f t="shared" ca="1" si="807"/>
        <v>0</v>
      </c>
      <c r="FX103" s="19">
        <f t="shared" ca="1" si="807"/>
        <v>0</v>
      </c>
      <c r="FY103" s="19">
        <f t="shared" ca="1" si="807"/>
        <v>0</v>
      </c>
      <c r="FZ103" s="19">
        <f t="shared" ca="1" si="807"/>
        <v>0</v>
      </c>
      <c r="GA103" s="19">
        <f t="shared" ca="1" si="807"/>
        <v>0</v>
      </c>
      <c r="GB103" s="19">
        <f t="shared" ca="1" si="807"/>
        <v>0</v>
      </c>
      <c r="GC103" s="19">
        <f t="shared" ca="1" si="807"/>
        <v>0</v>
      </c>
      <c r="GD103" s="19">
        <f t="shared" ca="1" si="807"/>
        <v>0</v>
      </c>
      <c r="GE103" s="19">
        <f t="shared" ca="1" si="807"/>
        <v>0</v>
      </c>
      <c r="GF103" s="19">
        <f t="shared" ca="1" si="807"/>
        <v>0</v>
      </c>
      <c r="GG103" s="19">
        <f t="shared" ca="1" si="807"/>
        <v>0</v>
      </c>
      <c r="GH103" s="19">
        <f t="shared" ca="1" si="807"/>
        <v>0</v>
      </c>
      <c r="GI103" s="19">
        <f t="shared" ca="1" si="807"/>
        <v>0</v>
      </c>
      <c r="GJ103" s="19">
        <f t="shared" ca="1" si="807"/>
        <v>0</v>
      </c>
      <c r="GK103" s="19">
        <f t="shared" ca="1" si="807"/>
        <v>0</v>
      </c>
      <c r="GL103" s="19">
        <f t="shared" ca="1" si="807"/>
        <v>0</v>
      </c>
      <c r="GM103" s="19">
        <f t="shared" ca="1" si="807"/>
        <v>0</v>
      </c>
      <c r="GN103" s="19">
        <f t="shared" ca="1" si="807"/>
        <v>0</v>
      </c>
      <c r="GO103" s="19">
        <f t="shared" ca="1" si="807"/>
        <v>0</v>
      </c>
      <c r="GP103" s="19">
        <f t="shared" ca="1" si="807"/>
        <v>0</v>
      </c>
      <c r="GQ103" s="19">
        <f t="shared" ca="1" si="807"/>
        <v>0</v>
      </c>
      <c r="GR103" s="19">
        <f t="shared" ca="1" si="807"/>
        <v>0</v>
      </c>
      <c r="GS103" s="19">
        <f t="shared" ca="1" si="807"/>
        <v>0</v>
      </c>
      <c r="GT103" s="19">
        <f t="shared" ca="1" si="807"/>
        <v>0</v>
      </c>
      <c r="GU103" s="19">
        <f t="shared" ca="1" si="807"/>
        <v>0</v>
      </c>
      <c r="GV103" s="19">
        <f t="shared" ca="1" si="807"/>
        <v>0</v>
      </c>
      <c r="GW103" s="19">
        <f t="shared" ref="GW103:JC103" ca="1" si="846">OFFSET(GW$5,$B103,0)</f>
        <v>0</v>
      </c>
      <c r="GX103" s="19">
        <f t="shared" ca="1" si="846"/>
        <v>0</v>
      </c>
      <c r="GY103" s="19">
        <f t="shared" ca="1" si="846"/>
        <v>0</v>
      </c>
      <c r="GZ103" s="19">
        <f t="shared" ca="1" si="846"/>
        <v>0</v>
      </c>
      <c r="HA103" s="19">
        <f t="shared" ca="1" si="846"/>
        <v>0</v>
      </c>
      <c r="HB103" s="19">
        <f t="shared" ca="1" si="846"/>
        <v>0</v>
      </c>
      <c r="HC103" s="19">
        <f t="shared" ca="1" si="846"/>
        <v>0</v>
      </c>
      <c r="HD103" s="19">
        <f t="shared" ca="1" si="846"/>
        <v>0</v>
      </c>
      <c r="HE103" s="19">
        <f t="shared" ca="1" si="846"/>
        <v>0</v>
      </c>
      <c r="HF103" s="19">
        <f t="shared" ca="1" si="846"/>
        <v>0</v>
      </c>
      <c r="HG103" s="19">
        <f t="shared" ca="1" si="846"/>
        <v>0</v>
      </c>
      <c r="HH103" s="19">
        <f t="shared" ca="1" si="846"/>
        <v>0</v>
      </c>
      <c r="HI103" s="19">
        <f t="shared" ca="1" si="846"/>
        <v>0</v>
      </c>
      <c r="HJ103" s="19">
        <f t="shared" ca="1" si="846"/>
        <v>0</v>
      </c>
      <c r="HK103" s="19">
        <f t="shared" ca="1" si="846"/>
        <v>0</v>
      </c>
      <c r="HL103" s="19">
        <f t="shared" ca="1" si="846"/>
        <v>0</v>
      </c>
      <c r="HM103" s="19">
        <f t="shared" ca="1" si="846"/>
        <v>0</v>
      </c>
      <c r="HN103" s="19">
        <f t="shared" ca="1" si="846"/>
        <v>0</v>
      </c>
      <c r="HO103" s="19">
        <f t="shared" ca="1" si="846"/>
        <v>0</v>
      </c>
      <c r="HP103" s="19">
        <f t="shared" ca="1" si="846"/>
        <v>0</v>
      </c>
      <c r="HQ103" s="19">
        <f t="shared" ca="1" si="808"/>
        <v>0</v>
      </c>
      <c r="HR103" s="19">
        <f t="shared" ca="1" si="808"/>
        <v>0</v>
      </c>
      <c r="HS103" s="19">
        <f t="shared" ca="1" si="808"/>
        <v>0</v>
      </c>
      <c r="HT103" s="19">
        <f t="shared" ca="1" si="808"/>
        <v>0</v>
      </c>
      <c r="HU103" s="19">
        <f t="shared" ca="1" si="808"/>
        <v>0</v>
      </c>
      <c r="HV103" s="19">
        <f t="shared" ca="1" si="808"/>
        <v>0</v>
      </c>
      <c r="HW103" s="19">
        <f t="shared" ca="1" si="808"/>
        <v>0</v>
      </c>
      <c r="HX103" s="19">
        <f t="shared" ca="1" si="808"/>
        <v>0</v>
      </c>
      <c r="HY103" s="19">
        <f t="shared" ca="1" si="808"/>
        <v>0</v>
      </c>
      <c r="HZ103" s="19">
        <f t="shared" ca="1" si="808"/>
        <v>0</v>
      </c>
      <c r="IA103" s="19">
        <f t="shared" ca="1" si="808"/>
        <v>0</v>
      </c>
      <c r="IB103" s="19">
        <f t="shared" ca="1" si="808"/>
        <v>0</v>
      </c>
      <c r="IC103" s="19">
        <f t="shared" ca="1" si="808"/>
        <v>0</v>
      </c>
      <c r="ID103" s="19">
        <f t="shared" ca="1" si="808"/>
        <v>0</v>
      </c>
      <c r="IE103" s="5">
        <f t="shared" ca="1" si="809"/>
        <v>67</v>
      </c>
      <c r="IF103" s="9"/>
      <c r="IG103" s="5">
        <f t="shared" ca="1" si="810"/>
        <v>1</v>
      </c>
      <c r="IH103" s="5" t="b">
        <f t="shared" ca="1" si="810"/>
        <v>0</v>
      </c>
      <c r="II103" s="19">
        <f t="shared" ca="1" si="811"/>
        <v>0</v>
      </c>
      <c r="IJ103" s="5">
        <f t="shared" ca="1" si="810"/>
        <v>55</v>
      </c>
      <c r="IK103" s="19">
        <f t="shared" ca="1" si="811"/>
        <v>1</v>
      </c>
      <c r="IL103" s="19">
        <f t="shared" ca="1" si="811"/>
        <v>0</v>
      </c>
      <c r="IM103" s="19">
        <f t="shared" ca="1" si="811"/>
        <v>0</v>
      </c>
      <c r="IN103" s="19">
        <f t="shared" ca="1" si="811"/>
        <v>0</v>
      </c>
      <c r="IO103" s="19">
        <f t="shared" ca="1" si="811"/>
        <v>0</v>
      </c>
      <c r="IP103" s="19">
        <f t="shared" ca="1" si="811"/>
        <v>0</v>
      </c>
      <c r="IQ103" s="19">
        <f t="shared" ca="1" si="811"/>
        <v>0</v>
      </c>
      <c r="IR103" s="19">
        <f t="shared" ca="1" si="811"/>
        <v>0</v>
      </c>
      <c r="IS103" s="19">
        <f t="shared" ca="1" si="811"/>
        <v>0</v>
      </c>
      <c r="IT103" s="19">
        <f t="shared" ca="1" si="811"/>
        <v>0</v>
      </c>
      <c r="IU103" s="19">
        <f t="shared" ca="1" si="811"/>
        <v>0</v>
      </c>
      <c r="IV103" s="19">
        <f t="shared" ca="1" si="811"/>
        <v>0</v>
      </c>
      <c r="IW103" s="19">
        <f t="shared" ca="1" si="811"/>
        <v>0</v>
      </c>
      <c r="IX103" s="19">
        <f t="shared" ca="1" si="811"/>
        <v>0</v>
      </c>
      <c r="IY103" s="19">
        <f t="shared" ca="1" si="811"/>
        <v>0</v>
      </c>
      <c r="IZ103" s="19">
        <f t="shared" ca="1" si="811"/>
        <v>0</v>
      </c>
      <c r="JA103" s="19">
        <f t="shared" ca="1" si="811"/>
        <v>0</v>
      </c>
      <c r="JB103" s="19">
        <f t="shared" ca="1" si="811"/>
        <v>0</v>
      </c>
      <c r="JC103" s="19">
        <f t="shared" ca="1" si="811"/>
        <v>0</v>
      </c>
      <c r="JD103" s="19">
        <f t="shared" ca="1" si="811"/>
        <v>0</v>
      </c>
      <c r="JE103" s="19">
        <f t="shared" ca="1" si="811"/>
        <v>0</v>
      </c>
      <c r="JF103" s="19">
        <f t="shared" ca="1" si="811"/>
        <v>0</v>
      </c>
      <c r="JG103" s="19">
        <f t="shared" ca="1" si="811"/>
        <v>1</v>
      </c>
      <c r="JH103" s="19">
        <f t="shared" ca="1" si="811"/>
        <v>0</v>
      </c>
      <c r="JI103" s="19">
        <f t="shared" ca="1" si="811"/>
        <v>1</v>
      </c>
      <c r="JJ103" s="9"/>
      <c r="JK103" s="5" t="b">
        <f t="shared" ca="1" si="812"/>
        <v>0</v>
      </c>
      <c r="JL103" s="19" t="str">
        <f t="shared" ca="1" si="813"/>
        <v>-</v>
      </c>
      <c r="JM103" s="19" t="str">
        <f t="shared" ca="1" si="813"/>
        <v>-</v>
      </c>
      <c r="JN103" s="5" t="b">
        <f t="shared" ca="1" si="814"/>
        <v>0</v>
      </c>
      <c r="JO103" s="5" t="b">
        <f t="shared" ca="1" si="814"/>
        <v>0</v>
      </c>
      <c r="JP103" s="5" t="b">
        <f t="shared" ca="1" si="814"/>
        <v>1</v>
      </c>
      <c r="JQ103" s="144">
        <f t="shared" ca="1" si="832"/>
        <v>1</v>
      </c>
      <c r="JR103" s="144">
        <f t="shared" ca="1" si="832"/>
        <v>1</v>
      </c>
      <c r="JS103" s="19" t="str">
        <f t="shared" ca="1" si="833"/>
        <v>-</v>
      </c>
      <c r="JT103" s="19" t="str">
        <f t="shared" ca="1" si="833"/>
        <v>-</v>
      </c>
      <c r="JU103" s="19" t="str">
        <f t="shared" ca="1" si="833"/>
        <v>-</v>
      </c>
      <c r="JV103" s="19" t="str">
        <f t="shared" ca="1" si="833"/>
        <v>-</v>
      </c>
      <c r="JW103" s="19">
        <f t="shared" ca="1" si="833"/>
        <v>1</v>
      </c>
      <c r="JX103" s="19">
        <f t="shared" ca="1" si="833"/>
        <v>0.66</v>
      </c>
      <c r="JY103" s="19" t="str">
        <f t="shared" ca="1" si="833"/>
        <v>-</v>
      </c>
      <c r="JZ103" s="5" t="b" cm="1">
        <f t="array" aca="1" ref="JZ103" ca="1">IF(OR(KA103:KH103&lt;&gt;"-"),TRUE,"-")</f>
        <v>1</v>
      </c>
      <c r="KA103" s="237">
        <f t="shared" ca="1" si="844"/>
        <v>2</v>
      </c>
      <c r="KB103" s="237">
        <f t="shared" ca="1" si="844"/>
        <v>2</v>
      </c>
      <c r="KC103" s="237">
        <f t="shared" ca="1" si="844"/>
        <v>2</v>
      </c>
      <c r="KD103" s="237">
        <f t="shared" ca="1" si="844"/>
        <v>2</v>
      </c>
      <c r="KE103" s="237">
        <f t="shared" ca="1" si="844"/>
        <v>2</v>
      </c>
      <c r="KF103" s="237">
        <f t="shared" ca="1" si="844"/>
        <v>2</v>
      </c>
      <c r="KG103" s="237">
        <f t="shared" ca="1" si="844"/>
        <v>2</v>
      </c>
      <c r="KH103" s="237">
        <f t="shared" ca="1" si="844"/>
        <v>2</v>
      </c>
      <c r="KI103" s="5" t="str">
        <f t="array" aca="1" ref="KI103" ca="1">IF(OR(KJ103:KP103&lt;&gt;"-"),TRUE,"-")</f>
        <v>-</v>
      </c>
      <c r="KJ103" s="19" t="str">
        <f t="shared" ca="1" si="835"/>
        <v>-</v>
      </c>
      <c r="KK103" s="19" t="str">
        <f t="shared" ca="1" si="835"/>
        <v>-</v>
      </c>
      <c r="KL103" s="19" t="str">
        <f t="shared" ca="1" si="835"/>
        <v>-</v>
      </c>
      <c r="KM103" s="19" t="str">
        <f t="shared" ca="1" si="835"/>
        <v>-</v>
      </c>
      <c r="KN103" s="19" t="str">
        <f t="shared" ca="1" si="835"/>
        <v>-</v>
      </c>
      <c r="KO103" s="19" t="str">
        <f t="shared" ca="1" si="835"/>
        <v>-</v>
      </c>
      <c r="KP103" s="19" t="str">
        <f t="shared" ca="1" si="835"/>
        <v>-</v>
      </c>
      <c r="KQ103" s="19" t="b">
        <f t="shared" ca="1" si="835"/>
        <v>0</v>
      </c>
      <c r="KR103" s="144">
        <f t="shared" ca="1" si="816"/>
        <v>2</v>
      </c>
      <c r="KS103" s="19">
        <f t="shared" ca="1" si="835"/>
        <v>2</v>
      </c>
      <c r="KT103" s="19" t="b">
        <f t="shared" ca="1" si="835"/>
        <v>0</v>
      </c>
      <c r="KU103" s="19" t="str">
        <f t="shared" ca="1" si="835"/>
        <v>-</v>
      </c>
      <c r="KV103" s="5" t="str">
        <f t="shared" ca="1" si="817"/>
        <v>-</v>
      </c>
      <c r="KW103" s="5" t="str">
        <f t="shared" ca="1" si="817"/>
        <v>-</v>
      </c>
      <c r="KX103" s="5" t="str">
        <f t="shared" ca="1" si="817"/>
        <v>-</v>
      </c>
      <c r="KY103" s="5" t="str">
        <f t="shared" ca="1" si="817"/>
        <v>-</v>
      </c>
      <c r="KZ103" s="19" t="b">
        <f t="shared" ca="1" si="836"/>
        <v>0</v>
      </c>
      <c r="LA103" s="19" t="str">
        <f t="shared" ca="1" si="836"/>
        <v>-</v>
      </c>
      <c r="LB103" s="19" t="str">
        <f t="shared" ca="1" si="836"/>
        <v>-</v>
      </c>
      <c r="LC103" s="19" t="b">
        <f t="shared" ca="1" si="836"/>
        <v>1</v>
      </c>
      <c r="LD103" s="19">
        <f t="shared" ca="1" si="836"/>
        <v>0.75</v>
      </c>
      <c r="LE103" s="19">
        <f t="shared" ca="1" si="836"/>
        <v>0.75</v>
      </c>
      <c r="LF103" s="19">
        <f t="shared" ca="1" si="836"/>
        <v>0.99</v>
      </c>
      <c r="LG103" s="19">
        <f t="shared" ca="1" si="836"/>
        <v>0.5</v>
      </c>
      <c r="LH103" s="19">
        <f t="shared" ca="1" si="836"/>
        <v>0</v>
      </c>
      <c r="LI103" s="19">
        <f t="shared" ca="1" si="836"/>
        <v>0</v>
      </c>
      <c r="LJ103" s="19" t="str">
        <f t="shared" ca="1" si="836"/>
        <v>-</v>
      </c>
      <c r="LK103" s="5" cm="1">
        <f t="array" aca="1" ref="LK103" ca="1">INDEX(i.meatgrid,$Q103,LK$7)</f>
        <v>1092</v>
      </c>
      <c r="LL103" s="19" t="str">
        <f t="shared" ca="1" si="818"/>
        <v>-</v>
      </c>
      <c r="LM103" s="5">
        <f t="shared" ca="1" si="819"/>
        <v>1</v>
      </c>
      <c r="LN103" s="9"/>
      <c r="LO103" s="19">
        <f t="shared" ca="1" si="818"/>
        <v>70</v>
      </c>
      <c r="LP103" s="19">
        <f t="shared" ca="1" si="820"/>
        <v>50</v>
      </c>
      <c r="LQ103" s="19">
        <f t="shared" ca="1" si="820"/>
        <v>80</v>
      </c>
      <c r="LR103" s="19">
        <f t="shared" ca="1" si="820"/>
        <v>50</v>
      </c>
      <c r="LS103" s="5" t="b" cm="1">
        <f t="array" aca="1" ref="LS103" ca="1">INDEX(i.meatgrid,$Q103,LS$7)</f>
        <v>1</v>
      </c>
      <c r="LT103" s="5" t="b" cm="1">
        <f t="array" aca="1" ref="LT103" ca="1">INDEX(i.meatgrid,$Q103,LT$7)</f>
        <v>0</v>
      </c>
      <c r="LU103" s="5" t="str" cm="1">
        <f t="array" aca="1" ref="LU103" ca="1">INDEX(i.meatgrid,$Q103,LU$7)</f>
        <v>-</v>
      </c>
      <c r="LV103" s="5" t="str" cm="1">
        <f t="array" aca="1" ref="LV103" ca="1">INDEX(i.meatgrid,$Q103,LV$7)</f>
        <v>-</v>
      </c>
      <c r="LW103" s="19">
        <f t="shared" ca="1" si="821"/>
        <v>1</v>
      </c>
      <c r="LX103" s="5">
        <f t="shared" ca="1" si="822"/>
        <v>1</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0</v>
      </c>
      <c r="MC103" s="5" cm="1">
        <f t="array" aca="1" ref="MC103" ca="1">INDEX(i.meatgrid,$Q103,MC$7)</f>
        <v>0</v>
      </c>
      <c r="MD103" s="5" cm="1">
        <f t="array" aca="1" ref="MD103" ca="1">INDEX(i.meatgrid,$Q103,MD$7)</f>
        <v>1</v>
      </c>
      <c r="ME103" s="5" cm="1">
        <f t="array" aca="1" ref="ME103" ca="1">INDEX(i.meatgrid,$Q103,ME$7)</f>
        <v>1</v>
      </c>
      <c r="MF103" s="5" cm="1">
        <f t="array" aca="1" ref="MF103" ca="1">INDEX(i.meatgrid,$Q103,MF$7)</f>
        <v>1</v>
      </c>
      <c r="MG103" s="19">
        <f t="shared" ca="1" si="823"/>
        <v>1</v>
      </c>
      <c r="MH103" s="9"/>
      <c r="MI103" s="19" t="b">
        <f t="shared" ca="1" si="824"/>
        <v>0</v>
      </c>
      <c r="MJ103" s="19" t="b">
        <f t="shared" ca="1" si="824"/>
        <v>0</v>
      </c>
      <c r="MK103" s="19">
        <f t="shared" ca="1" si="824"/>
        <v>1</v>
      </c>
      <c r="ML103" s="19">
        <f t="shared" ca="1" si="824"/>
        <v>0.75</v>
      </c>
      <c r="MM103" s="19">
        <f t="shared" ca="1" si="824"/>
        <v>0.75</v>
      </c>
      <c r="MN103" s="19">
        <f t="shared" ca="1" si="824"/>
        <v>0.8</v>
      </c>
      <c r="MO103" s="19">
        <f t="shared" ca="1" si="824"/>
        <v>0.82499999999999996</v>
      </c>
      <c r="MP103" s="19">
        <f t="shared" ca="1" si="824"/>
        <v>0.875</v>
      </c>
      <c r="MQ103" s="19">
        <f t="shared" ca="1" si="824"/>
        <v>0.9</v>
      </c>
      <c r="MR103" s="19">
        <f t="shared" ca="1" si="824"/>
        <v>1</v>
      </c>
      <c r="MS103" s="19">
        <f t="shared" ca="1" si="824"/>
        <v>0.875</v>
      </c>
      <c r="MT103" s="19" t="b">
        <f t="shared" ca="1" si="824"/>
        <v>1</v>
      </c>
      <c r="MU103" s="19">
        <f t="shared" ca="1" si="824"/>
        <v>74.989999999999995</v>
      </c>
      <c r="MV103" s="19" t="str">
        <f t="shared" ca="1" si="824"/>
        <v>-</v>
      </c>
      <c r="MW103" s="19" t="str">
        <f t="shared" ca="1" si="824"/>
        <v>-</v>
      </c>
      <c r="MX103" s="19" t="str">
        <f t="shared" ca="1" si="824"/>
        <v>-</v>
      </c>
      <c r="MY103" s="19" t="str">
        <f t="shared" ca="1" si="825"/>
        <v>-</v>
      </c>
      <c r="MZ103" s="19" t="str">
        <f t="shared" ca="1" si="825"/>
        <v>-</v>
      </c>
      <c r="NA103" s="19" t="str">
        <f t="shared" ca="1" si="825"/>
        <v>-</v>
      </c>
      <c r="NB103" s="19" t="str">
        <f t="shared" ca="1" si="825"/>
        <v>-</v>
      </c>
      <c r="NC103" s="19">
        <f t="shared" ca="1" si="825"/>
        <v>36.99</v>
      </c>
      <c r="ND103" s="19">
        <f t="shared" ca="1" si="825"/>
        <v>36.99</v>
      </c>
      <c r="NE103" s="19" t="str">
        <f t="shared" ca="1" si="825"/>
        <v>-</v>
      </c>
      <c r="NF103" s="19" t="str">
        <f t="shared" ca="1" si="825"/>
        <v>-</v>
      </c>
      <c r="NG103" s="19" t="str">
        <f t="shared" ca="1" si="825"/>
        <v>-</v>
      </c>
      <c r="NH103" s="19" t="str">
        <f t="shared" ca="1" si="825"/>
        <v>-</v>
      </c>
      <c r="NI103" s="19" t="str">
        <f t="shared" ca="1" si="825"/>
        <v>-</v>
      </c>
      <c r="NJ103" s="19">
        <f t="shared" ca="1" si="825"/>
        <v>49.99</v>
      </c>
      <c r="NK103" s="19">
        <f t="shared" ca="1" si="825"/>
        <v>49.99</v>
      </c>
      <c r="NL103" s="19">
        <f t="shared" ca="1" si="825"/>
        <v>49.99</v>
      </c>
      <c r="NM103" s="19">
        <f t="shared" ca="1" si="825"/>
        <v>49.99</v>
      </c>
      <c r="NN103" s="19">
        <f t="shared" ca="1" si="825"/>
        <v>49.99</v>
      </c>
      <c r="NO103" s="19">
        <f t="shared" ca="1" si="825"/>
        <v>49.99</v>
      </c>
      <c r="NP103" s="19">
        <f t="shared" ca="1" si="825"/>
        <v>49.99</v>
      </c>
      <c r="NQ103" s="19">
        <f t="shared" ca="1" si="825"/>
        <v>49.99</v>
      </c>
      <c r="NR103" s="19">
        <f t="shared" ca="1" si="825"/>
        <v>412.99</v>
      </c>
      <c r="NS103" s="19">
        <f t="shared" ca="1" si="825"/>
        <v>412.99</v>
      </c>
      <c r="NT103" s="19" t="str">
        <f t="shared" ca="1" si="825"/>
        <v>-</v>
      </c>
      <c r="NU103" s="19" t="str">
        <f t="shared" ca="1" si="825"/>
        <v>-</v>
      </c>
      <c r="NV103" s="19" t="str">
        <f t="shared" ca="1" si="825"/>
        <v>-</v>
      </c>
      <c r="NW103" s="19" t="str">
        <f t="shared" ca="1" si="825"/>
        <v>-</v>
      </c>
      <c r="NX103" s="19" t="str">
        <f t="shared" ca="1" si="825"/>
        <v>-</v>
      </c>
      <c r="NY103" s="19">
        <f t="shared" ca="1" si="825"/>
        <v>6.8900000000000006</v>
      </c>
      <c r="NZ103" s="19">
        <f t="shared" ca="1" si="825"/>
        <v>6.8900000000000006</v>
      </c>
      <c r="OA103" s="19">
        <f t="shared" ca="1" si="825"/>
        <v>6.8900000000000006</v>
      </c>
      <c r="OB103" s="19">
        <f t="shared" ca="1" si="825"/>
        <v>6.8900000000000006</v>
      </c>
      <c r="OC103" s="19">
        <f t="shared" ca="1" si="825"/>
        <v>6.8900000000000006</v>
      </c>
      <c r="OD103" s="19">
        <f t="shared" ca="1" si="825"/>
        <v>6.8900000000000006</v>
      </c>
      <c r="OE103" s="19">
        <f t="shared" ca="1" si="825"/>
        <v>6.8900000000000006</v>
      </c>
      <c r="OF103" s="19">
        <f t="shared" ca="1" si="825"/>
        <v>6.8900000000000006</v>
      </c>
      <c r="OG103" s="19">
        <f t="shared" ca="1" si="825"/>
        <v>346.99</v>
      </c>
      <c r="OH103" s="19">
        <f t="shared" ca="1" si="825"/>
        <v>346.99</v>
      </c>
      <c r="OI103" s="19" t="str">
        <f t="shared" ca="1" si="825"/>
        <v>-</v>
      </c>
      <c r="OJ103" s="19" t="str">
        <f t="shared" ca="1" si="825"/>
        <v>-</v>
      </c>
      <c r="OK103" s="19" t="str">
        <f t="shared" ca="1" si="825"/>
        <v>-</v>
      </c>
      <c r="OL103" s="19" t="str">
        <f t="shared" ca="1" si="825"/>
        <v>-</v>
      </c>
      <c r="OM103" s="19" t="str">
        <f t="shared" ca="1" si="825"/>
        <v>-</v>
      </c>
      <c r="ON103" s="19">
        <f t="shared" ca="1" si="825"/>
        <v>0</v>
      </c>
      <c r="OO103" s="24">
        <v>0</v>
      </c>
    </row>
    <row r="104" spans="1:405" outlineLevel="2">
      <c r="A104" s="21">
        <f t="shared" si="158"/>
        <v>99</v>
      </c>
      <c r="B104" s="222">
        <f t="shared" ca="1" si="837"/>
        <v>94</v>
      </c>
      <c r="C104">
        <v>203</v>
      </c>
      <c r="D104" s="549" t="str">
        <f t="shared" ca="1" si="786"/>
        <v>GSM</v>
      </c>
      <c r="E104" t="b">
        <v>0</v>
      </c>
      <c r="F104" t="b">
        <v>0</v>
      </c>
      <c r="G104" t="b">
        <f t="shared" si="787"/>
        <v>0</v>
      </c>
      <c r="H104" s="237">
        <f t="shared" ca="1" si="838"/>
        <v>2</v>
      </c>
      <c r="I104" s="237">
        <f t="shared" ca="1" si="838"/>
        <v>1</v>
      </c>
      <c r="J104" s="237" t="str">
        <f t="shared" ca="1" si="838"/>
        <v/>
      </c>
      <c r="K104" s="237">
        <f t="shared" ca="1" si="838"/>
        <v>2</v>
      </c>
      <c r="L104" s="237">
        <f t="shared" ca="1" si="826"/>
        <v>2</v>
      </c>
      <c r="M104" s="237">
        <f t="shared" ca="1" si="826"/>
        <v>2</v>
      </c>
      <c r="N104" s="237">
        <f t="shared" ca="1" si="838"/>
        <v>3</v>
      </c>
      <c r="O104" s="237">
        <f t="shared" ca="1" si="826"/>
        <v>1</v>
      </c>
      <c r="P104" s="237">
        <f t="shared" ca="1" si="838"/>
        <v>1</v>
      </c>
      <c r="Q104" s="237">
        <f t="shared" ca="1" si="838"/>
        <v>7</v>
      </c>
      <c r="R104" s="237">
        <f t="shared" ca="1" si="838"/>
        <v>1</v>
      </c>
      <c r="S104" s="237">
        <f t="shared" ca="1" si="838"/>
        <v>1</v>
      </c>
      <c r="T104" s="237">
        <f t="shared" ca="1" si="838"/>
        <v>1</v>
      </c>
      <c r="U104" s="275"/>
      <c r="V104" s="275"/>
      <c r="W104" s="237">
        <f t="shared" ca="1" si="827"/>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88"/>
        <v>2</v>
      </c>
      <c r="AH104" s="5">
        <f t="shared" ca="1" si="788"/>
        <v>0</v>
      </c>
      <c r="AI104" s="5">
        <f t="shared" ca="1" si="789"/>
        <v>1</v>
      </c>
      <c r="AJ104">
        <f t="shared" ca="1" si="790"/>
        <v>1</v>
      </c>
      <c r="AK104">
        <v>1</v>
      </c>
      <c r="AL104" s="231" t="str">
        <f ca="1">TEXT(LEFT(OFFSET(AL104,-1,0),5)+1,"00000")&amp;MID(OFFSET(AL104,-1,0),6,FIND(" ",OFFSET(AL104,-1,0),7)-5)
&amp; $D104           &amp; IF($IG104=0," FWM","")&amp;IF($IG104=1," MWM","")&amp;IF($IG104=5," Mat","")&amp;IF($IH104=TRUE,"&amp;BBT","    ")          &amp; " Day"&amp;INDEX(i.DOY,$N104,1)
&amp; " Scan"&amp;TEXT($O104,"0")        &amp;" "&amp; INDEX(DataMaster!$B$98:$B$104,$Q104,0)
&amp; " WP"&amp;TEXT($LW104*100,"000p")           &amp; " MP"&amp;TEXT($LX104*100,"000p")           &amp; " GP"&amp;TEXT($MG104*100,"000p")
&amp; " T_" &amp; IF(AND($CC104,$CE104),"TRUE ")        &amp; " (F"&amp;3+COUNTIF($CV104:$CY104,TRUE)&amp;3&amp;"N"&amp;$DM104&amp;$DN104&amp;")"</f>
        <v>00006 FeedSupply_DSP GSM MWM     Day204 Scan1 Older Mutton WP100p MP100p GP100p T_TRUE  (F33N11)</v>
      </c>
      <c r="AM104" s="9" t="str">
        <f ca="1">IF(COUNTIF(AL$5:AL104,AL104)=1,"-","Dup")</f>
        <v>-</v>
      </c>
      <c r="AN104" s="9"/>
      <c r="AO104" s="237" t="str">
        <f t="shared" ca="1" si="839"/>
        <v>-</v>
      </c>
      <c r="AP104" s="237" t="str">
        <f t="shared" ca="1" si="839"/>
        <v>-</v>
      </c>
      <c r="AQ104" s="237" t="str">
        <f t="shared" ca="1" si="839"/>
        <v>-</v>
      </c>
      <c r="AR104" s="237" t="str">
        <f t="shared" ca="1" si="839"/>
        <v>-</v>
      </c>
      <c r="AS104" s="237" t="str">
        <f t="shared" ca="1" si="839"/>
        <v>-</v>
      </c>
      <c r="AT104" s="237" t="str">
        <f t="shared" ca="1" si="839"/>
        <v>-</v>
      </c>
      <c r="AU104" s="237" t="str">
        <f t="shared" ca="1" si="839"/>
        <v>-</v>
      </c>
      <c r="AV104" s="237" t="str">
        <f t="shared" ca="1" si="839"/>
        <v>-</v>
      </c>
      <c r="AW104" s="9"/>
      <c r="AX104" s="5" t="b">
        <f t="shared" ca="1" si="791"/>
        <v>0</v>
      </c>
      <c r="AY104" s="5" t="str">
        <f t="shared" ca="1" si="791"/>
        <v>-</v>
      </c>
      <c r="AZ104" s="5" t="b">
        <f t="shared" ca="1" si="791"/>
        <v>0</v>
      </c>
      <c r="BA104" s="5" t="b">
        <f t="shared" ca="1" si="791"/>
        <v>1</v>
      </c>
      <c r="BB104" s="5" t="b">
        <f t="shared" ca="1" si="791"/>
        <v>1</v>
      </c>
      <c r="BC104" s="144">
        <f t="shared" ca="1" si="791"/>
        <v>0</v>
      </c>
      <c r="BD104" s="19" t="b">
        <f t="shared" ca="1" si="792"/>
        <v>1</v>
      </c>
      <c r="BE104" s="9"/>
      <c r="BF104" s="5" t="str">
        <f t="shared" ca="1" si="793"/>
        <v>-</v>
      </c>
      <c r="BG104" s="19" t="str">
        <f t="shared" ca="1" si="794"/>
        <v>-</v>
      </c>
      <c r="BH104" s="19" t="str">
        <f t="shared" ca="1" si="794"/>
        <v>-</v>
      </c>
      <c r="BI104" s="19" t="str">
        <f t="shared" ca="1" si="794"/>
        <v>-</v>
      </c>
      <c r="BJ104" s="5" t="str">
        <f t="shared" ca="1" si="795"/>
        <v>-</v>
      </c>
      <c r="BK104" s="19" t="str">
        <f t="shared" ca="1" si="796"/>
        <v>-</v>
      </c>
      <c r="BL104" s="5" t="str">
        <f t="shared" ca="1" si="797"/>
        <v>-</v>
      </c>
      <c r="BM104" s="19" t="str">
        <f t="shared" ca="1" si="798"/>
        <v>-</v>
      </c>
      <c r="BN104" s="19" t="str">
        <f t="shared" ca="1" si="798"/>
        <v>-</v>
      </c>
      <c r="BO104" s="19" t="str">
        <f t="shared" ca="1" si="798"/>
        <v>-</v>
      </c>
      <c r="BP104" s="5" t="str">
        <f t="shared" ca="1" si="799"/>
        <v>-</v>
      </c>
      <c r="BQ104" s="9"/>
      <c r="BR104" s="19" t="str">
        <f t="shared" ca="1" si="800"/>
        <v>-</v>
      </c>
      <c r="BS104" s="19" t="str">
        <f t="shared" ca="1" si="800"/>
        <v>-</v>
      </c>
      <c r="BT104" s="19" t="str">
        <f t="shared" ca="1" si="800"/>
        <v>-</v>
      </c>
      <c r="BU104" s="19" t="str">
        <f t="shared" ca="1" si="800"/>
        <v>-</v>
      </c>
      <c r="BV104" s="19" t="str">
        <f t="shared" ca="1" si="800"/>
        <v>-</v>
      </c>
      <c r="BW104" s="19" t="str">
        <f t="shared" ca="1" si="800"/>
        <v>-</v>
      </c>
      <c r="BX104" s="19" t="str">
        <f t="shared" ca="1" si="800"/>
        <v>-</v>
      </c>
      <c r="BY104" s="19" t="str">
        <f t="shared" ca="1" si="800"/>
        <v>-</v>
      </c>
      <c r="BZ104" s="19" t="str">
        <f t="shared" ca="1" si="800"/>
        <v>-</v>
      </c>
      <c r="CA104" s="19" t="str">
        <f t="shared" ca="1" si="800"/>
        <v>-</v>
      </c>
      <c r="CB104" s="9"/>
      <c r="CC104" s="237" t="b">
        <f t="shared" ca="1" si="845"/>
        <v>1</v>
      </c>
      <c r="CD104" s="12" t="b">
        <v>1</v>
      </c>
      <c r="CE104" s="237" t="b">
        <f t="shared" ca="1" si="845"/>
        <v>1</v>
      </c>
      <c r="CF104" s="251">
        <f t="shared" ca="1" si="840"/>
        <v>2237101</v>
      </c>
      <c r="CG104" s="12" t="b">
        <v>1</v>
      </c>
      <c r="CH104" s="12">
        <v>0</v>
      </c>
      <c r="CI104" s="12" t="b">
        <v>0</v>
      </c>
      <c r="CJ104" s="237">
        <f t="shared" ca="1" si="841"/>
        <v>2237106</v>
      </c>
      <c r="CK104" s="19" t="str">
        <f t="shared" ca="1" si="829"/>
        <v>-</v>
      </c>
      <c r="CL104" s="12">
        <v>1</v>
      </c>
      <c r="CM104" s="12">
        <v>1</v>
      </c>
      <c r="CN104" s="9"/>
      <c r="CO104" s="444">
        <f t="shared" ca="1" si="802"/>
        <v>652</v>
      </c>
      <c r="CP104" s="444">
        <f t="shared" ca="1" si="802"/>
        <v>686</v>
      </c>
      <c r="CQ104" s="444">
        <f t="shared" ca="1" si="802"/>
        <v>721</v>
      </c>
      <c r="CR104" s="152">
        <f t="shared" ca="1" si="803"/>
        <v>378</v>
      </c>
      <c r="CS104" s="152">
        <f t="shared" ca="1" si="803"/>
        <v>413</v>
      </c>
      <c r="CT104" s="152">
        <f t="shared" ca="1" si="803"/>
        <v>448</v>
      </c>
      <c r="CU104" s="19" t="str">
        <f t="shared" ca="1" si="804"/>
        <v>-</v>
      </c>
      <c r="CV104" s="19" t="str">
        <f t="shared" ca="1" si="804"/>
        <v>-</v>
      </c>
      <c r="CW104" s="19" t="str">
        <f t="shared" ca="1" si="804"/>
        <v>-</v>
      </c>
      <c r="CX104" s="19" t="str">
        <f t="shared" ca="1" si="804"/>
        <v>-</v>
      </c>
      <c r="CY104" s="19" t="str">
        <f t="shared" ca="1" si="804"/>
        <v>-</v>
      </c>
      <c r="CZ104" s="19" t="b">
        <f t="shared" ca="1" si="804"/>
        <v>1</v>
      </c>
      <c r="DA104" s="19">
        <f t="shared" ca="1" si="804"/>
        <v>0</v>
      </c>
      <c r="DB104" s="19">
        <f t="shared" ca="1" si="804"/>
        <v>0</v>
      </c>
      <c r="DC104" s="19">
        <f t="shared" ca="1" si="804"/>
        <v>0</v>
      </c>
      <c r="DD104" s="19">
        <f t="shared" ca="1" si="804"/>
        <v>0</v>
      </c>
      <c r="DE104" s="19">
        <f t="shared" ca="1" si="804"/>
        <v>0</v>
      </c>
      <c r="DF104" s="19">
        <f t="shared" ca="1" si="804"/>
        <v>0</v>
      </c>
      <c r="DG104" s="19">
        <f t="shared" ca="1" si="804"/>
        <v>0</v>
      </c>
      <c r="DH104" s="19">
        <f t="shared" ca="1" si="804"/>
        <v>0</v>
      </c>
      <c r="DI104" s="19">
        <f t="shared" ca="1" si="804"/>
        <v>0</v>
      </c>
      <c r="DJ104" s="19">
        <f t="shared" ca="1" si="804"/>
        <v>0</v>
      </c>
      <c r="DK104" s="19">
        <f t="shared" ca="1" si="804"/>
        <v>0</v>
      </c>
      <c r="DL104" s="19">
        <f t="shared" ca="1" si="805"/>
        <v>0</v>
      </c>
      <c r="DM104" s="12">
        <v>1</v>
      </c>
      <c r="DN104" s="12">
        <v>1</v>
      </c>
      <c r="DO104" s="19">
        <f t="shared" ca="1" si="842"/>
        <v>0</v>
      </c>
      <c r="DP104" s="19" t="str">
        <f t="shared" ca="1" si="842"/>
        <v>-</v>
      </c>
      <c r="DQ104" s="19" t="str">
        <f t="shared" ca="1" si="842"/>
        <v>-</v>
      </c>
      <c r="DR104" s="19" t="str">
        <f t="shared" ca="1" si="842"/>
        <v>-</v>
      </c>
      <c r="DS104" s="19" t="str">
        <f t="shared" ca="1" si="805"/>
        <v>-</v>
      </c>
      <c r="DT104" s="19" t="str">
        <f t="shared" ca="1" si="805"/>
        <v>-</v>
      </c>
      <c r="DU104" s="19">
        <f t="shared" ca="1" si="805"/>
        <v>0</v>
      </c>
      <c r="DV104" s="19" t="str">
        <f t="shared" ca="1" si="805"/>
        <v>-</v>
      </c>
      <c r="DW104" s="19" t="str">
        <f t="shared" ca="1" si="805"/>
        <v>-</v>
      </c>
      <c r="DX104" s="19" t="str">
        <f t="shared" ca="1" si="805"/>
        <v>-</v>
      </c>
      <c r="DY104" s="19" t="str">
        <f t="shared" ca="1" si="805"/>
        <v>-</v>
      </c>
      <c r="DZ104" s="19" t="str">
        <f t="shared" ca="1" si="805"/>
        <v>-</v>
      </c>
      <c r="EA104" s="19" t="str">
        <f t="shared" ca="1" si="805"/>
        <v>-</v>
      </c>
      <c r="EB104" s="19" t="str">
        <f t="shared" ca="1" si="805"/>
        <v>-</v>
      </c>
      <c r="EC104" s="19" t="str">
        <f t="shared" ca="1" si="805"/>
        <v>-</v>
      </c>
      <c r="ED104" s="19">
        <f t="shared" ca="1" si="805"/>
        <v>0</v>
      </c>
      <c r="EE104" s="19">
        <f t="shared" ca="1" si="805"/>
        <v>0</v>
      </c>
      <c r="EF104" s="19">
        <f t="shared" ca="1" si="805"/>
        <v>0</v>
      </c>
      <c r="EG104" s="124">
        <f t="shared" ref="EG104:EX104" ca="1" si="847">IF(AND($K104=EG$9,$N104=EG$11,$AB104=EG$8,$AI104=EG$12),INDEX(i.FS_Strategy,$AC104+1,$AB104),0)</f>
        <v>0</v>
      </c>
      <c r="EH104" s="124">
        <f t="shared" ca="1" si="847"/>
        <v>0</v>
      </c>
      <c r="EI104" s="124">
        <f t="shared" ca="1" si="847"/>
        <v>0</v>
      </c>
      <c r="EJ104" s="124">
        <f t="shared" ca="1" si="847"/>
        <v>0</v>
      </c>
      <c r="EK104" s="124">
        <f t="shared" ca="1" si="847"/>
        <v>0</v>
      </c>
      <c r="EL104" s="124">
        <f t="shared" ca="1" si="847"/>
        <v>0</v>
      </c>
      <c r="EM104" s="124">
        <f t="shared" ca="1" si="847"/>
        <v>0</v>
      </c>
      <c r="EN104" s="124">
        <f t="shared" ca="1" si="847"/>
        <v>0</v>
      </c>
      <c r="EO104" s="124">
        <f t="shared" ca="1" si="847"/>
        <v>0</v>
      </c>
      <c r="EP104" s="124">
        <f t="shared" ca="1" si="847"/>
        <v>0</v>
      </c>
      <c r="EQ104" s="124">
        <f t="shared" ca="1" si="847"/>
        <v>0</v>
      </c>
      <c r="ER104" s="124">
        <f t="shared" ca="1" si="847"/>
        <v>0</v>
      </c>
      <c r="ES104" s="124">
        <f t="shared" ca="1" si="847"/>
        <v>0</v>
      </c>
      <c r="ET104" s="124">
        <f t="shared" ca="1" si="847"/>
        <v>0</v>
      </c>
      <c r="EU104" s="124">
        <f t="shared" ca="1" si="847"/>
        <v>0</v>
      </c>
      <c r="EV104" s="124">
        <f t="shared" ca="1" si="847"/>
        <v>0</v>
      </c>
      <c r="EW104" s="124">
        <f t="shared" ca="1" si="847"/>
        <v>0</v>
      </c>
      <c r="EX104" s="124">
        <f t="shared" ca="1" si="847"/>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48">IF(AND($K104=FB$9,$N104=FB$11,$AB104=FB$8),INDEX(i.FS_Strategy,$AE104+1,$AB104),0)</f>
        <v>0</v>
      </c>
      <c r="FC104" s="125">
        <f t="shared" ca="1" si="848"/>
        <v>0</v>
      </c>
      <c r="FD104" s="125">
        <f t="shared" ca="1" si="848"/>
        <v>0</v>
      </c>
      <c r="FE104" s="125">
        <f t="shared" ca="1" si="848"/>
        <v>0</v>
      </c>
      <c r="FF104" s="125">
        <f t="shared" ca="1" si="848"/>
        <v>0</v>
      </c>
      <c r="FG104" s="125">
        <f t="shared" ca="1" si="848"/>
        <v>0</v>
      </c>
      <c r="FH104" s="125">
        <f t="shared" ca="1" si="848"/>
        <v>0</v>
      </c>
      <c r="FI104" s="125">
        <f t="shared" ca="1" si="848"/>
        <v>0</v>
      </c>
      <c r="FJ104" s="125">
        <f t="shared" ca="1" si="848"/>
        <v>0</v>
      </c>
      <c r="FK104" s="125">
        <f t="shared" ca="1" si="848"/>
        <v>0</v>
      </c>
      <c r="FL104" s="125">
        <f t="shared" ca="1" si="848"/>
        <v>0</v>
      </c>
      <c r="FM104" s="125">
        <f t="shared" ca="1" si="848"/>
        <v>0</v>
      </c>
      <c r="FN104" s="125">
        <f t="shared" ca="1" si="848"/>
        <v>0</v>
      </c>
      <c r="FO104" s="124">
        <f t="shared" ref="FO104:GF104" ca="1" si="849">IF(AND($K104=FO$9,$N104=FO$11,$AB104=FO$8,$AI104=FO$12),INDEX(i.FS_Strategy,$AC104+1,$AB104),0)</f>
        <v>0</v>
      </c>
      <c r="FP104" s="124">
        <f t="shared" ca="1" si="849"/>
        <v>0</v>
      </c>
      <c r="FQ104" s="124">
        <f t="shared" ca="1" si="849"/>
        <v>0</v>
      </c>
      <c r="FR104" s="124">
        <f t="shared" ca="1" si="849"/>
        <v>0</v>
      </c>
      <c r="FS104" s="124">
        <f t="shared" ca="1" si="849"/>
        <v>0</v>
      </c>
      <c r="FT104" s="124">
        <f t="shared" ca="1" si="849"/>
        <v>0</v>
      </c>
      <c r="FU104" s="124">
        <f t="shared" ca="1" si="849"/>
        <v>0</v>
      </c>
      <c r="FV104" s="124">
        <f t="shared" ca="1" si="849"/>
        <v>0</v>
      </c>
      <c r="FW104" s="124">
        <f t="shared" ca="1" si="849"/>
        <v>0</v>
      </c>
      <c r="FX104" s="124">
        <f t="shared" ca="1" si="849"/>
        <v>0</v>
      </c>
      <c r="FY104" s="124">
        <f t="shared" ca="1" si="849"/>
        <v>0</v>
      </c>
      <c r="FZ104" s="124">
        <f t="shared" ca="1" si="849"/>
        <v>0</v>
      </c>
      <c r="GA104" s="124">
        <f t="shared" ca="1" si="849"/>
        <v>0</v>
      </c>
      <c r="GB104" s="124">
        <f t="shared" ca="1" si="849"/>
        <v>0</v>
      </c>
      <c r="GC104" s="124">
        <f t="shared" ca="1" si="849"/>
        <v>0</v>
      </c>
      <c r="GD104" s="124">
        <f t="shared" ca="1" si="849"/>
        <v>0</v>
      </c>
      <c r="GE104" s="124">
        <f t="shared" ca="1" si="849"/>
        <v>0</v>
      </c>
      <c r="GF104" s="124">
        <f t="shared" ca="1" si="849"/>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0">IF(AND($K104=GJ$9,$N104=GJ$11,$AB104=GJ$8),INDEX(i.FS_Strategy,$AE104+1,$AB104),0)</f>
        <v>0</v>
      </c>
      <c r="GK104" s="125">
        <f t="shared" ca="1" si="850"/>
        <v>0</v>
      </c>
      <c r="GL104" s="125">
        <f t="shared" ca="1" si="850"/>
        <v>0</v>
      </c>
      <c r="GM104" s="125">
        <f t="shared" ca="1" si="850"/>
        <v>0</v>
      </c>
      <c r="GN104" s="125">
        <f t="shared" ca="1" si="850"/>
        <v>0</v>
      </c>
      <c r="GO104" s="125">
        <f t="shared" ca="1" si="850"/>
        <v>0</v>
      </c>
      <c r="GP104" s="125">
        <f t="shared" ca="1" si="850"/>
        <v>0</v>
      </c>
      <c r="GQ104" s="125">
        <f t="shared" ca="1" si="850"/>
        <v>0</v>
      </c>
      <c r="GR104" s="125">
        <f t="shared" ca="1" si="850"/>
        <v>0</v>
      </c>
      <c r="GS104" s="125">
        <f t="shared" ca="1" si="850"/>
        <v>0</v>
      </c>
      <c r="GT104" s="125">
        <f t="shared" ca="1" si="850"/>
        <v>0</v>
      </c>
      <c r="GU104" s="125">
        <f t="shared" ca="1" si="850"/>
        <v>0</v>
      </c>
      <c r="GV104" s="125">
        <f t="shared" ca="1" si="850"/>
        <v>0</v>
      </c>
      <c r="GW104" s="124">
        <f t="shared" ref="GW104:HN104" ca="1" si="851">IF(AND($K104=GW$9,$N104=GW$11,$AB104=GW$8,$AI104=GW$12),INDEX(i.FS_Strategy,$AC104+1,$AB104),0)</f>
        <v>0</v>
      </c>
      <c r="GX104" s="124">
        <f t="shared" ca="1" si="851"/>
        <v>0</v>
      </c>
      <c r="GY104" s="124">
        <f t="shared" ca="1" si="851"/>
        <v>0</v>
      </c>
      <c r="GZ104" s="124">
        <f t="shared" ca="1" si="851"/>
        <v>0</v>
      </c>
      <c r="HA104" s="124">
        <f t="shared" ca="1" si="851"/>
        <v>0</v>
      </c>
      <c r="HB104" s="124">
        <f t="shared" ca="1" si="851"/>
        <v>0</v>
      </c>
      <c r="HC104" s="124">
        <f t="shared" ca="1" si="851"/>
        <v>0</v>
      </c>
      <c r="HD104" s="124">
        <f t="shared" ca="1" si="851"/>
        <v>0</v>
      </c>
      <c r="HE104" s="124">
        <f t="shared" ca="1" si="851"/>
        <v>0</v>
      </c>
      <c r="HF104" s="124">
        <f t="shared" ca="1" si="851"/>
        <v>0</v>
      </c>
      <c r="HG104" s="124">
        <f t="shared" ca="1" si="851"/>
        <v>0</v>
      </c>
      <c r="HH104" s="124">
        <f t="shared" ca="1" si="851"/>
        <v>0</v>
      </c>
      <c r="HI104" s="124">
        <f t="shared" ca="1" si="851"/>
        <v>0</v>
      </c>
      <c r="HJ104" s="124">
        <f t="shared" ca="1" si="851"/>
        <v>0</v>
      </c>
      <c r="HK104" s="124">
        <f t="shared" ca="1" si="851"/>
        <v>0</v>
      </c>
      <c r="HL104" s="124">
        <f t="shared" ca="1" si="851"/>
        <v>0</v>
      </c>
      <c r="HM104" s="124">
        <f t="shared" ca="1" si="851"/>
        <v>0</v>
      </c>
      <c r="HN104" s="124">
        <f t="shared" ca="1" si="851"/>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52">IF(AND($K104=HR$9,$N104=HR$11,$AB104=HR$8),INDEX(i.FS_Strategy,$AE104+1,$AB104),0)</f>
        <v>0</v>
      </c>
      <c r="HS104" s="125">
        <f t="shared" ca="1" si="852"/>
        <v>0</v>
      </c>
      <c r="HT104" s="125">
        <f t="shared" ca="1" si="852"/>
        <v>0</v>
      </c>
      <c r="HU104" s="125">
        <f t="shared" ca="1" si="852"/>
        <v>0</v>
      </c>
      <c r="HV104" s="125">
        <f t="shared" ca="1" si="852"/>
        <v>0</v>
      </c>
      <c r="HW104" s="125">
        <f t="shared" ca="1" si="852"/>
        <v>0</v>
      </c>
      <c r="HX104" s="125">
        <f t="shared" ca="1" si="852"/>
        <v>0</v>
      </c>
      <c r="HY104" s="125">
        <f t="shared" ca="1" si="852"/>
        <v>0</v>
      </c>
      <c r="HZ104" s="125">
        <f t="shared" ca="1" si="852"/>
        <v>0</v>
      </c>
      <c r="IA104" s="125">
        <f t="shared" ca="1" si="852"/>
        <v>0</v>
      </c>
      <c r="IB104" s="125">
        <f t="shared" ca="1" si="852"/>
        <v>0</v>
      </c>
      <c r="IC104" s="125">
        <f t="shared" ca="1" si="852"/>
        <v>0</v>
      </c>
      <c r="ID104" s="125">
        <f t="shared" ca="1" si="852"/>
        <v>0</v>
      </c>
      <c r="IE104" s="5">
        <f t="shared" ca="1" si="809"/>
        <v>67</v>
      </c>
      <c r="IF104" s="9"/>
      <c r="IG104" s="5">
        <f t="shared" ca="1" si="810"/>
        <v>1</v>
      </c>
      <c r="IH104" s="5" t="b">
        <f ca="1">INDEX(i.FlkStrctr,$M104,IH$7)</f>
        <v>0</v>
      </c>
      <c r="II104" s="19">
        <f t="shared" ca="1" si="811"/>
        <v>0</v>
      </c>
      <c r="IJ104" s="5">
        <f t="shared" ca="1" si="810"/>
        <v>55</v>
      </c>
      <c r="IK104" s="19">
        <f t="shared" ca="1" si="811"/>
        <v>1</v>
      </c>
      <c r="IL104" s="19">
        <f t="shared" ca="1" si="811"/>
        <v>0</v>
      </c>
      <c r="IM104" s="19">
        <f t="shared" ca="1" si="811"/>
        <v>0</v>
      </c>
      <c r="IN104" s="19">
        <f t="shared" ca="1" si="811"/>
        <v>0</v>
      </c>
      <c r="IO104" s="19">
        <f t="shared" ca="1" si="811"/>
        <v>0</v>
      </c>
      <c r="IP104" s="19">
        <f t="shared" ca="1" si="811"/>
        <v>0</v>
      </c>
      <c r="IQ104" s="19">
        <f t="shared" ca="1" si="811"/>
        <v>0</v>
      </c>
      <c r="IR104" s="19">
        <f t="shared" ca="1" si="811"/>
        <v>0</v>
      </c>
      <c r="IS104" s="19">
        <f t="shared" ca="1" si="811"/>
        <v>0</v>
      </c>
      <c r="IT104" s="19">
        <f t="shared" ca="1" si="811"/>
        <v>0</v>
      </c>
      <c r="IU104" s="19">
        <f t="shared" ca="1" si="811"/>
        <v>0</v>
      </c>
      <c r="IV104" s="19">
        <f t="shared" ca="1" si="811"/>
        <v>0</v>
      </c>
      <c r="IW104" s="19">
        <f t="shared" ca="1" si="811"/>
        <v>0</v>
      </c>
      <c r="IX104" s="19">
        <f t="shared" ca="1" si="811"/>
        <v>0</v>
      </c>
      <c r="IY104" s="19">
        <f t="shared" ca="1" si="811"/>
        <v>0</v>
      </c>
      <c r="IZ104" s="19">
        <f t="shared" ca="1" si="811"/>
        <v>0</v>
      </c>
      <c r="JA104" s="19">
        <f t="shared" ca="1" si="811"/>
        <v>0</v>
      </c>
      <c r="JB104" s="19">
        <f t="shared" ca="1" si="811"/>
        <v>0</v>
      </c>
      <c r="JC104" s="19">
        <f t="shared" ca="1" si="811"/>
        <v>0</v>
      </c>
      <c r="JD104" s="19">
        <f t="shared" ca="1" si="811"/>
        <v>0</v>
      </c>
      <c r="JE104" s="19">
        <f t="shared" ca="1" si="811"/>
        <v>0</v>
      </c>
      <c r="JF104" s="19">
        <f t="shared" ca="1" si="811"/>
        <v>0</v>
      </c>
      <c r="JG104" s="19">
        <f t="shared" ca="1" si="811"/>
        <v>1</v>
      </c>
      <c r="JH104" s="19">
        <f t="shared" ca="1" si="811"/>
        <v>0</v>
      </c>
      <c r="JI104" s="19">
        <f t="shared" ca="1" si="811"/>
        <v>1</v>
      </c>
      <c r="JJ104" s="9"/>
      <c r="JK104" s="5" t="b">
        <f t="shared" ca="1" si="812"/>
        <v>0</v>
      </c>
      <c r="JL104" s="19" t="str">
        <f t="shared" ca="1" si="813"/>
        <v>-</v>
      </c>
      <c r="JM104" s="19" t="str">
        <f t="shared" ca="1" si="813"/>
        <v>-</v>
      </c>
      <c r="JN104" s="5" t="b">
        <f t="shared" ca="1" si="814"/>
        <v>0</v>
      </c>
      <c r="JO104" s="5" t="b">
        <f t="shared" ca="1" si="814"/>
        <v>0</v>
      </c>
      <c r="JP104" s="5" t="b">
        <f t="shared" ca="1" si="814"/>
        <v>1</v>
      </c>
      <c r="JQ104" s="144">
        <f t="shared" ca="1" si="832"/>
        <v>1</v>
      </c>
      <c r="JR104" s="144">
        <f t="shared" ca="1" si="832"/>
        <v>1</v>
      </c>
      <c r="JS104" s="19" t="str">
        <f t="shared" ca="1" si="833"/>
        <v>-</v>
      </c>
      <c r="JT104" s="19" t="str">
        <f t="shared" ca="1" si="833"/>
        <v>-</v>
      </c>
      <c r="JU104" s="19" t="str">
        <f t="shared" ca="1" si="833"/>
        <v>-</v>
      </c>
      <c r="JV104" s="19" t="str">
        <f t="shared" ca="1" si="833"/>
        <v>-</v>
      </c>
      <c r="JW104" s="19">
        <f t="shared" ca="1" si="833"/>
        <v>1</v>
      </c>
      <c r="JX104" s="19">
        <f t="shared" ca="1" si="833"/>
        <v>0.66</v>
      </c>
      <c r="JY104" s="19" t="str">
        <f t="shared" ca="1" si="833"/>
        <v>-</v>
      </c>
      <c r="JZ104" s="5" t="b" cm="1">
        <f t="array" aca="1" ref="JZ104" ca="1">IF(OR(KA104:KH104&lt;&gt;"-"),TRUE,"-")</f>
        <v>1</v>
      </c>
      <c r="KA104" s="237">
        <f t="shared" ca="1" si="844"/>
        <v>2</v>
      </c>
      <c r="KB104" s="237">
        <f t="shared" ca="1" si="844"/>
        <v>2</v>
      </c>
      <c r="KC104" s="237">
        <f t="shared" ca="1" si="844"/>
        <v>2</v>
      </c>
      <c r="KD104" s="237">
        <f t="shared" ca="1" si="844"/>
        <v>2</v>
      </c>
      <c r="KE104" s="237">
        <f t="shared" ca="1" si="844"/>
        <v>2</v>
      </c>
      <c r="KF104" s="237">
        <f t="shared" ca="1" si="844"/>
        <v>2</v>
      </c>
      <c r="KG104" s="237">
        <f t="shared" ca="1" si="844"/>
        <v>2</v>
      </c>
      <c r="KH104" s="237">
        <f t="shared" ca="1" si="844"/>
        <v>2</v>
      </c>
      <c r="KI104" s="5" t="str">
        <f t="array" aca="1" ref="KI104" ca="1">IF(OR(KJ104:KP104&lt;&gt;"-"),TRUE,"-")</f>
        <v>-</v>
      </c>
      <c r="KJ104" s="19" t="str">
        <f t="shared" ca="1" si="835"/>
        <v>-</v>
      </c>
      <c r="KK104" s="19" t="str">
        <f t="shared" ca="1" si="835"/>
        <v>-</v>
      </c>
      <c r="KL104" s="19" t="str">
        <f t="shared" ca="1" si="835"/>
        <v>-</v>
      </c>
      <c r="KM104" s="19" t="str">
        <f t="shared" ca="1" si="835"/>
        <v>-</v>
      </c>
      <c r="KN104" s="19" t="str">
        <f t="shared" ca="1" si="835"/>
        <v>-</v>
      </c>
      <c r="KO104" s="19" t="str">
        <f t="shared" ca="1" si="835"/>
        <v>-</v>
      </c>
      <c r="KP104" s="19" t="str">
        <f t="shared" ca="1" si="835"/>
        <v>-</v>
      </c>
      <c r="KQ104" s="19" t="b">
        <f t="shared" ca="1" si="835"/>
        <v>0</v>
      </c>
      <c r="KR104" s="144">
        <f t="shared" ca="1" si="816"/>
        <v>2</v>
      </c>
      <c r="KS104" s="19">
        <f t="shared" ca="1" si="835"/>
        <v>2</v>
      </c>
      <c r="KT104" s="19" t="b">
        <f t="shared" ca="1" si="835"/>
        <v>0</v>
      </c>
      <c r="KU104" s="19" t="str">
        <f t="shared" ca="1" si="835"/>
        <v>-</v>
      </c>
      <c r="KV104" s="5" t="str">
        <f t="shared" ca="1" si="817"/>
        <v>-</v>
      </c>
      <c r="KW104" s="5" t="str">
        <f t="shared" ca="1" si="817"/>
        <v>-</v>
      </c>
      <c r="KX104" s="5" t="str">
        <f t="shared" ca="1" si="817"/>
        <v>-</v>
      </c>
      <c r="KY104" s="5" t="str">
        <f t="shared" ca="1" si="817"/>
        <v>-</v>
      </c>
      <c r="KZ104" s="19" t="b">
        <f t="shared" ca="1" si="836"/>
        <v>0</v>
      </c>
      <c r="LA104" s="19" t="str">
        <f t="shared" ca="1" si="836"/>
        <v>-</v>
      </c>
      <c r="LB104" s="19" t="str">
        <f t="shared" ca="1" si="836"/>
        <v>-</v>
      </c>
      <c r="LC104" s="19" t="b">
        <f t="shared" ca="1" si="836"/>
        <v>1</v>
      </c>
      <c r="LD104" s="19">
        <f t="shared" ca="1" si="836"/>
        <v>0.75</v>
      </c>
      <c r="LE104" s="19">
        <f t="shared" ca="1" si="836"/>
        <v>0.75</v>
      </c>
      <c r="LF104" s="19">
        <f t="shared" ca="1" si="836"/>
        <v>0.99</v>
      </c>
      <c r="LG104" s="19">
        <f t="shared" ca="1" si="836"/>
        <v>0.5</v>
      </c>
      <c r="LH104" s="19">
        <f t="shared" ca="1" si="836"/>
        <v>0</v>
      </c>
      <c r="LI104" s="19">
        <f t="shared" ca="1" si="836"/>
        <v>0</v>
      </c>
      <c r="LJ104" s="19" t="str">
        <f t="shared" ca="1" si="836"/>
        <v>-</v>
      </c>
      <c r="LK104" s="5" cm="1">
        <f t="array" aca="1" ref="LK104" ca="1">INDEX(i.meatgrid,$Q104,LK$7)</f>
        <v>1092</v>
      </c>
      <c r="LL104" s="19" t="str">
        <f t="shared" ca="1" si="818"/>
        <v>-</v>
      </c>
      <c r="LM104" s="5">
        <f t="shared" ca="1" si="819"/>
        <v>1</v>
      </c>
      <c r="LN104" s="9"/>
      <c r="LO104" s="19">
        <f t="shared" ca="1" si="818"/>
        <v>70</v>
      </c>
      <c r="LP104" s="19">
        <f t="shared" ca="1" si="820"/>
        <v>50</v>
      </c>
      <c r="LQ104" s="19">
        <f t="shared" ca="1" si="820"/>
        <v>80</v>
      </c>
      <c r="LR104" s="19">
        <f t="shared" ca="1" si="820"/>
        <v>50</v>
      </c>
      <c r="LS104" s="5" t="b" cm="1">
        <f t="array" aca="1" ref="LS104" ca="1">INDEX(i.meatgrid,$Q104,LS$7)</f>
        <v>1</v>
      </c>
      <c r="LT104" s="5" t="b" cm="1">
        <f t="array" aca="1" ref="LT104" ca="1">INDEX(i.meatgrid,$Q104,LT$7)</f>
        <v>0</v>
      </c>
      <c r="LU104" s="5" t="str" cm="1">
        <f t="array" aca="1" ref="LU104" ca="1">INDEX(i.meatgrid,$Q104,LU$7)</f>
        <v>-</v>
      </c>
      <c r="LV104" s="5" t="str" cm="1">
        <f t="array" aca="1" ref="LV104" ca="1">INDEX(i.meatgrid,$Q104,LV$7)</f>
        <v>-</v>
      </c>
      <c r="LW104" s="19">
        <f t="shared" ca="1" si="821"/>
        <v>1</v>
      </c>
      <c r="LX104" s="5">
        <f t="shared" ca="1" si="822"/>
        <v>1</v>
      </c>
      <c r="LY104" s="5" cm="1">
        <f t="array" aca="1" ref="LY104" ca="1">INDEX(i.meatgrid,$Q104,LY$7)</f>
        <v>0</v>
      </c>
      <c r="LZ104" s="5" cm="1">
        <f t="array" aca="1" ref="LZ104" ca="1">INDEX(i.meatgrid,$Q104,LZ$7)</f>
        <v>0</v>
      </c>
      <c r="MA104" s="5" cm="1">
        <f t="array" aca="1" ref="MA104" ca="1">INDEX(i.meatgrid,$Q104,MA$7)</f>
        <v>0</v>
      </c>
      <c r="MB104" s="5" cm="1">
        <f t="array" aca="1" ref="MB104" ca="1">INDEX(i.meatgrid,$Q104,MB$7)</f>
        <v>0</v>
      </c>
      <c r="MC104" s="5" cm="1">
        <f t="array" aca="1" ref="MC104" ca="1">INDEX(i.meatgrid,$Q104,MC$7)</f>
        <v>0</v>
      </c>
      <c r="MD104" s="5" cm="1">
        <f t="array" aca="1" ref="MD104" ca="1">INDEX(i.meatgrid,$Q104,MD$7)</f>
        <v>1</v>
      </c>
      <c r="ME104" s="5" cm="1">
        <f t="array" aca="1" ref="ME104" ca="1">INDEX(i.meatgrid,$Q104,ME$7)</f>
        <v>1</v>
      </c>
      <c r="MF104" s="5" cm="1">
        <f t="array" aca="1" ref="MF104" ca="1">INDEX(i.meatgrid,$Q104,MF$7)</f>
        <v>1</v>
      </c>
      <c r="MG104" s="19">
        <f t="shared" ca="1" si="823"/>
        <v>1</v>
      </c>
      <c r="MH104" s="9"/>
      <c r="MI104" s="19" t="b">
        <f t="shared" ca="1" si="824"/>
        <v>0</v>
      </c>
      <c r="MJ104" s="19" t="b">
        <f t="shared" ca="1" si="824"/>
        <v>0</v>
      </c>
      <c r="MK104" s="19">
        <f t="shared" ca="1" si="824"/>
        <v>1</v>
      </c>
      <c r="ML104" s="19">
        <f t="shared" ca="1" si="824"/>
        <v>0.75</v>
      </c>
      <c r="MM104" s="19">
        <f t="shared" ca="1" si="824"/>
        <v>0.75</v>
      </c>
      <c r="MN104" s="19">
        <f t="shared" ca="1" si="824"/>
        <v>0.8</v>
      </c>
      <c r="MO104" s="19">
        <f t="shared" ca="1" si="824"/>
        <v>0.82499999999999996</v>
      </c>
      <c r="MP104" s="19">
        <f t="shared" ca="1" si="824"/>
        <v>0.875</v>
      </c>
      <c r="MQ104" s="19">
        <f t="shared" ca="1" si="824"/>
        <v>0.9</v>
      </c>
      <c r="MR104" s="19">
        <f t="shared" ca="1" si="824"/>
        <v>1</v>
      </c>
      <c r="MS104" s="19">
        <f t="shared" ca="1" si="824"/>
        <v>0.875</v>
      </c>
      <c r="MT104" s="19" t="b">
        <f t="shared" ca="1" si="824"/>
        <v>1</v>
      </c>
      <c r="MU104" s="19">
        <f t="shared" ca="1" si="824"/>
        <v>74.989999999999995</v>
      </c>
      <c r="MV104" s="19" t="str">
        <f t="shared" ca="1" si="824"/>
        <v>-</v>
      </c>
      <c r="MW104" s="19" t="str">
        <f t="shared" ca="1" si="824"/>
        <v>-</v>
      </c>
      <c r="MX104" s="19" t="str">
        <f t="shared" ca="1" si="824"/>
        <v>-</v>
      </c>
      <c r="MY104" s="19" t="str">
        <f t="shared" ca="1" si="825"/>
        <v>-</v>
      </c>
      <c r="MZ104" s="19" t="str">
        <f t="shared" ca="1" si="825"/>
        <v>-</v>
      </c>
      <c r="NA104" s="19" t="str">
        <f t="shared" ca="1" si="825"/>
        <v>-</v>
      </c>
      <c r="NB104" s="19" t="str">
        <f t="shared" ca="1" si="825"/>
        <v>-</v>
      </c>
      <c r="NC104" s="19">
        <f t="shared" ca="1" si="825"/>
        <v>36.99</v>
      </c>
      <c r="ND104" s="19">
        <f t="shared" ca="1" si="825"/>
        <v>36.99</v>
      </c>
      <c r="NE104" s="19" t="str">
        <f t="shared" ca="1" si="825"/>
        <v>-</v>
      </c>
      <c r="NF104" s="19" t="str">
        <f t="shared" ca="1" si="825"/>
        <v>-</v>
      </c>
      <c r="NG104" s="19" t="str">
        <f t="shared" ca="1" si="825"/>
        <v>-</v>
      </c>
      <c r="NH104" s="19" t="str">
        <f t="shared" ca="1" si="825"/>
        <v>-</v>
      </c>
      <c r="NI104" s="19" t="str">
        <f t="shared" ca="1" si="825"/>
        <v>-</v>
      </c>
      <c r="NJ104" s="19">
        <f t="shared" ca="1" si="825"/>
        <v>49.99</v>
      </c>
      <c r="NK104" s="19">
        <f t="shared" ca="1" si="825"/>
        <v>49.99</v>
      </c>
      <c r="NL104" s="19">
        <f t="shared" ca="1" si="825"/>
        <v>49.99</v>
      </c>
      <c r="NM104" s="19">
        <f t="shared" ca="1" si="825"/>
        <v>49.99</v>
      </c>
      <c r="NN104" s="19">
        <f t="shared" ca="1" si="825"/>
        <v>49.99</v>
      </c>
      <c r="NO104" s="19">
        <f t="shared" ca="1" si="825"/>
        <v>49.99</v>
      </c>
      <c r="NP104" s="19">
        <f t="shared" ca="1" si="825"/>
        <v>49.99</v>
      </c>
      <c r="NQ104" s="19">
        <f t="shared" ca="1" si="825"/>
        <v>49.99</v>
      </c>
      <c r="NR104" s="19">
        <f t="shared" ca="1" si="825"/>
        <v>412.99</v>
      </c>
      <c r="NS104" s="19">
        <f t="shared" ca="1" si="825"/>
        <v>412.99</v>
      </c>
      <c r="NT104" s="19" t="str">
        <f t="shared" ca="1" si="825"/>
        <v>-</v>
      </c>
      <c r="NU104" s="19" t="str">
        <f t="shared" ca="1" si="825"/>
        <v>-</v>
      </c>
      <c r="NV104" s="19" t="str">
        <f t="shared" ca="1" si="825"/>
        <v>-</v>
      </c>
      <c r="NW104" s="19" t="str">
        <f t="shared" ca="1" si="825"/>
        <v>-</v>
      </c>
      <c r="NX104" s="19" t="str">
        <f t="shared" ca="1" si="825"/>
        <v>-</v>
      </c>
      <c r="NY104" s="19">
        <f t="shared" ca="1" si="825"/>
        <v>6.8900000000000006</v>
      </c>
      <c r="NZ104" s="19">
        <f t="shared" ca="1" si="825"/>
        <v>6.8900000000000006</v>
      </c>
      <c r="OA104" s="19">
        <f t="shared" ref="OA104:PP104" ca="1" si="853">OFFSET(OA$5,$B104,0)</f>
        <v>6.8900000000000006</v>
      </c>
      <c r="OB104" s="19">
        <f t="shared" ca="1" si="853"/>
        <v>6.8900000000000006</v>
      </c>
      <c r="OC104" s="19">
        <f t="shared" ca="1" si="853"/>
        <v>6.8900000000000006</v>
      </c>
      <c r="OD104" s="19">
        <f t="shared" ca="1" si="853"/>
        <v>6.8900000000000006</v>
      </c>
      <c r="OE104" s="19">
        <f t="shared" ca="1" si="853"/>
        <v>6.8900000000000006</v>
      </c>
      <c r="OF104" s="19">
        <f t="shared" ca="1" si="853"/>
        <v>6.8900000000000006</v>
      </c>
      <c r="OG104" s="19">
        <f t="shared" ca="1" si="853"/>
        <v>346.99</v>
      </c>
      <c r="OH104" s="19">
        <f t="shared" ca="1" si="853"/>
        <v>346.99</v>
      </c>
      <c r="OI104" s="19" t="str">
        <f t="shared" ca="1" si="853"/>
        <v>-</v>
      </c>
      <c r="OJ104" s="19" t="str">
        <f t="shared" ca="1" si="853"/>
        <v>-</v>
      </c>
      <c r="OK104" s="19" t="str">
        <f t="shared" ca="1" si="853"/>
        <v>-</v>
      </c>
      <c r="OL104" s="19" t="str">
        <f t="shared" ca="1" si="853"/>
        <v>-</v>
      </c>
      <c r="OM104" s="19" t="str">
        <f t="shared" ca="1" si="853"/>
        <v>-</v>
      </c>
      <c r="ON104" s="19">
        <f t="shared" ca="1" si="853"/>
        <v>0</v>
      </c>
      <c r="OO104" s="24">
        <v>0</v>
      </c>
    </row>
    <row r="105" spans="1:405"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0.908</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9"/>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9"/>
      <c r="LO105" s="14"/>
      <c r="LP105" s="14"/>
      <c r="LQ105" s="14"/>
      <c r="LR105" s="14"/>
      <c r="LS105" s="14"/>
      <c r="LT105" s="14"/>
      <c r="LU105" s="14"/>
      <c r="LV105" s="14"/>
      <c r="LW105" s="14"/>
      <c r="LX105" s="14"/>
      <c r="LY105" s="14"/>
      <c r="LZ105" s="14"/>
      <c r="MA105" s="14"/>
      <c r="MB105" s="14"/>
      <c r="MC105" s="14"/>
      <c r="MD105" s="14"/>
      <c r="ME105" s="14"/>
      <c r="MF105" s="14"/>
      <c r="MG105" s="14"/>
      <c r="MH105" s="9"/>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24">
        <v>0</v>
      </c>
    </row>
    <row r="106" spans="1:405">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9"/>
      <c r="JK106" s="515"/>
      <c r="JL106" s="515"/>
      <c r="JM106" s="515"/>
      <c r="JN106" s="515"/>
      <c r="JO106" s="515"/>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9"/>
      <c r="LO106" s="515"/>
      <c r="LP106" s="515"/>
      <c r="LQ106" s="515"/>
      <c r="LR106" s="515"/>
      <c r="LS106" s="515"/>
      <c r="LT106" s="515"/>
      <c r="LU106" s="515"/>
      <c r="LV106" s="515"/>
      <c r="LW106" s="515"/>
      <c r="LX106" s="515"/>
      <c r="LY106" s="515"/>
      <c r="LZ106" s="515"/>
      <c r="MA106" s="515"/>
      <c r="MB106" s="515"/>
      <c r="MC106" s="515"/>
      <c r="MD106" s="515"/>
      <c r="ME106" s="515"/>
      <c r="MF106" s="515"/>
      <c r="MG106" s="515"/>
      <c r="MH106" s="9"/>
      <c r="MI106" s="515"/>
      <c r="MJ106" s="515"/>
      <c r="MK106" s="515"/>
      <c r="ML106" s="515"/>
      <c r="MM106" s="515"/>
      <c r="MN106" s="515"/>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24">
        <v>0</v>
      </c>
    </row>
    <row r="107" spans="1:405"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24">
        <v>0</v>
      </c>
    </row>
    <row r="108" spans="1:405" outlineLevel="1">
      <c r="A108" s="21">
        <f t="shared" si="158"/>
        <v>103</v>
      </c>
      <c r="B108" s="29">
        <f>$A$14</f>
        <v>9</v>
      </c>
      <c r="C108">
        <v>203</v>
      </c>
      <c r="D108" s="144" t="str">
        <f t="shared" ref="D108:D113" si="854">INDEX(i.Region_Desc,$K108,1)</f>
        <v>GSM</v>
      </c>
      <c r="E108" t="b">
        <v>1</v>
      </c>
      <c r="F108" t="b">
        <v>0</v>
      </c>
      <c r="G108" t="b">
        <f t="shared" ref="G108:G113" si="855">E108</f>
        <v>1</v>
      </c>
      <c r="H108" s="325">
        <v>2</v>
      </c>
      <c r="I108" s="325">
        <v>1</v>
      </c>
      <c r="J108" s="29" t="str">
        <f>""</f>
        <v/>
      </c>
      <c r="K108" s="29">
        <f>d.Region</f>
        <v>2</v>
      </c>
      <c r="L108" s="29">
        <v>2</v>
      </c>
      <c r="M108" s="29">
        <v>3</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56">INDEX(i.FlkStrctr,$M108,AG$7)</f>
        <v>1</v>
      </c>
      <c r="AH108" s="5">
        <f t="shared" si="856"/>
        <v>1</v>
      </c>
      <c r="AI108" s="5">
        <f t="shared" ref="AI108:AI113" si="857">INDEX(i.StdELMan,($K108-1)*12+($M108-1)*3+$N108,AI$7)</f>
        <v>0</v>
      </c>
      <c r="AJ108">
        <f t="shared" ref="AJ108:AJ113" si="858">IFERROR(MOD($CF108,100),0)</f>
        <v>11</v>
      </c>
      <c r="AL108" s="235" t="str">
        <f ca="1">TEXT(LEFT(OFFSET(AL108,-1,0),5)+1,"00000")&amp;MID(OFFSET(AL108,-1,0),6,FIND(" ",OFFSET(AL108,-1,0),7)-5)
&amp; $D108           &amp; IF($IG108=0," FWM","")&amp;IF($IG108=1," MWM","")&amp;IF($IG108=5," Mat","")&amp;IF($IH108=TRUE,"&amp;BBT","    ")          &amp; " Day"&amp;INDEX(i.DOY,$N108,1)
&amp; " Scan"&amp;TEXT($O108,"0")        &amp;" "&amp; INDEX(DataMaster!$B$98:$B$104,$Q108,0)
&amp; " WP"&amp;TEXT($LW108*100,"000p")           &amp; " MP"&amp;TEXT($LX108*100,"000p")           &amp; " GP"&amp;TEXT($MG108*100,"000p")
&amp; " T_" &amp; IF(AND($CC108,$CE108),"TRUE ")        &amp; " (F"&amp;3+COUNTIF($CV108:$CY108,TRUE)&amp;3&amp;"N"&amp;$DM108&amp;$DN108&amp;")"</f>
        <v>00001 FeedSupply_DSP GSM MWM&amp;BBT Day204 Scan1 Prime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59">INDEX(i.model_structure,$H108,AX$7)</f>
        <v>0</v>
      </c>
      <c r="AY108" s="5" t="str">
        <f t="shared" si="859"/>
        <v>-</v>
      </c>
      <c r="AZ108" s="5" t="b">
        <f t="shared" si="859"/>
        <v>0</v>
      </c>
      <c r="BA108" s="5" t="b">
        <f t="shared" si="859"/>
        <v>1</v>
      </c>
      <c r="BB108" s="5" t="b">
        <f t="shared" si="859"/>
        <v>1</v>
      </c>
      <c r="BC108" s="144">
        <f t="shared" si="859"/>
        <v>0</v>
      </c>
      <c r="BD108" s="19" t="b">
        <f t="shared" ref="BD108:BD113" ca="1" si="860">OFFSET(BD$5,$B108,0)</f>
        <v>1</v>
      </c>
      <c r="BE108" s="9"/>
      <c r="BF108" s="5" t="str">
        <f t="shared" ref="BF108:BF113" ca="1" si="861">IF($M108&lt;&gt;4,OFFSET(BF$5,$B108,0),1)</f>
        <v>-</v>
      </c>
      <c r="BG108" s="19" t="str">
        <f t="shared" ref="BG108:BI113" ca="1" si="862">OFFSET(BG$5,$B108,0)</f>
        <v>-</v>
      </c>
      <c r="BH108" s="19" t="str">
        <f t="shared" ca="1" si="862"/>
        <v>-</v>
      </c>
      <c r="BI108" s="19" t="str">
        <f t="shared" ca="1" si="862"/>
        <v>-</v>
      </c>
      <c r="BJ108" s="5" t="str">
        <f t="shared" ref="BJ108:BJ113" ca="1" si="863">IF($M108&lt;&gt;4,OFFSET(BJ$5,$B108,0),1)</f>
        <v>-</v>
      </c>
      <c r="BK108" s="19" t="str">
        <f t="shared" ref="BK108:BK113" ca="1" si="864">OFFSET(BK$5,$B108,0)</f>
        <v>-</v>
      </c>
      <c r="BL108" s="5" t="str">
        <f t="shared" ref="BL108:BL113" ca="1" si="865">IF($M108&lt;&gt;4,OFFSET(BL$5,$B108,0),1)</f>
        <v>-</v>
      </c>
      <c r="BM108" s="19" t="str">
        <f t="shared" ref="BM108:BO113" ca="1" si="866">OFFSET(BM$5,$B108,0)</f>
        <v>-</v>
      </c>
      <c r="BN108" s="19" t="str">
        <f t="shared" ca="1" si="866"/>
        <v>-</v>
      </c>
      <c r="BO108" s="19" t="str">
        <f t="shared" ca="1" si="866"/>
        <v>-</v>
      </c>
      <c r="BP108" s="5" t="str">
        <f t="shared" ref="BP108:BP113" ca="1" si="867">IF($M108&lt;&gt;4,OFFSET(BP$5,$B108,0),1)</f>
        <v>-</v>
      </c>
      <c r="BQ108" s="9"/>
      <c r="BR108" s="19" t="str">
        <f t="shared" ref="BR108:CA113" ca="1" si="868">OFFSET(BR$5,$B108,0)</f>
        <v>-</v>
      </c>
      <c r="BS108" s="19" t="str">
        <f t="shared" ca="1" si="868"/>
        <v>-</v>
      </c>
      <c r="BT108" s="19" t="str">
        <f t="shared" ca="1" si="868"/>
        <v>-</v>
      </c>
      <c r="BU108" s="19" t="str">
        <f t="shared" ca="1" si="868"/>
        <v>-</v>
      </c>
      <c r="BV108" s="19" t="str">
        <f t="shared" ca="1" si="868"/>
        <v>-</v>
      </c>
      <c r="BW108" s="19" t="str">
        <f t="shared" ca="1" si="868"/>
        <v>-</v>
      </c>
      <c r="BX108" s="19" t="str">
        <f t="shared" ca="1" si="868"/>
        <v>-</v>
      </c>
      <c r="BY108" s="19" t="str">
        <f t="shared" ca="1" si="868"/>
        <v>-</v>
      </c>
      <c r="BZ108" s="19" t="str">
        <f t="shared" ca="1" si="868"/>
        <v>-</v>
      </c>
      <c r="CA108" s="19" t="str">
        <f t="shared" ca="1" si="868"/>
        <v>-</v>
      </c>
      <c r="CB108" s="9"/>
      <c r="CC108" s="12" t="b">
        <v>0</v>
      </c>
      <c r="CD108" s="12" t="b">
        <v>0</v>
      </c>
      <c r="CE108" s="12" t="b">
        <v>0</v>
      </c>
      <c r="CF108" s="12">
        <f>VALUE($K108&amp;$M108&amp;$N108&amp;$O108&amp;"1")</f>
        <v>23311</v>
      </c>
      <c r="CG108" s="144" t="b">
        <f>NOT(CE108)</f>
        <v>1</v>
      </c>
      <c r="CH108" s="12" t="s">
        <v>34</v>
      </c>
      <c r="CI108" s="12" t="b">
        <v>1</v>
      </c>
      <c r="CJ108" s="12">
        <f>VALUE($K108&amp;$M108&amp;$N108&amp;$Q108&amp;$S108&amp;"01")</f>
        <v>2334101</v>
      </c>
      <c r="CK108" s="19" t="str">
        <f t="shared" ref="CK108:CM108" ca="1" si="869">OFFSET(CK$5,$B108,0)</f>
        <v>-</v>
      </c>
      <c r="CL108" s="19">
        <f t="shared" ca="1" si="869"/>
        <v>1</v>
      </c>
      <c r="CM108" s="19">
        <f t="shared" ca="1" si="869"/>
        <v>1</v>
      </c>
      <c r="CN108" s="9"/>
      <c r="CO108" s="444">
        <v>652</v>
      </c>
      <c r="CP108" s="444">
        <v>686</v>
      </c>
      <c r="CQ108" s="444">
        <v>721</v>
      </c>
      <c r="CR108" s="152">
        <v>378</v>
      </c>
      <c r="CS108" s="152">
        <v>413</v>
      </c>
      <c r="CT108" s="152">
        <v>448</v>
      </c>
      <c r="CU108" s="19" t="str">
        <f t="shared" ref="CU108:DK113" ca="1" si="870">OFFSET(CU$5,$B108,0)</f>
        <v>-</v>
      </c>
      <c r="CV108" s="19" t="str">
        <f t="shared" ca="1" si="870"/>
        <v>-</v>
      </c>
      <c r="CW108" s="19" t="str">
        <f t="shared" ca="1" si="870"/>
        <v>-</v>
      </c>
      <c r="CX108" s="19" t="str">
        <f t="shared" ca="1" si="870"/>
        <v>-</v>
      </c>
      <c r="CY108" s="19" t="str">
        <f t="shared" ca="1" si="870"/>
        <v>-</v>
      </c>
      <c r="CZ108" s="19" t="b">
        <f t="shared" ca="1" si="870"/>
        <v>1</v>
      </c>
      <c r="DA108" s="19">
        <f t="shared" ca="1" si="870"/>
        <v>0</v>
      </c>
      <c r="DB108" s="19">
        <f t="shared" ca="1" si="870"/>
        <v>0</v>
      </c>
      <c r="DC108" s="19">
        <f t="shared" ca="1" si="870"/>
        <v>0</v>
      </c>
      <c r="DD108" s="19">
        <f t="shared" ca="1" si="870"/>
        <v>0</v>
      </c>
      <c r="DE108" s="19">
        <f t="shared" ca="1" si="870"/>
        <v>0</v>
      </c>
      <c r="DF108" s="19">
        <f t="shared" ca="1" si="870"/>
        <v>0</v>
      </c>
      <c r="DG108" s="19">
        <f t="shared" ca="1" si="870"/>
        <v>0</v>
      </c>
      <c r="DH108" s="19">
        <f t="shared" ca="1" si="870"/>
        <v>0</v>
      </c>
      <c r="DI108" s="19">
        <f t="shared" ca="1" si="870"/>
        <v>0</v>
      </c>
      <c r="DJ108" s="19">
        <f t="shared" ca="1" si="870"/>
        <v>0</v>
      </c>
      <c r="DK108" s="19">
        <f t="shared" ca="1" si="870"/>
        <v>0</v>
      </c>
      <c r="DL108" s="19">
        <f t="shared" ref="DL108:ES113" ca="1" si="871">OFFSET(DL$5,$B108,0)</f>
        <v>0</v>
      </c>
      <c r="DM108" s="19">
        <f t="shared" ca="1" si="871"/>
        <v>1</v>
      </c>
      <c r="DN108" s="19">
        <f t="shared" ca="1" si="871"/>
        <v>1</v>
      </c>
      <c r="DO108" s="19">
        <f t="shared" ca="1" si="871"/>
        <v>0</v>
      </c>
      <c r="DP108" s="19" t="str">
        <f t="shared" ca="1" si="871"/>
        <v>-</v>
      </c>
      <c r="DQ108" s="19" t="str">
        <f t="shared" ca="1" si="871"/>
        <v>-</v>
      </c>
      <c r="DR108" s="19" t="str">
        <f t="shared" ca="1" si="871"/>
        <v>-</v>
      </c>
      <c r="DS108" s="19" t="str">
        <f t="shared" ca="1" si="871"/>
        <v>-</v>
      </c>
      <c r="DT108" s="19" t="str">
        <f t="shared" ca="1" si="871"/>
        <v>-</v>
      </c>
      <c r="DU108" s="19">
        <f t="shared" ca="1" si="871"/>
        <v>0</v>
      </c>
      <c r="DV108" s="19" t="str">
        <f t="shared" ca="1" si="871"/>
        <v>-</v>
      </c>
      <c r="DW108" s="19" t="str">
        <f t="shared" ca="1" si="871"/>
        <v>-</v>
      </c>
      <c r="DX108" s="19" t="str">
        <f t="shared" ca="1" si="871"/>
        <v>-</v>
      </c>
      <c r="DY108" s="19" t="str">
        <f t="shared" ca="1" si="871"/>
        <v>-</v>
      </c>
      <c r="DZ108" s="19" t="str">
        <f t="shared" ca="1" si="871"/>
        <v>-</v>
      </c>
      <c r="EA108" s="19" t="str">
        <f t="shared" ca="1" si="871"/>
        <v>-</v>
      </c>
      <c r="EB108" s="19" t="str">
        <f t="shared" ca="1" si="871"/>
        <v>-</v>
      </c>
      <c r="EC108" s="19" t="str">
        <f t="shared" ca="1" si="871"/>
        <v>-</v>
      </c>
      <c r="ED108" s="19">
        <f t="shared" ca="1" si="871"/>
        <v>0</v>
      </c>
      <c r="EE108" s="19">
        <f t="shared" ca="1" si="871"/>
        <v>0</v>
      </c>
      <c r="EF108" s="19">
        <f t="shared" ca="1" si="871"/>
        <v>0</v>
      </c>
      <c r="EG108" s="19">
        <f t="shared" ca="1" si="871"/>
        <v>0</v>
      </c>
      <c r="EH108" s="19">
        <f t="shared" ca="1" si="871"/>
        <v>0</v>
      </c>
      <c r="EI108" s="19">
        <f t="shared" ca="1" si="871"/>
        <v>0</v>
      </c>
      <c r="EJ108" s="19">
        <f t="shared" ca="1" si="871"/>
        <v>0</v>
      </c>
      <c r="EK108" s="19">
        <f t="shared" ca="1" si="871"/>
        <v>0</v>
      </c>
      <c r="EL108" s="19">
        <f t="shared" ca="1" si="871"/>
        <v>0</v>
      </c>
      <c r="EM108" s="19">
        <f t="shared" ca="1" si="871"/>
        <v>0</v>
      </c>
      <c r="EN108" s="19">
        <f t="shared" ca="1" si="871"/>
        <v>0</v>
      </c>
      <c r="EO108" s="19">
        <f t="shared" ca="1" si="871"/>
        <v>0</v>
      </c>
      <c r="EP108" s="19">
        <f t="shared" ca="1" si="871"/>
        <v>0</v>
      </c>
      <c r="EQ108" s="19">
        <f t="shared" ca="1" si="871"/>
        <v>0</v>
      </c>
      <c r="ER108" s="19">
        <f t="shared" ca="1" si="871"/>
        <v>0</v>
      </c>
      <c r="ES108" s="19">
        <f t="shared" ca="1" si="871"/>
        <v>0</v>
      </c>
      <c r="ET108" s="19">
        <f t="shared" ref="ET108:FI112" ca="1" si="872">OFFSET(ET$5,$B108,0)</f>
        <v>0</v>
      </c>
      <c r="EU108" s="19">
        <f t="shared" ca="1" si="872"/>
        <v>0</v>
      </c>
      <c r="EV108" s="19">
        <f t="shared" ca="1" si="872"/>
        <v>0</v>
      </c>
      <c r="EW108" s="19">
        <f t="shared" ca="1" si="872"/>
        <v>0</v>
      </c>
      <c r="EX108" s="19">
        <f t="shared" ca="1" si="872"/>
        <v>0</v>
      </c>
      <c r="EY108" s="19">
        <f t="shared" ca="1" si="872"/>
        <v>0</v>
      </c>
      <c r="EZ108" s="19">
        <f t="shared" ca="1" si="872"/>
        <v>0</v>
      </c>
      <c r="FA108" s="19">
        <f t="shared" ca="1" si="872"/>
        <v>0</v>
      </c>
      <c r="FB108" s="19">
        <f t="shared" ca="1" si="872"/>
        <v>0</v>
      </c>
      <c r="FC108" s="19">
        <f t="shared" ca="1" si="872"/>
        <v>0</v>
      </c>
      <c r="FD108" s="19">
        <f t="shared" ca="1" si="872"/>
        <v>0</v>
      </c>
      <c r="FE108" s="19">
        <f t="shared" ca="1" si="872"/>
        <v>0</v>
      </c>
      <c r="FF108" s="19">
        <f t="shared" ca="1" si="872"/>
        <v>0</v>
      </c>
      <c r="FG108" s="19">
        <f t="shared" ca="1" si="872"/>
        <v>0</v>
      </c>
      <c r="FH108" s="19">
        <f t="shared" ca="1" si="872"/>
        <v>0</v>
      </c>
      <c r="FI108" s="19">
        <f t="shared" ca="1" si="872"/>
        <v>0</v>
      </c>
      <c r="FJ108" s="19">
        <f t="shared" ref="FJ108:HK112" ca="1" si="873">OFFSET(FJ$5,$B108,0)</f>
        <v>0</v>
      </c>
      <c r="FK108" s="19">
        <f t="shared" ca="1" si="873"/>
        <v>0</v>
      </c>
      <c r="FL108" s="19">
        <f t="shared" ca="1" si="873"/>
        <v>0</v>
      </c>
      <c r="FM108" s="19">
        <f t="shared" ca="1" si="873"/>
        <v>0</v>
      </c>
      <c r="FN108" s="19">
        <f t="shared" ca="1" si="873"/>
        <v>0</v>
      </c>
      <c r="FO108" s="19">
        <f t="shared" ca="1" si="873"/>
        <v>0</v>
      </c>
      <c r="FP108" s="19">
        <f t="shared" ca="1" si="873"/>
        <v>0</v>
      </c>
      <c r="FQ108" s="19">
        <f t="shared" ca="1" si="873"/>
        <v>0</v>
      </c>
      <c r="FR108" s="19">
        <f t="shared" ca="1" si="873"/>
        <v>0</v>
      </c>
      <c r="FS108" s="19">
        <f t="shared" ca="1" si="873"/>
        <v>0</v>
      </c>
      <c r="FT108" s="19">
        <f t="shared" ca="1" si="873"/>
        <v>0</v>
      </c>
      <c r="FU108" s="19">
        <f t="shared" ca="1" si="873"/>
        <v>0</v>
      </c>
      <c r="FV108" s="19">
        <f t="shared" ca="1" si="873"/>
        <v>0</v>
      </c>
      <c r="FW108" s="19">
        <f t="shared" ca="1" si="873"/>
        <v>0</v>
      </c>
      <c r="FX108" s="19">
        <f t="shared" ca="1" si="873"/>
        <v>0</v>
      </c>
      <c r="FY108" s="19">
        <f t="shared" ca="1" si="873"/>
        <v>0</v>
      </c>
      <c r="FZ108" s="19">
        <f t="shared" ca="1" si="873"/>
        <v>0</v>
      </c>
      <c r="GA108" s="19">
        <f t="shared" ca="1" si="873"/>
        <v>0</v>
      </c>
      <c r="GB108" s="19">
        <f t="shared" ca="1" si="873"/>
        <v>0</v>
      </c>
      <c r="GC108" s="19">
        <f t="shared" ca="1" si="873"/>
        <v>0</v>
      </c>
      <c r="GD108" s="19">
        <f t="shared" ca="1" si="873"/>
        <v>0</v>
      </c>
      <c r="GE108" s="19">
        <f t="shared" ca="1" si="873"/>
        <v>0</v>
      </c>
      <c r="GF108" s="19">
        <f t="shared" ca="1" si="873"/>
        <v>0</v>
      </c>
      <c r="GG108" s="19">
        <f t="shared" ca="1" si="873"/>
        <v>0</v>
      </c>
      <c r="GH108" s="19">
        <f t="shared" ca="1" si="873"/>
        <v>0</v>
      </c>
      <c r="GI108" s="19">
        <f t="shared" ca="1" si="873"/>
        <v>0</v>
      </c>
      <c r="GJ108" s="19">
        <f t="shared" ca="1" si="873"/>
        <v>0</v>
      </c>
      <c r="GK108" s="19">
        <f t="shared" ca="1" si="873"/>
        <v>0</v>
      </c>
      <c r="GL108" s="19">
        <f t="shared" ca="1" si="873"/>
        <v>0</v>
      </c>
      <c r="GM108" s="19">
        <f t="shared" ca="1" si="873"/>
        <v>0</v>
      </c>
      <c r="GN108" s="19">
        <f t="shared" ca="1" si="873"/>
        <v>0</v>
      </c>
      <c r="GO108" s="19">
        <f t="shared" ca="1" si="873"/>
        <v>0</v>
      </c>
      <c r="GP108" s="19">
        <f t="shared" ca="1" si="873"/>
        <v>0</v>
      </c>
      <c r="GQ108" s="19">
        <f t="shared" ca="1" si="873"/>
        <v>0</v>
      </c>
      <c r="GR108" s="19">
        <f t="shared" ca="1" si="873"/>
        <v>0</v>
      </c>
      <c r="GS108" s="19">
        <f t="shared" ca="1" si="873"/>
        <v>0</v>
      </c>
      <c r="GT108" s="19">
        <f t="shared" ca="1" si="873"/>
        <v>0</v>
      </c>
      <c r="GU108" s="19">
        <f t="shared" ca="1" si="873"/>
        <v>0</v>
      </c>
      <c r="GV108" s="19">
        <f t="shared" ca="1" si="873"/>
        <v>0</v>
      </c>
      <c r="GW108" s="19">
        <f t="shared" ca="1" si="873"/>
        <v>0</v>
      </c>
      <c r="GX108" s="19">
        <f t="shared" ca="1" si="873"/>
        <v>0</v>
      </c>
      <c r="GY108" s="19">
        <f t="shared" ca="1" si="873"/>
        <v>0</v>
      </c>
      <c r="GZ108" s="19">
        <f t="shared" ca="1" si="873"/>
        <v>0</v>
      </c>
      <c r="HA108" s="19">
        <f t="shared" ca="1" si="873"/>
        <v>0</v>
      </c>
      <c r="HB108" s="19">
        <f t="shared" ca="1" si="873"/>
        <v>0</v>
      </c>
      <c r="HC108" s="19">
        <f t="shared" ca="1" si="873"/>
        <v>0</v>
      </c>
      <c r="HD108" s="19">
        <f t="shared" ca="1" si="873"/>
        <v>0</v>
      </c>
      <c r="HE108" s="19">
        <f t="shared" ca="1" si="873"/>
        <v>0</v>
      </c>
      <c r="HF108" s="19">
        <f t="shared" ca="1" si="873"/>
        <v>0</v>
      </c>
      <c r="HG108" s="19">
        <f t="shared" ca="1" si="873"/>
        <v>0</v>
      </c>
      <c r="HH108" s="19">
        <f t="shared" ca="1" si="873"/>
        <v>0</v>
      </c>
      <c r="HI108" s="19">
        <f t="shared" ca="1" si="873"/>
        <v>0</v>
      </c>
      <c r="HJ108" s="19">
        <f t="shared" ca="1" si="873"/>
        <v>0</v>
      </c>
      <c r="HK108" s="19">
        <f t="shared" ca="1" si="873"/>
        <v>0</v>
      </c>
      <c r="HL108" s="19">
        <f t="shared" ref="HL108:ID112" ca="1" si="874">OFFSET(HL$5,$B108,0)</f>
        <v>0</v>
      </c>
      <c r="HM108" s="19">
        <f t="shared" ca="1" si="874"/>
        <v>0</v>
      </c>
      <c r="HN108" s="19">
        <f t="shared" ca="1" si="874"/>
        <v>0</v>
      </c>
      <c r="HO108" s="19">
        <f t="shared" ca="1" si="874"/>
        <v>0</v>
      </c>
      <c r="HP108" s="19">
        <f t="shared" ca="1" si="874"/>
        <v>0</v>
      </c>
      <c r="HQ108" s="19">
        <f t="shared" ca="1" si="874"/>
        <v>0</v>
      </c>
      <c r="HR108" s="19">
        <f t="shared" ca="1" si="874"/>
        <v>0</v>
      </c>
      <c r="HS108" s="19">
        <f t="shared" ca="1" si="874"/>
        <v>0</v>
      </c>
      <c r="HT108" s="19">
        <f t="shared" ca="1" si="874"/>
        <v>0</v>
      </c>
      <c r="HU108" s="19">
        <f t="shared" ca="1" si="874"/>
        <v>0</v>
      </c>
      <c r="HV108" s="19">
        <f t="shared" ca="1" si="874"/>
        <v>0</v>
      </c>
      <c r="HW108" s="19">
        <f t="shared" ca="1" si="874"/>
        <v>0</v>
      </c>
      <c r="HX108" s="19">
        <f t="shared" ca="1" si="874"/>
        <v>0</v>
      </c>
      <c r="HY108" s="19">
        <f t="shared" ca="1" si="874"/>
        <v>0</v>
      </c>
      <c r="HZ108" s="19">
        <f t="shared" ca="1" si="874"/>
        <v>0</v>
      </c>
      <c r="IA108" s="19">
        <f t="shared" ca="1" si="874"/>
        <v>0</v>
      </c>
      <c r="IB108" s="19">
        <f t="shared" ca="1" si="874"/>
        <v>0</v>
      </c>
      <c r="IC108" s="19">
        <f t="shared" ca="1" si="874"/>
        <v>0</v>
      </c>
      <c r="ID108" s="19">
        <f t="shared" ca="1" si="874"/>
        <v>0</v>
      </c>
      <c r="IE108" s="5">
        <f t="shared" ref="IE108:IE113" si="875">INDEX(i.TOL,$N108,IE$7)</f>
        <v>67</v>
      </c>
      <c r="IF108" s="9"/>
      <c r="IG108" s="5">
        <f t="shared" ref="IG108:IJ113" si="876">INDEX(i.FlkStrctr,$M108,IG$7)</f>
        <v>1</v>
      </c>
      <c r="IH108" s="5" t="b">
        <f>INDEX(i.FlkStrctr,$M108,IH$7)</f>
        <v>1</v>
      </c>
      <c r="II108" s="19">
        <f t="shared" ref="II108:JI113" ca="1" si="877">OFFSET(II$5,$B108,0)</f>
        <v>0</v>
      </c>
      <c r="IJ108" s="5">
        <f t="shared" si="876"/>
        <v>55</v>
      </c>
      <c r="IK108" s="19">
        <f t="shared" ca="1" si="877"/>
        <v>1</v>
      </c>
      <c r="IL108" s="19">
        <f t="shared" ca="1" si="877"/>
        <v>0</v>
      </c>
      <c r="IM108" s="19">
        <f t="shared" ca="1" si="877"/>
        <v>0</v>
      </c>
      <c r="IN108" s="19">
        <f t="shared" ca="1" si="877"/>
        <v>0</v>
      </c>
      <c r="IO108" s="19">
        <f t="shared" ca="1" si="877"/>
        <v>0</v>
      </c>
      <c r="IP108" s="19">
        <f t="shared" ca="1" si="877"/>
        <v>0</v>
      </c>
      <c r="IQ108" s="19">
        <f t="shared" ca="1" si="877"/>
        <v>0</v>
      </c>
      <c r="IR108" s="19">
        <f t="shared" ca="1" si="877"/>
        <v>0</v>
      </c>
      <c r="IS108" s="19">
        <f t="shared" ca="1" si="877"/>
        <v>0</v>
      </c>
      <c r="IT108" s="19">
        <f t="shared" ca="1" si="877"/>
        <v>0</v>
      </c>
      <c r="IU108" s="19">
        <f t="shared" ca="1" si="877"/>
        <v>0</v>
      </c>
      <c r="IV108" s="19">
        <f t="shared" ca="1" si="877"/>
        <v>0</v>
      </c>
      <c r="IW108" s="19">
        <f t="shared" ca="1" si="877"/>
        <v>0</v>
      </c>
      <c r="IX108" s="19">
        <f t="shared" ca="1" si="877"/>
        <v>0</v>
      </c>
      <c r="IY108" s="19">
        <f t="shared" ca="1" si="877"/>
        <v>0</v>
      </c>
      <c r="IZ108" s="19">
        <f t="shared" ca="1" si="877"/>
        <v>0</v>
      </c>
      <c r="JA108" s="19">
        <f t="shared" ca="1" si="877"/>
        <v>0</v>
      </c>
      <c r="JB108" s="19">
        <f t="shared" ca="1" si="877"/>
        <v>0</v>
      </c>
      <c r="JC108" s="19">
        <f t="shared" ca="1" si="877"/>
        <v>0</v>
      </c>
      <c r="JD108" s="19">
        <f t="shared" ca="1" si="877"/>
        <v>0</v>
      </c>
      <c r="JE108" s="19">
        <f t="shared" ca="1" si="877"/>
        <v>0</v>
      </c>
      <c r="JF108" s="19">
        <f t="shared" ca="1" si="877"/>
        <v>0</v>
      </c>
      <c r="JG108" s="19">
        <f t="shared" ca="1" si="877"/>
        <v>1</v>
      </c>
      <c r="JH108" s="19">
        <f t="shared" ca="1" si="877"/>
        <v>0</v>
      </c>
      <c r="JI108" s="19">
        <f t="shared" ca="1" si="877"/>
        <v>1</v>
      </c>
      <c r="JJ108" s="9"/>
      <c r="JK108" s="5" t="b">
        <f t="shared" ref="JK108:JK113" ca="1" si="878">IF($L108&lt;&gt;0,INDEX(i.cropgraze_inc,$L108,JK$7),OFFSET(JK$5,$B108,0))</f>
        <v>0</v>
      </c>
      <c r="JL108" s="19" t="str">
        <f t="shared" ref="JL108:JM113" ca="1" si="879">OFFSET(JL$5,$B108,0)</f>
        <v>-</v>
      </c>
      <c r="JM108" s="19" t="str">
        <f t="shared" ca="1" si="879"/>
        <v>-</v>
      </c>
      <c r="JN108" s="5" t="b">
        <f t="shared" ref="JN108:JP113" si="880">($N108=JN$11)</f>
        <v>0</v>
      </c>
      <c r="JO108" s="5" t="b">
        <f t="shared" si="880"/>
        <v>0</v>
      </c>
      <c r="JP108" s="5" t="b">
        <f t="shared" si="880"/>
        <v>1</v>
      </c>
      <c r="JQ108" s="144">
        <f>$O108</f>
        <v>1</v>
      </c>
      <c r="JR108" s="144">
        <f t="shared" ref="JR108" si="881">$O108</f>
        <v>1</v>
      </c>
      <c r="JS108" s="12" t="s">
        <v>34</v>
      </c>
      <c r="JT108" s="12" t="s">
        <v>34</v>
      </c>
      <c r="JU108" s="12" t="s">
        <v>34</v>
      </c>
      <c r="JV108" s="12" t="s">
        <v>34</v>
      </c>
      <c r="JW108" s="12">
        <v>1</v>
      </c>
      <c r="JX108" s="12">
        <v>0.66</v>
      </c>
      <c r="JY108" s="244" t="s">
        <v>34</v>
      </c>
      <c r="JZ108" s="5" t="b">
        <v>0</v>
      </c>
      <c r="KA108" s="12">
        <v>2</v>
      </c>
      <c r="KB108" s="12">
        <v>2</v>
      </c>
      <c r="KC108" s="12">
        <v>2</v>
      </c>
      <c r="KD108" s="12">
        <v>2</v>
      </c>
      <c r="KE108" s="12">
        <v>2</v>
      </c>
      <c r="KF108" s="12">
        <v>2</v>
      </c>
      <c r="KG108" s="12">
        <v>2</v>
      </c>
      <c r="KH108" s="12">
        <v>2</v>
      </c>
      <c r="KI108" s="5" t="str">
        <f t="array" ref="KI108">IF(OR(KJ108:KP108&lt;&gt;"-"),TRUE,"-")</f>
        <v>-</v>
      </c>
      <c r="KJ108" s="12" t="s">
        <v>34</v>
      </c>
      <c r="KK108" s="12" t="s">
        <v>34</v>
      </c>
      <c r="KL108" s="12" t="s">
        <v>34</v>
      </c>
      <c r="KM108" s="12" t="s">
        <v>34</v>
      </c>
      <c r="KN108" s="12" t="s">
        <v>34</v>
      </c>
      <c r="KO108" s="12" t="s">
        <v>34</v>
      </c>
      <c r="KP108" s="12" t="s">
        <v>34</v>
      </c>
      <c r="KQ108" s="12" t="b">
        <v>0</v>
      </c>
      <c r="KR108" s="144">
        <f t="shared" ref="KR108:KR113" si="882">IF($AI108=6,0,$KS108)</f>
        <v>2</v>
      </c>
      <c r="KS108" s="12">
        <v>2</v>
      </c>
      <c r="KT108" s="12" t="b">
        <v>0</v>
      </c>
      <c r="KU108" s="12" t="s">
        <v>34</v>
      </c>
      <c r="KV108" s="5" t="str">
        <f t="shared" ref="KV108:KY113" si="883">INDEX(i.FlkStrctr,$M108,KV$7)</f>
        <v>-</v>
      </c>
      <c r="KW108" s="5" t="str">
        <f t="shared" si="883"/>
        <v>-</v>
      </c>
      <c r="KX108" s="5" t="str">
        <f t="shared" si="883"/>
        <v>-</v>
      </c>
      <c r="KY108" s="5" t="str">
        <f t="shared" si="883"/>
        <v>-</v>
      </c>
      <c r="KZ108" s="12" t="b">
        <v>0</v>
      </c>
      <c r="LA108" s="244" t="s">
        <v>34</v>
      </c>
      <c r="LB108" s="244" t="s">
        <v>34</v>
      </c>
      <c r="LC108" s="12" t="b">
        <v>1</v>
      </c>
      <c r="LD108" s="12">
        <v>0.75</v>
      </c>
      <c r="LE108" s="144">
        <f>LD108</f>
        <v>0.75</v>
      </c>
      <c r="LF108" s="12">
        <v>0.99</v>
      </c>
      <c r="LG108" s="12">
        <v>0.5</v>
      </c>
      <c r="LH108" s="12">
        <v>0</v>
      </c>
      <c r="LI108" s="12">
        <v>0</v>
      </c>
      <c r="LJ108" s="12" t="s">
        <v>34</v>
      </c>
      <c r="LK108" s="5" t="str" cm="1">
        <f t="array" ref="LK108">INDEX(i.meatgrid,$Q108,LK$7)</f>
        <v>-</v>
      </c>
      <c r="LL108" s="19" t="str">
        <f t="shared" ref="LL108:LO113" ca="1" si="884">OFFSET(LL$5,$B108,0)</f>
        <v>-</v>
      </c>
      <c r="LM108" s="5">
        <f t="shared" ref="LM108:LM113" si="885">INDEX(i.conservation,$W108+1,$N108)</f>
        <v>1</v>
      </c>
      <c r="LN108" s="9"/>
      <c r="LO108" s="19">
        <f t="shared" ref="LO108:LR113" ca="1" si="886">OFFSET(LO$5,$B108,0)</f>
        <v>70</v>
      </c>
      <c r="LP108" s="19">
        <f t="shared" ca="1" si="886"/>
        <v>50</v>
      </c>
      <c r="LQ108" s="19">
        <f t="shared" ca="1" si="886"/>
        <v>80</v>
      </c>
      <c r="LR108" s="19">
        <f t="shared" ca="1" si="886"/>
        <v>50</v>
      </c>
      <c r="LS108" s="5" t="b" cm="1">
        <f t="array" ref="LS108">INDEX(i.meatgrid,$Q108,LS$7)</f>
        <v>0</v>
      </c>
      <c r="LT108" s="5" t="b" cm="1">
        <f t="array" ref="LT108">INDEX(i.meatgrid,$Q108,LT$7)</f>
        <v>0</v>
      </c>
      <c r="LU108" s="5" cm="1">
        <f t="array" ref="LU108">INDEX(i.meatgrid,$Q108,LU$7)</f>
        <v>40</v>
      </c>
      <c r="LV108" s="5" t="str" cm="1">
        <f t="array" ref="LV108">INDEX(i.meatgrid,$Q108,LV$7)</f>
        <v>-</v>
      </c>
      <c r="LW108" s="19">
        <f t="shared" ref="LW108:LW113" ca="1" si="887">OFFSET(LW$5,$B108,0)</f>
        <v>1</v>
      </c>
      <c r="LX108" s="5">
        <f t="shared" ref="LX108:LX113" si="888">INDEX(i.MeatPrices,$S108,LX$7)</f>
        <v>1</v>
      </c>
      <c r="LY108" s="5" cm="1">
        <f t="array" ref="LY108">INDEX(i.meatgrid,$Q108,LY$7)</f>
        <v>1</v>
      </c>
      <c r="LZ108" s="5" cm="1">
        <f t="array" ref="LZ108">INDEX(i.meatgrid,$Q108,LZ$7)</f>
        <v>0</v>
      </c>
      <c r="MA108" s="5" cm="1">
        <f t="array" ref="MA108">INDEX(i.meatgrid,$Q108,MA$7)</f>
        <v>0</v>
      </c>
      <c r="MB108" s="5" cm="1">
        <f t="array" ref="MB108">INDEX(i.meatgrid,$Q108,MB$7)</f>
        <v>0</v>
      </c>
      <c r="MC108" s="5" cm="1">
        <f t="array" ref="MC108">INDEX(i.meatgrid,$Q108,MC$7)</f>
        <v>0</v>
      </c>
      <c r="MD108" s="5" cm="1">
        <f t="array" ref="MD108">INDEX(i.meatgrid,$Q108,MD$7)</f>
        <v>1</v>
      </c>
      <c r="ME108" s="5" cm="1">
        <f t="array" ref="ME108">INDEX(i.meatgrid,$Q108,ME$7)</f>
        <v>1</v>
      </c>
      <c r="MF108" s="5" cm="1">
        <f t="array" ref="MF108">INDEX(i.meatgrid,$Q108,MF$7)</f>
        <v>1</v>
      </c>
      <c r="MG108" s="19">
        <f t="shared" ref="MG108:MG113" ca="1" si="889">OFFSET(MG$5,$B108,0)</f>
        <v>1</v>
      </c>
      <c r="MH108" s="9"/>
      <c r="MI108" s="19" t="b">
        <f t="shared" ref="MI108:MX113" ca="1" si="890">OFFSET(MI$5,$B108,0)</f>
        <v>0</v>
      </c>
      <c r="MJ108" s="19" t="b">
        <f t="shared" ca="1" si="890"/>
        <v>0</v>
      </c>
      <c r="MK108" s="19">
        <f ca="1">OFFSET(MK$5,$B108,0)</f>
        <v>1</v>
      </c>
      <c r="ML108" s="19">
        <f t="shared" ref="ML108:ON113" ca="1" si="891">OFFSET(ML$5,$B108,0)</f>
        <v>0.75</v>
      </c>
      <c r="MM108" s="19">
        <f t="shared" ca="1" si="891"/>
        <v>0.75</v>
      </c>
      <c r="MN108" s="19">
        <f t="shared" ca="1" si="891"/>
        <v>0.8</v>
      </c>
      <c r="MO108" s="19">
        <f t="shared" ca="1" si="891"/>
        <v>0.82499999999999996</v>
      </c>
      <c r="MP108" s="19">
        <f t="shared" ca="1" si="891"/>
        <v>0.875</v>
      </c>
      <c r="MQ108" s="19">
        <f t="shared" ca="1" si="891"/>
        <v>0.9</v>
      </c>
      <c r="MR108" s="19">
        <f t="shared" ca="1" si="891"/>
        <v>1</v>
      </c>
      <c r="MS108" s="19">
        <f t="shared" ca="1" si="891"/>
        <v>0.875</v>
      </c>
      <c r="MT108" s="19" t="b">
        <f t="shared" ca="1" si="891"/>
        <v>1</v>
      </c>
      <c r="MU108" s="19">
        <f t="shared" ca="1" si="891"/>
        <v>74.989999999999995</v>
      </c>
      <c r="MV108" s="19" t="str">
        <f t="shared" ca="1" si="891"/>
        <v>-</v>
      </c>
      <c r="MW108" s="19" t="str">
        <f t="shared" ca="1" si="891"/>
        <v>-</v>
      </c>
      <c r="MX108" s="19" t="str">
        <f t="shared" ca="1" si="891"/>
        <v>-</v>
      </c>
      <c r="MY108" s="19" t="str">
        <f t="shared" ca="1" si="891"/>
        <v>-</v>
      </c>
      <c r="MZ108" s="19" t="str">
        <f t="shared" ca="1" si="891"/>
        <v>-</v>
      </c>
      <c r="NA108" s="19" t="str">
        <f t="shared" ca="1" si="891"/>
        <v>-</v>
      </c>
      <c r="NB108" s="19" t="str">
        <f t="shared" ca="1" si="891"/>
        <v>-</v>
      </c>
      <c r="NC108" s="19">
        <f t="shared" ca="1" si="891"/>
        <v>36.99</v>
      </c>
      <c r="ND108" s="19">
        <f t="shared" ca="1" si="891"/>
        <v>36.99</v>
      </c>
      <c r="NE108" s="19" t="str">
        <f t="shared" ca="1" si="891"/>
        <v>-</v>
      </c>
      <c r="NF108" s="19" t="str">
        <f t="shared" ca="1" si="891"/>
        <v>-</v>
      </c>
      <c r="NG108" s="19" t="str">
        <f t="shared" ca="1" si="891"/>
        <v>-</v>
      </c>
      <c r="NH108" s="19" t="str">
        <f t="shared" ca="1" si="891"/>
        <v>-</v>
      </c>
      <c r="NI108" s="19" t="str">
        <f t="shared" ca="1" si="891"/>
        <v>-</v>
      </c>
      <c r="NJ108" s="19">
        <f t="shared" ca="1" si="891"/>
        <v>49.99</v>
      </c>
      <c r="NK108" s="19">
        <f t="shared" ca="1" si="891"/>
        <v>49.99</v>
      </c>
      <c r="NL108" s="19">
        <f t="shared" ca="1" si="891"/>
        <v>49.99</v>
      </c>
      <c r="NM108" s="19">
        <f t="shared" ca="1" si="891"/>
        <v>49.99</v>
      </c>
      <c r="NN108" s="19">
        <f t="shared" ca="1" si="891"/>
        <v>49.99</v>
      </c>
      <c r="NO108" s="19">
        <f t="shared" ca="1" si="891"/>
        <v>49.99</v>
      </c>
      <c r="NP108" s="19">
        <f t="shared" ca="1" si="891"/>
        <v>49.99</v>
      </c>
      <c r="NQ108" s="19">
        <f t="shared" ca="1" si="891"/>
        <v>49.99</v>
      </c>
      <c r="NR108" s="19">
        <f t="shared" ca="1" si="891"/>
        <v>412.99</v>
      </c>
      <c r="NS108" s="19">
        <f t="shared" ca="1" si="891"/>
        <v>412.99</v>
      </c>
      <c r="NT108" s="19" t="str">
        <f t="shared" ca="1" si="891"/>
        <v>-</v>
      </c>
      <c r="NU108" s="19" t="str">
        <f t="shared" ca="1" si="891"/>
        <v>-</v>
      </c>
      <c r="NV108" s="19" t="str">
        <f t="shared" ca="1" si="891"/>
        <v>-</v>
      </c>
      <c r="NW108" s="19" t="str">
        <f t="shared" ca="1" si="891"/>
        <v>-</v>
      </c>
      <c r="NX108" s="19" t="str">
        <f t="shared" ca="1" si="891"/>
        <v>-</v>
      </c>
      <c r="NY108" s="19">
        <f t="shared" ca="1" si="891"/>
        <v>6.8900000000000006</v>
      </c>
      <c r="NZ108" s="19">
        <f t="shared" ca="1" si="891"/>
        <v>6.8900000000000006</v>
      </c>
      <c r="OA108" s="19">
        <f t="shared" ca="1" si="891"/>
        <v>6.8900000000000006</v>
      </c>
      <c r="OB108" s="19">
        <f t="shared" ca="1" si="891"/>
        <v>6.8900000000000006</v>
      </c>
      <c r="OC108" s="19">
        <f t="shared" ca="1" si="891"/>
        <v>6.8900000000000006</v>
      </c>
      <c r="OD108" s="19">
        <f t="shared" ca="1" si="891"/>
        <v>6.8900000000000006</v>
      </c>
      <c r="OE108" s="19">
        <f t="shared" ca="1" si="891"/>
        <v>6.8900000000000006</v>
      </c>
      <c r="OF108" s="19">
        <f t="shared" ca="1" si="891"/>
        <v>6.8900000000000006</v>
      </c>
      <c r="OG108" s="19">
        <f t="shared" ca="1" si="891"/>
        <v>346.99</v>
      </c>
      <c r="OH108" s="19">
        <f t="shared" ca="1" si="891"/>
        <v>346.99</v>
      </c>
      <c r="OI108" s="19" t="str">
        <f t="shared" ca="1" si="891"/>
        <v>-</v>
      </c>
      <c r="OJ108" s="19" t="str">
        <f t="shared" ca="1" si="891"/>
        <v>-</v>
      </c>
      <c r="OK108" s="19" t="str">
        <f t="shared" ca="1" si="891"/>
        <v>-</v>
      </c>
      <c r="OL108" s="19" t="str">
        <f t="shared" ca="1" si="891"/>
        <v>-</v>
      </c>
      <c r="OM108" s="19" t="str">
        <f t="shared" ca="1" si="891"/>
        <v>-</v>
      </c>
      <c r="ON108" s="19">
        <f t="shared" ca="1" si="891"/>
        <v>0</v>
      </c>
      <c r="OO108" s="24">
        <v>0</v>
      </c>
    </row>
    <row r="109" spans="1:405" outlineLevel="2">
      <c r="A109" s="21">
        <f t="shared" si="158"/>
        <v>104</v>
      </c>
      <c r="B109" s="29">
        <f ca="1">OFFSET(B109,-1,-1)</f>
        <v>103</v>
      </c>
      <c r="C109">
        <v>203</v>
      </c>
      <c r="D109" s="144" t="str">
        <f t="shared" ca="1" si="854"/>
        <v>GSM</v>
      </c>
      <c r="E109" t="b">
        <v>1</v>
      </c>
      <c r="F109" t="b">
        <v>0</v>
      </c>
      <c r="G109" t="b">
        <f t="shared" si="855"/>
        <v>1</v>
      </c>
      <c r="H109" s="237">
        <f ca="1">OFFSET(H109,-1,0)</f>
        <v>2</v>
      </c>
      <c r="I109" s="237">
        <f t="shared" ref="I109:T113" ca="1" si="892">OFFSET(I109,-1,0)</f>
        <v>1</v>
      </c>
      <c r="J109" s="237" t="str">
        <f t="shared" ca="1" si="892"/>
        <v/>
      </c>
      <c r="K109" s="237">
        <f t="shared" ca="1" si="892"/>
        <v>2</v>
      </c>
      <c r="L109" s="237">
        <f t="shared" ca="1" si="892"/>
        <v>2</v>
      </c>
      <c r="M109" s="237">
        <f t="shared" ca="1" si="892"/>
        <v>3</v>
      </c>
      <c r="N109" s="237">
        <f t="shared" ca="1" si="892"/>
        <v>3</v>
      </c>
      <c r="O109" s="237">
        <f t="shared" ca="1" si="892"/>
        <v>1</v>
      </c>
      <c r="P109" s="237">
        <f t="shared" ca="1" si="892"/>
        <v>1</v>
      </c>
      <c r="Q109" s="237">
        <f t="shared" ca="1" si="892"/>
        <v>4</v>
      </c>
      <c r="R109" s="237">
        <f t="shared" ca="1" si="892"/>
        <v>1</v>
      </c>
      <c r="S109" s="237">
        <f t="shared" ca="1" si="892"/>
        <v>1</v>
      </c>
      <c r="T109" s="237">
        <f t="shared" ca="1" si="892"/>
        <v>1</v>
      </c>
      <c r="U109" s="275"/>
      <c r="V109" s="275"/>
      <c r="W109" s="237">
        <f t="shared" ref="W109:W113" ca="1" si="893">OFFSET(W109,-1,0)</f>
        <v>0</v>
      </c>
      <c r="X109" s="275"/>
      <c r="Y109" s="275">
        <f t="shared" ref="Y109:AE112" ca="1" si="894">OFFSET(Y109,-1,0)</f>
        <v>0</v>
      </c>
      <c r="Z109" s="275">
        <f t="shared" ca="1" si="894"/>
        <v>0</v>
      </c>
      <c r="AA109" s="275">
        <f t="shared" ca="1" si="894"/>
        <v>0</v>
      </c>
      <c r="AB109" s="275">
        <f t="shared" ca="1" si="894"/>
        <v>0</v>
      </c>
      <c r="AC109" s="275">
        <f t="shared" ca="1" si="894"/>
        <v>0</v>
      </c>
      <c r="AD109" s="275">
        <f t="shared" ca="1" si="894"/>
        <v>0</v>
      </c>
      <c r="AE109" s="275">
        <f t="shared" ca="1" si="894"/>
        <v>0</v>
      </c>
      <c r="AF109" s="144">
        <f ca="1">INDEX(CHOOSE($N109,DataAutumn!i.AdultDrys,DataWinter!i.AdultDrys,DataSpring!i.AdultDrys),1,$M109)</f>
        <v>3</v>
      </c>
      <c r="AG109" s="5">
        <f t="shared" ca="1" si="856"/>
        <v>1</v>
      </c>
      <c r="AH109" s="5">
        <f t="shared" ca="1" si="856"/>
        <v>1</v>
      </c>
      <c r="AI109" s="5">
        <f t="shared" ca="1" si="857"/>
        <v>0</v>
      </c>
      <c r="AJ109">
        <f t="shared" si="858"/>
        <v>5</v>
      </c>
      <c r="AL109" s="231" t="str">
        <f ca="1">TEXT(LEFT(OFFSET(AL109,-1,0),5)+1,"00000")&amp;MID(OFFSET(AL109,-1,0),6,FIND(" ",OFFSET(AL109,-1,0),7)-5)
&amp; $D109           &amp; IF($IG109=0," FWM","")&amp;IF($IG109=1," MWM","")&amp;IF($IG109=5," Mat","")&amp;IF($IH109=TRUE,"&amp;BBT","    ")          &amp; " Day"&amp;INDEX(i.DOY,$N109,1)
&amp; " Scan"&amp;TEXT($O109,"0")        &amp;" "&amp; INDEX(DataMaster!$B$98:$B$104,$Q109,0)
&amp; " WP"&amp;TEXT($LW109*100,"000p")           &amp; " MP"&amp;TEXT($LX109*100,"000p")           &amp; " GP"&amp;TEXT($MG109*100,"000p")
&amp; " T_" &amp; IF(AND($CC109,$CE109),"TRUE ")        &amp; " (F"&amp;3+COUNTIF($CV109:$CY109,TRUE)&amp;3&amp;"N"&amp;$DM109&amp;$DN109&amp;")"</f>
        <v>00002 FeedSupply_DSP GSM MWM&amp;BBT Day204 Scan1 Prime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59"/>
        <v>0</v>
      </c>
      <c r="AY109" s="5" t="str">
        <f t="shared" ca="1" si="859"/>
        <v>-</v>
      </c>
      <c r="AZ109" s="5" t="b">
        <f t="shared" ca="1" si="859"/>
        <v>0</v>
      </c>
      <c r="BA109" s="5" t="b">
        <f t="shared" ca="1" si="859"/>
        <v>1</v>
      </c>
      <c r="BB109" s="5" t="b">
        <f t="shared" ca="1" si="859"/>
        <v>1</v>
      </c>
      <c r="BC109" s="144">
        <f t="shared" ca="1" si="859"/>
        <v>0</v>
      </c>
      <c r="BD109" s="19" t="b">
        <f t="shared" ca="1" si="860"/>
        <v>1</v>
      </c>
      <c r="BE109" s="9"/>
      <c r="BF109" s="5" t="str">
        <f t="shared" ca="1" si="861"/>
        <v>-</v>
      </c>
      <c r="BG109" s="19" t="str">
        <f t="shared" ca="1" si="862"/>
        <v>-</v>
      </c>
      <c r="BH109" s="19" t="str">
        <f t="shared" ca="1" si="862"/>
        <v>-</v>
      </c>
      <c r="BI109" s="19" t="str">
        <f t="shared" ca="1" si="862"/>
        <v>-</v>
      </c>
      <c r="BJ109" s="5" t="str">
        <f t="shared" ca="1" si="863"/>
        <v>-</v>
      </c>
      <c r="BK109" s="19" t="str">
        <f t="shared" ca="1" si="864"/>
        <v>-</v>
      </c>
      <c r="BL109" s="5" t="str">
        <f t="shared" ca="1" si="865"/>
        <v>-</v>
      </c>
      <c r="BM109" s="19" t="str">
        <f t="shared" ca="1" si="866"/>
        <v>-</v>
      </c>
      <c r="BN109" s="19" t="str">
        <f t="shared" ca="1" si="866"/>
        <v>-</v>
      </c>
      <c r="BO109" s="19" t="str">
        <f t="shared" ca="1" si="866"/>
        <v>-</v>
      </c>
      <c r="BP109" s="5" t="str">
        <f t="shared" ca="1" si="867"/>
        <v>-</v>
      </c>
      <c r="BQ109" s="9"/>
      <c r="BR109" s="19" t="str">
        <f t="shared" ca="1" si="868"/>
        <v>-</v>
      </c>
      <c r="BS109" s="19" t="str">
        <f t="shared" ca="1" si="868"/>
        <v>-</v>
      </c>
      <c r="BT109" s="19" t="str">
        <f t="shared" ca="1" si="868"/>
        <v>-</v>
      </c>
      <c r="BU109" s="19" t="str">
        <f t="shared" ca="1" si="868"/>
        <v>-</v>
      </c>
      <c r="BV109" s="19" t="str">
        <f t="shared" ca="1" si="868"/>
        <v>-</v>
      </c>
      <c r="BW109" s="19" t="str">
        <f t="shared" ca="1" si="868"/>
        <v>-</v>
      </c>
      <c r="BX109" s="19" t="str">
        <f t="shared" ca="1" si="868"/>
        <v>-</v>
      </c>
      <c r="BY109" s="19" t="str">
        <f t="shared" ca="1" si="868"/>
        <v>-</v>
      </c>
      <c r="BZ109" s="19" t="str">
        <f t="shared" ca="1" si="868"/>
        <v>-</v>
      </c>
      <c r="CA109" s="19" t="str">
        <f t="shared" ca="1" si="868"/>
        <v>-</v>
      </c>
      <c r="CB109" s="9"/>
      <c r="CC109" s="12" t="b">
        <v>1</v>
      </c>
      <c r="CD109" s="12" t="b">
        <v>0</v>
      </c>
      <c r="CE109" s="12" t="b">
        <v>1</v>
      </c>
      <c r="CF109" s="12">
        <v>2234105</v>
      </c>
      <c r="CG109" s="12" t="b">
        <v>0</v>
      </c>
      <c r="CH109" s="12" t="s">
        <v>34</v>
      </c>
      <c r="CI109" s="19" t="b">
        <f t="shared" ref="CI109:CM113" ca="1" si="895">OFFSET(CI$5,$B109,0)</f>
        <v>1</v>
      </c>
      <c r="CJ109" s="12">
        <f ca="1">VALUE($K109&amp;$M109&amp;$N109&amp;$Q109&amp;$S109&amp;"02")</f>
        <v>2334102</v>
      </c>
      <c r="CK109" s="19" t="str">
        <f t="shared" ca="1" si="895"/>
        <v>-</v>
      </c>
      <c r="CL109" s="19">
        <f t="shared" ca="1" si="895"/>
        <v>1</v>
      </c>
      <c r="CM109" s="19">
        <f t="shared" ca="1" si="895"/>
        <v>1</v>
      </c>
      <c r="CN109" s="9"/>
      <c r="CO109" s="444">
        <v>652</v>
      </c>
      <c r="CP109" s="444">
        <v>686</v>
      </c>
      <c r="CQ109" s="444">
        <v>721</v>
      </c>
      <c r="CR109" s="152">
        <v>378</v>
      </c>
      <c r="CS109" s="152">
        <v>413</v>
      </c>
      <c r="CT109" s="152">
        <v>448</v>
      </c>
      <c r="CU109" s="19" t="str">
        <f t="shared" ca="1" si="870"/>
        <v>-</v>
      </c>
      <c r="CV109" s="12" t="b">
        <v>0</v>
      </c>
      <c r="CW109" s="12" t="b">
        <v>0</v>
      </c>
      <c r="CX109" s="12" t="b">
        <v>0</v>
      </c>
      <c r="CY109" s="12" t="b">
        <v>0</v>
      </c>
      <c r="CZ109" s="19" t="b">
        <f t="shared" ca="1" si="870"/>
        <v>1</v>
      </c>
      <c r="DA109" s="19">
        <f t="shared" ca="1" si="870"/>
        <v>0</v>
      </c>
      <c r="DB109" s="19">
        <f t="shared" ca="1" si="870"/>
        <v>0</v>
      </c>
      <c r="DC109" s="19">
        <f t="shared" ca="1" si="870"/>
        <v>0</v>
      </c>
      <c r="DD109" s="19">
        <f t="shared" ca="1" si="870"/>
        <v>0</v>
      </c>
      <c r="DE109" s="19">
        <f t="shared" ca="1" si="870"/>
        <v>0</v>
      </c>
      <c r="DF109" s="19">
        <f t="shared" ca="1" si="870"/>
        <v>0</v>
      </c>
      <c r="DG109" s="19">
        <f t="shared" ca="1" si="870"/>
        <v>0</v>
      </c>
      <c r="DH109" s="19">
        <f t="shared" ca="1" si="870"/>
        <v>0</v>
      </c>
      <c r="DI109" s="19">
        <f t="shared" ca="1" si="870"/>
        <v>0</v>
      </c>
      <c r="DJ109" s="19">
        <f t="shared" ca="1" si="870"/>
        <v>0</v>
      </c>
      <c r="DK109" s="19">
        <f t="shared" ca="1" si="870"/>
        <v>0</v>
      </c>
      <c r="DL109" s="19">
        <f t="shared" ca="1" si="871"/>
        <v>0</v>
      </c>
      <c r="DM109" s="12">
        <v>3</v>
      </c>
      <c r="DN109" s="12">
        <v>3</v>
      </c>
      <c r="DO109" s="12">
        <v>0</v>
      </c>
      <c r="DP109" s="12">
        <v>1</v>
      </c>
      <c r="DQ109" s="12">
        <v>-1</v>
      </c>
      <c r="DR109" s="19" t="str">
        <f t="shared" ca="1" si="871"/>
        <v>-</v>
      </c>
      <c r="DS109" s="19" t="str">
        <f t="shared" ca="1" si="871"/>
        <v>-</v>
      </c>
      <c r="DT109" s="19" t="str">
        <f t="shared" ca="1" si="871"/>
        <v>-</v>
      </c>
      <c r="DU109" s="251">
        <f t="shared" ref="DU109:DU112" si="896">DO109</f>
        <v>0</v>
      </c>
      <c r="DV109" s="251">
        <f>DP109</f>
        <v>1</v>
      </c>
      <c r="DW109" s="251">
        <f t="shared" ref="DW109:DW112" si="897">DQ109</f>
        <v>-1</v>
      </c>
      <c r="DX109" s="19" t="str">
        <f t="shared" ca="1" si="871"/>
        <v>-</v>
      </c>
      <c r="DY109" s="19" t="str">
        <f t="shared" ca="1" si="871"/>
        <v>-</v>
      </c>
      <c r="DZ109" s="19" t="str">
        <f t="shared" ca="1" si="871"/>
        <v>-</v>
      </c>
      <c r="EA109" s="19" t="str">
        <f t="shared" ca="1" si="871"/>
        <v>-</v>
      </c>
      <c r="EB109" s="19" t="str">
        <f t="shared" ca="1" si="871"/>
        <v>-</v>
      </c>
      <c r="EC109" s="19" t="str">
        <f t="shared" ca="1" si="871"/>
        <v>-</v>
      </c>
      <c r="ED109" s="19">
        <f t="shared" ca="1" si="871"/>
        <v>0</v>
      </c>
      <c r="EE109" s="19">
        <f t="shared" ca="1" si="871"/>
        <v>0</v>
      </c>
      <c r="EF109" s="19">
        <f t="shared" ca="1" si="871"/>
        <v>0</v>
      </c>
      <c r="EG109" s="19">
        <f t="shared" ca="1" si="871"/>
        <v>0</v>
      </c>
      <c r="EH109" s="19">
        <f t="shared" ca="1" si="871"/>
        <v>0</v>
      </c>
      <c r="EI109" s="19">
        <f t="shared" ca="1" si="871"/>
        <v>0</v>
      </c>
      <c r="EJ109" s="19">
        <f t="shared" ca="1" si="871"/>
        <v>0</v>
      </c>
      <c r="EK109" s="19">
        <f t="shared" ca="1" si="871"/>
        <v>0</v>
      </c>
      <c r="EL109" s="19">
        <f t="shared" ca="1" si="871"/>
        <v>0</v>
      </c>
      <c r="EM109" s="19">
        <f t="shared" ca="1" si="871"/>
        <v>0</v>
      </c>
      <c r="EN109" s="19">
        <f t="shared" ca="1" si="871"/>
        <v>0</v>
      </c>
      <c r="EO109" s="19">
        <f t="shared" ca="1" si="871"/>
        <v>0</v>
      </c>
      <c r="EP109" s="19">
        <f t="shared" ca="1" si="871"/>
        <v>0</v>
      </c>
      <c r="EQ109" s="19">
        <f t="shared" ca="1" si="871"/>
        <v>0</v>
      </c>
      <c r="ER109" s="19">
        <f t="shared" ca="1" si="871"/>
        <v>0</v>
      </c>
      <c r="ES109" s="19">
        <f t="shared" ca="1" si="871"/>
        <v>0</v>
      </c>
      <c r="ET109" s="19">
        <f t="shared" ca="1" si="872"/>
        <v>0</v>
      </c>
      <c r="EU109" s="19">
        <f t="shared" ca="1" si="872"/>
        <v>0</v>
      </c>
      <c r="EV109" s="19">
        <f t="shared" ca="1" si="872"/>
        <v>0</v>
      </c>
      <c r="EW109" s="19">
        <f t="shared" ca="1" si="872"/>
        <v>0</v>
      </c>
      <c r="EX109" s="19">
        <f t="shared" ca="1" si="872"/>
        <v>0</v>
      </c>
      <c r="EY109" s="19">
        <f t="shared" ca="1" si="872"/>
        <v>0</v>
      </c>
      <c r="EZ109" s="19">
        <f t="shared" ca="1" si="872"/>
        <v>0</v>
      </c>
      <c r="FA109" s="19">
        <f t="shared" ca="1" si="872"/>
        <v>0</v>
      </c>
      <c r="FB109" s="19">
        <f t="shared" ca="1" si="872"/>
        <v>0</v>
      </c>
      <c r="FC109" s="19">
        <f t="shared" ca="1" si="872"/>
        <v>0</v>
      </c>
      <c r="FD109" s="19">
        <f t="shared" ca="1" si="872"/>
        <v>0</v>
      </c>
      <c r="FE109" s="19">
        <f t="shared" ca="1" si="872"/>
        <v>0</v>
      </c>
      <c r="FF109" s="19">
        <f t="shared" ca="1" si="872"/>
        <v>0</v>
      </c>
      <c r="FG109" s="19">
        <f t="shared" ca="1" si="872"/>
        <v>0</v>
      </c>
      <c r="FH109" s="19">
        <f t="shared" ca="1" si="872"/>
        <v>0</v>
      </c>
      <c r="FI109" s="19">
        <f t="shared" ca="1" si="872"/>
        <v>0</v>
      </c>
      <c r="FJ109" s="19">
        <f t="shared" ca="1" si="873"/>
        <v>0</v>
      </c>
      <c r="FK109" s="19">
        <f t="shared" ca="1" si="873"/>
        <v>0</v>
      </c>
      <c r="FL109" s="19">
        <f t="shared" ca="1" si="873"/>
        <v>0</v>
      </c>
      <c r="FM109" s="19">
        <f t="shared" ca="1" si="873"/>
        <v>0</v>
      </c>
      <c r="FN109" s="19">
        <f t="shared" ca="1" si="873"/>
        <v>0</v>
      </c>
      <c r="FO109" s="19">
        <f t="shared" ca="1" si="873"/>
        <v>0</v>
      </c>
      <c r="FP109" s="19">
        <f t="shared" ca="1" si="873"/>
        <v>0</v>
      </c>
      <c r="FQ109" s="19">
        <f t="shared" ca="1" si="873"/>
        <v>0</v>
      </c>
      <c r="FR109" s="19">
        <f t="shared" ca="1" si="873"/>
        <v>0</v>
      </c>
      <c r="FS109" s="19">
        <f t="shared" ca="1" si="873"/>
        <v>0</v>
      </c>
      <c r="FT109" s="19">
        <f t="shared" ca="1" si="873"/>
        <v>0</v>
      </c>
      <c r="FU109" s="19">
        <f t="shared" ca="1" si="873"/>
        <v>0</v>
      </c>
      <c r="FV109" s="19">
        <f t="shared" ca="1" si="873"/>
        <v>0</v>
      </c>
      <c r="FW109" s="19">
        <f t="shared" ca="1" si="873"/>
        <v>0</v>
      </c>
      <c r="FX109" s="19">
        <f t="shared" ca="1" si="873"/>
        <v>0</v>
      </c>
      <c r="FY109" s="19">
        <f t="shared" ca="1" si="873"/>
        <v>0</v>
      </c>
      <c r="FZ109" s="19">
        <f t="shared" ca="1" si="873"/>
        <v>0</v>
      </c>
      <c r="GA109" s="19">
        <f t="shared" ca="1" si="873"/>
        <v>0</v>
      </c>
      <c r="GB109" s="19">
        <f t="shared" ca="1" si="873"/>
        <v>0</v>
      </c>
      <c r="GC109" s="19">
        <f t="shared" ca="1" si="873"/>
        <v>0</v>
      </c>
      <c r="GD109" s="19">
        <f t="shared" ca="1" si="873"/>
        <v>0</v>
      </c>
      <c r="GE109" s="19">
        <f t="shared" ca="1" si="873"/>
        <v>0</v>
      </c>
      <c r="GF109" s="19">
        <f t="shared" ca="1" si="873"/>
        <v>0</v>
      </c>
      <c r="GG109" s="19">
        <f t="shared" ca="1" si="873"/>
        <v>0</v>
      </c>
      <c r="GH109" s="19">
        <f t="shared" ca="1" si="873"/>
        <v>0</v>
      </c>
      <c r="GI109" s="19">
        <f t="shared" ca="1" si="873"/>
        <v>0</v>
      </c>
      <c r="GJ109" s="19">
        <f t="shared" ca="1" si="873"/>
        <v>0</v>
      </c>
      <c r="GK109" s="19">
        <f t="shared" ca="1" si="873"/>
        <v>0</v>
      </c>
      <c r="GL109" s="19">
        <f t="shared" ca="1" si="873"/>
        <v>0</v>
      </c>
      <c r="GM109" s="19">
        <f t="shared" ca="1" si="873"/>
        <v>0</v>
      </c>
      <c r="GN109" s="19">
        <f t="shared" ca="1" si="873"/>
        <v>0</v>
      </c>
      <c r="GO109" s="19">
        <f t="shared" ca="1" si="873"/>
        <v>0</v>
      </c>
      <c r="GP109" s="19">
        <f t="shared" ca="1" si="873"/>
        <v>0</v>
      </c>
      <c r="GQ109" s="19">
        <f t="shared" ca="1" si="873"/>
        <v>0</v>
      </c>
      <c r="GR109" s="19">
        <f t="shared" ca="1" si="873"/>
        <v>0</v>
      </c>
      <c r="GS109" s="19">
        <f t="shared" ca="1" si="873"/>
        <v>0</v>
      </c>
      <c r="GT109" s="19">
        <f t="shared" ca="1" si="873"/>
        <v>0</v>
      </c>
      <c r="GU109" s="19">
        <f t="shared" ca="1" si="873"/>
        <v>0</v>
      </c>
      <c r="GV109" s="19">
        <f t="shared" ca="1" si="873"/>
        <v>0</v>
      </c>
      <c r="GW109" s="19">
        <f t="shared" ca="1" si="873"/>
        <v>0</v>
      </c>
      <c r="GX109" s="19">
        <f t="shared" ca="1" si="873"/>
        <v>0</v>
      </c>
      <c r="GY109" s="19">
        <f t="shared" ca="1" si="873"/>
        <v>0</v>
      </c>
      <c r="GZ109" s="19">
        <f t="shared" ca="1" si="873"/>
        <v>0</v>
      </c>
      <c r="HA109" s="19">
        <f t="shared" ca="1" si="873"/>
        <v>0</v>
      </c>
      <c r="HB109" s="19">
        <f t="shared" ca="1" si="873"/>
        <v>0</v>
      </c>
      <c r="HC109" s="19">
        <f t="shared" ca="1" si="873"/>
        <v>0</v>
      </c>
      <c r="HD109" s="19">
        <f t="shared" ca="1" si="873"/>
        <v>0</v>
      </c>
      <c r="HE109" s="19">
        <f t="shared" ca="1" si="873"/>
        <v>0</v>
      </c>
      <c r="HF109" s="19">
        <f t="shared" ca="1" si="873"/>
        <v>0</v>
      </c>
      <c r="HG109" s="19">
        <f t="shared" ca="1" si="873"/>
        <v>0</v>
      </c>
      <c r="HH109" s="19">
        <f t="shared" ca="1" si="873"/>
        <v>0</v>
      </c>
      <c r="HI109" s="19">
        <f t="shared" ca="1" si="873"/>
        <v>0</v>
      </c>
      <c r="HJ109" s="19">
        <f t="shared" ca="1" si="873"/>
        <v>0</v>
      </c>
      <c r="HK109" s="19">
        <f t="shared" ca="1" si="873"/>
        <v>0</v>
      </c>
      <c r="HL109" s="19">
        <f t="shared" ca="1" si="874"/>
        <v>0</v>
      </c>
      <c r="HM109" s="19">
        <f t="shared" ca="1" si="874"/>
        <v>0</v>
      </c>
      <c r="HN109" s="19">
        <f t="shared" ca="1" si="874"/>
        <v>0</v>
      </c>
      <c r="HO109" s="19">
        <f t="shared" ca="1" si="874"/>
        <v>0</v>
      </c>
      <c r="HP109" s="19">
        <f t="shared" ca="1" si="874"/>
        <v>0</v>
      </c>
      <c r="HQ109" s="19">
        <f t="shared" ca="1" si="874"/>
        <v>0</v>
      </c>
      <c r="HR109" s="19">
        <f t="shared" ca="1" si="874"/>
        <v>0</v>
      </c>
      <c r="HS109" s="19">
        <f t="shared" ca="1" si="874"/>
        <v>0</v>
      </c>
      <c r="HT109" s="19">
        <f t="shared" ca="1" si="874"/>
        <v>0</v>
      </c>
      <c r="HU109" s="19">
        <f t="shared" ca="1" si="874"/>
        <v>0</v>
      </c>
      <c r="HV109" s="19">
        <f t="shared" ca="1" si="874"/>
        <v>0</v>
      </c>
      <c r="HW109" s="19">
        <f t="shared" ca="1" si="874"/>
        <v>0</v>
      </c>
      <c r="HX109" s="19">
        <f t="shared" ca="1" si="874"/>
        <v>0</v>
      </c>
      <c r="HY109" s="19">
        <f t="shared" ca="1" si="874"/>
        <v>0</v>
      </c>
      <c r="HZ109" s="19">
        <f t="shared" ca="1" si="874"/>
        <v>0</v>
      </c>
      <c r="IA109" s="19">
        <f t="shared" ca="1" si="874"/>
        <v>0</v>
      </c>
      <c r="IB109" s="19">
        <f t="shared" ca="1" si="874"/>
        <v>0</v>
      </c>
      <c r="IC109" s="19">
        <f t="shared" ca="1" si="874"/>
        <v>0</v>
      </c>
      <c r="ID109" s="19">
        <f t="shared" ca="1" si="874"/>
        <v>0</v>
      </c>
      <c r="IE109" s="5">
        <f t="shared" ca="1" si="875"/>
        <v>67</v>
      </c>
      <c r="IF109" s="9"/>
      <c r="IG109" s="5">
        <f t="shared" ca="1" si="876"/>
        <v>1</v>
      </c>
      <c r="IH109" s="12" t="b">
        <v>1</v>
      </c>
      <c r="II109" s="19">
        <f t="shared" ca="1" si="877"/>
        <v>0</v>
      </c>
      <c r="IJ109" s="5">
        <f t="shared" ca="1" si="876"/>
        <v>55</v>
      </c>
      <c r="IK109" s="19">
        <f t="shared" ca="1" si="877"/>
        <v>1</v>
      </c>
      <c r="IL109" s="19">
        <f t="shared" ca="1" si="877"/>
        <v>0</v>
      </c>
      <c r="IM109" s="19">
        <f t="shared" ca="1" si="877"/>
        <v>0</v>
      </c>
      <c r="IN109" s="19">
        <f t="shared" ca="1" si="877"/>
        <v>0</v>
      </c>
      <c r="IO109" s="19">
        <f t="shared" ca="1" si="877"/>
        <v>0</v>
      </c>
      <c r="IP109" s="19">
        <f t="shared" ca="1" si="877"/>
        <v>0</v>
      </c>
      <c r="IQ109" s="19">
        <f t="shared" ca="1" si="877"/>
        <v>0</v>
      </c>
      <c r="IR109" s="19">
        <f t="shared" ca="1" si="877"/>
        <v>0</v>
      </c>
      <c r="IS109" s="19">
        <f t="shared" ca="1" si="877"/>
        <v>0</v>
      </c>
      <c r="IT109" s="19">
        <f t="shared" ca="1" si="877"/>
        <v>0</v>
      </c>
      <c r="IU109" s="19">
        <f t="shared" ca="1" si="877"/>
        <v>0</v>
      </c>
      <c r="IV109" s="19">
        <f t="shared" ca="1" si="877"/>
        <v>0</v>
      </c>
      <c r="IW109" s="19">
        <f t="shared" ca="1" si="877"/>
        <v>0</v>
      </c>
      <c r="IX109" s="19">
        <f t="shared" ca="1" si="877"/>
        <v>0</v>
      </c>
      <c r="IY109" s="19">
        <f t="shared" ca="1" si="877"/>
        <v>0</v>
      </c>
      <c r="IZ109" s="19">
        <f t="shared" ca="1" si="877"/>
        <v>0</v>
      </c>
      <c r="JA109" s="19">
        <f t="shared" ca="1" si="877"/>
        <v>0</v>
      </c>
      <c r="JB109" s="19">
        <f t="shared" ca="1" si="877"/>
        <v>0</v>
      </c>
      <c r="JC109" s="19">
        <f t="shared" ca="1" si="877"/>
        <v>0</v>
      </c>
      <c r="JD109" s="19">
        <f t="shared" ca="1" si="877"/>
        <v>0</v>
      </c>
      <c r="JE109" s="19">
        <f t="shared" ca="1" si="877"/>
        <v>0</v>
      </c>
      <c r="JF109" s="19">
        <f t="shared" ca="1" si="877"/>
        <v>0</v>
      </c>
      <c r="JG109" s="19">
        <f t="shared" ca="1" si="877"/>
        <v>1</v>
      </c>
      <c r="JH109" s="19">
        <f t="shared" ca="1" si="877"/>
        <v>0</v>
      </c>
      <c r="JI109" s="19">
        <f t="shared" ca="1" si="877"/>
        <v>1</v>
      </c>
      <c r="JJ109" s="9"/>
      <c r="JK109" s="5" t="b">
        <f t="shared" ca="1" si="878"/>
        <v>0</v>
      </c>
      <c r="JL109" s="19" t="str">
        <f t="shared" ca="1" si="879"/>
        <v>-</v>
      </c>
      <c r="JM109" s="19" t="str">
        <f t="shared" ca="1" si="879"/>
        <v>-</v>
      </c>
      <c r="JN109" s="5" t="b">
        <f t="shared" ca="1" si="880"/>
        <v>0</v>
      </c>
      <c r="JO109" s="5" t="b">
        <f t="shared" ca="1" si="880"/>
        <v>0</v>
      </c>
      <c r="JP109" s="5" t="b">
        <f t="shared" ca="1" si="880"/>
        <v>1</v>
      </c>
      <c r="JQ109" s="144">
        <f t="shared" ref="JQ109:JR113" ca="1" si="898">$O109</f>
        <v>1</v>
      </c>
      <c r="JR109" s="144">
        <f t="shared" ca="1" si="898"/>
        <v>1</v>
      </c>
      <c r="JS109" s="19" t="str">
        <f t="shared" ref="JS109:JY113" ca="1" si="899">OFFSET(JS$5,$B109,0)</f>
        <v>-</v>
      </c>
      <c r="JT109" s="19" t="str">
        <f t="shared" ca="1" si="899"/>
        <v>-</v>
      </c>
      <c r="JU109" s="19" t="str">
        <f t="shared" ca="1" si="899"/>
        <v>-</v>
      </c>
      <c r="JV109" s="19" t="str">
        <f t="shared" ca="1" si="899"/>
        <v>-</v>
      </c>
      <c r="JW109" s="19">
        <f t="shared" ca="1" si="899"/>
        <v>1</v>
      </c>
      <c r="JX109" s="19">
        <f t="shared" ca="1" si="899"/>
        <v>0.66</v>
      </c>
      <c r="JY109" s="19" t="str">
        <f t="shared" ca="1" si="899"/>
        <v>-</v>
      </c>
      <c r="JZ109" s="5" t="b">
        <v>0</v>
      </c>
      <c r="KA109" s="237">
        <f ca="1">OFFSET(KA109,-1,0)</f>
        <v>2</v>
      </c>
      <c r="KB109" s="237">
        <f t="shared" ref="KB109:KH109" ca="1" si="900">OFFSET(KB109,-1,0)</f>
        <v>2</v>
      </c>
      <c r="KC109" s="237">
        <f t="shared" ca="1" si="900"/>
        <v>2</v>
      </c>
      <c r="KD109" s="237">
        <f t="shared" ca="1" si="900"/>
        <v>2</v>
      </c>
      <c r="KE109" s="237">
        <f t="shared" ca="1" si="900"/>
        <v>2</v>
      </c>
      <c r="KF109" s="237">
        <f t="shared" ca="1" si="900"/>
        <v>2</v>
      </c>
      <c r="KG109" s="237">
        <f t="shared" ca="1" si="900"/>
        <v>2</v>
      </c>
      <c r="KH109" s="237">
        <f t="shared" ca="1" si="900"/>
        <v>2</v>
      </c>
      <c r="KI109" s="5" t="str">
        <f t="array" aca="1" ref="KI109" ca="1">IF(OR(KJ109:KP109&lt;&gt;"-"),TRUE,"-")</f>
        <v>-</v>
      </c>
      <c r="KJ109" s="19" t="str">
        <f t="shared" ref="KJ109:KU113" ca="1" si="901">OFFSET(KJ$5,$B109,0)</f>
        <v>-</v>
      </c>
      <c r="KK109" s="19" t="str">
        <f t="shared" ca="1" si="901"/>
        <v>-</v>
      </c>
      <c r="KL109" s="19" t="str">
        <f t="shared" ca="1" si="901"/>
        <v>-</v>
      </c>
      <c r="KM109" s="19" t="str">
        <f t="shared" ca="1" si="901"/>
        <v>-</v>
      </c>
      <c r="KN109" s="19" t="str">
        <f t="shared" ca="1" si="901"/>
        <v>-</v>
      </c>
      <c r="KO109" s="19" t="str">
        <f t="shared" ca="1" si="901"/>
        <v>-</v>
      </c>
      <c r="KP109" s="19" t="str">
        <f t="shared" ca="1" si="901"/>
        <v>-</v>
      </c>
      <c r="KQ109" s="19" t="b">
        <f t="shared" ca="1" si="901"/>
        <v>0</v>
      </c>
      <c r="KR109" s="144">
        <f t="shared" ca="1" si="882"/>
        <v>2</v>
      </c>
      <c r="KS109" s="19">
        <f t="shared" ca="1" si="901"/>
        <v>2</v>
      </c>
      <c r="KT109" s="19" t="b">
        <f t="shared" ca="1" si="901"/>
        <v>0</v>
      </c>
      <c r="KU109" s="19" t="str">
        <f t="shared" ca="1" si="901"/>
        <v>-</v>
      </c>
      <c r="KV109" s="5" t="str">
        <f t="shared" ca="1" si="883"/>
        <v>-</v>
      </c>
      <c r="KW109" s="5" t="str">
        <f t="shared" ca="1" si="883"/>
        <v>-</v>
      </c>
      <c r="KX109" s="5" t="str">
        <f t="shared" ca="1" si="883"/>
        <v>-</v>
      </c>
      <c r="KY109" s="5" t="str">
        <f t="shared" ca="1" si="883"/>
        <v>-</v>
      </c>
      <c r="KZ109" s="19" t="b">
        <f t="shared" ref="KZ109:LO113" ca="1" si="902">OFFSET(KZ$5,$B109,0)</f>
        <v>0</v>
      </c>
      <c r="LA109" s="19" t="str">
        <f t="shared" ca="1" si="902"/>
        <v>-</v>
      </c>
      <c r="LB109" s="19" t="str">
        <f ca="1">OFFSET(LB$5,$B109,0)</f>
        <v>-</v>
      </c>
      <c r="LC109" s="19" t="b">
        <f ca="1">OFFSET(LC$5,$B109,0)</f>
        <v>1</v>
      </c>
      <c r="LD109" s="19">
        <f t="shared" ca="1" si="902"/>
        <v>0.75</v>
      </c>
      <c r="LE109" s="19">
        <f t="shared" ca="1" si="902"/>
        <v>0.75</v>
      </c>
      <c r="LF109" s="19">
        <f t="shared" ca="1" si="902"/>
        <v>0.99</v>
      </c>
      <c r="LG109" s="19">
        <f t="shared" ca="1" si="902"/>
        <v>0.5</v>
      </c>
      <c r="LH109" s="19">
        <f t="shared" ca="1" si="902"/>
        <v>0</v>
      </c>
      <c r="LI109" s="19">
        <f t="shared" ca="1" si="902"/>
        <v>0</v>
      </c>
      <c r="LJ109" s="19" t="str">
        <f t="shared" ca="1" si="902"/>
        <v>-</v>
      </c>
      <c r="LK109" s="5" t="str" cm="1">
        <f t="array" aca="1" ref="LK109" ca="1">INDEX(i.meatgrid,$Q109,LK$7)</f>
        <v>-</v>
      </c>
      <c r="LL109" s="19" t="str">
        <f t="shared" ca="1" si="884"/>
        <v>-</v>
      </c>
      <c r="LM109" s="5">
        <f t="shared" ca="1" si="885"/>
        <v>1</v>
      </c>
      <c r="LN109" s="9"/>
      <c r="LO109" s="19">
        <f t="shared" ca="1" si="884"/>
        <v>70</v>
      </c>
      <c r="LP109" s="19">
        <f t="shared" ca="1" si="886"/>
        <v>50</v>
      </c>
      <c r="LQ109" s="19">
        <f t="shared" ca="1" si="886"/>
        <v>80</v>
      </c>
      <c r="LR109" s="19">
        <f t="shared" ca="1" si="886"/>
        <v>50</v>
      </c>
      <c r="LS109" s="5" t="b" cm="1">
        <f t="array" aca="1" ref="LS109" ca="1">INDEX(i.meatgrid,$Q109,LS$7)</f>
        <v>0</v>
      </c>
      <c r="LT109" s="5" t="b" cm="1">
        <f t="array" aca="1" ref="LT109" ca="1">INDEX(i.meatgrid,$Q109,LT$7)</f>
        <v>0</v>
      </c>
      <c r="LU109" s="5" cm="1">
        <f t="array" aca="1" ref="LU109" ca="1">INDEX(i.meatgrid,$Q109,LU$7)</f>
        <v>40</v>
      </c>
      <c r="LV109" s="5" t="str" cm="1">
        <f t="array" aca="1" ref="LV109" ca="1">INDEX(i.meatgrid,$Q109,LV$7)</f>
        <v>-</v>
      </c>
      <c r="LW109" s="19">
        <f t="shared" ca="1" si="887"/>
        <v>1</v>
      </c>
      <c r="LX109" s="5">
        <f t="shared" ca="1" si="888"/>
        <v>1</v>
      </c>
      <c r="LY109" s="5" cm="1">
        <f t="array" aca="1" ref="LY109" ca="1">INDEX(i.meatgrid,$Q109,LY$7)</f>
        <v>1</v>
      </c>
      <c r="LZ109" s="5" cm="1">
        <f t="array" aca="1" ref="LZ109" ca="1">INDEX(i.meatgrid,$Q109,LZ$7)</f>
        <v>0</v>
      </c>
      <c r="MA109" s="5" cm="1">
        <f t="array" aca="1" ref="MA109" ca="1">INDEX(i.meatgrid,$Q109,MA$7)</f>
        <v>0</v>
      </c>
      <c r="MB109" s="5" cm="1">
        <f t="array" aca="1" ref="MB109" ca="1">INDEX(i.meatgrid,$Q109,MB$7)</f>
        <v>0</v>
      </c>
      <c r="MC109" s="5" cm="1">
        <f t="array" aca="1" ref="MC109" ca="1">INDEX(i.meatgrid,$Q109,MC$7)</f>
        <v>0</v>
      </c>
      <c r="MD109" s="5" cm="1">
        <f t="array" aca="1" ref="MD109" ca="1">INDEX(i.meatgrid,$Q109,MD$7)</f>
        <v>1</v>
      </c>
      <c r="ME109" s="5" cm="1">
        <f t="array" aca="1" ref="ME109" ca="1">INDEX(i.meatgrid,$Q109,ME$7)</f>
        <v>1</v>
      </c>
      <c r="MF109" s="5" cm="1">
        <f t="array" aca="1" ref="MF109" ca="1">INDEX(i.meatgrid,$Q109,MF$7)</f>
        <v>1</v>
      </c>
      <c r="MG109" s="19">
        <f t="shared" ca="1" si="889"/>
        <v>1</v>
      </c>
      <c r="MH109" s="9"/>
      <c r="MI109" s="19" t="b">
        <f t="shared" ca="1" si="890"/>
        <v>0</v>
      </c>
      <c r="MJ109" s="19" t="b">
        <f t="shared" ca="1" si="890"/>
        <v>0</v>
      </c>
      <c r="MK109" s="19">
        <f t="shared" ca="1" si="890"/>
        <v>1</v>
      </c>
      <c r="ML109" s="19">
        <f t="shared" ca="1" si="890"/>
        <v>0.75</v>
      </c>
      <c r="MM109" s="19">
        <f t="shared" ca="1" si="890"/>
        <v>0.75</v>
      </c>
      <c r="MN109" s="19">
        <f t="shared" ca="1" si="890"/>
        <v>0.8</v>
      </c>
      <c r="MO109" s="19">
        <f t="shared" ca="1" si="890"/>
        <v>0.82499999999999996</v>
      </c>
      <c r="MP109" s="19">
        <f t="shared" ca="1" si="890"/>
        <v>0.875</v>
      </c>
      <c r="MQ109" s="19">
        <f t="shared" ca="1" si="890"/>
        <v>0.9</v>
      </c>
      <c r="MR109" s="19">
        <f t="shared" ca="1" si="890"/>
        <v>1</v>
      </c>
      <c r="MS109" s="19">
        <f t="shared" ca="1" si="890"/>
        <v>0.875</v>
      </c>
      <c r="MT109" s="19" t="b">
        <f t="shared" ca="1" si="890"/>
        <v>1</v>
      </c>
      <c r="MU109" s="19">
        <f t="shared" ca="1" si="891"/>
        <v>74.989999999999995</v>
      </c>
      <c r="MV109" s="19" t="str">
        <f t="shared" ca="1" si="891"/>
        <v>-</v>
      </c>
      <c r="MW109" s="19" t="str">
        <f t="shared" ca="1" si="891"/>
        <v>-</v>
      </c>
      <c r="MX109" s="19" t="str">
        <f t="shared" ca="1" si="891"/>
        <v>-</v>
      </c>
      <c r="MY109" s="19" t="str">
        <f t="shared" ca="1" si="891"/>
        <v>-</v>
      </c>
      <c r="MZ109" s="19" t="str">
        <f t="shared" ca="1" si="891"/>
        <v>-</v>
      </c>
      <c r="NA109" s="19" t="str">
        <f t="shared" ca="1" si="891"/>
        <v>-</v>
      </c>
      <c r="NB109" s="19" t="str">
        <f t="shared" ca="1" si="891"/>
        <v>-</v>
      </c>
      <c r="NC109" s="19">
        <f t="shared" ca="1" si="891"/>
        <v>36.99</v>
      </c>
      <c r="ND109" s="19">
        <f t="shared" ca="1" si="891"/>
        <v>36.99</v>
      </c>
      <c r="NE109" s="19" t="str">
        <f t="shared" ca="1" si="891"/>
        <v>-</v>
      </c>
      <c r="NF109" s="19" t="str">
        <f t="shared" ca="1" si="891"/>
        <v>-</v>
      </c>
      <c r="NG109" s="19" t="str">
        <f t="shared" ca="1" si="891"/>
        <v>-</v>
      </c>
      <c r="NH109" s="19" t="str">
        <f t="shared" ca="1" si="891"/>
        <v>-</v>
      </c>
      <c r="NI109" s="19" t="str">
        <f t="shared" ca="1" si="891"/>
        <v>-</v>
      </c>
      <c r="NJ109" s="19">
        <f t="shared" ca="1" si="891"/>
        <v>49.99</v>
      </c>
      <c r="NK109" s="19">
        <f t="shared" ca="1" si="891"/>
        <v>49.99</v>
      </c>
      <c r="NL109" s="19">
        <f t="shared" ca="1" si="891"/>
        <v>49.99</v>
      </c>
      <c r="NM109" s="19">
        <f t="shared" ca="1" si="891"/>
        <v>49.99</v>
      </c>
      <c r="NN109" s="19">
        <f t="shared" ca="1" si="891"/>
        <v>49.99</v>
      </c>
      <c r="NO109" s="19">
        <f t="shared" ca="1" si="891"/>
        <v>49.99</v>
      </c>
      <c r="NP109" s="19">
        <f t="shared" ca="1" si="891"/>
        <v>49.99</v>
      </c>
      <c r="NQ109" s="19">
        <f t="shared" ca="1" si="891"/>
        <v>49.99</v>
      </c>
      <c r="NR109" s="19">
        <f t="shared" ca="1" si="891"/>
        <v>412.99</v>
      </c>
      <c r="NS109" s="19">
        <f t="shared" ca="1" si="891"/>
        <v>412.99</v>
      </c>
      <c r="NT109" s="19" t="str">
        <f t="shared" ca="1" si="891"/>
        <v>-</v>
      </c>
      <c r="NU109" s="19" t="str">
        <f t="shared" ca="1" si="891"/>
        <v>-</v>
      </c>
      <c r="NV109" s="19" t="str">
        <f t="shared" ca="1" si="891"/>
        <v>-</v>
      </c>
      <c r="NW109" s="19" t="str">
        <f t="shared" ca="1" si="891"/>
        <v>-</v>
      </c>
      <c r="NX109" s="19" t="str">
        <f t="shared" ca="1" si="891"/>
        <v>-</v>
      </c>
      <c r="NY109" s="19">
        <f t="shared" ca="1" si="891"/>
        <v>6.8900000000000006</v>
      </c>
      <c r="NZ109" s="19">
        <f t="shared" ca="1" si="891"/>
        <v>6.8900000000000006</v>
      </c>
      <c r="OA109" s="19">
        <f t="shared" ca="1" si="891"/>
        <v>6.8900000000000006</v>
      </c>
      <c r="OB109" s="19">
        <f t="shared" ca="1" si="891"/>
        <v>6.8900000000000006</v>
      </c>
      <c r="OC109" s="19">
        <f t="shared" ca="1" si="891"/>
        <v>6.8900000000000006</v>
      </c>
      <c r="OD109" s="19">
        <f t="shared" ca="1" si="891"/>
        <v>6.8900000000000006</v>
      </c>
      <c r="OE109" s="19">
        <f t="shared" ca="1" si="891"/>
        <v>6.8900000000000006</v>
      </c>
      <c r="OF109" s="19">
        <f t="shared" ca="1" si="891"/>
        <v>6.8900000000000006</v>
      </c>
      <c r="OG109" s="19">
        <f t="shared" ca="1" si="891"/>
        <v>346.99</v>
      </c>
      <c r="OH109" s="19">
        <f t="shared" ca="1" si="891"/>
        <v>346.99</v>
      </c>
      <c r="OI109" s="19" t="str">
        <f t="shared" ca="1" si="891"/>
        <v>-</v>
      </c>
      <c r="OJ109" s="19" t="str">
        <f t="shared" ca="1" si="891"/>
        <v>-</v>
      </c>
      <c r="OK109" s="19" t="str">
        <f t="shared" ca="1" si="891"/>
        <v>-</v>
      </c>
      <c r="OL109" s="19" t="str">
        <f t="shared" ca="1" si="891"/>
        <v>-</v>
      </c>
      <c r="OM109" s="19" t="str">
        <f t="shared" ca="1" si="891"/>
        <v>-</v>
      </c>
      <c r="ON109" s="19">
        <f t="shared" ca="1" si="891"/>
        <v>0</v>
      </c>
      <c r="OO109" s="24">
        <v>0</v>
      </c>
    </row>
    <row r="110" spans="1:405" outlineLevel="2">
      <c r="A110" s="21">
        <f t="shared" si="158"/>
        <v>105</v>
      </c>
      <c r="B110" s="222">
        <f t="shared" ref="B110:B113" ca="1" si="903">OFFSET(B110,-1,0)</f>
        <v>103</v>
      </c>
      <c r="C110">
        <v>203</v>
      </c>
      <c r="D110" s="144" t="str">
        <f t="shared" ca="1" si="854"/>
        <v>GSM</v>
      </c>
      <c r="E110" t="b">
        <v>0</v>
      </c>
      <c r="F110" t="b">
        <v>0</v>
      </c>
      <c r="G110" t="b">
        <f t="shared" si="855"/>
        <v>0</v>
      </c>
      <c r="H110" s="237">
        <f t="shared" ref="H110:T113" ca="1" si="904">OFFSET(H110,-1,0)</f>
        <v>2</v>
      </c>
      <c r="I110" s="237">
        <f t="shared" ca="1" si="904"/>
        <v>1</v>
      </c>
      <c r="J110" s="237" t="str">
        <f t="shared" ca="1" si="904"/>
        <v/>
      </c>
      <c r="K110" s="237">
        <f t="shared" ca="1" si="904"/>
        <v>2</v>
      </c>
      <c r="L110" s="237">
        <f t="shared" ca="1" si="892"/>
        <v>2</v>
      </c>
      <c r="M110" s="237">
        <f t="shared" ca="1" si="892"/>
        <v>3</v>
      </c>
      <c r="N110" s="237">
        <f t="shared" ca="1" si="892"/>
        <v>3</v>
      </c>
      <c r="O110" s="237">
        <f t="shared" ca="1" si="892"/>
        <v>1</v>
      </c>
      <c r="P110" s="237">
        <f t="shared" ca="1" si="892"/>
        <v>1</v>
      </c>
      <c r="Q110" s="237">
        <f t="shared" ca="1" si="892"/>
        <v>4</v>
      </c>
      <c r="R110" s="237">
        <f t="shared" ca="1" si="892"/>
        <v>1</v>
      </c>
      <c r="S110" s="237">
        <f t="shared" ca="1" si="892"/>
        <v>1</v>
      </c>
      <c r="T110" s="237">
        <f t="shared" ca="1" si="892"/>
        <v>1</v>
      </c>
      <c r="U110" s="275"/>
      <c r="V110" s="275"/>
      <c r="W110" s="237">
        <f t="shared" ca="1" si="893"/>
        <v>0</v>
      </c>
      <c r="X110" s="275"/>
      <c r="Y110" s="275">
        <f t="shared" ca="1" si="894"/>
        <v>0</v>
      </c>
      <c r="Z110" s="275">
        <f t="shared" ca="1" si="894"/>
        <v>0</v>
      </c>
      <c r="AA110" s="275">
        <f t="shared" ca="1" si="894"/>
        <v>0</v>
      </c>
      <c r="AB110" s="275">
        <f t="shared" ca="1" si="894"/>
        <v>0</v>
      </c>
      <c r="AC110" s="275">
        <f t="shared" ca="1" si="894"/>
        <v>0</v>
      </c>
      <c r="AD110" s="275">
        <f t="shared" ca="1" si="894"/>
        <v>0</v>
      </c>
      <c r="AE110" s="275">
        <f t="shared" ca="1" si="894"/>
        <v>0</v>
      </c>
      <c r="AF110" s="144">
        <f ca="1">INDEX(CHOOSE($N110,DataAutumn!i.AdultDrys,DataWinter!i.AdultDrys,DataSpring!i.AdultDrys),1,$M110)</f>
        <v>3</v>
      </c>
      <c r="AG110" s="5">
        <f t="shared" ca="1" si="856"/>
        <v>1</v>
      </c>
      <c r="AH110" s="5">
        <f t="shared" ca="1" si="856"/>
        <v>1</v>
      </c>
      <c r="AI110" s="5">
        <f t="shared" ca="1" si="857"/>
        <v>0</v>
      </c>
      <c r="AJ110">
        <f t="shared" ca="1" si="858"/>
        <v>2</v>
      </c>
      <c r="AL110" s="231" t="str">
        <f ca="1">TEXT(LEFT(OFFSET(AL110,-1,0),5)+1,"00000")&amp;MID(OFFSET(AL110,-1,0),6,FIND(" ",OFFSET(AL110,-1,0),7)-5)
&amp; $D110           &amp; IF($IG110=0," FWM","")&amp;IF($IG110=1," MWM","")&amp;IF($IG110=5," Mat","")&amp;IF($IH110=TRUE,"&amp;BBT","    ")          &amp; " Day"&amp;INDEX(i.DOY,$N110,1)
&amp; " Scan"&amp;TEXT($O110,"0")        &amp;" "&amp; INDEX(DataMaster!$B$98:$B$104,$Q110,0)
&amp; " WP"&amp;TEXT($LW110*100,"000p")           &amp; " MP"&amp;TEXT($LX110*100,"000p")           &amp; " GP"&amp;TEXT($MG110*100,"000p")
&amp; " T_" &amp; IF(AND($CC110,$CE110),"TRUE ")        &amp; " (F"&amp;3+COUNTIF($CV110:$CY110,TRUE)&amp;3&amp;"N"&amp;$DM110&amp;$DN110&amp;")"</f>
        <v>00003 FeedSupply_DSP GSM MWM&amp;BBT Day204 Scan1 Prime WP100p MP100p GP100p T_TRUE  (F33N33)</v>
      </c>
      <c r="AM110" s="9" t="str">
        <f ca="1">IF(COUNTIF(AL$5:AL110,AL110)=1,"-","Dup")</f>
        <v>-</v>
      </c>
      <c r="AN110" s="9"/>
      <c r="AO110" s="237" t="str">
        <f t="shared" ref="AO110:AV113" ca="1" si="905">OFFSET(AO110,-1,0)</f>
        <v>-</v>
      </c>
      <c r="AP110" s="237" t="str">
        <f t="shared" ca="1" si="905"/>
        <v>-</v>
      </c>
      <c r="AQ110" s="237" t="str">
        <f t="shared" ca="1" si="905"/>
        <v>-</v>
      </c>
      <c r="AR110" s="237" t="str">
        <f t="shared" ca="1" si="905"/>
        <v>-</v>
      </c>
      <c r="AS110" s="237" t="str">
        <f t="shared" ca="1" si="905"/>
        <v>-</v>
      </c>
      <c r="AT110" s="237" t="str">
        <f t="shared" ca="1" si="905"/>
        <v>-</v>
      </c>
      <c r="AU110" s="237" t="str">
        <f t="shared" ca="1" si="905"/>
        <v>-</v>
      </c>
      <c r="AV110" s="237" t="str">
        <f t="shared" ca="1" si="905"/>
        <v>-</v>
      </c>
      <c r="AW110" s="9"/>
      <c r="AX110" s="5" t="b">
        <f t="shared" ca="1" si="859"/>
        <v>0</v>
      </c>
      <c r="AY110" s="5" t="str">
        <f t="shared" ca="1" si="859"/>
        <v>-</v>
      </c>
      <c r="AZ110" s="5" t="b">
        <f t="shared" ca="1" si="859"/>
        <v>0</v>
      </c>
      <c r="BA110" s="5" t="b">
        <f t="shared" ca="1" si="859"/>
        <v>1</v>
      </c>
      <c r="BB110" s="5" t="b">
        <f t="shared" ca="1" si="859"/>
        <v>1</v>
      </c>
      <c r="BC110" s="144">
        <f t="shared" ca="1" si="859"/>
        <v>0</v>
      </c>
      <c r="BD110" s="19" t="b">
        <f t="shared" ca="1" si="860"/>
        <v>1</v>
      </c>
      <c r="BE110" s="9"/>
      <c r="BF110" s="5" t="str">
        <f t="shared" ca="1" si="861"/>
        <v>-</v>
      </c>
      <c r="BG110" s="19" t="str">
        <f t="shared" ca="1" si="862"/>
        <v>-</v>
      </c>
      <c r="BH110" s="19" t="str">
        <f t="shared" ca="1" si="862"/>
        <v>-</v>
      </c>
      <c r="BI110" s="19" t="str">
        <f t="shared" ca="1" si="862"/>
        <v>-</v>
      </c>
      <c r="BJ110" s="5" t="str">
        <f t="shared" ca="1" si="863"/>
        <v>-</v>
      </c>
      <c r="BK110" s="19" t="str">
        <f t="shared" ca="1" si="864"/>
        <v>-</v>
      </c>
      <c r="BL110" s="5" t="str">
        <f t="shared" ca="1" si="865"/>
        <v>-</v>
      </c>
      <c r="BM110" s="19" t="str">
        <f t="shared" ca="1" si="866"/>
        <v>-</v>
      </c>
      <c r="BN110" s="19" t="str">
        <f t="shared" ca="1" si="866"/>
        <v>-</v>
      </c>
      <c r="BO110" s="19" t="str">
        <f t="shared" ca="1" si="866"/>
        <v>-</v>
      </c>
      <c r="BP110" s="5" t="str">
        <f t="shared" ca="1" si="867"/>
        <v>-</v>
      </c>
      <c r="BQ110" s="9"/>
      <c r="BR110" s="19" t="str">
        <f t="shared" ca="1" si="868"/>
        <v>-</v>
      </c>
      <c r="BS110" s="19" t="str">
        <f t="shared" ca="1" si="868"/>
        <v>-</v>
      </c>
      <c r="BT110" s="19" t="str">
        <f t="shared" ca="1" si="868"/>
        <v>-</v>
      </c>
      <c r="BU110" s="19" t="str">
        <f t="shared" ca="1" si="868"/>
        <v>-</v>
      </c>
      <c r="BV110" s="19" t="str">
        <f t="shared" ca="1" si="868"/>
        <v>-</v>
      </c>
      <c r="BW110" s="19" t="str">
        <f t="shared" ca="1" si="868"/>
        <v>-</v>
      </c>
      <c r="BX110" s="19" t="str">
        <f t="shared" ca="1" si="868"/>
        <v>-</v>
      </c>
      <c r="BY110" s="19" t="str">
        <f t="shared" ca="1" si="868"/>
        <v>-</v>
      </c>
      <c r="BZ110" s="19" t="str">
        <f t="shared" ca="1" si="868"/>
        <v>-</v>
      </c>
      <c r="CA110" s="19" t="str">
        <f t="shared" ca="1" si="868"/>
        <v>-</v>
      </c>
      <c r="CB110" s="9"/>
      <c r="CC110" s="237" t="b">
        <f ca="1">OFFSET(CC110,-1,0)</f>
        <v>1</v>
      </c>
      <c r="CD110" s="12" t="b">
        <v>0</v>
      </c>
      <c r="CE110" s="237" t="b">
        <f ca="1">OFFSET(CE110,-1,0)</f>
        <v>1</v>
      </c>
      <c r="CF110" s="251">
        <f t="shared" ref="CF110:CF113" ca="1" si="906">IF(OFFSET($E110,-1,0),OFFSET($CJ110,-1,0),OFFSET(CF110,-1,0))</f>
        <v>2334102</v>
      </c>
      <c r="CG110" s="237" t="b">
        <f ca="1">OFFSET(CG110,-1,0)</f>
        <v>0</v>
      </c>
      <c r="CH110" s="12" t="s">
        <v>34</v>
      </c>
      <c r="CI110" s="19" t="b">
        <f t="shared" ca="1" si="895"/>
        <v>1</v>
      </c>
      <c r="CJ110" s="237">
        <f t="shared" ref="CJ110:CJ113" ca="1" si="907">OFFSET(CJ110,-1,0)+1</f>
        <v>2334103</v>
      </c>
      <c r="CK110" s="19" t="str">
        <f t="shared" ca="1" si="895"/>
        <v>-</v>
      </c>
      <c r="CL110" s="19">
        <f t="shared" ca="1" si="895"/>
        <v>1</v>
      </c>
      <c r="CM110" s="19">
        <f t="shared" ca="1" si="895"/>
        <v>1</v>
      </c>
      <c r="CN110" s="9"/>
      <c r="CO110" s="444">
        <v>652</v>
      </c>
      <c r="CP110" s="444">
        <v>686</v>
      </c>
      <c r="CQ110" s="444">
        <v>721</v>
      </c>
      <c r="CR110" s="152">
        <v>378</v>
      </c>
      <c r="CS110" s="152">
        <v>413</v>
      </c>
      <c r="CT110" s="152">
        <v>448</v>
      </c>
      <c r="CU110" s="19" t="str">
        <f t="shared" ca="1" si="870"/>
        <v>-</v>
      </c>
      <c r="CV110" s="12" t="b">
        <v>0</v>
      </c>
      <c r="CW110" s="12" t="b">
        <v>0</v>
      </c>
      <c r="CX110" s="12" t="b">
        <v>0</v>
      </c>
      <c r="CY110" s="12" t="b">
        <v>0</v>
      </c>
      <c r="CZ110" s="19" t="b">
        <f t="shared" ca="1" si="870"/>
        <v>1</v>
      </c>
      <c r="DA110" s="19">
        <f t="shared" ca="1" si="870"/>
        <v>0</v>
      </c>
      <c r="DB110" s="19">
        <f t="shared" ca="1" si="870"/>
        <v>0</v>
      </c>
      <c r="DC110" s="19">
        <f t="shared" ca="1" si="870"/>
        <v>0</v>
      </c>
      <c r="DD110" s="19">
        <f t="shared" ca="1" si="870"/>
        <v>0</v>
      </c>
      <c r="DE110" s="19">
        <f t="shared" ca="1" si="870"/>
        <v>0</v>
      </c>
      <c r="DF110" s="19">
        <f t="shared" ca="1" si="870"/>
        <v>0</v>
      </c>
      <c r="DG110" s="19">
        <f t="shared" ca="1" si="870"/>
        <v>0</v>
      </c>
      <c r="DH110" s="19">
        <f t="shared" ca="1" si="870"/>
        <v>0</v>
      </c>
      <c r="DI110" s="19">
        <f t="shared" ca="1" si="870"/>
        <v>0</v>
      </c>
      <c r="DJ110" s="19">
        <f t="shared" ca="1" si="870"/>
        <v>0</v>
      </c>
      <c r="DK110" s="19">
        <f t="shared" ca="1" si="870"/>
        <v>0</v>
      </c>
      <c r="DL110" s="19">
        <f t="shared" ca="1" si="871"/>
        <v>0</v>
      </c>
      <c r="DM110" s="12">
        <v>3</v>
      </c>
      <c r="DN110" s="12">
        <v>3</v>
      </c>
      <c r="DO110" s="19">
        <f t="shared" ref="DO110:DR113" ca="1" si="908">OFFSET(DO$5,$B110,0)</f>
        <v>0</v>
      </c>
      <c r="DP110" s="12">
        <v>2</v>
      </c>
      <c r="DQ110" s="12">
        <v>-2</v>
      </c>
      <c r="DR110" s="19" t="str">
        <f t="shared" ca="1" si="871"/>
        <v>-</v>
      </c>
      <c r="DS110" s="19" t="str">
        <f t="shared" ca="1" si="871"/>
        <v>-</v>
      </c>
      <c r="DT110" s="19" t="str">
        <f t="shared" ca="1" si="871"/>
        <v>-</v>
      </c>
      <c r="DU110" s="251">
        <f t="shared" ca="1" si="896"/>
        <v>0</v>
      </c>
      <c r="DV110" s="251">
        <f t="shared" ref="DV110:DV112" si="909">DP110</f>
        <v>2</v>
      </c>
      <c r="DW110" s="251">
        <f t="shared" si="897"/>
        <v>-2</v>
      </c>
      <c r="DX110" s="19" t="str">
        <f t="shared" ca="1" si="871"/>
        <v>-</v>
      </c>
      <c r="DY110" s="19" t="str">
        <f t="shared" ca="1" si="871"/>
        <v>-</v>
      </c>
      <c r="DZ110" s="19" t="str">
        <f t="shared" ca="1" si="871"/>
        <v>-</v>
      </c>
      <c r="EA110" s="19" t="str">
        <f t="shared" ca="1" si="871"/>
        <v>-</v>
      </c>
      <c r="EB110" s="19" t="str">
        <f t="shared" ca="1" si="871"/>
        <v>-</v>
      </c>
      <c r="EC110" s="19" t="str">
        <f t="shared" ca="1" si="871"/>
        <v>-</v>
      </c>
      <c r="ED110" s="19">
        <f t="shared" ca="1" si="871"/>
        <v>0</v>
      </c>
      <c r="EE110" s="19">
        <f t="shared" ca="1" si="871"/>
        <v>0</v>
      </c>
      <c r="EF110" s="19">
        <f t="shared" ca="1" si="871"/>
        <v>0</v>
      </c>
      <c r="EG110" s="19">
        <f t="shared" ca="1" si="871"/>
        <v>0</v>
      </c>
      <c r="EH110" s="19">
        <f t="shared" ca="1" si="871"/>
        <v>0</v>
      </c>
      <c r="EI110" s="19">
        <f t="shared" ca="1" si="871"/>
        <v>0</v>
      </c>
      <c r="EJ110" s="19">
        <f t="shared" ca="1" si="871"/>
        <v>0</v>
      </c>
      <c r="EK110" s="19">
        <f t="shared" ca="1" si="871"/>
        <v>0</v>
      </c>
      <c r="EL110" s="19">
        <f t="shared" ca="1" si="871"/>
        <v>0</v>
      </c>
      <c r="EM110" s="19">
        <f t="shared" ca="1" si="871"/>
        <v>0</v>
      </c>
      <c r="EN110" s="19">
        <f t="shared" ca="1" si="871"/>
        <v>0</v>
      </c>
      <c r="EO110" s="19">
        <f t="shared" ca="1" si="871"/>
        <v>0</v>
      </c>
      <c r="EP110" s="19">
        <f t="shared" ca="1" si="871"/>
        <v>0</v>
      </c>
      <c r="EQ110" s="19">
        <f t="shared" ca="1" si="871"/>
        <v>0</v>
      </c>
      <c r="ER110" s="19">
        <f t="shared" ca="1" si="871"/>
        <v>0</v>
      </c>
      <c r="ES110" s="19">
        <f t="shared" ca="1" si="871"/>
        <v>0</v>
      </c>
      <c r="ET110" s="19">
        <f t="shared" ca="1" si="872"/>
        <v>0</v>
      </c>
      <c r="EU110" s="19">
        <f t="shared" ca="1" si="872"/>
        <v>0</v>
      </c>
      <c r="EV110" s="19">
        <f t="shared" ca="1" si="872"/>
        <v>0</v>
      </c>
      <c r="EW110" s="19">
        <f t="shared" ca="1" si="872"/>
        <v>0</v>
      </c>
      <c r="EX110" s="19">
        <f t="shared" ca="1" si="872"/>
        <v>0</v>
      </c>
      <c r="EY110" s="19">
        <f t="shared" ca="1" si="872"/>
        <v>0</v>
      </c>
      <c r="EZ110" s="19">
        <f t="shared" ca="1" si="872"/>
        <v>0</v>
      </c>
      <c r="FA110" s="19">
        <f t="shared" ca="1" si="872"/>
        <v>0</v>
      </c>
      <c r="FB110" s="19">
        <f t="shared" ca="1" si="872"/>
        <v>0</v>
      </c>
      <c r="FC110" s="19">
        <f t="shared" ca="1" si="872"/>
        <v>0</v>
      </c>
      <c r="FD110" s="19">
        <f t="shared" ca="1" si="872"/>
        <v>0</v>
      </c>
      <c r="FE110" s="19">
        <f t="shared" ca="1" si="872"/>
        <v>0</v>
      </c>
      <c r="FF110" s="19">
        <f t="shared" ca="1" si="872"/>
        <v>0</v>
      </c>
      <c r="FG110" s="19">
        <f t="shared" ca="1" si="872"/>
        <v>0</v>
      </c>
      <c r="FH110" s="19">
        <f t="shared" ca="1" si="872"/>
        <v>0</v>
      </c>
      <c r="FI110" s="19">
        <f t="shared" ca="1" si="872"/>
        <v>0</v>
      </c>
      <c r="FJ110" s="19">
        <f t="shared" ca="1" si="873"/>
        <v>0</v>
      </c>
      <c r="FK110" s="19">
        <f t="shared" ca="1" si="873"/>
        <v>0</v>
      </c>
      <c r="FL110" s="19">
        <f t="shared" ca="1" si="873"/>
        <v>0</v>
      </c>
      <c r="FM110" s="19">
        <f t="shared" ca="1" si="873"/>
        <v>0</v>
      </c>
      <c r="FN110" s="19">
        <f t="shared" ca="1" si="873"/>
        <v>0</v>
      </c>
      <c r="FO110" s="19">
        <f t="shared" ca="1" si="873"/>
        <v>0</v>
      </c>
      <c r="FP110" s="19">
        <f t="shared" ca="1" si="873"/>
        <v>0</v>
      </c>
      <c r="FQ110" s="19">
        <f t="shared" ca="1" si="873"/>
        <v>0</v>
      </c>
      <c r="FR110" s="19">
        <f t="shared" ca="1" si="873"/>
        <v>0</v>
      </c>
      <c r="FS110" s="19">
        <f t="shared" ca="1" si="873"/>
        <v>0</v>
      </c>
      <c r="FT110" s="19">
        <f t="shared" ca="1" si="873"/>
        <v>0</v>
      </c>
      <c r="FU110" s="19">
        <f t="shared" ca="1" si="873"/>
        <v>0</v>
      </c>
      <c r="FV110" s="19">
        <f t="shared" ca="1" si="873"/>
        <v>0</v>
      </c>
      <c r="FW110" s="19">
        <f t="shared" ca="1" si="873"/>
        <v>0</v>
      </c>
      <c r="FX110" s="19">
        <f t="shared" ca="1" si="873"/>
        <v>0</v>
      </c>
      <c r="FY110" s="19">
        <f t="shared" ca="1" si="873"/>
        <v>0</v>
      </c>
      <c r="FZ110" s="19">
        <f t="shared" ca="1" si="873"/>
        <v>0</v>
      </c>
      <c r="GA110" s="19">
        <f t="shared" ca="1" si="873"/>
        <v>0</v>
      </c>
      <c r="GB110" s="19">
        <f t="shared" ca="1" si="873"/>
        <v>0</v>
      </c>
      <c r="GC110" s="19">
        <f t="shared" ca="1" si="873"/>
        <v>0</v>
      </c>
      <c r="GD110" s="19">
        <f t="shared" ca="1" si="873"/>
        <v>0</v>
      </c>
      <c r="GE110" s="19">
        <f t="shared" ca="1" si="873"/>
        <v>0</v>
      </c>
      <c r="GF110" s="19">
        <f t="shared" ca="1" si="873"/>
        <v>0</v>
      </c>
      <c r="GG110" s="19">
        <f t="shared" ca="1" si="873"/>
        <v>0</v>
      </c>
      <c r="GH110" s="19">
        <f t="shared" ca="1" si="873"/>
        <v>0</v>
      </c>
      <c r="GI110" s="19">
        <f t="shared" ca="1" si="873"/>
        <v>0</v>
      </c>
      <c r="GJ110" s="19">
        <f t="shared" ca="1" si="873"/>
        <v>0</v>
      </c>
      <c r="GK110" s="19">
        <f t="shared" ca="1" si="873"/>
        <v>0</v>
      </c>
      <c r="GL110" s="19">
        <f t="shared" ca="1" si="873"/>
        <v>0</v>
      </c>
      <c r="GM110" s="19">
        <f t="shared" ca="1" si="873"/>
        <v>0</v>
      </c>
      <c r="GN110" s="19">
        <f t="shared" ca="1" si="873"/>
        <v>0</v>
      </c>
      <c r="GO110" s="19">
        <f t="shared" ca="1" si="873"/>
        <v>0</v>
      </c>
      <c r="GP110" s="19">
        <f t="shared" ca="1" si="873"/>
        <v>0</v>
      </c>
      <c r="GQ110" s="19">
        <f t="shared" ca="1" si="873"/>
        <v>0</v>
      </c>
      <c r="GR110" s="19">
        <f t="shared" ca="1" si="873"/>
        <v>0</v>
      </c>
      <c r="GS110" s="19">
        <f t="shared" ca="1" si="873"/>
        <v>0</v>
      </c>
      <c r="GT110" s="19">
        <f t="shared" ca="1" si="873"/>
        <v>0</v>
      </c>
      <c r="GU110" s="19">
        <f t="shared" ca="1" si="873"/>
        <v>0</v>
      </c>
      <c r="GV110" s="19">
        <f t="shared" ca="1" si="873"/>
        <v>0</v>
      </c>
      <c r="GW110" s="19">
        <f t="shared" ca="1" si="873"/>
        <v>0</v>
      </c>
      <c r="GX110" s="19">
        <f t="shared" ca="1" si="873"/>
        <v>0</v>
      </c>
      <c r="GY110" s="19">
        <f t="shared" ca="1" si="873"/>
        <v>0</v>
      </c>
      <c r="GZ110" s="19">
        <f t="shared" ca="1" si="873"/>
        <v>0</v>
      </c>
      <c r="HA110" s="19">
        <f t="shared" ca="1" si="873"/>
        <v>0</v>
      </c>
      <c r="HB110" s="19">
        <f t="shared" ca="1" si="873"/>
        <v>0</v>
      </c>
      <c r="HC110" s="19">
        <f t="shared" ca="1" si="873"/>
        <v>0</v>
      </c>
      <c r="HD110" s="19">
        <f t="shared" ca="1" si="873"/>
        <v>0</v>
      </c>
      <c r="HE110" s="19">
        <f t="shared" ca="1" si="873"/>
        <v>0</v>
      </c>
      <c r="HF110" s="19">
        <f t="shared" ca="1" si="873"/>
        <v>0</v>
      </c>
      <c r="HG110" s="19">
        <f t="shared" ca="1" si="873"/>
        <v>0</v>
      </c>
      <c r="HH110" s="19">
        <f t="shared" ca="1" si="873"/>
        <v>0</v>
      </c>
      <c r="HI110" s="19">
        <f t="shared" ca="1" si="873"/>
        <v>0</v>
      </c>
      <c r="HJ110" s="19">
        <f t="shared" ca="1" si="873"/>
        <v>0</v>
      </c>
      <c r="HK110" s="19">
        <f t="shared" ca="1" si="873"/>
        <v>0</v>
      </c>
      <c r="HL110" s="19">
        <f t="shared" ca="1" si="874"/>
        <v>0</v>
      </c>
      <c r="HM110" s="19">
        <f t="shared" ca="1" si="874"/>
        <v>0</v>
      </c>
      <c r="HN110" s="19">
        <f t="shared" ca="1" si="874"/>
        <v>0</v>
      </c>
      <c r="HO110" s="19">
        <f t="shared" ca="1" si="874"/>
        <v>0</v>
      </c>
      <c r="HP110" s="19">
        <f t="shared" ca="1" si="874"/>
        <v>0</v>
      </c>
      <c r="HQ110" s="19">
        <f t="shared" ca="1" si="874"/>
        <v>0</v>
      </c>
      <c r="HR110" s="19">
        <f t="shared" ca="1" si="874"/>
        <v>0</v>
      </c>
      <c r="HS110" s="19">
        <f t="shared" ca="1" si="874"/>
        <v>0</v>
      </c>
      <c r="HT110" s="19">
        <f t="shared" ca="1" si="874"/>
        <v>0</v>
      </c>
      <c r="HU110" s="19">
        <f t="shared" ca="1" si="874"/>
        <v>0</v>
      </c>
      <c r="HV110" s="19">
        <f t="shared" ca="1" si="874"/>
        <v>0</v>
      </c>
      <c r="HW110" s="19">
        <f t="shared" ca="1" si="874"/>
        <v>0</v>
      </c>
      <c r="HX110" s="19">
        <f t="shared" ca="1" si="874"/>
        <v>0</v>
      </c>
      <c r="HY110" s="19">
        <f t="shared" ca="1" si="874"/>
        <v>0</v>
      </c>
      <c r="HZ110" s="19">
        <f t="shared" ca="1" si="874"/>
        <v>0</v>
      </c>
      <c r="IA110" s="19">
        <f t="shared" ca="1" si="874"/>
        <v>0</v>
      </c>
      <c r="IB110" s="19">
        <f t="shared" ca="1" si="874"/>
        <v>0</v>
      </c>
      <c r="IC110" s="19">
        <f t="shared" ca="1" si="874"/>
        <v>0</v>
      </c>
      <c r="ID110" s="19">
        <f t="shared" ca="1" si="874"/>
        <v>0</v>
      </c>
      <c r="IE110" s="5">
        <f t="shared" ca="1" si="875"/>
        <v>67</v>
      </c>
      <c r="IF110" s="9"/>
      <c r="IG110" s="5">
        <f t="shared" ca="1" si="876"/>
        <v>1</v>
      </c>
      <c r="IH110" s="12" t="b">
        <v>1</v>
      </c>
      <c r="II110" s="19">
        <f t="shared" ca="1" si="877"/>
        <v>0</v>
      </c>
      <c r="IJ110" s="5">
        <f t="shared" ca="1" si="876"/>
        <v>55</v>
      </c>
      <c r="IK110" s="19">
        <f t="shared" ca="1" si="877"/>
        <v>1</v>
      </c>
      <c r="IL110" s="19">
        <f t="shared" ca="1" si="877"/>
        <v>0</v>
      </c>
      <c r="IM110" s="19">
        <f t="shared" ca="1" si="877"/>
        <v>0</v>
      </c>
      <c r="IN110" s="19">
        <f t="shared" ca="1" si="877"/>
        <v>0</v>
      </c>
      <c r="IO110" s="19">
        <f t="shared" ca="1" si="877"/>
        <v>0</v>
      </c>
      <c r="IP110" s="19">
        <f t="shared" ca="1" si="877"/>
        <v>0</v>
      </c>
      <c r="IQ110" s="19">
        <f t="shared" ca="1" si="877"/>
        <v>0</v>
      </c>
      <c r="IR110" s="19">
        <f t="shared" ca="1" si="877"/>
        <v>0</v>
      </c>
      <c r="IS110" s="19">
        <f t="shared" ca="1" si="877"/>
        <v>0</v>
      </c>
      <c r="IT110" s="19">
        <f t="shared" ca="1" si="877"/>
        <v>0</v>
      </c>
      <c r="IU110" s="19">
        <f t="shared" ca="1" si="877"/>
        <v>0</v>
      </c>
      <c r="IV110" s="19">
        <f t="shared" ca="1" si="877"/>
        <v>0</v>
      </c>
      <c r="IW110" s="19">
        <f t="shared" ca="1" si="877"/>
        <v>0</v>
      </c>
      <c r="IX110" s="19">
        <f t="shared" ca="1" si="877"/>
        <v>0</v>
      </c>
      <c r="IY110" s="19">
        <f t="shared" ca="1" si="877"/>
        <v>0</v>
      </c>
      <c r="IZ110" s="19">
        <f t="shared" ca="1" si="877"/>
        <v>0</v>
      </c>
      <c r="JA110" s="19">
        <f t="shared" ca="1" si="877"/>
        <v>0</v>
      </c>
      <c r="JB110" s="19">
        <f t="shared" ca="1" si="877"/>
        <v>0</v>
      </c>
      <c r="JC110" s="19">
        <f t="shared" ca="1" si="877"/>
        <v>0</v>
      </c>
      <c r="JD110" s="19">
        <f t="shared" ca="1" si="877"/>
        <v>0</v>
      </c>
      <c r="JE110" s="19">
        <f t="shared" ca="1" si="877"/>
        <v>0</v>
      </c>
      <c r="JF110" s="19">
        <f t="shared" ca="1" si="877"/>
        <v>0</v>
      </c>
      <c r="JG110" s="19">
        <f t="shared" ca="1" si="877"/>
        <v>1</v>
      </c>
      <c r="JH110" s="19">
        <f t="shared" ca="1" si="877"/>
        <v>0</v>
      </c>
      <c r="JI110" s="19">
        <f t="shared" ca="1" si="877"/>
        <v>1</v>
      </c>
      <c r="JJ110" s="9"/>
      <c r="JK110" s="5" t="b">
        <f t="shared" ca="1" si="878"/>
        <v>0</v>
      </c>
      <c r="JL110" s="19" t="str">
        <f t="shared" ca="1" si="879"/>
        <v>-</v>
      </c>
      <c r="JM110" s="19" t="str">
        <f t="shared" ca="1" si="879"/>
        <v>-</v>
      </c>
      <c r="JN110" s="5" t="b">
        <f t="shared" ca="1" si="880"/>
        <v>0</v>
      </c>
      <c r="JO110" s="5" t="b">
        <f t="shared" ca="1" si="880"/>
        <v>0</v>
      </c>
      <c r="JP110" s="5" t="b">
        <f t="shared" ca="1" si="880"/>
        <v>1</v>
      </c>
      <c r="JQ110" s="144">
        <f t="shared" ca="1" si="898"/>
        <v>1</v>
      </c>
      <c r="JR110" s="144">
        <f t="shared" ca="1" si="898"/>
        <v>1</v>
      </c>
      <c r="JS110" s="19" t="str">
        <f t="shared" ca="1" si="899"/>
        <v>-</v>
      </c>
      <c r="JT110" s="19" t="str">
        <f t="shared" ca="1" si="899"/>
        <v>-</v>
      </c>
      <c r="JU110" s="19" t="str">
        <f t="shared" ca="1" si="899"/>
        <v>-</v>
      </c>
      <c r="JV110" s="19" t="str">
        <f t="shared" ca="1" si="899"/>
        <v>-</v>
      </c>
      <c r="JW110" s="19">
        <f t="shared" ca="1" si="899"/>
        <v>1</v>
      </c>
      <c r="JX110" s="19">
        <f t="shared" ca="1" si="899"/>
        <v>0.66</v>
      </c>
      <c r="JY110" s="19" t="str">
        <f t="shared" ca="1" si="899"/>
        <v>-</v>
      </c>
      <c r="JZ110" s="5" t="b">
        <v>0</v>
      </c>
      <c r="KA110" s="237">
        <f t="shared" ref="KA110:KH113" ca="1" si="910">OFFSET(KA110,-1,0)</f>
        <v>2</v>
      </c>
      <c r="KB110" s="237">
        <f t="shared" ca="1" si="910"/>
        <v>2</v>
      </c>
      <c r="KC110" s="237">
        <f t="shared" ca="1" si="910"/>
        <v>2</v>
      </c>
      <c r="KD110" s="237">
        <f t="shared" ca="1" si="910"/>
        <v>2</v>
      </c>
      <c r="KE110" s="237">
        <f t="shared" ca="1" si="910"/>
        <v>2</v>
      </c>
      <c r="KF110" s="237">
        <f t="shared" ca="1" si="910"/>
        <v>2</v>
      </c>
      <c r="KG110" s="237">
        <f t="shared" ca="1" si="910"/>
        <v>2</v>
      </c>
      <c r="KH110" s="237">
        <f t="shared" ca="1" si="910"/>
        <v>2</v>
      </c>
      <c r="KI110" s="5" t="str">
        <f t="array" aca="1" ref="KI110" ca="1">IF(OR(KJ110:KP110&lt;&gt;"-"),TRUE,"-")</f>
        <v>-</v>
      </c>
      <c r="KJ110" s="19" t="str">
        <f t="shared" ca="1" si="901"/>
        <v>-</v>
      </c>
      <c r="KK110" s="19" t="str">
        <f t="shared" ca="1" si="901"/>
        <v>-</v>
      </c>
      <c r="KL110" s="19" t="str">
        <f t="shared" ca="1" si="901"/>
        <v>-</v>
      </c>
      <c r="KM110" s="19" t="str">
        <f t="shared" ca="1" si="901"/>
        <v>-</v>
      </c>
      <c r="KN110" s="19" t="str">
        <f t="shared" ca="1" si="901"/>
        <v>-</v>
      </c>
      <c r="KO110" s="19" t="str">
        <f t="shared" ca="1" si="901"/>
        <v>-</v>
      </c>
      <c r="KP110" s="19" t="str">
        <f t="shared" ca="1" si="901"/>
        <v>-</v>
      </c>
      <c r="KQ110" s="19" t="b">
        <f t="shared" ca="1" si="901"/>
        <v>0</v>
      </c>
      <c r="KR110" s="144">
        <f t="shared" ca="1" si="882"/>
        <v>2</v>
      </c>
      <c r="KS110" s="19">
        <f t="shared" ca="1" si="901"/>
        <v>2</v>
      </c>
      <c r="KT110" s="19" t="b">
        <f t="shared" ca="1" si="901"/>
        <v>0</v>
      </c>
      <c r="KU110" s="19" t="str">
        <f t="shared" ca="1" si="901"/>
        <v>-</v>
      </c>
      <c r="KV110" s="5" t="str">
        <f t="shared" ca="1" si="883"/>
        <v>-</v>
      </c>
      <c r="KW110" s="5" t="str">
        <f t="shared" ca="1" si="883"/>
        <v>-</v>
      </c>
      <c r="KX110" s="5" t="str">
        <f t="shared" ca="1" si="883"/>
        <v>-</v>
      </c>
      <c r="KY110" s="5" t="str">
        <f t="shared" ca="1" si="883"/>
        <v>-</v>
      </c>
      <c r="KZ110" s="19" t="b">
        <f t="shared" ca="1" si="902"/>
        <v>0</v>
      </c>
      <c r="LA110" s="19" t="str">
        <f t="shared" ca="1" si="902"/>
        <v>-</v>
      </c>
      <c r="LB110" s="19" t="str">
        <f ca="1">OFFSET(LB$5,$B110,0)</f>
        <v>-</v>
      </c>
      <c r="LC110" s="19" t="b">
        <f ca="1">OFFSET(LC$5,$B110,0)</f>
        <v>1</v>
      </c>
      <c r="LD110" s="19">
        <f t="shared" ca="1" si="902"/>
        <v>0.75</v>
      </c>
      <c r="LE110" s="19">
        <f t="shared" ca="1" si="902"/>
        <v>0.75</v>
      </c>
      <c r="LF110" s="19">
        <f t="shared" ca="1" si="902"/>
        <v>0.99</v>
      </c>
      <c r="LG110" s="19">
        <f t="shared" ca="1" si="902"/>
        <v>0.5</v>
      </c>
      <c r="LH110" s="19">
        <f t="shared" ca="1" si="902"/>
        <v>0</v>
      </c>
      <c r="LI110" s="19">
        <f t="shared" ca="1" si="902"/>
        <v>0</v>
      </c>
      <c r="LJ110" s="19" t="str">
        <f t="shared" ca="1" si="902"/>
        <v>-</v>
      </c>
      <c r="LK110" s="5" t="str" cm="1">
        <f t="array" aca="1" ref="LK110" ca="1">INDEX(i.meatgrid,$Q110,LK$7)</f>
        <v>-</v>
      </c>
      <c r="LL110" s="19" t="str">
        <f t="shared" ca="1" si="884"/>
        <v>-</v>
      </c>
      <c r="LM110" s="5">
        <f t="shared" ca="1" si="885"/>
        <v>1</v>
      </c>
      <c r="LN110" s="9"/>
      <c r="LO110" s="19">
        <f t="shared" ca="1" si="884"/>
        <v>70</v>
      </c>
      <c r="LP110" s="19">
        <f t="shared" ca="1" si="886"/>
        <v>50</v>
      </c>
      <c r="LQ110" s="19">
        <f t="shared" ca="1" si="886"/>
        <v>80</v>
      </c>
      <c r="LR110" s="19">
        <f t="shared" ca="1" si="886"/>
        <v>50</v>
      </c>
      <c r="LS110" s="5" t="b" cm="1">
        <f t="array" aca="1" ref="LS110" ca="1">INDEX(i.meatgrid,$Q110,LS$7)</f>
        <v>0</v>
      </c>
      <c r="LT110" s="5" t="b" cm="1">
        <f t="array" aca="1" ref="LT110" ca="1">INDEX(i.meatgrid,$Q110,LT$7)</f>
        <v>0</v>
      </c>
      <c r="LU110" s="5" cm="1">
        <f t="array" aca="1" ref="LU110" ca="1">INDEX(i.meatgrid,$Q110,LU$7)</f>
        <v>40</v>
      </c>
      <c r="LV110" s="5" t="str" cm="1">
        <f t="array" aca="1" ref="LV110" ca="1">INDEX(i.meatgrid,$Q110,LV$7)</f>
        <v>-</v>
      </c>
      <c r="LW110" s="19">
        <f t="shared" ca="1" si="887"/>
        <v>1</v>
      </c>
      <c r="LX110" s="5">
        <f t="shared" ca="1" si="888"/>
        <v>1</v>
      </c>
      <c r="LY110" s="5" cm="1">
        <f t="array" aca="1" ref="LY110" ca="1">INDEX(i.meatgrid,$Q110,LY$7)</f>
        <v>1</v>
      </c>
      <c r="LZ110" s="5" cm="1">
        <f t="array" aca="1" ref="LZ110" ca="1">INDEX(i.meatgrid,$Q110,LZ$7)</f>
        <v>0</v>
      </c>
      <c r="MA110" s="5" cm="1">
        <f t="array" aca="1" ref="MA110" ca="1">INDEX(i.meatgrid,$Q110,MA$7)</f>
        <v>0</v>
      </c>
      <c r="MB110" s="5" cm="1">
        <f t="array" aca="1" ref="MB110" ca="1">INDEX(i.meatgrid,$Q110,MB$7)</f>
        <v>0</v>
      </c>
      <c r="MC110" s="5" cm="1">
        <f t="array" aca="1" ref="MC110" ca="1">INDEX(i.meatgrid,$Q110,MC$7)</f>
        <v>0</v>
      </c>
      <c r="MD110" s="5" cm="1">
        <f t="array" aca="1" ref="MD110" ca="1">INDEX(i.meatgrid,$Q110,MD$7)</f>
        <v>1</v>
      </c>
      <c r="ME110" s="5" cm="1">
        <f t="array" aca="1" ref="ME110" ca="1">INDEX(i.meatgrid,$Q110,ME$7)</f>
        <v>1</v>
      </c>
      <c r="MF110" s="5" cm="1">
        <f t="array" aca="1" ref="MF110" ca="1">INDEX(i.meatgrid,$Q110,MF$7)</f>
        <v>1</v>
      </c>
      <c r="MG110" s="19">
        <f t="shared" ca="1" si="889"/>
        <v>1</v>
      </c>
      <c r="MH110" s="9"/>
      <c r="MI110" s="19" t="b">
        <f t="shared" ca="1" si="890"/>
        <v>0</v>
      </c>
      <c r="MJ110" s="19" t="b">
        <f t="shared" ca="1" si="890"/>
        <v>0</v>
      </c>
      <c r="MK110" s="19">
        <f t="shared" ca="1" si="890"/>
        <v>1</v>
      </c>
      <c r="ML110" s="19">
        <f t="shared" ca="1" si="890"/>
        <v>0.75</v>
      </c>
      <c r="MM110" s="19">
        <f t="shared" ca="1" si="890"/>
        <v>0.75</v>
      </c>
      <c r="MN110" s="19">
        <f t="shared" ca="1" si="890"/>
        <v>0.8</v>
      </c>
      <c r="MO110" s="19">
        <f t="shared" ca="1" si="890"/>
        <v>0.82499999999999996</v>
      </c>
      <c r="MP110" s="19">
        <f t="shared" ca="1" si="890"/>
        <v>0.875</v>
      </c>
      <c r="MQ110" s="19">
        <f t="shared" ca="1" si="890"/>
        <v>0.9</v>
      </c>
      <c r="MR110" s="19">
        <f t="shared" ca="1" si="890"/>
        <v>1</v>
      </c>
      <c r="MS110" s="19">
        <f t="shared" ca="1" si="890"/>
        <v>0.875</v>
      </c>
      <c r="MT110" s="19" t="b">
        <f t="shared" ca="1" si="890"/>
        <v>1</v>
      </c>
      <c r="MU110" s="19">
        <f t="shared" ca="1" si="890"/>
        <v>74.989999999999995</v>
      </c>
      <c r="MV110" s="19" t="str">
        <f t="shared" ca="1" si="890"/>
        <v>-</v>
      </c>
      <c r="MW110" s="19" t="str">
        <f t="shared" ca="1" si="890"/>
        <v>-</v>
      </c>
      <c r="MX110" s="19" t="str">
        <f t="shared" ca="1" si="890"/>
        <v>-</v>
      </c>
      <c r="MY110" s="19" t="str">
        <f t="shared" ca="1" si="891"/>
        <v>-</v>
      </c>
      <c r="MZ110" s="19" t="str">
        <f t="shared" ca="1" si="891"/>
        <v>-</v>
      </c>
      <c r="NA110" s="19" t="str">
        <f t="shared" ca="1" si="891"/>
        <v>-</v>
      </c>
      <c r="NB110" s="19" t="str">
        <f t="shared" ca="1" si="891"/>
        <v>-</v>
      </c>
      <c r="NC110" s="19">
        <f t="shared" ca="1" si="891"/>
        <v>36.99</v>
      </c>
      <c r="ND110" s="19">
        <f t="shared" ca="1" si="891"/>
        <v>36.99</v>
      </c>
      <c r="NE110" s="19" t="str">
        <f t="shared" ca="1" si="891"/>
        <v>-</v>
      </c>
      <c r="NF110" s="19" t="str">
        <f t="shared" ca="1" si="891"/>
        <v>-</v>
      </c>
      <c r="NG110" s="19" t="str">
        <f t="shared" ca="1" si="891"/>
        <v>-</v>
      </c>
      <c r="NH110" s="19" t="str">
        <f t="shared" ca="1" si="891"/>
        <v>-</v>
      </c>
      <c r="NI110" s="19" t="str">
        <f t="shared" ca="1" si="891"/>
        <v>-</v>
      </c>
      <c r="NJ110" s="19">
        <f t="shared" ca="1" si="891"/>
        <v>49.99</v>
      </c>
      <c r="NK110" s="19">
        <f t="shared" ca="1" si="891"/>
        <v>49.99</v>
      </c>
      <c r="NL110" s="19">
        <f t="shared" ca="1" si="891"/>
        <v>49.99</v>
      </c>
      <c r="NM110" s="19">
        <f t="shared" ca="1" si="891"/>
        <v>49.99</v>
      </c>
      <c r="NN110" s="19">
        <f t="shared" ca="1" si="891"/>
        <v>49.99</v>
      </c>
      <c r="NO110" s="19">
        <f t="shared" ca="1" si="891"/>
        <v>49.99</v>
      </c>
      <c r="NP110" s="19">
        <f t="shared" ca="1" si="891"/>
        <v>49.99</v>
      </c>
      <c r="NQ110" s="19">
        <f t="shared" ca="1" si="891"/>
        <v>49.99</v>
      </c>
      <c r="NR110" s="19">
        <f t="shared" ca="1" si="891"/>
        <v>412.99</v>
      </c>
      <c r="NS110" s="19">
        <f t="shared" ca="1" si="891"/>
        <v>412.99</v>
      </c>
      <c r="NT110" s="19" t="str">
        <f t="shared" ca="1" si="891"/>
        <v>-</v>
      </c>
      <c r="NU110" s="19" t="str">
        <f t="shared" ca="1" si="891"/>
        <v>-</v>
      </c>
      <c r="NV110" s="19" t="str">
        <f t="shared" ca="1" si="891"/>
        <v>-</v>
      </c>
      <c r="NW110" s="19" t="str">
        <f t="shared" ca="1" si="891"/>
        <v>-</v>
      </c>
      <c r="NX110" s="19" t="str">
        <f t="shared" ca="1" si="891"/>
        <v>-</v>
      </c>
      <c r="NY110" s="19">
        <f t="shared" ca="1" si="891"/>
        <v>6.8900000000000006</v>
      </c>
      <c r="NZ110" s="19">
        <f t="shared" ca="1" si="891"/>
        <v>6.8900000000000006</v>
      </c>
      <c r="OA110" s="19">
        <f t="shared" ca="1" si="891"/>
        <v>6.8900000000000006</v>
      </c>
      <c r="OB110" s="19">
        <f t="shared" ca="1" si="891"/>
        <v>6.8900000000000006</v>
      </c>
      <c r="OC110" s="19">
        <f t="shared" ca="1" si="891"/>
        <v>6.8900000000000006</v>
      </c>
      <c r="OD110" s="19">
        <f t="shared" ca="1" si="891"/>
        <v>6.8900000000000006</v>
      </c>
      <c r="OE110" s="19">
        <f t="shared" ca="1" si="891"/>
        <v>6.8900000000000006</v>
      </c>
      <c r="OF110" s="19">
        <f t="shared" ca="1" si="891"/>
        <v>6.8900000000000006</v>
      </c>
      <c r="OG110" s="19">
        <f t="shared" ca="1" si="891"/>
        <v>346.99</v>
      </c>
      <c r="OH110" s="19">
        <f t="shared" ca="1" si="891"/>
        <v>346.99</v>
      </c>
      <c r="OI110" s="19" t="str">
        <f t="shared" ca="1" si="891"/>
        <v>-</v>
      </c>
      <c r="OJ110" s="19" t="str">
        <f t="shared" ca="1" si="891"/>
        <v>-</v>
      </c>
      <c r="OK110" s="19" t="str">
        <f t="shared" ca="1" si="891"/>
        <v>-</v>
      </c>
      <c r="OL110" s="19" t="str">
        <f t="shared" ca="1" si="891"/>
        <v>-</v>
      </c>
      <c r="OM110" s="19" t="str">
        <f t="shared" ca="1" si="891"/>
        <v>-</v>
      </c>
      <c r="ON110" s="19">
        <f t="shared" ca="1" si="891"/>
        <v>0</v>
      </c>
      <c r="OO110" s="24">
        <v>0</v>
      </c>
    </row>
    <row r="111" spans="1:405" outlineLevel="2">
      <c r="A111" s="21">
        <f t="shared" si="158"/>
        <v>106</v>
      </c>
      <c r="B111" s="222">
        <f t="shared" ca="1" si="903"/>
        <v>103</v>
      </c>
      <c r="C111">
        <v>203</v>
      </c>
      <c r="D111" s="144" t="str">
        <f t="shared" ca="1" si="854"/>
        <v>GSM</v>
      </c>
      <c r="E111" t="b">
        <v>0</v>
      </c>
      <c r="F111" t="b">
        <v>0</v>
      </c>
      <c r="G111" t="b">
        <f t="shared" si="855"/>
        <v>0</v>
      </c>
      <c r="H111" s="237">
        <f t="shared" ca="1" si="904"/>
        <v>2</v>
      </c>
      <c r="I111" s="237">
        <f t="shared" ca="1" si="904"/>
        <v>1</v>
      </c>
      <c r="J111" s="237" t="str">
        <f t="shared" ca="1" si="904"/>
        <v/>
      </c>
      <c r="K111" s="237">
        <f t="shared" ca="1" si="904"/>
        <v>2</v>
      </c>
      <c r="L111" s="237">
        <f t="shared" ca="1" si="892"/>
        <v>2</v>
      </c>
      <c r="M111" s="237">
        <f t="shared" ca="1" si="892"/>
        <v>3</v>
      </c>
      <c r="N111" s="237">
        <f t="shared" ca="1" si="892"/>
        <v>3</v>
      </c>
      <c r="O111" s="237">
        <f t="shared" ca="1" si="892"/>
        <v>1</v>
      </c>
      <c r="P111" s="237">
        <f t="shared" ca="1" si="892"/>
        <v>1</v>
      </c>
      <c r="Q111" s="237">
        <f t="shared" ca="1" si="892"/>
        <v>4</v>
      </c>
      <c r="R111" s="237">
        <f t="shared" ca="1" si="892"/>
        <v>1</v>
      </c>
      <c r="S111" s="237">
        <f t="shared" ca="1" si="892"/>
        <v>1</v>
      </c>
      <c r="T111" s="237">
        <f t="shared" ca="1" si="892"/>
        <v>1</v>
      </c>
      <c r="U111" s="275"/>
      <c r="V111" s="275"/>
      <c r="W111" s="237">
        <f t="shared" ca="1" si="893"/>
        <v>0</v>
      </c>
      <c r="X111" s="275"/>
      <c r="Y111" s="275">
        <f t="shared" ca="1" si="894"/>
        <v>0</v>
      </c>
      <c r="Z111" s="275">
        <f t="shared" ca="1" si="894"/>
        <v>0</v>
      </c>
      <c r="AA111" s="275">
        <f t="shared" ca="1" si="894"/>
        <v>0</v>
      </c>
      <c r="AB111" s="275">
        <f t="shared" ca="1" si="894"/>
        <v>0</v>
      </c>
      <c r="AC111" s="275">
        <f t="shared" ca="1" si="894"/>
        <v>0</v>
      </c>
      <c r="AD111" s="275">
        <f t="shared" ca="1" si="894"/>
        <v>0</v>
      </c>
      <c r="AE111" s="275">
        <f t="shared" ca="1" si="894"/>
        <v>0</v>
      </c>
      <c r="AF111" s="144">
        <f ca="1">INDEX(CHOOSE($N111,DataAutumn!i.AdultDrys,DataWinter!i.AdultDrys,DataSpring!i.AdultDrys),1,$M111)</f>
        <v>3</v>
      </c>
      <c r="AG111" s="5">
        <f t="shared" ca="1" si="856"/>
        <v>1</v>
      </c>
      <c r="AH111" s="5">
        <f t="shared" ca="1" si="856"/>
        <v>1</v>
      </c>
      <c r="AI111" s="5">
        <f t="shared" ca="1" si="857"/>
        <v>0</v>
      </c>
      <c r="AJ111">
        <f t="shared" ca="1" si="858"/>
        <v>2</v>
      </c>
      <c r="AL111" s="231" t="str">
        <f ca="1">TEXT(LEFT(OFFSET(AL111,-1,0),5)+1,"00000")&amp;MID(OFFSET(AL111,-1,0),6,FIND(" ",OFFSET(AL111,-1,0),7)-5)
&amp; $D111           &amp; IF($IG111=0," FWM","")&amp;IF($IG111=1," MWM","")&amp;IF($IG111=5," Mat","")&amp;IF($IH111=TRUE,"&amp;BBT","    ")          &amp; " Day"&amp;INDEX(i.DOY,$N111,1)
&amp; " Scan"&amp;TEXT($O111,"0")        &amp;" "&amp; INDEX(DataMaster!$B$98:$B$104,$Q111,0)
&amp; " WP"&amp;TEXT($LW111*100,"000p")           &amp; " MP"&amp;TEXT($LX111*100,"000p")           &amp; " GP"&amp;TEXT($MG111*100,"000p")
&amp; " T_" &amp; IF(AND($CC111,$CE111),"TRUE ")        &amp; " (F"&amp;3+COUNTIF($CV111:$CY111,TRUE)&amp;3&amp;"N"&amp;$DM111&amp;$DN111&amp;")"</f>
        <v>00004 FeedSupply_DSP GSM MWM&amp;BBT Day204 Scan1 Prime WP100p MP100p GP100p T_TRUE  (F33N33)</v>
      </c>
      <c r="AM111" s="9" t="str">
        <f ca="1">IF(COUNTIF(AL$5:AL111,AL111)=1,"-","Dup")</f>
        <v>-</v>
      </c>
      <c r="AN111" s="9"/>
      <c r="AO111" s="237" t="str">
        <f t="shared" ca="1" si="905"/>
        <v>-</v>
      </c>
      <c r="AP111" s="237" t="str">
        <f t="shared" ca="1" si="905"/>
        <v>-</v>
      </c>
      <c r="AQ111" s="237" t="str">
        <f t="shared" ca="1" si="905"/>
        <v>-</v>
      </c>
      <c r="AR111" s="237" t="str">
        <f t="shared" ca="1" si="905"/>
        <v>-</v>
      </c>
      <c r="AS111" s="237" t="str">
        <f t="shared" ca="1" si="905"/>
        <v>-</v>
      </c>
      <c r="AT111" s="237" t="str">
        <f t="shared" ca="1" si="905"/>
        <v>-</v>
      </c>
      <c r="AU111" s="237" t="str">
        <f t="shared" ca="1" si="905"/>
        <v>-</v>
      </c>
      <c r="AV111" s="237" t="str">
        <f t="shared" ca="1" si="905"/>
        <v>-</v>
      </c>
      <c r="AW111" s="9"/>
      <c r="AX111" s="5" t="b">
        <f t="shared" ca="1" si="859"/>
        <v>0</v>
      </c>
      <c r="AY111" s="5" t="str">
        <f t="shared" ca="1" si="859"/>
        <v>-</v>
      </c>
      <c r="AZ111" s="5" t="b">
        <f t="shared" ca="1" si="859"/>
        <v>0</v>
      </c>
      <c r="BA111" s="5" t="b">
        <f t="shared" ca="1" si="859"/>
        <v>1</v>
      </c>
      <c r="BB111" s="5" t="b">
        <f t="shared" ca="1" si="859"/>
        <v>1</v>
      </c>
      <c r="BC111" s="144">
        <f t="shared" ca="1" si="859"/>
        <v>0</v>
      </c>
      <c r="BD111" s="19" t="b">
        <f t="shared" ca="1" si="860"/>
        <v>1</v>
      </c>
      <c r="BE111" s="9"/>
      <c r="BF111" s="5" t="str">
        <f t="shared" ca="1" si="861"/>
        <v>-</v>
      </c>
      <c r="BG111" s="19" t="str">
        <f t="shared" ca="1" si="862"/>
        <v>-</v>
      </c>
      <c r="BH111" s="19" t="str">
        <f t="shared" ca="1" si="862"/>
        <v>-</v>
      </c>
      <c r="BI111" s="19" t="str">
        <f t="shared" ca="1" si="862"/>
        <v>-</v>
      </c>
      <c r="BJ111" s="5" t="str">
        <f t="shared" ca="1" si="863"/>
        <v>-</v>
      </c>
      <c r="BK111" s="19" t="str">
        <f t="shared" ca="1" si="864"/>
        <v>-</v>
      </c>
      <c r="BL111" s="5" t="str">
        <f t="shared" ca="1" si="865"/>
        <v>-</v>
      </c>
      <c r="BM111" s="19" t="str">
        <f t="shared" ca="1" si="866"/>
        <v>-</v>
      </c>
      <c r="BN111" s="19" t="str">
        <f t="shared" ca="1" si="866"/>
        <v>-</v>
      </c>
      <c r="BO111" s="19" t="str">
        <f t="shared" ca="1" si="866"/>
        <v>-</v>
      </c>
      <c r="BP111" s="5" t="str">
        <f t="shared" ca="1" si="867"/>
        <v>-</v>
      </c>
      <c r="BQ111" s="9"/>
      <c r="BR111" s="19" t="str">
        <f t="shared" ca="1" si="868"/>
        <v>-</v>
      </c>
      <c r="BS111" s="19" t="str">
        <f t="shared" ca="1" si="868"/>
        <v>-</v>
      </c>
      <c r="BT111" s="19" t="str">
        <f t="shared" ca="1" si="868"/>
        <v>-</v>
      </c>
      <c r="BU111" s="19" t="str">
        <f t="shared" ca="1" si="868"/>
        <v>-</v>
      </c>
      <c r="BV111" s="19" t="str">
        <f t="shared" ca="1" si="868"/>
        <v>-</v>
      </c>
      <c r="BW111" s="19" t="str">
        <f t="shared" ca="1" si="868"/>
        <v>-</v>
      </c>
      <c r="BX111" s="19" t="str">
        <f t="shared" ca="1" si="868"/>
        <v>-</v>
      </c>
      <c r="BY111" s="19" t="str">
        <f t="shared" ca="1" si="868"/>
        <v>-</v>
      </c>
      <c r="BZ111" s="19" t="str">
        <f t="shared" ca="1" si="868"/>
        <v>-</v>
      </c>
      <c r="CA111" s="19" t="str">
        <f t="shared" ca="1" si="868"/>
        <v>-</v>
      </c>
      <c r="CB111" s="9"/>
      <c r="CC111" s="237" t="b">
        <f t="shared" ref="CC111:CG113" ca="1" si="911">OFFSET(CC111,-1,0)</f>
        <v>1</v>
      </c>
      <c r="CD111" s="12" t="b">
        <v>0</v>
      </c>
      <c r="CE111" s="237" t="b">
        <f t="shared" ca="1" si="911"/>
        <v>1</v>
      </c>
      <c r="CF111" s="251">
        <f t="shared" ca="1" si="906"/>
        <v>2334102</v>
      </c>
      <c r="CG111" s="237" t="b">
        <f t="shared" ca="1" si="911"/>
        <v>0</v>
      </c>
      <c r="CH111" s="12" t="s">
        <v>34</v>
      </c>
      <c r="CI111" s="19" t="b">
        <f t="shared" ca="1" si="895"/>
        <v>1</v>
      </c>
      <c r="CJ111" s="237">
        <f t="shared" ca="1" si="907"/>
        <v>2334104</v>
      </c>
      <c r="CK111" s="19" t="str">
        <f t="shared" ca="1" si="895"/>
        <v>-</v>
      </c>
      <c r="CL111" s="19">
        <f t="shared" ca="1" si="895"/>
        <v>1</v>
      </c>
      <c r="CM111" s="19">
        <f t="shared" ca="1" si="895"/>
        <v>1</v>
      </c>
      <c r="CN111" s="9"/>
      <c r="CO111" s="444">
        <v>652</v>
      </c>
      <c r="CP111" s="444">
        <v>686</v>
      </c>
      <c r="CQ111" s="444">
        <v>721</v>
      </c>
      <c r="CR111" s="152">
        <v>378</v>
      </c>
      <c r="CS111" s="152">
        <v>413</v>
      </c>
      <c r="CT111" s="152">
        <v>448</v>
      </c>
      <c r="CU111" s="19" t="str">
        <f t="shared" ca="1" si="870"/>
        <v>-</v>
      </c>
      <c r="CV111" s="12" t="b">
        <v>0</v>
      </c>
      <c r="CW111" s="12" t="b">
        <v>0</v>
      </c>
      <c r="CX111" s="12" t="b">
        <v>0</v>
      </c>
      <c r="CY111" s="12" t="b">
        <v>0</v>
      </c>
      <c r="CZ111" s="19" t="b">
        <f t="shared" ca="1" si="870"/>
        <v>1</v>
      </c>
      <c r="DA111" s="19">
        <f t="shared" ca="1" si="870"/>
        <v>0</v>
      </c>
      <c r="DB111" s="19">
        <f t="shared" ca="1" si="870"/>
        <v>0</v>
      </c>
      <c r="DC111" s="19">
        <f t="shared" ca="1" si="870"/>
        <v>0</v>
      </c>
      <c r="DD111" s="19">
        <f t="shared" ca="1" si="870"/>
        <v>0</v>
      </c>
      <c r="DE111" s="19">
        <f t="shared" ca="1" si="870"/>
        <v>0</v>
      </c>
      <c r="DF111" s="19">
        <f t="shared" ca="1" si="870"/>
        <v>0</v>
      </c>
      <c r="DG111" s="19">
        <f t="shared" ca="1" si="870"/>
        <v>0</v>
      </c>
      <c r="DH111" s="19">
        <f t="shared" ca="1" si="870"/>
        <v>0</v>
      </c>
      <c r="DI111" s="19">
        <f t="shared" ca="1" si="870"/>
        <v>0</v>
      </c>
      <c r="DJ111" s="19">
        <f t="shared" ca="1" si="870"/>
        <v>0</v>
      </c>
      <c r="DK111" s="19">
        <f t="shared" ca="1" si="870"/>
        <v>0</v>
      </c>
      <c r="DL111" s="19">
        <f t="shared" ca="1" si="871"/>
        <v>0</v>
      </c>
      <c r="DM111" s="12">
        <v>3</v>
      </c>
      <c r="DN111" s="12">
        <v>3</v>
      </c>
      <c r="DO111" s="19">
        <f t="shared" ca="1" si="908"/>
        <v>0</v>
      </c>
      <c r="DP111" s="12">
        <v>1</v>
      </c>
      <c r="DQ111" s="12">
        <v>-1</v>
      </c>
      <c r="DR111" s="19" t="str">
        <f t="shared" ca="1" si="871"/>
        <v>-</v>
      </c>
      <c r="DS111" s="19" t="str">
        <f t="shared" ca="1" si="871"/>
        <v>-</v>
      </c>
      <c r="DT111" s="19" t="str">
        <f t="shared" ca="1" si="871"/>
        <v>-</v>
      </c>
      <c r="DU111" s="251">
        <f t="shared" ca="1" si="896"/>
        <v>0</v>
      </c>
      <c r="DV111" s="251">
        <f t="shared" si="909"/>
        <v>1</v>
      </c>
      <c r="DW111" s="251">
        <f t="shared" si="897"/>
        <v>-1</v>
      </c>
      <c r="DX111" s="19" t="str">
        <f t="shared" ca="1" si="871"/>
        <v>-</v>
      </c>
      <c r="DY111" s="19" t="str">
        <f t="shared" ca="1" si="871"/>
        <v>-</v>
      </c>
      <c r="DZ111" s="19" t="str">
        <f t="shared" ca="1" si="871"/>
        <v>-</v>
      </c>
      <c r="EA111" s="19" t="str">
        <f t="shared" ca="1" si="871"/>
        <v>-</v>
      </c>
      <c r="EB111" s="19" t="str">
        <f t="shared" ca="1" si="871"/>
        <v>-</v>
      </c>
      <c r="EC111" s="19" t="str">
        <f t="shared" ca="1" si="871"/>
        <v>-</v>
      </c>
      <c r="ED111" s="19">
        <f t="shared" ca="1" si="871"/>
        <v>0</v>
      </c>
      <c r="EE111" s="19">
        <f t="shared" ca="1" si="871"/>
        <v>0</v>
      </c>
      <c r="EF111" s="19">
        <f t="shared" ca="1" si="871"/>
        <v>0</v>
      </c>
      <c r="EG111" s="19">
        <f t="shared" ca="1" si="871"/>
        <v>0</v>
      </c>
      <c r="EH111" s="19">
        <f t="shared" ca="1" si="871"/>
        <v>0</v>
      </c>
      <c r="EI111" s="19">
        <f t="shared" ca="1" si="871"/>
        <v>0</v>
      </c>
      <c r="EJ111" s="19">
        <f t="shared" ca="1" si="871"/>
        <v>0</v>
      </c>
      <c r="EK111" s="19">
        <f t="shared" ca="1" si="871"/>
        <v>0</v>
      </c>
      <c r="EL111" s="19">
        <f t="shared" ca="1" si="871"/>
        <v>0</v>
      </c>
      <c r="EM111" s="19">
        <f t="shared" ca="1" si="871"/>
        <v>0</v>
      </c>
      <c r="EN111" s="19">
        <f t="shared" ca="1" si="871"/>
        <v>0</v>
      </c>
      <c r="EO111" s="19">
        <f t="shared" ca="1" si="871"/>
        <v>0</v>
      </c>
      <c r="EP111" s="19">
        <f t="shared" ca="1" si="871"/>
        <v>0</v>
      </c>
      <c r="EQ111" s="19">
        <f t="shared" ca="1" si="871"/>
        <v>0</v>
      </c>
      <c r="ER111" s="19">
        <f t="shared" ca="1" si="871"/>
        <v>0</v>
      </c>
      <c r="ES111" s="19">
        <f t="shared" ca="1" si="871"/>
        <v>0</v>
      </c>
      <c r="ET111" s="19">
        <f t="shared" ca="1" si="872"/>
        <v>0</v>
      </c>
      <c r="EU111" s="19">
        <f t="shared" ca="1" si="872"/>
        <v>0</v>
      </c>
      <c r="EV111" s="19">
        <f t="shared" ca="1" si="872"/>
        <v>0</v>
      </c>
      <c r="EW111" s="19">
        <f t="shared" ca="1" si="872"/>
        <v>0</v>
      </c>
      <c r="EX111" s="19">
        <f t="shared" ca="1" si="872"/>
        <v>0</v>
      </c>
      <c r="EY111" s="19">
        <f t="shared" ca="1" si="872"/>
        <v>0</v>
      </c>
      <c r="EZ111" s="19">
        <f t="shared" ca="1" si="872"/>
        <v>0</v>
      </c>
      <c r="FA111" s="19">
        <f t="shared" ca="1" si="872"/>
        <v>0</v>
      </c>
      <c r="FB111" s="19">
        <f t="shared" ca="1" si="872"/>
        <v>0</v>
      </c>
      <c r="FC111" s="19">
        <f t="shared" ca="1" si="872"/>
        <v>0</v>
      </c>
      <c r="FD111" s="19">
        <f t="shared" ca="1" si="872"/>
        <v>0</v>
      </c>
      <c r="FE111" s="19">
        <f t="shared" ca="1" si="872"/>
        <v>0</v>
      </c>
      <c r="FF111" s="19">
        <f t="shared" ca="1" si="872"/>
        <v>0</v>
      </c>
      <c r="FG111" s="19">
        <f t="shared" ca="1" si="872"/>
        <v>0</v>
      </c>
      <c r="FH111" s="19">
        <f t="shared" ca="1" si="872"/>
        <v>0</v>
      </c>
      <c r="FI111" s="19">
        <f t="shared" ca="1" si="872"/>
        <v>0</v>
      </c>
      <c r="FJ111" s="19">
        <f t="shared" ca="1" si="873"/>
        <v>0</v>
      </c>
      <c r="FK111" s="19">
        <f t="shared" ca="1" si="873"/>
        <v>0</v>
      </c>
      <c r="FL111" s="19">
        <f t="shared" ca="1" si="873"/>
        <v>0</v>
      </c>
      <c r="FM111" s="19">
        <f t="shared" ca="1" si="873"/>
        <v>0</v>
      </c>
      <c r="FN111" s="19">
        <f t="shared" ca="1" si="873"/>
        <v>0</v>
      </c>
      <c r="FO111" s="19">
        <f t="shared" ca="1" si="873"/>
        <v>0</v>
      </c>
      <c r="FP111" s="19">
        <f t="shared" ca="1" si="873"/>
        <v>0</v>
      </c>
      <c r="FQ111" s="19">
        <f t="shared" ca="1" si="873"/>
        <v>0</v>
      </c>
      <c r="FR111" s="19">
        <f t="shared" ca="1" si="873"/>
        <v>0</v>
      </c>
      <c r="FS111" s="19">
        <f t="shared" ca="1" si="873"/>
        <v>0</v>
      </c>
      <c r="FT111" s="19">
        <f t="shared" ca="1" si="873"/>
        <v>0</v>
      </c>
      <c r="FU111" s="19">
        <f t="shared" ca="1" si="873"/>
        <v>0</v>
      </c>
      <c r="FV111" s="19">
        <f t="shared" ca="1" si="873"/>
        <v>0</v>
      </c>
      <c r="FW111" s="19">
        <f t="shared" ca="1" si="873"/>
        <v>0</v>
      </c>
      <c r="FX111" s="19">
        <f t="shared" ca="1" si="873"/>
        <v>0</v>
      </c>
      <c r="FY111" s="19">
        <f t="shared" ca="1" si="873"/>
        <v>0</v>
      </c>
      <c r="FZ111" s="19">
        <f t="shared" ca="1" si="873"/>
        <v>0</v>
      </c>
      <c r="GA111" s="19">
        <f t="shared" ca="1" si="873"/>
        <v>0</v>
      </c>
      <c r="GB111" s="19">
        <f t="shared" ca="1" si="873"/>
        <v>0</v>
      </c>
      <c r="GC111" s="19">
        <f t="shared" ca="1" si="873"/>
        <v>0</v>
      </c>
      <c r="GD111" s="19">
        <f t="shared" ca="1" si="873"/>
        <v>0</v>
      </c>
      <c r="GE111" s="19">
        <f t="shared" ca="1" si="873"/>
        <v>0</v>
      </c>
      <c r="GF111" s="19">
        <f t="shared" ca="1" si="873"/>
        <v>0</v>
      </c>
      <c r="GG111" s="19">
        <f t="shared" ca="1" si="873"/>
        <v>0</v>
      </c>
      <c r="GH111" s="19">
        <f t="shared" ca="1" si="873"/>
        <v>0</v>
      </c>
      <c r="GI111" s="19">
        <f t="shared" ca="1" si="873"/>
        <v>0</v>
      </c>
      <c r="GJ111" s="19">
        <f t="shared" ca="1" si="873"/>
        <v>0</v>
      </c>
      <c r="GK111" s="19">
        <f t="shared" ca="1" si="873"/>
        <v>0</v>
      </c>
      <c r="GL111" s="19">
        <f t="shared" ca="1" si="873"/>
        <v>0</v>
      </c>
      <c r="GM111" s="19">
        <f t="shared" ca="1" si="873"/>
        <v>0</v>
      </c>
      <c r="GN111" s="19">
        <f t="shared" ca="1" si="873"/>
        <v>0</v>
      </c>
      <c r="GO111" s="19">
        <f t="shared" ca="1" si="873"/>
        <v>0</v>
      </c>
      <c r="GP111" s="19">
        <f t="shared" ca="1" si="873"/>
        <v>0</v>
      </c>
      <c r="GQ111" s="19">
        <f t="shared" ca="1" si="873"/>
        <v>0</v>
      </c>
      <c r="GR111" s="19">
        <f t="shared" ca="1" si="873"/>
        <v>0</v>
      </c>
      <c r="GS111" s="19">
        <f t="shared" ca="1" si="873"/>
        <v>0</v>
      </c>
      <c r="GT111" s="19">
        <f t="shared" ca="1" si="873"/>
        <v>0</v>
      </c>
      <c r="GU111" s="19">
        <f t="shared" ca="1" si="873"/>
        <v>0</v>
      </c>
      <c r="GV111" s="19">
        <f t="shared" ca="1" si="873"/>
        <v>0</v>
      </c>
      <c r="GW111" s="19">
        <f t="shared" ca="1" si="873"/>
        <v>0</v>
      </c>
      <c r="GX111" s="19">
        <f t="shared" ca="1" si="873"/>
        <v>0</v>
      </c>
      <c r="GY111" s="19">
        <f t="shared" ca="1" si="873"/>
        <v>0</v>
      </c>
      <c r="GZ111" s="19">
        <f t="shared" ca="1" si="873"/>
        <v>0</v>
      </c>
      <c r="HA111" s="19">
        <f t="shared" ca="1" si="873"/>
        <v>0</v>
      </c>
      <c r="HB111" s="19">
        <f t="shared" ca="1" si="873"/>
        <v>0</v>
      </c>
      <c r="HC111" s="19">
        <f t="shared" ca="1" si="873"/>
        <v>0</v>
      </c>
      <c r="HD111" s="19">
        <f t="shared" ca="1" si="873"/>
        <v>0</v>
      </c>
      <c r="HE111" s="19">
        <f t="shared" ca="1" si="873"/>
        <v>0</v>
      </c>
      <c r="HF111" s="19">
        <f t="shared" ca="1" si="873"/>
        <v>0</v>
      </c>
      <c r="HG111" s="19">
        <f t="shared" ca="1" si="873"/>
        <v>0</v>
      </c>
      <c r="HH111" s="19">
        <f t="shared" ca="1" si="873"/>
        <v>0</v>
      </c>
      <c r="HI111" s="19">
        <f t="shared" ca="1" si="873"/>
        <v>0</v>
      </c>
      <c r="HJ111" s="19">
        <f t="shared" ca="1" si="873"/>
        <v>0</v>
      </c>
      <c r="HK111" s="19">
        <f t="shared" ca="1" si="873"/>
        <v>0</v>
      </c>
      <c r="HL111" s="19">
        <f t="shared" ca="1" si="874"/>
        <v>0</v>
      </c>
      <c r="HM111" s="19">
        <f t="shared" ca="1" si="874"/>
        <v>0</v>
      </c>
      <c r="HN111" s="19">
        <f t="shared" ca="1" si="874"/>
        <v>0</v>
      </c>
      <c r="HO111" s="19">
        <f t="shared" ca="1" si="874"/>
        <v>0</v>
      </c>
      <c r="HP111" s="19">
        <f t="shared" ca="1" si="874"/>
        <v>0</v>
      </c>
      <c r="HQ111" s="19">
        <f t="shared" ca="1" si="874"/>
        <v>0</v>
      </c>
      <c r="HR111" s="19">
        <f t="shared" ca="1" si="874"/>
        <v>0</v>
      </c>
      <c r="HS111" s="19">
        <f t="shared" ca="1" si="874"/>
        <v>0</v>
      </c>
      <c r="HT111" s="19">
        <f t="shared" ca="1" si="874"/>
        <v>0</v>
      </c>
      <c r="HU111" s="19">
        <f t="shared" ca="1" si="874"/>
        <v>0</v>
      </c>
      <c r="HV111" s="19">
        <f t="shared" ca="1" si="874"/>
        <v>0</v>
      </c>
      <c r="HW111" s="19">
        <f t="shared" ca="1" si="874"/>
        <v>0</v>
      </c>
      <c r="HX111" s="19">
        <f t="shared" ca="1" si="874"/>
        <v>0</v>
      </c>
      <c r="HY111" s="19">
        <f t="shared" ca="1" si="874"/>
        <v>0</v>
      </c>
      <c r="HZ111" s="19">
        <f t="shared" ca="1" si="874"/>
        <v>0</v>
      </c>
      <c r="IA111" s="19">
        <f t="shared" ca="1" si="874"/>
        <v>0</v>
      </c>
      <c r="IB111" s="19">
        <f t="shared" ca="1" si="874"/>
        <v>0</v>
      </c>
      <c r="IC111" s="19">
        <f t="shared" ca="1" si="874"/>
        <v>0</v>
      </c>
      <c r="ID111" s="19">
        <f t="shared" ca="1" si="874"/>
        <v>0</v>
      </c>
      <c r="IE111" s="5">
        <f t="shared" ca="1" si="875"/>
        <v>67</v>
      </c>
      <c r="IF111" s="9"/>
      <c r="IG111" s="5">
        <f t="shared" ca="1" si="876"/>
        <v>1</v>
      </c>
      <c r="IH111" s="12" t="b">
        <v>1</v>
      </c>
      <c r="II111" s="19">
        <f t="shared" ca="1" si="877"/>
        <v>0</v>
      </c>
      <c r="IJ111" s="5">
        <f t="shared" ca="1" si="876"/>
        <v>55</v>
      </c>
      <c r="IK111" s="19">
        <f t="shared" ca="1" si="877"/>
        <v>1</v>
      </c>
      <c r="IL111" s="19">
        <f t="shared" ca="1" si="877"/>
        <v>0</v>
      </c>
      <c r="IM111" s="19">
        <f t="shared" ca="1" si="877"/>
        <v>0</v>
      </c>
      <c r="IN111" s="19">
        <f t="shared" ca="1" si="877"/>
        <v>0</v>
      </c>
      <c r="IO111" s="19">
        <f t="shared" ca="1" si="877"/>
        <v>0</v>
      </c>
      <c r="IP111" s="19">
        <f t="shared" ca="1" si="877"/>
        <v>0</v>
      </c>
      <c r="IQ111" s="19">
        <f t="shared" ca="1" si="877"/>
        <v>0</v>
      </c>
      <c r="IR111" s="19">
        <f t="shared" ca="1" si="877"/>
        <v>0</v>
      </c>
      <c r="IS111" s="19">
        <f t="shared" ca="1" si="877"/>
        <v>0</v>
      </c>
      <c r="IT111" s="19">
        <f t="shared" ca="1" si="877"/>
        <v>0</v>
      </c>
      <c r="IU111" s="19">
        <f t="shared" ca="1" si="877"/>
        <v>0</v>
      </c>
      <c r="IV111" s="19">
        <f t="shared" ca="1" si="877"/>
        <v>0</v>
      </c>
      <c r="IW111" s="19">
        <f t="shared" ca="1" si="877"/>
        <v>0</v>
      </c>
      <c r="IX111" s="19">
        <f t="shared" ca="1" si="877"/>
        <v>0</v>
      </c>
      <c r="IY111" s="19">
        <f t="shared" ca="1" si="877"/>
        <v>0</v>
      </c>
      <c r="IZ111" s="19">
        <f t="shared" ca="1" si="877"/>
        <v>0</v>
      </c>
      <c r="JA111" s="19">
        <f t="shared" ca="1" si="877"/>
        <v>0</v>
      </c>
      <c r="JB111" s="19">
        <f t="shared" ca="1" si="877"/>
        <v>0</v>
      </c>
      <c r="JC111" s="19">
        <f t="shared" ca="1" si="877"/>
        <v>0</v>
      </c>
      <c r="JD111" s="19">
        <f t="shared" ca="1" si="877"/>
        <v>0</v>
      </c>
      <c r="JE111" s="19">
        <f t="shared" ca="1" si="877"/>
        <v>0</v>
      </c>
      <c r="JF111" s="19">
        <f t="shared" ca="1" si="877"/>
        <v>0</v>
      </c>
      <c r="JG111" s="19">
        <f t="shared" ca="1" si="877"/>
        <v>1</v>
      </c>
      <c r="JH111" s="19">
        <f t="shared" ca="1" si="877"/>
        <v>0</v>
      </c>
      <c r="JI111" s="19">
        <f t="shared" ca="1" si="877"/>
        <v>1</v>
      </c>
      <c r="JJ111" s="9"/>
      <c r="JK111" s="5" t="b">
        <f t="shared" ca="1" si="878"/>
        <v>0</v>
      </c>
      <c r="JL111" s="19" t="str">
        <f t="shared" ca="1" si="879"/>
        <v>-</v>
      </c>
      <c r="JM111" s="19" t="str">
        <f t="shared" ca="1" si="879"/>
        <v>-</v>
      </c>
      <c r="JN111" s="5" t="b">
        <f t="shared" ca="1" si="880"/>
        <v>0</v>
      </c>
      <c r="JO111" s="5" t="b">
        <f t="shared" ca="1" si="880"/>
        <v>0</v>
      </c>
      <c r="JP111" s="5" t="b">
        <f t="shared" ca="1" si="880"/>
        <v>1</v>
      </c>
      <c r="JQ111" s="144">
        <f t="shared" ca="1" si="898"/>
        <v>1</v>
      </c>
      <c r="JR111" s="144">
        <f t="shared" ca="1" si="898"/>
        <v>1</v>
      </c>
      <c r="JS111" s="19" t="str">
        <f t="shared" ca="1" si="899"/>
        <v>-</v>
      </c>
      <c r="JT111" s="19" t="str">
        <f t="shared" ca="1" si="899"/>
        <v>-</v>
      </c>
      <c r="JU111" s="19" t="str">
        <f t="shared" ca="1" si="899"/>
        <v>-</v>
      </c>
      <c r="JV111" s="19" t="str">
        <f t="shared" ca="1" si="899"/>
        <v>-</v>
      </c>
      <c r="JW111" s="19">
        <f t="shared" ca="1" si="899"/>
        <v>1</v>
      </c>
      <c r="JX111" s="19">
        <f t="shared" ca="1" si="899"/>
        <v>0.66</v>
      </c>
      <c r="JY111" s="19" t="str">
        <f t="shared" ca="1" si="899"/>
        <v>-</v>
      </c>
      <c r="JZ111" s="5" t="b">
        <v>0</v>
      </c>
      <c r="KA111" s="237">
        <f t="shared" ca="1" si="910"/>
        <v>2</v>
      </c>
      <c r="KB111" s="237">
        <f t="shared" ca="1" si="910"/>
        <v>2</v>
      </c>
      <c r="KC111" s="237">
        <f t="shared" ca="1" si="910"/>
        <v>2</v>
      </c>
      <c r="KD111" s="237">
        <f t="shared" ca="1" si="910"/>
        <v>2</v>
      </c>
      <c r="KE111" s="237">
        <f t="shared" ca="1" si="910"/>
        <v>2</v>
      </c>
      <c r="KF111" s="237">
        <f t="shared" ca="1" si="910"/>
        <v>2</v>
      </c>
      <c r="KG111" s="237">
        <f t="shared" ca="1" si="910"/>
        <v>2</v>
      </c>
      <c r="KH111" s="237">
        <f t="shared" ca="1" si="910"/>
        <v>2</v>
      </c>
      <c r="KI111" s="5" t="str">
        <f t="array" aca="1" ref="KI111" ca="1">IF(OR(KJ111:KP111&lt;&gt;"-"),TRUE,"-")</f>
        <v>-</v>
      </c>
      <c r="KJ111" s="19" t="str">
        <f t="shared" ca="1" si="901"/>
        <v>-</v>
      </c>
      <c r="KK111" s="19" t="str">
        <f t="shared" ca="1" si="901"/>
        <v>-</v>
      </c>
      <c r="KL111" s="19" t="str">
        <f t="shared" ca="1" si="901"/>
        <v>-</v>
      </c>
      <c r="KM111" s="19" t="str">
        <f t="shared" ca="1" si="901"/>
        <v>-</v>
      </c>
      <c r="KN111" s="19" t="str">
        <f t="shared" ca="1" si="901"/>
        <v>-</v>
      </c>
      <c r="KO111" s="19" t="str">
        <f t="shared" ca="1" si="901"/>
        <v>-</v>
      </c>
      <c r="KP111" s="19" t="str">
        <f t="shared" ca="1" si="901"/>
        <v>-</v>
      </c>
      <c r="KQ111" s="19" t="b">
        <f t="shared" ca="1" si="901"/>
        <v>0</v>
      </c>
      <c r="KR111" s="144">
        <f t="shared" ca="1" si="882"/>
        <v>2</v>
      </c>
      <c r="KS111" s="19">
        <f t="shared" ca="1" si="901"/>
        <v>2</v>
      </c>
      <c r="KT111" s="19" t="b">
        <f t="shared" ca="1" si="901"/>
        <v>0</v>
      </c>
      <c r="KU111" s="19" t="str">
        <f t="shared" ca="1" si="901"/>
        <v>-</v>
      </c>
      <c r="KV111" s="5" t="str">
        <f t="shared" ca="1" si="883"/>
        <v>-</v>
      </c>
      <c r="KW111" s="5" t="str">
        <f t="shared" ca="1" si="883"/>
        <v>-</v>
      </c>
      <c r="KX111" s="5" t="str">
        <f t="shared" ca="1" si="883"/>
        <v>-</v>
      </c>
      <c r="KY111" s="5" t="str">
        <f t="shared" ca="1" si="883"/>
        <v>-</v>
      </c>
      <c r="KZ111" s="19" t="b">
        <f t="shared" ca="1" si="902"/>
        <v>0</v>
      </c>
      <c r="LA111" s="19" t="str">
        <f t="shared" ca="1" si="902"/>
        <v>-</v>
      </c>
      <c r="LB111" s="19" t="str">
        <f t="shared" ca="1" si="902"/>
        <v>-</v>
      </c>
      <c r="LC111" s="19" t="b">
        <f t="shared" ca="1" si="902"/>
        <v>1</v>
      </c>
      <c r="LD111" s="19">
        <f t="shared" ca="1" si="902"/>
        <v>0.75</v>
      </c>
      <c r="LE111" s="19">
        <f t="shared" ca="1" si="902"/>
        <v>0.75</v>
      </c>
      <c r="LF111" s="19">
        <f t="shared" ca="1" si="902"/>
        <v>0.99</v>
      </c>
      <c r="LG111" s="19">
        <f t="shared" ca="1" si="902"/>
        <v>0.5</v>
      </c>
      <c r="LH111" s="19">
        <f t="shared" ca="1" si="902"/>
        <v>0</v>
      </c>
      <c r="LI111" s="19">
        <f t="shared" ca="1" si="902"/>
        <v>0</v>
      </c>
      <c r="LJ111" s="19" t="str">
        <f t="shared" ca="1" si="902"/>
        <v>-</v>
      </c>
      <c r="LK111" s="5" t="str" cm="1">
        <f t="array" aca="1" ref="LK111" ca="1">INDEX(i.meatgrid,$Q111,LK$7)</f>
        <v>-</v>
      </c>
      <c r="LL111" s="19" t="str">
        <f t="shared" ca="1" si="884"/>
        <v>-</v>
      </c>
      <c r="LM111" s="5">
        <f t="shared" ca="1" si="885"/>
        <v>1</v>
      </c>
      <c r="LN111" s="9"/>
      <c r="LO111" s="19">
        <f t="shared" ca="1" si="884"/>
        <v>70</v>
      </c>
      <c r="LP111" s="19">
        <f t="shared" ca="1" si="886"/>
        <v>50</v>
      </c>
      <c r="LQ111" s="19">
        <f t="shared" ca="1" si="886"/>
        <v>80</v>
      </c>
      <c r="LR111" s="19">
        <f t="shared" ca="1" si="886"/>
        <v>50</v>
      </c>
      <c r="LS111" s="5" t="b" cm="1">
        <f t="array" aca="1" ref="LS111" ca="1">INDEX(i.meatgrid,$Q111,LS$7)</f>
        <v>0</v>
      </c>
      <c r="LT111" s="5" t="b" cm="1">
        <f t="array" aca="1" ref="LT111" ca="1">INDEX(i.meatgrid,$Q111,LT$7)</f>
        <v>0</v>
      </c>
      <c r="LU111" s="5" cm="1">
        <f t="array" aca="1" ref="LU111" ca="1">INDEX(i.meatgrid,$Q111,LU$7)</f>
        <v>40</v>
      </c>
      <c r="LV111" s="5" t="str" cm="1">
        <f t="array" aca="1" ref="LV111" ca="1">INDEX(i.meatgrid,$Q111,LV$7)</f>
        <v>-</v>
      </c>
      <c r="LW111" s="19">
        <f t="shared" ca="1" si="887"/>
        <v>1</v>
      </c>
      <c r="LX111" s="5">
        <f t="shared" ca="1" si="888"/>
        <v>1</v>
      </c>
      <c r="LY111" s="5" cm="1">
        <f t="array" aca="1" ref="LY111" ca="1">INDEX(i.meatgrid,$Q111,LY$7)</f>
        <v>1</v>
      </c>
      <c r="LZ111" s="5" cm="1">
        <f t="array" aca="1" ref="LZ111" ca="1">INDEX(i.meatgrid,$Q111,LZ$7)</f>
        <v>0</v>
      </c>
      <c r="MA111" s="5" cm="1">
        <f t="array" aca="1" ref="MA111" ca="1">INDEX(i.meatgrid,$Q111,MA$7)</f>
        <v>0</v>
      </c>
      <c r="MB111" s="5" cm="1">
        <f t="array" aca="1" ref="MB111" ca="1">INDEX(i.meatgrid,$Q111,MB$7)</f>
        <v>0</v>
      </c>
      <c r="MC111" s="5" cm="1">
        <f t="array" aca="1" ref="MC111" ca="1">INDEX(i.meatgrid,$Q111,MC$7)</f>
        <v>0</v>
      </c>
      <c r="MD111" s="5" cm="1">
        <f t="array" aca="1" ref="MD111" ca="1">INDEX(i.meatgrid,$Q111,MD$7)</f>
        <v>1</v>
      </c>
      <c r="ME111" s="5" cm="1">
        <f t="array" aca="1" ref="ME111" ca="1">INDEX(i.meatgrid,$Q111,ME$7)</f>
        <v>1</v>
      </c>
      <c r="MF111" s="5" cm="1">
        <f t="array" aca="1" ref="MF111" ca="1">INDEX(i.meatgrid,$Q111,MF$7)</f>
        <v>1</v>
      </c>
      <c r="MG111" s="19">
        <f t="shared" ca="1" si="889"/>
        <v>1</v>
      </c>
      <c r="MH111" s="9"/>
      <c r="MI111" s="19" t="b">
        <f t="shared" ca="1" si="890"/>
        <v>0</v>
      </c>
      <c r="MJ111" s="19" t="b">
        <f t="shared" ca="1" si="890"/>
        <v>0</v>
      </c>
      <c r="MK111" s="19">
        <f t="shared" ca="1" si="890"/>
        <v>1</v>
      </c>
      <c r="ML111" s="19">
        <f t="shared" ca="1" si="890"/>
        <v>0.75</v>
      </c>
      <c r="MM111" s="19">
        <f t="shared" ca="1" si="890"/>
        <v>0.75</v>
      </c>
      <c r="MN111" s="19">
        <f t="shared" ca="1" si="890"/>
        <v>0.8</v>
      </c>
      <c r="MO111" s="19">
        <f t="shared" ca="1" si="890"/>
        <v>0.82499999999999996</v>
      </c>
      <c r="MP111" s="19">
        <f t="shared" ca="1" si="890"/>
        <v>0.875</v>
      </c>
      <c r="MQ111" s="19">
        <f t="shared" ca="1" si="890"/>
        <v>0.9</v>
      </c>
      <c r="MR111" s="19">
        <f t="shared" ca="1" si="890"/>
        <v>1</v>
      </c>
      <c r="MS111" s="19">
        <f t="shared" ca="1" si="890"/>
        <v>0.875</v>
      </c>
      <c r="MT111" s="19" t="b">
        <f t="shared" ca="1" si="890"/>
        <v>1</v>
      </c>
      <c r="MU111" s="19">
        <f t="shared" ca="1" si="890"/>
        <v>74.989999999999995</v>
      </c>
      <c r="MV111" s="19" t="str">
        <f t="shared" ca="1" si="890"/>
        <v>-</v>
      </c>
      <c r="MW111" s="19" t="str">
        <f t="shared" ca="1" si="890"/>
        <v>-</v>
      </c>
      <c r="MX111" s="19" t="str">
        <f t="shared" ca="1" si="890"/>
        <v>-</v>
      </c>
      <c r="MY111" s="19" t="str">
        <f t="shared" ca="1" si="891"/>
        <v>-</v>
      </c>
      <c r="MZ111" s="19" t="str">
        <f t="shared" ca="1" si="891"/>
        <v>-</v>
      </c>
      <c r="NA111" s="19" t="str">
        <f t="shared" ca="1" si="891"/>
        <v>-</v>
      </c>
      <c r="NB111" s="19" t="str">
        <f t="shared" ca="1" si="891"/>
        <v>-</v>
      </c>
      <c r="NC111" s="19">
        <f t="shared" ca="1" si="891"/>
        <v>36.99</v>
      </c>
      <c r="ND111" s="19">
        <f t="shared" ca="1" si="891"/>
        <v>36.99</v>
      </c>
      <c r="NE111" s="19" t="str">
        <f t="shared" ca="1" si="891"/>
        <v>-</v>
      </c>
      <c r="NF111" s="19" t="str">
        <f t="shared" ca="1" si="891"/>
        <v>-</v>
      </c>
      <c r="NG111" s="19" t="str">
        <f t="shared" ca="1" si="891"/>
        <v>-</v>
      </c>
      <c r="NH111" s="19" t="str">
        <f t="shared" ca="1" si="891"/>
        <v>-</v>
      </c>
      <c r="NI111" s="19" t="str">
        <f t="shared" ca="1" si="891"/>
        <v>-</v>
      </c>
      <c r="NJ111" s="19">
        <f t="shared" ca="1" si="891"/>
        <v>49.99</v>
      </c>
      <c r="NK111" s="19">
        <f t="shared" ca="1" si="891"/>
        <v>49.99</v>
      </c>
      <c r="NL111" s="19">
        <f t="shared" ca="1" si="891"/>
        <v>49.99</v>
      </c>
      <c r="NM111" s="19">
        <f t="shared" ca="1" si="891"/>
        <v>49.99</v>
      </c>
      <c r="NN111" s="19">
        <f t="shared" ca="1" si="891"/>
        <v>49.99</v>
      </c>
      <c r="NO111" s="19">
        <f t="shared" ca="1" si="891"/>
        <v>49.99</v>
      </c>
      <c r="NP111" s="19">
        <f t="shared" ca="1" si="891"/>
        <v>49.99</v>
      </c>
      <c r="NQ111" s="19">
        <f t="shared" ca="1" si="891"/>
        <v>49.99</v>
      </c>
      <c r="NR111" s="19">
        <f t="shared" ca="1" si="891"/>
        <v>412.99</v>
      </c>
      <c r="NS111" s="19">
        <f t="shared" ca="1" si="891"/>
        <v>412.99</v>
      </c>
      <c r="NT111" s="19" t="str">
        <f t="shared" ca="1" si="891"/>
        <v>-</v>
      </c>
      <c r="NU111" s="19" t="str">
        <f t="shared" ca="1" si="891"/>
        <v>-</v>
      </c>
      <c r="NV111" s="19" t="str">
        <f t="shared" ca="1" si="891"/>
        <v>-</v>
      </c>
      <c r="NW111" s="19" t="str">
        <f t="shared" ca="1" si="891"/>
        <v>-</v>
      </c>
      <c r="NX111" s="19" t="str">
        <f t="shared" ca="1" si="891"/>
        <v>-</v>
      </c>
      <c r="NY111" s="19">
        <f t="shared" ca="1" si="891"/>
        <v>6.8900000000000006</v>
      </c>
      <c r="NZ111" s="19">
        <f t="shared" ca="1" si="891"/>
        <v>6.8900000000000006</v>
      </c>
      <c r="OA111" s="19">
        <f t="shared" ca="1" si="891"/>
        <v>6.8900000000000006</v>
      </c>
      <c r="OB111" s="19">
        <f t="shared" ca="1" si="891"/>
        <v>6.8900000000000006</v>
      </c>
      <c r="OC111" s="19">
        <f t="shared" ca="1" si="891"/>
        <v>6.8900000000000006</v>
      </c>
      <c r="OD111" s="19">
        <f t="shared" ca="1" si="891"/>
        <v>6.8900000000000006</v>
      </c>
      <c r="OE111" s="19">
        <f t="shared" ca="1" si="891"/>
        <v>6.8900000000000006</v>
      </c>
      <c r="OF111" s="19">
        <f t="shared" ca="1" si="891"/>
        <v>6.8900000000000006</v>
      </c>
      <c r="OG111" s="19">
        <f t="shared" ca="1" si="891"/>
        <v>346.99</v>
      </c>
      <c r="OH111" s="19">
        <f t="shared" ca="1" si="891"/>
        <v>346.99</v>
      </c>
      <c r="OI111" s="19" t="str">
        <f t="shared" ca="1" si="891"/>
        <v>-</v>
      </c>
      <c r="OJ111" s="19" t="str">
        <f t="shared" ca="1" si="891"/>
        <v>-</v>
      </c>
      <c r="OK111" s="19" t="str">
        <f t="shared" ca="1" si="891"/>
        <v>-</v>
      </c>
      <c r="OL111" s="19" t="str">
        <f t="shared" ca="1" si="891"/>
        <v>-</v>
      </c>
      <c r="OM111" s="19" t="str">
        <f t="shared" ca="1" si="891"/>
        <v>-</v>
      </c>
      <c r="ON111" s="19">
        <f t="shared" ca="1" si="891"/>
        <v>0</v>
      </c>
      <c r="OO111" s="24">
        <v>0</v>
      </c>
    </row>
    <row r="112" spans="1:405" outlineLevel="2">
      <c r="A112" s="21">
        <f t="shared" si="158"/>
        <v>107</v>
      </c>
      <c r="B112" s="222">
        <f t="shared" ca="1" si="903"/>
        <v>103</v>
      </c>
      <c r="C112">
        <v>203</v>
      </c>
      <c r="D112" s="144" t="str">
        <f t="shared" ca="1" si="854"/>
        <v>GSM</v>
      </c>
      <c r="E112" t="b">
        <v>0</v>
      </c>
      <c r="F112" t="b">
        <v>0</v>
      </c>
      <c r="G112" t="b">
        <f t="shared" si="855"/>
        <v>0</v>
      </c>
      <c r="H112" s="237">
        <f t="shared" ca="1" si="904"/>
        <v>2</v>
      </c>
      <c r="I112" s="237">
        <f t="shared" ca="1" si="904"/>
        <v>1</v>
      </c>
      <c r="J112" s="237" t="str">
        <f t="shared" ca="1" si="904"/>
        <v/>
      </c>
      <c r="K112" s="237">
        <f t="shared" ca="1" si="904"/>
        <v>2</v>
      </c>
      <c r="L112" s="237">
        <f t="shared" ca="1" si="892"/>
        <v>2</v>
      </c>
      <c r="M112" s="237">
        <f t="shared" ca="1" si="892"/>
        <v>3</v>
      </c>
      <c r="N112" s="237">
        <f t="shared" ca="1" si="892"/>
        <v>3</v>
      </c>
      <c r="O112" s="237">
        <f t="shared" ca="1" si="892"/>
        <v>1</v>
      </c>
      <c r="P112" s="237">
        <f t="shared" ca="1" si="892"/>
        <v>1</v>
      </c>
      <c r="Q112" s="237">
        <f t="shared" ca="1" si="892"/>
        <v>4</v>
      </c>
      <c r="R112" s="237">
        <f t="shared" ca="1" si="892"/>
        <v>1</v>
      </c>
      <c r="S112" s="237">
        <f t="shared" ca="1" si="892"/>
        <v>1</v>
      </c>
      <c r="T112" s="237">
        <f t="shared" ca="1" si="892"/>
        <v>1</v>
      </c>
      <c r="U112" s="275"/>
      <c r="V112" s="275"/>
      <c r="W112" s="237">
        <f t="shared" ca="1" si="893"/>
        <v>0</v>
      </c>
      <c r="X112" s="275"/>
      <c r="Y112" s="275">
        <f t="shared" ca="1" si="894"/>
        <v>0</v>
      </c>
      <c r="Z112" s="275">
        <f t="shared" ca="1" si="894"/>
        <v>0</v>
      </c>
      <c r="AA112" s="275">
        <f t="shared" ca="1" si="894"/>
        <v>0</v>
      </c>
      <c r="AB112" s="275">
        <f t="shared" ca="1" si="894"/>
        <v>0</v>
      </c>
      <c r="AC112" s="275">
        <f t="shared" ca="1" si="894"/>
        <v>0</v>
      </c>
      <c r="AD112" s="275">
        <f t="shared" ca="1" si="894"/>
        <v>0</v>
      </c>
      <c r="AE112" s="275">
        <f t="shared" ca="1" si="894"/>
        <v>0</v>
      </c>
      <c r="AF112" s="144">
        <f ca="1">INDEX(CHOOSE($N112,DataAutumn!i.AdultDrys,DataWinter!i.AdultDrys,DataSpring!i.AdultDrys),1,$M112)</f>
        <v>3</v>
      </c>
      <c r="AG112" s="5">
        <f t="shared" ca="1" si="856"/>
        <v>1</v>
      </c>
      <c r="AH112" s="5">
        <f t="shared" ca="1" si="856"/>
        <v>1</v>
      </c>
      <c r="AI112" s="5">
        <f t="shared" ca="1" si="857"/>
        <v>0</v>
      </c>
      <c r="AJ112">
        <f t="shared" ca="1" si="858"/>
        <v>2</v>
      </c>
      <c r="AL112" s="231" t="str">
        <f ca="1">TEXT(LEFT(OFFSET(AL112,-1,0),5)+1,"00000")&amp;MID(OFFSET(AL112,-1,0),6,FIND(" ",OFFSET(AL112,-1,0),7)-5)
&amp; $D112           &amp; IF($IG112=0," FWM","")&amp;IF($IG112=1," MWM","")&amp;IF($IG112=5," Mat","")&amp;IF($IH112=TRUE,"&amp;BBT","    ")          &amp; " Day"&amp;INDEX(i.DOY,$N112,1)
&amp; " Scan"&amp;TEXT($O112,"0")        &amp;" "&amp; INDEX(DataMaster!$B$98:$B$104,$Q112,0)
&amp; " WP"&amp;TEXT($LW112*100,"000p")           &amp; " MP"&amp;TEXT($LX112*100,"000p")           &amp; " GP"&amp;TEXT($MG112*100,"000p")
&amp; " T_" &amp; IF(AND($CC112,$CE112),"TRUE ")        &amp; " (F"&amp;3+COUNTIF($CV112:$CY112,TRUE)&amp;3&amp;"N"&amp;$DM112&amp;$DN112&amp;")"</f>
        <v>00005 FeedSupply_DSP GSM MWM&amp;BBT Day204 Scan1 Prime WP100p MP100p GP100p T_TRUE  (F33N33)</v>
      </c>
      <c r="AM112" s="9" t="str">
        <f ca="1">IF(COUNTIF(AL$5:AL112,AL112)=1,"-","Dup")</f>
        <v>-</v>
      </c>
      <c r="AN112" s="9"/>
      <c r="AO112" s="237" t="str">
        <f t="shared" ca="1" si="905"/>
        <v>-</v>
      </c>
      <c r="AP112" s="237" t="str">
        <f t="shared" ca="1" si="905"/>
        <v>-</v>
      </c>
      <c r="AQ112" s="237" t="str">
        <f t="shared" ca="1" si="905"/>
        <v>-</v>
      </c>
      <c r="AR112" s="237" t="str">
        <f t="shared" ca="1" si="905"/>
        <v>-</v>
      </c>
      <c r="AS112" s="237" t="str">
        <f t="shared" ca="1" si="905"/>
        <v>-</v>
      </c>
      <c r="AT112" s="237" t="str">
        <f t="shared" ca="1" si="905"/>
        <v>-</v>
      </c>
      <c r="AU112" s="237" t="str">
        <f t="shared" ca="1" si="905"/>
        <v>-</v>
      </c>
      <c r="AV112" s="237" t="str">
        <f t="shared" ca="1" si="905"/>
        <v>-</v>
      </c>
      <c r="AW112" s="9"/>
      <c r="AX112" s="5" t="b">
        <f t="shared" ca="1" si="859"/>
        <v>0</v>
      </c>
      <c r="AY112" s="5" t="str">
        <f t="shared" ca="1" si="859"/>
        <v>-</v>
      </c>
      <c r="AZ112" s="5" t="b">
        <f t="shared" ca="1" si="859"/>
        <v>0</v>
      </c>
      <c r="BA112" s="5" t="b">
        <f t="shared" ca="1" si="859"/>
        <v>1</v>
      </c>
      <c r="BB112" s="5" t="b">
        <f t="shared" ca="1" si="859"/>
        <v>1</v>
      </c>
      <c r="BC112" s="144">
        <f t="shared" ca="1" si="859"/>
        <v>0</v>
      </c>
      <c r="BD112" s="19" t="b">
        <f t="shared" ca="1" si="860"/>
        <v>1</v>
      </c>
      <c r="BE112" s="9"/>
      <c r="BF112" s="5" t="str">
        <f t="shared" ca="1" si="861"/>
        <v>-</v>
      </c>
      <c r="BG112" s="19" t="str">
        <f t="shared" ca="1" si="862"/>
        <v>-</v>
      </c>
      <c r="BH112" s="19" t="str">
        <f t="shared" ca="1" si="862"/>
        <v>-</v>
      </c>
      <c r="BI112" s="19" t="str">
        <f t="shared" ca="1" si="862"/>
        <v>-</v>
      </c>
      <c r="BJ112" s="5" t="str">
        <f t="shared" ca="1" si="863"/>
        <v>-</v>
      </c>
      <c r="BK112" s="19" t="str">
        <f t="shared" ca="1" si="864"/>
        <v>-</v>
      </c>
      <c r="BL112" s="5" t="str">
        <f t="shared" ca="1" si="865"/>
        <v>-</v>
      </c>
      <c r="BM112" s="19" t="str">
        <f t="shared" ca="1" si="866"/>
        <v>-</v>
      </c>
      <c r="BN112" s="19" t="str">
        <f t="shared" ca="1" si="866"/>
        <v>-</v>
      </c>
      <c r="BO112" s="19" t="str">
        <f t="shared" ca="1" si="866"/>
        <v>-</v>
      </c>
      <c r="BP112" s="5" t="str">
        <f t="shared" ca="1" si="867"/>
        <v>-</v>
      </c>
      <c r="BQ112" s="9"/>
      <c r="BR112" s="19" t="str">
        <f t="shared" ca="1" si="868"/>
        <v>-</v>
      </c>
      <c r="BS112" s="19" t="str">
        <f t="shared" ca="1" si="868"/>
        <v>-</v>
      </c>
      <c r="BT112" s="19" t="str">
        <f t="shared" ca="1" si="868"/>
        <v>-</v>
      </c>
      <c r="BU112" s="19" t="str">
        <f t="shared" ca="1" si="868"/>
        <v>-</v>
      </c>
      <c r="BV112" s="19" t="str">
        <f t="shared" ca="1" si="868"/>
        <v>-</v>
      </c>
      <c r="BW112" s="19" t="str">
        <f t="shared" ca="1" si="868"/>
        <v>-</v>
      </c>
      <c r="BX112" s="19" t="str">
        <f t="shared" ca="1" si="868"/>
        <v>-</v>
      </c>
      <c r="BY112" s="19" t="str">
        <f t="shared" ca="1" si="868"/>
        <v>-</v>
      </c>
      <c r="BZ112" s="19" t="str">
        <f t="shared" ca="1" si="868"/>
        <v>-</v>
      </c>
      <c r="CA112" s="19" t="str">
        <f t="shared" ca="1" si="868"/>
        <v>-</v>
      </c>
      <c r="CB112" s="9"/>
      <c r="CC112" s="237" t="b">
        <f t="shared" ca="1" si="911"/>
        <v>1</v>
      </c>
      <c r="CD112" s="12" t="b">
        <v>1</v>
      </c>
      <c r="CE112" s="237" t="b">
        <f t="shared" ca="1" si="911"/>
        <v>1</v>
      </c>
      <c r="CF112" s="251">
        <f t="shared" ca="1" si="906"/>
        <v>2334102</v>
      </c>
      <c r="CG112" s="237" t="b">
        <f t="shared" ca="1" si="911"/>
        <v>0</v>
      </c>
      <c r="CH112" s="12" t="s">
        <v>34</v>
      </c>
      <c r="CI112" s="19" t="b">
        <f t="shared" ca="1" si="895"/>
        <v>1</v>
      </c>
      <c r="CJ112" s="237">
        <f t="shared" ca="1" si="907"/>
        <v>2334105</v>
      </c>
      <c r="CK112" s="19" t="str">
        <f t="shared" ca="1" si="895"/>
        <v>-</v>
      </c>
      <c r="CL112" s="19">
        <f t="shared" ca="1" si="895"/>
        <v>1</v>
      </c>
      <c r="CM112" s="19">
        <f t="shared" ca="1" si="895"/>
        <v>1</v>
      </c>
      <c r="CN112" s="9"/>
      <c r="CO112" s="444">
        <v>652</v>
      </c>
      <c r="CP112" s="444">
        <v>686</v>
      </c>
      <c r="CQ112" s="444">
        <v>721</v>
      </c>
      <c r="CR112" s="152">
        <v>378</v>
      </c>
      <c r="CS112" s="152">
        <v>413</v>
      </c>
      <c r="CT112" s="152">
        <v>448</v>
      </c>
      <c r="CU112" s="19" t="str">
        <f t="shared" ca="1" si="870"/>
        <v>-</v>
      </c>
      <c r="CV112" s="12" t="b">
        <v>0</v>
      </c>
      <c r="CW112" s="12" t="b">
        <v>0</v>
      </c>
      <c r="CX112" s="12" t="b">
        <v>0</v>
      </c>
      <c r="CY112" s="12" t="b">
        <v>0</v>
      </c>
      <c r="CZ112" s="19" t="b">
        <f t="shared" ca="1" si="870"/>
        <v>1</v>
      </c>
      <c r="DA112" s="19">
        <f t="shared" ca="1" si="870"/>
        <v>0</v>
      </c>
      <c r="DB112" s="19">
        <f t="shared" ca="1" si="870"/>
        <v>0</v>
      </c>
      <c r="DC112" s="19">
        <f t="shared" ca="1" si="870"/>
        <v>0</v>
      </c>
      <c r="DD112" s="19">
        <f t="shared" ca="1" si="870"/>
        <v>0</v>
      </c>
      <c r="DE112" s="19">
        <f t="shared" ca="1" si="870"/>
        <v>0</v>
      </c>
      <c r="DF112" s="19">
        <f t="shared" ca="1" si="870"/>
        <v>0</v>
      </c>
      <c r="DG112" s="19">
        <f t="shared" ca="1" si="870"/>
        <v>0</v>
      </c>
      <c r="DH112" s="19">
        <f t="shared" ca="1" si="870"/>
        <v>0</v>
      </c>
      <c r="DI112" s="19">
        <f t="shared" ca="1" si="870"/>
        <v>0</v>
      </c>
      <c r="DJ112" s="19">
        <f t="shared" ca="1" si="870"/>
        <v>0</v>
      </c>
      <c r="DK112" s="19">
        <f t="shared" ca="1" si="870"/>
        <v>0</v>
      </c>
      <c r="DL112" s="19">
        <f t="shared" ca="1" si="871"/>
        <v>0</v>
      </c>
      <c r="DM112" s="12">
        <v>3</v>
      </c>
      <c r="DN112" s="12">
        <v>3</v>
      </c>
      <c r="DO112" s="19">
        <f t="shared" ca="1" si="908"/>
        <v>0</v>
      </c>
      <c r="DP112" s="12">
        <v>1</v>
      </c>
      <c r="DQ112" s="12">
        <v>-1</v>
      </c>
      <c r="DR112" s="19" t="str">
        <f t="shared" ca="1" si="871"/>
        <v>-</v>
      </c>
      <c r="DS112" s="19" t="str">
        <f t="shared" ca="1" si="871"/>
        <v>-</v>
      </c>
      <c r="DT112" s="19" t="str">
        <f t="shared" ca="1" si="871"/>
        <v>-</v>
      </c>
      <c r="DU112" s="251">
        <f t="shared" ca="1" si="896"/>
        <v>0</v>
      </c>
      <c r="DV112" s="251">
        <f t="shared" si="909"/>
        <v>1</v>
      </c>
      <c r="DW112" s="251">
        <f t="shared" si="897"/>
        <v>-1</v>
      </c>
      <c r="DX112" s="19" t="str">
        <f t="shared" ca="1" si="871"/>
        <v>-</v>
      </c>
      <c r="DY112" s="19" t="str">
        <f t="shared" ca="1" si="871"/>
        <v>-</v>
      </c>
      <c r="DZ112" s="19" t="str">
        <f t="shared" ca="1" si="871"/>
        <v>-</v>
      </c>
      <c r="EA112" s="19" t="str">
        <f t="shared" ca="1" si="871"/>
        <v>-</v>
      </c>
      <c r="EB112" s="19" t="str">
        <f t="shared" ca="1" si="871"/>
        <v>-</v>
      </c>
      <c r="EC112" s="19" t="str">
        <f t="shared" ca="1" si="871"/>
        <v>-</v>
      </c>
      <c r="ED112" s="19">
        <f t="shared" ca="1" si="871"/>
        <v>0</v>
      </c>
      <c r="EE112" s="19">
        <f t="shared" ca="1" si="871"/>
        <v>0</v>
      </c>
      <c r="EF112" s="19">
        <f t="shared" ca="1" si="871"/>
        <v>0</v>
      </c>
      <c r="EG112" s="19">
        <f t="shared" ca="1" si="871"/>
        <v>0</v>
      </c>
      <c r="EH112" s="19">
        <f t="shared" ca="1" si="871"/>
        <v>0</v>
      </c>
      <c r="EI112" s="19">
        <f t="shared" ca="1" si="871"/>
        <v>0</v>
      </c>
      <c r="EJ112" s="19">
        <f t="shared" ca="1" si="871"/>
        <v>0</v>
      </c>
      <c r="EK112" s="19">
        <f t="shared" ca="1" si="871"/>
        <v>0</v>
      </c>
      <c r="EL112" s="19">
        <f t="shared" ca="1" si="871"/>
        <v>0</v>
      </c>
      <c r="EM112" s="19">
        <f t="shared" ca="1" si="871"/>
        <v>0</v>
      </c>
      <c r="EN112" s="19">
        <f t="shared" ca="1" si="871"/>
        <v>0</v>
      </c>
      <c r="EO112" s="19">
        <f t="shared" ca="1" si="871"/>
        <v>0</v>
      </c>
      <c r="EP112" s="19">
        <f t="shared" ca="1" si="871"/>
        <v>0</v>
      </c>
      <c r="EQ112" s="19">
        <f t="shared" ca="1" si="871"/>
        <v>0</v>
      </c>
      <c r="ER112" s="19">
        <f t="shared" ca="1" si="871"/>
        <v>0</v>
      </c>
      <c r="ES112" s="19">
        <f t="shared" ca="1" si="871"/>
        <v>0</v>
      </c>
      <c r="ET112" s="19">
        <f t="shared" ca="1" si="872"/>
        <v>0</v>
      </c>
      <c r="EU112" s="19">
        <f t="shared" ca="1" si="872"/>
        <v>0</v>
      </c>
      <c r="EV112" s="19">
        <f t="shared" ca="1" si="872"/>
        <v>0</v>
      </c>
      <c r="EW112" s="19">
        <f t="shared" ca="1" si="872"/>
        <v>0</v>
      </c>
      <c r="EX112" s="19">
        <f t="shared" ca="1" si="872"/>
        <v>0</v>
      </c>
      <c r="EY112" s="19">
        <f t="shared" ca="1" si="872"/>
        <v>0</v>
      </c>
      <c r="EZ112" s="19">
        <f t="shared" ca="1" si="872"/>
        <v>0</v>
      </c>
      <c r="FA112" s="19">
        <f t="shared" ca="1" si="872"/>
        <v>0</v>
      </c>
      <c r="FB112" s="19">
        <f t="shared" ca="1" si="872"/>
        <v>0</v>
      </c>
      <c r="FC112" s="19">
        <f t="shared" ca="1" si="872"/>
        <v>0</v>
      </c>
      <c r="FD112" s="19">
        <f t="shared" ca="1" si="872"/>
        <v>0</v>
      </c>
      <c r="FE112" s="19">
        <f t="shared" ca="1" si="872"/>
        <v>0</v>
      </c>
      <c r="FF112" s="19">
        <f t="shared" ca="1" si="872"/>
        <v>0</v>
      </c>
      <c r="FG112" s="19">
        <f t="shared" ca="1" si="872"/>
        <v>0</v>
      </c>
      <c r="FH112" s="19">
        <f t="shared" ca="1" si="872"/>
        <v>0</v>
      </c>
      <c r="FI112" s="19">
        <f t="shared" ca="1" si="872"/>
        <v>0</v>
      </c>
      <c r="FJ112" s="19">
        <f t="shared" ca="1" si="873"/>
        <v>0</v>
      </c>
      <c r="FK112" s="19">
        <f t="shared" ca="1" si="873"/>
        <v>0</v>
      </c>
      <c r="FL112" s="19">
        <f t="shared" ca="1" si="873"/>
        <v>0</v>
      </c>
      <c r="FM112" s="19">
        <f t="shared" ca="1" si="873"/>
        <v>0</v>
      </c>
      <c r="FN112" s="19">
        <f t="shared" ca="1" si="873"/>
        <v>0</v>
      </c>
      <c r="FO112" s="19">
        <f t="shared" ca="1" si="873"/>
        <v>0</v>
      </c>
      <c r="FP112" s="19">
        <f t="shared" ca="1" si="873"/>
        <v>0</v>
      </c>
      <c r="FQ112" s="19">
        <f t="shared" ca="1" si="873"/>
        <v>0</v>
      </c>
      <c r="FR112" s="19">
        <f t="shared" ca="1" si="873"/>
        <v>0</v>
      </c>
      <c r="FS112" s="19">
        <f t="shared" ca="1" si="873"/>
        <v>0</v>
      </c>
      <c r="FT112" s="19">
        <f t="shared" ca="1" si="873"/>
        <v>0</v>
      </c>
      <c r="FU112" s="19">
        <f t="shared" ca="1" si="873"/>
        <v>0</v>
      </c>
      <c r="FV112" s="19">
        <f t="shared" ca="1" si="873"/>
        <v>0</v>
      </c>
      <c r="FW112" s="19">
        <f t="shared" ca="1" si="873"/>
        <v>0</v>
      </c>
      <c r="FX112" s="19">
        <f t="shared" ca="1" si="873"/>
        <v>0</v>
      </c>
      <c r="FY112" s="19">
        <f t="shared" ca="1" si="873"/>
        <v>0</v>
      </c>
      <c r="FZ112" s="19">
        <f t="shared" ca="1" si="873"/>
        <v>0</v>
      </c>
      <c r="GA112" s="19">
        <f t="shared" ca="1" si="873"/>
        <v>0</v>
      </c>
      <c r="GB112" s="19">
        <f t="shared" ca="1" si="873"/>
        <v>0</v>
      </c>
      <c r="GC112" s="19">
        <f t="shared" ca="1" si="873"/>
        <v>0</v>
      </c>
      <c r="GD112" s="19">
        <f t="shared" ca="1" si="873"/>
        <v>0</v>
      </c>
      <c r="GE112" s="19">
        <f t="shared" ca="1" si="873"/>
        <v>0</v>
      </c>
      <c r="GF112" s="19">
        <f t="shared" ca="1" si="873"/>
        <v>0</v>
      </c>
      <c r="GG112" s="19">
        <f t="shared" ca="1" si="873"/>
        <v>0</v>
      </c>
      <c r="GH112" s="19">
        <f t="shared" ca="1" si="873"/>
        <v>0</v>
      </c>
      <c r="GI112" s="19">
        <f t="shared" ca="1" si="873"/>
        <v>0</v>
      </c>
      <c r="GJ112" s="19">
        <f t="shared" ca="1" si="873"/>
        <v>0</v>
      </c>
      <c r="GK112" s="19">
        <f t="shared" ca="1" si="873"/>
        <v>0</v>
      </c>
      <c r="GL112" s="19">
        <f t="shared" ca="1" si="873"/>
        <v>0</v>
      </c>
      <c r="GM112" s="19">
        <f t="shared" ca="1" si="873"/>
        <v>0</v>
      </c>
      <c r="GN112" s="19">
        <f t="shared" ca="1" si="873"/>
        <v>0</v>
      </c>
      <c r="GO112" s="19">
        <f t="shared" ca="1" si="873"/>
        <v>0</v>
      </c>
      <c r="GP112" s="19">
        <f t="shared" ca="1" si="873"/>
        <v>0</v>
      </c>
      <c r="GQ112" s="19">
        <f t="shared" ca="1" si="873"/>
        <v>0</v>
      </c>
      <c r="GR112" s="19">
        <f t="shared" ca="1" si="873"/>
        <v>0</v>
      </c>
      <c r="GS112" s="19">
        <f t="shared" ca="1" si="873"/>
        <v>0</v>
      </c>
      <c r="GT112" s="19">
        <f t="shared" ca="1" si="873"/>
        <v>0</v>
      </c>
      <c r="GU112" s="19">
        <f t="shared" ca="1" si="873"/>
        <v>0</v>
      </c>
      <c r="GV112" s="19">
        <f t="shared" ca="1" si="873"/>
        <v>0</v>
      </c>
      <c r="GW112" s="19">
        <f t="shared" ref="GW112:JC112" ca="1" si="912">OFFSET(GW$5,$B112,0)</f>
        <v>0</v>
      </c>
      <c r="GX112" s="19">
        <f t="shared" ca="1" si="912"/>
        <v>0</v>
      </c>
      <c r="GY112" s="19">
        <f t="shared" ca="1" si="912"/>
        <v>0</v>
      </c>
      <c r="GZ112" s="19">
        <f t="shared" ca="1" si="912"/>
        <v>0</v>
      </c>
      <c r="HA112" s="19">
        <f t="shared" ca="1" si="912"/>
        <v>0</v>
      </c>
      <c r="HB112" s="19">
        <f t="shared" ca="1" si="912"/>
        <v>0</v>
      </c>
      <c r="HC112" s="19">
        <f t="shared" ca="1" si="912"/>
        <v>0</v>
      </c>
      <c r="HD112" s="19">
        <f t="shared" ca="1" si="912"/>
        <v>0</v>
      </c>
      <c r="HE112" s="19">
        <f t="shared" ca="1" si="912"/>
        <v>0</v>
      </c>
      <c r="HF112" s="19">
        <f t="shared" ca="1" si="912"/>
        <v>0</v>
      </c>
      <c r="HG112" s="19">
        <f t="shared" ca="1" si="912"/>
        <v>0</v>
      </c>
      <c r="HH112" s="19">
        <f t="shared" ca="1" si="912"/>
        <v>0</v>
      </c>
      <c r="HI112" s="19">
        <f t="shared" ca="1" si="912"/>
        <v>0</v>
      </c>
      <c r="HJ112" s="19">
        <f t="shared" ca="1" si="912"/>
        <v>0</v>
      </c>
      <c r="HK112" s="19">
        <f t="shared" ca="1" si="912"/>
        <v>0</v>
      </c>
      <c r="HL112" s="19">
        <f t="shared" ca="1" si="912"/>
        <v>0</v>
      </c>
      <c r="HM112" s="19">
        <f t="shared" ca="1" si="912"/>
        <v>0</v>
      </c>
      <c r="HN112" s="19">
        <f t="shared" ca="1" si="912"/>
        <v>0</v>
      </c>
      <c r="HO112" s="19">
        <f t="shared" ca="1" si="912"/>
        <v>0</v>
      </c>
      <c r="HP112" s="19">
        <f t="shared" ca="1" si="912"/>
        <v>0</v>
      </c>
      <c r="HQ112" s="19">
        <f t="shared" ca="1" si="874"/>
        <v>0</v>
      </c>
      <c r="HR112" s="19">
        <f t="shared" ca="1" si="874"/>
        <v>0</v>
      </c>
      <c r="HS112" s="19">
        <f t="shared" ca="1" si="874"/>
        <v>0</v>
      </c>
      <c r="HT112" s="19">
        <f t="shared" ca="1" si="874"/>
        <v>0</v>
      </c>
      <c r="HU112" s="19">
        <f t="shared" ca="1" si="874"/>
        <v>0</v>
      </c>
      <c r="HV112" s="19">
        <f t="shared" ca="1" si="874"/>
        <v>0</v>
      </c>
      <c r="HW112" s="19">
        <f t="shared" ca="1" si="874"/>
        <v>0</v>
      </c>
      <c r="HX112" s="19">
        <f t="shared" ca="1" si="874"/>
        <v>0</v>
      </c>
      <c r="HY112" s="19">
        <f t="shared" ca="1" si="874"/>
        <v>0</v>
      </c>
      <c r="HZ112" s="19">
        <f t="shared" ca="1" si="874"/>
        <v>0</v>
      </c>
      <c r="IA112" s="19">
        <f t="shared" ca="1" si="874"/>
        <v>0</v>
      </c>
      <c r="IB112" s="19">
        <f t="shared" ca="1" si="874"/>
        <v>0</v>
      </c>
      <c r="IC112" s="19">
        <f t="shared" ca="1" si="874"/>
        <v>0</v>
      </c>
      <c r="ID112" s="19">
        <f t="shared" ca="1" si="874"/>
        <v>0</v>
      </c>
      <c r="IE112" s="5">
        <f t="shared" ca="1" si="875"/>
        <v>67</v>
      </c>
      <c r="IF112" s="9"/>
      <c r="IG112" s="5">
        <f t="shared" ca="1" si="876"/>
        <v>1</v>
      </c>
      <c r="IH112" s="12" t="b">
        <v>1</v>
      </c>
      <c r="II112" s="19">
        <f t="shared" ca="1" si="877"/>
        <v>0</v>
      </c>
      <c r="IJ112" s="5">
        <f t="shared" ca="1" si="876"/>
        <v>55</v>
      </c>
      <c r="IK112" s="19">
        <f t="shared" ca="1" si="877"/>
        <v>1</v>
      </c>
      <c r="IL112" s="19">
        <f t="shared" ca="1" si="877"/>
        <v>0</v>
      </c>
      <c r="IM112" s="19">
        <f t="shared" ca="1" si="877"/>
        <v>0</v>
      </c>
      <c r="IN112" s="19">
        <f t="shared" ca="1" si="877"/>
        <v>0</v>
      </c>
      <c r="IO112" s="19">
        <f t="shared" ca="1" si="877"/>
        <v>0</v>
      </c>
      <c r="IP112" s="19">
        <f t="shared" ca="1" si="877"/>
        <v>0</v>
      </c>
      <c r="IQ112" s="19">
        <f t="shared" ca="1" si="877"/>
        <v>0</v>
      </c>
      <c r="IR112" s="19">
        <f t="shared" ca="1" si="877"/>
        <v>0</v>
      </c>
      <c r="IS112" s="19">
        <f t="shared" ca="1" si="877"/>
        <v>0</v>
      </c>
      <c r="IT112" s="19">
        <f t="shared" ca="1" si="877"/>
        <v>0</v>
      </c>
      <c r="IU112" s="19">
        <f t="shared" ca="1" si="877"/>
        <v>0</v>
      </c>
      <c r="IV112" s="19">
        <f t="shared" ca="1" si="877"/>
        <v>0</v>
      </c>
      <c r="IW112" s="19">
        <f t="shared" ca="1" si="877"/>
        <v>0</v>
      </c>
      <c r="IX112" s="19">
        <f t="shared" ca="1" si="877"/>
        <v>0</v>
      </c>
      <c r="IY112" s="19">
        <f t="shared" ca="1" si="877"/>
        <v>0</v>
      </c>
      <c r="IZ112" s="19">
        <f t="shared" ca="1" si="877"/>
        <v>0</v>
      </c>
      <c r="JA112" s="19">
        <f t="shared" ca="1" si="877"/>
        <v>0</v>
      </c>
      <c r="JB112" s="19">
        <f t="shared" ca="1" si="877"/>
        <v>0</v>
      </c>
      <c r="JC112" s="19">
        <f t="shared" ca="1" si="877"/>
        <v>0</v>
      </c>
      <c r="JD112" s="19">
        <f t="shared" ca="1" si="877"/>
        <v>0</v>
      </c>
      <c r="JE112" s="19">
        <f t="shared" ca="1" si="877"/>
        <v>0</v>
      </c>
      <c r="JF112" s="19">
        <f t="shared" ca="1" si="877"/>
        <v>0</v>
      </c>
      <c r="JG112" s="19">
        <f t="shared" ca="1" si="877"/>
        <v>1</v>
      </c>
      <c r="JH112" s="19">
        <f t="shared" ca="1" si="877"/>
        <v>0</v>
      </c>
      <c r="JI112" s="19">
        <f t="shared" ca="1" si="877"/>
        <v>1</v>
      </c>
      <c r="JJ112" s="9"/>
      <c r="JK112" s="5" t="b">
        <f t="shared" ca="1" si="878"/>
        <v>0</v>
      </c>
      <c r="JL112" s="19" t="str">
        <f t="shared" ca="1" si="879"/>
        <v>-</v>
      </c>
      <c r="JM112" s="19" t="str">
        <f t="shared" ca="1" si="879"/>
        <v>-</v>
      </c>
      <c r="JN112" s="5" t="b">
        <f t="shared" ca="1" si="880"/>
        <v>0</v>
      </c>
      <c r="JO112" s="5" t="b">
        <f t="shared" ca="1" si="880"/>
        <v>0</v>
      </c>
      <c r="JP112" s="5" t="b">
        <f t="shared" ca="1" si="880"/>
        <v>1</v>
      </c>
      <c r="JQ112" s="144">
        <f t="shared" ca="1" si="898"/>
        <v>1</v>
      </c>
      <c r="JR112" s="144">
        <f t="shared" ca="1" si="898"/>
        <v>1</v>
      </c>
      <c r="JS112" s="19" t="str">
        <f t="shared" ca="1" si="899"/>
        <v>-</v>
      </c>
      <c r="JT112" s="19" t="str">
        <f t="shared" ca="1" si="899"/>
        <v>-</v>
      </c>
      <c r="JU112" s="19" t="str">
        <f t="shared" ca="1" si="899"/>
        <v>-</v>
      </c>
      <c r="JV112" s="19" t="str">
        <f t="shared" ca="1" si="899"/>
        <v>-</v>
      </c>
      <c r="JW112" s="19">
        <f t="shared" ca="1" si="899"/>
        <v>1</v>
      </c>
      <c r="JX112" s="19">
        <f t="shared" ca="1" si="899"/>
        <v>0.66</v>
      </c>
      <c r="JY112" s="19" t="str">
        <f t="shared" ca="1" si="899"/>
        <v>-</v>
      </c>
      <c r="JZ112" s="5" t="b">
        <v>0</v>
      </c>
      <c r="KA112" s="237">
        <f t="shared" ca="1" si="910"/>
        <v>2</v>
      </c>
      <c r="KB112" s="237">
        <f t="shared" ca="1" si="910"/>
        <v>2</v>
      </c>
      <c r="KC112" s="237">
        <f t="shared" ca="1" si="910"/>
        <v>2</v>
      </c>
      <c r="KD112" s="237">
        <f t="shared" ca="1" si="910"/>
        <v>2</v>
      </c>
      <c r="KE112" s="237">
        <f t="shared" ca="1" si="910"/>
        <v>2</v>
      </c>
      <c r="KF112" s="237">
        <f t="shared" ca="1" si="910"/>
        <v>2</v>
      </c>
      <c r="KG112" s="237">
        <f t="shared" ca="1" si="910"/>
        <v>2</v>
      </c>
      <c r="KH112" s="237">
        <f t="shared" ca="1" si="910"/>
        <v>2</v>
      </c>
      <c r="KI112" s="5" t="str">
        <f t="array" aca="1" ref="KI112" ca="1">IF(OR(KJ112:KP112&lt;&gt;"-"),TRUE,"-")</f>
        <v>-</v>
      </c>
      <c r="KJ112" s="19" t="str">
        <f t="shared" ca="1" si="901"/>
        <v>-</v>
      </c>
      <c r="KK112" s="19" t="str">
        <f t="shared" ca="1" si="901"/>
        <v>-</v>
      </c>
      <c r="KL112" s="19" t="str">
        <f t="shared" ca="1" si="901"/>
        <v>-</v>
      </c>
      <c r="KM112" s="19" t="str">
        <f t="shared" ca="1" si="901"/>
        <v>-</v>
      </c>
      <c r="KN112" s="19" t="str">
        <f t="shared" ca="1" si="901"/>
        <v>-</v>
      </c>
      <c r="KO112" s="19" t="str">
        <f t="shared" ca="1" si="901"/>
        <v>-</v>
      </c>
      <c r="KP112" s="19" t="str">
        <f t="shared" ca="1" si="901"/>
        <v>-</v>
      </c>
      <c r="KQ112" s="19" t="b">
        <f t="shared" ca="1" si="901"/>
        <v>0</v>
      </c>
      <c r="KR112" s="144">
        <f t="shared" ca="1" si="882"/>
        <v>2</v>
      </c>
      <c r="KS112" s="19">
        <f t="shared" ca="1" si="901"/>
        <v>2</v>
      </c>
      <c r="KT112" s="19" t="b">
        <f t="shared" ca="1" si="901"/>
        <v>0</v>
      </c>
      <c r="KU112" s="19" t="str">
        <f t="shared" ca="1" si="901"/>
        <v>-</v>
      </c>
      <c r="KV112" s="5" t="str">
        <f t="shared" ca="1" si="883"/>
        <v>-</v>
      </c>
      <c r="KW112" s="5" t="str">
        <f t="shared" ca="1" si="883"/>
        <v>-</v>
      </c>
      <c r="KX112" s="5" t="str">
        <f t="shared" ca="1" si="883"/>
        <v>-</v>
      </c>
      <c r="KY112" s="5" t="str">
        <f t="shared" ca="1" si="883"/>
        <v>-</v>
      </c>
      <c r="KZ112" s="19" t="b">
        <f t="shared" ca="1" si="902"/>
        <v>0</v>
      </c>
      <c r="LA112" s="19" t="str">
        <f t="shared" ca="1" si="902"/>
        <v>-</v>
      </c>
      <c r="LB112" s="19" t="str">
        <f t="shared" ca="1" si="902"/>
        <v>-</v>
      </c>
      <c r="LC112" s="19" t="b">
        <f t="shared" ca="1" si="902"/>
        <v>1</v>
      </c>
      <c r="LD112" s="19">
        <f t="shared" ca="1" si="902"/>
        <v>0.75</v>
      </c>
      <c r="LE112" s="19">
        <f t="shared" ca="1" si="902"/>
        <v>0.75</v>
      </c>
      <c r="LF112" s="19">
        <f t="shared" ca="1" si="902"/>
        <v>0.99</v>
      </c>
      <c r="LG112" s="19">
        <f t="shared" ca="1" si="902"/>
        <v>0.5</v>
      </c>
      <c r="LH112" s="19">
        <f t="shared" ca="1" si="902"/>
        <v>0</v>
      </c>
      <c r="LI112" s="19">
        <f t="shared" ca="1" si="902"/>
        <v>0</v>
      </c>
      <c r="LJ112" s="19" t="str">
        <f t="shared" ca="1" si="902"/>
        <v>-</v>
      </c>
      <c r="LK112" s="5" t="str" cm="1">
        <f t="array" aca="1" ref="LK112" ca="1">INDEX(i.meatgrid,$Q112,LK$7)</f>
        <v>-</v>
      </c>
      <c r="LL112" s="19" t="str">
        <f t="shared" ca="1" si="884"/>
        <v>-</v>
      </c>
      <c r="LM112" s="5">
        <f t="shared" ca="1" si="885"/>
        <v>1</v>
      </c>
      <c r="LN112" s="9"/>
      <c r="LO112" s="19">
        <f t="shared" ca="1" si="884"/>
        <v>70</v>
      </c>
      <c r="LP112" s="19">
        <f t="shared" ca="1" si="886"/>
        <v>50</v>
      </c>
      <c r="LQ112" s="19">
        <f t="shared" ca="1" si="886"/>
        <v>80</v>
      </c>
      <c r="LR112" s="19">
        <f t="shared" ca="1" si="886"/>
        <v>50</v>
      </c>
      <c r="LS112" s="5" t="b" cm="1">
        <f t="array" aca="1" ref="LS112" ca="1">INDEX(i.meatgrid,$Q112,LS$7)</f>
        <v>0</v>
      </c>
      <c r="LT112" s="5" t="b" cm="1">
        <f t="array" aca="1" ref="LT112" ca="1">INDEX(i.meatgrid,$Q112,LT$7)</f>
        <v>0</v>
      </c>
      <c r="LU112" s="5" cm="1">
        <f t="array" aca="1" ref="LU112" ca="1">INDEX(i.meatgrid,$Q112,LU$7)</f>
        <v>40</v>
      </c>
      <c r="LV112" s="5" t="str" cm="1">
        <f t="array" aca="1" ref="LV112" ca="1">INDEX(i.meatgrid,$Q112,LV$7)</f>
        <v>-</v>
      </c>
      <c r="LW112" s="19">
        <f t="shared" ca="1" si="887"/>
        <v>1</v>
      </c>
      <c r="LX112" s="5">
        <f t="shared" ca="1" si="888"/>
        <v>1</v>
      </c>
      <c r="LY112" s="5" cm="1">
        <f t="array" aca="1" ref="LY112" ca="1">INDEX(i.meatgrid,$Q112,LY$7)</f>
        <v>1</v>
      </c>
      <c r="LZ112" s="5" cm="1">
        <f t="array" aca="1" ref="LZ112" ca="1">INDEX(i.meatgrid,$Q112,LZ$7)</f>
        <v>0</v>
      </c>
      <c r="MA112" s="5" cm="1">
        <f t="array" aca="1" ref="MA112" ca="1">INDEX(i.meatgrid,$Q112,MA$7)</f>
        <v>0</v>
      </c>
      <c r="MB112" s="5" cm="1">
        <f t="array" aca="1" ref="MB112" ca="1">INDEX(i.meatgrid,$Q112,MB$7)</f>
        <v>0</v>
      </c>
      <c r="MC112" s="5" cm="1">
        <f t="array" aca="1" ref="MC112" ca="1">INDEX(i.meatgrid,$Q112,MC$7)</f>
        <v>0</v>
      </c>
      <c r="MD112" s="5" cm="1">
        <f t="array" aca="1" ref="MD112" ca="1">INDEX(i.meatgrid,$Q112,MD$7)</f>
        <v>1</v>
      </c>
      <c r="ME112" s="5" cm="1">
        <f t="array" aca="1" ref="ME112" ca="1">INDEX(i.meatgrid,$Q112,ME$7)</f>
        <v>1</v>
      </c>
      <c r="MF112" s="5" cm="1">
        <f t="array" aca="1" ref="MF112" ca="1">INDEX(i.meatgrid,$Q112,MF$7)</f>
        <v>1</v>
      </c>
      <c r="MG112" s="19">
        <f t="shared" ca="1" si="889"/>
        <v>1</v>
      </c>
      <c r="MH112" s="9"/>
      <c r="MI112" s="19" t="b">
        <f t="shared" ca="1" si="890"/>
        <v>0</v>
      </c>
      <c r="MJ112" s="19" t="b">
        <f t="shared" ca="1" si="890"/>
        <v>0</v>
      </c>
      <c r="MK112" s="19">
        <f t="shared" ca="1" si="890"/>
        <v>1</v>
      </c>
      <c r="ML112" s="19">
        <f t="shared" ca="1" si="890"/>
        <v>0.75</v>
      </c>
      <c r="MM112" s="19">
        <f t="shared" ca="1" si="890"/>
        <v>0.75</v>
      </c>
      <c r="MN112" s="19">
        <f t="shared" ca="1" si="890"/>
        <v>0.8</v>
      </c>
      <c r="MO112" s="19">
        <f t="shared" ca="1" si="890"/>
        <v>0.82499999999999996</v>
      </c>
      <c r="MP112" s="19">
        <f t="shared" ca="1" si="890"/>
        <v>0.875</v>
      </c>
      <c r="MQ112" s="19">
        <f t="shared" ca="1" si="890"/>
        <v>0.9</v>
      </c>
      <c r="MR112" s="19">
        <f t="shared" ca="1" si="890"/>
        <v>1</v>
      </c>
      <c r="MS112" s="19">
        <f t="shared" ca="1" si="890"/>
        <v>0.875</v>
      </c>
      <c r="MT112" s="19" t="b">
        <f t="shared" ca="1" si="890"/>
        <v>1</v>
      </c>
      <c r="MU112" s="19">
        <f t="shared" ca="1" si="890"/>
        <v>74.989999999999995</v>
      </c>
      <c r="MV112" s="19" t="str">
        <f t="shared" ca="1" si="890"/>
        <v>-</v>
      </c>
      <c r="MW112" s="19" t="str">
        <f t="shared" ca="1" si="890"/>
        <v>-</v>
      </c>
      <c r="MX112" s="19" t="str">
        <f t="shared" ca="1" si="890"/>
        <v>-</v>
      </c>
      <c r="MY112" s="19" t="str">
        <f t="shared" ca="1" si="891"/>
        <v>-</v>
      </c>
      <c r="MZ112" s="19" t="str">
        <f t="shared" ca="1" si="891"/>
        <v>-</v>
      </c>
      <c r="NA112" s="19" t="str">
        <f t="shared" ca="1" si="891"/>
        <v>-</v>
      </c>
      <c r="NB112" s="19" t="str">
        <f t="shared" ca="1" si="891"/>
        <v>-</v>
      </c>
      <c r="NC112" s="19">
        <f t="shared" ca="1" si="891"/>
        <v>36.99</v>
      </c>
      <c r="ND112" s="19">
        <f t="shared" ca="1" si="891"/>
        <v>36.99</v>
      </c>
      <c r="NE112" s="19" t="str">
        <f t="shared" ca="1" si="891"/>
        <v>-</v>
      </c>
      <c r="NF112" s="19" t="str">
        <f t="shared" ca="1" si="891"/>
        <v>-</v>
      </c>
      <c r="NG112" s="19" t="str">
        <f t="shared" ca="1" si="891"/>
        <v>-</v>
      </c>
      <c r="NH112" s="19" t="str">
        <f t="shared" ca="1" si="891"/>
        <v>-</v>
      </c>
      <c r="NI112" s="19" t="str">
        <f t="shared" ca="1" si="891"/>
        <v>-</v>
      </c>
      <c r="NJ112" s="19">
        <f t="shared" ca="1" si="891"/>
        <v>49.99</v>
      </c>
      <c r="NK112" s="19">
        <f t="shared" ca="1" si="891"/>
        <v>49.99</v>
      </c>
      <c r="NL112" s="19">
        <f t="shared" ca="1" si="891"/>
        <v>49.99</v>
      </c>
      <c r="NM112" s="19">
        <f t="shared" ca="1" si="891"/>
        <v>49.99</v>
      </c>
      <c r="NN112" s="19">
        <f t="shared" ca="1" si="891"/>
        <v>49.99</v>
      </c>
      <c r="NO112" s="19">
        <f t="shared" ca="1" si="891"/>
        <v>49.99</v>
      </c>
      <c r="NP112" s="19">
        <f t="shared" ca="1" si="891"/>
        <v>49.99</v>
      </c>
      <c r="NQ112" s="19">
        <f t="shared" ca="1" si="891"/>
        <v>49.99</v>
      </c>
      <c r="NR112" s="19">
        <f t="shared" ca="1" si="891"/>
        <v>412.99</v>
      </c>
      <c r="NS112" s="19">
        <f t="shared" ca="1" si="891"/>
        <v>412.99</v>
      </c>
      <c r="NT112" s="19" t="str">
        <f t="shared" ca="1" si="891"/>
        <v>-</v>
      </c>
      <c r="NU112" s="19" t="str">
        <f t="shared" ca="1" si="891"/>
        <v>-</v>
      </c>
      <c r="NV112" s="19" t="str">
        <f t="shared" ca="1" si="891"/>
        <v>-</v>
      </c>
      <c r="NW112" s="19" t="str">
        <f t="shared" ca="1" si="891"/>
        <v>-</v>
      </c>
      <c r="NX112" s="19" t="str">
        <f t="shared" ca="1" si="891"/>
        <v>-</v>
      </c>
      <c r="NY112" s="19">
        <f t="shared" ca="1" si="891"/>
        <v>6.8900000000000006</v>
      </c>
      <c r="NZ112" s="19">
        <f t="shared" ca="1" si="891"/>
        <v>6.8900000000000006</v>
      </c>
      <c r="OA112" s="19">
        <f t="shared" ca="1" si="891"/>
        <v>6.8900000000000006</v>
      </c>
      <c r="OB112" s="19">
        <f t="shared" ca="1" si="891"/>
        <v>6.8900000000000006</v>
      </c>
      <c r="OC112" s="19">
        <f t="shared" ca="1" si="891"/>
        <v>6.8900000000000006</v>
      </c>
      <c r="OD112" s="19">
        <f t="shared" ca="1" si="891"/>
        <v>6.8900000000000006</v>
      </c>
      <c r="OE112" s="19">
        <f t="shared" ca="1" si="891"/>
        <v>6.8900000000000006</v>
      </c>
      <c r="OF112" s="19">
        <f t="shared" ca="1" si="891"/>
        <v>6.8900000000000006</v>
      </c>
      <c r="OG112" s="19">
        <f t="shared" ca="1" si="891"/>
        <v>346.99</v>
      </c>
      <c r="OH112" s="19">
        <f t="shared" ca="1" si="891"/>
        <v>346.99</v>
      </c>
      <c r="OI112" s="19" t="str">
        <f t="shared" ca="1" si="891"/>
        <v>-</v>
      </c>
      <c r="OJ112" s="19" t="str">
        <f t="shared" ca="1" si="891"/>
        <v>-</v>
      </c>
      <c r="OK112" s="19" t="str">
        <f t="shared" ca="1" si="891"/>
        <v>-</v>
      </c>
      <c r="OL112" s="19" t="str">
        <f t="shared" ca="1" si="891"/>
        <v>-</v>
      </c>
      <c r="OM112" s="19" t="str">
        <f t="shared" ca="1" si="891"/>
        <v>-</v>
      </c>
      <c r="ON112" s="19">
        <f t="shared" ca="1" si="891"/>
        <v>0</v>
      </c>
      <c r="OO112" s="24">
        <v>0</v>
      </c>
    </row>
    <row r="113" spans="1:405" outlineLevel="2">
      <c r="A113" s="21">
        <f t="shared" si="158"/>
        <v>108</v>
      </c>
      <c r="B113" s="222">
        <f t="shared" ca="1" si="903"/>
        <v>103</v>
      </c>
      <c r="C113">
        <v>203</v>
      </c>
      <c r="D113" s="549" t="str">
        <f t="shared" ca="1" si="854"/>
        <v>GSM</v>
      </c>
      <c r="E113" t="b">
        <v>0</v>
      </c>
      <c r="F113" t="b">
        <v>0</v>
      </c>
      <c r="G113" t="b">
        <f t="shared" si="855"/>
        <v>0</v>
      </c>
      <c r="H113" s="237">
        <f t="shared" ca="1" si="904"/>
        <v>2</v>
      </c>
      <c r="I113" s="237">
        <f t="shared" ca="1" si="904"/>
        <v>1</v>
      </c>
      <c r="J113" s="237" t="str">
        <f t="shared" ca="1" si="904"/>
        <v/>
      </c>
      <c r="K113" s="237">
        <f t="shared" ca="1" si="904"/>
        <v>2</v>
      </c>
      <c r="L113" s="237">
        <f t="shared" ca="1" si="892"/>
        <v>2</v>
      </c>
      <c r="M113" s="237">
        <f t="shared" ca="1" si="892"/>
        <v>3</v>
      </c>
      <c r="N113" s="237">
        <f t="shared" ca="1" si="904"/>
        <v>3</v>
      </c>
      <c r="O113" s="237">
        <f t="shared" ca="1" si="892"/>
        <v>1</v>
      </c>
      <c r="P113" s="237">
        <f t="shared" ca="1" si="904"/>
        <v>1</v>
      </c>
      <c r="Q113" s="237">
        <f t="shared" ca="1" si="904"/>
        <v>4</v>
      </c>
      <c r="R113" s="237">
        <f t="shared" ca="1" si="904"/>
        <v>1</v>
      </c>
      <c r="S113" s="237">
        <f t="shared" ca="1" si="904"/>
        <v>1</v>
      </c>
      <c r="T113" s="237">
        <f t="shared" ca="1" si="904"/>
        <v>1</v>
      </c>
      <c r="U113" s="275"/>
      <c r="V113" s="275"/>
      <c r="W113" s="237">
        <f t="shared" ca="1" si="89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56"/>
        <v>1</v>
      </c>
      <c r="AH113" s="5">
        <f t="shared" ca="1" si="856"/>
        <v>1</v>
      </c>
      <c r="AI113" s="5">
        <f t="shared" ca="1" si="857"/>
        <v>0</v>
      </c>
      <c r="AJ113">
        <f t="shared" ca="1" si="858"/>
        <v>2</v>
      </c>
      <c r="AK113">
        <v>1</v>
      </c>
      <c r="AL113" s="231" t="str">
        <f ca="1">TEXT(LEFT(OFFSET(AL113,-1,0),5)+1,"00000")&amp;MID(OFFSET(AL113,-1,0),6,FIND(" ",OFFSET(AL113,-1,0),7)-5)
&amp; $D113           &amp; IF($IG113=0," FWM","")&amp;IF($IG113=1," MWM","")&amp;IF($IG113=5," Mat","")&amp;IF($IH113=TRUE,"&amp;BBT","    ")          &amp; " Day"&amp;INDEX(i.DOY,$N113,1)
&amp; " Scan"&amp;TEXT($O113,"0")        &amp;" "&amp; INDEX(DataMaster!$B$98:$B$104,$Q113,0)
&amp; " WP"&amp;TEXT($LW113*100,"000p")           &amp; " MP"&amp;TEXT($LX113*100,"000p")           &amp; " GP"&amp;TEXT($MG113*100,"000p")
&amp; " T_" &amp; IF(AND($CC113,$CE113),"TRUE ")        &amp; " (F"&amp;3+COUNTIF($CV113:$CY113,TRUE)&amp;3&amp;"N"&amp;$DM113&amp;$DN113&amp;")"</f>
        <v>00006 FeedSupply_DSP GSM MWM&amp;BBT Day204 Scan1 Prime WP100p MP100p GP100p T_TRUE  (F33N11)</v>
      </c>
      <c r="AM113" s="9" t="str">
        <f ca="1">IF(COUNTIF(AL$5:AL113,AL113)=1,"-","Dup")</f>
        <v>-</v>
      </c>
      <c r="AN113" s="9"/>
      <c r="AO113" s="237" t="str">
        <f t="shared" ca="1" si="905"/>
        <v>-</v>
      </c>
      <c r="AP113" s="237" t="str">
        <f t="shared" ca="1" si="905"/>
        <v>-</v>
      </c>
      <c r="AQ113" s="237" t="str">
        <f t="shared" ca="1" si="905"/>
        <v>-</v>
      </c>
      <c r="AR113" s="237" t="str">
        <f t="shared" ca="1" si="905"/>
        <v>-</v>
      </c>
      <c r="AS113" s="237" t="str">
        <f t="shared" ca="1" si="905"/>
        <v>-</v>
      </c>
      <c r="AT113" s="237" t="str">
        <f t="shared" ca="1" si="905"/>
        <v>-</v>
      </c>
      <c r="AU113" s="237" t="str">
        <f t="shared" ca="1" si="905"/>
        <v>-</v>
      </c>
      <c r="AV113" s="237" t="str">
        <f t="shared" ca="1" si="905"/>
        <v>-</v>
      </c>
      <c r="AW113" s="9"/>
      <c r="AX113" s="5" t="b">
        <f t="shared" ca="1" si="859"/>
        <v>0</v>
      </c>
      <c r="AY113" s="5" t="str">
        <f t="shared" ca="1" si="859"/>
        <v>-</v>
      </c>
      <c r="AZ113" s="5" t="b">
        <f t="shared" ca="1" si="859"/>
        <v>0</v>
      </c>
      <c r="BA113" s="5" t="b">
        <f t="shared" ca="1" si="859"/>
        <v>1</v>
      </c>
      <c r="BB113" s="5" t="b">
        <f t="shared" ca="1" si="859"/>
        <v>1</v>
      </c>
      <c r="BC113" s="144">
        <f t="shared" ca="1" si="859"/>
        <v>0</v>
      </c>
      <c r="BD113" s="19" t="b">
        <f t="shared" ca="1" si="860"/>
        <v>1</v>
      </c>
      <c r="BE113" s="9"/>
      <c r="BF113" s="5" t="str">
        <f t="shared" ca="1" si="861"/>
        <v>-</v>
      </c>
      <c r="BG113" s="19" t="str">
        <f t="shared" ca="1" si="862"/>
        <v>-</v>
      </c>
      <c r="BH113" s="19" t="str">
        <f t="shared" ca="1" si="862"/>
        <v>-</v>
      </c>
      <c r="BI113" s="19" t="str">
        <f t="shared" ca="1" si="862"/>
        <v>-</v>
      </c>
      <c r="BJ113" s="5" t="str">
        <f t="shared" ca="1" si="863"/>
        <v>-</v>
      </c>
      <c r="BK113" s="19" t="str">
        <f t="shared" ca="1" si="864"/>
        <v>-</v>
      </c>
      <c r="BL113" s="5" t="str">
        <f t="shared" ca="1" si="865"/>
        <v>-</v>
      </c>
      <c r="BM113" s="19" t="str">
        <f t="shared" ca="1" si="866"/>
        <v>-</v>
      </c>
      <c r="BN113" s="19" t="str">
        <f t="shared" ca="1" si="866"/>
        <v>-</v>
      </c>
      <c r="BO113" s="19" t="str">
        <f t="shared" ca="1" si="866"/>
        <v>-</v>
      </c>
      <c r="BP113" s="5" t="str">
        <f t="shared" ca="1" si="867"/>
        <v>-</v>
      </c>
      <c r="BQ113" s="9"/>
      <c r="BR113" s="19" t="str">
        <f t="shared" ca="1" si="868"/>
        <v>-</v>
      </c>
      <c r="BS113" s="19" t="str">
        <f t="shared" ca="1" si="868"/>
        <v>-</v>
      </c>
      <c r="BT113" s="19" t="str">
        <f t="shared" ca="1" si="868"/>
        <v>-</v>
      </c>
      <c r="BU113" s="19" t="str">
        <f t="shared" ca="1" si="868"/>
        <v>-</v>
      </c>
      <c r="BV113" s="19" t="str">
        <f t="shared" ca="1" si="868"/>
        <v>-</v>
      </c>
      <c r="BW113" s="19" t="str">
        <f t="shared" ca="1" si="868"/>
        <v>-</v>
      </c>
      <c r="BX113" s="19" t="str">
        <f t="shared" ca="1" si="868"/>
        <v>-</v>
      </c>
      <c r="BY113" s="19" t="str">
        <f t="shared" ca="1" si="868"/>
        <v>-</v>
      </c>
      <c r="BZ113" s="19" t="str">
        <f t="shared" ca="1" si="868"/>
        <v>-</v>
      </c>
      <c r="CA113" s="19" t="str">
        <f t="shared" ca="1" si="868"/>
        <v>-</v>
      </c>
      <c r="CB113" s="9"/>
      <c r="CC113" s="237" t="b">
        <f t="shared" ca="1" si="911"/>
        <v>1</v>
      </c>
      <c r="CD113" s="12" t="b">
        <v>1</v>
      </c>
      <c r="CE113" s="237" t="b">
        <f t="shared" ca="1" si="911"/>
        <v>1</v>
      </c>
      <c r="CF113" s="251">
        <f t="shared" ca="1" si="906"/>
        <v>2334102</v>
      </c>
      <c r="CG113" s="12" t="b">
        <v>1</v>
      </c>
      <c r="CH113" s="12">
        <v>0</v>
      </c>
      <c r="CI113" s="12" t="b">
        <v>0</v>
      </c>
      <c r="CJ113" s="237">
        <f t="shared" ca="1" si="907"/>
        <v>2334106</v>
      </c>
      <c r="CK113" s="19" t="str">
        <f t="shared" ca="1" si="895"/>
        <v>-</v>
      </c>
      <c r="CL113" s="12">
        <v>1</v>
      </c>
      <c r="CM113" s="12">
        <v>1</v>
      </c>
      <c r="CN113" s="9"/>
      <c r="CO113" s="444">
        <v>652</v>
      </c>
      <c r="CP113" s="444">
        <v>686</v>
      </c>
      <c r="CQ113" s="444">
        <v>721</v>
      </c>
      <c r="CR113" s="152">
        <v>378</v>
      </c>
      <c r="CS113" s="152">
        <v>413</v>
      </c>
      <c r="CT113" s="152">
        <v>448</v>
      </c>
      <c r="CU113" s="19" t="str">
        <f t="shared" ca="1" si="870"/>
        <v>-</v>
      </c>
      <c r="CV113" s="19" t="str">
        <f t="shared" ca="1" si="870"/>
        <v>-</v>
      </c>
      <c r="CW113" s="19" t="str">
        <f t="shared" ca="1" si="870"/>
        <v>-</v>
      </c>
      <c r="CX113" s="19" t="str">
        <f t="shared" ca="1" si="870"/>
        <v>-</v>
      </c>
      <c r="CY113" s="19" t="str">
        <f t="shared" ca="1" si="870"/>
        <v>-</v>
      </c>
      <c r="CZ113" s="19" t="b">
        <f t="shared" ca="1" si="870"/>
        <v>1</v>
      </c>
      <c r="DA113" s="19">
        <f t="shared" ca="1" si="870"/>
        <v>0</v>
      </c>
      <c r="DB113" s="19">
        <f t="shared" ca="1" si="870"/>
        <v>0</v>
      </c>
      <c r="DC113" s="19">
        <f t="shared" ca="1" si="870"/>
        <v>0</v>
      </c>
      <c r="DD113" s="19">
        <f t="shared" ca="1" si="870"/>
        <v>0</v>
      </c>
      <c r="DE113" s="19">
        <f t="shared" ca="1" si="870"/>
        <v>0</v>
      </c>
      <c r="DF113" s="19">
        <f t="shared" ca="1" si="870"/>
        <v>0</v>
      </c>
      <c r="DG113" s="19">
        <f t="shared" ca="1" si="870"/>
        <v>0</v>
      </c>
      <c r="DH113" s="19">
        <f t="shared" ca="1" si="870"/>
        <v>0</v>
      </c>
      <c r="DI113" s="19">
        <f t="shared" ca="1" si="870"/>
        <v>0</v>
      </c>
      <c r="DJ113" s="19">
        <f t="shared" ca="1" si="870"/>
        <v>0</v>
      </c>
      <c r="DK113" s="19">
        <f t="shared" ca="1" si="870"/>
        <v>0</v>
      </c>
      <c r="DL113" s="19">
        <f t="shared" ca="1" si="871"/>
        <v>0</v>
      </c>
      <c r="DM113" s="12">
        <v>1</v>
      </c>
      <c r="DN113" s="12">
        <v>1</v>
      </c>
      <c r="DO113" s="19">
        <f t="shared" ca="1" si="908"/>
        <v>0</v>
      </c>
      <c r="DP113" s="19" t="str">
        <f t="shared" ca="1" si="908"/>
        <v>-</v>
      </c>
      <c r="DQ113" s="19" t="str">
        <f t="shared" ca="1" si="908"/>
        <v>-</v>
      </c>
      <c r="DR113" s="19" t="str">
        <f t="shared" ca="1" si="908"/>
        <v>-</v>
      </c>
      <c r="DS113" s="19" t="str">
        <f t="shared" ca="1" si="871"/>
        <v>-</v>
      </c>
      <c r="DT113" s="19" t="str">
        <f t="shared" ca="1" si="871"/>
        <v>-</v>
      </c>
      <c r="DU113" s="19">
        <f t="shared" ca="1" si="871"/>
        <v>0</v>
      </c>
      <c r="DV113" s="19" t="str">
        <f t="shared" ca="1" si="871"/>
        <v>-</v>
      </c>
      <c r="DW113" s="19" t="str">
        <f t="shared" ca="1" si="871"/>
        <v>-</v>
      </c>
      <c r="DX113" s="19" t="str">
        <f t="shared" ca="1" si="871"/>
        <v>-</v>
      </c>
      <c r="DY113" s="19" t="str">
        <f t="shared" ca="1" si="871"/>
        <v>-</v>
      </c>
      <c r="DZ113" s="19" t="str">
        <f t="shared" ca="1" si="871"/>
        <v>-</v>
      </c>
      <c r="EA113" s="19" t="str">
        <f t="shared" ca="1" si="871"/>
        <v>-</v>
      </c>
      <c r="EB113" s="19" t="str">
        <f t="shared" ca="1" si="871"/>
        <v>-</v>
      </c>
      <c r="EC113" s="19" t="str">
        <f t="shared" ca="1" si="871"/>
        <v>-</v>
      </c>
      <c r="ED113" s="19">
        <f t="shared" ca="1" si="871"/>
        <v>0</v>
      </c>
      <c r="EE113" s="19">
        <f t="shared" ca="1" si="871"/>
        <v>0</v>
      </c>
      <c r="EF113" s="19">
        <f t="shared" ca="1" si="871"/>
        <v>0</v>
      </c>
      <c r="EG113" s="124">
        <f t="shared" ref="EG113:EX113" ca="1" si="913">IF(AND($K113=EG$9,$N113=EG$11,$AB113=EG$8,$AI113=EG$12),INDEX(i.FS_Strategy,$AC113+1,$AB113),0)</f>
        <v>0</v>
      </c>
      <c r="EH113" s="124">
        <f t="shared" ca="1" si="913"/>
        <v>0</v>
      </c>
      <c r="EI113" s="124">
        <f t="shared" ca="1" si="913"/>
        <v>0</v>
      </c>
      <c r="EJ113" s="124">
        <f t="shared" ca="1" si="913"/>
        <v>0</v>
      </c>
      <c r="EK113" s="124">
        <f t="shared" ca="1" si="913"/>
        <v>0</v>
      </c>
      <c r="EL113" s="124">
        <f t="shared" ca="1" si="913"/>
        <v>0</v>
      </c>
      <c r="EM113" s="124">
        <f t="shared" ca="1" si="913"/>
        <v>0</v>
      </c>
      <c r="EN113" s="124">
        <f t="shared" ca="1" si="913"/>
        <v>0</v>
      </c>
      <c r="EO113" s="124">
        <f t="shared" ca="1" si="913"/>
        <v>0</v>
      </c>
      <c r="EP113" s="124">
        <f t="shared" ca="1" si="913"/>
        <v>0</v>
      </c>
      <c r="EQ113" s="124">
        <f t="shared" ca="1" si="913"/>
        <v>0</v>
      </c>
      <c r="ER113" s="124">
        <f t="shared" ca="1" si="913"/>
        <v>0</v>
      </c>
      <c r="ES113" s="124">
        <f t="shared" ca="1" si="913"/>
        <v>0</v>
      </c>
      <c r="ET113" s="124">
        <f t="shared" ca="1" si="913"/>
        <v>0</v>
      </c>
      <c r="EU113" s="124">
        <f t="shared" ca="1" si="913"/>
        <v>0</v>
      </c>
      <c r="EV113" s="124">
        <f t="shared" ca="1" si="913"/>
        <v>0</v>
      </c>
      <c r="EW113" s="124">
        <f t="shared" ca="1" si="913"/>
        <v>0</v>
      </c>
      <c r="EX113" s="124">
        <f t="shared" ca="1" si="913"/>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14">IF(AND($K113=FB$9,$N113=FB$11,$AB113=FB$8),INDEX(i.FS_Strategy,$AE113+1,$AB113),0)</f>
        <v>0</v>
      </c>
      <c r="FC113" s="125">
        <f t="shared" ca="1" si="914"/>
        <v>0</v>
      </c>
      <c r="FD113" s="125">
        <f t="shared" ca="1" si="914"/>
        <v>0</v>
      </c>
      <c r="FE113" s="125">
        <f t="shared" ca="1" si="914"/>
        <v>0</v>
      </c>
      <c r="FF113" s="125">
        <f t="shared" ca="1" si="914"/>
        <v>0</v>
      </c>
      <c r="FG113" s="125">
        <f t="shared" ca="1" si="914"/>
        <v>0</v>
      </c>
      <c r="FH113" s="125">
        <f t="shared" ca="1" si="914"/>
        <v>0</v>
      </c>
      <c r="FI113" s="125">
        <f t="shared" ca="1" si="914"/>
        <v>0</v>
      </c>
      <c r="FJ113" s="125">
        <f t="shared" ca="1" si="914"/>
        <v>0</v>
      </c>
      <c r="FK113" s="125">
        <f t="shared" ca="1" si="914"/>
        <v>0</v>
      </c>
      <c r="FL113" s="125">
        <f t="shared" ca="1" si="914"/>
        <v>0</v>
      </c>
      <c r="FM113" s="125">
        <f t="shared" ca="1" si="914"/>
        <v>0</v>
      </c>
      <c r="FN113" s="125">
        <f t="shared" ca="1" si="914"/>
        <v>0</v>
      </c>
      <c r="FO113" s="124">
        <f t="shared" ref="FO113:GF113" ca="1" si="915">IF(AND($K113=FO$9,$N113=FO$11,$AB113=FO$8,$AI113=FO$12),INDEX(i.FS_Strategy,$AC113+1,$AB113),0)</f>
        <v>0</v>
      </c>
      <c r="FP113" s="124">
        <f t="shared" ca="1" si="915"/>
        <v>0</v>
      </c>
      <c r="FQ113" s="124">
        <f t="shared" ca="1" si="915"/>
        <v>0</v>
      </c>
      <c r="FR113" s="124">
        <f t="shared" ca="1" si="915"/>
        <v>0</v>
      </c>
      <c r="FS113" s="124">
        <f t="shared" ca="1" si="915"/>
        <v>0</v>
      </c>
      <c r="FT113" s="124">
        <f t="shared" ca="1" si="915"/>
        <v>0</v>
      </c>
      <c r="FU113" s="124">
        <f t="shared" ca="1" si="915"/>
        <v>0</v>
      </c>
      <c r="FV113" s="124">
        <f t="shared" ca="1" si="915"/>
        <v>0</v>
      </c>
      <c r="FW113" s="124">
        <f t="shared" ca="1" si="915"/>
        <v>0</v>
      </c>
      <c r="FX113" s="124">
        <f t="shared" ca="1" si="915"/>
        <v>0</v>
      </c>
      <c r="FY113" s="124">
        <f t="shared" ca="1" si="915"/>
        <v>0</v>
      </c>
      <c r="FZ113" s="124">
        <f t="shared" ca="1" si="915"/>
        <v>0</v>
      </c>
      <c r="GA113" s="124">
        <f t="shared" ca="1" si="915"/>
        <v>0</v>
      </c>
      <c r="GB113" s="124">
        <f t="shared" ca="1" si="915"/>
        <v>0</v>
      </c>
      <c r="GC113" s="124">
        <f t="shared" ca="1" si="915"/>
        <v>0</v>
      </c>
      <c r="GD113" s="124">
        <f t="shared" ca="1" si="915"/>
        <v>0</v>
      </c>
      <c r="GE113" s="124">
        <f t="shared" ca="1" si="915"/>
        <v>0</v>
      </c>
      <c r="GF113" s="124">
        <f t="shared" ca="1" si="915"/>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16">IF(AND($K113=GJ$9,$N113=GJ$11,$AB113=GJ$8),INDEX(i.FS_Strategy,$AE113+1,$AB113),0)</f>
        <v>0</v>
      </c>
      <c r="GK113" s="125">
        <f t="shared" ca="1" si="916"/>
        <v>0</v>
      </c>
      <c r="GL113" s="125">
        <f t="shared" ca="1" si="916"/>
        <v>0</v>
      </c>
      <c r="GM113" s="125">
        <f t="shared" ca="1" si="916"/>
        <v>0</v>
      </c>
      <c r="GN113" s="125">
        <f t="shared" ca="1" si="916"/>
        <v>0</v>
      </c>
      <c r="GO113" s="125">
        <f t="shared" ca="1" si="916"/>
        <v>0</v>
      </c>
      <c r="GP113" s="125">
        <f t="shared" ca="1" si="916"/>
        <v>0</v>
      </c>
      <c r="GQ113" s="125">
        <f t="shared" ca="1" si="916"/>
        <v>0</v>
      </c>
      <c r="GR113" s="125">
        <f t="shared" ca="1" si="916"/>
        <v>0</v>
      </c>
      <c r="GS113" s="125">
        <f t="shared" ca="1" si="916"/>
        <v>0</v>
      </c>
      <c r="GT113" s="125">
        <f t="shared" ca="1" si="916"/>
        <v>0</v>
      </c>
      <c r="GU113" s="125">
        <f t="shared" ca="1" si="916"/>
        <v>0</v>
      </c>
      <c r="GV113" s="125">
        <f t="shared" ca="1" si="916"/>
        <v>0</v>
      </c>
      <c r="GW113" s="124">
        <f t="shared" ref="GW113:HN113" ca="1" si="917">IF(AND($K113=GW$9,$N113=GW$11,$AB113=GW$8,$AI113=GW$12),INDEX(i.FS_Strategy,$AC113+1,$AB113),0)</f>
        <v>0</v>
      </c>
      <c r="GX113" s="124">
        <f t="shared" ca="1" si="917"/>
        <v>0</v>
      </c>
      <c r="GY113" s="124">
        <f t="shared" ca="1" si="917"/>
        <v>0</v>
      </c>
      <c r="GZ113" s="124">
        <f t="shared" ca="1" si="917"/>
        <v>0</v>
      </c>
      <c r="HA113" s="124">
        <f t="shared" ca="1" si="917"/>
        <v>0</v>
      </c>
      <c r="HB113" s="124">
        <f t="shared" ca="1" si="917"/>
        <v>0</v>
      </c>
      <c r="HC113" s="124">
        <f t="shared" ca="1" si="917"/>
        <v>0</v>
      </c>
      <c r="HD113" s="124">
        <f t="shared" ca="1" si="917"/>
        <v>0</v>
      </c>
      <c r="HE113" s="124">
        <f t="shared" ca="1" si="917"/>
        <v>0</v>
      </c>
      <c r="HF113" s="124">
        <f t="shared" ca="1" si="917"/>
        <v>0</v>
      </c>
      <c r="HG113" s="124">
        <f t="shared" ca="1" si="917"/>
        <v>0</v>
      </c>
      <c r="HH113" s="124">
        <f t="shared" ca="1" si="917"/>
        <v>0</v>
      </c>
      <c r="HI113" s="124">
        <f t="shared" ca="1" si="917"/>
        <v>0</v>
      </c>
      <c r="HJ113" s="124">
        <f t="shared" ca="1" si="917"/>
        <v>0</v>
      </c>
      <c r="HK113" s="124">
        <f t="shared" ca="1" si="917"/>
        <v>0</v>
      </c>
      <c r="HL113" s="124">
        <f t="shared" ca="1" si="917"/>
        <v>0</v>
      </c>
      <c r="HM113" s="124">
        <f t="shared" ca="1" si="917"/>
        <v>0</v>
      </c>
      <c r="HN113" s="124">
        <f t="shared" ca="1" si="917"/>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18">IF(AND($K113=HR$9,$N113=HR$11,$AB113=HR$8),INDEX(i.FS_Strategy,$AE113+1,$AB113),0)</f>
        <v>0</v>
      </c>
      <c r="HS113" s="125">
        <f t="shared" ca="1" si="918"/>
        <v>0</v>
      </c>
      <c r="HT113" s="125">
        <f t="shared" ca="1" si="918"/>
        <v>0</v>
      </c>
      <c r="HU113" s="125">
        <f t="shared" ca="1" si="918"/>
        <v>0</v>
      </c>
      <c r="HV113" s="125">
        <f t="shared" ca="1" si="918"/>
        <v>0</v>
      </c>
      <c r="HW113" s="125">
        <f t="shared" ca="1" si="918"/>
        <v>0</v>
      </c>
      <c r="HX113" s="125">
        <f t="shared" ca="1" si="918"/>
        <v>0</v>
      </c>
      <c r="HY113" s="125">
        <f t="shared" ca="1" si="918"/>
        <v>0</v>
      </c>
      <c r="HZ113" s="125">
        <f t="shared" ca="1" si="918"/>
        <v>0</v>
      </c>
      <c r="IA113" s="125">
        <f t="shared" ca="1" si="918"/>
        <v>0</v>
      </c>
      <c r="IB113" s="125">
        <f t="shared" ca="1" si="918"/>
        <v>0</v>
      </c>
      <c r="IC113" s="125">
        <f t="shared" ca="1" si="918"/>
        <v>0</v>
      </c>
      <c r="ID113" s="125">
        <f t="shared" ca="1" si="918"/>
        <v>0</v>
      </c>
      <c r="IE113" s="5">
        <f t="shared" ca="1" si="875"/>
        <v>67</v>
      </c>
      <c r="IF113" s="9"/>
      <c r="IG113" s="5">
        <f t="shared" ca="1" si="876"/>
        <v>1</v>
      </c>
      <c r="IH113" s="12" t="b">
        <v>1</v>
      </c>
      <c r="II113" s="19">
        <f t="shared" ca="1" si="877"/>
        <v>0</v>
      </c>
      <c r="IJ113" s="5">
        <f t="shared" ca="1" si="876"/>
        <v>55</v>
      </c>
      <c r="IK113" s="19">
        <f t="shared" ca="1" si="877"/>
        <v>1</v>
      </c>
      <c r="IL113" s="19">
        <f t="shared" ca="1" si="877"/>
        <v>0</v>
      </c>
      <c r="IM113" s="19">
        <f t="shared" ca="1" si="877"/>
        <v>0</v>
      </c>
      <c r="IN113" s="19">
        <f t="shared" ca="1" si="877"/>
        <v>0</v>
      </c>
      <c r="IO113" s="19">
        <f t="shared" ca="1" si="877"/>
        <v>0</v>
      </c>
      <c r="IP113" s="19">
        <f t="shared" ca="1" si="877"/>
        <v>0</v>
      </c>
      <c r="IQ113" s="19">
        <f t="shared" ca="1" si="877"/>
        <v>0</v>
      </c>
      <c r="IR113" s="19">
        <f t="shared" ca="1" si="877"/>
        <v>0</v>
      </c>
      <c r="IS113" s="19">
        <f t="shared" ca="1" si="877"/>
        <v>0</v>
      </c>
      <c r="IT113" s="19">
        <f t="shared" ca="1" si="877"/>
        <v>0</v>
      </c>
      <c r="IU113" s="19">
        <f t="shared" ca="1" si="877"/>
        <v>0</v>
      </c>
      <c r="IV113" s="19">
        <f t="shared" ca="1" si="877"/>
        <v>0</v>
      </c>
      <c r="IW113" s="19">
        <f t="shared" ca="1" si="877"/>
        <v>0</v>
      </c>
      <c r="IX113" s="19">
        <f t="shared" ca="1" si="877"/>
        <v>0</v>
      </c>
      <c r="IY113" s="19">
        <f t="shared" ca="1" si="877"/>
        <v>0</v>
      </c>
      <c r="IZ113" s="19">
        <f t="shared" ca="1" si="877"/>
        <v>0</v>
      </c>
      <c r="JA113" s="19">
        <f t="shared" ca="1" si="877"/>
        <v>0</v>
      </c>
      <c r="JB113" s="19">
        <f t="shared" ca="1" si="877"/>
        <v>0</v>
      </c>
      <c r="JC113" s="19">
        <f t="shared" ca="1" si="877"/>
        <v>0</v>
      </c>
      <c r="JD113" s="19">
        <f t="shared" ca="1" si="877"/>
        <v>0</v>
      </c>
      <c r="JE113" s="19">
        <f t="shared" ca="1" si="877"/>
        <v>0</v>
      </c>
      <c r="JF113" s="19">
        <f t="shared" ca="1" si="877"/>
        <v>0</v>
      </c>
      <c r="JG113" s="19">
        <f t="shared" ca="1" si="877"/>
        <v>1</v>
      </c>
      <c r="JH113" s="19">
        <f t="shared" ca="1" si="877"/>
        <v>0</v>
      </c>
      <c r="JI113" s="19">
        <f t="shared" ca="1" si="877"/>
        <v>1</v>
      </c>
      <c r="JJ113" s="9"/>
      <c r="JK113" s="5" t="b">
        <f t="shared" ca="1" si="878"/>
        <v>0</v>
      </c>
      <c r="JL113" s="19" t="str">
        <f t="shared" ca="1" si="879"/>
        <v>-</v>
      </c>
      <c r="JM113" s="19" t="str">
        <f t="shared" ca="1" si="879"/>
        <v>-</v>
      </c>
      <c r="JN113" s="5" t="b">
        <f t="shared" ca="1" si="880"/>
        <v>0</v>
      </c>
      <c r="JO113" s="5" t="b">
        <f t="shared" ca="1" si="880"/>
        <v>0</v>
      </c>
      <c r="JP113" s="5" t="b">
        <f t="shared" ca="1" si="880"/>
        <v>1</v>
      </c>
      <c r="JQ113" s="144">
        <f t="shared" ca="1" si="898"/>
        <v>1</v>
      </c>
      <c r="JR113" s="144">
        <f t="shared" ca="1" si="898"/>
        <v>1</v>
      </c>
      <c r="JS113" s="19" t="str">
        <f t="shared" ca="1" si="899"/>
        <v>-</v>
      </c>
      <c r="JT113" s="19" t="str">
        <f t="shared" ca="1" si="899"/>
        <v>-</v>
      </c>
      <c r="JU113" s="19" t="str">
        <f t="shared" ca="1" si="899"/>
        <v>-</v>
      </c>
      <c r="JV113" s="19" t="str">
        <f t="shared" ca="1" si="899"/>
        <v>-</v>
      </c>
      <c r="JW113" s="19">
        <f t="shared" ca="1" si="899"/>
        <v>1</v>
      </c>
      <c r="JX113" s="19">
        <f t="shared" ca="1" si="899"/>
        <v>0.66</v>
      </c>
      <c r="JY113" s="19" t="str">
        <f t="shared" ca="1" si="899"/>
        <v>-</v>
      </c>
      <c r="JZ113" s="5" t="b">
        <v>0</v>
      </c>
      <c r="KA113" s="237">
        <f t="shared" ca="1" si="910"/>
        <v>2</v>
      </c>
      <c r="KB113" s="237">
        <f t="shared" ca="1" si="910"/>
        <v>2</v>
      </c>
      <c r="KC113" s="237">
        <f t="shared" ca="1" si="910"/>
        <v>2</v>
      </c>
      <c r="KD113" s="237">
        <f t="shared" ca="1" si="910"/>
        <v>2</v>
      </c>
      <c r="KE113" s="237">
        <f t="shared" ca="1" si="910"/>
        <v>2</v>
      </c>
      <c r="KF113" s="237">
        <f t="shared" ca="1" si="910"/>
        <v>2</v>
      </c>
      <c r="KG113" s="237">
        <f t="shared" ca="1" si="910"/>
        <v>2</v>
      </c>
      <c r="KH113" s="237">
        <f t="shared" ca="1" si="910"/>
        <v>2</v>
      </c>
      <c r="KI113" s="5" t="str">
        <f t="array" aca="1" ref="KI113" ca="1">IF(OR(KJ113:KP113&lt;&gt;"-"),TRUE,"-")</f>
        <v>-</v>
      </c>
      <c r="KJ113" s="19" t="str">
        <f t="shared" ca="1" si="901"/>
        <v>-</v>
      </c>
      <c r="KK113" s="19" t="str">
        <f t="shared" ca="1" si="901"/>
        <v>-</v>
      </c>
      <c r="KL113" s="19" t="str">
        <f t="shared" ca="1" si="901"/>
        <v>-</v>
      </c>
      <c r="KM113" s="19" t="str">
        <f t="shared" ca="1" si="901"/>
        <v>-</v>
      </c>
      <c r="KN113" s="19" t="str">
        <f t="shared" ca="1" si="901"/>
        <v>-</v>
      </c>
      <c r="KO113" s="19" t="str">
        <f t="shared" ca="1" si="901"/>
        <v>-</v>
      </c>
      <c r="KP113" s="19" t="str">
        <f t="shared" ca="1" si="901"/>
        <v>-</v>
      </c>
      <c r="KQ113" s="19" t="b">
        <f t="shared" ca="1" si="901"/>
        <v>0</v>
      </c>
      <c r="KR113" s="144">
        <f t="shared" ca="1" si="882"/>
        <v>2</v>
      </c>
      <c r="KS113" s="19">
        <f t="shared" ca="1" si="901"/>
        <v>2</v>
      </c>
      <c r="KT113" s="19" t="b">
        <f t="shared" ca="1" si="901"/>
        <v>0</v>
      </c>
      <c r="KU113" s="19" t="str">
        <f t="shared" ca="1" si="901"/>
        <v>-</v>
      </c>
      <c r="KV113" s="5" t="str">
        <f t="shared" ca="1" si="883"/>
        <v>-</v>
      </c>
      <c r="KW113" s="5" t="str">
        <f t="shared" ca="1" si="883"/>
        <v>-</v>
      </c>
      <c r="KX113" s="5" t="str">
        <f t="shared" ca="1" si="883"/>
        <v>-</v>
      </c>
      <c r="KY113" s="5" t="str">
        <f t="shared" ca="1" si="883"/>
        <v>-</v>
      </c>
      <c r="KZ113" s="19" t="b">
        <f t="shared" ca="1" si="902"/>
        <v>0</v>
      </c>
      <c r="LA113" s="19" t="str">
        <f t="shared" ca="1" si="902"/>
        <v>-</v>
      </c>
      <c r="LB113" s="19" t="str">
        <f t="shared" ca="1" si="902"/>
        <v>-</v>
      </c>
      <c r="LC113" s="19" t="b">
        <f t="shared" ca="1" si="902"/>
        <v>1</v>
      </c>
      <c r="LD113" s="19">
        <f t="shared" ca="1" si="902"/>
        <v>0.75</v>
      </c>
      <c r="LE113" s="19">
        <f t="shared" ca="1" si="902"/>
        <v>0.75</v>
      </c>
      <c r="LF113" s="19">
        <f t="shared" ca="1" si="902"/>
        <v>0.99</v>
      </c>
      <c r="LG113" s="19">
        <f t="shared" ca="1" si="902"/>
        <v>0.5</v>
      </c>
      <c r="LH113" s="19">
        <f t="shared" ca="1" si="902"/>
        <v>0</v>
      </c>
      <c r="LI113" s="19">
        <f t="shared" ca="1" si="902"/>
        <v>0</v>
      </c>
      <c r="LJ113" s="19" t="str">
        <f t="shared" ca="1" si="902"/>
        <v>-</v>
      </c>
      <c r="LK113" s="5" t="str" cm="1">
        <f t="array" aca="1" ref="LK113" ca="1">INDEX(i.meatgrid,$Q113,LK$7)</f>
        <v>-</v>
      </c>
      <c r="LL113" s="19" t="str">
        <f t="shared" ca="1" si="884"/>
        <v>-</v>
      </c>
      <c r="LM113" s="5">
        <f t="shared" ca="1" si="885"/>
        <v>1</v>
      </c>
      <c r="LN113" s="9"/>
      <c r="LO113" s="19">
        <f t="shared" ca="1" si="884"/>
        <v>70</v>
      </c>
      <c r="LP113" s="19">
        <f t="shared" ca="1" si="886"/>
        <v>50</v>
      </c>
      <c r="LQ113" s="19">
        <f t="shared" ca="1" si="886"/>
        <v>80</v>
      </c>
      <c r="LR113" s="19">
        <f t="shared" ca="1" si="886"/>
        <v>50</v>
      </c>
      <c r="LS113" s="5" t="b" cm="1">
        <f t="array" aca="1" ref="LS113" ca="1">INDEX(i.meatgrid,$Q113,LS$7)</f>
        <v>0</v>
      </c>
      <c r="LT113" s="5" t="b" cm="1">
        <f t="array" aca="1" ref="LT113" ca="1">INDEX(i.meatgrid,$Q113,LT$7)</f>
        <v>0</v>
      </c>
      <c r="LU113" s="5" cm="1">
        <f t="array" aca="1" ref="LU113" ca="1">INDEX(i.meatgrid,$Q113,LU$7)</f>
        <v>40</v>
      </c>
      <c r="LV113" s="5" t="str" cm="1">
        <f t="array" aca="1" ref="LV113" ca="1">INDEX(i.meatgrid,$Q113,LV$7)</f>
        <v>-</v>
      </c>
      <c r="LW113" s="19">
        <f t="shared" ca="1" si="887"/>
        <v>1</v>
      </c>
      <c r="LX113" s="5">
        <f t="shared" ca="1" si="888"/>
        <v>1</v>
      </c>
      <c r="LY113" s="5" cm="1">
        <f t="array" aca="1" ref="LY113" ca="1">INDEX(i.meatgrid,$Q113,LY$7)</f>
        <v>1</v>
      </c>
      <c r="LZ113" s="5" cm="1">
        <f t="array" aca="1" ref="LZ113" ca="1">INDEX(i.meatgrid,$Q113,LZ$7)</f>
        <v>0</v>
      </c>
      <c r="MA113" s="5" cm="1">
        <f t="array" aca="1" ref="MA113" ca="1">INDEX(i.meatgrid,$Q113,MA$7)</f>
        <v>0</v>
      </c>
      <c r="MB113" s="5" cm="1">
        <f t="array" aca="1" ref="MB113" ca="1">INDEX(i.meatgrid,$Q113,MB$7)</f>
        <v>0</v>
      </c>
      <c r="MC113" s="5" cm="1">
        <f t="array" aca="1" ref="MC113" ca="1">INDEX(i.meatgrid,$Q113,MC$7)</f>
        <v>0</v>
      </c>
      <c r="MD113" s="5" cm="1">
        <f t="array" aca="1" ref="MD113" ca="1">INDEX(i.meatgrid,$Q113,MD$7)</f>
        <v>1</v>
      </c>
      <c r="ME113" s="5" cm="1">
        <f t="array" aca="1" ref="ME113" ca="1">INDEX(i.meatgrid,$Q113,ME$7)</f>
        <v>1</v>
      </c>
      <c r="MF113" s="5" cm="1">
        <f t="array" aca="1" ref="MF113" ca="1">INDEX(i.meatgrid,$Q113,MF$7)</f>
        <v>1</v>
      </c>
      <c r="MG113" s="19">
        <f t="shared" ca="1" si="889"/>
        <v>1</v>
      </c>
      <c r="MH113" s="9"/>
      <c r="MI113" s="19" t="b">
        <f t="shared" ca="1" si="890"/>
        <v>0</v>
      </c>
      <c r="MJ113" s="19" t="b">
        <f t="shared" ca="1" si="890"/>
        <v>0</v>
      </c>
      <c r="MK113" s="19">
        <f t="shared" ca="1" si="890"/>
        <v>1</v>
      </c>
      <c r="ML113" s="19">
        <f t="shared" ca="1" si="890"/>
        <v>0.75</v>
      </c>
      <c r="MM113" s="19">
        <f t="shared" ca="1" si="890"/>
        <v>0.75</v>
      </c>
      <c r="MN113" s="19">
        <f t="shared" ca="1" si="890"/>
        <v>0.8</v>
      </c>
      <c r="MO113" s="19">
        <f t="shared" ca="1" si="890"/>
        <v>0.82499999999999996</v>
      </c>
      <c r="MP113" s="19">
        <f t="shared" ca="1" si="890"/>
        <v>0.875</v>
      </c>
      <c r="MQ113" s="19">
        <f t="shared" ca="1" si="890"/>
        <v>0.9</v>
      </c>
      <c r="MR113" s="19">
        <f t="shared" ca="1" si="890"/>
        <v>1</v>
      </c>
      <c r="MS113" s="19">
        <f t="shared" ca="1" si="890"/>
        <v>0.875</v>
      </c>
      <c r="MT113" s="19" t="b">
        <f t="shared" ca="1" si="890"/>
        <v>1</v>
      </c>
      <c r="MU113" s="19">
        <f t="shared" ca="1" si="890"/>
        <v>74.989999999999995</v>
      </c>
      <c r="MV113" s="19" t="str">
        <f t="shared" ca="1" si="890"/>
        <v>-</v>
      </c>
      <c r="MW113" s="19" t="str">
        <f t="shared" ca="1" si="890"/>
        <v>-</v>
      </c>
      <c r="MX113" s="19" t="str">
        <f t="shared" ca="1" si="890"/>
        <v>-</v>
      </c>
      <c r="MY113" s="19" t="str">
        <f t="shared" ca="1" si="891"/>
        <v>-</v>
      </c>
      <c r="MZ113" s="19" t="str">
        <f t="shared" ca="1" si="891"/>
        <v>-</v>
      </c>
      <c r="NA113" s="19" t="str">
        <f t="shared" ca="1" si="891"/>
        <v>-</v>
      </c>
      <c r="NB113" s="19" t="str">
        <f t="shared" ca="1" si="891"/>
        <v>-</v>
      </c>
      <c r="NC113" s="19">
        <f t="shared" ca="1" si="891"/>
        <v>36.99</v>
      </c>
      <c r="ND113" s="19">
        <f t="shared" ca="1" si="891"/>
        <v>36.99</v>
      </c>
      <c r="NE113" s="19" t="str">
        <f t="shared" ca="1" si="891"/>
        <v>-</v>
      </c>
      <c r="NF113" s="19" t="str">
        <f t="shared" ca="1" si="891"/>
        <v>-</v>
      </c>
      <c r="NG113" s="19" t="str">
        <f t="shared" ca="1" si="891"/>
        <v>-</v>
      </c>
      <c r="NH113" s="19" t="str">
        <f t="shared" ca="1" si="891"/>
        <v>-</v>
      </c>
      <c r="NI113" s="19" t="str">
        <f t="shared" ca="1" si="891"/>
        <v>-</v>
      </c>
      <c r="NJ113" s="19">
        <f t="shared" ca="1" si="891"/>
        <v>49.99</v>
      </c>
      <c r="NK113" s="19">
        <f t="shared" ca="1" si="891"/>
        <v>49.99</v>
      </c>
      <c r="NL113" s="19">
        <f t="shared" ca="1" si="891"/>
        <v>49.99</v>
      </c>
      <c r="NM113" s="19">
        <f t="shared" ca="1" si="891"/>
        <v>49.99</v>
      </c>
      <c r="NN113" s="19">
        <f t="shared" ca="1" si="891"/>
        <v>49.99</v>
      </c>
      <c r="NO113" s="19">
        <f t="shared" ca="1" si="891"/>
        <v>49.99</v>
      </c>
      <c r="NP113" s="19">
        <f t="shared" ca="1" si="891"/>
        <v>49.99</v>
      </c>
      <c r="NQ113" s="19">
        <f t="shared" ca="1" si="891"/>
        <v>49.99</v>
      </c>
      <c r="NR113" s="19">
        <f t="shared" ca="1" si="891"/>
        <v>412.99</v>
      </c>
      <c r="NS113" s="19">
        <f t="shared" ca="1" si="891"/>
        <v>412.99</v>
      </c>
      <c r="NT113" s="19" t="str">
        <f t="shared" ca="1" si="891"/>
        <v>-</v>
      </c>
      <c r="NU113" s="19" t="str">
        <f t="shared" ca="1" si="891"/>
        <v>-</v>
      </c>
      <c r="NV113" s="19" t="str">
        <f t="shared" ca="1" si="891"/>
        <v>-</v>
      </c>
      <c r="NW113" s="19" t="str">
        <f t="shared" ca="1" si="891"/>
        <v>-</v>
      </c>
      <c r="NX113" s="19" t="str">
        <f t="shared" ca="1" si="891"/>
        <v>-</v>
      </c>
      <c r="NY113" s="19">
        <f t="shared" ca="1" si="891"/>
        <v>6.8900000000000006</v>
      </c>
      <c r="NZ113" s="19">
        <f t="shared" ca="1" si="891"/>
        <v>6.8900000000000006</v>
      </c>
      <c r="OA113" s="19">
        <f t="shared" ref="OA113:PP113" ca="1" si="919">OFFSET(OA$5,$B113,0)</f>
        <v>6.8900000000000006</v>
      </c>
      <c r="OB113" s="19">
        <f t="shared" ca="1" si="919"/>
        <v>6.8900000000000006</v>
      </c>
      <c r="OC113" s="19">
        <f t="shared" ca="1" si="919"/>
        <v>6.8900000000000006</v>
      </c>
      <c r="OD113" s="19">
        <f t="shared" ca="1" si="919"/>
        <v>6.8900000000000006</v>
      </c>
      <c r="OE113" s="19">
        <f t="shared" ca="1" si="919"/>
        <v>6.8900000000000006</v>
      </c>
      <c r="OF113" s="19">
        <f t="shared" ca="1" si="919"/>
        <v>6.8900000000000006</v>
      </c>
      <c r="OG113" s="19">
        <f t="shared" ca="1" si="919"/>
        <v>346.99</v>
      </c>
      <c r="OH113" s="19">
        <f t="shared" ca="1" si="919"/>
        <v>346.99</v>
      </c>
      <c r="OI113" s="19" t="str">
        <f t="shared" ca="1" si="919"/>
        <v>-</v>
      </c>
      <c r="OJ113" s="19" t="str">
        <f t="shared" ca="1" si="919"/>
        <v>-</v>
      </c>
      <c r="OK113" s="19" t="str">
        <f t="shared" ca="1" si="919"/>
        <v>-</v>
      </c>
      <c r="OL113" s="19" t="str">
        <f t="shared" ca="1" si="919"/>
        <v>-</v>
      </c>
      <c r="OM113" s="19" t="str">
        <f t="shared" ca="1" si="919"/>
        <v>-</v>
      </c>
      <c r="ON113" s="19">
        <f t="shared" ca="1" si="919"/>
        <v>0</v>
      </c>
      <c r="OO113" s="24">
        <v>0</v>
      </c>
    </row>
    <row r="114" spans="1:405"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0.205</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9"/>
      <c r="LO114" s="14"/>
      <c r="LP114" s="14"/>
      <c r="LQ114" s="14"/>
      <c r="LR114" s="14"/>
      <c r="LS114" s="14"/>
      <c r="LT114" s="14"/>
      <c r="LU114" s="14"/>
      <c r="LV114" s="14"/>
      <c r="LW114" s="14"/>
      <c r="LX114" s="14"/>
      <c r="LY114" s="14"/>
      <c r="LZ114" s="14"/>
      <c r="MA114" s="14"/>
      <c r="MB114" s="14"/>
      <c r="MC114" s="14"/>
      <c r="MD114" s="14"/>
      <c r="ME114" s="14"/>
      <c r="MF114" s="14"/>
      <c r="MG114" s="14"/>
      <c r="MH114" s="9"/>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24">
        <v>0</v>
      </c>
    </row>
    <row r="115" spans="1:405">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9"/>
      <c r="LO115" s="515"/>
      <c r="LP115" s="515"/>
      <c r="LQ115" s="515"/>
      <c r="LR115" s="515"/>
      <c r="LS115" s="515"/>
      <c r="LT115" s="515"/>
      <c r="LU115" s="515"/>
      <c r="LV115" s="515"/>
      <c r="LW115" s="515"/>
      <c r="LX115" s="515"/>
      <c r="LY115" s="515"/>
      <c r="LZ115" s="515"/>
      <c r="MA115" s="515"/>
      <c r="MB115" s="515"/>
      <c r="MC115" s="515"/>
      <c r="MD115" s="515"/>
      <c r="ME115" s="515"/>
      <c r="MF115" s="515"/>
      <c r="MG115" s="515"/>
      <c r="MH115" s="9"/>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24">
        <v>0</v>
      </c>
    </row>
    <row r="116" spans="1:405"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9"/>
      <c r="LO116" s="14"/>
      <c r="LP116" s="14"/>
      <c r="LQ116" s="14"/>
      <c r="LR116" s="14"/>
      <c r="LS116" s="14"/>
      <c r="LT116" s="14"/>
      <c r="LU116" s="14"/>
      <c r="LV116" s="14"/>
      <c r="LW116" s="14"/>
      <c r="LX116" s="14"/>
      <c r="LY116" s="14"/>
      <c r="LZ116" s="14"/>
      <c r="MA116" s="14"/>
      <c r="MB116" s="14"/>
      <c r="MC116" s="14"/>
      <c r="MD116" s="14"/>
      <c r="ME116" s="14"/>
      <c r="MF116" s="14"/>
      <c r="MG116" s="14"/>
      <c r="MH116" s="9"/>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24">
        <v>0</v>
      </c>
    </row>
    <row r="117" spans="1:405" outlineLevel="1">
      <c r="A117" s="21">
        <f t="shared" si="158"/>
        <v>112</v>
      </c>
      <c r="B117" s="29">
        <f>$A$14</f>
        <v>9</v>
      </c>
      <c r="C117">
        <v>204</v>
      </c>
      <c r="D117" s="144" t="str">
        <f t="shared" ref="D117:D122" si="920">INDEX(i.Region_Desc,$K117,1)</f>
        <v>GSM</v>
      </c>
      <c r="E117" t="b">
        <v>0</v>
      </c>
      <c r="F117" t="b">
        <v>0</v>
      </c>
      <c r="G117" t="b">
        <f t="shared" ref="G117:G122" si="921">E117</f>
        <v>0</v>
      </c>
      <c r="H117" s="325">
        <v>2</v>
      </c>
      <c r="I117" s="325">
        <v>1</v>
      </c>
      <c r="J117" s="29" t="str">
        <f>""</f>
        <v/>
      </c>
      <c r="K117" s="29">
        <f>d.Region</f>
        <v>2</v>
      </c>
      <c r="L117" s="29">
        <v>2</v>
      </c>
      <c r="M117" s="29">
        <v>2</v>
      </c>
      <c r="N117" s="325">
        <v>3</v>
      </c>
      <c r="O117" s="325">
        <v>1</v>
      </c>
      <c r="P117" s="29">
        <v>1</v>
      </c>
      <c r="Q117" s="29">
        <v>2</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22">INDEX(i.FlkStrctr,$M117,AG$7)</f>
        <v>2</v>
      </c>
      <c r="AH117" s="5">
        <f t="shared" si="922"/>
        <v>0</v>
      </c>
      <c r="AI117" s="5">
        <f t="shared" ref="AI117:AI122" si="923">INDEX(i.StdELMan,($K117-1)*12+($M117-1)*3+$N117,AI$7)</f>
        <v>1</v>
      </c>
      <c r="AJ117">
        <f t="shared" ref="AJ117:AJ122" si="924">IFERROR(MOD($CF117,100),0)</f>
        <v>11</v>
      </c>
      <c r="AL117" s="235" t="str">
        <f ca="1">TEXT(LEFT(OFFSET(AL117,-1,0),5)+1,"00000")&amp;MID(OFFSET(AL117,-1,0),6,FIND(" ",OFFSET(AL117,-1,0),7)-5)
&amp; $D117           &amp; " Day"&amp;INDEX(i.DOY,$N117,1)              &amp; IF($IG117=0," FWM","")&amp;IF($IG117=1," MWM","")&amp;IF($IG117=5," Mat","")&amp;IF($IH117=TRUE,"&amp;BBT","    ")
&amp;INDEX(DataMaster!$B$98:$B$104,$Q117,0)    &amp;IF(JL117," SR"&amp;JM117,"")&amp; " WP"&amp;TEXT($LW117*100,"000p")           &amp; " MP"&amp;TEXT($LX117*100,"000p")           &amp; " GP"&amp;TEXT($MG117*100,"000p")
&amp; " (F"&amp;3+COUNTIF($CV117:$CY117,TRUE)&amp;3&amp;"N"&amp;$DM117&amp;$DN117&amp;")"</f>
        <v>00001 FeedSupply_DSP GSM Day204 MWM    Only export SR10.03575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25">INDEX(i.model_structure,$H117,AX$7)</f>
        <v>0</v>
      </c>
      <c r="AY117" s="5" t="str">
        <f t="shared" si="925"/>
        <v>-</v>
      </c>
      <c r="AZ117" s="5" t="b">
        <f t="shared" si="925"/>
        <v>0</v>
      </c>
      <c r="BA117" s="5" t="b">
        <f t="shared" si="925"/>
        <v>1</v>
      </c>
      <c r="BB117" s="5" t="b">
        <f t="shared" si="925"/>
        <v>1</v>
      </c>
      <c r="BC117" s="144">
        <f t="shared" si="925"/>
        <v>0</v>
      </c>
      <c r="BD117" s="19" t="b">
        <f t="shared" ref="BD117:BD122" ca="1" si="926">OFFSET(BD$5,$B117,0)</f>
        <v>1</v>
      </c>
      <c r="BE117" s="9"/>
      <c r="BF117" s="5" t="str">
        <f t="shared" ref="BF117:BF122" ca="1" si="927">IF($M117&lt;&gt;4,OFFSET(BF$5,$B117,0),1)</f>
        <v>-</v>
      </c>
      <c r="BG117" s="19" t="str">
        <f t="shared" ref="BG117:BI122" ca="1" si="928">OFFSET(BG$5,$B117,0)</f>
        <v>-</v>
      </c>
      <c r="BH117" s="19" t="str">
        <f t="shared" ca="1" si="928"/>
        <v>-</v>
      </c>
      <c r="BI117" s="19" t="str">
        <f t="shared" ca="1" si="928"/>
        <v>-</v>
      </c>
      <c r="BJ117" s="5" t="str">
        <f t="shared" ref="BJ117:BJ122" ca="1" si="929">IF($M117&lt;&gt;4,OFFSET(BJ$5,$B117,0),1)</f>
        <v>-</v>
      </c>
      <c r="BK117" s="19" t="str">
        <f t="shared" ref="BK117:BK122" ca="1" si="930">OFFSET(BK$5,$B117,0)</f>
        <v>-</v>
      </c>
      <c r="BL117" s="5" t="str">
        <f t="shared" ref="BL117:BL122" ca="1" si="931">IF($M117&lt;&gt;4,OFFSET(BL$5,$B117,0),1)</f>
        <v>-</v>
      </c>
      <c r="BM117" s="19" t="str">
        <f t="shared" ref="BM117:BO122" ca="1" si="932">OFFSET(BM$5,$B117,0)</f>
        <v>-</v>
      </c>
      <c r="BN117" s="19" t="str">
        <f t="shared" ca="1" si="932"/>
        <v>-</v>
      </c>
      <c r="BO117" s="19" t="str">
        <f t="shared" ca="1" si="932"/>
        <v>-</v>
      </c>
      <c r="BP117" s="5" t="str">
        <f t="shared" ref="BP117:BP122" ca="1" si="933">IF($M117&lt;&gt;4,OFFSET(BP$5,$B117,0),1)</f>
        <v>-</v>
      </c>
      <c r="BQ117" s="9"/>
      <c r="BR117" s="19" t="str">
        <f t="shared" ref="BR117:CA122" ca="1" si="934">OFFSET(BR$5,$B117,0)</f>
        <v>-</v>
      </c>
      <c r="BS117" s="19" t="str">
        <f t="shared" ca="1" si="934"/>
        <v>-</v>
      </c>
      <c r="BT117" s="19" t="str">
        <f t="shared" ca="1" si="934"/>
        <v>-</v>
      </c>
      <c r="BU117" s="19" t="str">
        <f t="shared" ca="1" si="934"/>
        <v>-</v>
      </c>
      <c r="BV117" s="19" t="str">
        <f t="shared" ca="1" si="934"/>
        <v>-</v>
      </c>
      <c r="BW117" s="19" t="str">
        <f t="shared" ca="1" si="934"/>
        <v>-</v>
      </c>
      <c r="BX117" s="19" t="str">
        <f t="shared" ca="1" si="934"/>
        <v>-</v>
      </c>
      <c r="BY117" s="19" t="str">
        <f t="shared" ca="1" si="934"/>
        <v>-</v>
      </c>
      <c r="BZ117" s="19" t="str">
        <f t="shared" ca="1" si="934"/>
        <v>-</v>
      </c>
      <c r="CA117" s="19" t="str">
        <f t="shared" ca="1" si="934"/>
        <v>-</v>
      </c>
      <c r="CB117" s="9"/>
      <c r="CC117" s="12" t="b">
        <v>0</v>
      </c>
      <c r="CD117" s="12" t="b">
        <v>0</v>
      </c>
      <c r="CE117" s="12" t="b">
        <v>0</v>
      </c>
      <c r="CF117" s="12">
        <f>VALUE($K117&amp;$M117&amp;$N117&amp;$O117&amp;"1")</f>
        <v>22311</v>
      </c>
      <c r="CG117" s="144" t="b">
        <f>NOT(CE117)</f>
        <v>1</v>
      </c>
      <c r="CH117" s="12" t="s">
        <v>34</v>
      </c>
      <c r="CI117" s="12" t="b">
        <v>1</v>
      </c>
      <c r="CJ117" s="12">
        <f>VALUE($Q117&amp;$S117&amp;"01")</f>
        <v>2101</v>
      </c>
      <c r="CK117" s="19" t="str">
        <f t="shared" ref="CK117:CM117" ca="1" si="935">OFFSET(CK$5,$B117,0)</f>
        <v>-</v>
      </c>
      <c r="CL117" s="19">
        <f t="shared" ca="1" si="935"/>
        <v>1</v>
      </c>
      <c r="CM117" s="19">
        <f t="shared" ca="1" si="935"/>
        <v>1</v>
      </c>
      <c r="CN117" s="9"/>
      <c r="CO117" s="444">
        <f t="shared" ref="CO117:CQ122" si="936">INDEX(i.UserPeriod0,$AI117,CO$7)</f>
        <v>652</v>
      </c>
      <c r="CP117" s="444">
        <f t="shared" si="936"/>
        <v>686</v>
      </c>
      <c r="CQ117" s="444">
        <f t="shared" si="936"/>
        <v>721</v>
      </c>
      <c r="CR117" s="152">
        <f t="shared" ref="CR117:CT122" si="937">7*INDEX(i.end_joining,1,CR$7+($AI117-1)*3)</f>
        <v>378</v>
      </c>
      <c r="CS117" s="152">
        <f t="shared" si="937"/>
        <v>413</v>
      </c>
      <c r="CT117" s="152">
        <f t="shared" si="937"/>
        <v>448</v>
      </c>
      <c r="CU117" s="19" t="str">
        <f t="shared" ref="CU117:DK122" ca="1" si="938">OFFSET(CU$5,$B117,0)</f>
        <v>-</v>
      </c>
      <c r="CV117" s="19" t="str">
        <f t="shared" ca="1" si="938"/>
        <v>-</v>
      </c>
      <c r="CW117" s="19" t="str">
        <f t="shared" ca="1" si="938"/>
        <v>-</v>
      </c>
      <c r="CX117" s="19" t="str">
        <f t="shared" ca="1" si="938"/>
        <v>-</v>
      </c>
      <c r="CY117" s="19" t="str">
        <f t="shared" ca="1" si="938"/>
        <v>-</v>
      </c>
      <c r="CZ117" s="19" t="b">
        <f t="shared" ca="1" si="938"/>
        <v>1</v>
      </c>
      <c r="DA117" s="19">
        <f t="shared" ca="1" si="938"/>
        <v>0</v>
      </c>
      <c r="DB117" s="19">
        <f t="shared" ca="1" si="938"/>
        <v>0</v>
      </c>
      <c r="DC117" s="19">
        <f t="shared" ca="1" si="938"/>
        <v>0</v>
      </c>
      <c r="DD117" s="19">
        <f t="shared" ca="1" si="938"/>
        <v>0</v>
      </c>
      <c r="DE117" s="19">
        <f t="shared" ca="1" si="938"/>
        <v>0</v>
      </c>
      <c r="DF117" s="19">
        <f t="shared" ca="1" si="938"/>
        <v>0</v>
      </c>
      <c r="DG117" s="19">
        <f t="shared" ca="1" si="938"/>
        <v>0</v>
      </c>
      <c r="DH117" s="19">
        <f t="shared" ca="1" si="938"/>
        <v>0</v>
      </c>
      <c r="DI117" s="19">
        <f t="shared" ca="1" si="938"/>
        <v>0</v>
      </c>
      <c r="DJ117" s="19">
        <f t="shared" ca="1" si="938"/>
        <v>0</v>
      </c>
      <c r="DK117" s="19">
        <f t="shared" ca="1" si="938"/>
        <v>0</v>
      </c>
      <c r="DL117" s="19">
        <f t="shared" ref="DL117:ES122" ca="1" si="939">OFFSET(DL$5,$B117,0)</f>
        <v>0</v>
      </c>
      <c r="DM117" s="19">
        <f t="shared" ca="1" si="939"/>
        <v>1</v>
      </c>
      <c r="DN117" s="19">
        <f t="shared" ca="1" si="939"/>
        <v>1</v>
      </c>
      <c r="DO117" s="19">
        <f t="shared" ca="1" si="939"/>
        <v>0</v>
      </c>
      <c r="DP117" s="19" t="str">
        <f t="shared" ca="1" si="939"/>
        <v>-</v>
      </c>
      <c r="DQ117" s="19" t="str">
        <f t="shared" ca="1" si="939"/>
        <v>-</v>
      </c>
      <c r="DR117" s="19" t="str">
        <f t="shared" ca="1" si="939"/>
        <v>-</v>
      </c>
      <c r="DS117" s="19" t="str">
        <f t="shared" ca="1" si="939"/>
        <v>-</v>
      </c>
      <c r="DT117" s="19" t="str">
        <f t="shared" ca="1" si="939"/>
        <v>-</v>
      </c>
      <c r="DU117" s="19">
        <f t="shared" ca="1" si="939"/>
        <v>0</v>
      </c>
      <c r="DV117" s="19" t="str">
        <f t="shared" ca="1" si="939"/>
        <v>-</v>
      </c>
      <c r="DW117" s="19" t="str">
        <f t="shared" ca="1" si="939"/>
        <v>-</v>
      </c>
      <c r="DX117" s="19" t="str">
        <f t="shared" ca="1" si="939"/>
        <v>-</v>
      </c>
      <c r="DY117" s="19" t="str">
        <f t="shared" ca="1" si="939"/>
        <v>-</v>
      </c>
      <c r="DZ117" s="19" t="str">
        <f t="shared" ca="1" si="939"/>
        <v>-</v>
      </c>
      <c r="EA117" s="19" t="str">
        <f t="shared" ca="1" si="939"/>
        <v>-</v>
      </c>
      <c r="EB117" s="19" t="str">
        <f t="shared" ca="1" si="939"/>
        <v>-</v>
      </c>
      <c r="EC117" s="19" t="str">
        <f t="shared" ca="1" si="939"/>
        <v>-</v>
      </c>
      <c r="ED117" s="19">
        <f t="shared" ca="1" si="939"/>
        <v>0</v>
      </c>
      <c r="EE117" s="19">
        <f t="shared" ca="1" si="939"/>
        <v>0</v>
      </c>
      <c r="EF117" s="19">
        <f t="shared" ca="1" si="939"/>
        <v>0</v>
      </c>
      <c r="EG117" s="19">
        <f t="shared" ca="1" si="939"/>
        <v>0</v>
      </c>
      <c r="EH117" s="19">
        <f t="shared" ca="1" si="939"/>
        <v>0</v>
      </c>
      <c r="EI117" s="19">
        <f t="shared" ca="1" si="939"/>
        <v>0</v>
      </c>
      <c r="EJ117" s="19">
        <f t="shared" ca="1" si="939"/>
        <v>0</v>
      </c>
      <c r="EK117" s="19">
        <f t="shared" ca="1" si="939"/>
        <v>0</v>
      </c>
      <c r="EL117" s="19">
        <f t="shared" ca="1" si="939"/>
        <v>0</v>
      </c>
      <c r="EM117" s="19">
        <f t="shared" ca="1" si="939"/>
        <v>0</v>
      </c>
      <c r="EN117" s="19">
        <f t="shared" ca="1" si="939"/>
        <v>0</v>
      </c>
      <c r="EO117" s="19">
        <f t="shared" ca="1" si="939"/>
        <v>0</v>
      </c>
      <c r="EP117" s="19">
        <f t="shared" ca="1" si="939"/>
        <v>0</v>
      </c>
      <c r="EQ117" s="19">
        <f t="shared" ca="1" si="939"/>
        <v>0</v>
      </c>
      <c r="ER117" s="19">
        <f t="shared" ca="1" si="939"/>
        <v>0</v>
      </c>
      <c r="ES117" s="19">
        <f t="shared" ca="1" si="939"/>
        <v>0</v>
      </c>
      <c r="ET117" s="19">
        <f t="shared" ref="ET117:FI121" ca="1" si="940">OFFSET(ET$5,$B117,0)</f>
        <v>0</v>
      </c>
      <c r="EU117" s="19">
        <f t="shared" ca="1" si="940"/>
        <v>0</v>
      </c>
      <c r="EV117" s="19">
        <f t="shared" ca="1" si="940"/>
        <v>0</v>
      </c>
      <c r="EW117" s="19">
        <f t="shared" ca="1" si="940"/>
        <v>0</v>
      </c>
      <c r="EX117" s="19">
        <f t="shared" ca="1" si="940"/>
        <v>0</v>
      </c>
      <c r="EY117" s="19">
        <f t="shared" ca="1" si="940"/>
        <v>0</v>
      </c>
      <c r="EZ117" s="19">
        <f t="shared" ca="1" si="940"/>
        <v>0</v>
      </c>
      <c r="FA117" s="19">
        <f t="shared" ca="1" si="940"/>
        <v>0</v>
      </c>
      <c r="FB117" s="19">
        <f t="shared" ca="1" si="940"/>
        <v>0</v>
      </c>
      <c r="FC117" s="19">
        <f t="shared" ca="1" si="940"/>
        <v>0</v>
      </c>
      <c r="FD117" s="19">
        <f t="shared" ca="1" si="940"/>
        <v>0</v>
      </c>
      <c r="FE117" s="19">
        <f t="shared" ca="1" si="940"/>
        <v>0</v>
      </c>
      <c r="FF117" s="19">
        <f t="shared" ca="1" si="940"/>
        <v>0</v>
      </c>
      <c r="FG117" s="19">
        <f t="shared" ca="1" si="940"/>
        <v>0</v>
      </c>
      <c r="FH117" s="19">
        <f t="shared" ca="1" si="940"/>
        <v>0</v>
      </c>
      <c r="FI117" s="19">
        <f t="shared" ca="1" si="940"/>
        <v>0</v>
      </c>
      <c r="FJ117" s="19">
        <f t="shared" ref="FJ117:HK121" ca="1" si="941">OFFSET(FJ$5,$B117,0)</f>
        <v>0</v>
      </c>
      <c r="FK117" s="19">
        <f t="shared" ca="1" si="941"/>
        <v>0</v>
      </c>
      <c r="FL117" s="19">
        <f t="shared" ca="1" si="941"/>
        <v>0</v>
      </c>
      <c r="FM117" s="19">
        <f t="shared" ca="1" si="941"/>
        <v>0</v>
      </c>
      <c r="FN117" s="19">
        <f t="shared" ca="1" si="941"/>
        <v>0</v>
      </c>
      <c r="FO117" s="19">
        <f t="shared" ca="1" si="941"/>
        <v>0</v>
      </c>
      <c r="FP117" s="19">
        <f t="shared" ca="1" si="941"/>
        <v>0</v>
      </c>
      <c r="FQ117" s="19">
        <f t="shared" ca="1" si="941"/>
        <v>0</v>
      </c>
      <c r="FR117" s="19">
        <f t="shared" ca="1" si="941"/>
        <v>0</v>
      </c>
      <c r="FS117" s="19">
        <f t="shared" ca="1" si="941"/>
        <v>0</v>
      </c>
      <c r="FT117" s="19">
        <f t="shared" ca="1" si="941"/>
        <v>0</v>
      </c>
      <c r="FU117" s="19">
        <f t="shared" ca="1" si="941"/>
        <v>0</v>
      </c>
      <c r="FV117" s="19">
        <f t="shared" ca="1" si="941"/>
        <v>0</v>
      </c>
      <c r="FW117" s="19">
        <f t="shared" ca="1" si="941"/>
        <v>0</v>
      </c>
      <c r="FX117" s="19">
        <f t="shared" ca="1" si="941"/>
        <v>0</v>
      </c>
      <c r="FY117" s="19">
        <f t="shared" ca="1" si="941"/>
        <v>0</v>
      </c>
      <c r="FZ117" s="19">
        <f t="shared" ca="1" si="941"/>
        <v>0</v>
      </c>
      <c r="GA117" s="19">
        <f t="shared" ca="1" si="941"/>
        <v>0</v>
      </c>
      <c r="GB117" s="19">
        <f t="shared" ca="1" si="941"/>
        <v>0</v>
      </c>
      <c r="GC117" s="19">
        <f t="shared" ca="1" si="941"/>
        <v>0</v>
      </c>
      <c r="GD117" s="19">
        <f t="shared" ca="1" si="941"/>
        <v>0</v>
      </c>
      <c r="GE117" s="19">
        <f t="shared" ca="1" si="941"/>
        <v>0</v>
      </c>
      <c r="GF117" s="19">
        <f t="shared" ca="1" si="941"/>
        <v>0</v>
      </c>
      <c r="GG117" s="19">
        <f t="shared" ca="1" si="941"/>
        <v>0</v>
      </c>
      <c r="GH117" s="19">
        <f t="shared" ca="1" si="941"/>
        <v>0</v>
      </c>
      <c r="GI117" s="19">
        <f t="shared" ca="1" si="941"/>
        <v>0</v>
      </c>
      <c r="GJ117" s="19">
        <f t="shared" ca="1" si="941"/>
        <v>0</v>
      </c>
      <c r="GK117" s="19">
        <f t="shared" ca="1" si="941"/>
        <v>0</v>
      </c>
      <c r="GL117" s="19">
        <f t="shared" ca="1" si="941"/>
        <v>0</v>
      </c>
      <c r="GM117" s="19">
        <f t="shared" ca="1" si="941"/>
        <v>0</v>
      </c>
      <c r="GN117" s="19">
        <f t="shared" ca="1" si="941"/>
        <v>0</v>
      </c>
      <c r="GO117" s="19">
        <f t="shared" ca="1" si="941"/>
        <v>0</v>
      </c>
      <c r="GP117" s="19">
        <f t="shared" ca="1" si="941"/>
        <v>0</v>
      </c>
      <c r="GQ117" s="19">
        <f t="shared" ca="1" si="941"/>
        <v>0</v>
      </c>
      <c r="GR117" s="19">
        <f t="shared" ca="1" si="941"/>
        <v>0</v>
      </c>
      <c r="GS117" s="19">
        <f t="shared" ca="1" si="941"/>
        <v>0</v>
      </c>
      <c r="GT117" s="19">
        <f t="shared" ca="1" si="941"/>
        <v>0</v>
      </c>
      <c r="GU117" s="19">
        <f t="shared" ca="1" si="941"/>
        <v>0</v>
      </c>
      <c r="GV117" s="19">
        <f t="shared" ca="1" si="941"/>
        <v>0</v>
      </c>
      <c r="GW117" s="19">
        <f t="shared" ca="1" si="941"/>
        <v>0</v>
      </c>
      <c r="GX117" s="19">
        <f t="shared" ca="1" si="941"/>
        <v>0</v>
      </c>
      <c r="GY117" s="19">
        <f t="shared" ca="1" si="941"/>
        <v>0</v>
      </c>
      <c r="GZ117" s="19">
        <f t="shared" ca="1" si="941"/>
        <v>0</v>
      </c>
      <c r="HA117" s="19">
        <f t="shared" ca="1" si="941"/>
        <v>0</v>
      </c>
      <c r="HB117" s="19">
        <f t="shared" ca="1" si="941"/>
        <v>0</v>
      </c>
      <c r="HC117" s="19">
        <f t="shared" ca="1" si="941"/>
        <v>0</v>
      </c>
      <c r="HD117" s="19">
        <f t="shared" ca="1" si="941"/>
        <v>0</v>
      </c>
      <c r="HE117" s="19">
        <f t="shared" ca="1" si="941"/>
        <v>0</v>
      </c>
      <c r="HF117" s="19">
        <f t="shared" ca="1" si="941"/>
        <v>0</v>
      </c>
      <c r="HG117" s="19">
        <f t="shared" ca="1" si="941"/>
        <v>0</v>
      </c>
      <c r="HH117" s="19">
        <f t="shared" ca="1" si="941"/>
        <v>0</v>
      </c>
      <c r="HI117" s="19">
        <f t="shared" ca="1" si="941"/>
        <v>0</v>
      </c>
      <c r="HJ117" s="19">
        <f t="shared" ca="1" si="941"/>
        <v>0</v>
      </c>
      <c r="HK117" s="19">
        <f t="shared" ca="1" si="941"/>
        <v>0</v>
      </c>
      <c r="HL117" s="19">
        <f t="shared" ref="HL117:ID121" ca="1" si="942">OFFSET(HL$5,$B117,0)</f>
        <v>0</v>
      </c>
      <c r="HM117" s="19">
        <f t="shared" ca="1" si="942"/>
        <v>0</v>
      </c>
      <c r="HN117" s="19">
        <f t="shared" ca="1" si="942"/>
        <v>0</v>
      </c>
      <c r="HO117" s="19">
        <f t="shared" ca="1" si="942"/>
        <v>0</v>
      </c>
      <c r="HP117" s="19">
        <f t="shared" ca="1" si="942"/>
        <v>0</v>
      </c>
      <c r="HQ117" s="19">
        <f t="shared" ca="1" si="942"/>
        <v>0</v>
      </c>
      <c r="HR117" s="19">
        <f t="shared" ca="1" si="942"/>
        <v>0</v>
      </c>
      <c r="HS117" s="19">
        <f t="shared" ca="1" si="942"/>
        <v>0</v>
      </c>
      <c r="HT117" s="19">
        <f t="shared" ca="1" si="942"/>
        <v>0</v>
      </c>
      <c r="HU117" s="19">
        <f t="shared" ca="1" si="942"/>
        <v>0</v>
      </c>
      <c r="HV117" s="19">
        <f t="shared" ca="1" si="942"/>
        <v>0</v>
      </c>
      <c r="HW117" s="19">
        <f t="shared" ca="1" si="942"/>
        <v>0</v>
      </c>
      <c r="HX117" s="19">
        <f t="shared" ca="1" si="942"/>
        <v>0</v>
      </c>
      <c r="HY117" s="19">
        <f t="shared" ca="1" si="942"/>
        <v>0</v>
      </c>
      <c r="HZ117" s="19">
        <f t="shared" ca="1" si="942"/>
        <v>0</v>
      </c>
      <c r="IA117" s="19">
        <f t="shared" ca="1" si="942"/>
        <v>0</v>
      </c>
      <c r="IB117" s="19">
        <f t="shared" ca="1" si="942"/>
        <v>0</v>
      </c>
      <c r="IC117" s="19">
        <f t="shared" ca="1" si="942"/>
        <v>0</v>
      </c>
      <c r="ID117" s="19">
        <f t="shared" ca="1" si="942"/>
        <v>0</v>
      </c>
      <c r="IE117" s="5">
        <f t="shared" ref="IE117:IE122" si="943">INDEX(i.TOL,$N117,IE$7)</f>
        <v>67</v>
      </c>
      <c r="IF117" s="9"/>
      <c r="IG117" s="5">
        <f t="shared" ref="IG117:IJ122" si="944">INDEX(i.FlkStrctr,$M117,IG$7)</f>
        <v>1</v>
      </c>
      <c r="IH117" s="5" t="b">
        <f t="shared" si="944"/>
        <v>0</v>
      </c>
      <c r="II117" s="19">
        <f t="shared" ref="II117:JI122" ca="1" si="945">OFFSET(II$5,$B117,0)</f>
        <v>0</v>
      </c>
      <c r="IJ117" s="5">
        <f t="shared" si="944"/>
        <v>55</v>
      </c>
      <c r="IK117" s="19">
        <f t="shared" ca="1" si="945"/>
        <v>1</v>
      </c>
      <c r="IL117" s="19">
        <f t="shared" ca="1" si="945"/>
        <v>0</v>
      </c>
      <c r="IM117" s="19">
        <f t="shared" ca="1" si="945"/>
        <v>0</v>
      </c>
      <c r="IN117" s="19">
        <f t="shared" ca="1" si="945"/>
        <v>0</v>
      </c>
      <c r="IO117" s="19">
        <f t="shared" ca="1" si="945"/>
        <v>0</v>
      </c>
      <c r="IP117" s="19">
        <f t="shared" ca="1" si="945"/>
        <v>0</v>
      </c>
      <c r="IQ117" s="19">
        <f t="shared" ca="1" si="945"/>
        <v>0</v>
      </c>
      <c r="IR117" s="19">
        <f t="shared" ca="1" si="945"/>
        <v>0</v>
      </c>
      <c r="IS117" s="19">
        <f t="shared" ca="1" si="945"/>
        <v>0</v>
      </c>
      <c r="IT117" s="19">
        <f t="shared" ca="1" si="945"/>
        <v>0</v>
      </c>
      <c r="IU117" s="19">
        <f t="shared" ca="1" si="945"/>
        <v>0</v>
      </c>
      <c r="IV117" s="19">
        <f t="shared" ca="1" si="945"/>
        <v>0</v>
      </c>
      <c r="IW117" s="19">
        <f t="shared" ca="1" si="945"/>
        <v>0</v>
      </c>
      <c r="IX117" s="19">
        <f t="shared" ca="1" si="945"/>
        <v>0</v>
      </c>
      <c r="IY117" s="19">
        <f t="shared" ca="1" si="945"/>
        <v>0</v>
      </c>
      <c r="IZ117" s="19">
        <f t="shared" ca="1" si="945"/>
        <v>0</v>
      </c>
      <c r="JA117" s="19">
        <f t="shared" ca="1" si="945"/>
        <v>0</v>
      </c>
      <c r="JB117" s="19">
        <f t="shared" ca="1" si="945"/>
        <v>0</v>
      </c>
      <c r="JC117" s="19">
        <f t="shared" ca="1" si="945"/>
        <v>0</v>
      </c>
      <c r="JD117" s="19">
        <f t="shared" ca="1" si="945"/>
        <v>0</v>
      </c>
      <c r="JE117" s="19">
        <f t="shared" ca="1" si="945"/>
        <v>0</v>
      </c>
      <c r="JF117" s="19">
        <f t="shared" ca="1" si="945"/>
        <v>0</v>
      </c>
      <c r="JG117" s="19">
        <f t="shared" ca="1" si="945"/>
        <v>1</v>
      </c>
      <c r="JH117" s="19">
        <f t="shared" ca="1" si="945"/>
        <v>0</v>
      </c>
      <c r="JI117" s="19">
        <f t="shared" ca="1" si="945"/>
        <v>1</v>
      </c>
      <c r="JJ117" s="9"/>
      <c r="JK117" s="5" t="b">
        <f t="shared" ref="JK117:JK122" ca="1" si="946">IF($L117&lt;&gt;0,INDEX(i.cropgraze_inc,$L117,JK$7),OFFSET(JK$5,$B117,0))</f>
        <v>0</v>
      </c>
      <c r="JL117" s="477" t="b">
        <v>1</v>
      </c>
      <c r="JM117" s="477">
        <v>10.03575</v>
      </c>
      <c r="JN117" s="5" t="b">
        <f t="shared" ref="JN117:JP122" si="947">($N117=JN$11)</f>
        <v>0</v>
      </c>
      <c r="JO117" s="5" t="b">
        <f t="shared" si="947"/>
        <v>0</v>
      </c>
      <c r="JP117" s="5" t="b">
        <f t="shared" si="947"/>
        <v>1</v>
      </c>
      <c r="JQ117" s="144">
        <f>$O117</f>
        <v>1</v>
      </c>
      <c r="JR117" s="144">
        <f t="shared" ref="JR117" si="948">$O117</f>
        <v>1</v>
      </c>
      <c r="JS117" s="12" t="s">
        <v>34</v>
      </c>
      <c r="JT117" s="12" t="s">
        <v>34</v>
      </c>
      <c r="JU117" s="12" t="s">
        <v>34</v>
      </c>
      <c r="JV117" s="12" t="s">
        <v>34</v>
      </c>
      <c r="JW117" s="12">
        <v>1</v>
      </c>
      <c r="JX117" s="12">
        <v>0.66</v>
      </c>
      <c r="JY117" s="244" t="s">
        <v>34</v>
      </c>
      <c r="JZ117" s="5" t="b" cm="1">
        <f t="array" ref="JZ117">IF(OR(KA117:KH117&lt;&gt;"-"),TRUE,"-")</f>
        <v>1</v>
      </c>
      <c r="KA117" s="12">
        <v>2</v>
      </c>
      <c r="KB117" s="12">
        <v>2</v>
      </c>
      <c r="KC117" s="12">
        <v>2</v>
      </c>
      <c r="KD117" s="12">
        <v>2</v>
      </c>
      <c r="KE117" s="12">
        <v>2</v>
      </c>
      <c r="KF117" s="12">
        <v>2</v>
      </c>
      <c r="KG117" s="12">
        <v>2</v>
      </c>
      <c r="KH117" s="12">
        <v>2</v>
      </c>
      <c r="KI117" s="5" t="str">
        <f t="array" ref="KI117">IF(OR(KJ117:KP117&lt;&gt;"-"),TRUE,"-")</f>
        <v>-</v>
      </c>
      <c r="KJ117" s="12" t="s">
        <v>34</v>
      </c>
      <c r="KK117" s="12" t="s">
        <v>34</v>
      </c>
      <c r="KL117" s="12" t="s">
        <v>34</v>
      </c>
      <c r="KM117" s="12" t="s">
        <v>34</v>
      </c>
      <c r="KN117" s="12" t="s">
        <v>34</v>
      </c>
      <c r="KO117" s="12" t="s">
        <v>34</v>
      </c>
      <c r="KP117" s="12" t="s">
        <v>34</v>
      </c>
      <c r="KQ117" s="12" t="b">
        <v>0</v>
      </c>
      <c r="KR117" s="144">
        <f t="shared" ref="KR117:KR122" si="949">IF($AI117=6,0,$KS117)</f>
        <v>2</v>
      </c>
      <c r="KS117" s="12">
        <v>2</v>
      </c>
      <c r="KT117" s="12" t="b">
        <v>0</v>
      </c>
      <c r="KU117" s="12" t="s">
        <v>34</v>
      </c>
      <c r="KV117" s="5" t="str">
        <f t="shared" ref="KV117:KY122" si="950">INDEX(i.FlkStrctr,$M117,KV$7)</f>
        <v>-</v>
      </c>
      <c r="KW117" s="5" t="str">
        <f t="shared" si="950"/>
        <v>-</v>
      </c>
      <c r="KX117" s="5" t="str">
        <f t="shared" si="950"/>
        <v>-</v>
      </c>
      <c r="KY117" s="5" t="str">
        <f t="shared" si="950"/>
        <v>-</v>
      </c>
      <c r="KZ117" s="12" t="b">
        <v>0</v>
      </c>
      <c r="LA117" s="244" t="s">
        <v>34</v>
      </c>
      <c r="LB117" s="244" t="s">
        <v>34</v>
      </c>
      <c r="LC117" s="12" t="b">
        <v>1</v>
      </c>
      <c r="LD117" s="12">
        <v>0.75</v>
      </c>
      <c r="LE117" s="144">
        <f>LD117</f>
        <v>0.75</v>
      </c>
      <c r="LF117" s="12">
        <v>0.99</v>
      </c>
      <c r="LG117" s="12">
        <v>0.5</v>
      </c>
      <c r="LH117" s="12">
        <v>0</v>
      </c>
      <c r="LI117" s="12">
        <v>0</v>
      </c>
      <c r="LJ117" s="12" t="s">
        <v>34</v>
      </c>
      <c r="LK117" s="5" t="str" cm="1">
        <f t="array" ref="LK117">INDEX(i.meatgrid,$Q117,LK$7)</f>
        <v>-</v>
      </c>
      <c r="LL117" s="19" t="str">
        <f t="shared" ref="LL117" ca="1" si="951">OFFSET(LL$5,$B117,0)</f>
        <v>-</v>
      </c>
      <c r="LM117" s="5">
        <f t="shared" ref="LM117:LM122" si="952">INDEX(i.conservation,$W117+1,$N117)</f>
        <v>1</v>
      </c>
      <c r="LN117" s="9"/>
      <c r="LO117" s="19">
        <f t="shared" ref="LO117:LR122" ca="1" si="953">OFFSET(LO$5,$B117,0)</f>
        <v>70</v>
      </c>
      <c r="LP117" s="19">
        <f t="shared" ca="1" si="953"/>
        <v>50</v>
      </c>
      <c r="LQ117" s="19">
        <f t="shared" ca="1" si="953"/>
        <v>80</v>
      </c>
      <c r="LR117" s="19">
        <f t="shared" ca="1" si="953"/>
        <v>50</v>
      </c>
      <c r="LS117" s="5" t="b" cm="1">
        <f t="array" ref="LS117">INDEX(i.meatgrid,$Q117,LS$7)</f>
        <v>0</v>
      </c>
      <c r="LT117" s="5" t="b" cm="1">
        <f t="array" ref="LT117">INDEX(i.meatgrid,$Q117,LT$7)</f>
        <v>0</v>
      </c>
      <c r="LU117" s="5" t="str" cm="1">
        <f t="array" ref="LU117">INDEX(i.meatgrid,$Q117,LU$7)</f>
        <v>-</v>
      </c>
      <c r="LV117" s="5" t="str" cm="1">
        <f t="array" ref="LV117">INDEX(i.meatgrid,$Q117,LV$7)</f>
        <v>-</v>
      </c>
      <c r="LW117" s="19">
        <f t="shared" ref="LW117:LW122" ca="1" si="954">OFFSET(LW$5,$B117,0)</f>
        <v>1</v>
      </c>
      <c r="LX117" s="5">
        <f t="shared" ref="LX117:LX122" si="955">INDEX(i.MeatPrices,$S117,LX$7)</f>
        <v>1</v>
      </c>
      <c r="LY117" s="5" cm="1">
        <f t="array" ref="LY117">INDEX(i.meatgrid,$Q117,LY$7)</f>
        <v>0</v>
      </c>
      <c r="LZ117" s="5" cm="1">
        <f t="array" ref="LZ117">INDEX(i.meatgrid,$Q117,LZ$7)</f>
        <v>0</v>
      </c>
      <c r="MA117" s="5" cm="1">
        <f t="array" ref="MA117">INDEX(i.meatgrid,$Q117,MA$7)</f>
        <v>0</v>
      </c>
      <c r="MB117" s="5" cm="1">
        <f t="array" ref="MB117">INDEX(i.meatgrid,$Q117,MB$7)</f>
        <v>0</v>
      </c>
      <c r="MC117" s="5" cm="1">
        <f t="array" ref="MC117">INDEX(i.meatgrid,$Q117,MC$7)</f>
        <v>1</v>
      </c>
      <c r="MD117" s="5" cm="1">
        <f t="array" ref="MD117">INDEX(i.meatgrid,$Q117,MD$7)</f>
        <v>1</v>
      </c>
      <c r="ME117" s="5" cm="1">
        <f t="array" ref="ME117">INDEX(i.meatgrid,$Q117,ME$7)</f>
        <v>1</v>
      </c>
      <c r="MF117" s="5" cm="1">
        <f t="array" ref="MF117">INDEX(i.meatgrid,$Q117,MF$7)</f>
        <v>1</v>
      </c>
      <c r="MG117" s="19">
        <f t="shared" ref="MG117:MG122" ca="1" si="956">OFFSET(MG$5,$B117,0)</f>
        <v>1</v>
      </c>
      <c r="MH117" s="9"/>
      <c r="MI117" s="19" t="b">
        <f t="shared" ref="MI117:MX122" ca="1" si="957">OFFSET(MI$5,$B117,0)</f>
        <v>0</v>
      </c>
      <c r="MJ117" s="19" t="b">
        <f t="shared" ca="1" si="957"/>
        <v>0</v>
      </c>
      <c r="MK117" s="19">
        <f ca="1">OFFSET(MK$5,$B117,0)</f>
        <v>1</v>
      </c>
      <c r="ML117" s="19">
        <f t="shared" ref="ML117:ON122" ca="1" si="958">OFFSET(ML$5,$B117,0)</f>
        <v>0.75</v>
      </c>
      <c r="MM117" s="19">
        <f t="shared" ca="1" si="958"/>
        <v>0.75</v>
      </c>
      <c r="MN117" s="19">
        <f t="shared" ca="1" si="958"/>
        <v>0.8</v>
      </c>
      <c r="MO117" s="19">
        <f t="shared" ca="1" si="958"/>
        <v>0.82499999999999996</v>
      </c>
      <c r="MP117" s="19">
        <f t="shared" ca="1" si="958"/>
        <v>0.875</v>
      </c>
      <c r="MQ117" s="19">
        <f t="shared" ca="1" si="958"/>
        <v>0.9</v>
      </c>
      <c r="MR117" s="19">
        <f t="shared" ca="1" si="958"/>
        <v>1</v>
      </c>
      <c r="MS117" s="19">
        <f t="shared" ca="1" si="958"/>
        <v>0.875</v>
      </c>
      <c r="MT117" s="19" t="b">
        <f t="shared" ca="1" si="958"/>
        <v>1</v>
      </c>
      <c r="MU117" s="19">
        <f t="shared" ca="1" si="958"/>
        <v>74.989999999999995</v>
      </c>
      <c r="MV117" s="19" t="str">
        <f t="shared" ca="1" si="958"/>
        <v>-</v>
      </c>
      <c r="MW117" s="19" t="str">
        <f t="shared" ca="1" si="958"/>
        <v>-</v>
      </c>
      <c r="MX117" s="19" t="str">
        <f t="shared" ca="1" si="958"/>
        <v>-</v>
      </c>
      <c r="MY117" s="19" t="str">
        <f t="shared" ca="1" si="958"/>
        <v>-</v>
      </c>
      <c r="MZ117" s="19" t="str">
        <f t="shared" ca="1" si="958"/>
        <v>-</v>
      </c>
      <c r="NA117" s="19" t="str">
        <f t="shared" ca="1" si="958"/>
        <v>-</v>
      </c>
      <c r="NB117" s="19" t="str">
        <f t="shared" ca="1" si="958"/>
        <v>-</v>
      </c>
      <c r="NC117" s="19">
        <f t="shared" ca="1" si="958"/>
        <v>36.99</v>
      </c>
      <c r="ND117" s="19">
        <f t="shared" ca="1" si="958"/>
        <v>36.99</v>
      </c>
      <c r="NE117" s="19" t="str">
        <f t="shared" ca="1" si="958"/>
        <v>-</v>
      </c>
      <c r="NF117" s="19" t="str">
        <f t="shared" ca="1" si="958"/>
        <v>-</v>
      </c>
      <c r="NG117" s="19" t="str">
        <f t="shared" ca="1" si="958"/>
        <v>-</v>
      </c>
      <c r="NH117" s="19" t="str">
        <f t="shared" ca="1" si="958"/>
        <v>-</v>
      </c>
      <c r="NI117" s="19" t="str">
        <f t="shared" ca="1" si="958"/>
        <v>-</v>
      </c>
      <c r="NJ117" s="19">
        <f t="shared" ca="1" si="958"/>
        <v>49.99</v>
      </c>
      <c r="NK117" s="19">
        <f t="shared" ca="1" si="958"/>
        <v>49.99</v>
      </c>
      <c r="NL117" s="19">
        <f t="shared" ca="1" si="958"/>
        <v>49.99</v>
      </c>
      <c r="NM117" s="19">
        <f t="shared" ca="1" si="958"/>
        <v>49.99</v>
      </c>
      <c r="NN117" s="19">
        <f t="shared" ca="1" si="958"/>
        <v>49.99</v>
      </c>
      <c r="NO117" s="19">
        <f t="shared" ca="1" si="958"/>
        <v>49.99</v>
      </c>
      <c r="NP117" s="19">
        <f t="shared" ca="1" si="958"/>
        <v>49.99</v>
      </c>
      <c r="NQ117" s="19">
        <f t="shared" ca="1" si="958"/>
        <v>49.99</v>
      </c>
      <c r="NR117" s="19">
        <f t="shared" ca="1" si="958"/>
        <v>412.99</v>
      </c>
      <c r="NS117" s="19">
        <f t="shared" ca="1" si="958"/>
        <v>412.99</v>
      </c>
      <c r="NT117" s="19" t="str">
        <f t="shared" ca="1" si="958"/>
        <v>-</v>
      </c>
      <c r="NU117" s="19" t="str">
        <f t="shared" ca="1" si="958"/>
        <v>-</v>
      </c>
      <c r="NV117" s="19" t="str">
        <f t="shared" ca="1" si="958"/>
        <v>-</v>
      </c>
      <c r="NW117" s="19" t="str">
        <f t="shared" ca="1" si="958"/>
        <v>-</v>
      </c>
      <c r="NX117" s="19" t="str">
        <f t="shared" ca="1" si="958"/>
        <v>-</v>
      </c>
      <c r="NY117" s="19">
        <f t="shared" ca="1" si="958"/>
        <v>6.8900000000000006</v>
      </c>
      <c r="NZ117" s="19">
        <f t="shared" ca="1" si="958"/>
        <v>6.8900000000000006</v>
      </c>
      <c r="OA117" s="19">
        <f t="shared" ca="1" si="958"/>
        <v>6.8900000000000006</v>
      </c>
      <c r="OB117" s="19">
        <f t="shared" ca="1" si="958"/>
        <v>6.8900000000000006</v>
      </c>
      <c r="OC117" s="19">
        <f t="shared" ca="1" si="958"/>
        <v>6.8900000000000006</v>
      </c>
      <c r="OD117" s="19">
        <f t="shared" ca="1" si="958"/>
        <v>6.8900000000000006</v>
      </c>
      <c r="OE117" s="19">
        <f t="shared" ca="1" si="958"/>
        <v>6.8900000000000006</v>
      </c>
      <c r="OF117" s="19">
        <f t="shared" ca="1" si="958"/>
        <v>6.8900000000000006</v>
      </c>
      <c r="OG117" s="19">
        <f t="shared" ca="1" si="958"/>
        <v>346.99</v>
      </c>
      <c r="OH117" s="19">
        <f t="shared" ca="1" si="958"/>
        <v>346.99</v>
      </c>
      <c r="OI117" s="19" t="str">
        <f t="shared" ca="1" si="958"/>
        <v>-</v>
      </c>
      <c r="OJ117" s="19" t="str">
        <f t="shared" ca="1" si="958"/>
        <v>-</v>
      </c>
      <c r="OK117" s="19" t="str">
        <f t="shared" ca="1" si="958"/>
        <v>-</v>
      </c>
      <c r="OL117" s="19" t="str">
        <f t="shared" ca="1" si="958"/>
        <v>-</v>
      </c>
      <c r="OM117" s="19" t="str">
        <f t="shared" ca="1" si="958"/>
        <v>-</v>
      </c>
      <c r="ON117" s="19">
        <f t="shared" ca="1" si="958"/>
        <v>0</v>
      </c>
      <c r="OO117" s="24">
        <v>0</v>
      </c>
    </row>
    <row r="118" spans="1:405" outlineLevel="2">
      <c r="A118" s="21">
        <f t="shared" si="158"/>
        <v>113</v>
      </c>
      <c r="B118" s="29">
        <f ca="1">OFFSET(B118,-1,-1)</f>
        <v>112</v>
      </c>
      <c r="C118">
        <v>204</v>
      </c>
      <c r="D118" s="144" t="str">
        <f t="shared" ca="1" si="920"/>
        <v>GSM</v>
      </c>
      <c r="E118" t="b">
        <v>0</v>
      </c>
      <c r="F118" t="b">
        <v>0</v>
      </c>
      <c r="G118" t="b">
        <f t="shared" si="921"/>
        <v>0</v>
      </c>
      <c r="H118" s="237">
        <f ca="1">OFFSET(H118,-1,0)</f>
        <v>2</v>
      </c>
      <c r="I118" s="237">
        <f t="shared" ref="I118:T122" ca="1" si="959">OFFSET(I118,-1,0)</f>
        <v>1</v>
      </c>
      <c r="J118" s="237" t="str">
        <f t="shared" ca="1" si="959"/>
        <v/>
      </c>
      <c r="K118" s="237">
        <f t="shared" ca="1" si="959"/>
        <v>2</v>
      </c>
      <c r="L118" s="237">
        <f t="shared" ca="1" si="959"/>
        <v>2</v>
      </c>
      <c r="M118" s="237">
        <f t="shared" ca="1" si="959"/>
        <v>2</v>
      </c>
      <c r="N118" s="237">
        <f t="shared" ca="1" si="959"/>
        <v>3</v>
      </c>
      <c r="O118" s="237">
        <f t="shared" ca="1" si="959"/>
        <v>1</v>
      </c>
      <c r="P118" s="237">
        <f t="shared" ca="1" si="959"/>
        <v>1</v>
      </c>
      <c r="Q118" s="237">
        <f t="shared" ca="1" si="959"/>
        <v>2</v>
      </c>
      <c r="R118" s="237">
        <f t="shared" ca="1" si="959"/>
        <v>1</v>
      </c>
      <c r="S118" s="237">
        <f t="shared" ca="1" si="959"/>
        <v>1</v>
      </c>
      <c r="T118" s="237">
        <f t="shared" ca="1" si="959"/>
        <v>1</v>
      </c>
      <c r="U118" s="275"/>
      <c r="V118" s="275"/>
      <c r="W118" s="237">
        <f t="shared" ref="W118:W122" ca="1" si="960">OFFSET(W118,-1,0)</f>
        <v>0</v>
      </c>
      <c r="X118" s="275"/>
      <c r="Y118" s="275">
        <f t="shared" ref="Y118:AE121" ca="1" si="961">OFFSET(Y118,-1,0)</f>
        <v>0</v>
      </c>
      <c r="Z118" s="275">
        <f t="shared" ca="1" si="961"/>
        <v>0</v>
      </c>
      <c r="AA118" s="275">
        <f t="shared" ca="1" si="961"/>
        <v>0</v>
      </c>
      <c r="AB118" s="275">
        <f t="shared" ca="1" si="961"/>
        <v>0</v>
      </c>
      <c r="AC118" s="275">
        <f t="shared" ca="1" si="961"/>
        <v>0</v>
      </c>
      <c r="AD118" s="275">
        <f t="shared" ca="1" si="961"/>
        <v>0</v>
      </c>
      <c r="AE118" s="275">
        <f t="shared" ca="1" si="961"/>
        <v>0</v>
      </c>
      <c r="AF118" s="144">
        <f ca="1">INDEX(CHOOSE($N118,DataAutumn!i.AdultDrys,DataWinter!i.AdultDrys,DataSpring!i.AdultDrys),1,$M118)</f>
        <v>3</v>
      </c>
      <c r="AG118" s="5">
        <f t="shared" ca="1" si="922"/>
        <v>2</v>
      </c>
      <c r="AH118" s="5">
        <f t="shared" ca="1" si="922"/>
        <v>0</v>
      </c>
      <c r="AI118" s="5">
        <f t="shared" ca="1" si="923"/>
        <v>1</v>
      </c>
      <c r="AJ118">
        <f t="shared" ca="1" si="924"/>
        <v>1</v>
      </c>
      <c r="AL118" s="231" t="str">
        <f ca="1">TEXT(LEFT(OFFSET(AL118,-1,0),5)+1,"00000")&amp;MID(OFFSET(AL118,-1,0),6,FIND(" ",OFFSET(AL118,-1,0),7)-5)
&amp; $D118           &amp; " Day"&amp;INDEX(i.DOY,$N118,1)              &amp; IF($IG118=0," FWM","")&amp;IF($IG118=1," MWM","")&amp;IF($IG118=5," Mat","")&amp;IF($IH118=TRUE,"&amp;BBT","    ")
&amp;INDEX(DataMaster!$B$98:$B$104,$Q118,0)    &amp;IF(JL118," SR"&amp;JM118,"")&amp; " WP"&amp;TEXT($LW118*100,"000p")           &amp; " MP"&amp;TEXT($LX118*100,"000p")           &amp; " GP"&amp;TEXT($MG118*100,"000p")
&amp; " (F"&amp;3+COUNTIF($CV118:$CY118,TRUE)&amp;3&amp;"N"&amp;$DM118&amp;$DN118&amp;")"</f>
        <v>00002 FeedSupply_DSP GSM Day204 MWM    Only export SR10.03575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25"/>
        <v>0</v>
      </c>
      <c r="AY118" s="5" t="str">
        <f t="shared" ca="1" si="925"/>
        <v>-</v>
      </c>
      <c r="AZ118" s="5" t="b">
        <f t="shared" ca="1" si="925"/>
        <v>0</v>
      </c>
      <c r="BA118" s="5" t="b">
        <f t="shared" ca="1" si="925"/>
        <v>1</v>
      </c>
      <c r="BB118" s="5" t="b">
        <f t="shared" ca="1" si="925"/>
        <v>1</v>
      </c>
      <c r="BC118" s="144">
        <f t="shared" ca="1" si="925"/>
        <v>0</v>
      </c>
      <c r="BD118" s="19" t="b">
        <f t="shared" ca="1" si="926"/>
        <v>1</v>
      </c>
      <c r="BE118" s="9"/>
      <c r="BF118" s="5" t="str">
        <f t="shared" ca="1" si="927"/>
        <v>-</v>
      </c>
      <c r="BG118" s="19" t="str">
        <f t="shared" ca="1" si="928"/>
        <v>-</v>
      </c>
      <c r="BH118" s="19" t="str">
        <f t="shared" ca="1" si="928"/>
        <v>-</v>
      </c>
      <c r="BI118" s="19" t="str">
        <f t="shared" ca="1" si="928"/>
        <v>-</v>
      </c>
      <c r="BJ118" s="5" t="str">
        <f t="shared" ca="1" si="929"/>
        <v>-</v>
      </c>
      <c r="BK118" s="19" t="str">
        <f t="shared" ca="1" si="930"/>
        <v>-</v>
      </c>
      <c r="BL118" s="5" t="str">
        <f t="shared" ca="1" si="931"/>
        <v>-</v>
      </c>
      <c r="BM118" s="19" t="str">
        <f t="shared" ca="1" si="932"/>
        <v>-</v>
      </c>
      <c r="BN118" s="19" t="str">
        <f t="shared" ca="1" si="932"/>
        <v>-</v>
      </c>
      <c r="BO118" s="19" t="str">
        <f t="shared" ca="1" si="932"/>
        <v>-</v>
      </c>
      <c r="BP118" s="5" t="str">
        <f t="shared" ca="1" si="933"/>
        <v>-</v>
      </c>
      <c r="BQ118" s="9"/>
      <c r="BR118" s="19" t="str">
        <f t="shared" ca="1" si="934"/>
        <v>-</v>
      </c>
      <c r="BS118" s="19" t="str">
        <f t="shared" ca="1" si="934"/>
        <v>-</v>
      </c>
      <c r="BT118" s="19" t="str">
        <f t="shared" ca="1" si="934"/>
        <v>-</v>
      </c>
      <c r="BU118" s="19" t="str">
        <f t="shared" ca="1" si="934"/>
        <v>-</v>
      </c>
      <c r="BV118" s="19" t="str">
        <f t="shared" ca="1" si="934"/>
        <v>-</v>
      </c>
      <c r="BW118" s="19" t="str">
        <f t="shared" ca="1" si="934"/>
        <v>-</v>
      </c>
      <c r="BX118" s="19" t="str">
        <f t="shared" ca="1" si="934"/>
        <v>-</v>
      </c>
      <c r="BY118" s="19" t="str">
        <f t="shared" ca="1" si="934"/>
        <v>-</v>
      </c>
      <c r="BZ118" s="19" t="str">
        <f t="shared" ca="1" si="934"/>
        <v>-</v>
      </c>
      <c r="CA118" s="19" t="str">
        <f t="shared" ca="1" si="934"/>
        <v>-</v>
      </c>
      <c r="CB118" s="9"/>
      <c r="CC118" s="12" t="b">
        <v>1</v>
      </c>
      <c r="CD118" s="12" t="b">
        <v>0</v>
      </c>
      <c r="CE118" s="12" t="b">
        <v>1</v>
      </c>
      <c r="CF118" s="12">
        <f ca="1">VALUE($Q118&amp;$S118&amp;"01")</f>
        <v>2101</v>
      </c>
      <c r="CG118" s="12" t="b">
        <v>0</v>
      </c>
      <c r="CH118" s="12" t="s">
        <v>34</v>
      </c>
      <c r="CI118" s="19" t="b">
        <f t="shared" ref="CI118:CM122" ca="1" si="962">OFFSET(CI$5,$B118,0)</f>
        <v>1</v>
      </c>
      <c r="CJ118" s="12">
        <f ca="1">VALUE($Q118&amp;$S118&amp;"02")</f>
        <v>2102</v>
      </c>
      <c r="CK118" s="19" t="str">
        <f t="shared" ca="1" si="962"/>
        <v>-</v>
      </c>
      <c r="CL118" s="19">
        <f t="shared" ca="1" si="962"/>
        <v>1</v>
      </c>
      <c r="CM118" s="19">
        <f t="shared" ca="1" si="962"/>
        <v>1</v>
      </c>
      <c r="CN118" s="9"/>
      <c r="CO118" s="444">
        <f t="shared" ca="1" si="936"/>
        <v>652</v>
      </c>
      <c r="CP118" s="444">
        <f t="shared" ca="1" si="936"/>
        <v>686</v>
      </c>
      <c r="CQ118" s="444">
        <f t="shared" ca="1" si="936"/>
        <v>721</v>
      </c>
      <c r="CR118" s="152">
        <f t="shared" ca="1" si="937"/>
        <v>378</v>
      </c>
      <c r="CS118" s="152">
        <f t="shared" ca="1" si="937"/>
        <v>413</v>
      </c>
      <c r="CT118" s="152">
        <f t="shared" ca="1" si="937"/>
        <v>448</v>
      </c>
      <c r="CU118" s="19" t="str">
        <f t="shared" ca="1" si="938"/>
        <v>-</v>
      </c>
      <c r="CV118" s="12" t="b">
        <v>0</v>
      </c>
      <c r="CW118" s="12" t="b">
        <v>0</v>
      </c>
      <c r="CX118" s="12" t="b">
        <v>0</v>
      </c>
      <c r="CY118" s="12" t="b">
        <v>0</v>
      </c>
      <c r="CZ118" s="19" t="b">
        <f t="shared" ca="1" si="938"/>
        <v>1</v>
      </c>
      <c r="DA118" s="19">
        <f t="shared" ca="1" si="938"/>
        <v>0</v>
      </c>
      <c r="DB118" s="19">
        <f t="shared" ca="1" si="938"/>
        <v>0</v>
      </c>
      <c r="DC118" s="19">
        <f t="shared" ca="1" si="938"/>
        <v>0</v>
      </c>
      <c r="DD118" s="19">
        <f t="shared" ca="1" si="938"/>
        <v>0</v>
      </c>
      <c r="DE118" s="19">
        <f t="shared" ca="1" si="938"/>
        <v>0</v>
      </c>
      <c r="DF118" s="19">
        <f t="shared" ca="1" si="938"/>
        <v>0</v>
      </c>
      <c r="DG118" s="19">
        <f t="shared" ca="1" si="938"/>
        <v>0</v>
      </c>
      <c r="DH118" s="19">
        <f t="shared" ca="1" si="938"/>
        <v>0</v>
      </c>
      <c r="DI118" s="19">
        <f t="shared" ca="1" si="938"/>
        <v>0</v>
      </c>
      <c r="DJ118" s="19">
        <f t="shared" ca="1" si="938"/>
        <v>0</v>
      </c>
      <c r="DK118" s="19">
        <f t="shared" ca="1" si="938"/>
        <v>0</v>
      </c>
      <c r="DL118" s="19">
        <f t="shared" ca="1" si="939"/>
        <v>0</v>
      </c>
      <c r="DM118" s="12">
        <v>3</v>
      </c>
      <c r="DN118" s="12">
        <v>3</v>
      </c>
      <c r="DO118" s="12">
        <v>0</v>
      </c>
      <c r="DP118" s="12">
        <v>2</v>
      </c>
      <c r="DQ118" s="12">
        <v>-2</v>
      </c>
      <c r="DR118" s="19" t="str">
        <f t="shared" ca="1" si="939"/>
        <v>-</v>
      </c>
      <c r="DS118" s="19" t="str">
        <f t="shared" ca="1" si="939"/>
        <v>-</v>
      </c>
      <c r="DT118" s="19" t="str">
        <f t="shared" ca="1" si="939"/>
        <v>-</v>
      </c>
      <c r="DU118" s="251">
        <f t="shared" ref="DU118:DU121" si="963">DO118</f>
        <v>0</v>
      </c>
      <c r="DV118" s="251">
        <f>DP118</f>
        <v>2</v>
      </c>
      <c r="DW118" s="251">
        <f t="shared" ref="DW118:DW121" si="964">DQ118</f>
        <v>-2</v>
      </c>
      <c r="DX118" s="19" t="str">
        <f t="shared" ca="1" si="939"/>
        <v>-</v>
      </c>
      <c r="DY118" s="19" t="str">
        <f t="shared" ca="1" si="939"/>
        <v>-</v>
      </c>
      <c r="DZ118" s="19" t="str">
        <f t="shared" ca="1" si="939"/>
        <v>-</v>
      </c>
      <c r="EA118" s="19" t="str">
        <f t="shared" ca="1" si="939"/>
        <v>-</v>
      </c>
      <c r="EB118" s="19" t="str">
        <f t="shared" ca="1" si="939"/>
        <v>-</v>
      </c>
      <c r="EC118" s="19" t="str">
        <f t="shared" ca="1" si="939"/>
        <v>-</v>
      </c>
      <c r="ED118" s="19">
        <f t="shared" ca="1" si="939"/>
        <v>0</v>
      </c>
      <c r="EE118" s="19">
        <f t="shared" ca="1" si="939"/>
        <v>0</v>
      </c>
      <c r="EF118" s="19">
        <f t="shared" ca="1" si="939"/>
        <v>0</v>
      </c>
      <c r="EG118" s="19">
        <f t="shared" ca="1" si="939"/>
        <v>0</v>
      </c>
      <c r="EH118" s="19">
        <f t="shared" ca="1" si="939"/>
        <v>0</v>
      </c>
      <c r="EI118" s="19">
        <f t="shared" ca="1" si="939"/>
        <v>0</v>
      </c>
      <c r="EJ118" s="19">
        <f t="shared" ca="1" si="939"/>
        <v>0</v>
      </c>
      <c r="EK118" s="19">
        <f t="shared" ca="1" si="939"/>
        <v>0</v>
      </c>
      <c r="EL118" s="19">
        <f t="shared" ca="1" si="939"/>
        <v>0</v>
      </c>
      <c r="EM118" s="19">
        <f t="shared" ca="1" si="939"/>
        <v>0</v>
      </c>
      <c r="EN118" s="19">
        <f t="shared" ca="1" si="939"/>
        <v>0</v>
      </c>
      <c r="EO118" s="19">
        <f t="shared" ca="1" si="939"/>
        <v>0</v>
      </c>
      <c r="EP118" s="19">
        <f t="shared" ca="1" si="939"/>
        <v>0</v>
      </c>
      <c r="EQ118" s="19">
        <f t="shared" ca="1" si="939"/>
        <v>0</v>
      </c>
      <c r="ER118" s="19">
        <f t="shared" ca="1" si="939"/>
        <v>0</v>
      </c>
      <c r="ES118" s="19">
        <f t="shared" ca="1" si="939"/>
        <v>0</v>
      </c>
      <c r="ET118" s="19">
        <f t="shared" ca="1" si="940"/>
        <v>0</v>
      </c>
      <c r="EU118" s="19">
        <f t="shared" ca="1" si="940"/>
        <v>0</v>
      </c>
      <c r="EV118" s="19">
        <f t="shared" ca="1" si="940"/>
        <v>0</v>
      </c>
      <c r="EW118" s="19">
        <f t="shared" ca="1" si="940"/>
        <v>0</v>
      </c>
      <c r="EX118" s="19">
        <f t="shared" ca="1" si="940"/>
        <v>0</v>
      </c>
      <c r="EY118" s="19">
        <f t="shared" ca="1" si="940"/>
        <v>0</v>
      </c>
      <c r="EZ118" s="19">
        <f t="shared" ca="1" si="940"/>
        <v>0</v>
      </c>
      <c r="FA118" s="19">
        <f t="shared" ca="1" si="940"/>
        <v>0</v>
      </c>
      <c r="FB118" s="19">
        <f t="shared" ca="1" si="940"/>
        <v>0</v>
      </c>
      <c r="FC118" s="19">
        <f t="shared" ca="1" si="940"/>
        <v>0</v>
      </c>
      <c r="FD118" s="19">
        <f t="shared" ca="1" si="940"/>
        <v>0</v>
      </c>
      <c r="FE118" s="19">
        <f t="shared" ca="1" si="940"/>
        <v>0</v>
      </c>
      <c r="FF118" s="19">
        <f t="shared" ca="1" si="940"/>
        <v>0</v>
      </c>
      <c r="FG118" s="19">
        <f t="shared" ca="1" si="940"/>
        <v>0</v>
      </c>
      <c r="FH118" s="19">
        <f t="shared" ca="1" si="940"/>
        <v>0</v>
      </c>
      <c r="FI118" s="19">
        <f t="shared" ca="1" si="940"/>
        <v>0</v>
      </c>
      <c r="FJ118" s="19">
        <f t="shared" ca="1" si="941"/>
        <v>0</v>
      </c>
      <c r="FK118" s="19">
        <f t="shared" ca="1" si="941"/>
        <v>0</v>
      </c>
      <c r="FL118" s="19">
        <f t="shared" ca="1" si="941"/>
        <v>0</v>
      </c>
      <c r="FM118" s="19">
        <f t="shared" ca="1" si="941"/>
        <v>0</v>
      </c>
      <c r="FN118" s="19">
        <f t="shared" ca="1" si="941"/>
        <v>0</v>
      </c>
      <c r="FO118" s="19">
        <f t="shared" ca="1" si="941"/>
        <v>0</v>
      </c>
      <c r="FP118" s="19">
        <f t="shared" ca="1" si="941"/>
        <v>0</v>
      </c>
      <c r="FQ118" s="19">
        <f t="shared" ca="1" si="941"/>
        <v>0</v>
      </c>
      <c r="FR118" s="19">
        <f t="shared" ca="1" si="941"/>
        <v>0</v>
      </c>
      <c r="FS118" s="19">
        <f t="shared" ca="1" si="941"/>
        <v>0</v>
      </c>
      <c r="FT118" s="19">
        <f t="shared" ca="1" si="941"/>
        <v>0</v>
      </c>
      <c r="FU118" s="19">
        <f t="shared" ca="1" si="941"/>
        <v>0</v>
      </c>
      <c r="FV118" s="19">
        <f t="shared" ca="1" si="941"/>
        <v>0</v>
      </c>
      <c r="FW118" s="19">
        <f t="shared" ca="1" si="941"/>
        <v>0</v>
      </c>
      <c r="FX118" s="19">
        <f t="shared" ca="1" si="941"/>
        <v>0</v>
      </c>
      <c r="FY118" s="19">
        <f t="shared" ca="1" si="941"/>
        <v>0</v>
      </c>
      <c r="FZ118" s="19">
        <f t="shared" ca="1" si="941"/>
        <v>0</v>
      </c>
      <c r="GA118" s="19">
        <f t="shared" ca="1" si="941"/>
        <v>0</v>
      </c>
      <c r="GB118" s="19">
        <f t="shared" ca="1" si="941"/>
        <v>0</v>
      </c>
      <c r="GC118" s="19">
        <f t="shared" ca="1" si="941"/>
        <v>0</v>
      </c>
      <c r="GD118" s="19">
        <f t="shared" ca="1" si="941"/>
        <v>0</v>
      </c>
      <c r="GE118" s="19">
        <f t="shared" ca="1" si="941"/>
        <v>0</v>
      </c>
      <c r="GF118" s="19">
        <f t="shared" ca="1" si="941"/>
        <v>0</v>
      </c>
      <c r="GG118" s="19">
        <f t="shared" ca="1" si="941"/>
        <v>0</v>
      </c>
      <c r="GH118" s="19">
        <f t="shared" ca="1" si="941"/>
        <v>0</v>
      </c>
      <c r="GI118" s="19">
        <f t="shared" ca="1" si="941"/>
        <v>0</v>
      </c>
      <c r="GJ118" s="19">
        <f t="shared" ca="1" si="941"/>
        <v>0</v>
      </c>
      <c r="GK118" s="19">
        <f t="shared" ca="1" si="941"/>
        <v>0</v>
      </c>
      <c r="GL118" s="19">
        <f t="shared" ca="1" si="941"/>
        <v>0</v>
      </c>
      <c r="GM118" s="19">
        <f t="shared" ca="1" si="941"/>
        <v>0</v>
      </c>
      <c r="GN118" s="19">
        <f t="shared" ca="1" si="941"/>
        <v>0</v>
      </c>
      <c r="GO118" s="19">
        <f t="shared" ca="1" si="941"/>
        <v>0</v>
      </c>
      <c r="GP118" s="19">
        <f t="shared" ca="1" si="941"/>
        <v>0</v>
      </c>
      <c r="GQ118" s="19">
        <f t="shared" ca="1" si="941"/>
        <v>0</v>
      </c>
      <c r="GR118" s="19">
        <f t="shared" ca="1" si="941"/>
        <v>0</v>
      </c>
      <c r="GS118" s="19">
        <f t="shared" ca="1" si="941"/>
        <v>0</v>
      </c>
      <c r="GT118" s="19">
        <f t="shared" ca="1" si="941"/>
        <v>0</v>
      </c>
      <c r="GU118" s="19">
        <f t="shared" ca="1" si="941"/>
        <v>0</v>
      </c>
      <c r="GV118" s="19">
        <f t="shared" ca="1" si="941"/>
        <v>0</v>
      </c>
      <c r="GW118" s="19">
        <f t="shared" ca="1" si="941"/>
        <v>0</v>
      </c>
      <c r="GX118" s="19">
        <f t="shared" ca="1" si="941"/>
        <v>0</v>
      </c>
      <c r="GY118" s="19">
        <f t="shared" ca="1" si="941"/>
        <v>0</v>
      </c>
      <c r="GZ118" s="19">
        <f t="shared" ca="1" si="941"/>
        <v>0</v>
      </c>
      <c r="HA118" s="19">
        <f t="shared" ca="1" si="941"/>
        <v>0</v>
      </c>
      <c r="HB118" s="19">
        <f t="shared" ca="1" si="941"/>
        <v>0</v>
      </c>
      <c r="HC118" s="19">
        <f t="shared" ca="1" si="941"/>
        <v>0</v>
      </c>
      <c r="HD118" s="19">
        <f t="shared" ca="1" si="941"/>
        <v>0</v>
      </c>
      <c r="HE118" s="19">
        <f t="shared" ca="1" si="941"/>
        <v>0</v>
      </c>
      <c r="HF118" s="19">
        <f t="shared" ca="1" si="941"/>
        <v>0</v>
      </c>
      <c r="HG118" s="19">
        <f t="shared" ca="1" si="941"/>
        <v>0</v>
      </c>
      <c r="HH118" s="19">
        <f t="shared" ca="1" si="941"/>
        <v>0</v>
      </c>
      <c r="HI118" s="19">
        <f t="shared" ca="1" si="941"/>
        <v>0</v>
      </c>
      <c r="HJ118" s="19">
        <f t="shared" ca="1" si="941"/>
        <v>0</v>
      </c>
      <c r="HK118" s="19">
        <f t="shared" ca="1" si="941"/>
        <v>0</v>
      </c>
      <c r="HL118" s="19">
        <f t="shared" ca="1" si="942"/>
        <v>0</v>
      </c>
      <c r="HM118" s="19">
        <f t="shared" ca="1" si="942"/>
        <v>0</v>
      </c>
      <c r="HN118" s="19">
        <f t="shared" ca="1" si="942"/>
        <v>0</v>
      </c>
      <c r="HO118" s="19">
        <f t="shared" ca="1" si="942"/>
        <v>0</v>
      </c>
      <c r="HP118" s="19">
        <f t="shared" ca="1" si="942"/>
        <v>0</v>
      </c>
      <c r="HQ118" s="19">
        <f t="shared" ca="1" si="942"/>
        <v>0</v>
      </c>
      <c r="HR118" s="19">
        <f t="shared" ca="1" si="942"/>
        <v>0</v>
      </c>
      <c r="HS118" s="19">
        <f t="shared" ca="1" si="942"/>
        <v>0</v>
      </c>
      <c r="HT118" s="19">
        <f t="shared" ca="1" si="942"/>
        <v>0</v>
      </c>
      <c r="HU118" s="19">
        <f t="shared" ca="1" si="942"/>
        <v>0</v>
      </c>
      <c r="HV118" s="19">
        <f t="shared" ca="1" si="942"/>
        <v>0</v>
      </c>
      <c r="HW118" s="19">
        <f t="shared" ca="1" si="942"/>
        <v>0</v>
      </c>
      <c r="HX118" s="19">
        <f t="shared" ca="1" si="942"/>
        <v>0</v>
      </c>
      <c r="HY118" s="19">
        <f t="shared" ca="1" si="942"/>
        <v>0</v>
      </c>
      <c r="HZ118" s="19">
        <f t="shared" ca="1" si="942"/>
        <v>0</v>
      </c>
      <c r="IA118" s="19">
        <f t="shared" ca="1" si="942"/>
        <v>0</v>
      </c>
      <c r="IB118" s="19">
        <f t="shared" ca="1" si="942"/>
        <v>0</v>
      </c>
      <c r="IC118" s="19">
        <f t="shared" ca="1" si="942"/>
        <v>0</v>
      </c>
      <c r="ID118" s="19">
        <f t="shared" ca="1" si="942"/>
        <v>0</v>
      </c>
      <c r="IE118" s="5">
        <f t="shared" ca="1" si="943"/>
        <v>67</v>
      </c>
      <c r="IF118" s="9"/>
      <c r="IG118" s="5">
        <f t="shared" ca="1" si="944"/>
        <v>1</v>
      </c>
      <c r="IH118" s="5" t="b">
        <f t="shared" ca="1" si="944"/>
        <v>0</v>
      </c>
      <c r="II118" s="19">
        <f t="shared" ca="1" si="945"/>
        <v>0</v>
      </c>
      <c r="IJ118" s="5">
        <f t="shared" ca="1" si="944"/>
        <v>55</v>
      </c>
      <c r="IK118" s="19">
        <f t="shared" ca="1" si="945"/>
        <v>1</v>
      </c>
      <c r="IL118" s="19">
        <f t="shared" ca="1" si="945"/>
        <v>0</v>
      </c>
      <c r="IM118" s="19">
        <f t="shared" ca="1" si="945"/>
        <v>0</v>
      </c>
      <c r="IN118" s="19">
        <f t="shared" ca="1" si="945"/>
        <v>0</v>
      </c>
      <c r="IO118" s="19">
        <f t="shared" ca="1" si="945"/>
        <v>0</v>
      </c>
      <c r="IP118" s="19">
        <f t="shared" ca="1" si="945"/>
        <v>0</v>
      </c>
      <c r="IQ118" s="19">
        <f t="shared" ca="1" si="945"/>
        <v>0</v>
      </c>
      <c r="IR118" s="19">
        <f t="shared" ca="1" si="945"/>
        <v>0</v>
      </c>
      <c r="IS118" s="19">
        <f t="shared" ca="1" si="945"/>
        <v>0</v>
      </c>
      <c r="IT118" s="19">
        <f t="shared" ca="1" si="945"/>
        <v>0</v>
      </c>
      <c r="IU118" s="19">
        <f t="shared" ca="1" si="945"/>
        <v>0</v>
      </c>
      <c r="IV118" s="19">
        <f t="shared" ca="1" si="945"/>
        <v>0</v>
      </c>
      <c r="IW118" s="19">
        <f t="shared" ca="1" si="945"/>
        <v>0</v>
      </c>
      <c r="IX118" s="19">
        <f t="shared" ca="1" si="945"/>
        <v>0</v>
      </c>
      <c r="IY118" s="19">
        <f t="shared" ca="1" si="945"/>
        <v>0</v>
      </c>
      <c r="IZ118" s="19">
        <f t="shared" ca="1" si="945"/>
        <v>0</v>
      </c>
      <c r="JA118" s="19">
        <f t="shared" ca="1" si="945"/>
        <v>0</v>
      </c>
      <c r="JB118" s="19">
        <f t="shared" ca="1" si="945"/>
        <v>0</v>
      </c>
      <c r="JC118" s="19">
        <f t="shared" ca="1" si="945"/>
        <v>0</v>
      </c>
      <c r="JD118" s="19">
        <f t="shared" ca="1" si="945"/>
        <v>0</v>
      </c>
      <c r="JE118" s="19">
        <f t="shared" ca="1" si="945"/>
        <v>0</v>
      </c>
      <c r="JF118" s="19">
        <f t="shared" ca="1" si="945"/>
        <v>0</v>
      </c>
      <c r="JG118" s="19">
        <f t="shared" ca="1" si="945"/>
        <v>1</v>
      </c>
      <c r="JH118" s="19">
        <f t="shared" ca="1" si="945"/>
        <v>0</v>
      </c>
      <c r="JI118" s="19">
        <f t="shared" ca="1" si="945"/>
        <v>1</v>
      </c>
      <c r="JJ118" s="9"/>
      <c r="JK118" s="5" t="b">
        <f t="shared" ca="1" si="946"/>
        <v>0</v>
      </c>
      <c r="JL118" s="19" t="b">
        <f t="shared" ref="JL118:JM122" ca="1" si="965">OFFSET(JL$5,$B118,0)</f>
        <v>1</v>
      </c>
      <c r="JM118" s="19">
        <f t="shared" ca="1" si="965"/>
        <v>10.03575</v>
      </c>
      <c r="JN118" s="5" t="b">
        <f t="shared" ca="1" si="947"/>
        <v>0</v>
      </c>
      <c r="JO118" s="5" t="b">
        <f t="shared" ca="1" si="947"/>
        <v>0</v>
      </c>
      <c r="JP118" s="5" t="b">
        <f t="shared" ca="1" si="947"/>
        <v>1</v>
      </c>
      <c r="JQ118" s="144">
        <f t="shared" ref="JQ118:JR122" ca="1" si="966">$O118</f>
        <v>1</v>
      </c>
      <c r="JR118" s="144">
        <f t="shared" ca="1" si="966"/>
        <v>1</v>
      </c>
      <c r="JS118" s="19" t="str">
        <f t="shared" ref="JS118:JY122" ca="1" si="967">OFFSET(JS$5,$B118,0)</f>
        <v>-</v>
      </c>
      <c r="JT118" s="19" t="str">
        <f t="shared" ca="1" si="967"/>
        <v>-</v>
      </c>
      <c r="JU118" s="19" t="str">
        <f t="shared" ca="1" si="967"/>
        <v>-</v>
      </c>
      <c r="JV118" s="19" t="str">
        <f t="shared" ca="1" si="967"/>
        <v>-</v>
      </c>
      <c r="JW118" s="19">
        <f t="shared" ca="1" si="967"/>
        <v>1</v>
      </c>
      <c r="JX118" s="19">
        <f t="shared" ca="1" si="967"/>
        <v>0.66</v>
      </c>
      <c r="JY118" s="19" t="str">
        <f t="shared" ca="1" si="967"/>
        <v>-</v>
      </c>
      <c r="JZ118" s="5" t="b" cm="1">
        <f t="array" aca="1" ref="JZ118" ca="1">IF(OR(KA118:KH118&lt;&gt;"-"),TRUE,"-")</f>
        <v>1</v>
      </c>
      <c r="KA118" s="237">
        <f ca="1">OFFSET(KA118,-1,0)</f>
        <v>2</v>
      </c>
      <c r="KB118" s="237">
        <f t="shared" ref="KB118:KH118" ca="1" si="968">OFFSET(KB118,-1,0)</f>
        <v>2</v>
      </c>
      <c r="KC118" s="237">
        <f t="shared" ca="1" si="968"/>
        <v>2</v>
      </c>
      <c r="KD118" s="237">
        <f t="shared" ca="1" si="968"/>
        <v>2</v>
      </c>
      <c r="KE118" s="237">
        <f t="shared" ca="1" si="968"/>
        <v>2</v>
      </c>
      <c r="KF118" s="237">
        <f t="shared" ca="1" si="968"/>
        <v>2</v>
      </c>
      <c r="KG118" s="237">
        <f t="shared" ca="1" si="968"/>
        <v>2</v>
      </c>
      <c r="KH118" s="237">
        <f t="shared" ca="1" si="968"/>
        <v>2</v>
      </c>
      <c r="KI118" s="5" t="str">
        <f t="array" aca="1" ref="KI118" ca="1">IF(OR(KJ118:KP118&lt;&gt;"-"),TRUE,"-")</f>
        <v>-</v>
      </c>
      <c r="KJ118" s="19" t="str">
        <f t="shared" ref="KJ118:KU122" ca="1" si="969">OFFSET(KJ$5,$B118,0)</f>
        <v>-</v>
      </c>
      <c r="KK118" s="19" t="str">
        <f t="shared" ca="1" si="969"/>
        <v>-</v>
      </c>
      <c r="KL118" s="19" t="str">
        <f t="shared" ca="1" si="969"/>
        <v>-</v>
      </c>
      <c r="KM118" s="19" t="str">
        <f t="shared" ca="1" si="969"/>
        <v>-</v>
      </c>
      <c r="KN118" s="19" t="str">
        <f t="shared" ca="1" si="969"/>
        <v>-</v>
      </c>
      <c r="KO118" s="19" t="str">
        <f t="shared" ca="1" si="969"/>
        <v>-</v>
      </c>
      <c r="KP118" s="19" t="str">
        <f t="shared" ca="1" si="969"/>
        <v>-</v>
      </c>
      <c r="KQ118" s="19" t="b">
        <f t="shared" ca="1" si="969"/>
        <v>0</v>
      </c>
      <c r="KR118" s="144">
        <f t="shared" ca="1" si="949"/>
        <v>2</v>
      </c>
      <c r="KS118" s="19">
        <f t="shared" ca="1" si="969"/>
        <v>2</v>
      </c>
      <c r="KT118" s="19" t="b">
        <f t="shared" ca="1" si="969"/>
        <v>0</v>
      </c>
      <c r="KU118" s="19" t="str">
        <f t="shared" ca="1" si="969"/>
        <v>-</v>
      </c>
      <c r="KV118" s="5" t="str">
        <f t="shared" ca="1" si="950"/>
        <v>-</v>
      </c>
      <c r="KW118" s="5" t="str">
        <f t="shared" ca="1" si="950"/>
        <v>-</v>
      </c>
      <c r="KX118" s="5" t="str">
        <f t="shared" ca="1" si="950"/>
        <v>-</v>
      </c>
      <c r="KY118" s="5" t="str">
        <f t="shared" ca="1" si="950"/>
        <v>-</v>
      </c>
      <c r="KZ118" s="19" t="b">
        <f t="shared" ref="KZ118:LO122" ca="1" si="970">OFFSET(KZ$5,$B118,0)</f>
        <v>0</v>
      </c>
      <c r="LA118" s="19" t="str">
        <f t="shared" ca="1" si="970"/>
        <v>-</v>
      </c>
      <c r="LB118" s="19" t="str">
        <f ca="1">OFFSET(LB$5,$B118,0)</f>
        <v>-</v>
      </c>
      <c r="LC118" s="19" t="b">
        <f ca="1">OFFSET(LC$5,$B118,0)</f>
        <v>1</v>
      </c>
      <c r="LD118" s="19">
        <f t="shared" ca="1" si="970"/>
        <v>0.75</v>
      </c>
      <c r="LE118" s="19">
        <f t="shared" ca="1" si="970"/>
        <v>0.75</v>
      </c>
      <c r="LF118" s="19">
        <f t="shared" ca="1" si="970"/>
        <v>0.99</v>
      </c>
      <c r="LG118" s="19">
        <f t="shared" ca="1" si="970"/>
        <v>0.5</v>
      </c>
      <c r="LH118" s="19">
        <f t="shared" ca="1" si="970"/>
        <v>0</v>
      </c>
      <c r="LI118" s="19">
        <f t="shared" ca="1" si="970"/>
        <v>0</v>
      </c>
      <c r="LJ118" s="19" t="str">
        <f t="shared" ca="1" si="970"/>
        <v>-</v>
      </c>
      <c r="LK118" s="5" t="str" cm="1">
        <f t="array" aca="1" ref="LK118" ca="1">INDEX(i.meatgrid,$Q118,LK$7)</f>
        <v>-</v>
      </c>
      <c r="LL118" s="19" t="str">
        <f t="shared" ca="1" si="970"/>
        <v>-</v>
      </c>
      <c r="LM118" s="5">
        <f t="shared" ca="1" si="952"/>
        <v>1</v>
      </c>
      <c r="LN118" s="9"/>
      <c r="LO118" s="19">
        <f t="shared" ca="1" si="970"/>
        <v>70</v>
      </c>
      <c r="LP118" s="19">
        <f t="shared" ca="1" si="953"/>
        <v>50</v>
      </c>
      <c r="LQ118" s="19">
        <f t="shared" ca="1" si="953"/>
        <v>80</v>
      </c>
      <c r="LR118" s="19">
        <f t="shared" ca="1" si="953"/>
        <v>50</v>
      </c>
      <c r="LS118" s="5" t="b" cm="1">
        <f t="array" aca="1" ref="LS118" ca="1">INDEX(i.meatgrid,$Q118,LS$7)</f>
        <v>0</v>
      </c>
      <c r="LT118" s="5" t="b" cm="1">
        <f t="array" aca="1" ref="LT118" ca="1">INDEX(i.meatgrid,$Q118,LT$7)</f>
        <v>0</v>
      </c>
      <c r="LU118" s="5" t="str" cm="1">
        <f t="array" aca="1" ref="LU118" ca="1">INDEX(i.meatgrid,$Q118,LU$7)</f>
        <v>-</v>
      </c>
      <c r="LV118" s="5" t="str" cm="1">
        <f t="array" aca="1" ref="LV118" ca="1">INDEX(i.meatgrid,$Q118,LV$7)</f>
        <v>-</v>
      </c>
      <c r="LW118" s="19">
        <f t="shared" ca="1" si="954"/>
        <v>1</v>
      </c>
      <c r="LX118" s="5">
        <f t="shared" ca="1" si="955"/>
        <v>1</v>
      </c>
      <c r="LY118" s="5" cm="1">
        <f t="array" aca="1" ref="LY118" ca="1">INDEX(i.meatgrid,$Q118,LY$7)</f>
        <v>0</v>
      </c>
      <c r="LZ118" s="5" cm="1">
        <f t="array" aca="1" ref="LZ118" ca="1">INDEX(i.meatgrid,$Q118,LZ$7)</f>
        <v>0</v>
      </c>
      <c r="MA118" s="5" cm="1">
        <f t="array" aca="1" ref="MA118" ca="1">INDEX(i.meatgrid,$Q118,MA$7)</f>
        <v>0</v>
      </c>
      <c r="MB118" s="5" cm="1">
        <f t="array" aca="1" ref="MB118" ca="1">INDEX(i.meatgrid,$Q118,MB$7)</f>
        <v>0</v>
      </c>
      <c r="MC118" s="5" cm="1">
        <f t="array" aca="1" ref="MC118" ca="1">INDEX(i.meatgrid,$Q118,MC$7)</f>
        <v>1</v>
      </c>
      <c r="MD118" s="5" cm="1">
        <f t="array" aca="1" ref="MD118" ca="1">INDEX(i.meatgrid,$Q118,MD$7)</f>
        <v>1</v>
      </c>
      <c r="ME118" s="5" cm="1">
        <f t="array" aca="1" ref="ME118" ca="1">INDEX(i.meatgrid,$Q118,ME$7)</f>
        <v>1</v>
      </c>
      <c r="MF118" s="5" cm="1">
        <f t="array" aca="1" ref="MF118" ca="1">INDEX(i.meatgrid,$Q118,MF$7)</f>
        <v>1</v>
      </c>
      <c r="MG118" s="19">
        <f t="shared" ca="1" si="956"/>
        <v>1</v>
      </c>
      <c r="MH118" s="9"/>
      <c r="MI118" s="19" t="b">
        <f t="shared" ca="1" si="957"/>
        <v>0</v>
      </c>
      <c r="MJ118" s="19" t="b">
        <f t="shared" ca="1" si="957"/>
        <v>0</v>
      </c>
      <c r="MK118" s="19">
        <f t="shared" ca="1" si="957"/>
        <v>1</v>
      </c>
      <c r="ML118" s="19">
        <f t="shared" ca="1" si="957"/>
        <v>0.75</v>
      </c>
      <c r="MM118" s="19">
        <f t="shared" ca="1" si="957"/>
        <v>0.75</v>
      </c>
      <c r="MN118" s="19">
        <f t="shared" ca="1" si="957"/>
        <v>0.8</v>
      </c>
      <c r="MO118" s="19">
        <f t="shared" ca="1" si="957"/>
        <v>0.82499999999999996</v>
      </c>
      <c r="MP118" s="19">
        <f t="shared" ca="1" si="957"/>
        <v>0.875</v>
      </c>
      <c r="MQ118" s="19">
        <f t="shared" ca="1" si="957"/>
        <v>0.9</v>
      </c>
      <c r="MR118" s="19">
        <f t="shared" ca="1" si="957"/>
        <v>1</v>
      </c>
      <c r="MS118" s="19">
        <f t="shared" ca="1" si="957"/>
        <v>0.875</v>
      </c>
      <c r="MT118" s="19" t="b">
        <f t="shared" ca="1" si="957"/>
        <v>1</v>
      </c>
      <c r="MU118" s="19">
        <f t="shared" ca="1" si="958"/>
        <v>74.989999999999995</v>
      </c>
      <c r="MV118" s="19" t="str">
        <f t="shared" ca="1" si="958"/>
        <v>-</v>
      </c>
      <c r="MW118" s="19" t="str">
        <f t="shared" ca="1" si="958"/>
        <v>-</v>
      </c>
      <c r="MX118" s="19" t="str">
        <f t="shared" ca="1" si="958"/>
        <v>-</v>
      </c>
      <c r="MY118" s="19" t="str">
        <f t="shared" ca="1" si="958"/>
        <v>-</v>
      </c>
      <c r="MZ118" s="19" t="str">
        <f t="shared" ca="1" si="958"/>
        <v>-</v>
      </c>
      <c r="NA118" s="19" t="str">
        <f t="shared" ca="1" si="958"/>
        <v>-</v>
      </c>
      <c r="NB118" s="19" t="str">
        <f t="shared" ca="1" si="958"/>
        <v>-</v>
      </c>
      <c r="NC118" s="19">
        <f t="shared" ca="1" si="958"/>
        <v>36.99</v>
      </c>
      <c r="ND118" s="19">
        <f t="shared" ca="1" si="958"/>
        <v>36.99</v>
      </c>
      <c r="NE118" s="19" t="str">
        <f t="shared" ca="1" si="958"/>
        <v>-</v>
      </c>
      <c r="NF118" s="19" t="str">
        <f t="shared" ca="1" si="958"/>
        <v>-</v>
      </c>
      <c r="NG118" s="19" t="str">
        <f t="shared" ca="1" si="958"/>
        <v>-</v>
      </c>
      <c r="NH118" s="19" t="str">
        <f t="shared" ca="1" si="958"/>
        <v>-</v>
      </c>
      <c r="NI118" s="19" t="str">
        <f t="shared" ca="1" si="958"/>
        <v>-</v>
      </c>
      <c r="NJ118" s="19">
        <f t="shared" ca="1" si="958"/>
        <v>49.99</v>
      </c>
      <c r="NK118" s="19">
        <f t="shared" ca="1" si="958"/>
        <v>49.99</v>
      </c>
      <c r="NL118" s="19">
        <f t="shared" ca="1" si="958"/>
        <v>49.99</v>
      </c>
      <c r="NM118" s="19">
        <f t="shared" ca="1" si="958"/>
        <v>49.99</v>
      </c>
      <c r="NN118" s="19">
        <f t="shared" ca="1" si="958"/>
        <v>49.99</v>
      </c>
      <c r="NO118" s="19">
        <f t="shared" ca="1" si="958"/>
        <v>49.99</v>
      </c>
      <c r="NP118" s="19">
        <f t="shared" ca="1" si="958"/>
        <v>49.99</v>
      </c>
      <c r="NQ118" s="19">
        <f t="shared" ca="1" si="958"/>
        <v>49.99</v>
      </c>
      <c r="NR118" s="19">
        <f t="shared" ca="1" si="958"/>
        <v>412.99</v>
      </c>
      <c r="NS118" s="19">
        <f t="shared" ca="1" si="958"/>
        <v>412.99</v>
      </c>
      <c r="NT118" s="19" t="str">
        <f t="shared" ca="1" si="958"/>
        <v>-</v>
      </c>
      <c r="NU118" s="19" t="str">
        <f t="shared" ca="1" si="958"/>
        <v>-</v>
      </c>
      <c r="NV118" s="19" t="str">
        <f t="shared" ca="1" si="958"/>
        <v>-</v>
      </c>
      <c r="NW118" s="19" t="str">
        <f t="shared" ca="1" si="958"/>
        <v>-</v>
      </c>
      <c r="NX118" s="19" t="str">
        <f t="shared" ca="1" si="958"/>
        <v>-</v>
      </c>
      <c r="NY118" s="19">
        <f t="shared" ca="1" si="958"/>
        <v>6.8900000000000006</v>
      </c>
      <c r="NZ118" s="19">
        <f t="shared" ca="1" si="958"/>
        <v>6.8900000000000006</v>
      </c>
      <c r="OA118" s="19">
        <f t="shared" ca="1" si="958"/>
        <v>6.8900000000000006</v>
      </c>
      <c r="OB118" s="19">
        <f t="shared" ca="1" si="958"/>
        <v>6.8900000000000006</v>
      </c>
      <c r="OC118" s="19">
        <f t="shared" ca="1" si="958"/>
        <v>6.8900000000000006</v>
      </c>
      <c r="OD118" s="19">
        <f t="shared" ca="1" si="958"/>
        <v>6.8900000000000006</v>
      </c>
      <c r="OE118" s="19">
        <f t="shared" ca="1" si="958"/>
        <v>6.8900000000000006</v>
      </c>
      <c r="OF118" s="19">
        <f t="shared" ca="1" si="958"/>
        <v>6.8900000000000006</v>
      </c>
      <c r="OG118" s="19">
        <f t="shared" ca="1" si="958"/>
        <v>346.99</v>
      </c>
      <c r="OH118" s="19">
        <f t="shared" ca="1" si="958"/>
        <v>346.99</v>
      </c>
      <c r="OI118" s="19" t="str">
        <f t="shared" ca="1" si="958"/>
        <v>-</v>
      </c>
      <c r="OJ118" s="19" t="str">
        <f t="shared" ca="1" si="958"/>
        <v>-</v>
      </c>
      <c r="OK118" s="19" t="str">
        <f t="shared" ca="1" si="958"/>
        <v>-</v>
      </c>
      <c r="OL118" s="19" t="str">
        <f t="shared" ca="1" si="958"/>
        <v>-</v>
      </c>
      <c r="OM118" s="19" t="str">
        <f t="shared" ca="1" si="958"/>
        <v>-</v>
      </c>
      <c r="ON118" s="19">
        <f t="shared" ca="1" si="958"/>
        <v>0</v>
      </c>
      <c r="OO118" s="24">
        <v>0</v>
      </c>
    </row>
    <row r="119" spans="1:405" outlineLevel="2">
      <c r="A119" s="21">
        <f t="shared" si="158"/>
        <v>114</v>
      </c>
      <c r="B119" s="222">
        <f t="shared" ref="B119:B122" ca="1" si="971">OFFSET(B119,-1,0)</f>
        <v>112</v>
      </c>
      <c r="C119">
        <v>204</v>
      </c>
      <c r="D119" s="144" t="str">
        <f t="shared" ca="1" si="920"/>
        <v>GSM</v>
      </c>
      <c r="E119" t="b">
        <v>0</v>
      </c>
      <c r="F119" t="b">
        <v>0</v>
      </c>
      <c r="G119" t="b">
        <f t="shared" si="921"/>
        <v>0</v>
      </c>
      <c r="H119" s="237">
        <f t="shared" ref="H119:T122" ca="1" si="972">OFFSET(H119,-1,0)</f>
        <v>2</v>
      </c>
      <c r="I119" s="237">
        <f t="shared" ca="1" si="972"/>
        <v>1</v>
      </c>
      <c r="J119" s="237" t="str">
        <f t="shared" ca="1" si="972"/>
        <v/>
      </c>
      <c r="K119" s="237">
        <f t="shared" ca="1" si="972"/>
        <v>2</v>
      </c>
      <c r="L119" s="237">
        <f t="shared" ca="1" si="959"/>
        <v>2</v>
      </c>
      <c r="M119" s="237">
        <f t="shared" ca="1" si="959"/>
        <v>2</v>
      </c>
      <c r="N119" s="237">
        <f t="shared" ca="1" si="959"/>
        <v>3</v>
      </c>
      <c r="O119" s="237">
        <f t="shared" ca="1" si="959"/>
        <v>1</v>
      </c>
      <c r="P119" s="237">
        <f t="shared" ca="1" si="959"/>
        <v>1</v>
      </c>
      <c r="Q119" s="237">
        <f t="shared" ca="1" si="959"/>
        <v>2</v>
      </c>
      <c r="R119" s="237">
        <f t="shared" ca="1" si="959"/>
        <v>1</v>
      </c>
      <c r="S119" s="237">
        <f t="shared" ca="1" si="959"/>
        <v>1</v>
      </c>
      <c r="T119" s="237">
        <f t="shared" ca="1" si="959"/>
        <v>1</v>
      </c>
      <c r="U119" s="275"/>
      <c r="V119" s="275"/>
      <c r="W119" s="237">
        <f t="shared" ca="1" si="960"/>
        <v>0</v>
      </c>
      <c r="X119" s="275"/>
      <c r="Y119" s="275">
        <f t="shared" ca="1" si="961"/>
        <v>0</v>
      </c>
      <c r="Z119" s="275">
        <f t="shared" ca="1" si="961"/>
        <v>0</v>
      </c>
      <c r="AA119" s="275">
        <f t="shared" ca="1" si="961"/>
        <v>0</v>
      </c>
      <c r="AB119" s="275">
        <f t="shared" ca="1" si="961"/>
        <v>0</v>
      </c>
      <c r="AC119" s="275">
        <f t="shared" ca="1" si="961"/>
        <v>0</v>
      </c>
      <c r="AD119" s="275">
        <f t="shared" ca="1" si="961"/>
        <v>0</v>
      </c>
      <c r="AE119" s="275">
        <f t="shared" ca="1" si="961"/>
        <v>0</v>
      </c>
      <c r="AF119" s="144">
        <f ca="1">INDEX(CHOOSE($N119,DataAutumn!i.AdultDrys,DataWinter!i.AdultDrys,DataSpring!i.AdultDrys),1,$M119)</f>
        <v>3</v>
      </c>
      <c r="AG119" s="5">
        <f t="shared" ca="1" si="922"/>
        <v>2</v>
      </c>
      <c r="AH119" s="5">
        <f t="shared" ca="1" si="922"/>
        <v>0</v>
      </c>
      <c r="AI119" s="5">
        <f t="shared" ca="1" si="923"/>
        <v>1</v>
      </c>
      <c r="AJ119">
        <f t="shared" ca="1" si="924"/>
        <v>1</v>
      </c>
      <c r="AL119" s="231" t="str">
        <f ca="1">TEXT(LEFT(OFFSET(AL119,-1,0),5)+1,"00000")&amp;MID(OFFSET(AL119,-1,0),6,FIND(" ",OFFSET(AL119,-1,0),7)-5)
&amp; $D119           &amp; " Day"&amp;INDEX(i.DOY,$N119,1)              &amp; IF($IG119=0," FWM","")&amp;IF($IG119=1," MWM","")&amp;IF($IG119=5," Mat","")&amp;IF($IH119=TRUE,"&amp;BBT","    ")
&amp;INDEX(DataMaster!$B$98:$B$104,$Q119,0)    &amp;IF(JL119," SR"&amp;JM119,"")&amp; " WP"&amp;TEXT($LW119*100,"000p")           &amp; " MP"&amp;TEXT($LX119*100,"000p")           &amp; " GP"&amp;TEXT($MG119*100,"000p")
&amp; " (F"&amp;3+COUNTIF($CV119:$CY119,TRUE)&amp;3&amp;"N"&amp;$DM119&amp;$DN119&amp;")"</f>
        <v>00003 FeedSupply_DSP GSM Day204 MWM    Only export SR10.03575 WP100p MP100p GP100p (F33N33)</v>
      </c>
      <c r="AM119" s="9" t="str">
        <f ca="1">IF(COUNTIF(AL$5:AL119,AL119)=1,"-","Dup")</f>
        <v>-</v>
      </c>
      <c r="AN119" s="9"/>
      <c r="AO119" s="237" t="str">
        <f t="shared" ref="AO119:AV122" ca="1" si="973">OFFSET(AO119,-1,0)</f>
        <v>-</v>
      </c>
      <c r="AP119" s="237" t="str">
        <f t="shared" ca="1" si="973"/>
        <v>-</v>
      </c>
      <c r="AQ119" s="237" t="str">
        <f t="shared" ca="1" si="973"/>
        <v>-</v>
      </c>
      <c r="AR119" s="237" t="str">
        <f t="shared" ca="1" si="973"/>
        <v>-</v>
      </c>
      <c r="AS119" s="237" t="str">
        <f t="shared" ca="1" si="973"/>
        <v>-</v>
      </c>
      <c r="AT119" s="237" t="str">
        <f t="shared" ca="1" si="973"/>
        <v>-</v>
      </c>
      <c r="AU119" s="237" t="str">
        <f t="shared" ca="1" si="973"/>
        <v>-</v>
      </c>
      <c r="AV119" s="237" t="str">
        <f t="shared" ca="1" si="973"/>
        <v>-</v>
      </c>
      <c r="AW119" s="9"/>
      <c r="AX119" s="5" t="b">
        <f t="shared" ca="1" si="925"/>
        <v>0</v>
      </c>
      <c r="AY119" s="5" t="str">
        <f t="shared" ca="1" si="925"/>
        <v>-</v>
      </c>
      <c r="AZ119" s="5" t="b">
        <f t="shared" ca="1" si="925"/>
        <v>0</v>
      </c>
      <c r="BA119" s="5" t="b">
        <f t="shared" ca="1" si="925"/>
        <v>1</v>
      </c>
      <c r="BB119" s="5" t="b">
        <f t="shared" ca="1" si="925"/>
        <v>1</v>
      </c>
      <c r="BC119" s="144">
        <f t="shared" ca="1" si="925"/>
        <v>0</v>
      </c>
      <c r="BD119" s="19" t="b">
        <f t="shared" ca="1" si="926"/>
        <v>1</v>
      </c>
      <c r="BE119" s="9"/>
      <c r="BF119" s="5" t="str">
        <f t="shared" ca="1" si="927"/>
        <v>-</v>
      </c>
      <c r="BG119" s="19" t="str">
        <f t="shared" ca="1" si="928"/>
        <v>-</v>
      </c>
      <c r="BH119" s="19" t="str">
        <f t="shared" ca="1" si="928"/>
        <v>-</v>
      </c>
      <c r="BI119" s="19" t="str">
        <f t="shared" ca="1" si="928"/>
        <v>-</v>
      </c>
      <c r="BJ119" s="5" t="str">
        <f t="shared" ca="1" si="929"/>
        <v>-</v>
      </c>
      <c r="BK119" s="19" t="str">
        <f t="shared" ca="1" si="930"/>
        <v>-</v>
      </c>
      <c r="BL119" s="5" t="str">
        <f t="shared" ca="1" si="931"/>
        <v>-</v>
      </c>
      <c r="BM119" s="19" t="str">
        <f t="shared" ca="1" si="932"/>
        <v>-</v>
      </c>
      <c r="BN119" s="19" t="str">
        <f t="shared" ca="1" si="932"/>
        <v>-</v>
      </c>
      <c r="BO119" s="19" t="str">
        <f t="shared" ca="1" si="932"/>
        <v>-</v>
      </c>
      <c r="BP119" s="5" t="str">
        <f t="shared" ca="1" si="933"/>
        <v>-</v>
      </c>
      <c r="BQ119" s="9"/>
      <c r="BR119" s="19" t="str">
        <f t="shared" ca="1" si="934"/>
        <v>-</v>
      </c>
      <c r="BS119" s="19" t="str">
        <f t="shared" ca="1" si="934"/>
        <v>-</v>
      </c>
      <c r="BT119" s="19" t="str">
        <f t="shared" ca="1" si="934"/>
        <v>-</v>
      </c>
      <c r="BU119" s="19" t="str">
        <f t="shared" ca="1" si="934"/>
        <v>-</v>
      </c>
      <c r="BV119" s="19" t="str">
        <f t="shared" ca="1" si="934"/>
        <v>-</v>
      </c>
      <c r="BW119" s="19" t="str">
        <f t="shared" ca="1" si="934"/>
        <v>-</v>
      </c>
      <c r="BX119" s="19" t="str">
        <f t="shared" ca="1" si="934"/>
        <v>-</v>
      </c>
      <c r="BY119" s="19" t="str">
        <f t="shared" ca="1" si="934"/>
        <v>-</v>
      </c>
      <c r="BZ119" s="19" t="str">
        <f t="shared" ca="1" si="934"/>
        <v>-</v>
      </c>
      <c r="CA119" s="19" t="str">
        <f t="shared" ca="1" si="934"/>
        <v>-</v>
      </c>
      <c r="CB119" s="9"/>
      <c r="CC119" s="237" t="b">
        <f ca="1">OFFSET(CC119,-1,0)</f>
        <v>1</v>
      </c>
      <c r="CD119" s="12" t="b">
        <v>0</v>
      </c>
      <c r="CE119" s="237" t="b">
        <f ca="1">OFFSET(CE119,-1,0)</f>
        <v>1</v>
      </c>
      <c r="CF119" s="251">
        <f ca="1">IF(OFFSET($E119,-1,0),OFFSET($CJ119,-1,0),OFFSET(CF119,-1,0))</f>
        <v>2101</v>
      </c>
      <c r="CG119" s="237" t="b">
        <f ca="1">OFFSET(CG119,-1,0)</f>
        <v>0</v>
      </c>
      <c r="CH119" s="12" t="s">
        <v>34</v>
      </c>
      <c r="CI119" s="19" t="b">
        <f t="shared" ca="1" si="962"/>
        <v>1</v>
      </c>
      <c r="CJ119" s="237">
        <f t="shared" ref="CJ119:CJ122" ca="1" si="974">OFFSET(CJ119,-1,0)+1</f>
        <v>2103</v>
      </c>
      <c r="CK119" s="19" t="str">
        <f t="shared" ca="1" si="962"/>
        <v>-</v>
      </c>
      <c r="CL119" s="19">
        <f t="shared" ca="1" si="962"/>
        <v>1</v>
      </c>
      <c r="CM119" s="19">
        <f t="shared" ca="1" si="962"/>
        <v>1</v>
      </c>
      <c r="CN119" s="9"/>
      <c r="CO119" s="444">
        <f t="shared" ca="1" si="936"/>
        <v>652</v>
      </c>
      <c r="CP119" s="444">
        <f t="shared" ca="1" si="936"/>
        <v>686</v>
      </c>
      <c r="CQ119" s="444">
        <f t="shared" ca="1" si="936"/>
        <v>721</v>
      </c>
      <c r="CR119" s="152">
        <f t="shared" ca="1" si="937"/>
        <v>378</v>
      </c>
      <c r="CS119" s="152">
        <f t="shared" ca="1" si="937"/>
        <v>413</v>
      </c>
      <c r="CT119" s="152">
        <f t="shared" ca="1" si="937"/>
        <v>448</v>
      </c>
      <c r="CU119" s="19" t="str">
        <f t="shared" ca="1" si="938"/>
        <v>-</v>
      </c>
      <c r="CV119" s="12" t="b">
        <v>0</v>
      </c>
      <c r="CW119" s="12" t="b">
        <v>0</v>
      </c>
      <c r="CX119" s="12" t="b">
        <v>0</v>
      </c>
      <c r="CY119" s="12" t="b">
        <v>0</v>
      </c>
      <c r="CZ119" s="19" t="b">
        <f t="shared" ca="1" si="938"/>
        <v>1</v>
      </c>
      <c r="DA119" s="19">
        <f t="shared" ca="1" si="938"/>
        <v>0</v>
      </c>
      <c r="DB119" s="19">
        <f t="shared" ca="1" si="938"/>
        <v>0</v>
      </c>
      <c r="DC119" s="19">
        <f t="shared" ca="1" si="938"/>
        <v>0</v>
      </c>
      <c r="DD119" s="19">
        <f t="shared" ca="1" si="938"/>
        <v>0</v>
      </c>
      <c r="DE119" s="19">
        <f t="shared" ca="1" si="938"/>
        <v>0</v>
      </c>
      <c r="DF119" s="19">
        <f t="shared" ca="1" si="938"/>
        <v>0</v>
      </c>
      <c r="DG119" s="19">
        <f t="shared" ca="1" si="938"/>
        <v>0</v>
      </c>
      <c r="DH119" s="19">
        <f t="shared" ca="1" si="938"/>
        <v>0</v>
      </c>
      <c r="DI119" s="19">
        <f t="shared" ca="1" si="938"/>
        <v>0</v>
      </c>
      <c r="DJ119" s="19">
        <f t="shared" ca="1" si="938"/>
        <v>0</v>
      </c>
      <c r="DK119" s="19">
        <f t="shared" ca="1" si="938"/>
        <v>0</v>
      </c>
      <c r="DL119" s="19">
        <f t="shared" ca="1" si="939"/>
        <v>0</v>
      </c>
      <c r="DM119" s="12">
        <v>3</v>
      </c>
      <c r="DN119" s="12">
        <v>3</v>
      </c>
      <c r="DO119" s="19">
        <f t="shared" ref="DO119:DR122" ca="1" si="975">OFFSET(DO$5,$B119,0)</f>
        <v>0</v>
      </c>
      <c r="DP119" s="12">
        <v>2</v>
      </c>
      <c r="DQ119" s="12">
        <v>-2</v>
      </c>
      <c r="DR119" s="19" t="str">
        <f t="shared" ca="1" si="939"/>
        <v>-</v>
      </c>
      <c r="DS119" s="19" t="str">
        <f t="shared" ca="1" si="939"/>
        <v>-</v>
      </c>
      <c r="DT119" s="19" t="str">
        <f t="shared" ca="1" si="939"/>
        <v>-</v>
      </c>
      <c r="DU119" s="251">
        <f t="shared" ca="1" si="963"/>
        <v>0</v>
      </c>
      <c r="DV119" s="251">
        <f t="shared" ref="DV119:DV121" si="976">DP119</f>
        <v>2</v>
      </c>
      <c r="DW119" s="251">
        <f t="shared" si="964"/>
        <v>-2</v>
      </c>
      <c r="DX119" s="19" t="str">
        <f t="shared" ca="1" si="939"/>
        <v>-</v>
      </c>
      <c r="DY119" s="19" t="str">
        <f t="shared" ca="1" si="939"/>
        <v>-</v>
      </c>
      <c r="DZ119" s="19" t="str">
        <f t="shared" ca="1" si="939"/>
        <v>-</v>
      </c>
      <c r="EA119" s="19" t="str">
        <f t="shared" ca="1" si="939"/>
        <v>-</v>
      </c>
      <c r="EB119" s="19" t="str">
        <f t="shared" ca="1" si="939"/>
        <v>-</v>
      </c>
      <c r="EC119" s="19" t="str">
        <f t="shared" ca="1" si="939"/>
        <v>-</v>
      </c>
      <c r="ED119" s="19">
        <f t="shared" ca="1" si="939"/>
        <v>0</v>
      </c>
      <c r="EE119" s="19">
        <f t="shared" ca="1" si="939"/>
        <v>0</v>
      </c>
      <c r="EF119" s="19">
        <f t="shared" ca="1" si="939"/>
        <v>0</v>
      </c>
      <c r="EG119" s="19">
        <f t="shared" ca="1" si="939"/>
        <v>0</v>
      </c>
      <c r="EH119" s="19">
        <f t="shared" ca="1" si="939"/>
        <v>0</v>
      </c>
      <c r="EI119" s="19">
        <f t="shared" ca="1" si="939"/>
        <v>0</v>
      </c>
      <c r="EJ119" s="19">
        <f t="shared" ca="1" si="939"/>
        <v>0</v>
      </c>
      <c r="EK119" s="19">
        <f t="shared" ca="1" si="939"/>
        <v>0</v>
      </c>
      <c r="EL119" s="19">
        <f t="shared" ca="1" si="939"/>
        <v>0</v>
      </c>
      <c r="EM119" s="19">
        <f t="shared" ca="1" si="939"/>
        <v>0</v>
      </c>
      <c r="EN119" s="19">
        <f t="shared" ca="1" si="939"/>
        <v>0</v>
      </c>
      <c r="EO119" s="19">
        <f t="shared" ca="1" si="939"/>
        <v>0</v>
      </c>
      <c r="EP119" s="19">
        <f t="shared" ca="1" si="939"/>
        <v>0</v>
      </c>
      <c r="EQ119" s="19">
        <f t="shared" ca="1" si="939"/>
        <v>0</v>
      </c>
      <c r="ER119" s="19">
        <f t="shared" ca="1" si="939"/>
        <v>0</v>
      </c>
      <c r="ES119" s="19">
        <f t="shared" ca="1" si="939"/>
        <v>0</v>
      </c>
      <c r="ET119" s="19">
        <f t="shared" ca="1" si="940"/>
        <v>0</v>
      </c>
      <c r="EU119" s="19">
        <f t="shared" ca="1" si="940"/>
        <v>0</v>
      </c>
      <c r="EV119" s="19">
        <f t="shared" ca="1" si="940"/>
        <v>0</v>
      </c>
      <c r="EW119" s="19">
        <f t="shared" ca="1" si="940"/>
        <v>0</v>
      </c>
      <c r="EX119" s="19">
        <f t="shared" ca="1" si="940"/>
        <v>0</v>
      </c>
      <c r="EY119" s="19">
        <f t="shared" ca="1" si="940"/>
        <v>0</v>
      </c>
      <c r="EZ119" s="19">
        <f t="shared" ca="1" si="940"/>
        <v>0</v>
      </c>
      <c r="FA119" s="19">
        <f t="shared" ca="1" si="940"/>
        <v>0</v>
      </c>
      <c r="FB119" s="19">
        <f t="shared" ca="1" si="940"/>
        <v>0</v>
      </c>
      <c r="FC119" s="19">
        <f t="shared" ca="1" si="940"/>
        <v>0</v>
      </c>
      <c r="FD119" s="19">
        <f t="shared" ca="1" si="940"/>
        <v>0</v>
      </c>
      <c r="FE119" s="19">
        <f t="shared" ca="1" si="940"/>
        <v>0</v>
      </c>
      <c r="FF119" s="19">
        <f t="shared" ca="1" si="940"/>
        <v>0</v>
      </c>
      <c r="FG119" s="19">
        <f t="shared" ca="1" si="940"/>
        <v>0</v>
      </c>
      <c r="FH119" s="19">
        <f t="shared" ca="1" si="940"/>
        <v>0</v>
      </c>
      <c r="FI119" s="19">
        <f t="shared" ca="1" si="940"/>
        <v>0</v>
      </c>
      <c r="FJ119" s="19">
        <f t="shared" ca="1" si="941"/>
        <v>0</v>
      </c>
      <c r="FK119" s="19">
        <f t="shared" ca="1" si="941"/>
        <v>0</v>
      </c>
      <c r="FL119" s="19">
        <f t="shared" ca="1" si="941"/>
        <v>0</v>
      </c>
      <c r="FM119" s="19">
        <f t="shared" ca="1" si="941"/>
        <v>0</v>
      </c>
      <c r="FN119" s="19">
        <f t="shared" ca="1" si="941"/>
        <v>0</v>
      </c>
      <c r="FO119" s="19">
        <f t="shared" ca="1" si="941"/>
        <v>0</v>
      </c>
      <c r="FP119" s="19">
        <f t="shared" ca="1" si="941"/>
        <v>0</v>
      </c>
      <c r="FQ119" s="19">
        <f t="shared" ca="1" si="941"/>
        <v>0</v>
      </c>
      <c r="FR119" s="19">
        <f t="shared" ca="1" si="941"/>
        <v>0</v>
      </c>
      <c r="FS119" s="19">
        <f t="shared" ca="1" si="941"/>
        <v>0</v>
      </c>
      <c r="FT119" s="19">
        <f t="shared" ca="1" si="941"/>
        <v>0</v>
      </c>
      <c r="FU119" s="19">
        <f t="shared" ca="1" si="941"/>
        <v>0</v>
      </c>
      <c r="FV119" s="19">
        <f t="shared" ca="1" si="941"/>
        <v>0</v>
      </c>
      <c r="FW119" s="19">
        <f t="shared" ca="1" si="941"/>
        <v>0</v>
      </c>
      <c r="FX119" s="19">
        <f t="shared" ca="1" si="941"/>
        <v>0</v>
      </c>
      <c r="FY119" s="19">
        <f t="shared" ca="1" si="941"/>
        <v>0</v>
      </c>
      <c r="FZ119" s="19">
        <f t="shared" ca="1" si="941"/>
        <v>0</v>
      </c>
      <c r="GA119" s="19">
        <f t="shared" ca="1" si="941"/>
        <v>0</v>
      </c>
      <c r="GB119" s="19">
        <f t="shared" ca="1" si="941"/>
        <v>0</v>
      </c>
      <c r="GC119" s="19">
        <f t="shared" ca="1" si="941"/>
        <v>0</v>
      </c>
      <c r="GD119" s="19">
        <f t="shared" ca="1" si="941"/>
        <v>0</v>
      </c>
      <c r="GE119" s="19">
        <f t="shared" ca="1" si="941"/>
        <v>0</v>
      </c>
      <c r="GF119" s="19">
        <f t="shared" ca="1" si="941"/>
        <v>0</v>
      </c>
      <c r="GG119" s="19">
        <f t="shared" ca="1" si="941"/>
        <v>0</v>
      </c>
      <c r="GH119" s="19">
        <f t="shared" ca="1" si="941"/>
        <v>0</v>
      </c>
      <c r="GI119" s="19">
        <f t="shared" ca="1" si="941"/>
        <v>0</v>
      </c>
      <c r="GJ119" s="19">
        <f t="shared" ca="1" si="941"/>
        <v>0</v>
      </c>
      <c r="GK119" s="19">
        <f t="shared" ca="1" si="941"/>
        <v>0</v>
      </c>
      <c r="GL119" s="19">
        <f t="shared" ca="1" si="941"/>
        <v>0</v>
      </c>
      <c r="GM119" s="19">
        <f t="shared" ca="1" si="941"/>
        <v>0</v>
      </c>
      <c r="GN119" s="19">
        <f t="shared" ca="1" si="941"/>
        <v>0</v>
      </c>
      <c r="GO119" s="19">
        <f t="shared" ca="1" si="941"/>
        <v>0</v>
      </c>
      <c r="GP119" s="19">
        <f t="shared" ca="1" si="941"/>
        <v>0</v>
      </c>
      <c r="GQ119" s="19">
        <f t="shared" ca="1" si="941"/>
        <v>0</v>
      </c>
      <c r="GR119" s="19">
        <f t="shared" ca="1" si="941"/>
        <v>0</v>
      </c>
      <c r="GS119" s="19">
        <f t="shared" ca="1" si="941"/>
        <v>0</v>
      </c>
      <c r="GT119" s="19">
        <f t="shared" ca="1" si="941"/>
        <v>0</v>
      </c>
      <c r="GU119" s="19">
        <f t="shared" ca="1" si="941"/>
        <v>0</v>
      </c>
      <c r="GV119" s="19">
        <f t="shared" ca="1" si="941"/>
        <v>0</v>
      </c>
      <c r="GW119" s="19">
        <f t="shared" ca="1" si="941"/>
        <v>0</v>
      </c>
      <c r="GX119" s="19">
        <f t="shared" ca="1" si="941"/>
        <v>0</v>
      </c>
      <c r="GY119" s="19">
        <f t="shared" ca="1" si="941"/>
        <v>0</v>
      </c>
      <c r="GZ119" s="19">
        <f t="shared" ca="1" si="941"/>
        <v>0</v>
      </c>
      <c r="HA119" s="19">
        <f t="shared" ca="1" si="941"/>
        <v>0</v>
      </c>
      <c r="HB119" s="19">
        <f t="shared" ca="1" si="941"/>
        <v>0</v>
      </c>
      <c r="HC119" s="19">
        <f t="shared" ca="1" si="941"/>
        <v>0</v>
      </c>
      <c r="HD119" s="19">
        <f t="shared" ca="1" si="941"/>
        <v>0</v>
      </c>
      <c r="HE119" s="19">
        <f t="shared" ca="1" si="941"/>
        <v>0</v>
      </c>
      <c r="HF119" s="19">
        <f t="shared" ca="1" si="941"/>
        <v>0</v>
      </c>
      <c r="HG119" s="19">
        <f t="shared" ca="1" si="941"/>
        <v>0</v>
      </c>
      <c r="HH119" s="19">
        <f t="shared" ca="1" si="941"/>
        <v>0</v>
      </c>
      <c r="HI119" s="19">
        <f t="shared" ca="1" si="941"/>
        <v>0</v>
      </c>
      <c r="HJ119" s="19">
        <f t="shared" ca="1" si="941"/>
        <v>0</v>
      </c>
      <c r="HK119" s="19">
        <f t="shared" ca="1" si="941"/>
        <v>0</v>
      </c>
      <c r="HL119" s="19">
        <f t="shared" ca="1" si="942"/>
        <v>0</v>
      </c>
      <c r="HM119" s="19">
        <f t="shared" ca="1" si="942"/>
        <v>0</v>
      </c>
      <c r="HN119" s="19">
        <f t="shared" ca="1" si="942"/>
        <v>0</v>
      </c>
      <c r="HO119" s="19">
        <f t="shared" ca="1" si="942"/>
        <v>0</v>
      </c>
      <c r="HP119" s="19">
        <f t="shared" ca="1" si="942"/>
        <v>0</v>
      </c>
      <c r="HQ119" s="19">
        <f t="shared" ca="1" si="942"/>
        <v>0</v>
      </c>
      <c r="HR119" s="19">
        <f t="shared" ca="1" si="942"/>
        <v>0</v>
      </c>
      <c r="HS119" s="19">
        <f t="shared" ca="1" si="942"/>
        <v>0</v>
      </c>
      <c r="HT119" s="19">
        <f t="shared" ca="1" si="942"/>
        <v>0</v>
      </c>
      <c r="HU119" s="19">
        <f t="shared" ca="1" si="942"/>
        <v>0</v>
      </c>
      <c r="HV119" s="19">
        <f t="shared" ca="1" si="942"/>
        <v>0</v>
      </c>
      <c r="HW119" s="19">
        <f t="shared" ca="1" si="942"/>
        <v>0</v>
      </c>
      <c r="HX119" s="19">
        <f t="shared" ca="1" si="942"/>
        <v>0</v>
      </c>
      <c r="HY119" s="19">
        <f t="shared" ca="1" si="942"/>
        <v>0</v>
      </c>
      <c r="HZ119" s="19">
        <f t="shared" ca="1" si="942"/>
        <v>0</v>
      </c>
      <c r="IA119" s="19">
        <f t="shared" ca="1" si="942"/>
        <v>0</v>
      </c>
      <c r="IB119" s="19">
        <f t="shared" ca="1" si="942"/>
        <v>0</v>
      </c>
      <c r="IC119" s="19">
        <f t="shared" ca="1" si="942"/>
        <v>0</v>
      </c>
      <c r="ID119" s="19">
        <f t="shared" ca="1" si="942"/>
        <v>0</v>
      </c>
      <c r="IE119" s="5">
        <f t="shared" ca="1" si="943"/>
        <v>67</v>
      </c>
      <c r="IF119" s="9"/>
      <c r="IG119" s="5">
        <f t="shared" ca="1" si="944"/>
        <v>1</v>
      </c>
      <c r="IH119" s="5" t="b">
        <f t="shared" ca="1" si="944"/>
        <v>0</v>
      </c>
      <c r="II119" s="19">
        <f t="shared" ca="1" si="945"/>
        <v>0</v>
      </c>
      <c r="IJ119" s="5">
        <f t="shared" ca="1" si="944"/>
        <v>55</v>
      </c>
      <c r="IK119" s="19">
        <f t="shared" ca="1" si="945"/>
        <v>1</v>
      </c>
      <c r="IL119" s="19">
        <f t="shared" ca="1" si="945"/>
        <v>0</v>
      </c>
      <c r="IM119" s="19">
        <f t="shared" ca="1" si="945"/>
        <v>0</v>
      </c>
      <c r="IN119" s="19">
        <f t="shared" ca="1" si="945"/>
        <v>0</v>
      </c>
      <c r="IO119" s="19">
        <f t="shared" ca="1" si="945"/>
        <v>0</v>
      </c>
      <c r="IP119" s="19">
        <f t="shared" ca="1" si="945"/>
        <v>0</v>
      </c>
      <c r="IQ119" s="19">
        <f t="shared" ca="1" si="945"/>
        <v>0</v>
      </c>
      <c r="IR119" s="19">
        <f t="shared" ca="1" si="945"/>
        <v>0</v>
      </c>
      <c r="IS119" s="19">
        <f t="shared" ca="1" si="945"/>
        <v>0</v>
      </c>
      <c r="IT119" s="19">
        <f t="shared" ca="1" si="945"/>
        <v>0</v>
      </c>
      <c r="IU119" s="19">
        <f t="shared" ca="1" si="945"/>
        <v>0</v>
      </c>
      <c r="IV119" s="19">
        <f t="shared" ca="1" si="945"/>
        <v>0</v>
      </c>
      <c r="IW119" s="19">
        <f t="shared" ca="1" si="945"/>
        <v>0</v>
      </c>
      <c r="IX119" s="19">
        <f t="shared" ca="1" si="945"/>
        <v>0</v>
      </c>
      <c r="IY119" s="19">
        <f t="shared" ca="1" si="945"/>
        <v>0</v>
      </c>
      <c r="IZ119" s="19">
        <f t="shared" ca="1" si="945"/>
        <v>0</v>
      </c>
      <c r="JA119" s="19">
        <f t="shared" ca="1" si="945"/>
        <v>0</v>
      </c>
      <c r="JB119" s="19">
        <f t="shared" ca="1" si="945"/>
        <v>0</v>
      </c>
      <c r="JC119" s="19">
        <f t="shared" ca="1" si="945"/>
        <v>0</v>
      </c>
      <c r="JD119" s="19">
        <f t="shared" ca="1" si="945"/>
        <v>0</v>
      </c>
      <c r="JE119" s="19">
        <f t="shared" ca="1" si="945"/>
        <v>0</v>
      </c>
      <c r="JF119" s="19">
        <f t="shared" ca="1" si="945"/>
        <v>0</v>
      </c>
      <c r="JG119" s="19">
        <f t="shared" ca="1" si="945"/>
        <v>1</v>
      </c>
      <c r="JH119" s="19">
        <f t="shared" ca="1" si="945"/>
        <v>0</v>
      </c>
      <c r="JI119" s="19">
        <f t="shared" ca="1" si="945"/>
        <v>1</v>
      </c>
      <c r="JJ119" s="9"/>
      <c r="JK119" s="5" t="b">
        <f t="shared" ca="1" si="946"/>
        <v>0</v>
      </c>
      <c r="JL119" s="19" t="b">
        <f t="shared" ca="1" si="965"/>
        <v>1</v>
      </c>
      <c r="JM119" s="19">
        <f t="shared" ca="1" si="965"/>
        <v>10.03575</v>
      </c>
      <c r="JN119" s="5" t="b">
        <f t="shared" ca="1" si="947"/>
        <v>0</v>
      </c>
      <c r="JO119" s="5" t="b">
        <f t="shared" ca="1" si="947"/>
        <v>0</v>
      </c>
      <c r="JP119" s="5" t="b">
        <f t="shared" ca="1" si="947"/>
        <v>1</v>
      </c>
      <c r="JQ119" s="144">
        <f t="shared" ca="1" si="966"/>
        <v>1</v>
      </c>
      <c r="JR119" s="144">
        <f t="shared" ca="1" si="966"/>
        <v>1</v>
      </c>
      <c r="JS119" s="19" t="str">
        <f t="shared" ca="1" si="967"/>
        <v>-</v>
      </c>
      <c r="JT119" s="19" t="str">
        <f t="shared" ca="1" si="967"/>
        <v>-</v>
      </c>
      <c r="JU119" s="19" t="str">
        <f t="shared" ca="1" si="967"/>
        <v>-</v>
      </c>
      <c r="JV119" s="19" t="str">
        <f t="shared" ca="1" si="967"/>
        <v>-</v>
      </c>
      <c r="JW119" s="19">
        <f t="shared" ca="1" si="967"/>
        <v>1</v>
      </c>
      <c r="JX119" s="19">
        <f t="shared" ca="1" si="967"/>
        <v>0.66</v>
      </c>
      <c r="JY119" s="19" t="str">
        <f t="shared" ca="1" si="967"/>
        <v>-</v>
      </c>
      <c r="JZ119" s="5" t="b" cm="1">
        <f t="array" aca="1" ref="JZ119" ca="1">IF(OR(KA119:KH119&lt;&gt;"-"),TRUE,"-")</f>
        <v>1</v>
      </c>
      <c r="KA119" s="237">
        <f t="shared" ref="KA119:KH122" ca="1" si="977">OFFSET(KA119,-1,0)</f>
        <v>2</v>
      </c>
      <c r="KB119" s="237">
        <f t="shared" ca="1" si="977"/>
        <v>2</v>
      </c>
      <c r="KC119" s="237">
        <f t="shared" ca="1" si="977"/>
        <v>2</v>
      </c>
      <c r="KD119" s="237">
        <f t="shared" ca="1" si="977"/>
        <v>2</v>
      </c>
      <c r="KE119" s="237">
        <f t="shared" ca="1" si="977"/>
        <v>2</v>
      </c>
      <c r="KF119" s="237">
        <f t="shared" ca="1" si="977"/>
        <v>2</v>
      </c>
      <c r="KG119" s="237">
        <f t="shared" ca="1" si="977"/>
        <v>2</v>
      </c>
      <c r="KH119" s="237">
        <f t="shared" ca="1" si="977"/>
        <v>2</v>
      </c>
      <c r="KI119" s="5" t="str">
        <f t="array" aca="1" ref="KI119" ca="1">IF(OR(KJ119:KP119&lt;&gt;"-"),TRUE,"-")</f>
        <v>-</v>
      </c>
      <c r="KJ119" s="19" t="str">
        <f t="shared" ca="1" si="969"/>
        <v>-</v>
      </c>
      <c r="KK119" s="19" t="str">
        <f t="shared" ca="1" si="969"/>
        <v>-</v>
      </c>
      <c r="KL119" s="19" t="str">
        <f t="shared" ca="1" si="969"/>
        <v>-</v>
      </c>
      <c r="KM119" s="19" t="str">
        <f t="shared" ca="1" si="969"/>
        <v>-</v>
      </c>
      <c r="KN119" s="19" t="str">
        <f t="shared" ca="1" si="969"/>
        <v>-</v>
      </c>
      <c r="KO119" s="19" t="str">
        <f t="shared" ca="1" si="969"/>
        <v>-</v>
      </c>
      <c r="KP119" s="19" t="str">
        <f t="shared" ca="1" si="969"/>
        <v>-</v>
      </c>
      <c r="KQ119" s="19" t="b">
        <f t="shared" ca="1" si="969"/>
        <v>0</v>
      </c>
      <c r="KR119" s="144">
        <f t="shared" ca="1" si="949"/>
        <v>2</v>
      </c>
      <c r="KS119" s="19">
        <f t="shared" ca="1" si="969"/>
        <v>2</v>
      </c>
      <c r="KT119" s="19" t="b">
        <f t="shared" ca="1" si="969"/>
        <v>0</v>
      </c>
      <c r="KU119" s="19" t="str">
        <f t="shared" ca="1" si="969"/>
        <v>-</v>
      </c>
      <c r="KV119" s="5" t="str">
        <f t="shared" ca="1" si="950"/>
        <v>-</v>
      </c>
      <c r="KW119" s="5" t="str">
        <f t="shared" ca="1" si="950"/>
        <v>-</v>
      </c>
      <c r="KX119" s="5" t="str">
        <f t="shared" ca="1" si="950"/>
        <v>-</v>
      </c>
      <c r="KY119" s="5" t="str">
        <f t="shared" ca="1" si="950"/>
        <v>-</v>
      </c>
      <c r="KZ119" s="19" t="b">
        <f t="shared" ca="1" si="970"/>
        <v>0</v>
      </c>
      <c r="LA119" s="19" t="str">
        <f t="shared" ca="1" si="970"/>
        <v>-</v>
      </c>
      <c r="LB119" s="19" t="str">
        <f ca="1">OFFSET(LB$5,$B119,0)</f>
        <v>-</v>
      </c>
      <c r="LC119" s="19" t="b">
        <f ca="1">OFFSET(LC$5,$B119,0)</f>
        <v>1</v>
      </c>
      <c r="LD119" s="19">
        <f t="shared" ca="1" si="970"/>
        <v>0.75</v>
      </c>
      <c r="LE119" s="19">
        <f t="shared" ca="1" si="970"/>
        <v>0.75</v>
      </c>
      <c r="LF119" s="19">
        <f t="shared" ca="1" si="970"/>
        <v>0.99</v>
      </c>
      <c r="LG119" s="19">
        <f t="shared" ca="1" si="970"/>
        <v>0.5</v>
      </c>
      <c r="LH119" s="19">
        <f t="shared" ca="1" si="970"/>
        <v>0</v>
      </c>
      <c r="LI119" s="19">
        <f t="shared" ca="1" si="970"/>
        <v>0</v>
      </c>
      <c r="LJ119" s="19" t="str">
        <f t="shared" ca="1" si="970"/>
        <v>-</v>
      </c>
      <c r="LK119" s="5" t="str" cm="1">
        <f t="array" aca="1" ref="LK119" ca="1">INDEX(i.meatgrid,$Q119,LK$7)</f>
        <v>-</v>
      </c>
      <c r="LL119" s="19" t="str">
        <f t="shared" ca="1" si="970"/>
        <v>-</v>
      </c>
      <c r="LM119" s="5">
        <f t="shared" ca="1" si="952"/>
        <v>1</v>
      </c>
      <c r="LN119" s="9"/>
      <c r="LO119" s="19">
        <f t="shared" ca="1" si="970"/>
        <v>70</v>
      </c>
      <c r="LP119" s="19">
        <f t="shared" ca="1" si="953"/>
        <v>50</v>
      </c>
      <c r="LQ119" s="19">
        <f t="shared" ca="1" si="953"/>
        <v>80</v>
      </c>
      <c r="LR119" s="19">
        <f t="shared" ca="1" si="953"/>
        <v>50</v>
      </c>
      <c r="LS119" s="5" t="b" cm="1">
        <f t="array" aca="1" ref="LS119" ca="1">INDEX(i.meatgrid,$Q119,LS$7)</f>
        <v>0</v>
      </c>
      <c r="LT119" s="5" t="b" cm="1">
        <f t="array" aca="1" ref="LT119" ca="1">INDEX(i.meatgrid,$Q119,LT$7)</f>
        <v>0</v>
      </c>
      <c r="LU119" s="5" t="str" cm="1">
        <f t="array" aca="1" ref="LU119" ca="1">INDEX(i.meatgrid,$Q119,LU$7)</f>
        <v>-</v>
      </c>
      <c r="LV119" s="5" t="str" cm="1">
        <f t="array" aca="1" ref="LV119" ca="1">INDEX(i.meatgrid,$Q119,LV$7)</f>
        <v>-</v>
      </c>
      <c r="LW119" s="19">
        <f t="shared" ca="1" si="954"/>
        <v>1</v>
      </c>
      <c r="LX119" s="5">
        <f t="shared" ca="1" si="955"/>
        <v>1</v>
      </c>
      <c r="LY119" s="5" cm="1">
        <f t="array" aca="1" ref="LY119" ca="1">INDEX(i.meatgrid,$Q119,LY$7)</f>
        <v>0</v>
      </c>
      <c r="LZ119" s="5" cm="1">
        <f t="array" aca="1" ref="LZ119" ca="1">INDEX(i.meatgrid,$Q119,LZ$7)</f>
        <v>0</v>
      </c>
      <c r="MA119" s="5" cm="1">
        <f t="array" aca="1" ref="MA119" ca="1">INDEX(i.meatgrid,$Q119,MA$7)</f>
        <v>0</v>
      </c>
      <c r="MB119" s="5" cm="1">
        <f t="array" aca="1" ref="MB119" ca="1">INDEX(i.meatgrid,$Q119,MB$7)</f>
        <v>0</v>
      </c>
      <c r="MC119" s="5" cm="1">
        <f t="array" aca="1" ref="MC119" ca="1">INDEX(i.meatgrid,$Q119,MC$7)</f>
        <v>1</v>
      </c>
      <c r="MD119" s="5" cm="1">
        <f t="array" aca="1" ref="MD119" ca="1">INDEX(i.meatgrid,$Q119,MD$7)</f>
        <v>1</v>
      </c>
      <c r="ME119" s="5" cm="1">
        <f t="array" aca="1" ref="ME119" ca="1">INDEX(i.meatgrid,$Q119,ME$7)</f>
        <v>1</v>
      </c>
      <c r="MF119" s="5" cm="1">
        <f t="array" aca="1" ref="MF119" ca="1">INDEX(i.meatgrid,$Q119,MF$7)</f>
        <v>1</v>
      </c>
      <c r="MG119" s="19">
        <f t="shared" ca="1" si="956"/>
        <v>1</v>
      </c>
      <c r="MH119" s="9"/>
      <c r="MI119" s="19" t="b">
        <f t="shared" ca="1" si="957"/>
        <v>0</v>
      </c>
      <c r="MJ119" s="19" t="b">
        <f t="shared" ca="1" si="957"/>
        <v>0</v>
      </c>
      <c r="MK119" s="19">
        <f t="shared" ca="1" si="957"/>
        <v>1</v>
      </c>
      <c r="ML119" s="19">
        <f t="shared" ca="1" si="957"/>
        <v>0.75</v>
      </c>
      <c r="MM119" s="19">
        <f t="shared" ca="1" si="957"/>
        <v>0.75</v>
      </c>
      <c r="MN119" s="19">
        <f t="shared" ca="1" si="957"/>
        <v>0.8</v>
      </c>
      <c r="MO119" s="19">
        <f t="shared" ca="1" si="957"/>
        <v>0.82499999999999996</v>
      </c>
      <c r="MP119" s="19">
        <f t="shared" ca="1" si="957"/>
        <v>0.875</v>
      </c>
      <c r="MQ119" s="19">
        <f t="shared" ca="1" si="957"/>
        <v>0.9</v>
      </c>
      <c r="MR119" s="19">
        <f t="shared" ca="1" si="957"/>
        <v>1</v>
      </c>
      <c r="MS119" s="19">
        <f t="shared" ca="1" si="957"/>
        <v>0.875</v>
      </c>
      <c r="MT119" s="19" t="b">
        <f t="shared" ca="1" si="957"/>
        <v>1</v>
      </c>
      <c r="MU119" s="19">
        <f t="shared" ca="1" si="957"/>
        <v>74.989999999999995</v>
      </c>
      <c r="MV119" s="19" t="str">
        <f t="shared" ca="1" si="957"/>
        <v>-</v>
      </c>
      <c r="MW119" s="19" t="str">
        <f t="shared" ca="1" si="957"/>
        <v>-</v>
      </c>
      <c r="MX119" s="19" t="str">
        <f t="shared" ca="1" si="957"/>
        <v>-</v>
      </c>
      <c r="MY119" s="19" t="str">
        <f t="shared" ca="1" si="958"/>
        <v>-</v>
      </c>
      <c r="MZ119" s="19" t="str">
        <f t="shared" ca="1" si="958"/>
        <v>-</v>
      </c>
      <c r="NA119" s="19" t="str">
        <f t="shared" ca="1" si="958"/>
        <v>-</v>
      </c>
      <c r="NB119" s="19" t="str">
        <f t="shared" ca="1" si="958"/>
        <v>-</v>
      </c>
      <c r="NC119" s="19">
        <f t="shared" ca="1" si="958"/>
        <v>36.99</v>
      </c>
      <c r="ND119" s="19">
        <f t="shared" ca="1" si="958"/>
        <v>36.99</v>
      </c>
      <c r="NE119" s="19" t="str">
        <f t="shared" ca="1" si="958"/>
        <v>-</v>
      </c>
      <c r="NF119" s="19" t="str">
        <f t="shared" ca="1" si="958"/>
        <v>-</v>
      </c>
      <c r="NG119" s="19" t="str">
        <f t="shared" ca="1" si="958"/>
        <v>-</v>
      </c>
      <c r="NH119" s="19" t="str">
        <f t="shared" ca="1" si="958"/>
        <v>-</v>
      </c>
      <c r="NI119" s="19" t="str">
        <f t="shared" ca="1" si="958"/>
        <v>-</v>
      </c>
      <c r="NJ119" s="19">
        <f t="shared" ca="1" si="958"/>
        <v>49.99</v>
      </c>
      <c r="NK119" s="19">
        <f t="shared" ca="1" si="958"/>
        <v>49.99</v>
      </c>
      <c r="NL119" s="19">
        <f t="shared" ca="1" si="958"/>
        <v>49.99</v>
      </c>
      <c r="NM119" s="19">
        <f t="shared" ca="1" si="958"/>
        <v>49.99</v>
      </c>
      <c r="NN119" s="19">
        <f t="shared" ca="1" si="958"/>
        <v>49.99</v>
      </c>
      <c r="NO119" s="19">
        <f t="shared" ca="1" si="958"/>
        <v>49.99</v>
      </c>
      <c r="NP119" s="19">
        <f t="shared" ca="1" si="958"/>
        <v>49.99</v>
      </c>
      <c r="NQ119" s="19">
        <f t="shared" ca="1" si="958"/>
        <v>49.99</v>
      </c>
      <c r="NR119" s="19">
        <f t="shared" ca="1" si="958"/>
        <v>412.99</v>
      </c>
      <c r="NS119" s="19">
        <f t="shared" ca="1" si="958"/>
        <v>412.99</v>
      </c>
      <c r="NT119" s="19" t="str">
        <f t="shared" ca="1" si="958"/>
        <v>-</v>
      </c>
      <c r="NU119" s="19" t="str">
        <f t="shared" ca="1" si="958"/>
        <v>-</v>
      </c>
      <c r="NV119" s="19" t="str">
        <f t="shared" ca="1" si="958"/>
        <v>-</v>
      </c>
      <c r="NW119" s="19" t="str">
        <f t="shared" ca="1" si="958"/>
        <v>-</v>
      </c>
      <c r="NX119" s="19" t="str">
        <f t="shared" ca="1" si="958"/>
        <v>-</v>
      </c>
      <c r="NY119" s="19">
        <f t="shared" ca="1" si="958"/>
        <v>6.8900000000000006</v>
      </c>
      <c r="NZ119" s="19">
        <f t="shared" ca="1" si="958"/>
        <v>6.8900000000000006</v>
      </c>
      <c r="OA119" s="19">
        <f t="shared" ca="1" si="958"/>
        <v>6.8900000000000006</v>
      </c>
      <c r="OB119" s="19">
        <f t="shared" ca="1" si="958"/>
        <v>6.8900000000000006</v>
      </c>
      <c r="OC119" s="19">
        <f t="shared" ca="1" si="958"/>
        <v>6.8900000000000006</v>
      </c>
      <c r="OD119" s="19">
        <f t="shared" ca="1" si="958"/>
        <v>6.8900000000000006</v>
      </c>
      <c r="OE119" s="19">
        <f t="shared" ca="1" si="958"/>
        <v>6.8900000000000006</v>
      </c>
      <c r="OF119" s="19">
        <f t="shared" ca="1" si="958"/>
        <v>6.8900000000000006</v>
      </c>
      <c r="OG119" s="19">
        <f t="shared" ca="1" si="958"/>
        <v>346.99</v>
      </c>
      <c r="OH119" s="19">
        <f t="shared" ca="1" si="958"/>
        <v>346.99</v>
      </c>
      <c r="OI119" s="19" t="str">
        <f t="shared" ca="1" si="958"/>
        <v>-</v>
      </c>
      <c r="OJ119" s="19" t="str">
        <f t="shared" ca="1" si="958"/>
        <v>-</v>
      </c>
      <c r="OK119" s="19" t="str">
        <f t="shared" ca="1" si="958"/>
        <v>-</v>
      </c>
      <c r="OL119" s="19" t="str">
        <f t="shared" ca="1" si="958"/>
        <v>-</v>
      </c>
      <c r="OM119" s="19" t="str">
        <f t="shared" ca="1" si="958"/>
        <v>-</v>
      </c>
      <c r="ON119" s="19">
        <f t="shared" ca="1" si="958"/>
        <v>0</v>
      </c>
      <c r="OO119" s="24">
        <v>0</v>
      </c>
    </row>
    <row r="120" spans="1:405" outlineLevel="2">
      <c r="A120" s="21">
        <f t="shared" si="158"/>
        <v>115</v>
      </c>
      <c r="B120" s="222">
        <f t="shared" ca="1" si="971"/>
        <v>112</v>
      </c>
      <c r="C120">
        <v>204</v>
      </c>
      <c r="D120" s="144" t="str">
        <f t="shared" ca="1" si="920"/>
        <v>GSM</v>
      </c>
      <c r="E120" t="b">
        <v>0</v>
      </c>
      <c r="F120" t="b">
        <v>0</v>
      </c>
      <c r="G120" t="b">
        <f t="shared" si="921"/>
        <v>0</v>
      </c>
      <c r="H120" s="237">
        <f t="shared" ca="1" si="972"/>
        <v>2</v>
      </c>
      <c r="I120" s="237">
        <f t="shared" ca="1" si="972"/>
        <v>1</v>
      </c>
      <c r="J120" s="237" t="str">
        <f t="shared" ca="1" si="972"/>
        <v/>
      </c>
      <c r="K120" s="237">
        <f t="shared" ca="1" si="972"/>
        <v>2</v>
      </c>
      <c r="L120" s="237">
        <f t="shared" ca="1" si="959"/>
        <v>2</v>
      </c>
      <c r="M120" s="237">
        <f t="shared" ca="1" si="959"/>
        <v>2</v>
      </c>
      <c r="N120" s="237">
        <f t="shared" ca="1" si="959"/>
        <v>3</v>
      </c>
      <c r="O120" s="237">
        <f t="shared" ca="1" si="959"/>
        <v>1</v>
      </c>
      <c r="P120" s="237">
        <f t="shared" ca="1" si="959"/>
        <v>1</v>
      </c>
      <c r="Q120" s="237">
        <f t="shared" ca="1" si="959"/>
        <v>2</v>
      </c>
      <c r="R120" s="237">
        <f t="shared" ca="1" si="959"/>
        <v>1</v>
      </c>
      <c r="S120" s="237">
        <f t="shared" ca="1" si="959"/>
        <v>1</v>
      </c>
      <c r="T120" s="237">
        <f t="shared" ca="1" si="959"/>
        <v>1</v>
      </c>
      <c r="U120" s="275"/>
      <c r="V120" s="275"/>
      <c r="W120" s="237">
        <f t="shared" ca="1" si="960"/>
        <v>0</v>
      </c>
      <c r="X120" s="275"/>
      <c r="Y120" s="275">
        <f t="shared" ca="1" si="961"/>
        <v>0</v>
      </c>
      <c r="Z120" s="275">
        <f t="shared" ca="1" si="961"/>
        <v>0</v>
      </c>
      <c r="AA120" s="275">
        <f t="shared" ca="1" si="961"/>
        <v>0</v>
      </c>
      <c r="AB120" s="275">
        <f t="shared" ca="1" si="961"/>
        <v>0</v>
      </c>
      <c r="AC120" s="275">
        <f t="shared" ca="1" si="961"/>
        <v>0</v>
      </c>
      <c r="AD120" s="275">
        <f t="shared" ca="1" si="961"/>
        <v>0</v>
      </c>
      <c r="AE120" s="275">
        <f t="shared" ca="1" si="961"/>
        <v>0</v>
      </c>
      <c r="AF120" s="144">
        <f ca="1">INDEX(CHOOSE($N120,DataAutumn!i.AdultDrys,DataWinter!i.AdultDrys,DataSpring!i.AdultDrys),1,$M120)</f>
        <v>3</v>
      </c>
      <c r="AG120" s="5">
        <f t="shared" ca="1" si="922"/>
        <v>2</v>
      </c>
      <c r="AH120" s="5">
        <f t="shared" ca="1" si="922"/>
        <v>0</v>
      </c>
      <c r="AI120" s="5">
        <f t="shared" ca="1" si="923"/>
        <v>1</v>
      </c>
      <c r="AJ120">
        <f t="shared" ca="1" si="924"/>
        <v>1</v>
      </c>
      <c r="AL120" s="231" t="str">
        <f ca="1">TEXT(LEFT(OFFSET(AL120,-1,0),5)+1,"00000")&amp;MID(OFFSET(AL120,-1,0),6,FIND(" ",OFFSET(AL120,-1,0),7)-5)
&amp; $D120           &amp; " Day"&amp;INDEX(i.DOY,$N120,1)              &amp; IF($IG120=0," FWM","")&amp;IF($IG120=1," MWM","")&amp;IF($IG120=5," Mat","")&amp;IF($IH120=TRUE,"&amp;BBT","    ")
&amp;INDEX(DataMaster!$B$98:$B$104,$Q120,0)    &amp;IF(JL120," SR"&amp;JM120,"")&amp; " WP"&amp;TEXT($LW120*100,"000p")           &amp; " MP"&amp;TEXT($LX120*100,"000p")           &amp; " GP"&amp;TEXT($MG120*100,"000p")
&amp; " (F"&amp;3+COUNTIF($CV120:$CY120,TRUE)&amp;3&amp;"N"&amp;$DM120&amp;$DN120&amp;")"</f>
        <v>00004 FeedSupply_DSP GSM Day204 MWM    Only export SR10.03575 WP100p MP100p GP100p (F33N33)</v>
      </c>
      <c r="AM120" s="9" t="str">
        <f ca="1">IF(COUNTIF(AL$5:AL120,AL120)=1,"-","Dup")</f>
        <v>-</v>
      </c>
      <c r="AN120" s="9"/>
      <c r="AO120" s="237" t="str">
        <f t="shared" ca="1" si="973"/>
        <v>-</v>
      </c>
      <c r="AP120" s="237" t="str">
        <f t="shared" ca="1" si="973"/>
        <v>-</v>
      </c>
      <c r="AQ120" s="237" t="str">
        <f t="shared" ca="1" si="973"/>
        <v>-</v>
      </c>
      <c r="AR120" s="237" t="str">
        <f t="shared" ca="1" si="973"/>
        <v>-</v>
      </c>
      <c r="AS120" s="237" t="str">
        <f t="shared" ca="1" si="973"/>
        <v>-</v>
      </c>
      <c r="AT120" s="237" t="str">
        <f t="shared" ca="1" si="973"/>
        <v>-</v>
      </c>
      <c r="AU120" s="237" t="str">
        <f t="shared" ca="1" si="973"/>
        <v>-</v>
      </c>
      <c r="AV120" s="237" t="str">
        <f t="shared" ca="1" si="973"/>
        <v>-</v>
      </c>
      <c r="AW120" s="9"/>
      <c r="AX120" s="5" t="b">
        <f t="shared" ca="1" si="925"/>
        <v>0</v>
      </c>
      <c r="AY120" s="5" t="str">
        <f t="shared" ca="1" si="925"/>
        <v>-</v>
      </c>
      <c r="AZ120" s="5" t="b">
        <f t="shared" ca="1" si="925"/>
        <v>0</v>
      </c>
      <c r="BA120" s="5" t="b">
        <f t="shared" ca="1" si="925"/>
        <v>1</v>
      </c>
      <c r="BB120" s="5" t="b">
        <f t="shared" ca="1" si="925"/>
        <v>1</v>
      </c>
      <c r="BC120" s="144">
        <f t="shared" ca="1" si="925"/>
        <v>0</v>
      </c>
      <c r="BD120" s="19" t="b">
        <f t="shared" ca="1" si="926"/>
        <v>1</v>
      </c>
      <c r="BE120" s="9"/>
      <c r="BF120" s="5" t="str">
        <f t="shared" ca="1" si="927"/>
        <v>-</v>
      </c>
      <c r="BG120" s="19" t="str">
        <f t="shared" ca="1" si="928"/>
        <v>-</v>
      </c>
      <c r="BH120" s="19" t="str">
        <f t="shared" ca="1" si="928"/>
        <v>-</v>
      </c>
      <c r="BI120" s="19" t="str">
        <f t="shared" ca="1" si="928"/>
        <v>-</v>
      </c>
      <c r="BJ120" s="5" t="str">
        <f t="shared" ca="1" si="929"/>
        <v>-</v>
      </c>
      <c r="BK120" s="19" t="str">
        <f t="shared" ca="1" si="930"/>
        <v>-</v>
      </c>
      <c r="BL120" s="5" t="str">
        <f t="shared" ca="1" si="931"/>
        <v>-</v>
      </c>
      <c r="BM120" s="19" t="str">
        <f t="shared" ca="1" si="932"/>
        <v>-</v>
      </c>
      <c r="BN120" s="19" t="str">
        <f t="shared" ca="1" si="932"/>
        <v>-</v>
      </c>
      <c r="BO120" s="19" t="str">
        <f t="shared" ca="1" si="932"/>
        <v>-</v>
      </c>
      <c r="BP120" s="5" t="str">
        <f t="shared" ca="1" si="933"/>
        <v>-</v>
      </c>
      <c r="BQ120" s="9"/>
      <c r="BR120" s="19" t="str">
        <f t="shared" ca="1" si="934"/>
        <v>-</v>
      </c>
      <c r="BS120" s="19" t="str">
        <f t="shared" ca="1" si="934"/>
        <v>-</v>
      </c>
      <c r="BT120" s="19" t="str">
        <f t="shared" ca="1" si="934"/>
        <v>-</v>
      </c>
      <c r="BU120" s="19" t="str">
        <f t="shared" ca="1" si="934"/>
        <v>-</v>
      </c>
      <c r="BV120" s="19" t="str">
        <f t="shared" ca="1" si="934"/>
        <v>-</v>
      </c>
      <c r="BW120" s="19" t="str">
        <f t="shared" ca="1" si="934"/>
        <v>-</v>
      </c>
      <c r="BX120" s="19" t="str">
        <f t="shared" ca="1" si="934"/>
        <v>-</v>
      </c>
      <c r="BY120" s="19" t="str">
        <f t="shared" ca="1" si="934"/>
        <v>-</v>
      </c>
      <c r="BZ120" s="19" t="str">
        <f t="shared" ca="1" si="934"/>
        <v>-</v>
      </c>
      <c r="CA120" s="19" t="str">
        <f t="shared" ca="1" si="934"/>
        <v>-</v>
      </c>
      <c r="CB120" s="9"/>
      <c r="CC120" s="237" t="b">
        <f t="shared" ref="CC120:CG122" ca="1" si="978">OFFSET(CC120,-1,0)</f>
        <v>1</v>
      </c>
      <c r="CD120" s="12" t="b">
        <v>0</v>
      </c>
      <c r="CE120" s="237" t="b">
        <f t="shared" ca="1" si="978"/>
        <v>1</v>
      </c>
      <c r="CF120" s="251">
        <f t="shared" ref="CF120:CF121" ca="1" si="979">IF(OFFSET($E120,-1,0),OFFSET($CJ120,-1,0),OFFSET(CF120,-1,0))</f>
        <v>2101</v>
      </c>
      <c r="CG120" s="237" t="b">
        <f t="shared" ca="1" si="978"/>
        <v>0</v>
      </c>
      <c r="CH120" s="12" t="s">
        <v>34</v>
      </c>
      <c r="CI120" s="19" t="b">
        <f t="shared" ca="1" si="962"/>
        <v>1</v>
      </c>
      <c r="CJ120" s="237">
        <f t="shared" ca="1" si="974"/>
        <v>2104</v>
      </c>
      <c r="CK120" s="19" t="str">
        <f t="shared" ca="1" si="962"/>
        <v>-</v>
      </c>
      <c r="CL120" s="19">
        <f t="shared" ca="1" si="962"/>
        <v>1</v>
      </c>
      <c r="CM120" s="19">
        <f t="shared" ca="1" si="962"/>
        <v>1</v>
      </c>
      <c r="CN120" s="9"/>
      <c r="CO120" s="444">
        <f t="shared" ca="1" si="936"/>
        <v>652</v>
      </c>
      <c r="CP120" s="444">
        <f t="shared" ca="1" si="936"/>
        <v>686</v>
      </c>
      <c r="CQ120" s="444">
        <f t="shared" ca="1" si="936"/>
        <v>721</v>
      </c>
      <c r="CR120" s="152">
        <f t="shared" ca="1" si="937"/>
        <v>378</v>
      </c>
      <c r="CS120" s="152">
        <f t="shared" ca="1" si="937"/>
        <v>413</v>
      </c>
      <c r="CT120" s="152">
        <f t="shared" ca="1" si="937"/>
        <v>448</v>
      </c>
      <c r="CU120" s="19" t="str">
        <f t="shared" ca="1" si="938"/>
        <v>-</v>
      </c>
      <c r="CV120" s="12" t="b">
        <v>0</v>
      </c>
      <c r="CW120" s="12" t="b">
        <v>0</v>
      </c>
      <c r="CX120" s="12" t="b">
        <v>0</v>
      </c>
      <c r="CY120" s="12" t="b">
        <v>0</v>
      </c>
      <c r="CZ120" s="19" t="b">
        <f t="shared" ca="1" si="938"/>
        <v>1</v>
      </c>
      <c r="DA120" s="19">
        <f t="shared" ca="1" si="938"/>
        <v>0</v>
      </c>
      <c r="DB120" s="19">
        <f t="shared" ca="1" si="938"/>
        <v>0</v>
      </c>
      <c r="DC120" s="19">
        <f t="shared" ca="1" si="938"/>
        <v>0</v>
      </c>
      <c r="DD120" s="19">
        <f t="shared" ca="1" si="938"/>
        <v>0</v>
      </c>
      <c r="DE120" s="19">
        <f t="shared" ca="1" si="938"/>
        <v>0</v>
      </c>
      <c r="DF120" s="19">
        <f t="shared" ca="1" si="938"/>
        <v>0</v>
      </c>
      <c r="DG120" s="19">
        <f t="shared" ca="1" si="938"/>
        <v>0</v>
      </c>
      <c r="DH120" s="19">
        <f t="shared" ca="1" si="938"/>
        <v>0</v>
      </c>
      <c r="DI120" s="19">
        <f t="shared" ca="1" si="938"/>
        <v>0</v>
      </c>
      <c r="DJ120" s="19">
        <f t="shared" ca="1" si="938"/>
        <v>0</v>
      </c>
      <c r="DK120" s="19">
        <f t="shared" ca="1" si="938"/>
        <v>0</v>
      </c>
      <c r="DL120" s="19">
        <f t="shared" ca="1" si="939"/>
        <v>0</v>
      </c>
      <c r="DM120" s="12">
        <v>3</v>
      </c>
      <c r="DN120" s="12">
        <v>3</v>
      </c>
      <c r="DO120" s="19">
        <f t="shared" ca="1" si="975"/>
        <v>0</v>
      </c>
      <c r="DP120" s="12">
        <v>1</v>
      </c>
      <c r="DQ120" s="12">
        <v>-1</v>
      </c>
      <c r="DR120" s="19" t="str">
        <f t="shared" ca="1" si="939"/>
        <v>-</v>
      </c>
      <c r="DS120" s="19" t="str">
        <f t="shared" ca="1" si="939"/>
        <v>-</v>
      </c>
      <c r="DT120" s="19" t="str">
        <f t="shared" ca="1" si="939"/>
        <v>-</v>
      </c>
      <c r="DU120" s="251">
        <f t="shared" ca="1" si="963"/>
        <v>0</v>
      </c>
      <c r="DV120" s="251">
        <f t="shared" si="976"/>
        <v>1</v>
      </c>
      <c r="DW120" s="251">
        <f t="shared" si="964"/>
        <v>-1</v>
      </c>
      <c r="DX120" s="19" t="str">
        <f t="shared" ca="1" si="939"/>
        <v>-</v>
      </c>
      <c r="DY120" s="19" t="str">
        <f t="shared" ca="1" si="939"/>
        <v>-</v>
      </c>
      <c r="DZ120" s="19" t="str">
        <f t="shared" ca="1" si="939"/>
        <v>-</v>
      </c>
      <c r="EA120" s="19" t="str">
        <f t="shared" ca="1" si="939"/>
        <v>-</v>
      </c>
      <c r="EB120" s="19" t="str">
        <f t="shared" ca="1" si="939"/>
        <v>-</v>
      </c>
      <c r="EC120" s="19" t="str">
        <f t="shared" ca="1" si="939"/>
        <v>-</v>
      </c>
      <c r="ED120" s="19">
        <f t="shared" ca="1" si="939"/>
        <v>0</v>
      </c>
      <c r="EE120" s="19">
        <f t="shared" ca="1" si="939"/>
        <v>0</v>
      </c>
      <c r="EF120" s="19">
        <f t="shared" ca="1" si="939"/>
        <v>0</v>
      </c>
      <c r="EG120" s="19">
        <f t="shared" ca="1" si="939"/>
        <v>0</v>
      </c>
      <c r="EH120" s="19">
        <f t="shared" ca="1" si="939"/>
        <v>0</v>
      </c>
      <c r="EI120" s="19">
        <f t="shared" ca="1" si="939"/>
        <v>0</v>
      </c>
      <c r="EJ120" s="19">
        <f t="shared" ca="1" si="939"/>
        <v>0</v>
      </c>
      <c r="EK120" s="19">
        <f t="shared" ca="1" si="939"/>
        <v>0</v>
      </c>
      <c r="EL120" s="19">
        <f t="shared" ca="1" si="939"/>
        <v>0</v>
      </c>
      <c r="EM120" s="19">
        <f t="shared" ca="1" si="939"/>
        <v>0</v>
      </c>
      <c r="EN120" s="19">
        <f t="shared" ca="1" si="939"/>
        <v>0</v>
      </c>
      <c r="EO120" s="19">
        <f t="shared" ca="1" si="939"/>
        <v>0</v>
      </c>
      <c r="EP120" s="19">
        <f t="shared" ca="1" si="939"/>
        <v>0</v>
      </c>
      <c r="EQ120" s="19">
        <f t="shared" ca="1" si="939"/>
        <v>0</v>
      </c>
      <c r="ER120" s="19">
        <f t="shared" ca="1" si="939"/>
        <v>0</v>
      </c>
      <c r="ES120" s="19">
        <f t="shared" ca="1" si="939"/>
        <v>0</v>
      </c>
      <c r="ET120" s="19">
        <f t="shared" ca="1" si="940"/>
        <v>0</v>
      </c>
      <c r="EU120" s="19">
        <f t="shared" ca="1" si="940"/>
        <v>0</v>
      </c>
      <c r="EV120" s="19">
        <f t="shared" ca="1" si="940"/>
        <v>0</v>
      </c>
      <c r="EW120" s="19">
        <f t="shared" ca="1" si="940"/>
        <v>0</v>
      </c>
      <c r="EX120" s="19">
        <f t="shared" ca="1" si="940"/>
        <v>0</v>
      </c>
      <c r="EY120" s="19">
        <f t="shared" ca="1" si="940"/>
        <v>0</v>
      </c>
      <c r="EZ120" s="19">
        <f t="shared" ca="1" si="940"/>
        <v>0</v>
      </c>
      <c r="FA120" s="19">
        <f t="shared" ca="1" si="940"/>
        <v>0</v>
      </c>
      <c r="FB120" s="19">
        <f t="shared" ca="1" si="940"/>
        <v>0</v>
      </c>
      <c r="FC120" s="19">
        <f t="shared" ca="1" si="940"/>
        <v>0</v>
      </c>
      <c r="FD120" s="19">
        <f t="shared" ca="1" si="940"/>
        <v>0</v>
      </c>
      <c r="FE120" s="19">
        <f t="shared" ca="1" si="940"/>
        <v>0</v>
      </c>
      <c r="FF120" s="19">
        <f t="shared" ca="1" si="940"/>
        <v>0</v>
      </c>
      <c r="FG120" s="19">
        <f t="shared" ca="1" si="940"/>
        <v>0</v>
      </c>
      <c r="FH120" s="19">
        <f t="shared" ca="1" si="940"/>
        <v>0</v>
      </c>
      <c r="FI120" s="19">
        <f t="shared" ca="1" si="940"/>
        <v>0</v>
      </c>
      <c r="FJ120" s="19">
        <f t="shared" ca="1" si="941"/>
        <v>0</v>
      </c>
      <c r="FK120" s="19">
        <f t="shared" ca="1" si="941"/>
        <v>0</v>
      </c>
      <c r="FL120" s="19">
        <f t="shared" ca="1" si="941"/>
        <v>0</v>
      </c>
      <c r="FM120" s="19">
        <f t="shared" ca="1" si="941"/>
        <v>0</v>
      </c>
      <c r="FN120" s="19">
        <f t="shared" ca="1" si="941"/>
        <v>0</v>
      </c>
      <c r="FO120" s="19">
        <f t="shared" ca="1" si="941"/>
        <v>0</v>
      </c>
      <c r="FP120" s="19">
        <f t="shared" ca="1" si="941"/>
        <v>0</v>
      </c>
      <c r="FQ120" s="19">
        <f t="shared" ca="1" si="941"/>
        <v>0</v>
      </c>
      <c r="FR120" s="19">
        <f t="shared" ca="1" si="941"/>
        <v>0</v>
      </c>
      <c r="FS120" s="19">
        <f t="shared" ca="1" si="941"/>
        <v>0</v>
      </c>
      <c r="FT120" s="19">
        <f t="shared" ca="1" si="941"/>
        <v>0</v>
      </c>
      <c r="FU120" s="19">
        <f t="shared" ca="1" si="941"/>
        <v>0</v>
      </c>
      <c r="FV120" s="19">
        <f t="shared" ca="1" si="941"/>
        <v>0</v>
      </c>
      <c r="FW120" s="19">
        <f t="shared" ca="1" si="941"/>
        <v>0</v>
      </c>
      <c r="FX120" s="19">
        <f t="shared" ca="1" si="941"/>
        <v>0</v>
      </c>
      <c r="FY120" s="19">
        <f t="shared" ca="1" si="941"/>
        <v>0</v>
      </c>
      <c r="FZ120" s="19">
        <f t="shared" ca="1" si="941"/>
        <v>0</v>
      </c>
      <c r="GA120" s="19">
        <f t="shared" ca="1" si="941"/>
        <v>0</v>
      </c>
      <c r="GB120" s="19">
        <f t="shared" ca="1" si="941"/>
        <v>0</v>
      </c>
      <c r="GC120" s="19">
        <f t="shared" ca="1" si="941"/>
        <v>0</v>
      </c>
      <c r="GD120" s="19">
        <f t="shared" ca="1" si="941"/>
        <v>0</v>
      </c>
      <c r="GE120" s="19">
        <f t="shared" ca="1" si="941"/>
        <v>0</v>
      </c>
      <c r="GF120" s="19">
        <f t="shared" ca="1" si="941"/>
        <v>0</v>
      </c>
      <c r="GG120" s="19">
        <f t="shared" ca="1" si="941"/>
        <v>0</v>
      </c>
      <c r="GH120" s="19">
        <f t="shared" ca="1" si="941"/>
        <v>0</v>
      </c>
      <c r="GI120" s="19">
        <f t="shared" ca="1" si="941"/>
        <v>0</v>
      </c>
      <c r="GJ120" s="19">
        <f t="shared" ca="1" si="941"/>
        <v>0</v>
      </c>
      <c r="GK120" s="19">
        <f t="shared" ca="1" si="941"/>
        <v>0</v>
      </c>
      <c r="GL120" s="19">
        <f t="shared" ca="1" si="941"/>
        <v>0</v>
      </c>
      <c r="GM120" s="19">
        <f t="shared" ca="1" si="941"/>
        <v>0</v>
      </c>
      <c r="GN120" s="19">
        <f t="shared" ca="1" si="941"/>
        <v>0</v>
      </c>
      <c r="GO120" s="19">
        <f t="shared" ca="1" si="941"/>
        <v>0</v>
      </c>
      <c r="GP120" s="19">
        <f t="shared" ca="1" si="941"/>
        <v>0</v>
      </c>
      <c r="GQ120" s="19">
        <f t="shared" ca="1" si="941"/>
        <v>0</v>
      </c>
      <c r="GR120" s="19">
        <f t="shared" ca="1" si="941"/>
        <v>0</v>
      </c>
      <c r="GS120" s="19">
        <f t="shared" ca="1" si="941"/>
        <v>0</v>
      </c>
      <c r="GT120" s="19">
        <f t="shared" ca="1" si="941"/>
        <v>0</v>
      </c>
      <c r="GU120" s="19">
        <f t="shared" ca="1" si="941"/>
        <v>0</v>
      </c>
      <c r="GV120" s="19">
        <f t="shared" ca="1" si="941"/>
        <v>0</v>
      </c>
      <c r="GW120" s="19">
        <f t="shared" ca="1" si="941"/>
        <v>0</v>
      </c>
      <c r="GX120" s="19">
        <f t="shared" ca="1" si="941"/>
        <v>0</v>
      </c>
      <c r="GY120" s="19">
        <f t="shared" ca="1" si="941"/>
        <v>0</v>
      </c>
      <c r="GZ120" s="19">
        <f t="shared" ca="1" si="941"/>
        <v>0</v>
      </c>
      <c r="HA120" s="19">
        <f t="shared" ca="1" si="941"/>
        <v>0</v>
      </c>
      <c r="HB120" s="19">
        <f t="shared" ca="1" si="941"/>
        <v>0</v>
      </c>
      <c r="HC120" s="19">
        <f t="shared" ca="1" si="941"/>
        <v>0</v>
      </c>
      <c r="HD120" s="19">
        <f t="shared" ca="1" si="941"/>
        <v>0</v>
      </c>
      <c r="HE120" s="19">
        <f t="shared" ca="1" si="941"/>
        <v>0</v>
      </c>
      <c r="HF120" s="19">
        <f t="shared" ca="1" si="941"/>
        <v>0</v>
      </c>
      <c r="HG120" s="19">
        <f t="shared" ca="1" si="941"/>
        <v>0</v>
      </c>
      <c r="HH120" s="19">
        <f t="shared" ca="1" si="941"/>
        <v>0</v>
      </c>
      <c r="HI120" s="19">
        <f t="shared" ca="1" si="941"/>
        <v>0</v>
      </c>
      <c r="HJ120" s="19">
        <f t="shared" ca="1" si="941"/>
        <v>0</v>
      </c>
      <c r="HK120" s="19">
        <f t="shared" ca="1" si="941"/>
        <v>0</v>
      </c>
      <c r="HL120" s="19">
        <f t="shared" ca="1" si="942"/>
        <v>0</v>
      </c>
      <c r="HM120" s="19">
        <f t="shared" ca="1" si="942"/>
        <v>0</v>
      </c>
      <c r="HN120" s="19">
        <f t="shared" ca="1" si="942"/>
        <v>0</v>
      </c>
      <c r="HO120" s="19">
        <f t="shared" ca="1" si="942"/>
        <v>0</v>
      </c>
      <c r="HP120" s="19">
        <f t="shared" ca="1" si="942"/>
        <v>0</v>
      </c>
      <c r="HQ120" s="19">
        <f t="shared" ca="1" si="942"/>
        <v>0</v>
      </c>
      <c r="HR120" s="19">
        <f t="shared" ca="1" si="942"/>
        <v>0</v>
      </c>
      <c r="HS120" s="19">
        <f t="shared" ca="1" si="942"/>
        <v>0</v>
      </c>
      <c r="HT120" s="19">
        <f t="shared" ca="1" si="942"/>
        <v>0</v>
      </c>
      <c r="HU120" s="19">
        <f t="shared" ca="1" si="942"/>
        <v>0</v>
      </c>
      <c r="HV120" s="19">
        <f t="shared" ca="1" si="942"/>
        <v>0</v>
      </c>
      <c r="HW120" s="19">
        <f t="shared" ca="1" si="942"/>
        <v>0</v>
      </c>
      <c r="HX120" s="19">
        <f t="shared" ca="1" si="942"/>
        <v>0</v>
      </c>
      <c r="HY120" s="19">
        <f t="shared" ca="1" si="942"/>
        <v>0</v>
      </c>
      <c r="HZ120" s="19">
        <f t="shared" ca="1" si="942"/>
        <v>0</v>
      </c>
      <c r="IA120" s="19">
        <f t="shared" ca="1" si="942"/>
        <v>0</v>
      </c>
      <c r="IB120" s="19">
        <f t="shared" ca="1" si="942"/>
        <v>0</v>
      </c>
      <c r="IC120" s="19">
        <f t="shared" ca="1" si="942"/>
        <v>0</v>
      </c>
      <c r="ID120" s="19">
        <f t="shared" ca="1" si="942"/>
        <v>0</v>
      </c>
      <c r="IE120" s="5">
        <f t="shared" ca="1" si="943"/>
        <v>67</v>
      </c>
      <c r="IF120" s="9"/>
      <c r="IG120" s="5">
        <f t="shared" ca="1" si="944"/>
        <v>1</v>
      </c>
      <c r="IH120" s="5" t="b">
        <f t="shared" ca="1" si="944"/>
        <v>0</v>
      </c>
      <c r="II120" s="19">
        <f t="shared" ca="1" si="945"/>
        <v>0</v>
      </c>
      <c r="IJ120" s="5">
        <f t="shared" ca="1" si="944"/>
        <v>55</v>
      </c>
      <c r="IK120" s="19">
        <f t="shared" ca="1" si="945"/>
        <v>1</v>
      </c>
      <c r="IL120" s="19">
        <f t="shared" ca="1" si="945"/>
        <v>0</v>
      </c>
      <c r="IM120" s="19">
        <f t="shared" ca="1" si="945"/>
        <v>0</v>
      </c>
      <c r="IN120" s="19">
        <f t="shared" ca="1" si="945"/>
        <v>0</v>
      </c>
      <c r="IO120" s="19">
        <f t="shared" ca="1" si="945"/>
        <v>0</v>
      </c>
      <c r="IP120" s="19">
        <f t="shared" ca="1" si="945"/>
        <v>0</v>
      </c>
      <c r="IQ120" s="19">
        <f t="shared" ca="1" si="945"/>
        <v>0</v>
      </c>
      <c r="IR120" s="19">
        <f t="shared" ca="1" si="945"/>
        <v>0</v>
      </c>
      <c r="IS120" s="19">
        <f t="shared" ca="1" si="945"/>
        <v>0</v>
      </c>
      <c r="IT120" s="19">
        <f t="shared" ca="1" si="945"/>
        <v>0</v>
      </c>
      <c r="IU120" s="19">
        <f t="shared" ca="1" si="945"/>
        <v>0</v>
      </c>
      <c r="IV120" s="19">
        <f t="shared" ca="1" si="945"/>
        <v>0</v>
      </c>
      <c r="IW120" s="19">
        <f t="shared" ca="1" si="945"/>
        <v>0</v>
      </c>
      <c r="IX120" s="19">
        <f t="shared" ca="1" si="945"/>
        <v>0</v>
      </c>
      <c r="IY120" s="19">
        <f t="shared" ca="1" si="945"/>
        <v>0</v>
      </c>
      <c r="IZ120" s="19">
        <f t="shared" ca="1" si="945"/>
        <v>0</v>
      </c>
      <c r="JA120" s="19">
        <f t="shared" ca="1" si="945"/>
        <v>0</v>
      </c>
      <c r="JB120" s="19">
        <f t="shared" ca="1" si="945"/>
        <v>0</v>
      </c>
      <c r="JC120" s="19">
        <f t="shared" ca="1" si="945"/>
        <v>0</v>
      </c>
      <c r="JD120" s="19">
        <f t="shared" ca="1" si="945"/>
        <v>0</v>
      </c>
      <c r="JE120" s="19">
        <f t="shared" ca="1" si="945"/>
        <v>0</v>
      </c>
      <c r="JF120" s="19">
        <f t="shared" ca="1" si="945"/>
        <v>0</v>
      </c>
      <c r="JG120" s="19">
        <f t="shared" ca="1" si="945"/>
        <v>1</v>
      </c>
      <c r="JH120" s="19">
        <f t="shared" ca="1" si="945"/>
        <v>0</v>
      </c>
      <c r="JI120" s="19">
        <f t="shared" ca="1" si="945"/>
        <v>1</v>
      </c>
      <c r="JJ120" s="9"/>
      <c r="JK120" s="5" t="b">
        <f t="shared" ca="1" si="946"/>
        <v>0</v>
      </c>
      <c r="JL120" s="19" t="b">
        <f t="shared" ca="1" si="965"/>
        <v>1</v>
      </c>
      <c r="JM120" s="19">
        <f t="shared" ca="1" si="965"/>
        <v>10.03575</v>
      </c>
      <c r="JN120" s="5" t="b">
        <f t="shared" ca="1" si="947"/>
        <v>0</v>
      </c>
      <c r="JO120" s="5" t="b">
        <f t="shared" ca="1" si="947"/>
        <v>0</v>
      </c>
      <c r="JP120" s="5" t="b">
        <f t="shared" ca="1" si="947"/>
        <v>1</v>
      </c>
      <c r="JQ120" s="144">
        <f t="shared" ca="1" si="966"/>
        <v>1</v>
      </c>
      <c r="JR120" s="144">
        <f t="shared" ca="1" si="966"/>
        <v>1</v>
      </c>
      <c r="JS120" s="19" t="str">
        <f t="shared" ca="1" si="967"/>
        <v>-</v>
      </c>
      <c r="JT120" s="19" t="str">
        <f t="shared" ca="1" si="967"/>
        <v>-</v>
      </c>
      <c r="JU120" s="19" t="str">
        <f t="shared" ca="1" si="967"/>
        <v>-</v>
      </c>
      <c r="JV120" s="19" t="str">
        <f t="shared" ca="1" si="967"/>
        <v>-</v>
      </c>
      <c r="JW120" s="19">
        <f t="shared" ca="1" si="967"/>
        <v>1</v>
      </c>
      <c r="JX120" s="19">
        <f t="shared" ca="1" si="967"/>
        <v>0.66</v>
      </c>
      <c r="JY120" s="19" t="str">
        <f t="shared" ca="1" si="967"/>
        <v>-</v>
      </c>
      <c r="JZ120" s="5" t="b" cm="1">
        <f t="array" aca="1" ref="JZ120" ca="1">IF(OR(KA120:KH120&lt;&gt;"-"),TRUE,"-")</f>
        <v>1</v>
      </c>
      <c r="KA120" s="237">
        <f t="shared" ca="1" si="977"/>
        <v>2</v>
      </c>
      <c r="KB120" s="237">
        <f t="shared" ca="1" si="977"/>
        <v>2</v>
      </c>
      <c r="KC120" s="237">
        <f t="shared" ca="1" si="977"/>
        <v>2</v>
      </c>
      <c r="KD120" s="237">
        <f t="shared" ca="1" si="977"/>
        <v>2</v>
      </c>
      <c r="KE120" s="237">
        <f t="shared" ca="1" si="977"/>
        <v>2</v>
      </c>
      <c r="KF120" s="237">
        <f t="shared" ca="1" si="977"/>
        <v>2</v>
      </c>
      <c r="KG120" s="237">
        <f t="shared" ca="1" si="977"/>
        <v>2</v>
      </c>
      <c r="KH120" s="237">
        <f t="shared" ca="1" si="977"/>
        <v>2</v>
      </c>
      <c r="KI120" s="5" t="str">
        <f t="array" aca="1" ref="KI120" ca="1">IF(OR(KJ120:KP120&lt;&gt;"-"),TRUE,"-")</f>
        <v>-</v>
      </c>
      <c r="KJ120" s="19" t="str">
        <f t="shared" ca="1" si="969"/>
        <v>-</v>
      </c>
      <c r="KK120" s="19" t="str">
        <f t="shared" ca="1" si="969"/>
        <v>-</v>
      </c>
      <c r="KL120" s="19" t="str">
        <f t="shared" ca="1" si="969"/>
        <v>-</v>
      </c>
      <c r="KM120" s="19" t="str">
        <f t="shared" ca="1" si="969"/>
        <v>-</v>
      </c>
      <c r="KN120" s="19" t="str">
        <f t="shared" ca="1" si="969"/>
        <v>-</v>
      </c>
      <c r="KO120" s="19" t="str">
        <f t="shared" ca="1" si="969"/>
        <v>-</v>
      </c>
      <c r="KP120" s="19" t="str">
        <f t="shared" ca="1" si="969"/>
        <v>-</v>
      </c>
      <c r="KQ120" s="19" t="b">
        <f t="shared" ca="1" si="969"/>
        <v>0</v>
      </c>
      <c r="KR120" s="144">
        <f t="shared" ca="1" si="949"/>
        <v>2</v>
      </c>
      <c r="KS120" s="19">
        <f t="shared" ca="1" si="969"/>
        <v>2</v>
      </c>
      <c r="KT120" s="19" t="b">
        <f t="shared" ca="1" si="969"/>
        <v>0</v>
      </c>
      <c r="KU120" s="19" t="str">
        <f t="shared" ca="1" si="969"/>
        <v>-</v>
      </c>
      <c r="KV120" s="5" t="str">
        <f t="shared" ca="1" si="950"/>
        <v>-</v>
      </c>
      <c r="KW120" s="5" t="str">
        <f t="shared" ca="1" si="950"/>
        <v>-</v>
      </c>
      <c r="KX120" s="5" t="str">
        <f t="shared" ca="1" si="950"/>
        <v>-</v>
      </c>
      <c r="KY120" s="5" t="str">
        <f t="shared" ca="1" si="950"/>
        <v>-</v>
      </c>
      <c r="KZ120" s="19" t="b">
        <f t="shared" ca="1" si="970"/>
        <v>0</v>
      </c>
      <c r="LA120" s="19" t="str">
        <f t="shared" ca="1" si="970"/>
        <v>-</v>
      </c>
      <c r="LB120" s="19" t="str">
        <f t="shared" ca="1" si="970"/>
        <v>-</v>
      </c>
      <c r="LC120" s="19" t="b">
        <f t="shared" ca="1" si="970"/>
        <v>1</v>
      </c>
      <c r="LD120" s="19">
        <f t="shared" ca="1" si="970"/>
        <v>0.75</v>
      </c>
      <c r="LE120" s="19">
        <f t="shared" ca="1" si="970"/>
        <v>0.75</v>
      </c>
      <c r="LF120" s="19">
        <f t="shared" ca="1" si="970"/>
        <v>0.99</v>
      </c>
      <c r="LG120" s="19">
        <f t="shared" ca="1" si="970"/>
        <v>0.5</v>
      </c>
      <c r="LH120" s="19">
        <f t="shared" ca="1" si="970"/>
        <v>0</v>
      </c>
      <c r="LI120" s="19">
        <f t="shared" ca="1" si="970"/>
        <v>0</v>
      </c>
      <c r="LJ120" s="19" t="str">
        <f t="shared" ca="1" si="970"/>
        <v>-</v>
      </c>
      <c r="LK120" s="5" t="str" cm="1">
        <f t="array" aca="1" ref="LK120" ca="1">INDEX(i.meatgrid,$Q120,LK$7)</f>
        <v>-</v>
      </c>
      <c r="LL120" s="19" t="str">
        <f t="shared" ca="1" si="970"/>
        <v>-</v>
      </c>
      <c r="LM120" s="5">
        <f t="shared" ca="1" si="952"/>
        <v>1</v>
      </c>
      <c r="LN120" s="9"/>
      <c r="LO120" s="19">
        <f t="shared" ca="1" si="970"/>
        <v>70</v>
      </c>
      <c r="LP120" s="19">
        <f t="shared" ca="1" si="953"/>
        <v>50</v>
      </c>
      <c r="LQ120" s="19">
        <f t="shared" ca="1" si="953"/>
        <v>80</v>
      </c>
      <c r="LR120" s="19">
        <f t="shared" ca="1" si="953"/>
        <v>50</v>
      </c>
      <c r="LS120" s="5" t="b" cm="1">
        <f t="array" aca="1" ref="LS120" ca="1">INDEX(i.meatgrid,$Q120,LS$7)</f>
        <v>0</v>
      </c>
      <c r="LT120" s="5" t="b" cm="1">
        <f t="array" aca="1" ref="LT120" ca="1">INDEX(i.meatgrid,$Q120,LT$7)</f>
        <v>0</v>
      </c>
      <c r="LU120" s="5" t="str" cm="1">
        <f t="array" aca="1" ref="LU120" ca="1">INDEX(i.meatgrid,$Q120,LU$7)</f>
        <v>-</v>
      </c>
      <c r="LV120" s="5" t="str" cm="1">
        <f t="array" aca="1" ref="LV120" ca="1">INDEX(i.meatgrid,$Q120,LV$7)</f>
        <v>-</v>
      </c>
      <c r="LW120" s="19">
        <f t="shared" ca="1" si="954"/>
        <v>1</v>
      </c>
      <c r="LX120" s="5">
        <f t="shared" ca="1" si="955"/>
        <v>1</v>
      </c>
      <c r="LY120" s="5" cm="1">
        <f t="array" aca="1" ref="LY120" ca="1">INDEX(i.meatgrid,$Q120,LY$7)</f>
        <v>0</v>
      </c>
      <c r="LZ120" s="5" cm="1">
        <f t="array" aca="1" ref="LZ120" ca="1">INDEX(i.meatgrid,$Q120,LZ$7)</f>
        <v>0</v>
      </c>
      <c r="MA120" s="5" cm="1">
        <f t="array" aca="1" ref="MA120" ca="1">INDEX(i.meatgrid,$Q120,MA$7)</f>
        <v>0</v>
      </c>
      <c r="MB120" s="5" cm="1">
        <f t="array" aca="1" ref="MB120" ca="1">INDEX(i.meatgrid,$Q120,MB$7)</f>
        <v>0</v>
      </c>
      <c r="MC120" s="5" cm="1">
        <f t="array" aca="1" ref="MC120" ca="1">INDEX(i.meatgrid,$Q120,MC$7)</f>
        <v>1</v>
      </c>
      <c r="MD120" s="5" cm="1">
        <f t="array" aca="1" ref="MD120" ca="1">INDEX(i.meatgrid,$Q120,MD$7)</f>
        <v>1</v>
      </c>
      <c r="ME120" s="5" cm="1">
        <f t="array" aca="1" ref="ME120" ca="1">INDEX(i.meatgrid,$Q120,ME$7)</f>
        <v>1</v>
      </c>
      <c r="MF120" s="5" cm="1">
        <f t="array" aca="1" ref="MF120" ca="1">INDEX(i.meatgrid,$Q120,MF$7)</f>
        <v>1</v>
      </c>
      <c r="MG120" s="19">
        <f t="shared" ca="1" si="956"/>
        <v>1</v>
      </c>
      <c r="MH120" s="9"/>
      <c r="MI120" s="19" t="b">
        <f t="shared" ca="1" si="957"/>
        <v>0</v>
      </c>
      <c r="MJ120" s="19" t="b">
        <f t="shared" ca="1" si="957"/>
        <v>0</v>
      </c>
      <c r="MK120" s="19">
        <f t="shared" ca="1" si="957"/>
        <v>1</v>
      </c>
      <c r="ML120" s="19">
        <f t="shared" ca="1" si="957"/>
        <v>0.75</v>
      </c>
      <c r="MM120" s="19">
        <f t="shared" ca="1" si="957"/>
        <v>0.75</v>
      </c>
      <c r="MN120" s="19">
        <f t="shared" ca="1" si="957"/>
        <v>0.8</v>
      </c>
      <c r="MO120" s="19">
        <f t="shared" ca="1" si="957"/>
        <v>0.82499999999999996</v>
      </c>
      <c r="MP120" s="19">
        <f t="shared" ca="1" si="957"/>
        <v>0.875</v>
      </c>
      <c r="MQ120" s="19">
        <f t="shared" ca="1" si="957"/>
        <v>0.9</v>
      </c>
      <c r="MR120" s="19">
        <f t="shared" ca="1" si="957"/>
        <v>1</v>
      </c>
      <c r="MS120" s="19">
        <f t="shared" ca="1" si="957"/>
        <v>0.875</v>
      </c>
      <c r="MT120" s="19" t="b">
        <f t="shared" ca="1" si="957"/>
        <v>1</v>
      </c>
      <c r="MU120" s="19">
        <f t="shared" ca="1" si="957"/>
        <v>74.989999999999995</v>
      </c>
      <c r="MV120" s="19" t="str">
        <f t="shared" ca="1" si="957"/>
        <v>-</v>
      </c>
      <c r="MW120" s="19" t="str">
        <f t="shared" ca="1" si="957"/>
        <v>-</v>
      </c>
      <c r="MX120" s="19" t="str">
        <f t="shared" ca="1" si="957"/>
        <v>-</v>
      </c>
      <c r="MY120" s="19" t="str">
        <f t="shared" ca="1" si="958"/>
        <v>-</v>
      </c>
      <c r="MZ120" s="19" t="str">
        <f t="shared" ca="1" si="958"/>
        <v>-</v>
      </c>
      <c r="NA120" s="19" t="str">
        <f t="shared" ca="1" si="958"/>
        <v>-</v>
      </c>
      <c r="NB120" s="19" t="str">
        <f t="shared" ca="1" si="958"/>
        <v>-</v>
      </c>
      <c r="NC120" s="19">
        <f t="shared" ca="1" si="958"/>
        <v>36.99</v>
      </c>
      <c r="ND120" s="19">
        <f t="shared" ca="1" si="958"/>
        <v>36.99</v>
      </c>
      <c r="NE120" s="19" t="str">
        <f t="shared" ca="1" si="958"/>
        <v>-</v>
      </c>
      <c r="NF120" s="19" t="str">
        <f t="shared" ca="1" si="958"/>
        <v>-</v>
      </c>
      <c r="NG120" s="19" t="str">
        <f t="shared" ca="1" si="958"/>
        <v>-</v>
      </c>
      <c r="NH120" s="19" t="str">
        <f t="shared" ca="1" si="958"/>
        <v>-</v>
      </c>
      <c r="NI120" s="19" t="str">
        <f t="shared" ca="1" si="958"/>
        <v>-</v>
      </c>
      <c r="NJ120" s="19">
        <f t="shared" ca="1" si="958"/>
        <v>49.99</v>
      </c>
      <c r="NK120" s="19">
        <f t="shared" ca="1" si="958"/>
        <v>49.99</v>
      </c>
      <c r="NL120" s="19">
        <f t="shared" ca="1" si="958"/>
        <v>49.99</v>
      </c>
      <c r="NM120" s="19">
        <f t="shared" ca="1" si="958"/>
        <v>49.99</v>
      </c>
      <c r="NN120" s="19">
        <f t="shared" ca="1" si="958"/>
        <v>49.99</v>
      </c>
      <c r="NO120" s="19">
        <f t="shared" ca="1" si="958"/>
        <v>49.99</v>
      </c>
      <c r="NP120" s="19">
        <f t="shared" ca="1" si="958"/>
        <v>49.99</v>
      </c>
      <c r="NQ120" s="19">
        <f t="shared" ca="1" si="958"/>
        <v>49.99</v>
      </c>
      <c r="NR120" s="19">
        <f t="shared" ca="1" si="958"/>
        <v>412.99</v>
      </c>
      <c r="NS120" s="19">
        <f t="shared" ca="1" si="958"/>
        <v>412.99</v>
      </c>
      <c r="NT120" s="19" t="str">
        <f t="shared" ca="1" si="958"/>
        <v>-</v>
      </c>
      <c r="NU120" s="19" t="str">
        <f t="shared" ca="1" si="958"/>
        <v>-</v>
      </c>
      <c r="NV120" s="19" t="str">
        <f t="shared" ca="1" si="958"/>
        <v>-</v>
      </c>
      <c r="NW120" s="19" t="str">
        <f t="shared" ca="1" si="958"/>
        <v>-</v>
      </c>
      <c r="NX120" s="19" t="str">
        <f t="shared" ca="1" si="958"/>
        <v>-</v>
      </c>
      <c r="NY120" s="19">
        <f t="shared" ca="1" si="958"/>
        <v>6.8900000000000006</v>
      </c>
      <c r="NZ120" s="19">
        <f t="shared" ca="1" si="958"/>
        <v>6.8900000000000006</v>
      </c>
      <c r="OA120" s="19">
        <f t="shared" ca="1" si="958"/>
        <v>6.8900000000000006</v>
      </c>
      <c r="OB120" s="19">
        <f t="shared" ca="1" si="958"/>
        <v>6.8900000000000006</v>
      </c>
      <c r="OC120" s="19">
        <f t="shared" ca="1" si="958"/>
        <v>6.8900000000000006</v>
      </c>
      <c r="OD120" s="19">
        <f t="shared" ca="1" si="958"/>
        <v>6.8900000000000006</v>
      </c>
      <c r="OE120" s="19">
        <f t="shared" ca="1" si="958"/>
        <v>6.8900000000000006</v>
      </c>
      <c r="OF120" s="19">
        <f t="shared" ca="1" si="958"/>
        <v>6.8900000000000006</v>
      </c>
      <c r="OG120" s="19">
        <f t="shared" ca="1" si="958"/>
        <v>346.99</v>
      </c>
      <c r="OH120" s="19">
        <f t="shared" ca="1" si="958"/>
        <v>346.99</v>
      </c>
      <c r="OI120" s="19" t="str">
        <f t="shared" ca="1" si="958"/>
        <v>-</v>
      </c>
      <c r="OJ120" s="19" t="str">
        <f t="shared" ca="1" si="958"/>
        <v>-</v>
      </c>
      <c r="OK120" s="19" t="str">
        <f t="shared" ca="1" si="958"/>
        <v>-</v>
      </c>
      <c r="OL120" s="19" t="str">
        <f t="shared" ca="1" si="958"/>
        <v>-</v>
      </c>
      <c r="OM120" s="19" t="str">
        <f t="shared" ca="1" si="958"/>
        <v>-</v>
      </c>
      <c r="ON120" s="19">
        <f t="shared" ca="1" si="958"/>
        <v>0</v>
      </c>
      <c r="OO120" s="24">
        <v>0</v>
      </c>
    </row>
    <row r="121" spans="1:405" outlineLevel="2">
      <c r="A121" s="21">
        <f t="shared" si="158"/>
        <v>116</v>
      </c>
      <c r="B121" s="222">
        <f t="shared" ca="1" si="971"/>
        <v>112</v>
      </c>
      <c r="C121">
        <v>204</v>
      </c>
      <c r="D121" s="144" t="str">
        <f t="shared" ca="1" si="920"/>
        <v>GSM</v>
      </c>
      <c r="E121" t="b">
        <v>0</v>
      </c>
      <c r="F121" t="b">
        <v>0</v>
      </c>
      <c r="G121" t="b">
        <f t="shared" si="921"/>
        <v>0</v>
      </c>
      <c r="H121" s="237">
        <f t="shared" ca="1" si="972"/>
        <v>2</v>
      </c>
      <c r="I121" s="237">
        <f t="shared" ca="1" si="972"/>
        <v>1</v>
      </c>
      <c r="J121" s="237" t="str">
        <f t="shared" ca="1" si="972"/>
        <v/>
      </c>
      <c r="K121" s="237">
        <f t="shared" ca="1" si="972"/>
        <v>2</v>
      </c>
      <c r="L121" s="237">
        <f t="shared" ca="1" si="959"/>
        <v>2</v>
      </c>
      <c r="M121" s="237">
        <f t="shared" ca="1" si="959"/>
        <v>2</v>
      </c>
      <c r="N121" s="237">
        <f t="shared" ca="1" si="959"/>
        <v>3</v>
      </c>
      <c r="O121" s="237">
        <f t="shared" ca="1" si="959"/>
        <v>1</v>
      </c>
      <c r="P121" s="237">
        <f t="shared" ca="1" si="959"/>
        <v>1</v>
      </c>
      <c r="Q121" s="237">
        <f t="shared" ca="1" si="959"/>
        <v>2</v>
      </c>
      <c r="R121" s="237">
        <f t="shared" ca="1" si="959"/>
        <v>1</v>
      </c>
      <c r="S121" s="237">
        <f t="shared" ca="1" si="959"/>
        <v>1</v>
      </c>
      <c r="T121" s="237">
        <f t="shared" ca="1" si="959"/>
        <v>1</v>
      </c>
      <c r="U121" s="275"/>
      <c r="V121" s="275"/>
      <c r="W121" s="237">
        <f t="shared" ca="1" si="960"/>
        <v>0</v>
      </c>
      <c r="X121" s="275"/>
      <c r="Y121" s="275">
        <f t="shared" ca="1" si="961"/>
        <v>0</v>
      </c>
      <c r="Z121" s="275">
        <f t="shared" ca="1" si="961"/>
        <v>0</v>
      </c>
      <c r="AA121" s="275">
        <f t="shared" ca="1" si="961"/>
        <v>0</v>
      </c>
      <c r="AB121" s="275">
        <f t="shared" ca="1" si="961"/>
        <v>0</v>
      </c>
      <c r="AC121" s="275">
        <f t="shared" ca="1" si="961"/>
        <v>0</v>
      </c>
      <c r="AD121" s="275">
        <f t="shared" ca="1" si="961"/>
        <v>0</v>
      </c>
      <c r="AE121" s="275">
        <f t="shared" ca="1" si="961"/>
        <v>0</v>
      </c>
      <c r="AF121" s="144">
        <f ca="1">INDEX(CHOOSE($N121,DataAutumn!i.AdultDrys,DataWinter!i.AdultDrys,DataSpring!i.AdultDrys),1,$M121)</f>
        <v>3</v>
      </c>
      <c r="AG121" s="5">
        <f t="shared" ca="1" si="922"/>
        <v>2</v>
      </c>
      <c r="AH121" s="5">
        <f t="shared" ca="1" si="922"/>
        <v>0</v>
      </c>
      <c r="AI121" s="5">
        <f t="shared" ca="1" si="923"/>
        <v>1</v>
      </c>
      <c r="AJ121">
        <f t="shared" ca="1" si="924"/>
        <v>1</v>
      </c>
      <c r="AL121" s="231" t="str">
        <f ca="1">TEXT(LEFT(OFFSET(AL121,-1,0),5)+1,"00000")&amp;MID(OFFSET(AL121,-1,0),6,FIND(" ",OFFSET(AL121,-1,0),7)-5)
&amp; $D121           &amp; " Day"&amp;INDEX(i.DOY,$N121,1)              &amp; IF($IG121=0," FWM","")&amp;IF($IG121=1," MWM","")&amp;IF($IG121=5," Mat","")&amp;IF($IH121=TRUE,"&amp;BBT","    ")
&amp;INDEX(DataMaster!$B$98:$B$104,$Q121,0)    &amp;IF(JL121," SR"&amp;JM121,"")&amp; " WP"&amp;TEXT($LW121*100,"000p")           &amp; " MP"&amp;TEXT($LX121*100,"000p")           &amp; " GP"&amp;TEXT($MG121*100,"000p")
&amp; " (F"&amp;3+COUNTIF($CV121:$CY121,TRUE)&amp;3&amp;"N"&amp;$DM121&amp;$DN121&amp;")"</f>
        <v>00005 FeedSupply_DSP GSM Day204 MWM    Only export SR10.03575 WP100p MP100p GP100p (F33N33)</v>
      </c>
      <c r="AM121" s="9" t="str">
        <f ca="1">IF(COUNTIF(AL$5:AL121,AL121)=1,"-","Dup")</f>
        <v>-</v>
      </c>
      <c r="AN121" s="9"/>
      <c r="AO121" s="237" t="str">
        <f t="shared" ca="1" si="973"/>
        <v>-</v>
      </c>
      <c r="AP121" s="237" t="str">
        <f t="shared" ca="1" si="973"/>
        <v>-</v>
      </c>
      <c r="AQ121" s="237" t="str">
        <f t="shared" ca="1" si="973"/>
        <v>-</v>
      </c>
      <c r="AR121" s="237" t="str">
        <f t="shared" ca="1" si="973"/>
        <v>-</v>
      </c>
      <c r="AS121" s="237" t="str">
        <f t="shared" ca="1" si="973"/>
        <v>-</v>
      </c>
      <c r="AT121" s="237" t="str">
        <f t="shared" ca="1" si="973"/>
        <v>-</v>
      </c>
      <c r="AU121" s="237" t="str">
        <f t="shared" ca="1" si="973"/>
        <v>-</v>
      </c>
      <c r="AV121" s="237" t="str">
        <f t="shared" ca="1" si="973"/>
        <v>-</v>
      </c>
      <c r="AW121" s="9"/>
      <c r="AX121" s="5" t="b">
        <f t="shared" ca="1" si="925"/>
        <v>0</v>
      </c>
      <c r="AY121" s="5" t="str">
        <f t="shared" ca="1" si="925"/>
        <v>-</v>
      </c>
      <c r="AZ121" s="5" t="b">
        <f t="shared" ca="1" si="925"/>
        <v>0</v>
      </c>
      <c r="BA121" s="5" t="b">
        <f t="shared" ca="1" si="925"/>
        <v>1</v>
      </c>
      <c r="BB121" s="5" t="b">
        <f t="shared" ca="1" si="925"/>
        <v>1</v>
      </c>
      <c r="BC121" s="144">
        <f t="shared" ca="1" si="925"/>
        <v>0</v>
      </c>
      <c r="BD121" s="19" t="b">
        <f t="shared" ca="1" si="926"/>
        <v>1</v>
      </c>
      <c r="BE121" s="9"/>
      <c r="BF121" s="5" t="str">
        <f t="shared" ca="1" si="927"/>
        <v>-</v>
      </c>
      <c r="BG121" s="19" t="str">
        <f t="shared" ca="1" si="928"/>
        <v>-</v>
      </c>
      <c r="BH121" s="19" t="str">
        <f t="shared" ca="1" si="928"/>
        <v>-</v>
      </c>
      <c r="BI121" s="19" t="str">
        <f t="shared" ca="1" si="928"/>
        <v>-</v>
      </c>
      <c r="BJ121" s="5" t="str">
        <f t="shared" ca="1" si="929"/>
        <v>-</v>
      </c>
      <c r="BK121" s="19" t="str">
        <f t="shared" ca="1" si="930"/>
        <v>-</v>
      </c>
      <c r="BL121" s="5" t="str">
        <f t="shared" ca="1" si="931"/>
        <v>-</v>
      </c>
      <c r="BM121" s="19" t="str">
        <f t="shared" ca="1" si="932"/>
        <v>-</v>
      </c>
      <c r="BN121" s="19" t="str">
        <f t="shared" ca="1" si="932"/>
        <v>-</v>
      </c>
      <c r="BO121" s="19" t="str">
        <f t="shared" ca="1" si="932"/>
        <v>-</v>
      </c>
      <c r="BP121" s="5" t="str">
        <f t="shared" ca="1" si="933"/>
        <v>-</v>
      </c>
      <c r="BQ121" s="9"/>
      <c r="BR121" s="19" t="str">
        <f t="shared" ca="1" si="934"/>
        <v>-</v>
      </c>
      <c r="BS121" s="19" t="str">
        <f t="shared" ca="1" si="934"/>
        <v>-</v>
      </c>
      <c r="BT121" s="19" t="str">
        <f t="shared" ca="1" si="934"/>
        <v>-</v>
      </c>
      <c r="BU121" s="19" t="str">
        <f t="shared" ca="1" si="934"/>
        <v>-</v>
      </c>
      <c r="BV121" s="19" t="str">
        <f t="shared" ca="1" si="934"/>
        <v>-</v>
      </c>
      <c r="BW121" s="19" t="str">
        <f t="shared" ca="1" si="934"/>
        <v>-</v>
      </c>
      <c r="BX121" s="19" t="str">
        <f t="shared" ca="1" si="934"/>
        <v>-</v>
      </c>
      <c r="BY121" s="19" t="str">
        <f t="shared" ca="1" si="934"/>
        <v>-</v>
      </c>
      <c r="BZ121" s="19" t="str">
        <f t="shared" ca="1" si="934"/>
        <v>-</v>
      </c>
      <c r="CA121" s="19" t="str">
        <f t="shared" ca="1" si="934"/>
        <v>-</v>
      </c>
      <c r="CB121" s="9"/>
      <c r="CC121" s="237" t="b">
        <f t="shared" ca="1" si="978"/>
        <v>1</v>
      </c>
      <c r="CD121" s="12" t="b">
        <v>1</v>
      </c>
      <c r="CE121" s="237" t="b">
        <f t="shared" ca="1" si="978"/>
        <v>1</v>
      </c>
      <c r="CF121" s="251">
        <f t="shared" ca="1" si="979"/>
        <v>2101</v>
      </c>
      <c r="CG121" s="237" t="b">
        <f t="shared" ca="1" si="978"/>
        <v>0</v>
      </c>
      <c r="CH121" s="12" t="s">
        <v>34</v>
      </c>
      <c r="CI121" s="19" t="b">
        <f t="shared" ca="1" si="962"/>
        <v>1</v>
      </c>
      <c r="CJ121" s="237">
        <f t="shared" ca="1" si="974"/>
        <v>2105</v>
      </c>
      <c r="CK121" s="19" t="str">
        <f t="shared" ca="1" si="962"/>
        <v>-</v>
      </c>
      <c r="CL121" s="19">
        <f t="shared" ca="1" si="962"/>
        <v>1</v>
      </c>
      <c r="CM121" s="19">
        <f t="shared" ca="1" si="962"/>
        <v>1</v>
      </c>
      <c r="CN121" s="9"/>
      <c r="CO121" s="444">
        <f t="shared" ca="1" si="936"/>
        <v>652</v>
      </c>
      <c r="CP121" s="444">
        <f t="shared" ca="1" si="936"/>
        <v>686</v>
      </c>
      <c r="CQ121" s="444">
        <f t="shared" ca="1" si="936"/>
        <v>721</v>
      </c>
      <c r="CR121" s="152">
        <f t="shared" ca="1" si="937"/>
        <v>378</v>
      </c>
      <c r="CS121" s="152">
        <f t="shared" ca="1" si="937"/>
        <v>413</v>
      </c>
      <c r="CT121" s="152">
        <f t="shared" ca="1" si="937"/>
        <v>448</v>
      </c>
      <c r="CU121" s="19" t="str">
        <f t="shared" ca="1" si="938"/>
        <v>-</v>
      </c>
      <c r="CV121" s="12" t="b">
        <v>0</v>
      </c>
      <c r="CW121" s="12" t="b">
        <v>0</v>
      </c>
      <c r="CX121" s="12" t="b">
        <v>0</v>
      </c>
      <c r="CY121" s="12" t="b">
        <v>0</v>
      </c>
      <c r="CZ121" s="19" t="b">
        <f t="shared" ca="1" si="938"/>
        <v>1</v>
      </c>
      <c r="DA121" s="19">
        <f t="shared" ca="1" si="938"/>
        <v>0</v>
      </c>
      <c r="DB121" s="19">
        <f t="shared" ca="1" si="938"/>
        <v>0</v>
      </c>
      <c r="DC121" s="19">
        <f t="shared" ca="1" si="938"/>
        <v>0</v>
      </c>
      <c r="DD121" s="19">
        <f t="shared" ca="1" si="938"/>
        <v>0</v>
      </c>
      <c r="DE121" s="19">
        <f t="shared" ca="1" si="938"/>
        <v>0</v>
      </c>
      <c r="DF121" s="19">
        <f t="shared" ca="1" si="938"/>
        <v>0</v>
      </c>
      <c r="DG121" s="19">
        <f t="shared" ca="1" si="938"/>
        <v>0</v>
      </c>
      <c r="DH121" s="19">
        <f t="shared" ca="1" si="938"/>
        <v>0</v>
      </c>
      <c r="DI121" s="19">
        <f t="shared" ca="1" si="938"/>
        <v>0</v>
      </c>
      <c r="DJ121" s="19">
        <f t="shared" ca="1" si="938"/>
        <v>0</v>
      </c>
      <c r="DK121" s="19">
        <f t="shared" ca="1" si="938"/>
        <v>0</v>
      </c>
      <c r="DL121" s="19">
        <f t="shared" ca="1" si="939"/>
        <v>0</v>
      </c>
      <c r="DM121" s="12">
        <v>3</v>
      </c>
      <c r="DN121" s="12">
        <v>3</v>
      </c>
      <c r="DO121" s="19">
        <f t="shared" ca="1" si="975"/>
        <v>0</v>
      </c>
      <c r="DP121" s="12">
        <v>1</v>
      </c>
      <c r="DQ121" s="12">
        <v>-1</v>
      </c>
      <c r="DR121" s="19" t="str">
        <f t="shared" ca="1" si="939"/>
        <v>-</v>
      </c>
      <c r="DS121" s="19" t="str">
        <f t="shared" ca="1" si="939"/>
        <v>-</v>
      </c>
      <c r="DT121" s="19" t="str">
        <f t="shared" ca="1" si="939"/>
        <v>-</v>
      </c>
      <c r="DU121" s="251">
        <f t="shared" ca="1" si="963"/>
        <v>0</v>
      </c>
      <c r="DV121" s="251">
        <f t="shared" si="976"/>
        <v>1</v>
      </c>
      <c r="DW121" s="251">
        <f t="shared" si="964"/>
        <v>-1</v>
      </c>
      <c r="DX121" s="19" t="str">
        <f t="shared" ca="1" si="939"/>
        <v>-</v>
      </c>
      <c r="DY121" s="19" t="str">
        <f t="shared" ca="1" si="939"/>
        <v>-</v>
      </c>
      <c r="DZ121" s="19" t="str">
        <f t="shared" ca="1" si="939"/>
        <v>-</v>
      </c>
      <c r="EA121" s="19" t="str">
        <f t="shared" ca="1" si="939"/>
        <v>-</v>
      </c>
      <c r="EB121" s="19" t="str">
        <f t="shared" ca="1" si="939"/>
        <v>-</v>
      </c>
      <c r="EC121" s="19" t="str">
        <f t="shared" ca="1" si="939"/>
        <v>-</v>
      </c>
      <c r="ED121" s="19">
        <f t="shared" ca="1" si="939"/>
        <v>0</v>
      </c>
      <c r="EE121" s="19">
        <f t="shared" ca="1" si="939"/>
        <v>0</v>
      </c>
      <c r="EF121" s="19">
        <f t="shared" ca="1" si="939"/>
        <v>0</v>
      </c>
      <c r="EG121" s="19">
        <f t="shared" ca="1" si="939"/>
        <v>0</v>
      </c>
      <c r="EH121" s="19">
        <f t="shared" ca="1" si="939"/>
        <v>0</v>
      </c>
      <c r="EI121" s="19">
        <f t="shared" ca="1" si="939"/>
        <v>0</v>
      </c>
      <c r="EJ121" s="19">
        <f t="shared" ca="1" si="939"/>
        <v>0</v>
      </c>
      <c r="EK121" s="19">
        <f t="shared" ca="1" si="939"/>
        <v>0</v>
      </c>
      <c r="EL121" s="19">
        <f t="shared" ca="1" si="939"/>
        <v>0</v>
      </c>
      <c r="EM121" s="19">
        <f t="shared" ca="1" si="939"/>
        <v>0</v>
      </c>
      <c r="EN121" s="19">
        <f t="shared" ca="1" si="939"/>
        <v>0</v>
      </c>
      <c r="EO121" s="19">
        <f t="shared" ca="1" si="939"/>
        <v>0</v>
      </c>
      <c r="EP121" s="19">
        <f t="shared" ca="1" si="939"/>
        <v>0</v>
      </c>
      <c r="EQ121" s="19">
        <f t="shared" ca="1" si="939"/>
        <v>0</v>
      </c>
      <c r="ER121" s="19">
        <f t="shared" ca="1" si="939"/>
        <v>0</v>
      </c>
      <c r="ES121" s="19">
        <f t="shared" ca="1" si="939"/>
        <v>0</v>
      </c>
      <c r="ET121" s="19">
        <f t="shared" ca="1" si="940"/>
        <v>0</v>
      </c>
      <c r="EU121" s="19">
        <f t="shared" ca="1" si="940"/>
        <v>0</v>
      </c>
      <c r="EV121" s="19">
        <f t="shared" ca="1" si="940"/>
        <v>0</v>
      </c>
      <c r="EW121" s="19">
        <f t="shared" ca="1" si="940"/>
        <v>0</v>
      </c>
      <c r="EX121" s="19">
        <f t="shared" ca="1" si="940"/>
        <v>0</v>
      </c>
      <c r="EY121" s="19">
        <f t="shared" ca="1" si="940"/>
        <v>0</v>
      </c>
      <c r="EZ121" s="19">
        <f t="shared" ca="1" si="940"/>
        <v>0</v>
      </c>
      <c r="FA121" s="19">
        <f t="shared" ca="1" si="940"/>
        <v>0</v>
      </c>
      <c r="FB121" s="19">
        <f t="shared" ca="1" si="940"/>
        <v>0</v>
      </c>
      <c r="FC121" s="19">
        <f t="shared" ca="1" si="940"/>
        <v>0</v>
      </c>
      <c r="FD121" s="19">
        <f t="shared" ca="1" si="940"/>
        <v>0</v>
      </c>
      <c r="FE121" s="19">
        <f t="shared" ca="1" si="940"/>
        <v>0</v>
      </c>
      <c r="FF121" s="19">
        <f t="shared" ca="1" si="940"/>
        <v>0</v>
      </c>
      <c r="FG121" s="19">
        <f t="shared" ca="1" si="940"/>
        <v>0</v>
      </c>
      <c r="FH121" s="19">
        <f t="shared" ca="1" si="940"/>
        <v>0</v>
      </c>
      <c r="FI121" s="19">
        <f t="shared" ca="1" si="940"/>
        <v>0</v>
      </c>
      <c r="FJ121" s="19">
        <f t="shared" ca="1" si="941"/>
        <v>0</v>
      </c>
      <c r="FK121" s="19">
        <f t="shared" ca="1" si="941"/>
        <v>0</v>
      </c>
      <c r="FL121" s="19">
        <f t="shared" ca="1" si="941"/>
        <v>0</v>
      </c>
      <c r="FM121" s="19">
        <f t="shared" ca="1" si="941"/>
        <v>0</v>
      </c>
      <c r="FN121" s="19">
        <f t="shared" ca="1" si="941"/>
        <v>0</v>
      </c>
      <c r="FO121" s="19">
        <f t="shared" ca="1" si="941"/>
        <v>0</v>
      </c>
      <c r="FP121" s="19">
        <f t="shared" ca="1" si="941"/>
        <v>0</v>
      </c>
      <c r="FQ121" s="19">
        <f t="shared" ca="1" si="941"/>
        <v>0</v>
      </c>
      <c r="FR121" s="19">
        <f t="shared" ca="1" si="941"/>
        <v>0</v>
      </c>
      <c r="FS121" s="19">
        <f t="shared" ca="1" si="941"/>
        <v>0</v>
      </c>
      <c r="FT121" s="19">
        <f t="shared" ca="1" si="941"/>
        <v>0</v>
      </c>
      <c r="FU121" s="19">
        <f t="shared" ca="1" si="941"/>
        <v>0</v>
      </c>
      <c r="FV121" s="19">
        <f t="shared" ca="1" si="941"/>
        <v>0</v>
      </c>
      <c r="FW121" s="19">
        <f t="shared" ca="1" si="941"/>
        <v>0</v>
      </c>
      <c r="FX121" s="19">
        <f t="shared" ca="1" si="941"/>
        <v>0</v>
      </c>
      <c r="FY121" s="19">
        <f t="shared" ca="1" si="941"/>
        <v>0</v>
      </c>
      <c r="FZ121" s="19">
        <f t="shared" ca="1" si="941"/>
        <v>0</v>
      </c>
      <c r="GA121" s="19">
        <f t="shared" ca="1" si="941"/>
        <v>0</v>
      </c>
      <c r="GB121" s="19">
        <f t="shared" ca="1" si="941"/>
        <v>0</v>
      </c>
      <c r="GC121" s="19">
        <f t="shared" ca="1" si="941"/>
        <v>0</v>
      </c>
      <c r="GD121" s="19">
        <f t="shared" ca="1" si="941"/>
        <v>0</v>
      </c>
      <c r="GE121" s="19">
        <f t="shared" ca="1" si="941"/>
        <v>0</v>
      </c>
      <c r="GF121" s="19">
        <f t="shared" ca="1" si="941"/>
        <v>0</v>
      </c>
      <c r="GG121" s="19">
        <f t="shared" ca="1" si="941"/>
        <v>0</v>
      </c>
      <c r="GH121" s="19">
        <f t="shared" ca="1" si="941"/>
        <v>0</v>
      </c>
      <c r="GI121" s="19">
        <f t="shared" ca="1" si="941"/>
        <v>0</v>
      </c>
      <c r="GJ121" s="19">
        <f t="shared" ca="1" si="941"/>
        <v>0</v>
      </c>
      <c r="GK121" s="19">
        <f t="shared" ca="1" si="941"/>
        <v>0</v>
      </c>
      <c r="GL121" s="19">
        <f t="shared" ca="1" si="941"/>
        <v>0</v>
      </c>
      <c r="GM121" s="19">
        <f t="shared" ca="1" si="941"/>
        <v>0</v>
      </c>
      <c r="GN121" s="19">
        <f t="shared" ca="1" si="941"/>
        <v>0</v>
      </c>
      <c r="GO121" s="19">
        <f t="shared" ca="1" si="941"/>
        <v>0</v>
      </c>
      <c r="GP121" s="19">
        <f t="shared" ca="1" si="941"/>
        <v>0</v>
      </c>
      <c r="GQ121" s="19">
        <f t="shared" ca="1" si="941"/>
        <v>0</v>
      </c>
      <c r="GR121" s="19">
        <f t="shared" ca="1" si="941"/>
        <v>0</v>
      </c>
      <c r="GS121" s="19">
        <f t="shared" ca="1" si="941"/>
        <v>0</v>
      </c>
      <c r="GT121" s="19">
        <f t="shared" ca="1" si="941"/>
        <v>0</v>
      </c>
      <c r="GU121" s="19">
        <f t="shared" ca="1" si="941"/>
        <v>0</v>
      </c>
      <c r="GV121" s="19">
        <f t="shared" ca="1" si="941"/>
        <v>0</v>
      </c>
      <c r="GW121" s="19">
        <f t="shared" ref="GW121:HP121" ca="1" si="980">OFFSET(GW$5,$B121,0)</f>
        <v>0</v>
      </c>
      <c r="GX121" s="19">
        <f t="shared" ca="1" si="980"/>
        <v>0</v>
      </c>
      <c r="GY121" s="19">
        <f t="shared" ca="1" si="980"/>
        <v>0</v>
      </c>
      <c r="GZ121" s="19">
        <f t="shared" ca="1" si="980"/>
        <v>0</v>
      </c>
      <c r="HA121" s="19">
        <f t="shared" ca="1" si="980"/>
        <v>0</v>
      </c>
      <c r="HB121" s="19">
        <f t="shared" ca="1" si="980"/>
        <v>0</v>
      </c>
      <c r="HC121" s="19">
        <f t="shared" ca="1" si="980"/>
        <v>0</v>
      </c>
      <c r="HD121" s="19">
        <f t="shared" ca="1" si="980"/>
        <v>0</v>
      </c>
      <c r="HE121" s="19">
        <f t="shared" ca="1" si="980"/>
        <v>0</v>
      </c>
      <c r="HF121" s="19">
        <f t="shared" ca="1" si="980"/>
        <v>0</v>
      </c>
      <c r="HG121" s="19">
        <f t="shared" ca="1" si="980"/>
        <v>0</v>
      </c>
      <c r="HH121" s="19">
        <f t="shared" ca="1" si="980"/>
        <v>0</v>
      </c>
      <c r="HI121" s="19">
        <f t="shared" ca="1" si="980"/>
        <v>0</v>
      </c>
      <c r="HJ121" s="19">
        <f t="shared" ca="1" si="980"/>
        <v>0</v>
      </c>
      <c r="HK121" s="19">
        <f t="shared" ca="1" si="980"/>
        <v>0</v>
      </c>
      <c r="HL121" s="19">
        <f t="shared" ca="1" si="980"/>
        <v>0</v>
      </c>
      <c r="HM121" s="19">
        <f t="shared" ca="1" si="980"/>
        <v>0</v>
      </c>
      <c r="HN121" s="19">
        <f t="shared" ca="1" si="980"/>
        <v>0</v>
      </c>
      <c r="HO121" s="19">
        <f t="shared" ca="1" si="980"/>
        <v>0</v>
      </c>
      <c r="HP121" s="19">
        <f t="shared" ca="1" si="980"/>
        <v>0</v>
      </c>
      <c r="HQ121" s="19">
        <f t="shared" ca="1" si="942"/>
        <v>0</v>
      </c>
      <c r="HR121" s="19">
        <f t="shared" ca="1" si="942"/>
        <v>0</v>
      </c>
      <c r="HS121" s="19">
        <f t="shared" ca="1" si="942"/>
        <v>0</v>
      </c>
      <c r="HT121" s="19">
        <f t="shared" ca="1" si="942"/>
        <v>0</v>
      </c>
      <c r="HU121" s="19">
        <f t="shared" ca="1" si="942"/>
        <v>0</v>
      </c>
      <c r="HV121" s="19">
        <f t="shared" ca="1" si="942"/>
        <v>0</v>
      </c>
      <c r="HW121" s="19">
        <f t="shared" ca="1" si="942"/>
        <v>0</v>
      </c>
      <c r="HX121" s="19">
        <f t="shared" ca="1" si="942"/>
        <v>0</v>
      </c>
      <c r="HY121" s="19">
        <f t="shared" ca="1" si="942"/>
        <v>0</v>
      </c>
      <c r="HZ121" s="19">
        <f t="shared" ca="1" si="942"/>
        <v>0</v>
      </c>
      <c r="IA121" s="19">
        <f t="shared" ca="1" si="942"/>
        <v>0</v>
      </c>
      <c r="IB121" s="19">
        <f t="shared" ca="1" si="942"/>
        <v>0</v>
      </c>
      <c r="IC121" s="19">
        <f t="shared" ca="1" si="942"/>
        <v>0</v>
      </c>
      <c r="ID121" s="19">
        <f t="shared" ca="1" si="942"/>
        <v>0</v>
      </c>
      <c r="IE121" s="5">
        <f t="shared" ca="1" si="943"/>
        <v>67</v>
      </c>
      <c r="IF121" s="9"/>
      <c r="IG121" s="5">
        <f t="shared" ca="1" si="944"/>
        <v>1</v>
      </c>
      <c r="IH121" s="5" t="b">
        <f t="shared" ca="1" si="944"/>
        <v>0</v>
      </c>
      <c r="II121" s="19">
        <f t="shared" ca="1" si="945"/>
        <v>0</v>
      </c>
      <c r="IJ121" s="5">
        <f t="shared" ca="1" si="944"/>
        <v>55</v>
      </c>
      <c r="IK121" s="19">
        <f t="shared" ca="1" si="945"/>
        <v>1</v>
      </c>
      <c r="IL121" s="19">
        <f t="shared" ca="1" si="945"/>
        <v>0</v>
      </c>
      <c r="IM121" s="19">
        <f t="shared" ca="1" si="945"/>
        <v>0</v>
      </c>
      <c r="IN121" s="19">
        <f t="shared" ca="1" si="945"/>
        <v>0</v>
      </c>
      <c r="IO121" s="19">
        <f t="shared" ca="1" si="945"/>
        <v>0</v>
      </c>
      <c r="IP121" s="19">
        <f t="shared" ca="1" si="945"/>
        <v>0</v>
      </c>
      <c r="IQ121" s="19">
        <f t="shared" ca="1" si="945"/>
        <v>0</v>
      </c>
      <c r="IR121" s="19">
        <f t="shared" ca="1" si="945"/>
        <v>0</v>
      </c>
      <c r="IS121" s="19">
        <f t="shared" ca="1" si="945"/>
        <v>0</v>
      </c>
      <c r="IT121" s="19">
        <f t="shared" ca="1" si="945"/>
        <v>0</v>
      </c>
      <c r="IU121" s="19">
        <f t="shared" ca="1" si="945"/>
        <v>0</v>
      </c>
      <c r="IV121" s="19">
        <f t="shared" ca="1" si="945"/>
        <v>0</v>
      </c>
      <c r="IW121" s="19">
        <f t="shared" ca="1" si="945"/>
        <v>0</v>
      </c>
      <c r="IX121" s="19">
        <f t="shared" ca="1" si="945"/>
        <v>0</v>
      </c>
      <c r="IY121" s="19">
        <f t="shared" ca="1" si="945"/>
        <v>0</v>
      </c>
      <c r="IZ121" s="19">
        <f t="shared" ca="1" si="945"/>
        <v>0</v>
      </c>
      <c r="JA121" s="19">
        <f t="shared" ca="1" si="945"/>
        <v>0</v>
      </c>
      <c r="JB121" s="19">
        <f t="shared" ca="1" si="945"/>
        <v>0</v>
      </c>
      <c r="JC121" s="19">
        <f t="shared" ca="1" si="945"/>
        <v>0</v>
      </c>
      <c r="JD121" s="19">
        <f t="shared" ca="1" si="945"/>
        <v>0</v>
      </c>
      <c r="JE121" s="19">
        <f t="shared" ca="1" si="945"/>
        <v>0</v>
      </c>
      <c r="JF121" s="19">
        <f t="shared" ca="1" si="945"/>
        <v>0</v>
      </c>
      <c r="JG121" s="19">
        <f t="shared" ca="1" si="945"/>
        <v>1</v>
      </c>
      <c r="JH121" s="19">
        <f t="shared" ca="1" si="945"/>
        <v>0</v>
      </c>
      <c r="JI121" s="19">
        <f t="shared" ca="1" si="945"/>
        <v>1</v>
      </c>
      <c r="JJ121" s="9"/>
      <c r="JK121" s="5" t="b">
        <f t="shared" ca="1" si="946"/>
        <v>0</v>
      </c>
      <c r="JL121" s="19" t="b">
        <f t="shared" ca="1" si="965"/>
        <v>1</v>
      </c>
      <c r="JM121" s="19">
        <f t="shared" ca="1" si="965"/>
        <v>10.03575</v>
      </c>
      <c r="JN121" s="5" t="b">
        <f t="shared" ca="1" si="947"/>
        <v>0</v>
      </c>
      <c r="JO121" s="5" t="b">
        <f t="shared" ca="1" si="947"/>
        <v>0</v>
      </c>
      <c r="JP121" s="5" t="b">
        <f t="shared" ca="1" si="947"/>
        <v>1</v>
      </c>
      <c r="JQ121" s="144">
        <f t="shared" ca="1" si="966"/>
        <v>1</v>
      </c>
      <c r="JR121" s="144">
        <f t="shared" ca="1" si="966"/>
        <v>1</v>
      </c>
      <c r="JS121" s="19" t="str">
        <f t="shared" ca="1" si="967"/>
        <v>-</v>
      </c>
      <c r="JT121" s="19" t="str">
        <f t="shared" ca="1" si="967"/>
        <v>-</v>
      </c>
      <c r="JU121" s="19" t="str">
        <f t="shared" ca="1" si="967"/>
        <v>-</v>
      </c>
      <c r="JV121" s="19" t="str">
        <f t="shared" ca="1" si="967"/>
        <v>-</v>
      </c>
      <c r="JW121" s="19">
        <f t="shared" ca="1" si="967"/>
        <v>1</v>
      </c>
      <c r="JX121" s="19">
        <f t="shared" ca="1" si="967"/>
        <v>0.66</v>
      </c>
      <c r="JY121" s="19" t="str">
        <f t="shared" ca="1" si="967"/>
        <v>-</v>
      </c>
      <c r="JZ121" s="5" t="b" cm="1">
        <f t="array" aca="1" ref="JZ121" ca="1">IF(OR(KA121:KH121&lt;&gt;"-"),TRUE,"-")</f>
        <v>1</v>
      </c>
      <c r="KA121" s="237">
        <f t="shared" ca="1" si="977"/>
        <v>2</v>
      </c>
      <c r="KB121" s="237">
        <f t="shared" ca="1" si="977"/>
        <v>2</v>
      </c>
      <c r="KC121" s="237">
        <f t="shared" ca="1" si="977"/>
        <v>2</v>
      </c>
      <c r="KD121" s="237">
        <f t="shared" ca="1" si="977"/>
        <v>2</v>
      </c>
      <c r="KE121" s="237">
        <f t="shared" ca="1" si="977"/>
        <v>2</v>
      </c>
      <c r="KF121" s="237">
        <f t="shared" ca="1" si="977"/>
        <v>2</v>
      </c>
      <c r="KG121" s="237">
        <f t="shared" ca="1" si="977"/>
        <v>2</v>
      </c>
      <c r="KH121" s="237">
        <f t="shared" ca="1" si="977"/>
        <v>2</v>
      </c>
      <c r="KI121" s="5" t="str">
        <f t="array" aca="1" ref="KI121" ca="1">IF(OR(KJ121:KP121&lt;&gt;"-"),TRUE,"-")</f>
        <v>-</v>
      </c>
      <c r="KJ121" s="19" t="str">
        <f t="shared" ca="1" si="969"/>
        <v>-</v>
      </c>
      <c r="KK121" s="19" t="str">
        <f t="shared" ca="1" si="969"/>
        <v>-</v>
      </c>
      <c r="KL121" s="19" t="str">
        <f t="shared" ca="1" si="969"/>
        <v>-</v>
      </c>
      <c r="KM121" s="19" t="str">
        <f t="shared" ca="1" si="969"/>
        <v>-</v>
      </c>
      <c r="KN121" s="19" t="str">
        <f t="shared" ca="1" si="969"/>
        <v>-</v>
      </c>
      <c r="KO121" s="19" t="str">
        <f t="shared" ca="1" si="969"/>
        <v>-</v>
      </c>
      <c r="KP121" s="19" t="str">
        <f t="shared" ca="1" si="969"/>
        <v>-</v>
      </c>
      <c r="KQ121" s="19" t="b">
        <f t="shared" ca="1" si="969"/>
        <v>0</v>
      </c>
      <c r="KR121" s="144">
        <f t="shared" ca="1" si="949"/>
        <v>2</v>
      </c>
      <c r="KS121" s="19">
        <f t="shared" ca="1" si="969"/>
        <v>2</v>
      </c>
      <c r="KT121" s="19" t="b">
        <f t="shared" ca="1" si="969"/>
        <v>0</v>
      </c>
      <c r="KU121" s="19" t="str">
        <f t="shared" ca="1" si="969"/>
        <v>-</v>
      </c>
      <c r="KV121" s="5" t="str">
        <f t="shared" ca="1" si="950"/>
        <v>-</v>
      </c>
      <c r="KW121" s="5" t="str">
        <f t="shared" ca="1" si="950"/>
        <v>-</v>
      </c>
      <c r="KX121" s="5" t="str">
        <f t="shared" ca="1" si="950"/>
        <v>-</v>
      </c>
      <c r="KY121" s="5" t="str">
        <f t="shared" ca="1" si="950"/>
        <v>-</v>
      </c>
      <c r="KZ121" s="19" t="b">
        <f t="shared" ca="1" si="970"/>
        <v>0</v>
      </c>
      <c r="LA121" s="19" t="str">
        <f t="shared" ca="1" si="970"/>
        <v>-</v>
      </c>
      <c r="LB121" s="19" t="str">
        <f t="shared" ca="1" si="970"/>
        <v>-</v>
      </c>
      <c r="LC121" s="19" t="b">
        <f t="shared" ca="1" si="970"/>
        <v>1</v>
      </c>
      <c r="LD121" s="19">
        <f t="shared" ca="1" si="970"/>
        <v>0.75</v>
      </c>
      <c r="LE121" s="19">
        <f t="shared" ca="1" si="970"/>
        <v>0.75</v>
      </c>
      <c r="LF121" s="19">
        <f t="shared" ca="1" si="970"/>
        <v>0.99</v>
      </c>
      <c r="LG121" s="19">
        <f t="shared" ca="1" si="970"/>
        <v>0.5</v>
      </c>
      <c r="LH121" s="19">
        <f t="shared" ca="1" si="970"/>
        <v>0</v>
      </c>
      <c r="LI121" s="19">
        <f t="shared" ca="1" si="970"/>
        <v>0</v>
      </c>
      <c r="LJ121" s="19" t="str">
        <f t="shared" ca="1" si="970"/>
        <v>-</v>
      </c>
      <c r="LK121" s="5" t="str" cm="1">
        <f t="array" aca="1" ref="LK121" ca="1">INDEX(i.meatgrid,$Q121,LK$7)</f>
        <v>-</v>
      </c>
      <c r="LL121" s="19" t="str">
        <f t="shared" ca="1" si="970"/>
        <v>-</v>
      </c>
      <c r="LM121" s="5">
        <f t="shared" ca="1" si="952"/>
        <v>1</v>
      </c>
      <c r="LN121" s="9"/>
      <c r="LO121" s="19">
        <f t="shared" ca="1" si="970"/>
        <v>70</v>
      </c>
      <c r="LP121" s="19">
        <f t="shared" ca="1" si="953"/>
        <v>50</v>
      </c>
      <c r="LQ121" s="19">
        <f t="shared" ca="1" si="953"/>
        <v>80</v>
      </c>
      <c r="LR121" s="19">
        <f t="shared" ca="1" si="953"/>
        <v>50</v>
      </c>
      <c r="LS121" s="5" t="b" cm="1">
        <f t="array" aca="1" ref="LS121" ca="1">INDEX(i.meatgrid,$Q121,LS$7)</f>
        <v>0</v>
      </c>
      <c r="LT121" s="5" t="b" cm="1">
        <f t="array" aca="1" ref="LT121" ca="1">INDEX(i.meatgrid,$Q121,LT$7)</f>
        <v>0</v>
      </c>
      <c r="LU121" s="5" t="str" cm="1">
        <f t="array" aca="1" ref="LU121" ca="1">INDEX(i.meatgrid,$Q121,LU$7)</f>
        <v>-</v>
      </c>
      <c r="LV121" s="5" t="str" cm="1">
        <f t="array" aca="1" ref="LV121" ca="1">INDEX(i.meatgrid,$Q121,LV$7)</f>
        <v>-</v>
      </c>
      <c r="LW121" s="19">
        <f t="shared" ca="1" si="954"/>
        <v>1</v>
      </c>
      <c r="LX121" s="5">
        <f t="shared" ca="1" si="955"/>
        <v>1</v>
      </c>
      <c r="LY121" s="5" cm="1">
        <f t="array" aca="1" ref="LY121" ca="1">INDEX(i.meatgrid,$Q121,LY$7)</f>
        <v>0</v>
      </c>
      <c r="LZ121" s="5" cm="1">
        <f t="array" aca="1" ref="LZ121" ca="1">INDEX(i.meatgrid,$Q121,LZ$7)</f>
        <v>0</v>
      </c>
      <c r="MA121" s="5" cm="1">
        <f t="array" aca="1" ref="MA121" ca="1">INDEX(i.meatgrid,$Q121,MA$7)</f>
        <v>0</v>
      </c>
      <c r="MB121" s="5" cm="1">
        <f t="array" aca="1" ref="MB121" ca="1">INDEX(i.meatgrid,$Q121,MB$7)</f>
        <v>0</v>
      </c>
      <c r="MC121" s="5" cm="1">
        <f t="array" aca="1" ref="MC121" ca="1">INDEX(i.meatgrid,$Q121,MC$7)</f>
        <v>1</v>
      </c>
      <c r="MD121" s="5" cm="1">
        <f t="array" aca="1" ref="MD121" ca="1">INDEX(i.meatgrid,$Q121,MD$7)</f>
        <v>1</v>
      </c>
      <c r="ME121" s="5" cm="1">
        <f t="array" aca="1" ref="ME121" ca="1">INDEX(i.meatgrid,$Q121,ME$7)</f>
        <v>1</v>
      </c>
      <c r="MF121" s="5" cm="1">
        <f t="array" aca="1" ref="MF121" ca="1">INDEX(i.meatgrid,$Q121,MF$7)</f>
        <v>1</v>
      </c>
      <c r="MG121" s="19">
        <f t="shared" ca="1" si="956"/>
        <v>1</v>
      </c>
      <c r="MH121" s="9"/>
      <c r="MI121" s="19" t="b">
        <f t="shared" ca="1" si="957"/>
        <v>0</v>
      </c>
      <c r="MJ121" s="19" t="b">
        <f t="shared" ca="1" si="957"/>
        <v>0</v>
      </c>
      <c r="MK121" s="19">
        <f t="shared" ca="1" si="957"/>
        <v>1</v>
      </c>
      <c r="ML121" s="19">
        <f t="shared" ca="1" si="957"/>
        <v>0.75</v>
      </c>
      <c r="MM121" s="19">
        <f t="shared" ca="1" si="957"/>
        <v>0.75</v>
      </c>
      <c r="MN121" s="19">
        <f t="shared" ca="1" si="957"/>
        <v>0.8</v>
      </c>
      <c r="MO121" s="19">
        <f t="shared" ca="1" si="957"/>
        <v>0.82499999999999996</v>
      </c>
      <c r="MP121" s="19">
        <f t="shared" ca="1" si="957"/>
        <v>0.875</v>
      </c>
      <c r="MQ121" s="19">
        <f t="shared" ca="1" si="957"/>
        <v>0.9</v>
      </c>
      <c r="MR121" s="19">
        <f t="shared" ca="1" si="957"/>
        <v>1</v>
      </c>
      <c r="MS121" s="19">
        <f t="shared" ca="1" si="957"/>
        <v>0.875</v>
      </c>
      <c r="MT121" s="19" t="b">
        <f t="shared" ca="1" si="957"/>
        <v>1</v>
      </c>
      <c r="MU121" s="19">
        <f t="shared" ca="1" si="957"/>
        <v>74.989999999999995</v>
      </c>
      <c r="MV121" s="19" t="str">
        <f t="shared" ca="1" si="957"/>
        <v>-</v>
      </c>
      <c r="MW121" s="19" t="str">
        <f t="shared" ca="1" si="957"/>
        <v>-</v>
      </c>
      <c r="MX121" s="19" t="str">
        <f t="shared" ca="1" si="957"/>
        <v>-</v>
      </c>
      <c r="MY121" s="19" t="str">
        <f t="shared" ca="1" si="958"/>
        <v>-</v>
      </c>
      <c r="MZ121" s="19" t="str">
        <f t="shared" ca="1" si="958"/>
        <v>-</v>
      </c>
      <c r="NA121" s="19" t="str">
        <f t="shared" ca="1" si="958"/>
        <v>-</v>
      </c>
      <c r="NB121" s="19" t="str">
        <f t="shared" ca="1" si="958"/>
        <v>-</v>
      </c>
      <c r="NC121" s="19">
        <f t="shared" ca="1" si="958"/>
        <v>36.99</v>
      </c>
      <c r="ND121" s="19">
        <f t="shared" ca="1" si="958"/>
        <v>36.99</v>
      </c>
      <c r="NE121" s="19" t="str">
        <f t="shared" ca="1" si="958"/>
        <v>-</v>
      </c>
      <c r="NF121" s="19" t="str">
        <f t="shared" ca="1" si="958"/>
        <v>-</v>
      </c>
      <c r="NG121" s="19" t="str">
        <f t="shared" ca="1" si="958"/>
        <v>-</v>
      </c>
      <c r="NH121" s="19" t="str">
        <f t="shared" ca="1" si="958"/>
        <v>-</v>
      </c>
      <c r="NI121" s="19" t="str">
        <f t="shared" ca="1" si="958"/>
        <v>-</v>
      </c>
      <c r="NJ121" s="19">
        <f t="shared" ca="1" si="958"/>
        <v>49.99</v>
      </c>
      <c r="NK121" s="19">
        <f t="shared" ca="1" si="958"/>
        <v>49.99</v>
      </c>
      <c r="NL121" s="19">
        <f t="shared" ca="1" si="958"/>
        <v>49.99</v>
      </c>
      <c r="NM121" s="19">
        <f t="shared" ca="1" si="958"/>
        <v>49.99</v>
      </c>
      <c r="NN121" s="19">
        <f t="shared" ca="1" si="958"/>
        <v>49.99</v>
      </c>
      <c r="NO121" s="19">
        <f t="shared" ca="1" si="958"/>
        <v>49.99</v>
      </c>
      <c r="NP121" s="19">
        <f t="shared" ca="1" si="958"/>
        <v>49.99</v>
      </c>
      <c r="NQ121" s="19">
        <f t="shared" ca="1" si="958"/>
        <v>49.99</v>
      </c>
      <c r="NR121" s="19">
        <f t="shared" ca="1" si="958"/>
        <v>412.99</v>
      </c>
      <c r="NS121" s="19">
        <f t="shared" ca="1" si="958"/>
        <v>412.99</v>
      </c>
      <c r="NT121" s="19" t="str">
        <f t="shared" ca="1" si="958"/>
        <v>-</v>
      </c>
      <c r="NU121" s="19" t="str">
        <f t="shared" ca="1" si="958"/>
        <v>-</v>
      </c>
      <c r="NV121" s="19" t="str">
        <f t="shared" ca="1" si="958"/>
        <v>-</v>
      </c>
      <c r="NW121" s="19" t="str">
        <f t="shared" ca="1" si="958"/>
        <v>-</v>
      </c>
      <c r="NX121" s="19" t="str">
        <f t="shared" ca="1" si="958"/>
        <v>-</v>
      </c>
      <c r="NY121" s="19">
        <f t="shared" ca="1" si="958"/>
        <v>6.8900000000000006</v>
      </c>
      <c r="NZ121" s="19">
        <f t="shared" ca="1" si="958"/>
        <v>6.8900000000000006</v>
      </c>
      <c r="OA121" s="19">
        <f t="shared" ca="1" si="958"/>
        <v>6.8900000000000006</v>
      </c>
      <c r="OB121" s="19">
        <f t="shared" ca="1" si="958"/>
        <v>6.8900000000000006</v>
      </c>
      <c r="OC121" s="19">
        <f t="shared" ca="1" si="958"/>
        <v>6.8900000000000006</v>
      </c>
      <c r="OD121" s="19">
        <f t="shared" ca="1" si="958"/>
        <v>6.8900000000000006</v>
      </c>
      <c r="OE121" s="19">
        <f t="shared" ca="1" si="958"/>
        <v>6.8900000000000006</v>
      </c>
      <c r="OF121" s="19">
        <f t="shared" ca="1" si="958"/>
        <v>6.8900000000000006</v>
      </c>
      <c r="OG121" s="19">
        <f t="shared" ca="1" si="958"/>
        <v>346.99</v>
      </c>
      <c r="OH121" s="19">
        <f t="shared" ca="1" si="958"/>
        <v>346.99</v>
      </c>
      <c r="OI121" s="19" t="str">
        <f t="shared" ca="1" si="958"/>
        <v>-</v>
      </c>
      <c r="OJ121" s="19" t="str">
        <f t="shared" ca="1" si="958"/>
        <v>-</v>
      </c>
      <c r="OK121" s="19" t="str">
        <f t="shared" ca="1" si="958"/>
        <v>-</v>
      </c>
      <c r="OL121" s="19" t="str">
        <f t="shared" ca="1" si="958"/>
        <v>-</v>
      </c>
      <c r="OM121" s="19" t="str">
        <f t="shared" ca="1" si="958"/>
        <v>-</v>
      </c>
      <c r="ON121" s="19">
        <f t="shared" ca="1" si="958"/>
        <v>0</v>
      </c>
      <c r="OO121" s="24">
        <v>0</v>
      </c>
    </row>
    <row r="122" spans="1:405" outlineLevel="2">
      <c r="A122" s="21">
        <f t="shared" si="158"/>
        <v>117</v>
      </c>
      <c r="B122" s="222">
        <f t="shared" ca="1" si="971"/>
        <v>112</v>
      </c>
      <c r="C122">
        <v>204</v>
      </c>
      <c r="D122" s="549" t="str">
        <f t="shared" ca="1" si="920"/>
        <v>GSM</v>
      </c>
      <c r="E122" t="b">
        <v>0</v>
      </c>
      <c r="F122" t="b">
        <v>0</v>
      </c>
      <c r="G122" t="b">
        <f t="shared" si="921"/>
        <v>0</v>
      </c>
      <c r="H122" s="237">
        <f t="shared" ca="1" si="972"/>
        <v>2</v>
      </c>
      <c r="I122" s="237">
        <f t="shared" ca="1" si="972"/>
        <v>1</v>
      </c>
      <c r="J122" s="237" t="str">
        <f t="shared" ca="1" si="972"/>
        <v/>
      </c>
      <c r="K122" s="237">
        <f t="shared" ca="1" si="972"/>
        <v>2</v>
      </c>
      <c r="L122" s="237">
        <f t="shared" ca="1" si="959"/>
        <v>2</v>
      </c>
      <c r="M122" s="237">
        <f t="shared" ca="1" si="959"/>
        <v>2</v>
      </c>
      <c r="N122" s="237">
        <f t="shared" ca="1" si="972"/>
        <v>3</v>
      </c>
      <c r="O122" s="237">
        <f t="shared" ca="1" si="959"/>
        <v>1</v>
      </c>
      <c r="P122" s="237">
        <f t="shared" ca="1" si="972"/>
        <v>1</v>
      </c>
      <c r="Q122" s="237">
        <f t="shared" ca="1" si="972"/>
        <v>2</v>
      </c>
      <c r="R122" s="237">
        <f t="shared" ca="1" si="972"/>
        <v>1</v>
      </c>
      <c r="S122" s="237">
        <f t="shared" ca="1" si="972"/>
        <v>1</v>
      </c>
      <c r="T122" s="237">
        <f t="shared" ca="1" si="972"/>
        <v>1</v>
      </c>
      <c r="U122" s="275"/>
      <c r="V122" s="275"/>
      <c r="W122" s="237">
        <f t="shared" ca="1" si="960"/>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22"/>
        <v>2</v>
      </c>
      <c r="AH122" s="5">
        <f t="shared" ca="1" si="922"/>
        <v>0</v>
      </c>
      <c r="AI122" s="5">
        <f t="shared" ca="1" si="923"/>
        <v>1</v>
      </c>
      <c r="AJ122">
        <f t="shared" ca="1" si="924"/>
        <v>1</v>
      </c>
      <c r="AK122">
        <v>1</v>
      </c>
      <c r="AL122" s="231" t="str">
        <f ca="1">TEXT(LEFT(OFFSET(AL122,-1,0),5)+1,"00000")&amp;MID(OFFSET(AL122,-1,0),6,FIND(" ",OFFSET(AL122,-1,0),7)-5)
&amp; $D122           &amp; " Day"&amp;INDEX(i.DOY,$N122,1)              &amp; IF($IG122=0," FWM","")&amp;IF($IG122=1," MWM","")&amp;IF($IG122=5," Mat","")&amp;IF($IH122=TRUE,"&amp;BBT","    ")
&amp;INDEX(DataMaster!$B$98:$B$104,$Q122,0)    &amp;IF(JL122," SR"&amp;JM122,"")&amp; " WP"&amp;TEXT($LW122*100,"000p")           &amp; " MP"&amp;TEXT($LX122*100,"000p")           &amp; " GP"&amp;TEXT($MG122*100,"000p")
&amp; " (F"&amp;3+COUNTIF($CV122:$CY122,TRUE)&amp;3&amp;"N"&amp;$DM122&amp;$DN122&amp;")"</f>
        <v>00006 FeedSupply_DSP GSM Day204 MWM    Only export SR10.03575 WP100p MP100p GP100p (F33N11)</v>
      </c>
      <c r="AM122" s="9" t="str">
        <f ca="1">IF(COUNTIF(AL$5:AL122,AL122)=1,"-","Dup")</f>
        <v>-</v>
      </c>
      <c r="AN122" s="9"/>
      <c r="AO122" s="237" t="str">
        <f t="shared" ca="1" si="973"/>
        <v>-</v>
      </c>
      <c r="AP122" s="237" t="str">
        <f t="shared" ca="1" si="973"/>
        <v>-</v>
      </c>
      <c r="AQ122" s="237" t="str">
        <f t="shared" ca="1" si="973"/>
        <v>-</v>
      </c>
      <c r="AR122" s="237" t="str">
        <f t="shared" ca="1" si="973"/>
        <v>-</v>
      </c>
      <c r="AS122" s="237" t="str">
        <f t="shared" ca="1" si="973"/>
        <v>-</v>
      </c>
      <c r="AT122" s="237" t="str">
        <f t="shared" ca="1" si="973"/>
        <v>-</v>
      </c>
      <c r="AU122" s="237" t="str">
        <f t="shared" ca="1" si="973"/>
        <v>-</v>
      </c>
      <c r="AV122" s="237" t="str">
        <f t="shared" ca="1" si="973"/>
        <v>-</v>
      </c>
      <c r="AW122" s="9"/>
      <c r="AX122" s="5" t="b">
        <f t="shared" ca="1" si="925"/>
        <v>0</v>
      </c>
      <c r="AY122" s="5" t="str">
        <f t="shared" ca="1" si="925"/>
        <v>-</v>
      </c>
      <c r="AZ122" s="5" t="b">
        <f t="shared" ca="1" si="925"/>
        <v>0</v>
      </c>
      <c r="BA122" s="5" t="b">
        <f t="shared" ca="1" si="925"/>
        <v>1</v>
      </c>
      <c r="BB122" s="5" t="b">
        <f t="shared" ca="1" si="925"/>
        <v>1</v>
      </c>
      <c r="BC122" s="144">
        <f t="shared" ca="1" si="925"/>
        <v>0</v>
      </c>
      <c r="BD122" s="19" t="b">
        <f t="shared" ca="1" si="926"/>
        <v>1</v>
      </c>
      <c r="BE122" s="9"/>
      <c r="BF122" s="5" t="str">
        <f t="shared" ca="1" si="927"/>
        <v>-</v>
      </c>
      <c r="BG122" s="19" t="str">
        <f t="shared" ca="1" si="928"/>
        <v>-</v>
      </c>
      <c r="BH122" s="19" t="str">
        <f t="shared" ca="1" si="928"/>
        <v>-</v>
      </c>
      <c r="BI122" s="19" t="str">
        <f t="shared" ca="1" si="928"/>
        <v>-</v>
      </c>
      <c r="BJ122" s="5" t="str">
        <f t="shared" ca="1" si="929"/>
        <v>-</v>
      </c>
      <c r="BK122" s="19" t="str">
        <f t="shared" ca="1" si="930"/>
        <v>-</v>
      </c>
      <c r="BL122" s="5" t="str">
        <f t="shared" ca="1" si="931"/>
        <v>-</v>
      </c>
      <c r="BM122" s="19" t="str">
        <f t="shared" ca="1" si="932"/>
        <v>-</v>
      </c>
      <c r="BN122" s="19" t="str">
        <f t="shared" ca="1" si="932"/>
        <v>-</v>
      </c>
      <c r="BO122" s="19" t="str">
        <f t="shared" ca="1" si="932"/>
        <v>-</v>
      </c>
      <c r="BP122" s="5" t="str">
        <f t="shared" ca="1" si="933"/>
        <v>-</v>
      </c>
      <c r="BQ122" s="9"/>
      <c r="BR122" s="19" t="str">
        <f t="shared" ca="1" si="934"/>
        <v>-</v>
      </c>
      <c r="BS122" s="19" t="str">
        <f t="shared" ca="1" si="934"/>
        <v>-</v>
      </c>
      <c r="BT122" s="19" t="str">
        <f t="shared" ca="1" si="934"/>
        <v>-</v>
      </c>
      <c r="BU122" s="19" t="str">
        <f t="shared" ca="1" si="934"/>
        <v>-</v>
      </c>
      <c r="BV122" s="19" t="str">
        <f t="shared" ca="1" si="934"/>
        <v>-</v>
      </c>
      <c r="BW122" s="19" t="str">
        <f t="shared" ca="1" si="934"/>
        <v>-</v>
      </c>
      <c r="BX122" s="19" t="str">
        <f t="shared" ca="1" si="934"/>
        <v>-</v>
      </c>
      <c r="BY122" s="19" t="str">
        <f t="shared" ca="1" si="934"/>
        <v>-</v>
      </c>
      <c r="BZ122" s="19" t="str">
        <f t="shared" ca="1" si="934"/>
        <v>-</v>
      </c>
      <c r="CA122" s="19" t="str">
        <f t="shared" ca="1" si="934"/>
        <v>-</v>
      </c>
      <c r="CB122" s="9"/>
      <c r="CC122" s="237" t="b">
        <f t="shared" ca="1" si="978"/>
        <v>1</v>
      </c>
      <c r="CD122" s="12" t="b">
        <v>1</v>
      </c>
      <c r="CE122" s="237" t="b">
        <f t="shared" ca="1" si="978"/>
        <v>1</v>
      </c>
      <c r="CF122" s="251">
        <f ca="1">IF(OFFSET($E122,-1,0),OFFSET($CJ122,-1,0),OFFSET(CF122,-1,0))</f>
        <v>2101</v>
      </c>
      <c r="CG122" s="12" t="b">
        <v>1</v>
      </c>
      <c r="CH122" s="12">
        <v>0</v>
      </c>
      <c r="CI122" s="12" t="b">
        <v>0</v>
      </c>
      <c r="CJ122" s="237">
        <f t="shared" ca="1" si="974"/>
        <v>2106</v>
      </c>
      <c r="CK122" s="19" t="str">
        <f t="shared" ca="1" si="962"/>
        <v>-</v>
      </c>
      <c r="CL122" s="12">
        <v>1</v>
      </c>
      <c r="CM122" s="12">
        <v>1</v>
      </c>
      <c r="CN122" s="9"/>
      <c r="CO122" s="444">
        <f t="shared" ca="1" si="936"/>
        <v>652</v>
      </c>
      <c r="CP122" s="444">
        <f t="shared" ca="1" si="936"/>
        <v>686</v>
      </c>
      <c r="CQ122" s="444">
        <f t="shared" ca="1" si="936"/>
        <v>721</v>
      </c>
      <c r="CR122" s="152">
        <f t="shared" ca="1" si="937"/>
        <v>378</v>
      </c>
      <c r="CS122" s="152">
        <f t="shared" ca="1" si="937"/>
        <v>413</v>
      </c>
      <c r="CT122" s="152">
        <f t="shared" ca="1" si="937"/>
        <v>448</v>
      </c>
      <c r="CU122" s="19" t="str">
        <f t="shared" ca="1" si="938"/>
        <v>-</v>
      </c>
      <c r="CV122" s="19" t="str">
        <f t="shared" ca="1" si="938"/>
        <v>-</v>
      </c>
      <c r="CW122" s="19" t="str">
        <f t="shared" ca="1" si="938"/>
        <v>-</v>
      </c>
      <c r="CX122" s="19" t="str">
        <f t="shared" ca="1" si="938"/>
        <v>-</v>
      </c>
      <c r="CY122" s="19" t="str">
        <f t="shared" ca="1" si="938"/>
        <v>-</v>
      </c>
      <c r="CZ122" s="19" t="b">
        <f t="shared" ca="1" si="938"/>
        <v>1</v>
      </c>
      <c r="DA122" s="19">
        <f t="shared" ca="1" si="938"/>
        <v>0</v>
      </c>
      <c r="DB122" s="19">
        <f t="shared" ca="1" si="938"/>
        <v>0</v>
      </c>
      <c r="DC122" s="19">
        <f t="shared" ca="1" si="938"/>
        <v>0</v>
      </c>
      <c r="DD122" s="19">
        <f t="shared" ca="1" si="938"/>
        <v>0</v>
      </c>
      <c r="DE122" s="19">
        <f t="shared" ca="1" si="938"/>
        <v>0</v>
      </c>
      <c r="DF122" s="19">
        <f t="shared" ca="1" si="938"/>
        <v>0</v>
      </c>
      <c r="DG122" s="19">
        <f t="shared" ca="1" si="938"/>
        <v>0</v>
      </c>
      <c r="DH122" s="19">
        <f t="shared" ca="1" si="938"/>
        <v>0</v>
      </c>
      <c r="DI122" s="19">
        <f t="shared" ca="1" si="938"/>
        <v>0</v>
      </c>
      <c r="DJ122" s="19">
        <f t="shared" ca="1" si="938"/>
        <v>0</v>
      </c>
      <c r="DK122" s="19">
        <f t="shared" ca="1" si="938"/>
        <v>0</v>
      </c>
      <c r="DL122" s="19">
        <f t="shared" ca="1" si="939"/>
        <v>0</v>
      </c>
      <c r="DM122" s="12">
        <v>1</v>
      </c>
      <c r="DN122" s="12">
        <v>1</v>
      </c>
      <c r="DO122" s="19">
        <f t="shared" ca="1" si="975"/>
        <v>0</v>
      </c>
      <c r="DP122" s="19" t="str">
        <f t="shared" ca="1" si="975"/>
        <v>-</v>
      </c>
      <c r="DQ122" s="19" t="str">
        <f t="shared" ca="1" si="975"/>
        <v>-</v>
      </c>
      <c r="DR122" s="19" t="str">
        <f t="shared" ca="1" si="975"/>
        <v>-</v>
      </c>
      <c r="DS122" s="19" t="str">
        <f t="shared" ca="1" si="939"/>
        <v>-</v>
      </c>
      <c r="DT122" s="19" t="str">
        <f t="shared" ca="1" si="939"/>
        <v>-</v>
      </c>
      <c r="DU122" s="19">
        <f t="shared" ca="1" si="939"/>
        <v>0</v>
      </c>
      <c r="DV122" s="19" t="str">
        <f t="shared" ca="1" si="939"/>
        <v>-</v>
      </c>
      <c r="DW122" s="19" t="str">
        <f t="shared" ca="1" si="939"/>
        <v>-</v>
      </c>
      <c r="DX122" s="19" t="str">
        <f t="shared" ca="1" si="939"/>
        <v>-</v>
      </c>
      <c r="DY122" s="19" t="str">
        <f t="shared" ca="1" si="939"/>
        <v>-</v>
      </c>
      <c r="DZ122" s="19" t="str">
        <f t="shared" ca="1" si="939"/>
        <v>-</v>
      </c>
      <c r="EA122" s="19" t="str">
        <f t="shared" ca="1" si="939"/>
        <v>-</v>
      </c>
      <c r="EB122" s="19" t="str">
        <f t="shared" ca="1" si="939"/>
        <v>-</v>
      </c>
      <c r="EC122" s="19" t="str">
        <f t="shared" ca="1" si="939"/>
        <v>-</v>
      </c>
      <c r="ED122" s="19">
        <f t="shared" ca="1" si="939"/>
        <v>0</v>
      </c>
      <c r="EE122" s="19">
        <f t="shared" ca="1" si="939"/>
        <v>0</v>
      </c>
      <c r="EF122" s="19">
        <f t="shared" ca="1" si="939"/>
        <v>0</v>
      </c>
      <c r="EG122" s="124">
        <f t="shared" ref="EG122:EX122" ca="1" si="981">IF(AND($K122=EG$9,$N122=EG$11,$AB122=EG$8,$AI122=EG$12),INDEX(i.FS_Strategy,$AC122+1,$AB122),0)</f>
        <v>0</v>
      </c>
      <c r="EH122" s="124">
        <f t="shared" ca="1" si="981"/>
        <v>0</v>
      </c>
      <c r="EI122" s="124">
        <f t="shared" ca="1" si="981"/>
        <v>0</v>
      </c>
      <c r="EJ122" s="124">
        <f t="shared" ca="1" si="981"/>
        <v>0</v>
      </c>
      <c r="EK122" s="124">
        <f t="shared" ca="1" si="981"/>
        <v>0</v>
      </c>
      <c r="EL122" s="124">
        <f t="shared" ca="1" si="981"/>
        <v>0</v>
      </c>
      <c r="EM122" s="124">
        <f t="shared" ca="1" si="981"/>
        <v>0</v>
      </c>
      <c r="EN122" s="124">
        <f t="shared" ca="1" si="981"/>
        <v>0</v>
      </c>
      <c r="EO122" s="124">
        <f t="shared" ca="1" si="981"/>
        <v>0</v>
      </c>
      <c r="EP122" s="124">
        <f t="shared" ca="1" si="981"/>
        <v>0</v>
      </c>
      <c r="EQ122" s="124">
        <f t="shared" ca="1" si="981"/>
        <v>0</v>
      </c>
      <c r="ER122" s="124">
        <f t="shared" ca="1" si="981"/>
        <v>0</v>
      </c>
      <c r="ES122" s="124">
        <f t="shared" ca="1" si="981"/>
        <v>0</v>
      </c>
      <c r="ET122" s="124">
        <f t="shared" ca="1" si="981"/>
        <v>0</v>
      </c>
      <c r="EU122" s="124">
        <f t="shared" ca="1" si="981"/>
        <v>0</v>
      </c>
      <c r="EV122" s="124">
        <f t="shared" ca="1" si="981"/>
        <v>0</v>
      </c>
      <c r="EW122" s="124">
        <f t="shared" ca="1" si="981"/>
        <v>0</v>
      </c>
      <c r="EX122" s="124">
        <f t="shared" ca="1" si="981"/>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82">IF(AND($K122=FB$9,$N122=FB$11,$AB122=FB$8),INDEX(i.FS_Strategy,$AE122+1,$AB122),0)</f>
        <v>0</v>
      </c>
      <c r="FC122" s="125">
        <f t="shared" ca="1" si="982"/>
        <v>0</v>
      </c>
      <c r="FD122" s="125">
        <f t="shared" ca="1" si="982"/>
        <v>0</v>
      </c>
      <c r="FE122" s="125">
        <f t="shared" ca="1" si="982"/>
        <v>0</v>
      </c>
      <c r="FF122" s="125">
        <f t="shared" ca="1" si="982"/>
        <v>0</v>
      </c>
      <c r="FG122" s="125">
        <f t="shared" ca="1" si="982"/>
        <v>0</v>
      </c>
      <c r="FH122" s="125">
        <f t="shared" ca="1" si="982"/>
        <v>0</v>
      </c>
      <c r="FI122" s="125">
        <f t="shared" ca="1" si="982"/>
        <v>0</v>
      </c>
      <c r="FJ122" s="125">
        <f t="shared" ca="1" si="982"/>
        <v>0</v>
      </c>
      <c r="FK122" s="125">
        <f t="shared" ca="1" si="982"/>
        <v>0</v>
      </c>
      <c r="FL122" s="125">
        <f t="shared" ca="1" si="982"/>
        <v>0</v>
      </c>
      <c r="FM122" s="125">
        <f t="shared" ca="1" si="982"/>
        <v>0</v>
      </c>
      <c r="FN122" s="125">
        <f t="shared" ca="1" si="982"/>
        <v>0</v>
      </c>
      <c r="FO122" s="124">
        <f t="shared" ref="FO122:GF122" ca="1" si="983">IF(AND($K122=FO$9,$N122=FO$11,$AB122=FO$8,$AI122=FO$12),INDEX(i.FS_Strategy,$AC122+1,$AB122),0)</f>
        <v>0</v>
      </c>
      <c r="FP122" s="124">
        <f t="shared" ca="1" si="983"/>
        <v>0</v>
      </c>
      <c r="FQ122" s="124">
        <f t="shared" ca="1" si="983"/>
        <v>0</v>
      </c>
      <c r="FR122" s="124">
        <f t="shared" ca="1" si="983"/>
        <v>0</v>
      </c>
      <c r="FS122" s="124">
        <f t="shared" ca="1" si="983"/>
        <v>0</v>
      </c>
      <c r="FT122" s="124">
        <f t="shared" ca="1" si="983"/>
        <v>0</v>
      </c>
      <c r="FU122" s="124">
        <f t="shared" ca="1" si="983"/>
        <v>0</v>
      </c>
      <c r="FV122" s="124">
        <f t="shared" ca="1" si="983"/>
        <v>0</v>
      </c>
      <c r="FW122" s="124">
        <f t="shared" ca="1" si="983"/>
        <v>0</v>
      </c>
      <c r="FX122" s="124">
        <f t="shared" ca="1" si="983"/>
        <v>0</v>
      </c>
      <c r="FY122" s="124">
        <f t="shared" ca="1" si="983"/>
        <v>0</v>
      </c>
      <c r="FZ122" s="124">
        <f t="shared" ca="1" si="983"/>
        <v>0</v>
      </c>
      <c r="GA122" s="124">
        <f t="shared" ca="1" si="983"/>
        <v>0</v>
      </c>
      <c r="GB122" s="124">
        <f t="shared" ca="1" si="983"/>
        <v>0</v>
      </c>
      <c r="GC122" s="124">
        <f t="shared" ca="1" si="983"/>
        <v>0</v>
      </c>
      <c r="GD122" s="124">
        <f t="shared" ca="1" si="983"/>
        <v>0</v>
      </c>
      <c r="GE122" s="124">
        <f t="shared" ca="1" si="983"/>
        <v>0</v>
      </c>
      <c r="GF122" s="124">
        <f t="shared" ca="1" si="983"/>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84">IF(AND($K122=GJ$9,$N122=GJ$11,$AB122=GJ$8),INDEX(i.FS_Strategy,$AE122+1,$AB122),0)</f>
        <v>0</v>
      </c>
      <c r="GK122" s="125">
        <f t="shared" ca="1" si="984"/>
        <v>0</v>
      </c>
      <c r="GL122" s="125">
        <f t="shared" ca="1" si="984"/>
        <v>0</v>
      </c>
      <c r="GM122" s="125">
        <f t="shared" ca="1" si="984"/>
        <v>0</v>
      </c>
      <c r="GN122" s="125">
        <f t="shared" ca="1" si="984"/>
        <v>0</v>
      </c>
      <c r="GO122" s="125">
        <f t="shared" ca="1" si="984"/>
        <v>0</v>
      </c>
      <c r="GP122" s="125">
        <f t="shared" ca="1" si="984"/>
        <v>0</v>
      </c>
      <c r="GQ122" s="125">
        <f t="shared" ca="1" si="984"/>
        <v>0</v>
      </c>
      <c r="GR122" s="125">
        <f t="shared" ca="1" si="984"/>
        <v>0</v>
      </c>
      <c r="GS122" s="125">
        <f t="shared" ca="1" si="984"/>
        <v>0</v>
      </c>
      <c r="GT122" s="125">
        <f t="shared" ca="1" si="984"/>
        <v>0</v>
      </c>
      <c r="GU122" s="125">
        <f t="shared" ca="1" si="984"/>
        <v>0</v>
      </c>
      <c r="GV122" s="125">
        <f t="shared" ca="1" si="984"/>
        <v>0</v>
      </c>
      <c r="GW122" s="124">
        <f t="shared" ref="GW122:HN122" ca="1" si="985">IF(AND($K122=GW$9,$N122=GW$11,$AB122=GW$8,$AI122=GW$12),INDEX(i.FS_Strategy,$AC122+1,$AB122),0)</f>
        <v>0</v>
      </c>
      <c r="GX122" s="124">
        <f t="shared" ca="1" si="985"/>
        <v>0</v>
      </c>
      <c r="GY122" s="124">
        <f t="shared" ca="1" si="985"/>
        <v>0</v>
      </c>
      <c r="GZ122" s="124">
        <f t="shared" ca="1" si="985"/>
        <v>0</v>
      </c>
      <c r="HA122" s="124">
        <f t="shared" ca="1" si="985"/>
        <v>0</v>
      </c>
      <c r="HB122" s="124">
        <f t="shared" ca="1" si="985"/>
        <v>0</v>
      </c>
      <c r="HC122" s="124">
        <f t="shared" ca="1" si="985"/>
        <v>0</v>
      </c>
      <c r="HD122" s="124">
        <f t="shared" ca="1" si="985"/>
        <v>0</v>
      </c>
      <c r="HE122" s="124">
        <f t="shared" ca="1" si="985"/>
        <v>0</v>
      </c>
      <c r="HF122" s="124">
        <f t="shared" ca="1" si="985"/>
        <v>0</v>
      </c>
      <c r="HG122" s="124">
        <f t="shared" ca="1" si="985"/>
        <v>0</v>
      </c>
      <c r="HH122" s="124">
        <f t="shared" ca="1" si="985"/>
        <v>0</v>
      </c>
      <c r="HI122" s="124">
        <f t="shared" ca="1" si="985"/>
        <v>0</v>
      </c>
      <c r="HJ122" s="124">
        <f t="shared" ca="1" si="985"/>
        <v>0</v>
      </c>
      <c r="HK122" s="124">
        <f t="shared" ca="1" si="985"/>
        <v>0</v>
      </c>
      <c r="HL122" s="124">
        <f t="shared" ca="1" si="985"/>
        <v>0</v>
      </c>
      <c r="HM122" s="124">
        <f t="shared" ca="1" si="985"/>
        <v>0</v>
      </c>
      <c r="HN122" s="124">
        <f t="shared" ca="1" si="985"/>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86">IF(AND($K122=HR$9,$N122=HR$11,$AB122=HR$8),INDEX(i.FS_Strategy,$AE122+1,$AB122),0)</f>
        <v>0</v>
      </c>
      <c r="HS122" s="125">
        <f t="shared" ca="1" si="986"/>
        <v>0</v>
      </c>
      <c r="HT122" s="125">
        <f t="shared" ca="1" si="986"/>
        <v>0</v>
      </c>
      <c r="HU122" s="125">
        <f t="shared" ca="1" si="986"/>
        <v>0</v>
      </c>
      <c r="HV122" s="125">
        <f t="shared" ca="1" si="986"/>
        <v>0</v>
      </c>
      <c r="HW122" s="125">
        <f t="shared" ca="1" si="986"/>
        <v>0</v>
      </c>
      <c r="HX122" s="125">
        <f t="shared" ca="1" si="986"/>
        <v>0</v>
      </c>
      <c r="HY122" s="125">
        <f t="shared" ca="1" si="986"/>
        <v>0</v>
      </c>
      <c r="HZ122" s="125">
        <f t="shared" ca="1" si="986"/>
        <v>0</v>
      </c>
      <c r="IA122" s="125">
        <f t="shared" ca="1" si="986"/>
        <v>0</v>
      </c>
      <c r="IB122" s="125">
        <f t="shared" ca="1" si="986"/>
        <v>0</v>
      </c>
      <c r="IC122" s="125">
        <f t="shared" ca="1" si="986"/>
        <v>0</v>
      </c>
      <c r="ID122" s="125">
        <f t="shared" ca="1" si="986"/>
        <v>0</v>
      </c>
      <c r="IE122" s="5">
        <f t="shared" ca="1" si="943"/>
        <v>67</v>
      </c>
      <c r="IF122" s="9"/>
      <c r="IG122" s="5">
        <f t="shared" ca="1" si="944"/>
        <v>1</v>
      </c>
      <c r="IH122" s="5" t="b">
        <f t="shared" ca="1" si="944"/>
        <v>0</v>
      </c>
      <c r="II122" s="19">
        <f t="shared" ca="1" si="945"/>
        <v>0</v>
      </c>
      <c r="IJ122" s="5">
        <f t="shared" ca="1" si="944"/>
        <v>55</v>
      </c>
      <c r="IK122" s="19">
        <f t="shared" ca="1" si="945"/>
        <v>1</v>
      </c>
      <c r="IL122" s="19">
        <f t="shared" ca="1" si="945"/>
        <v>0</v>
      </c>
      <c r="IM122" s="19">
        <f t="shared" ca="1" si="945"/>
        <v>0</v>
      </c>
      <c r="IN122" s="19">
        <f t="shared" ca="1" si="945"/>
        <v>0</v>
      </c>
      <c r="IO122" s="19">
        <f t="shared" ca="1" si="945"/>
        <v>0</v>
      </c>
      <c r="IP122" s="19">
        <f t="shared" ca="1" si="945"/>
        <v>0</v>
      </c>
      <c r="IQ122" s="19">
        <f t="shared" ca="1" si="945"/>
        <v>0</v>
      </c>
      <c r="IR122" s="19">
        <f t="shared" ca="1" si="945"/>
        <v>0</v>
      </c>
      <c r="IS122" s="19">
        <f t="shared" ca="1" si="945"/>
        <v>0</v>
      </c>
      <c r="IT122" s="19">
        <f t="shared" ca="1" si="945"/>
        <v>0</v>
      </c>
      <c r="IU122" s="19">
        <f t="shared" ca="1" si="945"/>
        <v>0</v>
      </c>
      <c r="IV122" s="19">
        <f t="shared" ca="1" si="945"/>
        <v>0</v>
      </c>
      <c r="IW122" s="19">
        <f t="shared" ca="1" si="945"/>
        <v>0</v>
      </c>
      <c r="IX122" s="19">
        <f t="shared" ca="1" si="945"/>
        <v>0</v>
      </c>
      <c r="IY122" s="19">
        <f t="shared" ca="1" si="945"/>
        <v>0</v>
      </c>
      <c r="IZ122" s="19">
        <f t="shared" ca="1" si="945"/>
        <v>0</v>
      </c>
      <c r="JA122" s="19">
        <f t="shared" ca="1" si="945"/>
        <v>0</v>
      </c>
      <c r="JB122" s="19">
        <f t="shared" ca="1" si="945"/>
        <v>0</v>
      </c>
      <c r="JC122" s="19">
        <f t="shared" ca="1" si="945"/>
        <v>0</v>
      </c>
      <c r="JD122" s="19">
        <f t="shared" ca="1" si="945"/>
        <v>0</v>
      </c>
      <c r="JE122" s="19">
        <f t="shared" ca="1" si="945"/>
        <v>0</v>
      </c>
      <c r="JF122" s="19">
        <f t="shared" ca="1" si="945"/>
        <v>0</v>
      </c>
      <c r="JG122" s="19">
        <f t="shared" ca="1" si="945"/>
        <v>1</v>
      </c>
      <c r="JH122" s="19">
        <f t="shared" ca="1" si="945"/>
        <v>0</v>
      </c>
      <c r="JI122" s="19">
        <f t="shared" ca="1" si="945"/>
        <v>1</v>
      </c>
      <c r="JJ122" s="9"/>
      <c r="JK122" s="5" t="b">
        <f t="shared" ca="1" si="946"/>
        <v>0</v>
      </c>
      <c r="JL122" s="19" t="b">
        <f t="shared" ca="1" si="965"/>
        <v>1</v>
      </c>
      <c r="JM122" s="19">
        <f t="shared" ca="1" si="965"/>
        <v>10.03575</v>
      </c>
      <c r="JN122" s="5" t="b">
        <f t="shared" ca="1" si="947"/>
        <v>0</v>
      </c>
      <c r="JO122" s="5" t="b">
        <f t="shared" ca="1" si="947"/>
        <v>0</v>
      </c>
      <c r="JP122" s="5" t="b">
        <f t="shared" ca="1" si="947"/>
        <v>1</v>
      </c>
      <c r="JQ122" s="144">
        <f t="shared" ca="1" si="966"/>
        <v>1</v>
      </c>
      <c r="JR122" s="144">
        <f t="shared" ca="1" si="966"/>
        <v>1</v>
      </c>
      <c r="JS122" s="19" t="str">
        <f t="shared" ca="1" si="967"/>
        <v>-</v>
      </c>
      <c r="JT122" s="19" t="str">
        <f t="shared" ca="1" si="967"/>
        <v>-</v>
      </c>
      <c r="JU122" s="19" t="str">
        <f t="shared" ca="1" si="967"/>
        <v>-</v>
      </c>
      <c r="JV122" s="19" t="str">
        <f t="shared" ca="1" si="967"/>
        <v>-</v>
      </c>
      <c r="JW122" s="19">
        <f t="shared" ca="1" si="967"/>
        <v>1</v>
      </c>
      <c r="JX122" s="19">
        <f t="shared" ca="1" si="967"/>
        <v>0.66</v>
      </c>
      <c r="JY122" s="19" t="str">
        <f t="shared" ca="1" si="967"/>
        <v>-</v>
      </c>
      <c r="JZ122" s="5" t="b" cm="1">
        <f t="array" aca="1" ref="JZ122" ca="1">IF(OR(KA122:KH122&lt;&gt;"-"),TRUE,"-")</f>
        <v>1</v>
      </c>
      <c r="KA122" s="237">
        <f t="shared" ca="1" si="977"/>
        <v>2</v>
      </c>
      <c r="KB122" s="237">
        <f t="shared" ca="1" si="977"/>
        <v>2</v>
      </c>
      <c r="KC122" s="237">
        <f t="shared" ca="1" si="977"/>
        <v>2</v>
      </c>
      <c r="KD122" s="237">
        <f t="shared" ca="1" si="977"/>
        <v>2</v>
      </c>
      <c r="KE122" s="237">
        <f t="shared" ca="1" si="977"/>
        <v>2</v>
      </c>
      <c r="KF122" s="237">
        <f t="shared" ca="1" si="977"/>
        <v>2</v>
      </c>
      <c r="KG122" s="237">
        <f t="shared" ca="1" si="977"/>
        <v>2</v>
      </c>
      <c r="KH122" s="237">
        <f t="shared" ca="1" si="977"/>
        <v>2</v>
      </c>
      <c r="KI122" s="5" t="str">
        <f t="array" aca="1" ref="KI122" ca="1">IF(OR(KJ122:KP122&lt;&gt;"-"),TRUE,"-")</f>
        <v>-</v>
      </c>
      <c r="KJ122" s="19" t="str">
        <f t="shared" ca="1" si="969"/>
        <v>-</v>
      </c>
      <c r="KK122" s="19" t="str">
        <f t="shared" ca="1" si="969"/>
        <v>-</v>
      </c>
      <c r="KL122" s="19" t="str">
        <f t="shared" ca="1" si="969"/>
        <v>-</v>
      </c>
      <c r="KM122" s="19" t="str">
        <f t="shared" ca="1" si="969"/>
        <v>-</v>
      </c>
      <c r="KN122" s="19" t="str">
        <f t="shared" ca="1" si="969"/>
        <v>-</v>
      </c>
      <c r="KO122" s="19" t="str">
        <f t="shared" ca="1" si="969"/>
        <v>-</v>
      </c>
      <c r="KP122" s="19" t="str">
        <f t="shared" ca="1" si="969"/>
        <v>-</v>
      </c>
      <c r="KQ122" s="19" t="b">
        <f t="shared" ca="1" si="969"/>
        <v>0</v>
      </c>
      <c r="KR122" s="144">
        <f t="shared" ca="1" si="949"/>
        <v>2</v>
      </c>
      <c r="KS122" s="19">
        <f t="shared" ca="1" si="969"/>
        <v>2</v>
      </c>
      <c r="KT122" s="19" t="b">
        <f t="shared" ca="1" si="969"/>
        <v>0</v>
      </c>
      <c r="KU122" s="19" t="str">
        <f t="shared" ca="1" si="969"/>
        <v>-</v>
      </c>
      <c r="KV122" s="5" t="str">
        <f t="shared" ca="1" si="950"/>
        <v>-</v>
      </c>
      <c r="KW122" s="5" t="str">
        <f t="shared" ca="1" si="950"/>
        <v>-</v>
      </c>
      <c r="KX122" s="5" t="str">
        <f t="shared" ca="1" si="950"/>
        <v>-</v>
      </c>
      <c r="KY122" s="5" t="str">
        <f t="shared" ca="1" si="950"/>
        <v>-</v>
      </c>
      <c r="KZ122" s="19" t="b">
        <f t="shared" ca="1" si="970"/>
        <v>0</v>
      </c>
      <c r="LA122" s="19" t="str">
        <f t="shared" ca="1" si="970"/>
        <v>-</v>
      </c>
      <c r="LB122" s="19" t="str">
        <f t="shared" ca="1" si="970"/>
        <v>-</v>
      </c>
      <c r="LC122" s="19" t="b">
        <f t="shared" ca="1" si="970"/>
        <v>1</v>
      </c>
      <c r="LD122" s="19">
        <f t="shared" ca="1" si="970"/>
        <v>0.75</v>
      </c>
      <c r="LE122" s="19">
        <f t="shared" ca="1" si="970"/>
        <v>0.75</v>
      </c>
      <c r="LF122" s="19">
        <f t="shared" ca="1" si="970"/>
        <v>0.99</v>
      </c>
      <c r="LG122" s="19">
        <f t="shared" ca="1" si="970"/>
        <v>0.5</v>
      </c>
      <c r="LH122" s="19">
        <f t="shared" ca="1" si="970"/>
        <v>0</v>
      </c>
      <c r="LI122" s="19">
        <f t="shared" ca="1" si="970"/>
        <v>0</v>
      </c>
      <c r="LJ122" s="19" t="str">
        <f t="shared" ca="1" si="970"/>
        <v>-</v>
      </c>
      <c r="LK122" s="5" t="str" cm="1">
        <f t="array" aca="1" ref="LK122" ca="1">INDEX(i.meatgrid,$Q122,LK$7)</f>
        <v>-</v>
      </c>
      <c r="LL122" s="19" t="str">
        <f t="shared" ca="1" si="970"/>
        <v>-</v>
      </c>
      <c r="LM122" s="5">
        <f t="shared" ca="1" si="952"/>
        <v>1</v>
      </c>
      <c r="LN122" s="9"/>
      <c r="LO122" s="19">
        <f t="shared" ca="1" si="970"/>
        <v>70</v>
      </c>
      <c r="LP122" s="19">
        <f t="shared" ca="1" si="953"/>
        <v>50</v>
      </c>
      <c r="LQ122" s="19">
        <f t="shared" ca="1" si="953"/>
        <v>80</v>
      </c>
      <c r="LR122" s="19">
        <f t="shared" ca="1" si="953"/>
        <v>50</v>
      </c>
      <c r="LS122" s="5" t="b" cm="1">
        <f t="array" aca="1" ref="LS122" ca="1">INDEX(i.meatgrid,$Q122,LS$7)</f>
        <v>0</v>
      </c>
      <c r="LT122" s="5" t="b" cm="1">
        <f t="array" aca="1" ref="LT122" ca="1">INDEX(i.meatgrid,$Q122,LT$7)</f>
        <v>0</v>
      </c>
      <c r="LU122" s="5" t="str" cm="1">
        <f t="array" aca="1" ref="LU122" ca="1">INDEX(i.meatgrid,$Q122,LU$7)</f>
        <v>-</v>
      </c>
      <c r="LV122" s="5" t="str" cm="1">
        <f t="array" aca="1" ref="LV122" ca="1">INDEX(i.meatgrid,$Q122,LV$7)</f>
        <v>-</v>
      </c>
      <c r="LW122" s="19">
        <f t="shared" ca="1" si="954"/>
        <v>1</v>
      </c>
      <c r="LX122" s="5">
        <f t="shared" ca="1" si="955"/>
        <v>1</v>
      </c>
      <c r="LY122" s="5" cm="1">
        <f t="array" aca="1" ref="LY122" ca="1">INDEX(i.meatgrid,$Q122,LY$7)</f>
        <v>0</v>
      </c>
      <c r="LZ122" s="5" cm="1">
        <f t="array" aca="1" ref="LZ122" ca="1">INDEX(i.meatgrid,$Q122,LZ$7)</f>
        <v>0</v>
      </c>
      <c r="MA122" s="5" cm="1">
        <f t="array" aca="1" ref="MA122" ca="1">INDEX(i.meatgrid,$Q122,MA$7)</f>
        <v>0</v>
      </c>
      <c r="MB122" s="5" cm="1">
        <f t="array" aca="1" ref="MB122" ca="1">INDEX(i.meatgrid,$Q122,MB$7)</f>
        <v>0</v>
      </c>
      <c r="MC122" s="5" cm="1">
        <f t="array" aca="1" ref="MC122" ca="1">INDEX(i.meatgrid,$Q122,MC$7)</f>
        <v>1</v>
      </c>
      <c r="MD122" s="5" cm="1">
        <f t="array" aca="1" ref="MD122" ca="1">INDEX(i.meatgrid,$Q122,MD$7)</f>
        <v>1</v>
      </c>
      <c r="ME122" s="5" cm="1">
        <f t="array" aca="1" ref="ME122" ca="1">INDEX(i.meatgrid,$Q122,ME$7)</f>
        <v>1</v>
      </c>
      <c r="MF122" s="5" cm="1">
        <f t="array" aca="1" ref="MF122" ca="1">INDEX(i.meatgrid,$Q122,MF$7)</f>
        <v>1</v>
      </c>
      <c r="MG122" s="19">
        <f t="shared" ca="1" si="956"/>
        <v>1</v>
      </c>
      <c r="MH122" s="9"/>
      <c r="MI122" s="19" t="b">
        <f t="shared" ca="1" si="957"/>
        <v>0</v>
      </c>
      <c r="MJ122" s="19" t="b">
        <f t="shared" ca="1" si="957"/>
        <v>0</v>
      </c>
      <c r="MK122" s="19">
        <f t="shared" ca="1" si="957"/>
        <v>1</v>
      </c>
      <c r="ML122" s="19">
        <f t="shared" ca="1" si="957"/>
        <v>0.75</v>
      </c>
      <c r="MM122" s="19">
        <f t="shared" ca="1" si="957"/>
        <v>0.75</v>
      </c>
      <c r="MN122" s="19">
        <f t="shared" ca="1" si="957"/>
        <v>0.8</v>
      </c>
      <c r="MO122" s="19">
        <f t="shared" ca="1" si="957"/>
        <v>0.82499999999999996</v>
      </c>
      <c r="MP122" s="19">
        <f t="shared" ca="1" si="957"/>
        <v>0.875</v>
      </c>
      <c r="MQ122" s="19">
        <f t="shared" ca="1" si="957"/>
        <v>0.9</v>
      </c>
      <c r="MR122" s="19">
        <f t="shared" ca="1" si="957"/>
        <v>1</v>
      </c>
      <c r="MS122" s="19">
        <f t="shared" ca="1" si="957"/>
        <v>0.875</v>
      </c>
      <c r="MT122" s="19" t="b">
        <f t="shared" ca="1" si="957"/>
        <v>1</v>
      </c>
      <c r="MU122" s="19">
        <f t="shared" ca="1" si="957"/>
        <v>74.989999999999995</v>
      </c>
      <c r="MV122" s="19" t="str">
        <f t="shared" ca="1" si="957"/>
        <v>-</v>
      </c>
      <c r="MW122" s="19" t="str">
        <f t="shared" ca="1" si="957"/>
        <v>-</v>
      </c>
      <c r="MX122" s="19" t="str">
        <f t="shared" ca="1" si="957"/>
        <v>-</v>
      </c>
      <c r="MY122" s="19" t="str">
        <f t="shared" ca="1" si="958"/>
        <v>-</v>
      </c>
      <c r="MZ122" s="19" t="str">
        <f t="shared" ca="1" si="958"/>
        <v>-</v>
      </c>
      <c r="NA122" s="19" t="str">
        <f t="shared" ca="1" si="958"/>
        <v>-</v>
      </c>
      <c r="NB122" s="19" t="str">
        <f t="shared" ca="1" si="958"/>
        <v>-</v>
      </c>
      <c r="NC122" s="19">
        <f t="shared" ca="1" si="958"/>
        <v>36.99</v>
      </c>
      <c r="ND122" s="19">
        <f t="shared" ca="1" si="958"/>
        <v>36.99</v>
      </c>
      <c r="NE122" s="19" t="str">
        <f t="shared" ca="1" si="958"/>
        <v>-</v>
      </c>
      <c r="NF122" s="19" t="str">
        <f t="shared" ca="1" si="958"/>
        <v>-</v>
      </c>
      <c r="NG122" s="19" t="str">
        <f t="shared" ca="1" si="958"/>
        <v>-</v>
      </c>
      <c r="NH122" s="19" t="str">
        <f t="shared" ca="1" si="958"/>
        <v>-</v>
      </c>
      <c r="NI122" s="19" t="str">
        <f t="shared" ca="1" si="958"/>
        <v>-</v>
      </c>
      <c r="NJ122" s="19">
        <f t="shared" ca="1" si="958"/>
        <v>49.99</v>
      </c>
      <c r="NK122" s="19">
        <f t="shared" ca="1" si="958"/>
        <v>49.99</v>
      </c>
      <c r="NL122" s="19">
        <f t="shared" ca="1" si="958"/>
        <v>49.99</v>
      </c>
      <c r="NM122" s="19">
        <f t="shared" ca="1" si="958"/>
        <v>49.99</v>
      </c>
      <c r="NN122" s="19">
        <f t="shared" ca="1" si="958"/>
        <v>49.99</v>
      </c>
      <c r="NO122" s="19">
        <f t="shared" ca="1" si="958"/>
        <v>49.99</v>
      </c>
      <c r="NP122" s="19">
        <f t="shared" ca="1" si="958"/>
        <v>49.99</v>
      </c>
      <c r="NQ122" s="19">
        <f t="shared" ca="1" si="958"/>
        <v>49.99</v>
      </c>
      <c r="NR122" s="19">
        <f t="shared" ca="1" si="958"/>
        <v>412.99</v>
      </c>
      <c r="NS122" s="19">
        <f t="shared" ca="1" si="958"/>
        <v>412.99</v>
      </c>
      <c r="NT122" s="19" t="str">
        <f t="shared" ca="1" si="958"/>
        <v>-</v>
      </c>
      <c r="NU122" s="19" t="str">
        <f t="shared" ca="1" si="958"/>
        <v>-</v>
      </c>
      <c r="NV122" s="19" t="str">
        <f t="shared" ca="1" si="958"/>
        <v>-</v>
      </c>
      <c r="NW122" s="19" t="str">
        <f t="shared" ca="1" si="958"/>
        <v>-</v>
      </c>
      <c r="NX122" s="19" t="str">
        <f t="shared" ca="1" si="958"/>
        <v>-</v>
      </c>
      <c r="NY122" s="19">
        <f t="shared" ca="1" si="958"/>
        <v>6.8900000000000006</v>
      </c>
      <c r="NZ122" s="19">
        <f t="shared" ca="1" si="958"/>
        <v>6.8900000000000006</v>
      </c>
      <c r="OA122" s="19">
        <f t="shared" ref="OA122:ON122" ca="1" si="987">OFFSET(OA$5,$B122,0)</f>
        <v>6.8900000000000006</v>
      </c>
      <c r="OB122" s="19">
        <f t="shared" ca="1" si="987"/>
        <v>6.8900000000000006</v>
      </c>
      <c r="OC122" s="19">
        <f t="shared" ca="1" si="987"/>
        <v>6.8900000000000006</v>
      </c>
      <c r="OD122" s="19">
        <f t="shared" ca="1" si="987"/>
        <v>6.8900000000000006</v>
      </c>
      <c r="OE122" s="19">
        <f t="shared" ca="1" si="987"/>
        <v>6.8900000000000006</v>
      </c>
      <c r="OF122" s="19">
        <f t="shared" ca="1" si="987"/>
        <v>6.8900000000000006</v>
      </c>
      <c r="OG122" s="19">
        <f t="shared" ca="1" si="987"/>
        <v>346.99</v>
      </c>
      <c r="OH122" s="19">
        <f t="shared" ca="1" si="987"/>
        <v>346.99</v>
      </c>
      <c r="OI122" s="19" t="str">
        <f t="shared" ca="1" si="987"/>
        <v>-</v>
      </c>
      <c r="OJ122" s="19" t="str">
        <f t="shared" ca="1" si="987"/>
        <v>-</v>
      </c>
      <c r="OK122" s="19" t="str">
        <f t="shared" ca="1" si="987"/>
        <v>-</v>
      </c>
      <c r="OL122" s="19" t="str">
        <f t="shared" ca="1" si="987"/>
        <v>-</v>
      </c>
      <c r="OM122" s="19" t="str">
        <f t="shared" ca="1" si="987"/>
        <v>-</v>
      </c>
      <c r="ON122" s="19">
        <f t="shared" ca="1" si="987"/>
        <v>0</v>
      </c>
      <c r="OO122" s="24">
        <v>0</v>
      </c>
    </row>
    <row r="123" spans="1:405"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0.393</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9"/>
      <c r="LO123" s="14"/>
      <c r="LP123" s="14"/>
      <c r="LQ123" s="14"/>
      <c r="LR123" s="14"/>
      <c r="LS123" s="14"/>
      <c r="LT123" s="14"/>
      <c r="LU123" s="14"/>
      <c r="LV123" s="14"/>
      <c r="LW123" s="14"/>
      <c r="LX123" s="14"/>
      <c r="LY123" s="14"/>
      <c r="LZ123" s="14"/>
      <c r="MA123" s="14"/>
      <c r="MB123" s="14"/>
      <c r="MC123" s="14"/>
      <c r="MD123" s="14"/>
      <c r="ME123" s="14"/>
      <c r="MF123" s="14"/>
      <c r="MG123" s="14"/>
      <c r="MH123" s="9"/>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24">
        <v>0</v>
      </c>
    </row>
    <row r="124" spans="1:405">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9"/>
      <c r="LO124" s="515"/>
      <c r="LP124" s="515"/>
      <c r="LQ124" s="515"/>
      <c r="LR124" s="515"/>
      <c r="LS124" s="515"/>
      <c r="LT124" s="515"/>
      <c r="LU124" s="515"/>
      <c r="LV124" s="515"/>
      <c r="LW124" s="515"/>
      <c r="LX124" s="515"/>
      <c r="LY124" s="515"/>
      <c r="LZ124" s="515"/>
      <c r="MA124" s="515"/>
      <c r="MB124" s="515"/>
      <c r="MC124" s="515"/>
      <c r="MD124" s="515"/>
      <c r="ME124" s="515"/>
      <c r="MF124" s="515"/>
      <c r="MG124" s="515"/>
      <c r="MH124" s="9"/>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24">
        <v>0</v>
      </c>
    </row>
    <row r="125" spans="1:405"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9"/>
      <c r="LO125" s="14"/>
      <c r="LP125" s="14"/>
      <c r="LQ125" s="14"/>
      <c r="LR125" s="14"/>
      <c r="LS125" s="14"/>
      <c r="LT125" s="14"/>
      <c r="LU125" s="14"/>
      <c r="LV125" s="14"/>
      <c r="LW125" s="14"/>
      <c r="LX125" s="14"/>
      <c r="LY125" s="14"/>
      <c r="LZ125" s="14"/>
      <c r="MA125" s="14"/>
      <c r="MB125" s="14"/>
      <c r="MC125" s="14"/>
      <c r="MD125" s="14"/>
      <c r="ME125" s="14"/>
      <c r="MF125" s="14"/>
      <c r="MG125" s="14"/>
      <c r="MH125" s="9"/>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24">
        <v>0</v>
      </c>
    </row>
    <row r="126" spans="1:405" outlineLevel="1">
      <c r="A126" s="21">
        <f t="shared" si="158"/>
        <v>121</v>
      </c>
      <c r="B126" s="29">
        <f>$A$14</f>
        <v>9</v>
      </c>
      <c r="C126">
        <v>204</v>
      </c>
      <c r="D126" s="144" t="str">
        <f t="shared" ref="D126:D131" si="988">INDEX(i.Region_Desc,$K126,1)</f>
        <v>GSM</v>
      </c>
      <c r="E126" t="b">
        <v>0</v>
      </c>
      <c r="F126" t="b">
        <v>0</v>
      </c>
      <c r="G126" t="b">
        <f t="shared" ref="G126:G131" si="989">E126</f>
        <v>0</v>
      </c>
      <c r="H126" s="325">
        <v>2</v>
      </c>
      <c r="I126" s="325">
        <v>1</v>
      </c>
      <c r="J126" s="29" t="str">
        <f>""</f>
        <v/>
      </c>
      <c r="K126" s="29">
        <f>d.Region</f>
        <v>2</v>
      </c>
      <c r="L126" s="29">
        <v>2</v>
      </c>
      <c r="M126" s="29">
        <v>2</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990">INDEX(i.FlkStrctr,$M126,AG$7)</f>
        <v>2</v>
      </c>
      <c r="AH126" s="5">
        <f t="shared" si="990"/>
        <v>0</v>
      </c>
      <c r="AI126" s="5">
        <f t="shared" ref="AI126:AI131" si="991">INDEX(i.StdELMan,($K126-1)*12+($M126-1)*3+$N126,AI$7)</f>
        <v>1</v>
      </c>
      <c r="AJ126">
        <f t="shared" ref="AJ126:AJ131" si="992">IFERROR(MOD($CF126,100),0)</f>
        <v>11</v>
      </c>
      <c r="AL126" s="235" t="str">
        <f ca="1">TEXT(LEFT(OFFSET(AL126,-1,0),5)+1,"00000")&amp;MID(OFFSET(AL126,-1,0),6,FIND(" ",OFFSET(AL126,-1,0),7)-5)
&amp; $D126           &amp; " Day"&amp;INDEX(i.DOY,$N126,1)              &amp; IF($IG126=0," FWM","")&amp;IF($IG126=1," MWM","")&amp;IF($IG126=5," Mat","")&amp;IF($IH126=TRUE,"&amp;BBT","    ")
&amp;INDEX(DataMaster!$B$98:$B$104,$Q126,0)    &amp;IF(JL126," SR"&amp;JM126,"")&amp; " WP"&amp;TEXT($LW126*100,"000p")           &amp; " MP"&amp;TEXT($LX126*100,"000p")           &amp; " GP"&amp;TEXT($MG126*100,"000p")
&amp; " (F"&amp;3+COUNTIF($CV126:$CY126,TRUE)&amp;3&amp;"N"&amp;$DM126&amp;$DN126&amp;")"</f>
        <v>00001 FeedSupply_DSP GSM Day204 MWM    Prime SR10.24125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993">INDEX(i.model_structure,$H126,AX$7)</f>
        <v>0</v>
      </c>
      <c r="AY126" s="5" t="str">
        <f t="shared" si="993"/>
        <v>-</v>
      </c>
      <c r="AZ126" s="5" t="b">
        <f t="shared" si="993"/>
        <v>0</v>
      </c>
      <c r="BA126" s="5" t="b">
        <f t="shared" si="993"/>
        <v>1</v>
      </c>
      <c r="BB126" s="5" t="b">
        <f t="shared" si="993"/>
        <v>1</v>
      </c>
      <c r="BC126" s="144">
        <f t="shared" si="993"/>
        <v>0</v>
      </c>
      <c r="BD126" s="19" t="b">
        <f t="shared" ref="BD126:BD131" ca="1" si="994">OFFSET(BD$5,$B126,0)</f>
        <v>1</v>
      </c>
      <c r="BE126" s="9"/>
      <c r="BF126" s="5" t="str">
        <f t="shared" ref="BF126:BF131" ca="1" si="995">IF($M126&lt;&gt;4,OFFSET(BF$5,$B126,0),1)</f>
        <v>-</v>
      </c>
      <c r="BG126" s="19" t="str">
        <f t="shared" ref="BG126:BI131" ca="1" si="996">OFFSET(BG$5,$B126,0)</f>
        <v>-</v>
      </c>
      <c r="BH126" s="19" t="str">
        <f t="shared" ca="1" si="996"/>
        <v>-</v>
      </c>
      <c r="BI126" s="19" t="str">
        <f t="shared" ca="1" si="996"/>
        <v>-</v>
      </c>
      <c r="BJ126" s="5" t="str">
        <f t="shared" ref="BJ126:BJ131" ca="1" si="997">IF($M126&lt;&gt;4,OFFSET(BJ$5,$B126,0),1)</f>
        <v>-</v>
      </c>
      <c r="BK126" s="19" t="str">
        <f t="shared" ref="BK126:BK131" ca="1" si="998">OFFSET(BK$5,$B126,0)</f>
        <v>-</v>
      </c>
      <c r="BL126" s="5" t="str">
        <f t="shared" ref="BL126:BL131" ca="1" si="999">IF($M126&lt;&gt;4,OFFSET(BL$5,$B126,0),1)</f>
        <v>-</v>
      </c>
      <c r="BM126" s="19" t="str">
        <f t="shared" ref="BM126:BO131" ca="1" si="1000">OFFSET(BM$5,$B126,0)</f>
        <v>-</v>
      </c>
      <c r="BN126" s="19" t="str">
        <f t="shared" ca="1" si="1000"/>
        <v>-</v>
      </c>
      <c r="BO126" s="19" t="str">
        <f t="shared" ca="1" si="1000"/>
        <v>-</v>
      </c>
      <c r="BP126" s="5" t="str">
        <f t="shared" ref="BP126:BP131" ca="1" si="1001">IF($M126&lt;&gt;4,OFFSET(BP$5,$B126,0),1)</f>
        <v>-</v>
      </c>
      <c r="BQ126" s="9"/>
      <c r="BR126" s="19" t="str">
        <f t="shared" ref="BR126:CA131" ca="1" si="1002">OFFSET(BR$5,$B126,0)</f>
        <v>-</v>
      </c>
      <c r="BS126" s="19" t="str">
        <f t="shared" ca="1" si="1002"/>
        <v>-</v>
      </c>
      <c r="BT126" s="19" t="str">
        <f t="shared" ca="1" si="1002"/>
        <v>-</v>
      </c>
      <c r="BU126" s="19" t="str">
        <f t="shared" ca="1" si="1002"/>
        <v>-</v>
      </c>
      <c r="BV126" s="19" t="str">
        <f t="shared" ca="1" si="1002"/>
        <v>-</v>
      </c>
      <c r="BW126" s="19" t="str">
        <f t="shared" ca="1" si="1002"/>
        <v>-</v>
      </c>
      <c r="BX126" s="19" t="str">
        <f t="shared" ca="1" si="1002"/>
        <v>-</v>
      </c>
      <c r="BY126" s="19" t="str">
        <f t="shared" ca="1" si="1002"/>
        <v>-</v>
      </c>
      <c r="BZ126" s="19" t="str">
        <f t="shared" ca="1" si="1002"/>
        <v>-</v>
      </c>
      <c r="CA126" s="19" t="str">
        <f t="shared" ca="1" si="1002"/>
        <v>-</v>
      </c>
      <c r="CB126" s="9"/>
      <c r="CC126" s="12" t="b">
        <v>0</v>
      </c>
      <c r="CD126" s="12" t="b">
        <v>0</v>
      </c>
      <c r="CE126" s="12" t="b">
        <v>0</v>
      </c>
      <c r="CF126" s="12">
        <f>VALUE($K126&amp;$M126&amp;$N126&amp;$O126&amp;"1")</f>
        <v>22311</v>
      </c>
      <c r="CG126" s="144" t="b">
        <f>NOT(CE126)</f>
        <v>1</v>
      </c>
      <c r="CH126" s="12" t="s">
        <v>34</v>
      </c>
      <c r="CI126" s="12" t="b">
        <v>1</v>
      </c>
      <c r="CJ126" s="12">
        <f>VALUE($Q126&amp;$S126&amp;"01")</f>
        <v>4101</v>
      </c>
      <c r="CK126" s="19" t="str">
        <f t="shared" ref="CK126:CM126" ca="1" si="1003">OFFSET(CK$5,$B126,0)</f>
        <v>-</v>
      </c>
      <c r="CL126" s="19">
        <f t="shared" ca="1" si="1003"/>
        <v>1</v>
      </c>
      <c r="CM126" s="19">
        <f t="shared" ca="1" si="1003"/>
        <v>1</v>
      </c>
      <c r="CN126" s="9"/>
      <c r="CO126" s="444">
        <f t="shared" ref="CO126:CQ131" si="1004">INDEX(i.UserPeriod0,$AI126,CO$7)</f>
        <v>652</v>
      </c>
      <c r="CP126" s="444">
        <f t="shared" si="1004"/>
        <v>686</v>
      </c>
      <c r="CQ126" s="444">
        <f t="shared" si="1004"/>
        <v>721</v>
      </c>
      <c r="CR126" s="152">
        <f t="shared" ref="CR126:CT131" si="1005">7*INDEX(i.end_joining,1,CR$7+($AI126-1)*3)</f>
        <v>378</v>
      </c>
      <c r="CS126" s="152">
        <f t="shared" si="1005"/>
        <v>413</v>
      </c>
      <c r="CT126" s="152">
        <f t="shared" si="1005"/>
        <v>448</v>
      </c>
      <c r="CU126" s="19" t="str">
        <f t="shared" ref="CU126:DK131" ca="1" si="1006">OFFSET(CU$5,$B126,0)</f>
        <v>-</v>
      </c>
      <c r="CV126" s="19" t="str">
        <f t="shared" ca="1" si="1006"/>
        <v>-</v>
      </c>
      <c r="CW126" s="19" t="str">
        <f t="shared" ca="1" si="1006"/>
        <v>-</v>
      </c>
      <c r="CX126" s="19" t="str">
        <f t="shared" ca="1" si="1006"/>
        <v>-</v>
      </c>
      <c r="CY126" s="19" t="str">
        <f t="shared" ca="1" si="1006"/>
        <v>-</v>
      </c>
      <c r="CZ126" s="19" t="b">
        <f t="shared" ca="1" si="1006"/>
        <v>1</v>
      </c>
      <c r="DA126" s="19">
        <f t="shared" ca="1" si="1006"/>
        <v>0</v>
      </c>
      <c r="DB126" s="19">
        <f t="shared" ca="1" si="1006"/>
        <v>0</v>
      </c>
      <c r="DC126" s="19">
        <f t="shared" ca="1" si="1006"/>
        <v>0</v>
      </c>
      <c r="DD126" s="19">
        <f t="shared" ca="1" si="1006"/>
        <v>0</v>
      </c>
      <c r="DE126" s="19">
        <f t="shared" ca="1" si="1006"/>
        <v>0</v>
      </c>
      <c r="DF126" s="19">
        <f t="shared" ca="1" si="1006"/>
        <v>0</v>
      </c>
      <c r="DG126" s="19">
        <f t="shared" ca="1" si="1006"/>
        <v>0</v>
      </c>
      <c r="DH126" s="19">
        <f t="shared" ca="1" si="1006"/>
        <v>0</v>
      </c>
      <c r="DI126" s="19">
        <f t="shared" ca="1" si="1006"/>
        <v>0</v>
      </c>
      <c r="DJ126" s="19">
        <f t="shared" ca="1" si="1006"/>
        <v>0</v>
      </c>
      <c r="DK126" s="19">
        <f t="shared" ca="1" si="1006"/>
        <v>0</v>
      </c>
      <c r="DL126" s="19">
        <f t="shared" ref="DL126:ES131" ca="1" si="1007">OFFSET(DL$5,$B126,0)</f>
        <v>0</v>
      </c>
      <c r="DM126" s="19">
        <f t="shared" ca="1" si="1007"/>
        <v>1</v>
      </c>
      <c r="DN126" s="19">
        <f t="shared" ca="1" si="1007"/>
        <v>1</v>
      </c>
      <c r="DO126" s="19">
        <f t="shared" ca="1" si="1007"/>
        <v>0</v>
      </c>
      <c r="DP126" s="19" t="str">
        <f t="shared" ca="1" si="1007"/>
        <v>-</v>
      </c>
      <c r="DQ126" s="19" t="str">
        <f t="shared" ca="1" si="1007"/>
        <v>-</v>
      </c>
      <c r="DR126" s="19" t="str">
        <f t="shared" ca="1" si="1007"/>
        <v>-</v>
      </c>
      <c r="DS126" s="19" t="str">
        <f t="shared" ca="1" si="1007"/>
        <v>-</v>
      </c>
      <c r="DT126" s="19" t="str">
        <f t="shared" ca="1" si="1007"/>
        <v>-</v>
      </c>
      <c r="DU126" s="19">
        <f t="shared" ca="1" si="1007"/>
        <v>0</v>
      </c>
      <c r="DV126" s="19" t="str">
        <f t="shared" ca="1" si="1007"/>
        <v>-</v>
      </c>
      <c r="DW126" s="19" t="str">
        <f t="shared" ca="1" si="1007"/>
        <v>-</v>
      </c>
      <c r="DX126" s="19" t="str">
        <f t="shared" ca="1" si="1007"/>
        <v>-</v>
      </c>
      <c r="DY126" s="19" t="str">
        <f t="shared" ca="1" si="1007"/>
        <v>-</v>
      </c>
      <c r="DZ126" s="19" t="str">
        <f t="shared" ca="1" si="1007"/>
        <v>-</v>
      </c>
      <c r="EA126" s="19" t="str">
        <f t="shared" ca="1" si="1007"/>
        <v>-</v>
      </c>
      <c r="EB126" s="19" t="str">
        <f t="shared" ca="1" si="1007"/>
        <v>-</v>
      </c>
      <c r="EC126" s="19" t="str">
        <f t="shared" ca="1" si="1007"/>
        <v>-</v>
      </c>
      <c r="ED126" s="19">
        <f t="shared" ca="1" si="1007"/>
        <v>0</v>
      </c>
      <c r="EE126" s="19">
        <f t="shared" ca="1" si="1007"/>
        <v>0</v>
      </c>
      <c r="EF126" s="19">
        <f t="shared" ca="1" si="1007"/>
        <v>0</v>
      </c>
      <c r="EG126" s="19">
        <f t="shared" ca="1" si="1007"/>
        <v>0</v>
      </c>
      <c r="EH126" s="19">
        <f t="shared" ca="1" si="1007"/>
        <v>0</v>
      </c>
      <c r="EI126" s="19">
        <f t="shared" ca="1" si="1007"/>
        <v>0</v>
      </c>
      <c r="EJ126" s="19">
        <f t="shared" ca="1" si="1007"/>
        <v>0</v>
      </c>
      <c r="EK126" s="19">
        <f t="shared" ca="1" si="1007"/>
        <v>0</v>
      </c>
      <c r="EL126" s="19">
        <f t="shared" ca="1" si="1007"/>
        <v>0</v>
      </c>
      <c r="EM126" s="19">
        <f t="shared" ca="1" si="1007"/>
        <v>0</v>
      </c>
      <c r="EN126" s="19">
        <f t="shared" ca="1" si="1007"/>
        <v>0</v>
      </c>
      <c r="EO126" s="19">
        <f t="shared" ca="1" si="1007"/>
        <v>0</v>
      </c>
      <c r="EP126" s="19">
        <f t="shared" ca="1" si="1007"/>
        <v>0</v>
      </c>
      <c r="EQ126" s="19">
        <f t="shared" ca="1" si="1007"/>
        <v>0</v>
      </c>
      <c r="ER126" s="19">
        <f t="shared" ca="1" si="1007"/>
        <v>0</v>
      </c>
      <c r="ES126" s="19">
        <f t="shared" ca="1" si="1007"/>
        <v>0</v>
      </c>
      <c r="ET126" s="19">
        <f t="shared" ref="ET126:FI130" ca="1" si="1008">OFFSET(ET$5,$B126,0)</f>
        <v>0</v>
      </c>
      <c r="EU126" s="19">
        <f t="shared" ca="1" si="1008"/>
        <v>0</v>
      </c>
      <c r="EV126" s="19">
        <f t="shared" ca="1" si="1008"/>
        <v>0</v>
      </c>
      <c r="EW126" s="19">
        <f t="shared" ca="1" si="1008"/>
        <v>0</v>
      </c>
      <c r="EX126" s="19">
        <f t="shared" ca="1" si="1008"/>
        <v>0</v>
      </c>
      <c r="EY126" s="19">
        <f t="shared" ca="1" si="1008"/>
        <v>0</v>
      </c>
      <c r="EZ126" s="19">
        <f t="shared" ca="1" si="1008"/>
        <v>0</v>
      </c>
      <c r="FA126" s="19">
        <f t="shared" ca="1" si="1008"/>
        <v>0</v>
      </c>
      <c r="FB126" s="19">
        <f t="shared" ca="1" si="1008"/>
        <v>0</v>
      </c>
      <c r="FC126" s="19">
        <f t="shared" ca="1" si="1008"/>
        <v>0</v>
      </c>
      <c r="FD126" s="19">
        <f t="shared" ca="1" si="1008"/>
        <v>0</v>
      </c>
      <c r="FE126" s="19">
        <f t="shared" ca="1" si="1008"/>
        <v>0</v>
      </c>
      <c r="FF126" s="19">
        <f t="shared" ca="1" si="1008"/>
        <v>0</v>
      </c>
      <c r="FG126" s="19">
        <f t="shared" ca="1" si="1008"/>
        <v>0</v>
      </c>
      <c r="FH126" s="19">
        <f t="shared" ca="1" si="1008"/>
        <v>0</v>
      </c>
      <c r="FI126" s="19">
        <f t="shared" ca="1" si="1008"/>
        <v>0</v>
      </c>
      <c r="FJ126" s="19">
        <f t="shared" ref="FJ126:HK130" ca="1" si="1009">OFFSET(FJ$5,$B126,0)</f>
        <v>0</v>
      </c>
      <c r="FK126" s="19">
        <f t="shared" ca="1" si="1009"/>
        <v>0</v>
      </c>
      <c r="FL126" s="19">
        <f t="shared" ca="1" si="1009"/>
        <v>0</v>
      </c>
      <c r="FM126" s="19">
        <f t="shared" ca="1" si="1009"/>
        <v>0</v>
      </c>
      <c r="FN126" s="19">
        <f t="shared" ca="1" si="1009"/>
        <v>0</v>
      </c>
      <c r="FO126" s="19">
        <f t="shared" ca="1" si="1009"/>
        <v>0</v>
      </c>
      <c r="FP126" s="19">
        <f t="shared" ca="1" si="1009"/>
        <v>0</v>
      </c>
      <c r="FQ126" s="19">
        <f t="shared" ca="1" si="1009"/>
        <v>0</v>
      </c>
      <c r="FR126" s="19">
        <f t="shared" ca="1" si="1009"/>
        <v>0</v>
      </c>
      <c r="FS126" s="19">
        <f t="shared" ca="1" si="1009"/>
        <v>0</v>
      </c>
      <c r="FT126" s="19">
        <f t="shared" ca="1" si="1009"/>
        <v>0</v>
      </c>
      <c r="FU126" s="19">
        <f t="shared" ca="1" si="1009"/>
        <v>0</v>
      </c>
      <c r="FV126" s="19">
        <f t="shared" ca="1" si="1009"/>
        <v>0</v>
      </c>
      <c r="FW126" s="19">
        <f t="shared" ca="1" si="1009"/>
        <v>0</v>
      </c>
      <c r="FX126" s="19">
        <f t="shared" ca="1" si="1009"/>
        <v>0</v>
      </c>
      <c r="FY126" s="19">
        <f t="shared" ca="1" si="1009"/>
        <v>0</v>
      </c>
      <c r="FZ126" s="19">
        <f t="shared" ca="1" si="1009"/>
        <v>0</v>
      </c>
      <c r="GA126" s="19">
        <f t="shared" ca="1" si="1009"/>
        <v>0</v>
      </c>
      <c r="GB126" s="19">
        <f t="shared" ca="1" si="1009"/>
        <v>0</v>
      </c>
      <c r="GC126" s="19">
        <f t="shared" ca="1" si="1009"/>
        <v>0</v>
      </c>
      <c r="GD126" s="19">
        <f t="shared" ca="1" si="1009"/>
        <v>0</v>
      </c>
      <c r="GE126" s="19">
        <f t="shared" ca="1" si="1009"/>
        <v>0</v>
      </c>
      <c r="GF126" s="19">
        <f t="shared" ca="1" si="1009"/>
        <v>0</v>
      </c>
      <c r="GG126" s="19">
        <f t="shared" ca="1" si="1009"/>
        <v>0</v>
      </c>
      <c r="GH126" s="19">
        <f t="shared" ca="1" si="1009"/>
        <v>0</v>
      </c>
      <c r="GI126" s="19">
        <f t="shared" ca="1" si="1009"/>
        <v>0</v>
      </c>
      <c r="GJ126" s="19">
        <f t="shared" ca="1" si="1009"/>
        <v>0</v>
      </c>
      <c r="GK126" s="19">
        <f t="shared" ca="1" si="1009"/>
        <v>0</v>
      </c>
      <c r="GL126" s="19">
        <f t="shared" ca="1" si="1009"/>
        <v>0</v>
      </c>
      <c r="GM126" s="19">
        <f t="shared" ca="1" si="1009"/>
        <v>0</v>
      </c>
      <c r="GN126" s="19">
        <f t="shared" ca="1" si="1009"/>
        <v>0</v>
      </c>
      <c r="GO126" s="19">
        <f t="shared" ca="1" si="1009"/>
        <v>0</v>
      </c>
      <c r="GP126" s="19">
        <f t="shared" ca="1" si="1009"/>
        <v>0</v>
      </c>
      <c r="GQ126" s="19">
        <f t="shared" ca="1" si="1009"/>
        <v>0</v>
      </c>
      <c r="GR126" s="19">
        <f t="shared" ca="1" si="1009"/>
        <v>0</v>
      </c>
      <c r="GS126" s="19">
        <f t="shared" ca="1" si="1009"/>
        <v>0</v>
      </c>
      <c r="GT126" s="19">
        <f t="shared" ca="1" si="1009"/>
        <v>0</v>
      </c>
      <c r="GU126" s="19">
        <f t="shared" ca="1" si="1009"/>
        <v>0</v>
      </c>
      <c r="GV126" s="19">
        <f t="shared" ca="1" si="1009"/>
        <v>0</v>
      </c>
      <c r="GW126" s="19">
        <f t="shared" ca="1" si="1009"/>
        <v>0</v>
      </c>
      <c r="GX126" s="19">
        <f t="shared" ca="1" si="1009"/>
        <v>0</v>
      </c>
      <c r="GY126" s="19">
        <f t="shared" ca="1" si="1009"/>
        <v>0</v>
      </c>
      <c r="GZ126" s="19">
        <f t="shared" ca="1" si="1009"/>
        <v>0</v>
      </c>
      <c r="HA126" s="19">
        <f t="shared" ca="1" si="1009"/>
        <v>0</v>
      </c>
      <c r="HB126" s="19">
        <f t="shared" ca="1" si="1009"/>
        <v>0</v>
      </c>
      <c r="HC126" s="19">
        <f t="shared" ca="1" si="1009"/>
        <v>0</v>
      </c>
      <c r="HD126" s="19">
        <f t="shared" ca="1" si="1009"/>
        <v>0</v>
      </c>
      <c r="HE126" s="19">
        <f t="shared" ca="1" si="1009"/>
        <v>0</v>
      </c>
      <c r="HF126" s="19">
        <f t="shared" ca="1" si="1009"/>
        <v>0</v>
      </c>
      <c r="HG126" s="19">
        <f t="shared" ca="1" si="1009"/>
        <v>0</v>
      </c>
      <c r="HH126" s="19">
        <f t="shared" ca="1" si="1009"/>
        <v>0</v>
      </c>
      <c r="HI126" s="19">
        <f t="shared" ca="1" si="1009"/>
        <v>0</v>
      </c>
      <c r="HJ126" s="19">
        <f t="shared" ca="1" si="1009"/>
        <v>0</v>
      </c>
      <c r="HK126" s="19">
        <f t="shared" ca="1" si="1009"/>
        <v>0</v>
      </c>
      <c r="HL126" s="19">
        <f t="shared" ref="HL126:ID130" ca="1" si="1010">OFFSET(HL$5,$B126,0)</f>
        <v>0</v>
      </c>
      <c r="HM126" s="19">
        <f t="shared" ca="1" si="1010"/>
        <v>0</v>
      </c>
      <c r="HN126" s="19">
        <f t="shared" ca="1" si="1010"/>
        <v>0</v>
      </c>
      <c r="HO126" s="19">
        <f t="shared" ca="1" si="1010"/>
        <v>0</v>
      </c>
      <c r="HP126" s="19">
        <f t="shared" ca="1" si="1010"/>
        <v>0</v>
      </c>
      <c r="HQ126" s="19">
        <f t="shared" ca="1" si="1010"/>
        <v>0</v>
      </c>
      <c r="HR126" s="19">
        <f t="shared" ca="1" si="1010"/>
        <v>0</v>
      </c>
      <c r="HS126" s="19">
        <f t="shared" ca="1" si="1010"/>
        <v>0</v>
      </c>
      <c r="HT126" s="19">
        <f t="shared" ca="1" si="1010"/>
        <v>0</v>
      </c>
      <c r="HU126" s="19">
        <f t="shared" ca="1" si="1010"/>
        <v>0</v>
      </c>
      <c r="HV126" s="19">
        <f t="shared" ca="1" si="1010"/>
        <v>0</v>
      </c>
      <c r="HW126" s="19">
        <f t="shared" ca="1" si="1010"/>
        <v>0</v>
      </c>
      <c r="HX126" s="19">
        <f t="shared" ca="1" si="1010"/>
        <v>0</v>
      </c>
      <c r="HY126" s="19">
        <f t="shared" ca="1" si="1010"/>
        <v>0</v>
      </c>
      <c r="HZ126" s="19">
        <f t="shared" ca="1" si="1010"/>
        <v>0</v>
      </c>
      <c r="IA126" s="19">
        <f t="shared" ca="1" si="1010"/>
        <v>0</v>
      </c>
      <c r="IB126" s="19">
        <f t="shared" ca="1" si="1010"/>
        <v>0</v>
      </c>
      <c r="IC126" s="19">
        <f t="shared" ca="1" si="1010"/>
        <v>0</v>
      </c>
      <c r="ID126" s="19">
        <f t="shared" ca="1" si="1010"/>
        <v>0</v>
      </c>
      <c r="IE126" s="5">
        <f t="shared" ref="IE126:IE131" si="1011">INDEX(i.TOL,$N126,IE$7)</f>
        <v>67</v>
      </c>
      <c r="IF126" s="9"/>
      <c r="IG126" s="5">
        <f t="shared" ref="IG126:IJ131" si="1012">INDEX(i.FlkStrctr,$M126,IG$7)</f>
        <v>1</v>
      </c>
      <c r="IH126" s="5" t="b">
        <f t="shared" si="1012"/>
        <v>0</v>
      </c>
      <c r="II126" s="19">
        <f t="shared" ref="II126:JI131" ca="1" si="1013">OFFSET(II$5,$B126,0)</f>
        <v>0</v>
      </c>
      <c r="IJ126" s="5">
        <f t="shared" si="1012"/>
        <v>55</v>
      </c>
      <c r="IK126" s="19">
        <f t="shared" ca="1" si="1013"/>
        <v>1</v>
      </c>
      <c r="IL126" s="19">
        <f t="shared" ca="1" si="1013"/>
        <v>0</v>
      </c>
      <c r="IM126" s="19">
        <f t="shared" ca="1" si="1013"/>
        <v>0</v>
      </c>
      <c r="IN126" s="19">
        <f t="shared" ca="1" si="1013"/>
        <v>0</v>
      </c>
      <c r="IO126" s="19">
        <f t="shared" ca="1" si="1013"/>
        <v>0</v>
      </c>
      <c r="IP126" s="19">
        <f t="shared" ca="1" si="1013"/>
        <v>0</v>
      </c>
      <c r="IQ126" s="19">
        <f t="shared" ca="1" si="1013"/>
        <v>0</v>
      </c>
      <c r="IR126" s="19">
        <f t="shared" ca="1" si="1013"/>
        <v>0</v>
      </c>
      <c r="IS126" s="19">
        <f t="shared" ca="1" si="1013"/>
        <v>0</v>
      </c>
      <c r="IT126" s="19">
        <f t="shared" ca="1" si="1013"/>
        <v>0</v>
      </c>
      <c r="IU126" s="19">
        <f t="shared" ca="1" si="1013"/>
        <v>0</v>
      </c>
      <c r="IV126" s="19">
        <f t="shared" ca="1" si="1013"/>
        <v>0</v>
      </c>
      <c r="IW126" s="19">
        <f t="shared" ca="1" si="1013"/>
        <v>0</v>
      </c>
      <c r="IX126" s="19">
        <f t="shared" ca="1" si="1013"/>
        <v>0</v>
      </c>
      <c r="IY126" s="19">
        <f t="shared" ca="1" si="1013"/>
        <v>0</v>
      </c>
      <c r="IZ126" s="19">
        <f t="shared" ca="1" si="1013"/>
        <v>0</v>
      </c>
      <c r="JA126" s="19">
        <f t="shared" ca="1" si="1013"/>
        <v>0</v>
      </c>
      <c r="JB126" s="19">
        <f t="shared" ca="1" si="1013"/>
        <v>0</v>
      </c>
      <c r="JC126" s="19">
        <f t="shared" ca="1" si="1013"/>
        <v>0</v>
      </c>
      <c r="JD126" s="19">
        <f t="shared" ca="1" si="1013"/>
        <v>0</v>
      </c>
      <c r="JE126" s="19">
        <f t="shared" ca="1" si="1013"/>
        <v>0</v>
      </c>
      <c r="JF126" s="19">
        <f t="shared" ca="1" si="1013"/>
        <v>0</v>
      </c>
      <c r="JG126" s="19">
        <f t="shared" ca="1" si="1013"/>
        <v>1</v>
      </c>
      <c r="JH126" s="19">
        <f t="shared" ca="1" si="1013"/>
        <v>0</v>
      </c>
      <c r="JI126" s="19">
        <f t="shared" ca="1" si="1013"/>
        <v>1</v>
      </c>
      <c r="JJ126" s="9"/>
      <c r="JK126" s="5" t="b">
        <f t="shared" ref="JK126:JK131" ca="1" si="1014">IF($L126&lt;&gt;0,INDEX(i.cropgraze_inc,$L126,JK$7),OFFSET(JK$5,$B126,0))</f>
        <v>0</v>
      </c>
      <c r="JL126" s="477" t="b">
        <v>1</v>
      </c>
      <c r="JM126" s="477">
        <v>10.241249999999999</v>
      </c>
      <c r="JN126" s="5" t="b">
        <f t="shared" ref="JN126:JP131" si="1015">($N126=JN$11)</f>
        <v>0</v>
      </c>
      <c r="JO126" s="5" t="b">
        <f t="shared" si="1015"/>
        <v>0</v>
      </c>
      <c r="JP126" s="5" t="b">
        <f t="shared" si="1015"/>
        <v>1</v>
      </c>
      <c r="JQ126" s="144">
        <f>$O126</f>
        <v>1</v>
      </c>
      <c r="JR126" s="144">
        <f t="shared" ref="JR126" si="1016">$O126</f>
        <v>1</v>
      </c>
      <c r="JS126" s="12" t="s">
        <v>34</v>
      </c>
      <c r="JT126" s="12" t="s">
        <v>34</v>
      </c>
      <c r="JU126" s="12" t="s">
        <v>34</v>
      </c>
      <c r="JV126" s="12" t="s">
        <v>34</v>
      </c>
      <c r="JW126" s="12">
        <v>1</v>
      </c>
      <c r="JX126" s="12">
        <v>0.66</v>
      </c>
      <c r="JY126" s="244" t="s">
        <v>34</v>
      </c>
      <c r="JZ126" s="5" t="b" cm="1">
        <f t="array" ref="JZ126">IF(OR(KA126:KH126&lt;&gt;"-"),TRUE,"-")</f>
        <v>1</v>
      </c>
      <c r="KA126" s="12">
        <v>2</v>
      </c>
      <c r="KB126" s="12">
        <v>2</v>
      </c>
      <c r="KC126" s="12">
        <v>2</v>
      </c>
      <c r="KD126" s="12">
        <v>2</v>
      </c>
      <c r="KE126" s="12">
        <v>2</v>
      </c>
      <c r="KF126" s="12">
        <v>2</v>
      </c>
      <c r="KG126" s="12">
        <v>2</v>
      </c>
      <c r="KH126" s="12">
        <v>2</v>
      </c>
      <c r="KI126" s="5" t="str">
        <f t="array" ref="KI126">IF(OR(KJ126:KP126&lt;&gt;"-"),TRUE,"-")</f>
        <v>-</v>
      </c>
      <c r="KJ126" s="12" t="s">
        <v>34</v>
      </c>
      <c r="KK126" s="12" t="s">
        <v>34</v>
      </c>
      <c r="KL126" s="12" t="s">
        <v>34</v>
      </c>
      <c r="KM126" s="12" t="s">
        <v>34</v>
      </c>
      <c r="KN126" s="12" t="s">
        <v>34</v>
      </c>
      <c r="KO126" s="12" t="s">
        <v>34</v>
      </c>
      <c r="KP126" s="12" t="s">
        <v>34</v>
      </c>
      <c r="KQ126" s="12" t="b">
        <v>0</v>
      </c>
      <c r="KR126" s="144">
        <f t="shared" ref="KR126:KR131" si="1017">IF($AI126=6,0,$KS126)</f>
        <v>2</v>
      </c>
      <c r="KS126" s="12">
        <v>2</v>
      </c>
      <c r="KT126" s="12" t="b">
        <v>0</v>
      </c>
      <c r="KU126" s="12" t="s">
        <v>34</v>
      </c>
      <c r="KV126" s="5" t="str">
        <f t="shared" ref="KV126:KY131" si="1018">INDEX(i.FlkStrctr,$M126,KV$7)</f>
        <v>-</v>
      </c>
      <c r="KW126" s="5" t="str">
        <f t="shared" si="1018"/>
        <v>-</v>
      </c>
      <c r="KX126" s="5" t="str">
        <f t="shared" si="1018"/>
        <v>-</v>
      </c>
      <c r="KY126" s="5" t="str">
        <f t="shared" si="1018"/>
        <v>-</v>
      </c>
      <c r="KZ126" s="12" t="b">
        <v>0</v>
      </c>
      <c r="LA126" s="244" t="s">
        <v>34</v>
      </c>
      <c r="LB126" s="244" t="s">
        <v>34</v>
      </c>
      <c r="LC126" s="12" t="b">
        <v>1</v>
      </c>
      <c r="LD126" s="12">
        <v>0.75</v>
      </c>
      <c r="LE126" s="144">
        <f>LD126</f>
        <v>0.75</v>
      </c>
      <c r="LF126" s="12">
        <v>0.99</v>
      </c>
      <c r="LG126" s="12">
        <v>0.5</v>
      </c>
      <c r="LH126" s="12">
        <v>0</v>
      </c>
      <c r="LI126" s="12">
        <v>0</v>
      </c>
      <c r="LJ126" s="12" t="s">
        <v>34</v>
      </c>
      <c r="LK126" s="5" t="str" cm="1">
        <f t="array" ref="LK126">INDEX(i.meatgrid,$Q126,LK$7)</f>
        <v>-</v>
      </c>
      <c r="LL126" s="19" t="str">
        <f t="shared" ref="LL126" ca="1" si="1019">OFFSET(LL$5,$B126,0)</f>
        <v>-</v>
      </c>
      <c r="LM126" s="5">
        <f t="shared" ref="LM126:LM131" si="1020">INDEX(i.conservation,$W126+1,$N126)</f>
        <v>1</v>
      </c>
      <c r="LN126" s="9"/>
      <c r="LO126" s="19">
        <f t="shared" ref="LO126:LR131" ca="1" si="1021">OFFSET(LO$5,$B126,0)</f>
        <v>70</v>
      </c>
      <c r="LP126" s="19">
        <f t="shared" ca="1" si="1021"/>
        <v>50</v>
      </c>
      <c r="LQ126" s="19">
        <f t="shared" ca="1" si="1021"/>
        <v>80</v>
      </c>
      <c r="LR126" s="19">
        <f t="shared" ca="1" si="1021"/>
        <v>50</v>
      </c>
      <c r="LS126" s="5" t="b" cm="1">
        <f t="array" ref="LS126">INDEX(i.meatgrid,$Q126,LS$7)</f>
        <v>0</v>
      </c>
      <c r="LT126" s="5" t="b" cm="1">
        <f t="array" ref="LT126">INDEX(i.meatgrid,$Q126,LT$7)</f>
        <v>0</v>
      </c>
      <c r="LU126" s="5" cm="1">
        <f t="array" ref="LU126">INDEX(i.meatgrid,$Q126,LU$7)</f>
        <v>40</v>
      </c>
      <c r="LV126" s="5" t="str" cm="1">
        <f t="array" ref="LV126">INDEX(i.meatgrid,$Q126,LV$7)</f>
        <v>-</v>
      </c>
      <c r="LW126" s="19">
        <f t="shared" ref="LW126:LW131" ca="1" si="1022">OFFSET(LW$5,$B126,0)</f>
        <v>1</v>
      </c>
      <c r="LX126" s="5">
        <f t="shared" ref="LX126:LX131" si="1023">INDEX(i.MeatPrices,$S126,LX$7)</f>
        <v>1</v>
      </c>
      <c r="LY126" s="5" cm="1">
        <f t="array" ref="LY126">INDEX(i.meatgrid,$Q126,LY$7)</f>
        <v>1</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19">
        <f t="shared" ref="MG126:MG131" ca="1" si="1024">OFFSET(MG$5,$B126,0)</f>
        <v>1</v>
      </c>
      <c r="MH126" s="9"/>
      <c r="MI126" s="19" t="b">
        <f t="shared" ref="MI126:MX131" ca="1" si="1025">OFFSET(MI$5,$B126,0)</f>
        <v>0</v>
      </c>
      <c r="MJ126" s="19" t="b">
        <f t="shared" ca="1" si="1025"/>
        <v>0</v>
      </c>
      <c r="MK126" s="19">
        <f ca="1">OFFSET(MK$5,$B126,0)</f>
        <v>1</v>
      </c>
      <c r="ML126" s="19">
        <f t="shared" ref="ML126:ON131" ca="1" si="1026">OFFSET(ML$5,$B126,0)</f>
        <v>0.75</v>
      </c>
      <c r="MM126" s="19">
        <f t="shared" ca="1" si="1026"/>
        <v>0.75</v>
      </c>
      <c r="MN126" s="19">
        <f t="shared" ca="1" si="1026"/>
        <v>0.8</v>
      </c>
      <c r="MO126" s="19">
        <f t="shared" ca="1" si="1026"/>
        <v>0.82499999999999996</v>
      </c>
      <c r="MP126" s="19">
        <f t="shared" ca="1" si="1026"/>
        <v>0.875</v>
      </c>
      <c r="MQ126" s="19">
        <f t="shared" ca="1" si="1026"/>
        <v>0.9</v>
      </c>
      <c r="MR126" s="19">
        <f t="shared" ca="1" si="1026"/>
        <v>1</v>
      </c>
      <c r="MS126" s="19">
        <f t="shared" ca="1" si="1026"/>
        <v>0.875</v>
      </c>
      <c r="MT126" s="19" t="b">
        <f t="shared" ca="1" si="1026"/>
        <v>1</v>
      </c>
      <c r="MU126" s="19">
        <f t="shared" ca="1" si="1026"/>
        <v>74.989999999999995</v>
      </c>
      <c r="MV126" s="19" t="str">
        <f t="shared" ca="1" si="1026"/>
        <v>-</v>
      </c>
      <c r="MW126" s="19" t="str">
        <f t="shared" ca="1" si="1026"/>
        <v>-</v>
      </c>
      <c r="MX126" s="19" t="str">
        <f t="shared" ca="1" si="1026"/>
        <v>-</v>
      </c>
      <c r="MY126" s="19" t="str">
        <f t="shared" ca="1" si="1026"/>
        <v>-</v>
      </c>
      <c r="MZ126" s="19" t="str">
        <f t="shared" ca="1" si="1026"/>
        <v>-</v>
      </c>
      <c r="NA126" s="19" t="str">
        <f t="shared" ca="1" si="1026"/>
        <v>-</v>
      </c>
      <c r="NB126" s="19" t="str">
        <f t="shared" ca="1" si="1026"/>
        <v>-</v>
      </c>
      <c r="NC126" s="19">
        <f t="shared" ca="1" si="1026"/>
        <v>36.99</v>
      </c>
      <c r="ND126" s="19">
        <f t="shared" ca="1" si="1026"/>
        <v>36.99</v>
      </c>
      <c r="NE126" s="19" t="str">
        <f t="shared" ca="1" si="1026"/>
        <v>-</v>
      </c>
      <c r="NF126" s="19" t="str">
        <f t="shared" ca="1" si="1026"/>
        <v>-</v>
      </c>
      <c r="NG126" s="19" t="str">
        <f t="shared" ca="1" si="1026"/>
        <v>-</v>
      </c>
      <c r="NH126" s="19" t="str">
        <f t="shared" ca="1" si="1026"/>
        <v>-</v>
      </c>
      <c r="NI126" s="19" t="str">
        <f t="shared" ca="1" si="1026"/>
        <v>-</v>
      </c>
      <c r="NJ126" s="19">
        <f t="shared" ca="1" si="1026"/>
        <v>49.99</v>
      </c>
      <c r="NK126" s="19">
        <f t="shared" ca="1" si="1026"/>
        <v>49.99</v>
      </c>
      <c r="NL126" s="19">
        <f t="shared" ca="1" si="1026"/>
        <v>49.99</v>
      </c>
      <c r="NM126" s="19">
        <f t="shared" ca="1" si="1026"/>
        <v>49.99</v>
      </c>
      <c r="NN126" s="19">
        <f t="shared" ca="1" si="1026"/>
        <v>49.99</v>
      </c>
      <c r="NO126" s="19">
        <f t="shared" ca="1" si="1026"/>
        <v>49.99</v>
      </c>
      <c r="NP126" s="19">
        <f t="shared" ca="1" si="1026"/>
        <v>49.99</v>
      </c>
      <c r="NQ126" s="19">
        <f t="shared" ca="1" si="1026"/>
        <v>49.99</v>
      </c>
      <c r="NR126" s="19">
        <f t="shared" ca="1" si="1026"/>
        <v>412.99</v>
      </c>
      <c r="NS126" s="19">
        <f t="shared" ca="1" si="1026"/>
        <v>412.99</v>
      </c>
      <c r="NT126" s="19" t="str">
        <f t="shared" ca="1" si="1026"/>
        <v>-</v>
      </c>
      <c r="NU126" s="19" t="str">
        <f t="shared" ca="1" si="1026"/>
        <v>-</v>
      </c>
      <c r="NV126" s="19" t="str">
        <f t="shared" ca="1" si="1026"/>
        <v>-</v>
      </c>
      <c r="NW126" s="19" t="str">
        <f t="shared" ca="1" si="1026"/>
        <v>-</v>
      </c>
      <c r="NX126" s="19" t="str">
        <f t="shared" ca="1" si="1026"/>
        <v>-</v>
      </c>
      <c r="NY126" s="19">
        <f t="shared" ca="1" si="1026"/>
        <v>6.8900000000000006</v>
      </c>
      <c r="NZ126" s="19">
        <f t="shared" ca="1" si="1026"/>
        <v>6.8900000000000006</v>
      </c>
      <c r="OA126" s="19">
        <f t="shared" ca="1" si="1026"/>
        <v>6.8900000000000006</v>
      </c>
      <c r="OB126" s="19">
        <f t="shared" ca="1" si="1026"/>
        <v>6.8900000000000006</v>
      </c>
      <c r="OC126" s="19">
        <f t="shared" ca="1" si="1026"/>
        <v>6.8900000000000006</v>
      </c>
      <c r="OD126" s="19">
        <f t="shared" ca="1" si="1026"/>
        <v>6.8900000000000006</v>
      </c>
      <c r="OE126" s="19">
        <f t="shared" ca="1" si="1026"/>
        <v>6.8900000000000006</v>
      </c>
      <c r="OF126" s="19">
        <f t="shared" ca="1" si="1026"/>
        <v>6.8900000000000006</v>
      </c>
      <c r="OG126" s="19">
        <f t="shared" ca="1" si="1026"/>
        <v>346.99</v>
      </c>
      <c r="OH126" s="19">
        <f t="shared" ca="1" si="1026"/>
        <v>346.99</v>
      </c>
      <c r="OI126" s="19" t="str">
        <f t="shared" ca="1" si="1026"/>
        <v>-</v>
      </c>
      <c r="OJ126" s="19" t="str">
        <f t="shared" ca="1" si="1026"/>
        <v>-</v>
      </c>
      <c r="OK126" s="19" t="str">
        <f t="shared" ca="1" si="1026"/>
        <v>-</v>
      </c>
      <c r="OL126" s="19" t="str">
        <f t="shared" ca="1" si="1026"/>
        <v>-</v>
      </c>
      <c r="OM126" s="19" t="str">
        <f t="shared" ca="1" si="1026"/>
        <v>-</v>
      </c>
      <c r="ON126" s="19">
        <f t="shared" ca="1" si="1026"/>
        <v>0</v>
      </c>
      <c r="OO126" s="24">
        <v>0</v>
      </c>
    </row>
    <row r="127" spans="1:405" outlineLevel="2">
      <c r="A127" s="21">
        <f t="shared" si="158"/>
        <v>122</v>
      </c>
      <c r="B127" s="29">
        <f ca="1">OFFSET(B127,-1,-1)</f>
        <v>121</v>
      </c>
      <c r="C127">
        <v>204</v>
      </c>
      <c r="D127" s="144" t="str">
        <f t="shared" ca="1" si="988"/>
        <v>GSM</v>
      </c>
      <c r="E127" t="b">
        <v>0</v>
      </c>
      <c r="F127" t="b">
        <v>0</v>
      </c>
      <c r="G127" t="b">
        <f t="shared" si="989"/>
        <v>0</v>
      </c>
      <c r="H127" s="237">
        <f ca="1">OFFSET(H127,-1,0)</f>
        <v>2</v>
      </c>
      <c r="I127" s="237">
        <f t="shared" ref="I127:T131" ca="1" si="1027">OFFSET(I127,-1,0)</f>
        <v>1</v>
      </c>
      <c r="J127" s="237" t="str">
        <f t="shared" ca="1" si="1027"/>
        <v/>
      </c>
      <c r="K127" s="237">
        <f t="shared" ca="1" si="1027"/>
        <v>2</v>
      </c>
      <c r="L127" s="237">
        <f t="shared" ca="1" si="1027"/>
        <v>2</v>
      </c>
      <c r="M127" s="237">
        <f t="shared" ca="1" si="1027"/>
        <v>2</v>
      </c>
      <c r="N127" s="237">
        <f t="shared" ca="1" si="1027"/>
        <v>3</v>
      </c>
      <c r="O127" s="237">
        <f t="shared" ca="1" si="1027"/>
        <v>1</v>
      </c>
      <c r="P127" s="237">
        <f t="shared" ca="1" si="1027"/>
        <v>1</v>
      </c>
      <c r="Q127" s="237">
        <f t="shared" ca="1" si="1027"/>
        <v>4</v>
      </c>
      <c r="R127" s="237">
        <f t="shared" ca="1" si="1027"/>
        <v>1</v>
      </c>
      <c r="S127" s="237">
        <f t="shared" ca="1" si="1027"/>
        <v>1</v>
      </c>
      <c r="T127" s="237">
        <f t="shared" ca="1" si="1027"/>
        <v>1</v>
      </c>
      <c r="U127" s="275"/>
      <c r="V127" s="275"/>
      <c r="W127" s="237">
        <f t="shared" ref="W127:W131" ca="1" si="1028">OFFSET(W127,-1,0)</f>
        <v>0</v>
      </c>
      <c r="X127" s="275"/>
      <c r="Y127" s="275">
        <f t="shared" ref="Y127:AE130" ca="1" si="1029">OFFSET(Y127,-1,0)</f>
        <v>0</v>
      </c>
      <c r="Z127" s="275">
        <f t="shared" ca="1" si="1029"/>
        <v>0</v>
      </c>
      <c r="AA127" s="275">
        <f t="shared" ca="1" si="1029"/>
        <v>0</v>
      </c>
      <c r="AB127" s="275">
        <f t="shared" ca="1" si="1029"/>
        <v>0</v>
      </c>
      <c r="AC127" s="275">
        <f t="shared" ca="1" si="1029"/>
        <v>0</v>
      </c>
      <c r="AD127" s="275">
        <f t="shared" ca="1" si="1029"/>
        <v>0</v>
      </c>
      <c r="AE127" s="275">
        <f t="shared" ca="1" si="1029"/>
        <v>0</v>
      </c>
      <c r="AF127" s="144">
        <f ca="1">INDEX(CHOOSE($N127,DataAutumn!i.AdultDrys,DataWinter!i.AdultDrys,DataSpring!i.AdultDrys),1,$M127)</f>
        <v>3</v>
      </c>
      <c r="AG127" s="5">
        <f t="shared" ca="1" si="990"/>
        <v>2</v>
      </c>
      <c r="AH127" s="5">
        <f t="shared" ca="1" si="990"/>
        <v>0</v>
      </c>
      <c r="AI127" s="5">
        <f t="shared" ca="1" si="991"/>
        <v>1</v>
      </c>
      <c r="AJ127">
        <f t="shared" ca="1" si="992"/>
        <v>1</v>
      </c>
      <c r="AL127" s="231" t="str">
        <f ca="1">TEXT(LEFT(OFFSET(AL127,-1,0),5)+1,"00000")&amp;MID(OFFSET(AL127,-1,0),6,FIND(" ",OFFSET(AL127,-1,0),7)-5)
&amp; $D127           &amp; " Day"&amp;INDEX(i.DOY,$N127,1)              &amp; IF($IG127=0," FWM","")&amp;IF($IG127=1," MWM","")&amp;IF($IG127=5," Mat","")&amp;IF($IH127=TRUE,"&amp;BBT","    ")
&amp;INDEX(DataMaster!$B$98:$B$104,$Q127,0)    &amp;IF(JL127," SR"&amp;JM127,"")&amp; " WP"&amp;TEXT($LW127*100,"000p")           &amp; " MP"&amp;TEXT($LX127*100,"000p")           &amp; " GP"&amp;TEXT($MG127*100,"000p")
&amp; " (F"&amp;3+COUNTIF($CV127:$CY127,TRUE)&amp;3&amp;"N"&amp;$DM127&amp;$DN127&amp;")"</f>
        <v>00002 FeedSupply_DSP GSM Day204 MWM    Prime SR10.24125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993"/>
        <v>0</v>
      </c>
      <c r="AY127" s="5" t="str">
        <f t="shared" ca="1" si="993"/>
        <v>-</v>
      </c>
      <c r="AZ127" s="5" t="b">
        <f t="shared" ca="1" si="993"/>
        <v>0</v>
      </c>
      <c r="BA127" s="5" t="b">
        <f t="shared" ca="1" si="993"/>
        <v>1</v>
      </c>
      <c r="BB127" s="5" t="b">
        <f t="shared" ca="1" si="993"/>
        <v>1</v>
      </c>
      <c r="BC127" s="144">
        <f t="shared" ca="1" si="993"/>
        <v>0</v>
      </c>
      <c r="BD127" s="19" t="b">
        <f t="shared" ca="1" si="994"/>
        <v>1</v>
      </c>
      <c r="BE127" s="9"/>
      <c r="BF127" s="5" t="str">
        <f t="shared" ca="1" si="995"/>
        <v>-</v>
      </c>
      <c r="BG127" s="19" t="str">
        <f t="shared" ca="1" si="996"/>
        <v>-</v>
      </c>
      <c r="BH127" s="19" t="str">
        <f t="shared" ca="1" si="996"/>
        <v>-</v>
      </c>
      <c r="BI127" s="19" t="str">
        <f t="shared" ca="1" si="996"/>
        <v>-</v>
      </c>
      <c r="BJ127" s="5" t="str">
        <f t="shared" ca="1" si="997"/>
        <v>-</v>
      </c>
      <c r="BK127" s="19" t="str">
        <f t="shared" ca="1" si="998"/>
        <v>-</v>
      </c>
      <c r="BL127" s="5" t="str">
        <f t="shared" ca="1" si="999"/>
        <v>-</v>
      </c>
      <c r="BM127" s="19" t="str">
        <f t="shared" ca="1" si="1000"/>
        <v>-</v>
      </c>
      <c r="BN127" s="19" t="str">
        <f t="shared" ca="1" si="1000"/>
        <v>-</v>
      </c>
      <c r="BO127" s="19" t="str">
        <f t="shared" ca="1" si="1000"/>
        <v>-</v>
      </c>
      <c r="BP127" s="5" t="str">
        <f t="shared" ca="1" si="1001"/>
        <v>-</v>
      </c>
      <c r="BQ127" s="9"/>
      <c r="BR127" s="19" t="str">
        <f t="shared" ca="1" si="1002"/>
        <v>-</v>
      </c>
      <c r="BS127" s="19" t="str">
        <f t="shared" ca="1" si="1002"/>
        <v>-</v>
      </c>
      <c r="BT127" s="19" t="str">
        <f t="shared" ca="1" si="1002"/>
        <v>-</v>
      </c>
      <c r="BU127" s="19" t="str">
        <f t="shared" ca="1" si="1002"/>
        <v>-</v>
      </c>
      <c r="BV127" s="19" t="str">
        <f t="shared" ca="1" si="1002"/>
        <v>-</v>
      </c>
      <c r="BW127" s="19" t="str">
        <f t="shared" ca="1" si="1002"/>
        <v>-</v>
      </c>
      <c r="BX127" s="19" t="str">
        <f t="shared" ca="1" si="1002"/>
        <v>-</v>
      </c>
      <c r="BY127" s="19" t="str">
        <f t="shared" ca="1" si="1002"/>
        <v>-</v>
      </c>
      <c r="BZ127" s="19" t="str">
        <f t="shared" ca="1" si="1002"/>
        <v>-</v>
      </c>
      <c r="CA127" s="19" t="str">
        <f t="shared" ca="1" si="1002"/>
        <v>-</v>
      </c>
      <c r="CB127" s="9"/>
      <c r="CC127" s="12" t="b">
        <v>1</v>
      </c>
      <c r="CD127" s="12" t="b">
        <v>0</v>
      </c>
      <c r="CE127" s="12" t="b">
        <v>1</v>
      </c>
      <c r="CF127" s="12">
        <f ca="1">VALUE($Q127&amp;$S127&amp;"01")</f>
        <v>4101</v>
      </c>
      <c r="CG127" s="12" t="b">
        <v>0</v>
      </c>
      <c r="CH127" s="12" t="s">
        <v>34</v>
      </c>
      <c r="CI127" s="19" t="b">
        <f t="shared" ref="CI127:CM131" ca="1" si="1030">OFFSET(CI$5,$B127,0)</f>
        <v>1</v>
      </c>
      <c r="CJ127" s="12">
        <f ca="1">VALUE($Q127&amp;$S127&amp;"02")</f>
        <v>4102</v>
      </c>
      <c r="CK127" s="19" t="str">
        <f t="shared" ca="1" si="1030"/>
        <v>-</v>
      </c>
      <c r="CL127" s="19">
        <f t="shared" ca="1" si="1030"/>
        <v>1</v>
      </c>
      <c r="CM127" s="19">
        <f t="shared" ca="1" si="1030"/>
        <v>1</v>
      </c>
      <c r="CN127" s="9"/>
      <c r="CO127" s="444">
        <f t="shared" ca="1" si="1004"/>
        <v>652</v>
      </c>
      <c r="CP127" s="444">
        <f t="shared" ca="1" si="1004"/>
        <v>686</v>
      </c>
      <c r="CQ127" s="444">
        <f t="shared" ca="1" si="1004"/>
        <v>721</v>
      </c>
      <c r="CR127" s="152">
        <f t="shared" ca="1" si="1005"/>
        <v>378</v>
      </c>
      <c r="CS127" s="152">
        <f t="shared" ca="1" si="1005"/>
        <v>413</v>
      </c>
      <c r="CT127" s="152">
        <f t="shared" ca="1" si="1005"/>
        <v>448</v>
      </c>
      <c r="CU127" s="19" t="str">
        <f t="shared" ca="1" si="1006"/>
        <v>-</v>
      </c>
      <c r="CV127" s="12" t="b">
        <v>0</v>
      </c>
      <c r="CW127" s="12" t="b">
        <v>0</v>
      </c>
      <c r="CX127" s="12" t="b">
        <v>0</v>
      </c>
      <c r="CY127" s="12" t="b">
        <v>0</v>
      </c>
      <c r="CZ127" s="19" t="b">
        <f t="shared" ca="1" si="1006"/>
        <v>1</v>
      </c>
      <c r="DA127" s="19">
        <f t="shared" ca="1" si="1006"/>
        <v>0</v>
      </c>
      <c r="DB127" s="19">
        <f t="shared" ca="1" si="1006"/>
        <v>0</v>
      </c>
      <c r="DC127" s="19">
        <f t="shared" ca="1" si="1006"/>
        <v>0</v>
      </c>
      <c r="DD127" s="19">
        <f t="shared" ca="1" si="1006"/>
        <v>0</v>
      </c>
      <c r="DE127" s="19">
        <f t="shared" ca="1" si="1006"/>
        <v>0</v>
      </c>
      <c r="DF127" s="19">
        <f t="shared" ca="1" si="1006"/>
        <v>0</v>
      </c>
      <c r="DG127" s="19">
        <f t="shared" ca="1" si="1006"/>
        <v>0</v>
      </c>
      <c r="DH127" s="19">
        <f t="shared" ca="1" si="1006"/>
        <v>0</v>
      </c>
      <c r="DI127" s="19">
        <f t="shared" ca="1" si="1006"/>
        <v>0</v>
      </c>
      <c r="DJ127" s="19">
        <f t="shared" ca="1" si="1006"/>
        <v>0</v>
      </c>
      <c r="DK127" s="19">
        <f t="shared" ca="1" si="1006"/>
        <v>0</v>
      </c>
      <c r="DL127" s="19">
        <f t="shared" ca="1" si="1007"/>
        <v>0</v>
      </c>
      <c r="DM127" s="12">
        <v>3</v>
      </c>
      <c r="DN127" s="12">
        <v>3</v>
      </c>
      <c r="DO127" s="12">
        <v>0</v>
      </c>
      <c r="DP127" s="12">
        <v>2</v>
      </c>
      <c r="DQ127" s="12">
        <v>-2</v>
      </c>
      <c r="DR127" s="19" t="str">
        <f t="shared" ca="1" si="1007"/>
        <v>-</v>
      </c>
      <c r="DS127" s="19" t="str">
        <f t="shared" ca="1" si="1007"/>
        <v>-</v>
      </c>
      <c r="DT127" s="19" t="str">
        <f t="shared" ca="1" si="1007"/>
        <v>-</v>
      </c>
      <c r="DU127" s="251">
        <f t="shared" ref="DU127:DU130" si="1031">DO127</f>
        <v>0</v>
      </c>
      <c r="DV127" s="251">
        <f>DP127</f>
        <v>2</v>
      </c>
      <c r="DW127" s="251">
        <f t="shared" ref="DW127:DW130" si="1032">DQ127</f>
        <v>-2</v>
      </c>
      <c r="DX127" s="19" t="str">
        <f t="shared" ca="1" si="1007"/>
        <v>-</v>
      </c>
      <c r="DY127" s="19" t="str">
        <f t="shared" ca="1" si="1007"/>
        <v>-</v>
      </c>
      <c r="DZ127" s="19" t="str">
        <f t="shared" ca="1" si="1007"/>
        <v>-</v>
      </c>
      <c r="EA127" s="19" t="str">
        <f t="shared" ca="1" si="1007"/>
        <v>-</v>
      </c>
      <c r="EB127" s="19" t="str">
        <f t="shared" ca="1" si="1007"/>
        <v>-</v>
      </c>
      <c r="EC127" s="19" t="str">
        <f t="shared" ca="1" si="1007"/>
        <v>-</v>
      </c>
      <c r="ED127" s="19">
        <f t="shared" ca="1" si="1007"/>
        <v>0</v>
      </c>
      <c r="EE127" s="19">
        <f t="shared" ca="1" si="1007"/>
        <v>0</v>
      </c>
      <c r="EF127" s="19">
        <f t="shared" ca="1" si="1007"/>
        <v>0</v>
      </c>
      <c r="EG127" s="19">
        <f t="shared" ca="1" si="1007"/>
        <v>0</v>
      </c>
      <c r="EH127" s="19">
        <f t="shared" ca="1" si="1007"/>
        <v>0</v>
      </c>
      <c r="EI127" s="19">
        <f t="shared" ca="1" si="1007"/>
        <v>0</v>
      </c>
      <c r="EJ127" s="19">
        <f t="shared" ca="1" si="1007"/>
        <v>0</v>
      </c>
      <c r="EK127" s="19">
        <f t="shared" ca="1" si="1007"/>
        <v>0</v>
      </c>
      <c r="EL127" s="19">
        <f t="shared" ca="1" si="1007"/>
        <v>0</v>
      </c>
      <c r="EM127" s="19">
        <f t="shared" ca="1" si="1007"/>
        <v>0</v>
      </c>
      <c r="EN127" s="19">
        <f t="shared" ca="1" si="1007"/>
        <v>0</v>
      </c>
      <c r="EO127" s="19">
        <f t="shared" ca="1" si="1007"/>
        <v>0</v>
      </c>
      <c r="EP127" s="19">
        <f t="shared" ca="1" si="1007"/>
        <v>0</v>
      </c>
      <c r="EQ127" s="19">
        <f t="shared" ca="1" si="1007"/>
        <v>0</v>
      </c>
      <c r="ER127" s="19">
        <f t="shared" ca="1" si="1007"/>
        <v>0</v>
      </c>
      <c r="ES127" s="19">
        <f t="shared" ca="1" si="1007"/>
        <v>0</v>
      </c>
      <c r="ET127" s="19">
        <f t="shared" ca="1" si="1008"/>
        <v>0</v>
      </c>
      <c r="EU127" s="19">
        <f t="shared" ca="1" si="1008"/>
        <v>0</v>
      </c>
      <c r="EV127" s="19">
        <f t="shared" ca="1" si="1008"/>
        <v>0</v>
      </c>
      <c r="EW127" s="19">
        <f t="shared" ca="1" si="1008"/>
        <v>0</v>
      </c>
      <c r="EX127" s="19">
        <f t="shared" ca="1" si="1008"/>
        <v>0</v>
      </c>
      <c r="EY127" s="19">
        <f t="shared" ca="1" si="1008"/>
        <v>0</v>
      </c>
      <c r="EZ127" s="19">
        <f t="shared" ca="1" si="1008"/>
        <v>0</v>
      </c>
      <c r="FA127" s="19">
        <f t="shared" ca="1" si="1008"/>
        <v>0</v>
      </c>
      <c r="FB127" s="19">
        <f t="shared" ca="1" si="1008"/>
        <v>0</v>
      </c>
      <c r="FC127" s="19">
        <f t="shared" ca="1" si="1008"/>
        <v>0</v>
      </c>
      <c r="FD127" s="19">
        <f t="shared" ca="1" si="1008"/>
        <v>0</v>
      </c>
      <c r="FE127" s="19">
        <f t="shared" ca="1" si="1008"/>
        <v>0</v>
      </c>
      <c r="FF127" s="19">
        <f t="shared" ca="1" si="1008"/>
        <v>0</v>
      </c>
      <c r="FG127" s="19">
        <f t="shared" ca="1" si="1008"/>
        <v>0</v>
      </c>
      <c r="FH127" s="19">
        <f t="shared" ca="1" si="1008"/>
        <v>0</v>
      </c>
      <c r="FI127" s="19">
        <f t="shared" ca="1" si="1008"/>
        <v>0</v>
      </c>
      <c r="FJ127" s="19">
        <f t="shared" ca="1" si="1009"/>
        <v>0</v>
      </c>
      <c r="FK127" s="19">
        <f t="shared" ca="1" si="1009"/>
        <v>0</v>
      </c>
      <c r="FL127" s="19">
        <f t="shared" ca="1" si="1009"/>
        <v>0</v>
      </c>
      <c r="FM127" s="19">
        <f t="shared" ca="1" si="1009"/>
        <v>0</v>
      </c>
      <c r="FN127" s="19">
        <f t="shared" ca="1" si="1009"/>
        <v>0</v>
      </c>
      <c r="FO127" s="19">
        <f t="shared" ca="1" si="1009"/>
        <v>0</v>
      </c>
      <c r="FP127" s="19">
        <f t="shared" ca="1" si="1009"/>
        <v>0</v>
      </c>
      <c r="FQ127" s="19">
        <f t="shared" ca="1" si="1009"/>
        <v>0</v>
      </c>
      <c r="FR127" s="19">
        <f t="shared" ca="1" si="1009"/>
        <v>0</v>
      </c>
      <c r="FS127" s="19">
        <f t="shared" ca="1" si="1009"/>
        <v>0</v>
      </c>
      <c r="FT127" s="19">
        <f t="shared" ca="1" si="1009"/>
        <v>0</v>
      </c>
      <c r="FU127" s="19">
        <f t="shared" ca="1" si="1009"/>
        <v>0</v>
      </c>
      <c r="FV127" s="19">
        <f t="shared" ca="1" si="1009"/>
        <v>0</v>
      </c>
      <c r="FW127" s="19">
        <f t="shared" ca="1" si="1009"/>
        <v>0</v>
      </c>
      <c r="FX127" s="19">
        <f t="shared" ca="1" si="1009"/>
        <v>0</v>
      </c>
      <c r="FY127" s="19">
        <f t="shared" ca="1" si="1009"/>
        <v>0</v>
      </c>
      <c r="FZ127" s="19">
        <f t="shared" ca="1" si="1009"/>
        <v>0</v>
      </c>
      <c r="GA127" s="19">
        <f t="shared" ca="1" si="1009"/>
        <v>0</v>
      </c>
      <c r="GB127" s="19">
        <f t="shared" ca="1" si="1009"/>
        <v>0</v>
      </c>
      <c r="GC127" s="19">
        <f t="shared" ca="1" si="1009"/>
        <v>0</v>
      </c>
      <c r="GD127" s="19">
        <f t="shared" ca="1" si="1009"/>
        <v>0</v>
      </c>
      <c r="GE127" s="19">
        <f t="shared" ca="1" si="1009"/>
        <v>0</v>
      </c>
      <c r="GF127" s="19">
        <f t="shared" ca="1" si="1009"/>
        <v>0</v>
      </c>
      <c r="GG127" s="19">
        <f t="shared" ca="1" si="1009"/>
        <v>0</v>
      </c>
      <c r="GH127" s="19">
        <f t="shared" ca="1" si="1009"/>
        <v>0</v>
      </c>
      <c r="GI127" s="19">
        <f t="shared" ca="1" si="1009"/>
        <v>0</v>
      </c>
      <c r="GJ127" s="19">
        <f t="shared" ca="1" si="1009"/>
        <v>0</v>
      </c>
      <c r="GK127" s="19">
        <f t="shared" ca="1" si="1009"/>
        <v>0</v>
      </c>
      <c r="GL127" s="19">
        <f t="shared" ca="1" si="1009"/>
        <v>0</v>
      </c>
      <c r="GM127" s="19">
        <f t="shared" ca="1" si="1009"/>
        <v>0</v>
      </c>
      <c r="GN127" s="19">
        <f t="shared" ca="1" si="1009"/>
        <v>0</v>
      </c>
      <c r="GO127" s="19">
        <f t="shared" ca="1" si="1009"/>
        <v>0</v>
      </c>
      <c r="GP127" s="19">
        <f t="shared" ca="1" si="1009"/>
        <v>0</v>
      </c>
      <c r="GQ127" s="19">
        <f t="shared" ca="1" si="1009"/>
        <v>0</v>
      </c>
      <c r="GR127" s="19">
        <f t="shared" ca="1" si="1009"/>
        <v>0</v>
      </c>
      <c r="GS127" s="19">
        <f t="shared" ca="1" si="1009"/>
        <v>0</v>
      </c>
      <c r="GT127" s="19">
        <f t="shared" ca="1" si="1009"/>
        <v>0</v>
      </c>
      <c r="GU127" s="19">
        <f t="shared" ca="1" si="1009"/>
        <v>0</v>
      </c>
      <c r="GV127" s="19">
        <f t="shared" ca="1" si="1009"/>
        <v>0</v>
      </c>
      <c r="GW127" s="19">
        <f t="shared" ca="1" si="1009"/>
        <v>0</v>
      </c>
      <c r="GX127" s="19">
        <f t="shared" ca="1" si="1009"/>
        <v>0</v>
      </c>
      <c r="GY127" s="19">
        <f t="shared" ca="1" si="1009"/>
        <v>0</v>
      </c>
      <c r="GZ127" s="19">
        <f t="shared" ca="1" si="1009"/>
        <v>0</v>
      </c>
      <c r="HA127" s="19">
        <f t="shared" ca="1" si="1009"/>
        <v>0</v>
      </c>
      <c r="HB127" s="19">
        <f t="shared" ca="1" si="1009"/>
        <v>0</v>
      </c>
      <c r="HC127" s="19">
        <f t="shared" ca="1" si="1009"/>
        <v>0</v>
      </c>
      <c r="HD127" s="19">
        <f t="shared" ca="1" si="1009"/>
        <v>0</v>
      </c>
      <c r="HE127" s="19">
        <f t="shared" ca="1" si="1009"/>
        <v>0</v>
      </c>
      <c r="HF127" s="19">
        <f t="shared" ca="1" si="1009"/>
        <v>0</v>
      </c>
      <c r="HG127" s="19">
        <f t="shared" ca="1" si="1009"/>
        <v>0</v>
      </c>
      <c r="HH127" s="19">
        <f t="shared" ca="1" si="1009"/>
        <v>0</v>
      </c>
      <c r="HI127" s="19">
        <f t="shared" ca="1" si="1009"/>
        <v>0</v>
      </c>
      <c r="HJ127" s="19">
        <f t="shared" ca="1" si="1009"/>
        <v>0</v>
      </c>
      <c r="HK127" s="19">
        <f t="shared" ca="1" si="1009"/>
        <v>0</v>
      </c>
      <c r="HL127" s="19">
        <f t="shared" ca="1" si="1010"/>
        <v>0</v>
      </c>
      <c r="HM127" s="19">
        <f t="shared" ca="1" si="1010"/>
        <v>0</v>
      </c>
      <c r="HN127" s="19">
        <f t="shared" ca="1" si="1010"/>
        <v>0</v>
      </c>
      <c r="HO127" s="19">
        <f t="shared" ca="1" si="1010"/>
        <v>0</v>
      </c>
      <c r="HP127" s="19">
        <f t="shared" ca="1" si="1010"/>
        <v>0</v>
      </c>
      <c r="HQ127" s="19">
        <f t="shared" ca="1" si="1010"/>
        <v>0</v>
      </c>
      <c r="HR127" s="19">
        <f t="shared" ca="1" si="1010"/>
        <v>0</v>
      </c>
      <c r="HS127" s="19">
        <f t="shared" ca="1" si="1010"/>
        <v>0</v>
      </c>
      <c r="HT127" s="19">
        <f t="shared" ca="1" si="1010"/>
        <v>0</v>
      </c>
      <c r="HU127" s="19">
        <f t="shared" ca="1" si="1010"/>
        <v>0</v>
      </c>
      <c r="HV127" s="19">
        <f t="shared" ca="1" si="1010"/>
        <v>0</v>
      </c>
      <c r="HW127" s="19">
        <f t="shared" ca="1" si="1010"/>
        <v>0</v>
      </c>
      <c r="HX127" s="19">
        <f t="shared" ca="1" si="1010"/>
        <v>0</v>
      </c>
      <c r="HY127" s="19">
        <f t="shared" ca="1" si="1010"/>
        <v>0</v>
      </c>
      <c r="HZ127" s="19">
        <f t="shared" ca="1" si="1010"/>
        <v>0</v>
      </c>
      <c r="IA127" s="19">
        <f t="shared" ca="1" si="1010"/>
        <v>0</v>
      </c>
      <c r="IB127" s="19">
        <f t="shared" ca="1" si="1010"/>
        <v>0</v>
      </c>
      <c r="IC127" s="19">
        <f t="shared" ca="1" si="1010"/>
        <v>0</v>
      </c>
      <c r="ID127" s="19">
        <f t="shared" ca="1" si="1010"/>
        <v>0</v>
      </c>
      <c r="IE127" s="5">
        <f t="shared" ca="1" si="1011"/>
        <v>67</v>
      </c>
      <c r="IF127" s="9"/>
      <c r="IG127" s="5">
        <f t="shared" ca="1" si="1012"/>
        <v>1</v>
      </c>
      <c r="IH127" s="5" t="b">
        <f t="shared" ca="1" si="1012"/>
        <v>0</v>
      </c>
      <c r="II127" s="19">
        <f t="shared" ca="1" si="1013"/>
        <v>0</v>
      </c>
      <c r="IJ127" s="5">
        <f t="shared" ca="1" si="1012"/>
        <v>55</v>
      </c>
      <c r="IK127" s="19">
        <f t="shared" ca="1" si="1013"/>
        <v>1</v>
      </c>
      <c r="IL127" s="19">
        <f t="shared" ca="1" si="1013"/>
        <v>0</v>
      </c>
      <c r="IM127" s="19">
        <f t="shared" ca="1" si="1013"/>
        <v>0</v>
      </c>
      <c r="IN127" s="19">
        <f t="shared" ca="1" si="1013"/>
        <v>0</v>
      </c>
      <c r="IO127" s="19">
        <f t="shared" ca="1" si="1013"/>
        <v>0</v>
      </c>
      <c r="IP127" s="19">
        <f t="shared" ca="1" si="1013"/>
        <v>0</v>
      </c>
      <c r="IQ127" s="19">
        <f t="shared" ca="1" si="1013"/>
        <v>0</v>
      </c>
      <c r="IR127" s="19">
        <f t="shared" ca="1" si="1013"/>
        <v>0</v>
      </c>
      <c r="IS127" s="19">
        <f t="shared" ca="1" si="1013"/>
        <v>0</v>
      </c>
      <c r="IT127" s="19">
        <f t="shared" ca="1" si="1013"/>
        <v>0</v>
      </c>
      <c r="IU127" s="19">
        <f t="shared" ca="1" si="1013"/>
        <v>0</v>
      </c>
      <c r="IV127" s="19">
        <f t="shared" ca="1" si="1013"/>
        <v>0</v>
      </c>
      <c r="IW127" s="19">
        <f t="shared" ca="1" si="1013"/>
        <v>0</v>
      </c>
      <c r="IX127" s="19">
        <f t="shared" ca="1" si="1013"/>
        <v>0</v>
      </c>
      <c r="IY127" s="19">
        <f t="shared" ca="1" si="1013"/>
        <v>0</v>
      </c>
      <c r="IZ127" s="19">
        <f t="shared" ca="1" si="1013"/>
        <v>0</v>
      </c>
      <c r="JA127" s="19">
        <f t="shared" ca="1" si="1013"/>
        <v>0</v>
      </c>
      <c r="JB127" s="19">
        <f t="shared" ca="1" si="1013"/>
        <v>0</v>
      </c>
      <c r="JC127" s="19">
        <f t="shared" ca="1" si="1013"/>
        <v>0</v>
      </c>
      <c r="JD127" s="19">
        <f t="shared" ca="1" si="1013"/>
        <v>0</v>
      </c>
      <c r="JE127" s="19">
        <f t="shared" ca="1" si="1013"/>
        <v>0</v>
      </c>
      <c r="JF127" s="19">
        <f t="shared" ca="1" si="1013"/>
        <v>0</v>
      </c>
      <c r="JG127" s="19">
        <f t="shared" ca="1" si="1013"/>
        <v>1</v>
      </c>
      <c r="JH127" s="19">
        <f t="shared" ca="1" si="1013"/>
        <v>0</v>
      </c>
      <c r="JI127" s="19">
        <f t="shared" ca="1" si="1013"/>
        <v>1</v>
      </c>
      <c r="JJ127" s="9"/>
      <c r="JK127" s="5" t="b">
        <f t="shared" ca="1" si="1014"/>
        <v>0</v>
      </c>
      <c r="JL127" s="19" t="b">
        <f t="shared" ref="JL127:JM131" ca="1" si="1033">OFFSET(JL$5,$B127,0)</f>
        <v>1</v>
      </c>
      <c r="JM127" s="19">
        <f t="shared" ca="1" si="1033"/>
        <v>10.241249999999999</v>
      </c>
      <c r="JN127" s="5" t="b">
        <f t="shared" ca="1" si="1015"/>
        <v>0</v>
      </c>
      <c r="JO127" s="5" t="b">
        <f t="shared" ca="1" si="1015"/>
        <v>0</v>
      </c>
      <c r="JP127" s="5" t="b">
        <f t="shared" ca="1" si="1015"/>
        <v>1</v>
      </c>
      <c r="JQ127" s="144">
        <f t="shared" ref="JQ127:JR131" ca="1" si="1034">$O127</f>
        <v>1</v>
      </c>
      <c r="JR127" s="144">
        <f t="shared" ca="1" si="1034"/>
        <v>1</v>
      </c>
      <c r="JS127" s="19" t="str">
        <f t="shared" ref="JS127:JY131" ca="1" si="1035">OFFSET(JS$5,$B127,0)</f>
        <v>-</v>
      </c>
      <c r="JT127" s="19" t="str">
        <f t="shared" ca="1" si="1035"/>
        <v>-</v>
      </c>
      <c r="JU127" s="19" t="str">
        <f t="shared" ca="1" si="1035"/>
        <v>-</v>
      </c>
      <c r="JV127" s="19" t="str">
        <f t="shared" ca="1" si="1035"/>
        <v>-</v>
      </c>
      <c r="JW127" s="19">
        <f t="shared" ca="1" si="1035"/>
        <v>1</v>
      </c>
      <c r="JX127" s="19">
        <f t="shared" ca="1" si="1035"/>
        <v>0.66</v>
      </c>
      <c r="JY127" s="19" t="str">
        <f t="shared" ca="1" si="1035"/>
        <v>-</v>
      </c>
      <c r="JZ127" s="5" t="b" cm="1">
        <f t="array" aca="1" ref="JZ127" ca="1">IF(OR(KA127:KH127&lt;&gt;"-"),TRUE,"-")</f>
        <v>1</v>
      </c>
      <c r="KA127" s="237">
        <f ca="1">OFFSET(KA127,-1,0)</f>
        <v>2</v>
      </c>
      <c r="KB127" s="237">
        <f t="shared" ref="KB127:KH127" ca="1" si="1036">OFFSET(KB127,-1,0)</f>
        <v>2</v>
      </c>
      <c r="KC127" s="237">
        <f t="shared" ca="1" si="1036"/>
        <v>2</v>
      </c>
      <c r="KD127" s="237">
        <f t="shared" ca="1" si="1036"/>
        <v>2</v>
      </c>
      <c r="KE127" s="237">
        <f t="shared" ca="1" si="1036"/>
        <v>2</v>
      </c>
      <c r="KF127" s="237">
        <f t="shared" ca="1" si="1036"/>
        <v>2</v>
      </c>
      <c r="KG127" s="237">
        <f t="shared" ca="1" si="1036"/>
        <v>2</v>
      </c>
      <c r="KH127" s="237">
        <f t="shared" ca="1" si="1036"/>
        <v>2</v>
      </c>
      <c r="KI127" s="5" t="str">
        <f t="array" aca="1" ref="KI127" ca="1">IF(OR(KJ127:KP127&lt;&gt;"-"),TRUE,"-")</f>
        <v>-</v>
      </c>
      <c r="KJ127" s="19" t="str">
        <f t="shared" ref="KJ127:KU131" ca="1" si="1037">OFFSET(KJ$5,$B127,0)</f>
        <v>-</v>
      </c>
      <c r="KK127" s="19" t="str">
        <f t="shared" ca="1" si="1037"/>
        <v>-</v>
      </c>
      <c r="KL127" s="19" t="str">
        <f t="shared" ca="1" si="1037"/>
        <v>-</v>
      </c>
      <c r="KM127" s="19" t="str">
        <f t="shared" ca="1" si="1037"/>
        <v>-</v>
      </c>
      <c r="KN127" s="19" t="str">
        <f t="shared" ca="1" si="1037"/>
        <v>-</v>
      </c>
      <c r="KO127" s="19" t="str">
        <f t="shared" ca="1" si="1037"/>
        <v>-</v>
      </c>
      <c r="KP127" s="19" t="str">
        <f t="shared" ca="1" si="1037"/>
        <v>-</v>
      </c>
      <c r="KQ127" s="19" t="b">
        <f t="shared" ca="1" si="1037"/>
        <v>0</v>
      </c>
      <c r="KR127" s="144">
        <f t="shared" ca="1" si="1017"/>
        <v>2</v>
      </c>
      <c r="KS127" s="19">
        <f t="shared" ca="1" si="1037"/>
        <v>2</v>
      </c>
      <c r="KT127" s="19" t="b">
        <f t="shared" ca="1" si="1037"/>
        <v>0</v>
      </c>
      <c r="KU127" s="19" t="str">
        <f t="shared" ca="1" si="1037"/>
        <v>-</v>
      </c>
      <c r="KV127" s="5" t="str">
        <f t="shared" ca="1" si="1018"/>
        <v>-</v>
      </c>
      <c r="KW127" s="5" t="str">
        <f t="shared" ca="1" si="1018"/>
        <v>-</v>
      </c>
      <c r="KX127" s="5" t="str">
        <f t="shared" ca="1" si="1018"/>
        <v>-</v>
      </c>
      <c r="KY127" s="5" t="str">
        <f t="shared" ca="1" si="1018"/>
        <v>-</v>
      </c>
      <c r="KZ127" s="19" t="b">
        <f t="shared" ref="KZ127:LO131" ca="1" si="1038">OFFSET(KZ$5,$B127,0)</f>
        <v>0</v>
      </c>
      <c r="LA127" s="19" t="str">
        <f t="shared" ca="1" si="1038"/>
        <v>-</v>
      </c>
      <c r="LB127" s="19" t="str">
        <f ca="1">OFFSET(LB$5,$B127,0)</f>
        <v>-</v>
      </c>
      <c r="LC127" s="19" t="b">
        <f ca="1">OFFSET(LC$5,$B127,0)</f>
        <v>1</v>
      </c>
      <c r="LD127" s="19">
        <f t="shared" ca="1" si="1038"/>
        <v>0.75</v>
      </c>
      <c r="LE127" s="19">
        <f t="shared" ca="1" si="1038"/>
        <v>0.75</v>
      </c>
      <c r="LF127" s="19">
        <f t="shared" ca="1" si="1038"/>
        <v>0.99</v>
      </c>
      <c r="LG127" s="19">
        <f t="shared" ca="1" si="1038"/>
        <v>0.5</v>
      </c>
      <c r="LH127" s="19">
        <f t="shared" ca="1" si="1038"/>
        <v>0</v>
      </c>
      <c r="LI127" s="19">
        <f t="shared" ca="1" si="1038"/>
        <v>0</v>
      </c>
      <c r="LJ127" s="19" t="str">
        <f t="shared" ca="1" si="1038"/>
        <v>-</v>
      </c>
      <c r="LK127" s="5" t="str" cm="1">
        <f t="array" aca="1" ref="LK127" ca="1">INDEX(i.meatgrid,$Q127,LK$7)</f>
        <v>-</v>
      </c>
      <c r="LL127" s="19" t="str">
        <f t="shared" ca="1" si="1038"/>
        <v>-</v>
      </c>
      <c r="LM127" s="5">
        <f t="shared" ca="1" si="1020"/>
        <v>1</v>
      </c>
      <c r="LN127" s="9"/>
      <c r="LO127" s="19">
        <f t="shared" ca="1" si="1038"/>
        <v>70</v>
      </c>
      <c r="LP127" s="19">
        <f t="shared" ca="1" si="1021"/>
        <v>50</v>
      </c>
      <c r="LQ127" s="19">
        <f t="shared" ca="1" si="1021"/>
        <v>80</v>
      </c>
      <c r="LR127" s="19">
        <f t="shared" ca="1" si="1021"/>
        <v>50</v>
      </c>
      <c r="LS127" s="5" t="b" cm="1">
        <f t="array" aca="1" ref="LS127" ca="1">INDEX(i.meatgrid,$Q127,LS$7)</f>
        <v>0</v>
      </c>
      <c r="LT127" s="5" t="b" cm="1">
        <f t="array" aca="1" ref="LT127" ca="1">INDEX(i.meatgrid,$Q127,LT$7)</f>
        <v>0</v>
      </c>
      <c r="LU127" s="5" cm="1">
        <f t="array" aca="1" ref="LU127" ca="1">INDEX(i.meatgrid,$Q127,LU$7)</f>
        <v>40</v>
      </c>
      <c r="LV127" s="5" t="str" cm="1">
        <f t="array" aca="1" ref="LV127" ca="1">INDEX(i.meatgrid,$Q127,LV$7)</f>
        <v>-</v>
      </c>
      <c r="LW127" s="19">
        <f t="shared" ca="1" si="1022"/>
        <v>1</v>
      </c>
      <c r="LX127" s="5">
        <f t="shared" ca="1" si="1023"/>
        <v>1</v>
      </c>
      <c r="LY127" s="5" cm="1">
        <f t="array" aca="1" ref="LY127" ca="1">INDEX(i.meatgrid,$Q127,LY$7)</f>
        <v>1</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19">
        <f t="shared" ca="1" si="1024"/>
        <v>1</v>
      </c>
      <c r="MH127" s="9"/>
      <c r="MI127" s="19" t="b">
        <f t="shared" ca="1" si="1025"/>
        <v>0</v>
      </c>
      <c r="MJ127" s="19" t="b">
        <f t="shared" ca="1" si="1025"/>
        <v>0</v>
      </c>
      <c r="MK127" s="19">
        <f t="shared" ca="1" si="1025"/>
        <v>1</v>
      </c>
      <c r="ML127" s="19">
        <f t="shared" ca="1" si="1025"/>
        <v>0.75</v>
      </c>
      <c r="MM127" s="19">
        <f t="shared" ca="1" si="1025"/>
        <v>0.75</v>
      </c>
      <c r="MN127" s="19">
        <f t="shared" ca="1" si="1025"/>
        <v>0.8</v>
      </c>
      <c r="MO127" s="19">
        <f t="shared" ca="1" si="1025"/>
        <v>0.82499999999999996</v>
      </c>
      <c r="MP127" s="19">
        <f t="shared" ca="1" si="1025"/>
        <v>0.875</v>
      </c>
      <c r="MQ127" s="19">
        <f t="shared" ca="1" si="1025"/>
        <v>0.9</v>
      </c>
      <c r="MR127" s="19">
        <f t="shared" ca="1" si="1025"/>
        <v>1</v>
      </c>
      <c r="MS127" s="19">
        <f t="shared" ca="1" si="1025"/>
        <v>0.875</v>
      </c>
      <c r="MT127" s="19" t="b">
        <f t="shared" ca="1" si="1025"/>
        <v>1</v>
      </c>
      <c r="MU127" s="19">
        <f t="shared" ca="1" si="1026"/>
        <v>74.989999999999995</v>
      </c>
      <c r="MV127" s="19" t="str">
        <f t="shared" ca="1" si="1026"/>
        <v>-</v>
      </c>
      <c r="MW127" s="19" t="str">
        <f t="shared" ca="1" si="1026"/>
        <v>-</v>
      </c>
      <c r="MX127" s="19" t="str">
        <f t="shared" ca="1" si="1026"/>
        <v>-</v>
      </c>
      <c r="MY127" s="19" t="str">
        <f t="shared" ca="1" si="1026"/>
        <v>-</v>
      </c>
      <c r="MZ127" s="19" t="str">
        <f t="shared" ca="1" si="1026"/>
        <v>-</v>
      </c>
      <c r="NA127" s="19" t="str">
        <f t="shared" ca="1" si="1026"/>
        <v>-</v>
      </c>
      <c r="NB127" s="19" t="str">
        <f t="shared" ca="1" si="1026"/>
        <v>-</v>
      </c>
      <c r="NC127" s="19">
        <f t="shared" ca="1" si="1026"/>
        <v>36.99</v>
      </c>
      <c r="ND127" s="19">
        <f t="shared" ca="1" si="1026"/>
        <v>36.99</v>
      </c>
      <c r="NE127" s="19" t="str">
        <f t="shared" ca="1" si="1026"/>
        <v>-</v>
      </c>
      <c r="NF127" s="19" t="str">
        <f t="shared" ca="1" si="1026"/>
        <v>-</v>
      </c>
      <c r="NG127" s="19" t="str">
        <f t="shared" ca="1" si="1026"/>
        <v>-</v>
      </c>
      <c r="NH127" s="19" t="str">
        <f t="shared" ca="1" si="1026"/>
        <v>-</v>
      </c>
      <c r="NI127" s="19" t="str">
        <f t="shared" ca="1" si="1026"/>
        <v>-</v>
      </c>
      <c r="NJ127" s="19">
        <f t="shared" ca="1" si="1026"/>
        <v>49.99</v>
      </c>
      <c r="NK127" s="19">
        <f t="shared" ca="1" si="1026"/>
        <v>49.99</v>
      </c>
      <c r="NL127" s="19">
        <f t="shared" ca="1" si="1026"/>
        <v>49.99</v>
      </c>
      <c r="NM127" s="19">
        <f t="shared" ca="1" si="1026"/>
        <v>49.99</v>
      </c>
      <c r="NN127" s="19">
        <f t="shared" ca="1" si="1026"/>
        <v>49.99</v>
      </c>
      <c r="NO127" s="19">
        <f t="shared" ca="1" si="1026"/>
        <v>49.99</v>
      </c>
      <c r="NP127" s="19">
        <f t="shared" ca="1" si="1026"/>
        <v>49.99</v>
      </c>
      <c r="NQ127" s="19">
        <f t="shared" ca="1" si="1026"/>
        <v>49.99</v>
      </c>
      <c r="NR127" s="19">
        <f t="shared" ca="1" si="1026"/>
        <v>412.99</v>
      </c>
      <c r="NS127" s="19">
        <f t="shared" ca="1" si="1026"/>
        <v>412.99</v>
      </c>
      <c r="NT127" s="19" t="str">
        <f t="shared" ca="1" si="1026"/>
        <v>-</v>
      </c>
      <c r="NU127" s="19" t="str">
        <f t="shared" ca="1" si="1026"/>
        <v>-</v>
      </c>
      <c r="NV127" s="19" t="str">
        <f t="shared" ca="1" si="1026"/>
        <v>-</v>
      </c>
      <c r="NW127" s="19" t="str">
        <f t="shared" ca="1" si="1026"/>
        <v>-</v>
      </c>
      <c r="NX127" s="19" t="str">
        <f t="shared" ca="1" si="1026"/>
        <v>-</v>
      </c>
      <c r="NY127" s="19">
        <f t="shared" ca="1" si="1026"/>
        <v>6.8900000000000006</v>
      </c>
      <c r="NZ127" s="19">
        <f t="shared" ca="1" si="1026"/>
        <v>6.8900000000000006</v>
      </c>
      <c r="OA127" s="19">
        <f t="shared" ca="1" si="1026"/>
        <v>6.8900000000000006</v>
      </c>
      <c r="OB127" s="19">
        <f t="shared" ca="1" si="1026"/>
        <v>6.8900000000000006</v>
      </c>
      <c r="OC127" s="19">
        <f t="shared" ca="1" si="1026"/>
        <v>6.8900000000000006</v>
      </c>
      <c r="OD127" s="19">
        <f t="shared" ca="1" si="1026"/>
        <v>6.8900000000000006</v>
      </c>
      <c r="OE127" s="19">
        <f t="shared" ca="1" si="1026"/>
        <v>6.8900000000000006</v>
      </c>
      <c r="OF127" s="19">
        <f t="shared" ca="1" si="1026"/>
        <v>6.8900000000000006</v>
      </c>
      <c r="OG127" s="19">
        <f t="shared" ca="1" si="1026"/>
        <v>346.99</v>
      </c>
      <c r="OH127" s="19">
        <f t="shared" ca="1" si="1026"/>
        <v>346.99</v>
      </c>
      <c r="OI127" s="19" t="str">
        <f t="shared" ca="1" si="1026"/>
        <v>-</v>
      </c>
      <c r="OJ127" s="19" t="str">
        <f t="shared" ca="1" si="1026"/>
        <v>-</v>
      </c>
      <c r="OK127" s="19" t="str">
        <f t="shared" ca="1" si="1026"/>
        <v>-</v>
      </c>
      <c r="OL127" s="19" t="str">
        <f t="shared" ca="1" si="1026"/>
        <v>-</v>
      </c>
      <c r="OM127" s="19" t="str">
        <f t="shared" ca="1" si="1026"/>
        <v>-</v>
      </c>
      <c r="ON127" s="19">
        <f t="shared" ca="1" si="1026"/>
        <v>0</v>
      </c>
      <c r="OO127" s="24">
        <v>0</v>
      </c>
    </row>
    <row r="128" spans="1:405" outlineLevel="2">
      <c r="A128" s="21">
        <f t="shared" si="158"/>
        <v>123</v>
      </c>
      <c r="B128" s="222">
        <f t="shared" ref="B128:B131" ca="1" si="1039">OFFSET(B128,-1,0)</f>
        <v>121</v>
      </c>
      <c r="C128">
        <v>204</v>
      </c>
      <c r="D128" s="144" t="str">
        <f t="shared" ca="1" si="988"/>
        <v>GSM</v>
      </c>
      <c r="E128" t="b">
        <v>0</v>
      </c>
      <c r="F128" t="b">
        <v>0</v>
      </c>
      <c r="G128" t="b">
        <f t="shared" si="989"/>
        <v>0</v>
      </c>
      <c r="H128" s="237">
        <f t="shared" ref="H128:T131" ca="1" si="1040">OFFSET(H128,-1,0)</f>
        <v>2</v>
      </c>
      <c r="I128" s="237">
        <f t="shared" ca="1" si="1040"/>
        <v>1</v>
      </c>
      <c r="J128" s="237" t="str">
        <f t="shared" ca="1" si="1040"/>
        <v/>
      </c>
      <c r="K128" s="237">
        <f t="shared" ca="1" si="1040"/>
        <v>2</v>
      </c>
      <c r="L128" s="237">
        <f t="shared" ca="1" si="1027"/>
        <v>2</v>
      </c>
      <c r="M128" s="237">
        <f t="shared" ca="1" si="1027"/>
        <v>2</v>
      </c>
      <c r="N128" s="237">
        <f t="shared" ca="1" si="1027"/>
        <v>3</v>
      </c>
      <c r="O128" s="237">
        <f t="shared" ca="1" si="1027"/>
        <v>1</v>
      </c>
      <c r="P128" s="237">
        <f t="shared" ca="1" si="1027"/>
        <v>1</v>
      </c>
      <c r="Q128" s="237">
        <f t="shared" ca="1" si="1027"/>
        <v>4</v>
      </c>
      <c r="R128" s="237">
        <f t="shared" ca="1" si="1027"/>
        <v>1</v>
      </c>
      <c r="S128" s="237">
        <f t="shared" ca="1" si="1027"/>
        <v>1</v>
      </c>
      <c r="T128" s="237">
        <f t="shared" ca="1" si="1027"/>
        <v>1</v>
      </c>
      <c r="U128" s="275"/>
      <c r="V128" s="275"/>
      <c r="W128" s="237">
        <f t="shared" ca="1" si="1028"/>
        <v>0</v>
      </c>
      <c r="X128" s="275"/>
      <c r="Y128" s="275">
        <f t="shared" ca="1" si="1029"/>
        <v>0</v>
      </c>
      <c r="Z128" s="275">
        <f t="shared" ca="1" si="1029"/>
        <v>0</v>
      </c>
      <c r="AA128" s="275">
        <f t="shared" ca="1" si="1029"/>
        <v>0</v>
      </c>
      <c r="AB128" s="275">
        <f t="shared" ca="1" si="1029"/>
        <v>0</v>
      </c>
      <c r="AC128" s="275">
        <f t="shared" ca="1" si="1029"/>
        <v>0</v>
      </c>
      <c r="AD128" s="275">
        <f t="shared" ca="1" si="1029"/>
        <v>0</v>
      </c>
      <c r="AE128" s="275">
        <f t="shared" ca="1" si="1029"/>
        <v>0</v>
      </c>
      <c r="AF128" s="144">
        <f ca="1">INDEX(CHOOSE($N128,DataAutumn!i.AdultDrys,DataWinter!i.AdultDrys,DataSpring!i.AdultDrys),1,$M128)</f>
        <v>3</v>
      </c>
      <c r="AG128" s="5">
        <f t="shared" ca="1" si="990"/>
        <v>2</v>
      </c>
      <c r="AH128" s="5">
        <f t="shared" ca="1" si="990"/>
        <v>0</v>
      </c>
      <c r="AI128" s="5">
        <f t="shared" ca="1" si="991"/>
        <v>1</v>
      </c>
      <c r="AJ128">
        <f t="shared" ca="1" si="992"/>
        <v>1</v>
      </c>
      <c r="AL128" s="231" t="str">
        <f ca="1">TEXT(LEFT(OFFSET(AL128,-1,0),5)+1,"00000")&amp;MID(OFFSET(AL128,-1,0),6,FIND(" ",OFFSET(AL128,-1,0),7)-5)
&amp; $D128           &amp; " Day"&amp;INDEX(i.DOY,$N128,1)              &amp; IF($IG128=0," FWM","")&amp;IF($IG128=1," MWM","")&amp;IF($IG128=5," Mat","")&amp;IF($IH128=TRUE,"&amp;BBT","    ")
&amp;INDEX(DataMaster!$B$98:$B$104,$Q128,0)    &amp;IF(JL128," SR"&amp;JM128,"")&amp; " WP"&amp;TEXT($LW128*100,"000p")           &amp; " MP"&amp;TEXT($LX128*100,"000p")           &amp; " GP"&amp;TEXT($MG128*100,"000p")
&amp; " (F"&amp;3+COUNTIF($CV128:$CY128,TRUE)&amp;3&amp;"N"&amp;$DM128&amp;$DN128&amp;")"</f>
        <v>00003 FeedSupply_DSP GSM Day204 MWM    Prime SR10.24125 WP100p MP100p GP100p (F33N33)</v>
      </c>
      <c r="AM128" s="9" t="str">
        <f ca="1">IF(COUNTIF(AL$5:AL128,AL128)=1,"-","Dup")</f>
        <v>-</v>
      </c>
      <c r="AN128" s="9"/>
      <c r="AO128" s="237" t="str">
        <f t="shared" ref="AO128:AV131" ca="1" si="1041">OFFSET(AO128,-1,0)</f>
        <v>-</v>
      </c>
      <c r="AP128" s="237" t="str">
        <f t="shared" ca="1" si="1041"/>
        <v>-</v>
      </c>
      <c r="AQ128" s="237" t="str">
        <f t="shared" ca="1" si="1041"/>
        <v>-</v>
      </c>
      <c r="AR128" s="237" t="str">
        <f t="shared" ca="1" si="1041"/>
        <v>-</v>
      </c>
      <c r="AS128" s="237" t="str">
        <f t="shared" ca="1" si="1041"/>
        <v>-</v>
      </c>
      <c r="AT128" s="237" t="str">
        <f t="shared" ca="1" si="1041"/>
        <v>-</v>
      </c>
      <c r="AU128" s="237" t="str">
        <f t="shared" ca="1" si="1041"/>
        <v>-</v>
      </c>
      <c r="AV128" s="237" t="str">
        <f t="shared" ca="1" si="1041"/>
        <v>-</v>
      </c>
      <c r="AW128" s="9"/>
      <c r="AX128" s="5" t="b">
        <f t="shared" ca="1" si="993"/>
        <v>0</v>
      </c>
      <c r="AY128" s="5" t="str">
        <f t="shared" ca="1" si="993"/>
        <v>-</v>
      </c>
      <c r="AZ128" s="5" t="b">
        <f t="shared" ca="1" si="993"/>
        <v>0</v>
      </c>
      <c r="BA128" s="5" t="b">
        <f t="shared" ca="1" si="993"/>
        <v>1</v>
      </c>
      <c r="BB128" s="5" t="b">
        <f t="shared" ca="1" si="993"/>
        <v>1</v>
      </c>
      <c r="BC128" s="144">
        <f t="shared" ca="1" si="993"/>
        <v>0</v>
      </c>
      <c r="BD128" s="19" t="b">
        <f t="shared" ca="1" si="994"/>
        <v>1</v>
      </c>
      <c r="BE128" s="9"/>
      <c r="BF128" s="5" t="str">
        <f t="shared" ca="1" si="995"/>
        <v>-</v>
      </c>
      <c r="BG128" s="19" t="str">
        <f t="shared" ca="1" si="996"/>
        <v>-</v>
      </c>
      <c r="BH128" s="19" t="str">
        <f t="shared" ca="1" si="996"/>
        <v>-</v>
      </c>
      <c r="BI128" s="19" t="str">
        <f t="shared" ca="1" si="996"/>
        <v>-</v>
      </c>
      <c r="BJ128" s="5" t="str">
        <f t="shared" ca="1" si="997"/>
        <v>-</v>
      </c>
      <c r="BK128" s="19" t="str">
        <f t="shared" ca="1" si="998"/>
        <v>-</v>
      </c>
      <c r="BL128" s="5" t="str">
        <f t="shared" ca="1" si="999"/>
        <v>-</v>
      </c>
      <c r="BM128" s="19" t="str">
        <f t="shared" ca="1" si="1000"/>
        <v>-</v>
      </c>
      <c r="BN128" s="19" t="str">
        <f t="shared" ca="1" si="1000"/>
        <v>-</v>
      </c>
      <c r="BO128" s="19" t="str">
        <f t="shared" ca="1" si="1000"/>
        <v>-</v>
      </c>
      <c r="BP128" s="5" t="str">
        <f t="shared" ca="1" si="1001"/>
        <v>-</v>
      </c>
      <c r="BQ128" s="9"/>
      <c r="BR128" s="19" t="str">
        <f t="shared" ca="1" si="1002"/>
        <v>-</v>
      </c>
      <c r="BS128" s="19" t="str">
        <f t="shared" ca="1" si="1002"/>
        <v>-</v>
      </c>
      <c r="BT128" s="19" t="str">
        <f t="shared" ca="1" si="1002"/>
        <v>-</v>
      </c>
      <c r="BU128" s="19" t="str">
        <f t="shared" ca="1" si="1002"/>
        <v>-</v>
      </c>
      <c r="BV128" s="19" t="str">
        <f t="shared" ca="1" si="1002"/>
        <v>-</v>
      </c>
      <c r="BW128" s="19" t="str">
        <f t="shared" ca="1" si="1002"/>
        <v>-</v>
      </c>
      <c r="BX128" s="19" t="str">
        <f t="shared" ca="1" si="1002"/>
        <v>-</v>
      </c>
      <c r="BY128" s="19" t="str">
        <f t="shared" ca="1" si="1002"/>
        <v>-</v>
      </c>
      <c r="BZ128" s="19" t="str">
        <f t="shared" ca="1" si="1002"/>
        <v>-</v>
      </c>
      <c r="CA128" s="19" t="str">
        <f t="shared" ca="1" si="1002"/>
        <v>-</v>
      </c>
      <c r="CB128" s="9"/>
      <c r="CC128" s="237" t="b">
        <f ca="1">OFFSET(CC128,-1,0)</f>
        <v>1</v>
      </c>
      <c r="CD128" s="12" t="b">
        <v>0</v>
      </c>
      <c r="CE128" s="237" t="b">
        <f ca="1">OFFSET(CE128,-1,0)</f>
        <v>1</v>
      </c>
      <c r="CF128" s="251">
        <f t="shared" ref="CF128:CF131" ca="1" si="1042">IF(OFFSET($E128,-1,0),OFFSET($CJ128,-1,0),OFFSET(CF128,-1,0))</f>
        <v>4101</v>
      </c>
      <c r="CG128" s="237" t="b">
        <f ca="1">OFFSET(CG128,-1,0)</f>
        <v>0</v>
      </c>
      <c r="CH128" s="12" t="s">
        <v>34</v>
      </c>
      <c r="CI128" s="19" t="b">
        <f t="shared" ca="1" si="1030"/>
        <v>1</v>
      </c>
      <c r="CJ128" s="237">
        <f t="shared" ref="CJ128:CJ131" ca="1" si="1043">OFFSET(CJ128,-1,0)+1</f>
        <v>4103</v>
      </c>
      <c r="CK128" s="19" t="str">
        <f t="shared" ca="1" si="1030"/>
        <v>-</v>
      </c>
      <c r="CL128" s="19">
        <f t="shared" ca="1" si="1030"/>
        <v>1</v>
      </c>
      <c r="CM128" s="19">
        <f t="shared" ca="1" si="1030"/>
        <v>1</v>
      </c>
      <c r="CN128" s="9"/>
      <c r="CO128" s="444">
        <f t="shared" ca="1" si="1004"/>
        <v>652</v>
      </c>
      <c r="CP128" s="444">
        <f t="shared" ca="1" si="1004"/>
        <v>686</v>
      </c>
      <c r="CQ128" s="444">
        <f t="shared" ca="1" si="1004"/>
        <v>721</v>
      </c>
      <c r="CR128" s="152">
        <f t="shared" ca="1" si="1005"/>
        <v>378</v>
      </c>
      <c r="CS128" s="152">
        <f t="shared" ca="1" si="1005"/>
        <v>413</v>
      </c>
      <c r="CT128" s="152">
        <f t="shared" ca="1" si="1005"/>
        <v>448</v>
      </c>
      <c r="CU128" s="19" t="str">
        <f t="shared" ca="1" si="1006"/>
        <v>-</v>
      </c>
      <c r="CV128" s="12" t="b">
        <v>0</v>
      </c>
      <c r="CW128" s="12" t="b">
        <v>0</v>
      </c>
      <c r="CX128" s="12" t="b">
        <v>0</v>
      </c>
      <c r="CY128" s="12" t="b">
        <v>0</v>
      </c>
      <c r="CZ128" s="19" t="b">
        <f t="shared" ca="1" si="1006"/>
        <v>1</v>
      </c>
      <c r="DA128" s="19">
        <f t="shared" ca="1" si="1006"/>
        <v>0</v>
      </c>
      <c r="DB128" s="19">
        <f t="shared" ca="1" si="1006"/>
        <v>0</v>
      </c>
      <c r="DC128" s="19">
        <f t="shared" ca="1" si="1006"/>
        <v>0</v>
      </c>
      <c r="DD128" s="19">
        <f t="shared" ca="1" si="1006"/>
        <v>0</v>
      </c>
      <c r="DE128" s="19">
        <f t="shared" ca="1" si="1006"/>
        <v>0</v>
      </c>
      <c r="DF128" s="19">
        <f t="shared" ca="1" si="1006"/>
        <v>0</v>
      </c>
      <c r="DG128" s="19">
        <f t="shared" ca="1" si="1006"/>
        <v>0</v>
      </c>
      <c r="DH128" s="19">
        <f t="shared" ca="1" si="1006"/>
        <v>0</v>
      </c>
      <c r="DI128" s="19">
        <f t="shared" ca="1" si="1006"/>
        <v>0</v>
      </c>
      <c r="DJ128" s="19">
        <f t="shared" ca="1" si="1006"/>
        <v>0</v>
      </c>
      <c r="DK128" s="19">
        <f t="shared" ca="1" si="1006"/>
        <v>0</v>
      </c>
      <c r="DL128" s="19">
        <f t="shared" ca="1" si="1007"/>
        <v>0</v>
      </c>
      <c r="DM128" s="12">
        <v>3</v>
      </c>
      <c r="DN128" s="12">
        <v>3</v>
      </c>
      <c r="DO128" s="19">
        <f t="shared" ref="DO128:DR131" ca="1" si="1044">OFFSET(DO$5,$B128,0)</f>
        <v>0</v>
      </c>
      <c r="DP128" s="12">
        <v>2</v>
      </c>
      <c r="DQ128" s="12">
        <v>-2</v>
      </c>
      <c r="DR128" s="19" t="str">
        <f t="shared" ca="1" si="1007"/>
        <v>-</v>
      </c>
      <c r="DS128" s="19" t="str">
        <f t="shared" ca="1" si="1007"/>
        <v>-</v>
      </c>
      <c r="DT128" s="19" t="str">
        <f t="shared" ca="1" si="1007"/>
        <v>-</v>
      </c>
      <c r="DU128" s="251">
        <f t="shared" ca="1" si="1031"/>
        <v>0</v>
      </c>
      <c r="DV128" s="251">
        <f t="shared" ref="DV128:DV130" si="1045">DP128</f>
        <v>2</v>
      </c>
      <c r="DW128" s="251">
        <f t="shared" si="1032"/>
        <v>-2</v>
      </c>
      <c r="DX128" s="19" t="str">
        <f t="shared" ca="1" si="1007"/>
        <v>-</v>
      </c>
      <c r="DY128" s="19" t="str">
        <f t="shared" ca="1" si="1007"/>
        <v>-</v>
      </c>
      <c r="DZ128" s="19" t="str">
        <f t="shared" ca="1" si="1007"/>
        <v>-</v>
      </c>
      <c r="EA128" s="19" t="str">
        <f t="shared" ca="1" si="1007"/>
        <v>-</v>
      </c>
      <c r="EB128" s="19" t="str">
        <f t="shared" ca="1" si="1007"/>
        <v>-</v>
      </c>
      <c r="EC128" s="19" t="str">
        <f t="shared" ca="1" si="1007"/>
        <v>-</v>
      </c>
      <c r="ED128" s="19">
        <f t="shared" ca="1" si="1007"/>
        <v>0</v>
      </c>
      <c r="EE128" s="19">
        <f t="shared" ca="1" si="1007"/>
        <v>0</v>
      </c>
      <c r="EF128" s="19">
        <f t="shared" ca="1" si="1007"/>
        <v>0</v>
      </c>
      <c r="EG128" s="19">
        <f t="shared" ca="1" si="1007"/>
        <v>0</v>
      </c>
      <c r="EH128" s="19">
        <f t="shared" ca="1" si="1007"/>
        <v>0</v>
      </c>
      <c r="EI128" s="19">
        <f t="shared" ca="1" si="1007"/>
        <v>0</v>
      </c>
      <c r="EJ128" s="19">
        <f t="shared" ca="1" si="1007"/>
        <v>0</v>
      </c>
      <c r="EK128" s="19">
        <f t="shared" ca="1" si="1007"/>
        <v>0</v>
      </c>
      <c r="EL128" s="19">
        <f t="shared" ca="1" si="1007"/>
        <v>0</v>
      </c>
      <c r="EM128" s="19">
        <f t="shared" ca="1" si="1007"/>
        <v>0</v>
      </c>
      <c r="EN128" s="19">
        <f t="shared" ca="1" si="1007"/>
        <v>0</v>
      </c>
      <c r="EO128" s="19">
        <f t="shared" ca="1" si="1007"/>
        <v>0</v>
      </c>
      <c r="EP128" s="19">
        <f t="shared" ca="1" si="1007"/>
        <v>0</v>
      </c>
      <c r="EQ128" s="19">
        <f t="shared" ca="1" si="1007"/>
        <v>0</v>
      </c>
      <c r="ER128" s="19">
        <f t="shared" ca="1" si="1007"/>
        <v>0</v>
      </c>
      <c r="ES128" s="19">
        <f t="shared" ca="1" si="1007"/>
        <v>0</v>
      </c>
      <c r="ET128" s="19">
        <f t="shared" ca="1" si="1008"/>
        <v>0</v>
      </c>
      <c r="EU128" s="19">
        <f t="shared" ca="1" si="1008"/>
        <v>0</v>
      </c>
      <c r="EV128" s="19">
        <f t="shared" ca="1" si="1008"/>
        <v>0</v>
      </c>
      <c r="EW128" s="19">
        <f t="shared" ca="1" si="1008"/>
        <v>0</v>
      </c>
      <c r="EX128" s="19">
        <f t="shared" ca="1" si="1008"/>
        <v>0</v>
      </c>
      <c r="EY128" s="19">
        <f t="shared" ca="1" si="1008"/>
        <v>0</v>
      </c>
      <c r="EZ128" s="19">
        <f t="shared" ca="1" si="1008"/>
        <v>0</v>
      </c>
      <c r="FA128" s="19">
        <f t="shared" ca="1" si="1008"/>
        <v>0</v>
      </c>
      <c r="FB128" s="19">
        <f t="shared" ca="1" si="1008"/>
        <v>0</v>
      </c>
      <c r="FC128" s="19">
        <f t="shared" ca="1" si="1008"/>
        <v>0</v>
      </c>
      <c r="FD128" s="19">
        <f t="shared" ca="1" si="1008"/>
        <v>0</v>
      </c>
      <c r="FE128" s="19">
        <f t="shared" ca="1" si="1008"/>
        <v>0</v>
      </c>
      <c r="FF128" s="19">
        <f t="shared" ca="1" si="1008"/>
        <v>0</v>
      </c>
      <c r="FG128" s="19">
        <f t="shared" ca="1" si="1008"/>
        <v>0</v>
      </c>
      <c r="FH128" s="19">
        <f t="shared" ca="1" si="1008"/>
        <v>0</v>
      </c>
      <c r="FI128" s="19">
        <f t="shared" ca="1" si="1008"/>
        <v>0</v>
      </c>
      <c r="FJ128" s="19">
        <f t="shared" ca="1" si="1009"/>
        <v>0</v>
      </c>
      <c r="FK128" s="19">
        <f t="shared" ca="1" si="1009"/>
        <v>0</v>
      </c>
      <c r="FL128" s="19">
        <f t="shared" ca="1" si="1009"/>
        <v>0</v>
      </c>
      <c r="FM128" s="19">
        <f t="shared" ca="1" si="1009"/>
        <v>0</v>
      </c>
      <c r="FN128" s="19">
        <f t="shared" ca="1" si="1009"/>
        <v>0</v>
      </c>
      <c r="FO128" s="19">
        <f t="shared" ca="1" si="1009"/>
        <v>0</v>
      </c>
      <c r="FP128" s="19">
        <f t="shared" ca="1" si="1009"/>
        <v>0</v>
      </c>
      <c r="FQ128" s="19">
        <f t="shared" ca="1" si="1009"/>
        <v>0</v>
      </c>
      <c r="FR128" s="19">
        <f t="shared" ca="1" si="1009"/>
        <v>0</v>
      </c>
      <c r="FS128" s="19">
        <f t="shared" ca="1" si="1009"/>
        <v>0</v>
      </c>
      <c r="FT128" s="19">
        <f t="shared" ca="1" si="1009"/>
        <v>0</v>
      </c>
      <c r="FU128" s="19">
        <f t="shared" ca="1" si="1009"/>
        <v>0</v>
      </c>
      <c r="FV128" s="19">
        <f t="shared" ca="1" si="1009"/>
        <v>0</v>
      </c>
      <c r="FW128" s="19">
        <f t="shared" ca="1" si="1009"/>
        <v>0</v>
      </c>
      <c r="FX128" s="19">
        <f t="shared" ca="1" si="1009"/>
        <v>0</v>
      </c>
      <c r="FY128" s="19">
        <f t="shared" ca="1" si="1009"/>
        <v>0</v>
      </c>
      <c r="FZ128" s="19">
        <f t="shared" ca="1" si="1009"/>
        <v>0</v>
      </c>
      <c r="GA128" s="19">
        <f t="shared" ca="1" si="1009"/>
        <v>0</v>
      </c>
      <c r="GB128" s="19">
        <f t="shared" ca="1" si="1009"/>
        <v>0</v>
      </c>
      <c r="GC128" s="19">
        <f t="shared" ca="1" si="1009"/>
        <v>0</v>
      </c>
      <c r="GD128" s="19">
        <f t="shared" ca="1" si="1009"/>
        <v>0</v>
      </c>
      <c r="GE128" s="19">
        <f t="shared" ca="1" si="1009"/>
        <v>0</v>
      </c>
      <c r="GF128" s="19">
        <f t="shared" ca="1" si="1009"/>
        <v>0</v>
      </c>
      <c r="GG128" s="19">
        <f t="shared" ca="1" si="1009"/>
        <v>0</v>
      </c>
      <c r="GH128" s="19">
        <f t="shared" ca="1" si="1009"/>
        <v>0</v>
      </c>
      <c r="GI128" s="19">
        <f t="shared" ca="1" si="1009"/>
        <v>0</v>
      </c>
      <c r="GJ128" s="19">
        <f t="shared" ca="1" si="1009"/>
        <v>0</v>
      </c>
      <c r="GK128" s="19">
        <f t="shared" ca="1" si="1009"/>
        <v>0</v>
      </c>
      <c r="GL128" s="19">
        <f t="shared" ca="1" si="1009"/>
        <v>0</v>
      </c>
      <c r="GM128" s="19">
        <f t="shared" ca="1" si="1009"/>
        <v>0</v>
      </c>
      <c r="GN128" s="19">
        <f t="shared" ca="1" si="1009"/>
        <v>0</v>
      </c>
      <c r="GO128" s="19">
        <f t="shared" ca="1" si="1009"/>
        <v>0</v>
      </c>
      <c r="GP128" s="19">
        <f t="shared" ca="1" si="1009"/>
        <v>0</v>
      </c>
      <c r="GQ128" s="19">
        <f t="shared" ca="1" si="1009"/>
        <v>0</v>
      </c>
      <c r="GR128" s="19">
        <f t="shared" ca="1" si="1009"/>
        <v>0</v>
      </c>
      <c r="GS128" s="19">
        <f t="shared" ca="1" si="1009"/>
        <v>0</v>
      </c>
      <c r="GT128" s="19">
        <f t="shared" ca="1" si="1009"/>
        <v>0</v>
      </c>
      <c r="GU128" s="19">
        <f t="shared" ca="1" si="1009"/>
        <v>0</v>
      </c>
      <c r="GV128" s="19">
        <f t="shared" ca="1" si="1009"/>
        <v>0</v>
      </c>
      <c r="GW128" s="19">
        <f t="shared" ca="1" si="1009"/>
        <v>0</v>
      </c>
      <c r="GX128" s="19">
        <f t="shared" ca="1" si="1009"/>
        <v>0</v>
      </c>
      <c r="GY128" s="19">
        <f t="shared" ca="1" si="1009"/>
        <v>0</v>
      </c>
      <c r="GZ128" s="19">
        <f t="shared" ca="1" si="1009"/>
        <v>0</v>
      </c>
      <c r="HA128" s="19">
        <f t="shared" ca="1" si="1009"/>
        <v>0</v>
      </c>
      <c r="HB128" s="19">
        <f t="shared" ca="1" si="1009"/>
        <v>0</v>
      </c>
      <c r="HC128" s="19">
        <f t="shared" ca="1" si="1009"/>
        <v>0</v>
      </c>
      <c r="HD128" s="19">
        <f t="shared" ca="1" si="1009"/>
        <v>0</v>
      </c>
      <c r="HE128" s="19">
        <f t="shared" ca="1" si="1009"/>
        <v>0</v>
      </c>
      <c r="HF128" s="19">
        <f t="shared" ca="1" si="1009"/>
        <v>0</v>
      </c>
      <c r="HG128" s="19">
        <f t="shared" ca="1" si="1009"/>
        <v>0</v>
      </c>
      <c r="HH128" s="19">
        <f t="shared" ca="1" si="1009"/>
        <v>0</v>
      </c>
      <c r="HI128" s="19">
        <f t="shared" ca="1" si="1009"/>
        <v>0</v>
      </c>
      <c r="HJ128" s="19">
        <f t="shared" ca="1" si="1009"/>
        <v>0</v>
      </c>
      <c r="HK128" s="19">
        <f t="shared" ca="1" si="1009"/>
        <v>0</v>
      </c>
      <c r="HL128" s="19">
        <f t="shared" ca="1" si="1010"/>
        <v>0</v>
      </c>
      <c r="HM128" s="19">
        <f t="shared" ca="1" si="1010"/>
        <v>0</v>
      </c>
      <c r="HN128" s="19">
        <f t="shared" ca="1" si="1010"/>
        <v>0</v>
      </c>
      <c r="HO128" s="19">
        <f t="shared" ca="1" si="1010"/>
        <v>0</v>
      </c>
      <c r="HP128" s="19">
        <f t="shared" ca="1" si="1010"/>
        <v>0</v>
      </c>
      <c r="HQ128" s="19">
        <f t="shared" ca="1" si="1010"/>
        <v>0</v>
      </c>
      <c r="HR128" s="19">
        <f t="shared" ca="1" si="1010"/>
        <v>0</v>
      </c>
      <c r="HS128" s="19">
        <f t="shared" ca="1" si="1010"/>
        <v>0</v>
      </c>
      <c r="HT128" s="19">
        <f t="shared" ca="1" si="1010"/>
        <v>0</v>
      </c>
      <c r="HU128" s="19">
        <f t="shared" ca="1" si="1010"/>
        <v>0</v>
      </c>
      <c r="HV128" s="19">
        <f t="shared" ca="1" si="1010"/>
        <v>0</v>
      </c>
      <c r="HW128" s="19">
        <f t="shared" ca="1" si="1010"/>
        <v>0</v>
      </c>
      <c r="HX128" s="19">
        <f t="shared" ca="1" si="1010"/>
        <v>0</v>
      </c>
      <c r="HY128" s="19">
        <f t="shared" ca="1" si="1010"/>
        <v>0</v>
      </c>
      <c r="HZ128" s="19">
        <f t="shared" ca="1" si="1010"/>
        <v>0</v>
      </c>
      <c r="IA128" s="19">
        <f t="shared" ca="1" si="1010"/>
        <v>0</v>
      </c>
      <c r="IB128" s="19">
        <f t="shared" ca="1" si="1010"/>
        <v>0</v>
      </c>
      <c r="IC128" s="19">
        <f t="shared" ca="1" si="1010"/>
        <v>0</v>
      </c>
      <c r="ID128" s="19">
        <f t="shared" ca="1" si="1010"/>
        <v>0</v>
      </c>
      <c r="IE128" s="5">
        <f t="shared" ca="1" si="1011"/>
        <v>67</v>
      </c>
      <c r="IF128" s="9"/>
      <c r="IG128" s="5">
        <f t="shared" ca="1" si="1012"/>
        <v>1</v>
      </c>
      <c r="IH128" s="5" t="b">
        <f t="shared" ca="1" si="1012"/>
        <v>0</v>
      </c>
      <c r="II128" s="19">
        <f t="shared" ca="1" si="1013"/>
        <v>0</v>
      </c>
      <c r="IJ128" s="5">
        <f t="shared" ca="1" si="1012"/>
        <v>55</v>
      </c>
      <c r="IK128" s="19">
        <f t="shared" ca="1" si="1013"/>
        <v>1</v>
      </c>
      <c r="IL128" s="19">
        <f t="shared" ca="1" si="1013"/>
        <v>0</v>
      </c>
      <c r="IM128" s="19">
        <f t="shared" ca="1" si="1013"/>
        <v>0</v>
      </c>
      <c r="IN128" s="19">
        <f t="shared" ca="1" si="1013"/>
        <v>0</v>
      </c>
      <c r="IO128" s="19">
        <f t="shared" ca="1" si="1013"/>
        <v>0</v>
      </c>
      <c r="IP128" s="19">
        <f t="shared" ca="1" si="1013"/>
        <v>0</v>
      </c>
      <c r="IQ128" s="19">
        <f t="shared" ca="1" si="1013"/>
        <v>0</v>
      </c>
      <c r="IR128" s="19">
        <f t="shared" ca="1" si="1013"/>
        <v>0</v>
      </c>
      <c r="IS128" s="19">
        <f t="shared" ca="1" si="1013"/>
        <v>0</v>
      </c>
      <c r="IT128" s="19">
        <f t="shared" ca="1" si="1013"/>
        <v>0</v>
      </c>
      <c r="IU128" s="19">
        <f t="shared" ca="1" si="1013"/>
        <v>0</v>
      </c>
      <c r="IV128" s="19">
        <f t="shared" ca="1" si="1013"/>
        <v>0</v>
      </c>
      <c r="IW128" s="19">
        <f t="shared" ca="1" si="1013"/>
        <v>0</v>
      </c>
      <c r="IX128" s="19">
        <f t="shared" ca="1" si="1013"/>
        <v>0</v>
      </c>
      <c r="IY128" s="19">
        <f t="shared" ca="1" si="1013"/>
        <v>0</v>
      </c>
      <c r="IZ128" s="19">
        <f t="shared" ca="1" si="1013"/>
        <v>0</v>
      </c>
      <c r="JA128" s="19">
        <f t="shared" ca="1" si="1013"/>
        <v>0</v>
      </c>
      <c r="JB128" s="19">
        <f t="shared" ca="1" si="1013"/>
        <v>0</v>
      </c>
      <c r="JC128" s="19">
        <f t="shared" ca="1" si="1013"/>
        <v>0</v>
      </c>
      <c r="JD128" s="19">
        <f t="shared" ca="1" si="1013"/>
        <v>0</v>
      </c>
      <c r="JE128" s="19">
        <f t="shared" ca="1" si="1013"/>
        <v>0</v>
      </c>
      <c r="JF128" s="19">
        <f t="shared" ca="1" si="1013"/>
        <v>0</v>
      </c>
      <c r="JG128" s="19">
        <f t="shared" ca="1" si="1013"/>
        <v>1</v>
      </c>
      <c r="JH128" s="19">
        <f t="shared" ca="1" si="1013"/>
        <v>0</v>
      </c>
      <c r="JI128" s="19">
        <f t="shared" ca="1" si="1013"/>
        <v>1</v>
      </c>
      <c r="JJ128" s="9"/>
      <c r="JK128" s="5" t="b">
        <f t="shared" ca="1" si="1014"/>
        <v>0</v>
      </c>
      <c r="JL128" s="19" t="b">
        <f t="shared" ca="1" si="1033"/>
        <v>1</v>
      </c>
      <c r="JM128" s="19">
        <f t="shared" ca="1" si="1033"/>
        <v>10.241249999999999</v>
      </c>
      <c r="JN128" s="5" t="b">
        <f t="shared" ca="1" si="1015"/>
        <v>0</v>
      </c>
      <c r="JO128" s="5" t="b">
        <f t="shared" ca="1" si="1015"/>
        <v>0</v>
      </c>
      <c r="JP128" s="5" t="b">
        <f t="shared" ca="1" si="1015"/>
        <v>1</v>
      </c>
      <c r="JQ128" s="144">
        <f t="shared" ca="1" si="1034"/>
        <v>1</v>
      </c>
      <c r="JR128" s="144">
        <f t="shared" ca="1" si="1034"/>
        <v>1</v>
      </c>
      <c r="JS128" s="19" t="str">
        <f t="shared" ca="1" si="1035"/>
        <v>-</v>
      </c>
      <c r="JT128" s="19" t="str">
        <f t="shared" ca="1" si="1035"/>
        <v>-</v>
      </c>
      <c r="JU128" s="19" t="str">
        <f t="shared" ca="1" si="1035"/>
        <v>-</v>
      </c>
      <c r="JV128" s="19" t="str">
        <f t="shared" ca="1" si="1035"/>
        <v>-</v>
      </c>
      <c r="JW128" s="19">
        <f t="shared" ca="1" si="1035"/>
        <v>1</v>
      </c>
      <c r="JX128" s="19">
        <f t="shared" ca="1" si="1035"/>
        <v>0.66</v>
      </c>
      <c r="JY128" s="19" t="str">
        <f t="shared" ca="1" si="1035"/>
        <v>-</v>
      </c>
      <c r="JZ128" s="5" t="b" cm="1">
        <f t="array" aca="1" ref="JZ128" ca="1">IF(OR(KA128:KH128&lt;&gt;"-"),TRUE,"-")</f>
        <v>1</v>
      </c>
      <c r="KA128" s="237">
        <f t="shared" ref="KA128:KH131" ca="1" si="1046">OFFSET(KA128,-1,0)</f>
        <v>2</v>
      </c>
      <c r="KB128" s="237">
        <f t="shared" ca="1" si="1046"/>
        <v>2</v>
      </c>
      <c r="KC128" s="237">
        <f t="shared" ca="1" si="1046"/>
        <v>2</v>
      </c>
      <c r="KD128" s="237">
        <f t="shared" ca="1" si="1046"/>
        <v>2</v>
      </c>
      <c r="KE128" s="237">
        <f t="shared" ca="1" si="1046"/>
        <v>2</v>
      </c>
      <c r="KF128" s="237">
        <f t="shared" ca="1" si="1046"/>
        <v>2</v>
      </c>
      <c r="KG128" s="237">
        <f t="shared" ca="1" si="1046"/>
        <v>2</v>
      </c>
      <c r="KH128" s="237">
        <f t="shared" ca="1" si="1046"/>
        <v>2</v>
      </c>
      <c r="KI128" s="5" t="str">
        <f t="array" aca="1" ref="KI128" ca="1">IF(OR(KJ128:KP128&lt;&gt;"-"),TRUE,"-")</f>
        <v>-</v>
      </c>
      <c r="KJ128" s="19" t="str">
        <f t="shared" ca="1" si="1037"/>
        <v>-</v>
      </c>
      <c r="KK128" s="19" t="str">
        <f t="shared" ca="1" si="1037"/>
        <v>-</v>
      </c>
      <c r="KL128" s="19" t="str">
        <f t="shared" ca="1" si="1037"/>
        <v>-</v>
      </c>
      <c r="KM128" s="19" t="str">
        <f t="shared" ca="1" si="1037"/>
        <v>-</v>
      </c>
      <c r="KN128" s="19" t="str">
        <f t="shared" ca="1" si="1037"/>
        <v>-</v>
      </c>
      <c r="KO128" s="19" t="str">
        <f t="shared" ca="1" si="1037"/>
        <v>-</v>
      </c>
      <c r="KP128" s="19" t="str">
        <f t="shared" ca="1" si="1037"/>
        <v>-</v>
      </c>
      <c r="KQ128" s="19" t="b">
        <f t="shared" ca="1" si="1037"/>
        <v>0</v>
      </c>
      <c r="KR128" s="144">
        <f t="shared" ca="1" si="1017"/>
        <v>2</v>
      </c>
      <c r="KS128" s="19">
        <f t="shared" ca="1" si="1037"/>
        <v>2</v>
      </c>
      <c r="KT128" s="19" t="b">
        <f t="shared" ca="1" si="1037"/>
        <v>0</v>
      </c>
      <c r="KU128" s="19" t="str">
        <f t="shared" ca="1" si="1037"/>
        <v>-</v>
      </c>
      <c r="KV128" s="5" t="str">
        <f t="shared" ca="1" si="1018"/>
        <v>-</v>
      </c>
      <c r="KW128" s="5" t="str">
        <f t="shared" ca="1" si="1018"/>
        <v>-</v>
      </c>
      <c r="KX128" s="5" t="str">
        <f t="shared" ca="1" si="1018"/>
        <v>-</v>
      </c>
      <c r="KY128" s="5" t="str">
        <f t="shared" ca="1" si="1018"/>
        <v>-</v>
      </c>
      <c r="KZ128" s="19" t="b">
        <f t="shared" ca="1" si="1038"/>
        <v>0</v>
      </c>
      <c r="LA128" s="19" t="str">
        <f t="shared" ca="1" si="1038"/>
        <v>-</v>
      </c>
      <c r="LB128" s="19" t="str">
        <f ca="1">OFFSET(LB$5,$B128,0)</f>
        <v>-</v>
      </c>
      <c r="LC128" s="19" t="b">
        <f ca="1">OFFSET(LC$5,$B128,0)</f>
        <v>1</v>
      </c>
      <c r="LD128" s="19">
        <f t="shared" ca="1" si="1038"/>
        <v>0.75</v>
      </c>
      <c r="LE128" s="19">
        <f t="shared" ca="1" si="1038"/>
        <v>0.75</v>
      </c>
      <c r="LF128" s="19">
        <f t="shared" ca="1" si="1038"/>
        <v>0.99</v>
      </c>
      <c r="LG128" s="19">
        <f t="shared" ca="1" si="1038"/>
        <v>0.5</v>
      </c>
      <c r="LH128" s="19">
        <f t="shared" ca="1" si="1038"/>
        <v>0</v>
      </c>
      <c r="LI128" s="19">
        <f t="shared" ca="1" si="1038"/>
        <v>0</v>
      </c>
      <c r="LJ128" s="19" t="str">
        <f t="shared" ca="1" si="1038"/>
        <v>-</v>
      </c>
      <c r="LK128" s="5" t="str" cm="1">
        <f t="array" aca="1" ref="LK128" ca="1">INDEX(i.meatgrid,$Q128,LK$7)</f>
        <v>-</v>
      </c>
      <c r="LL128" s="19" t="str">
        <f t="shared" ca="1" si="1038"/>
        <v>-</v>
      </c>
      <c r="LM128" s="5">
        <f t="shared" ca="1" si="1020"/>
        <v>1</v>
      </c>
      <c r="LN128" s="9"/>
      <c r="LO128" s="19">
        <f t="shared" ca="1" si="1038"/>
        <v>70</v>
      </c>
      <c r="LP128" s="19">
        <f t="shared" ca="1" si="1021"/>
        <v>50</v>
      </c>
      <c r="LQ128" s="19">
        <f t="shared" ca="1" si="1021"/>
        <v>80</v>
      </c>
      <c r="LR128" s="19">
        <f t="shared" ca="1" si="1021"/>
        <v>50</v>
      </c>
      <c r="LS128" s="5" t="b" cm="1">
        <f t="array" aca="1" ref="LS128" ca="1">INDEX(i.meatgrid,$Q128,LS$7)</f>
        <v>0</v>
      </c>
      <c r="LT128" s="5" t="b" cm="1">
        <f t="array" aca="1" ref="LT128" ca="1">INDEX(i.meatgrid,$Q128,LT$7)</f>
        <v>0</v>
      </c>
      <c r="LU128" s="5" cm="1">
        <f t="array" aca="1" ref="LU128" ca="1">INDEX(i.meatgrid,$Q128,LU$7)</f>
        <v>40</v>
      </c>
      <c r="LV128" s="5" t="str" cm="1">
        <f t="array" aca="1" ref="LV128" ca="1">INDEX(i.meatgrid,$Q128,LV$7)</f>
        <v>-</v>
      </c>
      <c r="LW128" s="19">
        <f t="shared" ca="1" si="1022"/>
        <v>1</v>
      </c>
      <c r="LX128" s="5">
        <f t="shared" ca="1" si="1023"/>
        <v>1</v>
      </c>
      <c r="LY128" s="5" cm="1">
        <f t="array" aca="1" ref="LY128" ca="1">INDEX(i.meatgrid,$Q128,LY$7)</f>
        <v>1</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19">
        <f t="shared" ca="1" si="1024"/>
        <v>1</v>
      </c>
      <c r="MH128" s="9"/>
      <c r="MI128" s="19" t="b">
        <f t="shared" ca="1" si="1025"/>
        <v>0</v>
      </c>
      <c r="MJ128" s="19" t="b">
        <f t="shared" ca="1" si="1025"/>
        <v>0</v>
      </c>
      <c r="MK128" s="19">
        <f t="shared" ca="1" si="1025"/>
        <v>1</v>
      </c>
      <c r="ML128" s="19">
        <f t="shared" ca="1" si="1025"/>
        <v>0.75</v>
      </c>
      <c r="MM128" s="19">
        <f t="shared" ca="1" si="1025"/>
        <v>0.75</v>
      </c>
      <c r="MN128" s="19">
        <f t="shared" ca="1" si="1025"/>
        <v>0.8</v>
      </c>
      <c r="MO128" s="19">
        <f t="shared" ca="1" si="1025"/>
        <v>0.82499999999999996</v>
      </c>
      <c r="MP128" s="19">
        <f t="shared" ca="1" si="1025"/>
        <v>0.875</v>
      </c>
      <c r="MQ128" s="19">
        <f t="shared" ca="1" si="1025"/>
        <v>0.9</v>
      </c>
      <c r="MR128" s="19">
        <f t="shared" ca="1" si="1025"/>
        <v>1</v>
      </c>
      <c r="MS128" s="19">
        <f t="shared" ca="1" si="1025"/>
        <v>0.875</v>
      </c>
      <c r="MT128" s="19" t="b">
        <f t="shared" ca="1" si="1025"/>
        <v>1</v>
      </c>
      <c r="MU128" s="19">
        <f t="shared" ca="1" si="1025"/>
        <v>74.989999999999995</v>
      </c>
      <c r="MV128" s="19" t="str">
        <f t="shared" ca="1" si="1025"/>
        <v>-</v>
      </c>
      <c r="MW128" s="19" t="str">
        <f t="shared" ca="1" si="1025"/>
        <v>-</v>
      </c>
      <c r="MX128" s="19" t="str">
        <f t="shared" ca="1" si="1025"/>
        <v>-</v>
      </c>
      <c r="MY128" s="19" t="str">
        <f t="shared" ca="1" si="1026"/>
        <v>-</v>
      </c>
      <c r="MZ128" s="19" t="str">
        <f t="shared" ca="1" si="1026"/>
        <v>-</v>
      </c>
      <c r="NA128" s="19" t="str">
        <f t="shared" ca="1" si="1026"/>
        <v>-</v>
      </c>
      <c r="NB128" s="19" t="str">
        <f t="shared" ca="1" si="1026"/>
        <v>-</v>
      </c>
      <c r="NC128" s="19">
        <f t="shared" ca="1" si="1026"/>
        <v>36.99</v>
      </c>
      <c r="ND128" s="19">
        <f t="shared" ca="1" si="1026"/>
        <v>36.99</v>
      </c>
      <c r="NE128" s="19" t="str">
        <f t="shared" ca="1" si="1026"/>
        <v>-</v>
      </c>
      <c r="NF128" s="19" t="str">
        <f t="shared" ca="1" si="1026"/>
        <v>-</v>
      </c>
      <c r="NG128" s="19" t="str">
        <f t="shared" ca="1" si="1026"/>
        <v>-</v>
      </c>
      <c r="NH128" s="19" t="str">
        <f t="shared" ca="1" si="1026"/>
        <v>-</v>
      </c>
      <c r="NI128" s="19" t="str">
        <f t="shared" ca="1" si="1026"/>
        <v>-</v>
      </c>
      <c r="NJ128" s="19">
        <f t="shared" ca="1" si="1026"/>
        <v>49.99</v>
      </c>
      <c r="NK128" s="19">
        <f t="shared" ca="1" si="1026"/>
        <v>49.99</v>
      </c>
      <c r="NL128" s="19">
        <f t="shared" ca="1" si="1026"/>
        <v>49.99</v>
      </c>
      <c r="NM128" s="19">
        <f t="shared" ca="1" si="1026"/>
        <v>49.99</v>
      </c>
      <c r="NN128" s="19">
        <f t="shared" ca="1" si="1026"/>
        <v>49.99</v>
      </c>
      <c r="NO128" s="19">
        <f t="shared" ca="1" si="1026"/>
        <v>49.99</v>
      </c>
      <c r="NP128" s="19">
        <f t="shared" ca="1" si="1026"/>
        <v>49.99</v>
      </c>
      <c r="NQ128" s="19">
        <f t="shared" ca="1" si="1026"/>
        <v>49.99</v>
      </c>
      <c r="NR128" s="19">
        <f t="shared" ca="1" si="1026"/>
        <v>412.99</v>
      </c>
      <c r="NS128" s="19">
        <f t="shared" ca="1" si="1026"/>
        <v>412.99</v>
      </c>
      <c r="NT128" s="19" t="str">
        <f t="shared" ca="1" si="1026"/>
        <v>-</v>
      </c>
      <c r="NU128" s="19" t="str">
        <f t="shared" ca="1" si="1026"/>
        <v>-</v>
      </c>
      <c r="NV128" s="19" t="str">
        <f t="shared" ca="1" si="1026"/>
        <v>-</v>
      </c>
      <c r="NW128" s="19" t="str">
        <f t="shared" ca="1" si="1026"/>
        <v>-</v>
      </c>
      <c r="NX128" s="19" t="str">
        <f t="shared" ca="1" si="1026"/>
        <v>-</v>
      </c>
      <c r="NY128" s="19">
        <f t="shared" ca="1" si="1026"/>
        <v>6.8900000000000006</v>
      </c>
      <c r="NZ128" s="19">
        <f t="shared" ca="1" si="1026"/>
        <v>6.8900000000000006</v>
      </c>
      <c r="OA128" s="19">
        <f t="shared" ca="1" si="1026"/>
        <v>6.8900000000000006</v>
      </c>
      <c r="OB128" s="19">
        <f t="shared" ca="1" si="1026"/>
        <v>6.8900000000000006</v>
      </c>
      <c r="OC128" s="19">
        <f t="shared" ca="1" si="1026"/>
        <v>6.8900000000000006</v>
      </c>
      <c r="OD128" s="19">
        <f t="shared" ca="1" si="1026"/>
        <v>6.8900000000000006</v>
      </c>
      <c r="OE128" s="19">
        <f t="shared" ca="1" si="1026"/>
        <v>6.8900000000000006</v>
      </c>
      <c r="OF128" s="19">
        <f t="shared" ca="1" si="1026"/>
        <v>6.8900000000000006</v>
      </c>
      <c r="OG128" s="19">
        <f t="shared" ca="1" si="1026"/>
        <v>346.99</v>
      </c>
      <c r="OH128" s="19">
        <f t="shared" ca="1" si="1026"/>
        <v>346.99</v>
      </c>
      <c r="OI128" s="19" t="str">
        <f t="shared" ca="1" si="1026"/>
        <v>-</v>
      </c>
      <c r="OJ128" s="19" t="str">
        <f t="shared" ca="1" si="1026"/>
        <v>-</v>
      </c>
      <c r="OK128" s="19" t="str">
        <f t="shared" ca="1" si="1026"/>
        <v>-</v>
      </c>
      <c r="OL128" s="19" t="str">
        <f t="shared" ca="1" si="1026"/>
        <v>-</v>
      </c>
      <c r="OM128" s="19" t="str">
        <f t="shared" ca="1" si="1026"/>
        <v>-</v>
      </c>
      <c r="ON128" s="19">
        <f t="shared" ca="1" si="1026"/>
        <v>0</v>
      </c>
      <c r="OO128" s="24">
        <v>0</v>
      </c>
    </row>
    <row r="129" spans="1:405" outlineLevel="2">
      <c r="A129" s="21">
        <f t="shared" si="158"/>
        <v>124</v>
      </c>
      <c r="B129" s="222">
        <f t="shared" ca="1" si="1039"/>
        <v>121</v>
      </c>
      <c r="C129">
        <v>204</v>
      </c>
      <c r="D129" s="144" t="str">
        <f t="shared" ca="1" si="988"/>
        <v>GSM</v>
      </c>
      <c r="E129" t="b">
        <v>0</v>
      </c>
      <c r="F129" t="b">
        <v>0</v>
      </c>
      <c r="G129" t="b">
        <f t="shared" si="989"/>
        <v>0</v>
      </c>
      <c r="H129" s="237">
        <f t="shared" ca="1" si="1040"/>
        <v>2</v>
      </c>
      <c r="I129" s="237">
        <f t="shared" ca="1" si="1040"/>
        <v>1</v>
      </c>
      <c r="J129" s="237" t="str">
        <f t="shared" ca="1" si="1040"/>
        <v/>
      </c>
      <c r="K129" s="237">
        <f t="shared" ca="1" si="1040"/>
        <v>2</v>
      </c>
      <c r="L129" s="237">
        <f t="shared" ca="1" si="1027"/>
        <v>2</v>
      </c>
      <c r="M129" s="237">
        <f t="shared" ca="1" si="1027"/>
        <v>2</v>
      </c>
      <c r="N129" s="237">
        <f t="shared" ca="1" si="1027"/>
        <v>3</v>
      </c>
      <c r="O129" s="237">
        <f t="shared" ca="1" si="1027"/>
        <v>1</v>
      </c>
      <c r="P129" s="237">
        <f t="shared" ca="1" si="1027"/>
        <v>1</v>
      </c>
      <c r="Q129" s="237">
        <f t="shared" ca="1" si="1027"/>
        <v>4</v>
      </c>
      <c r="R129" s="237">
        <f t="shared" ca="1" si="1027"/>
        <v>1</v>
      </c>
      <c r="S129" s="237">
        <f t="shared" ca="1" si="1027"/>
        <v>1</v>
      </c>
      <c r="T129" s="237">
        <f t="shared" ca="1" si="1027"/>
        <v>1</v>
      </c>
      <c r="U129" s="275"/>
      <c r="V129" s="275"/>
      <c r="W129" s="237">
        <f t="shared" ca="1" si="1028"/>
        <v>0</v>
      </c>
      <c r="X129" s="275"/>
      <c r="Y129" s="275">
        <f t="shared" ca="1" si="1029"/>
        <v>0</v>
      </c>
      <c r="Z129" s="275">
        <f t="shared" ca="1" si="1029"/>
        <v>0</v>
      </c>
      <c r="AA129" s="275">
        <f t="shared" ca="1" si="1029"/>
        <v>0</v>
      </c>
      <c r="AB129" s="275">
        <f t="shared" ca="1" si="1029"/>
        <v>0</v>
      </c>
      <c r="AC129" s="275">
        <f t="shared" ca="1" si="1029"/>
        <v>0</v>
      </c>
      <c r="AD129" s="275">
        <f t="shared" ca="1" si="1029"/>
        <v>0</v>
      </c>
      <c r="AE129" s="275">
        <f t="shared" ca="1" si="1029"/>
        <v>0</v>
      </c>
      <c r="AF129" s="144">
        <f ca="1">INDEX(CHOOSE($N129,DataAutumn!i.AdultDrys,DataWinter!i.AdultDrys,DataSpring!i.AdultDrys),1,$M129)</f>
        <v>3</v>
      </c>
      <c r="AG129" s="5">
        <f t="shared" ca="1" si="990"/>
        <v>2</v>
      </c>
      <c r="AH129" s="5">
        <f t="shared" ca="1" si="990"/>
        <v>0</v>
      </c>
      <c r="AI129" s="5">
        <f t="shared" ca="1" si="991"/>
        <v>1</v>
      </c>
      <c r="AJ129">
        <f t="shared" ca="1" si="992"/>
        <v>1</v>
      </c>
      <c r="AL129" s="231" t="str">
        <f ca="1">TEXT(LEFT(OFFSET(AL129,-1,0),5)+1,"00000")&amp;MID(OFFSET(AL129,-1,0),6,FIND(" ",OFFSET(AL129,-1,0),7)-5)
&amp; $D129           &amp; " Day"&amp;INDEX(i.DOY,$N129,1)              &amp; IF($IG129=0," FWM","")&amp;IF($IG129=1," MWM","")&amp;IF($IG129=5," Mat","")&amp;IF($IH129=TRUE,"&amp;BBT","    ")
&amp;INDEX(DataMaster!$B$98:$B$104,$Q129,0)    &amp;IF(JL129," SR"&amp;JM129,"")&amp; " WP"&amp;TEXT($LW129*100,"000p")           &amp; " MP"&amp;TEXT($LX129*100,"000p")           &amp; " GP"&amp;TEXT($MG129*100,"000p")
&amp; " (F"&amp;3+COUNTIF($CV129:$CY129,TRUE)&amp;3&amp;"N"&amp;$DM129&amp;$DN129&amp;")"</f>
        <v>00004 FeedSupply_DSP GSM Day204 MWM    Prime SR10.24125 WP100p MP100p GP100p (F33N33)</v>
      </c>
      <c r="AM129" s="9" t="str">
        <f ca="1">IF(COUNTIF(AL$5:AL129,AL129)=1,"-","Dup")</f>
        <v>-</v>
      </c>
      <c r="AN129" s="9"/>
      <c r="AO129" s="237" t="str">
        <f t="shared" ca="1" si="1041"/>
        <v>-</v>
      </c>
      <c r="AP129" s="237" t="str">
        <f t="shared" ca="1" si="1041"/>
        <v>-</v>
      </c>
      <c r="AQ129" s="237" t="str">
        <f t="shared" ca="1" si="1041"/>
        <v>-</v>
      </c>
      <c r="AR129" s="237" t="str">
        <f t="shared" ca="1" si="1041"/>
        <v>-</v>
      </c>
      <c r="AS129" s="237" t="str">
        <f t="shared" ca="1" si="1041"/>
        <v>-</v>
      </c>
      <c r="AT129" s="237" t="str">
        <f t="shared" ca="1" si="1041"/>
        <v>-</v>
      </c>
      <c r="AU129" s="237" t="str">
        <f t="shared" ca="1" si="1041"/>
        <v>-</v>
      </c>
      <c r="AV129" s="237" t="str">
        <f t="shared" ca="1" si="1041"/>
        <v>-</v>
      </c>
      <c r="AW129" s="9"/>
      <c r="AX129" s="5" t="b">
        <f t="shared" ca="1" si="993"/>
        <v>0</v>
      </c>
      <c r="AY129" s="5" t="str">
        <f t="shared" ca="1" si="993"/>
        <v>-</v>
      </c>
      <c r="AZ129" s="5" t="b">
        <f t="shared" ca="1" si="993"/>
        <v>0</v>
      </c>
      <c r="BA129" s="5" t="b">
        <f t="shared" ca="1" si="993"/>
        <v>1</v>
      </c>
      <c r="BB129" s="5" t="b">
        <f t="shared" ca="1" si="993"/>
        <v>1</v>
      </c>
      <c r="BC129" s="144">
        <f t="shared" ca="1" si="993"/>
        <v>0</v>
      </c>
      <c r="BD129" s="19" t="b">
        <f t="shared" ca="1" si="994"/>
        <v>1</v>
      </c>
      <c r="BE129" s="9"/>
      <c r="BF129" s="5" t="str">
        <f t="shared" ca="1" si="995"/>
        <v>-</v>
      </c>
      <c r="BG129" s="19" t="str">
        <f t="shared" ca="1" si="996"/>
        <v>-</v>
      </c>
      <c r="BH129" s="19" t="str">
        <f t="shared" ca="1" si="996"/>
        <v>-</v>
      </c>
      <c r="BI129" s="19" t="str">
        <f t="shared" ca="1" si="996"/>
        <v>-</v>
      </c>
      <c r="BJ129" s="5" t="str">
        <f t="shared" ca="1" si="997"/>
        <v>-</v>
      </c>
      <c r="BK129" s="19" t="str">
        <f t="shared" ca="1" si="998"/>
        <v>-</v>
      </c>
      <c r="BL129" s="5" t="str">
        <f t="shared" ca="1" si="999"/>
        <v>-</v>
      </c>
      <c r="BM129" s="19" t="str">
        <f t="shared" ca="1" si="1000"/>
        <v>-</v>
      </c>
      <c r="BN129" s="19" t="str">
        <f t="shared" ca="1" si="1000"/>
        <v>-</v>
      </c>
      <c r="BO129" s="19" t="str">
        <f t="shared" ca="1" si="1000"/>
        <v>-</v>
      </c>
      <c r="BP129" s="5" t="str">
        <f t="shared" ca="1" si="1001"/>
        <v>-</v>
      </c>
      <c r="BQ129" s="9"/>
      <c r="BR129" s="19" t="str">
        <f t="shared" ca="1" si="1002"/>
        <v>-</v>
      </c>
      <c r="BS129" s="19" t="str">
        <f t="shared" ca="1" si="1002"/>
        <v>-</v>
      </c>
      <c r="BT129" s="19" t="str">
        <f t="shared" ca="1" si="1002"/>
        <v>-</v>
      </c>
      <c r="BU129" s="19" t="str">
        <f t="shared" ca="1" si="1002"/>
        <v>-</v>
      </c>
      <c r="BV129" s="19" t="str">
        <f t="shared" ca="1" si="1002"/>
        <v>-</v>
      </c>
      <c r="BW129" s="19" t="str">
        <f t="shared" ca="1" si="1002"/>
        <v>-</v>
      </c>
      <c r="BX129" s="19" t="str">
        <f t="shared" ca="1" si="1002"/>
        <v>-</v>
      </c>
      <c r="BY129" s="19" t="str">
        <f t="shared" ca="1" si="1002"/>
        <v>-</v>
      </c>
      <c r="BZ129" s="19" t="str">
        <f t="shared" ca="1" si="1002"/>
        <v>-</v>
      </c>
      <c r="CA129" s="19" t="str">
        <f t="shared" ca="1" si="1002"/>
        <v>-</v>
      </c>
      <c r="CB129" s="9"/>
      <c r="CC129" s="237" t="b">
        <f t="shared" ref="CC129:CG131" ca="1" si="1047">OFFSET(CC129,-1,0)</f>
        <v>1</v>
      </c>
      <c r="CD129" s="12" t="b">
        <v>0</v>
      </c>
      <c r="CE129" s="237" t="b">
        <f t="shared" ca="1" si="1047"/>
        <v>1</v>
      </c>
      <c r="CF129" s="251">
        <f t="shared" ca="1" si="1042"/>
        <v>4101</v>
      </c>
      <c r="CG129" s="237" t="b">
        <f t="shared" ca="1" si="1047"/>
        <v>0</v>
      </c>
      <c r="CH129" s="12" t="s">
        <v>34</v>
      </c>
      <c r="CI129" s="19" t="b">
        <f t="shared" ca="1" si="1030"/>
        <v>1</v>
      </c>
      <c r="CJ129" s="237">
        <f t="shared" ca="1" si="1043"/>
        <v>4104</v>
      </c>
      <c r="CK129" s="19" t="str">
        <f t="shared" ca="1" si="1030"/>
        <v>-</v>
      </c>
      <c r="CL129" s="19">
        <f t="shared" ca="1" si="1030"/>
        <v>1</v>
      </c>
      <c r="CM129" s="19">
        <f t="shared" ca="1" si="1030"/>
        <v>1</v>
      </c>
      <c r="CN129" s="9"/>
      <c r="CO129" s="444">
        <f t="shared" ca="1" si="1004"/>
        <v>652</v>
      </c>
      <c r="CP129" s="444">
        <f t="shared" ca="1" si="1004"/>
        <v>686</v>
      </c>
      <c r="CQ129" s="444">
        <f t="shared" ca="1" si="1004"/>
        <v>721</v>
      </c>
      <c r="CR129" s="152">
        <f t="shared" ca="1" si="1005"/>
        <v>378</v>
      </c>
      <c r="CS129" s="152">
        <f t="shared" ca="1" si="1005"/>
        <v>413</v>
      </c>
      <c r="CT129" s="152">
        <f t="shared" ca="1" si="1005"/>
        <v>448</v>
      </c>
      <c r="CU129" s="19" t="str">
        <f t="shared" ca="1" si="1006"/>
        <v>-</v>
      </c>
      <c r="CV129" s="12" t="b">
        <v>0</v>
      </c>
      <c r="CW129" s="12" t="b">
        <v>0</v>
      </c>
      <c r="CX129" s="12" t="b">
        <v>0</v>
      </c>
      <c r="CY129" s="12" t="b">
        <v>0</v>
      </c>
      <c r="CZ129" s="19" t="b">
        <f t="shared" ca="1" si="1006"/>
        <v>1</v>
      </c>
      <c r="DA129" s="19">
        <f t="shared" ca="1" si="1006"/>
        <v>0</v>
      </c>
      <c r="DB129" s="19">
        <f t="shared" ca="1" si="1006"/>
        <v>0</v>
      </c>
      <c r="DC129" s="19">
        <f t="shared" ca="1" si="1006"/>
        <v>0</v>
      </c>
      <c r="DD129" s="19">
        <f t="shared" ca="1" si="1006"/>
        <v>0</v>
      </c>
      <c r="DE129" s="19">
        <f t="shared" ca="1" si="1006"/>
        <v>0</v>
      </c>
      <c r="DF129" s="19">
        <f t="shared" ca="1" si="1006"/>
        <v>0</v>
      </c>
      <c r="DG129" s="19">
        <f t="shared" ca="1" si="1006"/>
        <v>0</v>
      </c>
      <c r="DH129" s="19">
        <f t="shared" ca="1" si="1006"/>
        <v>0</v>
      </c>
      <c r="DI129" s="19">
        <f t="shared" ca="1" si="1006"/>
        <v>0</v>
      </c>
      <c r="DJ129" s="19">
        <f t="shared" ca="1" si="1006"/>
        <v>0</v>
      </c>
      <c r="DK129" s="19">
        <f t="shared" ca="1" si="1006"/>
        <v>0</v>
      </c>
      <c r="DL129" s="19">
        <f t="shared" ca="1" si="1007"/>
        <v>0</v>
      </c>
      <c r="DM129" s="12">
        <v>3</v>
      </c>
      <c r="DN129" s="12">
        <v>3</v>
      </c>
      <c r="DO129" s="19">
        <f t="shared" ca="1" si="1044"/>
        <v>0</v>
      </c>
      <c r="DP129" s="12">
        <v>1</v>
      </c>
      <c r="DQ129" s="12">
        <v>-1</v>
      </c>
      <c r="DR129" s="19" t="str">
        <f t="shared" ca="1" si="1007"/>
        <v>-</v>
      </c>
      <c r="DS129" s="19" t="str">
        <f t="shared" ca="1" si="1007"/>
        <v>-</v>
      </c>
      <c r="DT129" s="19" t="str">
        <f t="shared" ca="1" si="1007"/>
        <v>-</v>
      </c>
      <c r="DU129" s="251">
        <f t="shared" ca="1" si="1031"/>
        <v>0</v>
      </c>
      <c r="DV129" s="251">
        <f t="shared" si="1045"/>
        <v>1</v>
      </c>
      <c r="DW129" s="251">
        <f t="shared" si="1032"/>
        <v>-1</v>
      </c>
      <c r="DX129" s="19" t="str">
        <f t="shared" ca="1" si="1007"/>
        <v>-</v>
      </c>
      <c r="DY129" s="19" t="str">
        <f t="shared" ca="1" si="1007"/>
        <v>-</v>
      </c>
      <c r="DZ129" s="19" t="str">
        <f t="shared" ca="1" si="1007"/>
        <v>-</v>
      </c>
      <c r="EA129" s="19" t="str">
        <f t="shared" ca="1" si="1007"/>
        <v>-</v>
      </c>
      <c r="EB129" s="19" t="str">
        <f t="shared" ca="1" si="1007"/>
        <v>-</v>
      </c>
      <c r="EC129" s="19" t="str">
        <f t="shared" ca="1" si="1007"/>
        <v>-</v>
      </c>
      <c r="ED129" s="19">
        <f t="shared" ca="1" si="1007"/>
        <v>0</v>
      </c>
      <c r="EE129" s="19">
        <f t="shared" ca="1" si="1007"/>
        <v>0</v>
      </c>
      <c r="EF129" s="19">
        <f t="shared" ca="1" si="1007"/>
        <v>0</v>
      </c>
      <c r="EG129" s="19">
        <f t="shared" ca="1" si="1007"/>
        <v>0</v>
      </c>
      <c r="EH129" s="19">
        <f t="shared" ca="1" si="1007"/>
        <v>0</v>
      </c>
      <c r="EI129" s="19">
        <f t="shared" ca="1" si="1007"/>
        <v>0</v>
      </c>
      <c r="EJ129" s="19">
        <f t="shared" ca="1" si="1007"/>
        <v>0</v>
      </c>
      <c r="EK129" s="19">
        <f t="shared" ca="1" si="1007"/>
        <v>0</v>
      </c>
      <c r="EL129" s="19">
        <f t="shared" ca="1" si="1007"/>
        <v>0</v>
      </c>
      <c r="EM129" s="19">
        <f t="shared" ca="1" si="1007"/>
        <v>0</v>
      </c>
      <c r="EN129" s="19">
        <f t="shared" ca="1" si="1007"/>
        <v>0</v>
      </c>
      <c r="EO129" s="19">
        <f t="shared" ca="1" si="1007"/>
        <v>0</v>
      </c>
      <c r="EP129" s="19">
        <f t="shared" ca="1" si="1007"/>
        <v>0</v>
      </c>
      <c r="EQ129" s="19">
        <f t="shared" ca="1" si="1007"/>
        <v>0</v>
      </c>
      <c r="ER129" s="19">
        <f t="shared" ca="1" si="1007"/>
        <v>0</v>
      </c>
      <c r="ES129" s="19">
        <f t="shared" ca="1" si="1007"/>
        <v>0</v>
      </c>
      <c r="ET129" s="19">
        <f t="shared" ca="1" si="1008"/>
        <v>0</v>
      </c>
      <c r="EU129" s="19">
        <f t="shared" ca="1" si="1008"/>
        <v>0</v>
      </c>
      <c r="EV129" s="19">
        <f t="shared" ca="1" si="1008"/>
        <v>0</v>
      </c>
      <c r="EW129" s="19">
        <f t="shared" ca="1" si="1008"/>
        <v>0</v>
      </c>
      <c r="EX129" s="19">
        <f t="shared" ca="1" si="1008"/>
        <v>0</v>
      </c>
      <c r="EY129" s="19">
        <f t="shared" ca="1" si="1008"/>
        <v>0</v>
      </c>
      <c r="EZ129" s="19">
        <f t="shared" ca="1" si="1008"/>
        <v>0</v>
      </c>
      <c r="FA129" s="19">
        <f t="shared" ca="1" si="1008"/>
        <v>0</v>
      </c>
      <c r="FB129" s="19">
        <f t="shared" ca="1" si="1008"/>
        <v>0</v>
      </c>
      <c r="FC129" s="19">
        <f t="shared" ca="1" si="1008"/>
        <v>0</v>
      </c>
      <c r="FD129" s="19">
        <f t="shared" ca="1" si="1008"/>
        <v>0</v>
      </c>
      <c r="FE129" s="19">
        <f t="shared" ca="1" si="1008"/>
        <v>0</v>
      </c>
      <c r="FF129" s="19">
        <f t="shared" ca="1" si="1008"/>
        <v>0</v>
      </c>
      <c r="FG129" s="19">
        <f t="shared" ca="1" si="1008"/>
        <v>0</v>
      </c>
      <c r="FH129" s="19">
        <f t="shared" ca="1" si="1008"/>
        <v>0</v>
      </c>
      <c r="FI129" s="19">
        <f t="shared" ca="1" si="1008"/>
        <v>0</v>
      </c>
      <c r="FJ129" s="19">
        <f t="shared" ca="1" si="1009"/>
        <v>0</v>
      </c>
      <c r="FK129" s="19">
        <f t="shared" ca="1" si="1009"/>
        <v>0</v>
      </c>
      <c r="FL129" s="19">
        <f t="shared" ca="1" si="1009"/>
        <v>0</v>
      </c>
      <c r="FM129" s="19">
        <f t="shared" ca="1" si="1009"/>
        <v>0</v>
      </c>
      <c r="FN129" s="19">
        <f t="shared" ca="1" si="1009"/>
        <v>0</v>
      </c>
      <c r="FO129" s="19">
        <f t="shared" ca="1" si="1009"/>
        <v>0</v>
      </c>
      <c r="FP129" s="19">
        <f t="shared" ca="1" si="1009"/>
        <v>0</v>
      </c>
      <c r="FQ129" s="19">
        <f t="shared" ca="1" si="1009"/>
        <v>0</v>
      </c>
      <c r="FR129" s="19">
        <f t="shared" ca="1" si="1009"/>
        <v>0</v>
      </c>
      <c r="FS129" s="19">
        <f t="shared" ca="1" si="1009"/>
        <v>0</v>
      </c>
      <c r="FT129" s="19">
        <f t="shared" ca="1" si="1009"/>
        <v>0</v>
      </c>
      <c r="FU129" s="19">
        <f t="shared" ca="1" si="1009"/>
        <v>0</v>
      </c>
      <c r="FV129" s="19">
        <f t="shared" ca="1" si="1009"/>
        <v>0</v>
      </c>
      <c r="FW129" s="19">
        <f t="shared" ca="1" si="1009"/>
        <v>0</v>
      </c>
      <c r="FX129" s="19">
        <f t="shared" ca="1" si="1009"/>
        <v>0</v>
      </c>
      <c r="FY129" s="19">
        <f t="shared" ca="1" si="1009"/>
        <v>0</v>
      </c>
      <c r="FZ129" s="19">
        <f t="shared" ca="1" si="1009"/>
        <v>0</v>
      </c>
      <c r="GA129" s="19">
        <f t="shared" ca="1" si="1009"/>
        <v>0</v>
      </c>
      <c r="GB129" s="19">
        <f t="shared" ca="1" si="1009"/>
        <v>0</v>
      </c>
      <c r="GC129" s="19">
        <f t="shared" ca="1" si="1009"/>
        <v>0</v>
      </c>
      <c r="GD129" s="19">
        <f t="shared" ca="1" si="1009"/>
        <v>0</v>
      </c>
      <c r="GE129" s="19">
        <f t="shared" ca="1" si="1009"/>
        <v>0</v>
      </c>
      <c r="GF129" s="19">
        <f t="shared" ca="1" si="1009"/>
        <v>0</v>
      </c>
      <c r="GG129" s="19">
        <f t="shared" ca="1" si="1009"/>
        <v>0</v>
      </c>
      <c r="GH129" s="19">
        <f t="shared" ca="1" si="1009"/>
        <v>0</v>
      </c>
      <c r="GI129" s="19">
        <f t="shared" ca="1" si="1009"/>
        <v>0</v>
      </c>
      <c r="GJ129" s="19">
        <f t="shared" ca="1" si="1009"/>
        <v>0</v>
      </c>
      <c r="GK129" s="19">
        <f t="shared" ca="1" si="1009"/>
        <v>0</v>
      </c>
      <c r="GL129" s="19">
        <f t="shared" ca="1" si="1009"/>
        <v>0</v>
      </c>
      <c r="GM129" s="19">
        <f t="shared" ca="1" si="1009"/>
        <v>0</v>
      </c>
      <c r="GN129" s="19">
        <f t="shared" ca="1" si="1009"/>
        <v>0</v>
      </c>
      <c r="GO129" s="19">
        <f t="shared" ca="1" si="1009"/>
        <v>0</v>
      </c>
      <c r="GP129" s="19">
        <f t="shared" ca="1" si="1009"/>
        <v>0</v>
      </c>
      <c r="GQ129" s="19">
        <f t="shared" ca="1" si="1009"/>
        <v>0</v>
      </c>
      <c r="GR129" s="19">
        <f t="shared" ca="1" si="1009"/>
        <v>0</v>
      </c>
      <c r="GS129" s="19">
        <f t="shared" ca="1" si="1009"/>
        <v>0</v>
      </c>
      <c r="GT129" s="19">
        <f t="shared" ca="1" si="1009"/>
        <v>0</v>
      </c>
      <c r="GU129" s="19">
        <f t="shared" ca="1" si="1009"/>
        <v>0</v>
      </c>
      <c r="GV129" s="19">
        <f t="shared" ca="1" si="1009"/>
        <v>0</v>
      </c>
      <c r="GW129" s="19">
        <f t="shared" ca="1" si="1009"/>
        <v>0</v>
      </c>
      <c r="GX129" s="19">
        <f t="shared" ca="1" si="1009"/>
        <v>0</v>
      </c>
      <c r="GY129" s="19">
        <f t="shared" ca="1" si="1009"/>
        <v>0</v>
      </c>
      <c r="GZ129" s="19">
        <f t="shared" ca="1" si="1009"/>
        <v>0</v>
      </c>
      <c r="HA129" s="19">
        <f t="shared" ca="1" si="1009"/>
        <v>0</v>
      </c>
      <c r="HB129" s="19">
        <f t="shared" ca="1" si="1009"/>
        <v>0</v>
      </c>
      <c r="HC129" s="19">
        <f t="shared" ca="1" si="1009"/>
        <v>0</v>
      </c>
      <c r="HD129" s="19">
        <f t="shared" ca="1" si="1009"/>
        <v>0</v>
      </c>
      <c r="HE129" s="19">
        <f t="shared" ca="1" si="1009"/>
        <v>0</v>
      </c>
      <c r="HF129" s="19">
        <f t="shared" ca="1" si="1009"/>
        <v>0</v>
      </c>
      <c r="HG129" s="19">
        <f t="shared" ca="1" si="1009"/>
        <v>0</v>
      </c>
      <c r="HH129" s="19">
        <f t="shared" ca="1" si="1009"/>
        <v>0</v>
      </c>
      <c r="HI129" s="19">
        <f t="shared" ca="1" si="1009"/>
        <v>0</v>
      </c>
      <c r="HJ129" s="19">
        <f t="shared" ca="1" si="1009"/>
        <v>0</v>
      </c>
      <c r="HK129" s="19">
        <f t="shared" ca="1" si="1009"/>
        <v>0</v>
      </c>
      <c r="HL129" s="19">
        <f t="shared" ca="1" si="1010"/>
        <v>0</v>
      </c>
      <c r="HM129" s="19">
        <f t="shared" ca="1" si="1010"/>
        <v>0</v>
      </c>
      <c r="HN129" s="19">
        <f t="shared" ca="1" si="1010"/>
        <v>0</v>
      </c>
      <c r="HO129" s="19">
        <f t="shared" ca="1" si="1010"/>
        <v>0</v>
      </c>
      <c r="HP129" s="19">
        <f t="shared" ca="1" si="1010"/>
        <v>0</v>
      </c>
      <c r="HQ129" s="19">
        <f t="shared" ca="1" si="1010"/>
        <v>0</v>
      </c>
      <c r="HR129" s="19">
        <f t="shared" ca="1" si="1010"/>
        <v>0</v>
      </c>
      <c r="HS129" s="19">
        <f t="shared" ca="1" si="1010"/>
        <v>0</v>
      </c>
      <c r="HT129" s="19">
        <f t="shared" ca="1" si="1010"/>
        <v>0</v>
      </c>
      <c r="HU129" s="19">
        <f t="shared" ca="1" si="1010"/>
        <v>0</v>
      </c>
      <c r="HV129" s="19">
        <f t="shared" ca="1" si="1010"/>
        <v>0</v>
      </c>
      <c r="HW129" s="19">
        <f t="shared" ca="1" si="1010"/>
        <v>0</v>
      </c>
      <c r="HX129" s="19">
        <f t="shared" ca="1" si="1010"/>
        <v>0</v>
      </c>
      <c r="HY129" s="19">
        <f t="shared" ca="1" si="1010"/>
        <v>0</v>
      </c>
      <c r="HZ129" s="19">
        <f t="shared" ca="1" si="1010"/>
        <v>0</v>
      </c>
      <c r="IA129" s="19">
        <f t="shared" ca="1" si="1010"/>
        <v>0</v>
      </c>
      <c r="IB129" s="19">
        <f t="shared" ca="1" si="1010"/>
        <v>0</v>
      </c>
      <c r="IC129" s="19">
        <f t="shared" ca="1" si="1010"/>
        <v>0</v>
      </c>
      <c r="ID129" s="19">
        <f t="shared" ca="1" si="1010"/>
        <v>0</v>
      </c>
      <c r="IE129" s="5">
        <f t="shared" ca="1" si="1011"/>
        <v>67</v>
      </c>
      <c r="IF129" s="9"/>
      <c r="IG129" s="5">
        <f t="shared" ca="1" si="1012"/>
        <v>1</v>
      </c>
      <c r="IH129" s="5" t="b">
        <f t="shared" ca="1" si="1012"/>
        <v>0</v>
      </c>
      <c r="II129" s="19">
        <f t="shared" ca="1" si="1013"/>
        <v>0</v>
      </c>
      <c r="IJ129" s="5">
        <f t="shared" ca="1" si="1012"/>
        <v>55</v>
      </c>
      <c r="IK129" s="19">
        <f t="shared" ca="1" si="1013"/>
        <v>1</v>
      </c>
      <c r="IL129" s="19">
        <f t="shared" ca="1" si="1013"/>
        <v>0</v>
      </c>
      <c r="IM129" s="19">
        <f t="shared" ca="1" si="1013"/>
        <v>0</v>
      </c>
      <c r="IN129" s="19">
        <f t="shared" ca="1" si="1013"/>
        <v>0</v>
      </c>
      <c r="IO129" s="19">
        <f t="shared" ca="1" si="1013"/>
        <v>0</v>
      </c>
      <c r="IP129" s="19">
        <f t="shared" ca="1" si="1013"/>
        <v>0</v>
      </c>
      <c r="IQ129" s="19">
        <f t="shared" ca="1" si="1013"/>
        <v>0</v>
      </c>
      <c r="IR129" s="19">
        <f t="shared" ca="1" si="1013"/>
        <v>0</v>
      </c>
      <c r="IS129" s="19">
        <f t="shared" ca="1" si="1013"/>
        <v>0</v>
      </c>
      <c r="IT129" s="19">
        <f t="shared" ca="1" si="1013"/>
        <v>0</v>
      </c>
      <c r="IU129" s="19">
        <f t="shared" ca="1" si="1013"/>
        <v>0</v>
      </c>
      <c r="IV129" s="19">
        <f t="shared" ca="1" si="1013"/>
        <v>0</v>
      </c>
      <c r="IW129" s="19">
        <f t="shared" ca="1" si="1013"/>
        <v>0</v>
      </c>
      <c r="IX129" s="19">
        <f t="shared" ca="1" si="1013"/>
        <v>0</v>
      </c>
      <c r="IY129" s="19">
        <f t="shared" ca="1" si="1013"/>
        <v>0</v>
      </c>
      <c r="IZ129" s="19">
        <f t="shared" ca="1" si="1013"/>
        <v>0</v>
      </c>
      <c r="JA129" s="19">
        <f t="shared" ca="1" si="1013"/>
        <v>0</v>
      </c>
      <c r="JB129" s="19">
        <f t="shared" ca="1" si="1013"/>
        <v>0</v>
      </c>
      <c r="JC129" s="19">
        <f t="shared" ca="1" si="1013"/>
        <v>0</v>
      </c>
      <c r="JD129" s="19">
        <f t="shared" ca="1" si="1013"/>
        <v>0</v>
      </c>
      <c r="JE129" s="19">
        <f t="shared" ca="1" si="1013"/>
        <v>0</v>
      </c>
      <c r="JF129" s="19">
        <f t="shared" ca="1" si="1013"/>
        <v>0</v>
      </c>
      <c r="JG129" s="19">
        <f t="shared" ca="1" si="1013"/>
        <v>1</v>
      </c>
      <c r="JH129" s="19">
        <f t="shared" ca="1" si="1013"/>
        <v>0</v>
      </c>
      <c r="JI129" s="19">
        <f t="shared" ca="1" si="1013"/>
        <v>1</v>
      </c>
      <c r="JJ129" s="9"/>
      <c r="JK129" s="5" t="b">
        <f t="shared" ca="1" si="1014"/>
        <v>0</v>
      </c>
      <c r="JL129" s="19" t="b">
        <f t="shared" ca="1" si="1033"/>
        <v>1</v>
      </c>
      <c r="JM129" s="19">
        <f t="shared" ca="1" si="1033"/>
        <v>10.241249999999999</v>
      </c>
      <c r="JN129" s="5" t="b">
        <f t="shared" ca="1" si="1015"/>
        <v>0</v>
      </c>
      <c r="JO129" s="5" t="b">
        <f t="shared" ca="1" si="1015"/>
        <v>0</v>
      </c>
      <c r="JP129" s="5" t="b">
        <f t="shared" ca="1" si="1015"/>
        <v>1</v>
      </c>
      <c r="JQ129" s="144">
        <f t="shared" ca="1" si="1034"/>
        <v>1</v>
      </c>
      <c r="JR129" s="144">
        <f t="shared" ca="1" si="1034"/>
        <v>1</v>
      </c>
      <c r="JS129" s="19" t="str">
        <f t="shared" ca="1" si="1035"/>
        <v>-</v>
      </c>
      <c r="JT129" s="19" t="str">
        <f t="shared" ca="1" si="1035"/>
        <v>-</v>
      </c>
      <c r="JU129" s="19" t="str">
        <f t="shared" ca="1" si="1035"/>
        <v>-</v>
      </c>
      <c r="JV129" s="19" t="str">
        <f t="shared" ca="1" si="1035"/>
        <v>-</v>
      </c>
      <c r="JW129" s="19">
        <f t="shared" ca="1" si="1035"/>
        <v>1</v>
      </c>
      <c r="JX129" s="19">
        <f t="shared" ca="1" si="1035"/>
        <v>0.66</v>
      </c>
      <c r="JY129" s="19" t="str">
        <f t="shared" ca="1" si="1035"/>
        <v>-</v>
      </c>
      <c r="JZ129" s="5" t="b" cm="1">
        <f t="array" aca="1" ref="JZ129" ca="1">IF(OR(KA129:KH129&lt;&gt;"-"),TRUE,"-")</f>
        <v>1</v>
      </c>
      <c r="KA129" s="237">
        <f t="shared" ca="1" si="1046"/>
        <v>2</v>
      </c>
      <c r="KB129" s="237">
        <f t="shared" ca="1" si="1046"/>
        <v>2</v>
      </c>
      <c r="KC129" s="237">
        <f t="shared" ca="1" si="1046"/>
        <v>2</v>
      </c>
      <c r="KD129" s="237">
        <f t="shared" ca="1" si="1046"/>
        <v>2</v>
      </c>
      <c r="KE129" s="237">
        <f t="shared" ca="1" si="1046"/>
        <v>2</v>
      </c>
      <c r="KF129" s="237">
        <f t="shared" ca="1" si="1046"/>
        <v>2</v>
      </c>
      <c r="KG129" s="237">
        <f t="shared" ca="1" si="1046"/>
        <v>2</v>
      </c>
      <c r="KH129" s="237">
        <f t="shared" ca="1" si="1046"/>
        <v>2</v>
      </c>
      <c r="KI129" s="5" t="str">
        <f t="array" aca="1" ref="KI129" ca="1">IF(OR(KJ129:KP129&lt;&gt;"-"),TRUE,"-")</f>
        <v>-</v>
      </c>
      <c r="KJ129" s="19" t="str">
        <f t="shared" ca="1" si="1037"/>
        <v>-</v>
      </c>
      <c r="KK129" s="19" t="str">
        <f t="shared" ca="1" si="1037"/>
        <v>-</v>
      </c>
      <c r="KL129" s="19" t="str">
        <f t="shared" ca="1" si="1037"/>
        <v>-</v>
      </c>
      <c r="KM129" s="19" t="str">
        <f t="shared" ca="1" si="1037"/>
        <v>-</v>
      </c>
      <c r="KN129" s="19" t="str">
        <f t="shared" ca="1" si="1037"/>
        <v>-</v>
      </c>
      <c r="KO129" s="19" t="str">
        <f t="shared" ca="1" si="1037"/>
        <v>-</v>
      </c>
      <c r="KP129" s="19" t="str">
        <f t="shared" ca="1" si="1037"/>
        <v>-</v>
      </c>
      <c r="KQ129" s="19" t="b">
        <f t="shared" ca="1" si="1037"/>
        <v>0</v>
      </c>
      <c r="KR129" s="144">
        <f t="shared" ca="1" si="1017"/>
        <v>2</v>
      </c>
      <c r="KS129" s="19">
        <f t="shared" ca="1" si="1037"/>
        <v>2</v>
      </c>
      <c r="KT129" s="19" t="b">
        <f t="shared" ca="1" si="1037"/>
        <v>0</v>
      </c>
      <c r="KU129" s="19" t="str">
        <f t="shared" ca="1" si="1037"/>
        <v>-</v>
      </c>
      <c r="KV129" s="5" t="str">
        <f t="shared" ca="1" si="1018"/>
        <v>-</v>
      </c>
      <c r="KW129" s="5" t="str">
        <f t="shared" ca="1" si="1018"/>
        <v>-</v>
      </c>
      <c r="KX129" s="5" t="str">
        <f t="shared" ca="1" si="1018"/>
        <v>-</v>
      </c>
      <c r="KY129" s="5" t="str">
        <f t="shared" ca="1" si="1018"/>
        <v>-</v>
      </c>
      <c r="KZ129" s="19" t="b">
        <f t="shared" ca="1" si="1038"/>
        <v>0</v>
      </c>
      <c r="LA129" s="19" t="str">
        <f t="shared" ca="1" si="1038"/>
        <v>-</v>
      </c>
      <c r="LB129" s="19" t="str">
        <f t="shared" ca="1" si="1038"/>
        <v>-</v>
      </c>
      <c r="LC129" s="19" t="b">
        <f t="shared" ca="1" si="1038"/>
        <v>1</v>
      </c>
      <c r="LD129" s="19">
        <f t="shared" ca="1" si="1038"/>
        <v>0.75</v>
      </c>
      <c r="LE129" s="19">
        <f t="shared" ca="1" si="1038"/>
        <v>0.75</v>
      </c>
      <c r="LF129" s="19">
        <f t="shared" ca="1" si="1038"/>
        <v>0.99</v>
      </c>
      <c r="LG129" s="19">
        <f t="shared" ca="1" si="1038"/>
        <v>0.5</v>
      </c>
      <c r="LH129" s="19">
        <f t="shared" ca="1" si="1038"/>
        <v>0</v>
      </c>
      <c r="LI129" s="19">
        <f t="shared" ca="1" si="1038"/>
        <v>0</v>
      </c>
      <c r="LJ129" s="19" t="str">
        <f t="shared" ca="1" si="1038"/>
        <v>-</v>
      </c>
      <c r="LK129" s="5" t="str" cm="1">
        <f t="array" aca="1" ref="LK129" ca="1">INDEX(i.meatgrid,$Q129,LK$7)</f>
        <v>-</v>
      </c>
      <c r="LL129" s="19" t="str">
        <f t="shared" ca="1" si="1038"/>
        <v>-</v>
      </c>
      <c r="LM129" s="5">
        <f t="shared" ca="1" si="1020"/>
        <v>1</v>
      </c>
      <c r="LN129" s="9"/>
      <c r="LO129" s="19">
        <f t="shared" ca="1" si="1038"/>
        <v>70</v>
      </c>
      <c r="LP129" s="19">
        <f t="shared" ca="1" si="1021"/>
        <v>50</v>
      </c>
      <c r="LQ129" s="19">
        <f t="shared" ca="1" si="1021"/>
        <v>80</v>
      </c>
      <c r="LR129" s="19">
        <f t="shared" ca="1" si="1021"/>
        <v>50</v>
      </c>
      <c r="LS129" s="5" t="b" cm="1">
        <f t="array" aca="1" ref="LS129" ca="1">INDEX(i.meatgrid,$Q129,LS$7)</f>
        <v>0</v>
      </c>
      <c r="LT129" s="5" t="b" cm="1">
        <f t="array" aca="1" ref="LT129" ca="1">INDEX(i.meatgrid,$Q129,LT$7)</f>
        <v>0</v>
      </c>
      <c r="LU129" s="5" cm="1">
        <f t="array" aca="1" ref="LU129" ca="1">INDEX(i.meatgrid,$Q129,LU$7)</f>
        <v>40</v>
      </c>
      <c r="LV129" s="5" t="str" cm="1">
        <f t="array" aca="1" ref="LV129" ca="1">INDEX(i.meatgrid,$Q129,LV$7)</f>
        <v>-</v>
      </c>
      <c r="LW129" s="19">
        <f t="shared" ca="1" si="1022"/>
        <v>1</v>
      </c>
      <c r="LX129" s="5">
        <f t="shared" ca="1" si="1023"/>
        <v>1</v>
      </c>
      <c r="LY129" s="5" cm="1">
        <f t="array" aca="1" ref="LY129" ca="1">INDEX(i.meatgrid,$Q129,LY$7)</f>
        <v>1</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19">
        <f t="shared" ca="1" si="1024"/>
        <v>1</v>
      </c>
      <c r="MH129" s="9"/>
      <c r="MI129" s="19" t="b">
        <f t="shared" ca="1" si="1025"/>
        <v>0</v>
      </c>
      <c r="MJ129" s="19" t="b">
        <f t="shared" ca="1" si="1025"/>
        <v>0</v>
      </c>
      <c r="MK129" s="19">
        <f t="shared" ca="1" si="1025"/>
        <v>1</v>
      </c>
      <c r="ML129" s="19">
        <f t="shared" ca="1" si="1025"/>
        <v>0.75</v>
      </c>
      <c r="MM129" s="19">
        <f t="shared" ca="1" si="1025"/>
        <v>0.75</v>
      </c>
      <c r="MN129" s="19">
        <f t="shared" ca="1" si="1025"/>
        <v>0.8</v>
      </c>
      <c r="MO129" s="19">
        <f t="shared" ca="1" si="1025"/>
        <v>0.82499999999999996</v>
      </c>
      <c r="MP129" s="19">
        <f t="shared" ca="1" si="1025"/>
        <v>0.875</v>
      </c>
      <c r="MQ129" s="19">
        <f t="shared" ca="1" si="1025"/>
        <v>0.9</v>
      </c>
      <c r="MR129" s="19">
        <f t="shared" ca="1" si="1025"/>
        <v>1</v>
      </c>
      <c r="MS129" s="19">
        <f t="shared" ca="1" si="1025"/>
        <v>0.875</v>
      </c>
      <c r="MT129" s="19" t="b">
        <f t="shared" ca="1" si="1025"/>
        <v>1</v>
      </c>
      <c r="MU129" s="19">
        <f t="shared" ca="1" si="1025"/>
        <v>74.989999999999995</v>
      </c>
      <c r="MV129" s="19" t="str">
        <f t="shared" ca="1" si="1025"/>
        <v>-</v>
      </c>
      <c r="MW129" s="19" t="str">
        <f t="shared" ca="1" si="1025"/>
        <v>-</v>
      </c>
      <c r="MX129" s="19" t="str">
        <f t="shared" ca="1" si="1025"/>
        <v>-</v>
      </c>
      <c r="MY129" s="19" t="str">
        <f t="shared" ca="1" si="1026"/>
        <v>-</v>
      </c>
      <c r="MZ129" s="19" t="str">
        <f t="shared" ca="1" si="1026"/>
        <v>-</v>
      </c>
      <c r="NA129" s="19" t="str">
        <f t="shared" ca="1" si="1026"/>
        <v>-</v>
      </c>
      <c r="NB129" s="19" t="str">
        <f t="shared" ca="1" si="1026"/>
        <v>-</v>
      </c>
      <c r="NC129" s="19">
        <f t="shared" ca="1" si="1026"/>
        <v>36.99</v>
      </c>
      <c r="ND129" s="19">
        <f t="shared" ca="1" si="1026"/>
        <v>36.99</v>
      </c>
      <c r="NE129" s="19" t="str">
        <f t="shared" ca="1" si="1026"/>
        <v>-</v>
      </c>
      <c r="NF129" s="19" t="str">
        <f t="shared" ca="1" si="1026"/>
        <v>-</v>
      </c>
      <c r="NG129" s="19" t="str">
        <f t="shared" ca="1" si="1026"/>
        <v>-</v>
      </c>
      <c r="NH129" s="19" t="str">
        <f t="shared" ca="1" si="1026"/>
        <v>-</v>
      </c>
      <c r="NI129" s="19" t="str">
        <f t="shared" ca="1" si="1026"/>
        <v>-</v>
      </c>
      <c r="NJ129" s="19">
        <f t="shared" ca="1" si="1026"/>
        <v>49.99</v>
      </c>
      <c r="NK129" s="19">
        <f t="shared" ca="1" si="1026"/>
        <v>49.99</v>
      </c>
      <c r="NL129" s="19">
        <f t="shared" ca="1" si="1026"/>
        <v>49.99</v>
      </c>
      <c r="NM129" s="19">
        <f t="shared" ca="1" si="1026"/>
        <v>49.99</v>
      </c>
      <c r="NN129" s="19">
        <f t="shared" ca="1" si="1026"/>
        <v>49.99</v>
      </c>
      <c r="NO129" s="19">
        <f t="shared" ca="1" si="1026"/>
        <v>49.99</v>
      </c>
      <c r="NP129" s="19">
        <f t="shared" ca="1" si="1026"/>
        <v>49.99</v>
      </c>
      <c r="NQ129" s="19">
        <f t="shared" ca="1" si="1026"/>
        <v>49.99</v>
      </c>
      <c r="NR129" s="19">
        <f t="shared" ca="1" si="1026"/>
        <v>412.99</v>
      </c>
      <c r="NS129" s="19">
        <f t="shared" ca="1" si="1026"/>
        <v>412.99</v>
      </c>
      <c r="NT129" s="19" t="str">
        <f t="shared" ca="1" si="1026"/>
        <v>-</v>
      </c>
      <c r="NU129" s="19" t="str">
        <f t="shared" ca="1" si="1026"/>
        <v>-</v>
      </c>
      <c r="NV129" s="19" t="str">
        <f t="shared" ca="1" si="1026"/>
        <v>-</v>
      </c>
      <c r="NW129" s="19" t="str">
        <f t="shared" ca="1" si="1026"/>
        <v>-</v>
      </c>
      <c r="NX129" s="19" t="str">
        <f t="shared" ca="1" si="1026"/>
        <v>-</v>
      </c>
      <c r="NY129" s="19">
        <f t="shared" ca="1" si="1026"/>
        <v>6.8900000000000006</v>
      </c>
      <c r="NZ129" s="19">
        <f t="shared" ca="1" si="1026"/>
        <v>6.8900000000000006</v>
      </c>
      <c r="OA129" s="19">
        <f t="shared" ca="1" si="1026"/>
        <v>6.8900000000000006</v>
      </c>
      <c r="OB129" s="19">
        <f t="shared" ca="1" si="1026"/>
        <v>6.8900000000000006</v>
      </c>
      <c r="OC129" s="19">
        <f t="shared" ca="1" si="1026"/>
        <v>6.8900000000000006</v>
      </c>
      <c r="OD129" s="19">
        <f t="shared" ca="1" si="1026"/>
        <v>6.8900000000000006</v>
      </c>
      <c r="OE129" s="19">
        <f t="shared" ca="1" si="1026"/>
        <v>6.8900000000000006</v>
      </c>
      <c r="OF129" s="19">
        <f t="shared" ca="1" si="1026"/>
        <v>6.8900000000000006</v>
      </c>
      <c r="OG129" s="19">
        <f t="shared" ca="1" si="1026"/>
        <v>346.99</v>
      </c>
      <c r="OH129" s="19">
        <f t="shared" ca="1" si="1026"/>
        <v>346.99</v>
      </c>
      <c r="OI129" s="19" t="str">
        <f t="shared" ca="1" si="1026"/>
        <v>-</v>
      </c>
      <c r="OJ129" s="19" t="str">
        <f t="shared" ca="1" si="1026"/>
        <v>-</v>
      </c>
      <c r="OK129" s="19" t="str">
        <f t="shared" ca="1" si="1026"/>
        <v>-</v>
      </c>
      <c r="OL129" s="19" t="str">
        <f t="shared" ca="1" si="1026"/>
        <v>-</v>
      </c>
      <c r="OM129" s="19" t="str">
        <f t="shared" ca="1" si="1026"/>
        <v>-</v>
      </c>
      <c r="ON129" s="19">
        <f t="shared" ca="1" si="1026"/>
        <v>0</v>
      </c>
      <c r="OO129" s="24">
        <v>0</v>
      </c>
    </row>
    <row r="130" spans="1:405" outlineLevel="2">
      <c r="A130" s="21">
        <f t="shared" si="158"/>
        <v>125</v>
      </c>
      <c r="B130" s="222">
        <f t="shared" ca="1" si="1039"/>
        <v>121</v>
      </c>
      <c r="C130">
        <v>204</v>
      </c>
      <c r="D130" s="144" t="str">
        <f t="shared" ca="1" si="988"/>
        <v>GSM</v>
      </c>
      <c r="E130" t="b">
        <v>0</v>
      </c>
      <c r="F130" t="b">
        <v>0</v>
      </c>
      <c r="G130" t="b">
        <f t="shared" si="989"/>
        <v>0</v>
      </c>
      <c r="H130" s="237">
        <f t="shared" ca="1" si="1040"/>
        <v>2</v>
      </c>
      <c r="I130" s="237">
        <f t="shared" ca="1" si="1040"/>
        <v>1</v>
      </c>
      <c r="J130" s="237" t="str">
        <f t="shared" ca="1" si="1040"/>
        <v/>
      </c>
      <c r="K130" s="237">
        <f t="shared" ca="1" si="1040"/>
        <v>2</v>
      </c>
      <c r="L130" s="237">
        <f t="shared" ca="1" si="1027"/>
        <v>2</v>
      </c>
      <c r="M130" s="237">
        <f t="shared" ca="1" si="1027"/>
        <v>2</v>
      </c>
      <c r="N130" s="237">
        <f t="shared" ca="1" si="1027"/>
        <v>3</v>
      </c>
      <c r="O130" s="237">
        <f t="shared" ca="1" si="1027"/>
        <v>1</v>
      </c>
      <c r="P130" s="237">
        <f t="shared" ca="1" si="1027"/>
        <v>1</v>
      </c>
      <c r="Q130" s="237">
        <f t="shared" ca="1" si="1027"/>
        <v>4</v>
      </c>
      <c r="R130" s="237">
        <f t="shared" ca="1" si="1027"/>
        <v>1</v>
      </c>
      <c r="S130" s="237">
        <f t="shared" ca="1" si="1027"/>
        <v>1</v>
      </c>
      <c r="T130" s="237">
        <f t="shared" ca="1" si="1027"/>
        <v>1</v>
      </c>
      <c r="U130" s="275"/>
      <c r="V130" s="275"/>
      <c r="W130" s="237">
        <f t="shared" ca="1" si="1028"/>
        <v>0</v>
      </c>
      <c r="X130" s="275"/>
      <c r="Y130" s="275">
        <f t="shared" ca="1" si="1029"/>
        <v>0</v>
      </c>
      <c r="Z130" s="275">
        <f t="shared" ca="1" si="1029"/>
        <v>0</v>
      </c>
      <c r="AA130" s="275">
        <f t="shared" ca="1" si="1029"/>
        <v>0</v>
      </c>
      <c r="AB130" s="275">
        <f t="shared" ca="1" si="1029"/>
        <v>0</v>
      </c>
      <c r="AC130" s="275">
        <f t="shared" ca="1" si="1029"/>
        <v>0</v>
      </c>
      <c r="AD130" s="275">
        <f t="shared" ca="1" si="1029"/>
        <v>0</v>
      </c>
      <c r="AE130" s="275">
        <f t="shared" ca="1" si="1029"/>
        <v>0</v>
      </c>
      <c r="AF130" s="144">
        <f ca="1">INDEX(CHOOSE($N130,DataAutumn!i.AdultDrys,DataWinter!i.AdultDrys,DataSpring!i.AdultDrys),1,$M130)</f>
        <v>3</v>
      </c>
      <c r="AG130" s="5">
        <f t="shared" ca="1" si="990"/>
        <v>2</v>
      </c>
      <c r="AH130" s="5">
        <f t="shared" ca="1" si="990"/>
        <v>0</v>
      </c>
      <c r="AI130" s="5">
        <f t="shared" ca="1" si="991"/>
        <v>1</v>
      </c>
      <c r="AJ130">
        <f t="shared" ca="1" si="992"/>
        <v>1</v>
      </c>
      <c r="AL130" s="231" t="str">
        <f ca="1">TEXT(LEFT(OFFSET(AL130,-1,0),5)+1,"00000")&amp;MID(OFFSET(AL130,-1,0),6,FIND(" ",OFFSET(AL130,-1,0),7)-5)
&amp; $D130           &amp; " Day"&amp;INDEX(i.DOY,$N130,1)              &amp; IF($IG130=0," FWM","")&amp;IF($IG130=1," MWM","")&amp;IF($IG130=5," Mat","")&amp;IF($IH130=TRUE,"&amp;BBT","    ")
&amp;INDEX(DataMaster!$B$98:$B$104,$Q130,0)    &amp;IF(JL130," SR"&amp;JM130,"")&amp; " WP"&amp;TEXT($LW130*100,"000p")           &amp; " MP"&amp;TEXT($LX130*100,"000p")           &amp; " GP"&amp;TEXT($MG130*100,"000p")
&amp; " (F"&amp;3+COUNTIF($CV130:$CY130,TRUE)&amp;3&amp;"N"&amp;$DM130&amp;$DN130&amp;")"</f>
        <v>00005 FeedSupply_DSP GSM Day204 MWM    Prime SR10.24125 WP100p MP100p GP100p (F33N33)</v>
      </c>
      <c r="AM130" s="9" t="str">
        <f ca="1">IF(COUNTIF(AL$5:AL130,AL130)=1,"-","Dup")</f>
        <v>-</v>
      </c>
      <c r="AN130" s="9"/>
      <c r="AO130" s="237" t="str">
        <f t="shared" ca="1" si="1041"/>
        <v>-</v>
      </c>
      <c r="AP130" s="237" t="str">
        <f t="shared" ca="1" si="1041"/>
        <v>-</v>
      </c>
      <c r="AQ130" s="237" t="str">
        <f t="shared" ca="1" si="1041"/>
        <v>-</v>
      </c>
      <c r="AR130" s="237" t="str">
        <f t="shared" ca="1" si="1041"/>
        <v>-</v>
      </c>
      <c r="AS130" s="237" t="str">
        <f t="shared" ca="1" si="1041"/>
        <v>-</v>
      </c>
      <c r="AT130" s="237" t="str">
        <f t="shared" ca="1" si="1041"/>
        <v>-</v>
      </c>
      <c r="AU130" s="237" t="str">
        <f t="shared" ca="1" si="1041"/>
        <v>-</v>
      </c>
      <c r="AV130" s="237" t="str">
        <f t="shared" ca="1" si="1041"/>
        <v>-</v>
      </c>
      <c r="AW130" s="9"/>
      <c r="AX130" s="5" t="b">
        <f t="shared" ca="1" si="993"/>
        <v>0</v>
      </c>
      <c r="AY130" s="5" t="str">
        <f t="shared" ca="1" si="993"/>
        <v>-</v>
      </c>
      <c r="AZ130" s="5" t="b">
        <f t="shared" ca="1" si="993"/>
        <v>0</v>
      </c>
      <c r="BA130" s="5" t="b">
        <f t="shared" ca="1" si="993"/>
        <v>1</v>
      </c>
      <c r="BB130" s="5" t="b">
        <f t="shared" ca="1" si="993"/>
        <v>1</v>
      </c>
      <c r="BC130" s="144">
        <f t="shared" ca="1" si="993"/>
        <v>0</v>
      </c>
      <c r="BD130" s="19" t="b">
        <f t="shared" ca="1" si="994"/>
        <v>1</v>
      </c>
      <c r="BE130" s="9"/>
      <c r="BF130" s="5" t="str">
        <f t="shared" ca="1" si="995"/>
        <v>-</v>
      </c>
      <c r="BG130" s="19" t="str">
        <f t="shared" ca="1" si="996"/>
        <v>-</v>
      </c>
      <c r="BH130" s="19" t="str">
        <f t="shared" ca="1" si="996"/>
        <v>-</v>
      </c>
      <c r="BI130" s="19" t="str">
        <f t="shared" ca="1" si="996"/>
        <v>-</v>
      </c>
      <c r="BJ130" s="5" t="str">
        <f t="shared" ca="1" si="997"/>
        <v>-</v>
      </c>
      <c r="BK130" s="19" t="str">
        <f t="shared" ca="1" si="998"/>
        <v>-</v>
      </c>
      <c r="BL130" s="5" t="str">
        <f t="shared" ca="1" si="999"/>
        <v>-</v>
      </c>
      <c r="BM130" s="19" t="str">
        <f t="shared" ca="1" si="1000"/>
        <v>-</v>
      </c>
      <c r="BN130" s="19" t="str">
        <f t="shared" ca="1" si="1000"/>
        <v>-</v>
      </c>
      <c r="BO130" s="19" t="str">
        <f t="shared" ca="1" si="1000"/>
        <v>-</v>
      </c>
      <c r="BP130" s="5" t="str">
        <f t="shared" ca="1" si="1001"/>
        <v>-</v>
      </c>
      <c r="BQ130" s="9"/>
      <c r="BR130" s="19" t="str">
        <f t="shared" ca="1" si="1002"/>
        <v>-</v>
      </c>
      <c r="BS130" s="19" t="str">
        <f t="shared" ca="1" si="1002"/>
        <v>-</v>
      </c>
      <c r="BT130" s="19" t="str">
        <f t="shared" ca="1" si="1002"/>
        <v>-</v>
      </c>
      <c r="BU130" s="19" t="str">
        <f t="shared" ca="1" si="1002"/>
        <v>-</v>
      </c>
      <c r="BV130" s="19" t="str">
        <f t="shared" ca="1" si="1002"/>
        <v>-</v>
      </c>
      <c r="BW130" s="19" t="str">
        <f t="shared" ca="1" si="1002"/>
        <v>-</v>
      </c>
      <c r="BX130" s="19" t="str">
        <f t="shared" ca="1" si="1002"/>
        <v>-</v>
      </c>
      <c r="BY130" s="19" t="str">
        <f t="shared" ca="1" si="1002"/>
        <v>-</v>
      </c>
      <c r="BZ130" s="19" t="str">
        <f t="shared" ca="1" si="1002"/>
        <v>-</v>
      </c>
      <c r="CA130" s="19" t="str">
        <f t="shared" ca="1" si="1002"/>
        <v>-</v>
      </c>
      <c r="CB130" s="9"/>
      <c r="CC130" s="237" t="b">
        <f t="shared" ca="1" si="1047"/>
        <v>1</v>
      </c>
      <c r="CD130" s="12" t="b">
        <v>1</v>
      </c>
      <c r="CE130" s="237" t="b">
        <f t="shared" ca="1" si="1047"/>
        <v>1</v>
      </c>
      <c r="CF130" s="251">
        <f t="shared" ca="1" si="1042"/>
        <v>4101</v>
      </c>
      <c r="CG130" s="237" t="b">
        <f t="shared" ca="1" si="1047"/>
        <v>0</v>
      </c>
      <c r="CH130" s="12" t="s">
        <v>34</v>
      </c>
      <c r="CI130" s="19" t="b">
        <f t="shared" ca="1" si="1030"/>
        <v>1</v>
      </c>
      <c r="CJ130" s="237">
        <f t="shared" ca="1" si="1043"/>
        <v>4105</v>
      </c>
      <c r="CK130" s="19" t="str">
        <f t="shared" ca="1" si="1030"/>
        <v>-</v>
      </c>
      <c r="CL130" s="19">
        <f t="shared" ca="1" si="1030"/>
        <v>1</v>
      </c>
      <c r="CM130" s="19">
        <f t="shared" ca="1" si="1030"/>
        <v>1</v>
      </c>
      <c r="CN130" s="9"/>
      <c r="CO130" s="444">
        <f t="shared" ca="1" si="1004"/>
        <v>652</v>
      </c>
      <c r="CP130" s="444">
        <f t="shared" ca="1" si="1004"/>
        <v>686</v>
      </c>
      <c r="CQ130" s="444">
        <f t="shared" ca="1" si="1004"/>
        <v>721</v>
      </c>
      <c r="CR130" s="152">
        <f t="shared" ca="1" si="1005"/>
        <v>378</v>
      </c>
      <c r="CS130" s="152">
        <f t="shared" ca="1" si="1005"/>
        <v>413</v>
      </c>
      <c r="CT130" s="152">
        <f t="shared" ca="1" si="1005"/>
        <v>448</v>
      </c>
      <c r="CU130" s="19" t="str">
        <f t="shared" ca="1" si="1006"/>
        <v>-</v>
      </c>
      <c r="CV130" s="12" t="b">
        <v>0</v>
      </c>
      <c r="CW130" s="12" t="b">
        <v>0</v>
      </c>
      <c r="CX130" s="12" t="b">
        <v>0</v>
      </c>
      <c r="CY130" s="12" t="b">
        <v>0</v>
      </c>
      <c r="CZ130" s="19" t="b">
        <f t="shared" ca="1" si="1006"/>
        <v>1</v>
      </c>
      <c r="DA130" s="19">
        <f t="shared" ca="1" si="1006"/>
        <v>0</v>
      </c>
      <c r="DB130" s="19">
        <f t="shared" ca="1" si="1006"/>
        <v>0</v>
      </c>
      <c r="DC130" s="19">
        <f t="shared" ca="1" si="1006"/>
        <v>0</v>
      </c>
      <c r="DD130" s="19">
        <f t="shared" ca="1" si="1006"/>
        <v>0</v>
      </c>
      <c r="DE130" s="19">
        <f t="shared" ca="1" si="1006"/>
        <v>0</v>
      </c>
      <c r="DF130" s="19">
        <f t="shared" ca="1" si="1006"/>
        <v>0</v>
      </c>
      <c r="DG130" s="19">
        <f t="shared" ca="1" si="1006"/>
        <v>0</v>
      </c>
      <c r="DH130" s="19">
        <f t="shared" ca="1" si="1006"/>
        <v>0</v>
      </c>
      <c r="DI130" s="19">
        <f t="shared" ca="1" si="1006"/>
        <v>0</v>
      </c>
      <c r="DJ130" s="19">
        <f t="shared" ca="1" si="1006"/>
        <v>0</v>
      </c>
      <c r="DK130" s="19">
        <f t="shared" ca="1" si="1006"/>
        <v>0</v>
      </c>
      <c r="DL130" s="19">
        <f t="shared" ca="1" si="1007"/>
        <v>0</v>
      </c>
      <c r="DM130" s="12">
        <v>3</v>
      </c>
      <c r="DN130" s="12">
        <v>3</v>
      </c>
      <c r="DO130" s="19">
        <f t="shared" ca="1" si="1044"/>
        <v>0</v>
      </c>
      <c r="DP130" s="12">
        <v>1</v>
      </c>
      <c r="DQ130" s="12">
        <v>-1</v>
      </c>
      <c r="DR130" s="19" t="str">
        <f t="shared" ca="1" si="1007"/>
        <v>-</v>
      </c>
      <c r="DS130" s="19" t="str">
        <f t="shared" ca="1" si="1007"/>
        <v>-</v>
      </c>
      <c r="DT130" s="19" t="str">
        <f t="shared" ca="1" si="1007"/>
        <v>-</v>
      </c>
      <c r="DU130" s="251">
        <f t="shared" ca="1" si="1031"/>
        <v>0</v>
      </c>
      <c r="DV130" s="251">
        <f t="shared" si="1045"/>
        <v>1</v>
      </c>
      <c r="DW130" s="251">
        <f t="shared" si="1032"/>
        <v>-1</v>
      </c>
      <c r="DX130" s="19" t="str">
        <f t="shared" ca="1" si="1007"/>
        <v>-</v>
      </c>
      <c r="DY130" s="19" t="str">
        <f t="shared" ca="1" si="1007"/>
        <v>-</v>
      </c>
      <c r="DZ130" s="19" t="str">
        <f t="shared" ca="1" si="1007"/>
        <v>-</v>
      </c>
      <c r="EA130" s="19" t="str">
        <f t="shared" ca="1" si="1007"/>
        <v>-</v>
      </c>
      <c r="EB130" s="19" t="str">
        <f t="shared" ca="1" si="1007"/>
        <v>-</v>
      </c>
      <c r="EC130" s="19" t="str">
        <f t="shared" ca="1" si="1007"/>
        <v>-</v>
      </c>
      <c r="ED130" s="19">
        <f t="shared" ca="1" si="1007"/>
        <v>0</v>
      </c>
      <c r="EE130" s="19">
        <f t="shared" ca="1" si="1007"/>
        <v>0</v>
      </c>
      <c r="EF130" s="19">
        <f t="shared" ca="1" si="1007"/>
        <v>0</v>
      </c>
      <c r="EG130" s="19">
        <f t="shared" ca="1" si="1007"/>
        <v>0</v>
      </c>
      <c r="EH130" s="19">
        <f t="shared" ca="1" si="1007"/>
        <v>0</v>
      </c>
      <c r="EI130" s="19">
        <f t="shared" ca="1" si="1007"/>
        <v>0</v>
      </c>
      <c r="EJ130" s="19">
        <f t="shared" ca="1" si="1007"/>
        <v>0</v>
      </c>
      <c r="EK130" s="19">
        <f t="shared" ca="1" si="1007"/>
        <v>0</v>
      </c>
      <c r="EL130" s="19">
        <f t="shared" ca="1" si="1007"/>
        <v>0</v>
      </c>
      <c r="EM130" s="19">
        <f t="shared" ca="1" si="1007"/>
        <v>0</v>
      </c>
      <c r="EN130" s="19">
        <f t="shared" ca="1" si="1007"/>
        <v>0</v>
      </c>
      <c r="EO130" s="19">
        <f t="shared" ca="1" si="1007"/>
        <v>0</v>
      </c>
      <c r="EP130" s="19">
        <f t="shared" ca="1" si="1007"/>
        <v>0</v>
      </c>
      <c r="EQ130" s="19">
        <f t="shared" ca="1" si="1007"/>
        <v>0</v>
      </c>
      <c r="ER130" s="19">
        <f t="shared" ca="1" si="1007"/>
        <v>0</v>
      </c>
      <c r="ES130" s="19">
        <f t="shared" ca="1" si="1007"/>
        <v>0</v>
      </c>
      <c r="ET130" s="19">
        <f t="shared" ca="1" si="1008"/>
        <v>0</v>
      </c>
      <c r="EU130" s="19">
        <f t="shared" ca="1" si="1008"/>
        <v>0</v>
      </c>
      <c r="EV130" s="19">
        <f t="shared" ca="1" si="1008"/>
        <v>0</v>
      </c>
      <c r="EW130" s="19">
        <f t="shared" ca="1" si="1008"/>
        <v>0</v>
      </c>
      <c r="EX130" s="19">
        <f t="shared" ca="1" si="1008"/>
        <v>0</v>
      </c>
      <c r="EY130" s="19">
        <f t="shared" ca="1" si="1008"/>
        <v>0</v>
      </c>
      <c r="EZ130" s="19">
        <f t="shared" ca="1" si="1008"/>
        <v>0</v>
      </c>
      <c r="FA130" s="19">
        <f t="shared" ca="1" si="1008"/>
        <v>0</v>
      </c>
      <c r="FB130" s="19">
        <f t="shared" ca="1" si="1008"/>
        <v>0</v>
      </c>
      <c r="FC130" s="19">
        <f t="shared" ca="1" si="1008"/>
        <v>0</v>
      </c>
      <c r="FD130" s="19">
        <f t="shared" ca="1" si="1008"/>
        <v>0</v>
      </c>
      <c r="FE130" s="19">
        <f t="shared" ca="1" si="1008"/>
        <v>0</v>
      </c>
      <c r="FF130" s="19">
        <f t="shared" ca="1" si="1008"/>
        <v>0</v>
      </c>
      <c r="FG130" s="19">
        <f t="shared" ca="1" si="1008"/>
        <v>0</v>
      </c>
      <c r="FH130" s="19">
        <f t="shared" ca="1" si="1008"/>
        <v>0</v>
      </c>
      <c r="FI130" s="19">
        <f t="shared" ca="1" si="1008"/>
        <v>0</v>
      </c>
      <c r="FJ130" s="19">
        <f t="shared" ca="1" si="1009"/>
        <v>0</v>
      </c>
      <c r="FK130" s="19">
        <f t="shared" ca="1" si="1009"/>
        <v>0</v>
      </c>
      <c r="FL130" s="19">
        <f t="shared" ca="1" si="1009"/>
        <v>0</v>
      </c>
      <c r="FM130" s="19">
        <f t="shared" ca="1" si="1009"/>
        <v>0</v>
      </c>
      <c r="FN130" s="19">
        <f t="shared" ca="1" si="1009"/>
        <v>0</v>
      </c>
      <c r="FO130" s="19">
        <f t="shared" ca="1" si="1009"/>
        <v>0</v>
      </c>
      <c r="FP130" s="19">
        <f t="shared" ca="1" si="1009"/>
        <v>0</v>
      </c>
      <c r="FQ130" s="19">
        <f t="shared" ca="1" si="1009"/>
        <v>0</v>
      </c>
      <c r="FR130" s="19">
        <f t="shared" ca="1" si="1009"/>
        <v>0</v>
      </c>
      <c r="FS130" s="19">
        <f t="shared" ca="1" si="1009"/>
        <v>0</v>
      </c>
      <c r="FT130" s="19">
        <f t="shared" ca="1" si="1009"/>
        <v>0</v>
      </c>
      <c r="FU130" s="19">
        <f t="shared" ca="1" si="1009"/>
        <v>0</v>
      </c>
      <c r="FV130" s="19">
        <f t="shared" ca="1" si="1009"/>
        <v>0</v>
      </c>
      <c r="FW130" s="19">
        <f t="shared" ca="1" si="1009"/>
        <v>0</v>
      </c>
      <c r="FX130" s="19">
        <f t="shared" ca="1" si="1009"/>
        <v>0</v>
      </c>
      <c r="FY130" s="19">
        <f t="shared" ca="1" si="1009"/>
        <v>0</v>
      </c>
      <c r="FZ130" s="19">
        <f t="shared" ca="1" si="1009"/>
        <v>0</v>
      </c>
      <c r="GA130" s="19">
        <f t="shared" ca="1" si="1009"/>
        <v>0</v>
      </c>
      <c r="GB130" s="19">
        <f t="shared" ca="1" si="1009"/>
        <v>0</v>
      </c>
      <c r="GC130" s="19">
        <f t="shared" ca="1" si="1009"/>
        <v>0</v>
      </c>
      <c r="GD130" s="19">
        <f t="shared" ca="1" si="1009"/>
        <v>0</v>
      </c>
      <c r="GE130" s="19">
        <f t="shared" ca="1" si="1009"/>
        <v>0</v>
      </c>
      <c r="GF130" s="19">
        <f t="shared" ca="1" si="1009"/>
        <v>0</v>
      </c>
      <c r="GG130" s="19">
        <f t="shared" ca="1" si="1009"/>
        <v>0</v>
      </c>
      <c r="GH130" s="19">
        <f t="shared" ca="1" si="1009"/>
        <v>0</v>
      </c>
      <c r="GI130" s="19">
        <f t="shared" ca="1" si="1009"/>
        <v>0</v>
      </c>
      <c r="GJ130" s="19">
        <f t="shared" ca="1" si="1009"/>
        <v>0</v>
      </c>
      <c r="GK130" s="19">
        <f t="shared" ca="1" si="1009"/>
        <v>0</v>
      </c>
      <c r="GL130" s="19">
        <f t="shared" ca="1" si="1009"/>
        <v>0</v>
      </c>
      <c r="GM130" s="19">
        <f t="shared" ca="1" si="1009"/>
        <v>0</v>
      </c>
      <c r="GN130" s="19">
        <f t="shared" ca="1" si="1009"/>
        <v>0</v>
      </c>
      <c r="GO130" s="19">
        <f t="shared" ca="1" si="1009"/>
        <v>0</v>
      </c>
      <c r="GP130" s="19">
        <f t="shared" ca="1" si="1009"/>
        <v>0</v>
      </c>
      <c r="GQ130" s="19">
        <f t="shared" ca="1" si="1009"/>
        <v>0</v>
      </c>
      <c r="GR130" s="19">
        <f t="shared" ca="1" si="1009"/>
        <v>0</v>
      </c>
      <c r="GS130" s="19">
        <f t="shared" ca="1" si="1009"/>
        <v>0</v>
      </c>
      <c r="GT130" s="19">
        <f t="shared" ca="1" si="1009"/>
        <v>0</v>
      </c>
      <c r="GU130" s="19">
        <f t="shared" ca="1" si="1009"/>
        <v>0</v>
      </c>
      <c r="GV130" s="19">
        <f t="shared" ca="1" si="1009"/>
        <v>0</v>
      </c>
      <c r="GW130" s="19">
        <f t="shared" ref="GW130:HP130" ca="1" si="1048">OFFSET(GW$5,$B130,0)</f>
        <v>0</v>
      </c>
      <c r="GX130" s="19">
        <f t="shared" ca="1" si="1048"/>
        <v>0</v>
      </c>
      <c r="GY130" s="19">
        <f t="shared" ca="1" si="1048"/>
        <v>0</v>
      </c>
      <c r="GZ130" s="19">
        <f t="shared" ca="1" si="1048"/>
        <v>0</v>
      </c>
      <c r="HA130" s="19">
        <f t="shared" ca="1" si="1048"/>
        <v>0</v>
      </c>
      <c r="HB130" s="19">
        <f t="shared" ca="1" si="1048"/>
        <v>0</v>
      </c>
      <c r="HC130" s="19">
        <f t="shared" ca="1" si="1048"/>
        <v>0</v>
      </c>
      <c r="HD130" s="19">
        <f t="shared" ca="1" si="1048"/>
        <v>0</v>
      </c>
      <c r="HE130" s="19">
        <f t="shared" ca="1" si="1048"/>
        <v>0</v>
      </c>
      <c r="HF130" s="19">
        <f t="shared" ca="1" si="1048"/>
        <v>0</v>
      </c>
      <c r="HG130" s="19">
        <f t="shared" ca="1" si="1048"/>
        <v>0</v>
      </c>
      <c r="HH130" s="19">
        <f t="shared" ca="1" si="1048"/>
        <v>0</v>
      </c>
      <c r="HI130" s="19">
        <f t="shared" ca="1" si="1048"/>
        <v>0</v>
      </c>
      <c r="HJ130" s="19">
        <f t="shared" ca="1" si="1048"/>
        <v>0</v>
      </c>
      <c r="HK130" s="19">
        <f t="shared" ca="1" si="1048"/>
        <v>0</v>
      </c>
      <c r="HL130" s="19">
        <f t="shared" ca="1" si="1048"/>
        <v>0</v>
      </c>
      <c r="HM130" s="19">
        <f t="shared" ca="1" si="1048"/>
        <v>0</v>
      </c>
      <c r="HN130" s="19">
        <f t="shared" ca="1" si="1048"/>
        <v>0</v>
      </c>
      <c r="HO130" s="19">
        <f t="shared" ca="1" si="1048"/>
        <v>0</v>
      </c>
      <c r="HP130" s="19">
        <f t="shared" ca="1" si="1048"/>
        <v>0</v>
      </c>
      <c r="HQ130" s="19">
        <f t="shared" ca="1" si="1010"/>
        <v>0</v>
      </c>
      <c r="HR130" s="19">
        <f t="shared" ca="1" si="1010"/>
        <v>0</v>
      </c>
      <c r="HS130" s="19">
        <f t="shared" ca="1" si="1010"/>
        <v>0</v>
      </c>
      <c r="HT130" s="19">
        <f t="shared" ca="1" si="1010"/>
        <v>0</v>
      </c>
      <c r="HU130" s="19">
        <f t="shared" ca="1" si="1010"/>
        <v>0</v>
      </c>
      <c r="HV130" s="19">
        <f t="shared" ca="1" si="1010"/>
        <v>0</v>
      </c>
      <c r="HW130" s="19">
        <f t="shared" ca="1" si="1010"/>
        <v>0</v>
      </c>
      <c r="HX130" s="19">
        <f t="shared" ca="1" si="1010"/>
        <v>0</v>
      </c>
      <c r="HY130" s="19">
        <f t="shared" ca="1" si="1010"/>
        <v>0</v>
      </c>
      <c r="HZ130" s="19">
        <f t="shared" ca="1" si="1010"/>
        <v>0</v>
      </c>
      <c r="IA130" s="19">
        <f t="shared" ca="1" si="1010"/>
        <v>0</v>
      </c>
      <c r="IB130" s="19">
        <f t="shared" ca="1" si="1010"/>
        <v>0</v>
      </c>
      <c r="IC130" s="19">
        <f t="shared" ca="1" si="1010"/>
        <v>0</v>
      </c>
      <c r="ID130" s="19">
        <f t="shared" ca="1" si="1010"/>
        <v>0</v>
      </c>
      <c r="IE130" s="5">
        <f t="shared" ca="1" si="1011"/>
        <v>67</v>
      </c>
      <c r="IF130" s="9"/>
      <c r="IG130" s="5">
        <f t="shared" ca="1" si="1012"/>
        <v>1</v>
      </c>
      <c r="IH130" s="5" t="b">
        <f t="shared" ca="1" si="1012"/>
        <v>0</v>
      </c>
      <c r="II130" s="19">
        <f t="shared" ca="1" si="1013"/>
        <v>0</v>
      </c>
      <c r="IJ130" s="5">
        <f t="shared" ca="1" si="1012"/>
        <v>55</v>
      </c>
      <c r="IK130" s="19">
        <f t="shared" ca="1" si="1013"/>
        <v>1</v>
      </c>
      <c r="IL130" s="19">
        <f t="shared" ca="1" si="1013"/>
        <v>0</v>
      </c>
      <c r="IM130" s="19">
        <f t="shared" ca="1" si="1013"/>
        <v>0</v>
      </c>
      <c r="IN130" s="19">
        <f t="shared" ca="1" si="1013"/>
        <v>0</v>
      </c>
      <c r="IO130" s="19">
        <f t="shared" ca="1" si="1013"/>
        <v>0</v>
      </c>
      <c r="IP130" s="19">
        <f t="shared" ca="1" si="1013"/>
        <v>0</v>
      </c>
      <c r="IQ130" s="19">
        <f t="shared" ca="1" si="1013"/>
        <v>0</v>
      </c>
      <c r="IR130" s="19">
        <f t="shared" ca="1" si="1013"/>
        <v>0</v>
      </c>
      <c r="IS130" s="19">
        <f t="shared" ca="1" si="1013"/>
        <v>0</v>
      </c>
      <c r="IT130" s="19">
        <f t="shared" ca="1" si="1013"/>
        <v>0</v>
      </c>
      <c r="IU130" s="19">
        <f t="shared" ca="1" si="1013"/>
        <v>0</v>
      </c>
      <c r="IV130" s="19">
        <f t="shared" ca="1" si="1013"/>
        <v>0</v>
      </c>
      <c r="IW130" s="19">
        <f t="shared" ca="1" si="1013"/>
        <v>0</v>
      </c>
      <c r="IX130" s="19">
        <f t="shared" ca="1" si="1013"/>
        <v>0</v>
      </c>
      <c r="IY130" s="19">
        <f t="shared" ca="1" si="1013"/>
        <v>0</v>
      </c>
      <c r="IZ130" s="19">
        <f t="shared" ca="1" si="1013"/>
        <v>0</v>
      </c>
      <c r="JA130" s="19">
        <f t="shared" ca="1" si="1013"/>
        <v>0</v>
      </c>
      <c r="JB130" s="19">
        <f t="shared" ca="1" si="1013"/>
        <v>0</v>
      </c>
      <c r="JC130" s="19">
        <f t="shared" ca="1" si="1013"/>
        <v>0</v>
      </c>
      <c r="JD130" s="19">
        <f t="shared" ca="1" si="1013"/>
        <v>0</v>
      </c>
      <c r="JE130" s="19">
        <f t="shared" ca="1" si="1013"/>
        <v>0</v>
      </c>
      <c r="JF130" s="19">
        <f t="shared" ca="1" si="1013"/>
        <v>0</v>
      </c>
      <c r="JG130" s="19">
        <f t="shared" ca="1" si="1013"/>
        <v>1</v>
      </c>
      <c r="JH130" s="19">
        <f t="shared" ca="1" si="1013"/>
        <v>0</v>
      </c>
      <c r="JI130" s="19">
        <f t="shared" ca="1" si="1013"/>
        <v>1</v>
      </c>
      <c r="JJ130" s="9"/>
      <c r="JK130" s="5" t="b">
        <f t="shared" ca="1" si="1014"/>
        <v>0</v>
      </c>
      <c r="JL130" s="19" t="b">
        <f t="shared" ca="1" si="1033"/>
        <v>1</v>
      </c>
      <c r="JM130" s="19">
        <f t="shared" ca="1" si="1033"/>
        <v>10.241249999999999</v>
      </c>
      <c r="JN130" s="5" t="b">
        <f t="shared" ca="1" si="1015"/>
        <v>0</v>
      </c>
      <c r="JO130" s="5" t="b">
        <f t="shared" ca="1" si="1015"/>
        <v>0</v>
      </c>
      <c r="JP130" s="5" t="b">
        <f t="shared" ca="1" si="1015"/>
        <v>1</v>
      </c>
      <c r="JQ130" s="144">
        <f t="shared" ca="1" si="1034"/>
        <v>1</v>
      </c>
      <c r="JR130" s="144">
        <f t="shared" ca="1" si="1034"/>
        <v>1</v>
      </c>
      <c r="JS130" s="19" t="str">
        <f t="shared" ca="1" si="1035"/>
        <v>-</v>
      </c>
      <c r="JT130" s="19" t="str">
        <f t="shared" ca="1" si="1035"/>
        <v>-</v>
      </c>
      <c r="JU130" s="19" t="str">
        <f t="shared" ca="1" si="1035"/>
        <v>-</v>
      </c>
      <c r="JV130" s="19" t="str">
        <f t="shared" ca="1" si="1035"/>
        <v>-</v>
      </c>
      <c r="JW130" s="19">
        <f t="shared" ca="1" si="1035"/>
        <v>1</v>
      </c>
      <c r="JX130" s="19">
        <f t="shared" ca="1" si="1035"/>
        <v>0.66</v>
      </c>
      <c r="JY130" s="19" t="str">
        <f t="shared" ca="1" si="1035"/>
        <v>-</v>
      </c>
      <c r="JZ130" s="5" t="b" cm="1">
        <f t="array" aca="1" ref="JZ130" ca="1">IF(OR(KA130:KH130&lt;&gt;"-"),TRUE,"-")</f>
        <v>1</v>
      </c>
      <c r="KA130" s="237">
        <f t="shared" ca="1" si="1046"/>
        <v>2</v>
      </c>
      <c r="KB130" s="237">
        <f t="shared" ca="1" si="1046"/>
        <v>2</v>
      </c>
      <c r="KC130" s="237">
        <f t="shared" ca="1" si="1046"/>
        <v>2</v>
      </c>
      <c r="KD130" s="237">
        <f t="shared" ca="1" si="1046"/>
        <v>2</v>
      </c>
      <c r="KE130" s="237">
        <f t="shared" ca="1" si="1046"/>
        <v>2</v>
      </c>
      <c r="KF130" s="237">
        <f t="shared" ca="1" si="1046"/>
        <v>2</v>
      </c>
      <c r="KG130" s="237">
        <f t="shared" ca="1" si="1046"/>
        <v>2</v>
      </c>
      <c r="KH130" s="237">
        <f t="shared" ca="1" si="1046"/>
        <v>2</v>
      </c>
      <c r="KI130" s="5" t="str">
        <f t="array" aca="1" ref="KI130" ca="1">IF(OR(KJ130:KP130&lt;&gt;"-"),TRUE,"-")</f>
        <v>-</v>
      </c>
      <c r="KJ130" s="19" t="str">
        <f t="shared" ca="1" si="1037"/>
        <v>-</v>
      </c>
      <c r="KK130" s="19" t="str">
        <f t="shared" ca="1" si="1037"/>
        <v>-</v>
      </c>
      <c r="KL130" s="19" t="str">
        <f t="shared" ca="1" si="1037"/>
        <v>-</v>
      </c>
      <c r="KM130" s="19" t="str">
        <f t="shared" ca="1" si="1037"/>
        <v>-</v>
      </c>
      <c r="KN130" s="19" t="str">
        <f t="shared" ca="1" si="1037"/>
        <v>-</v>
      </c>
      <c r="KO130" s="19" t="str">
        <f t="shared" ca="1" si="1037"/>
        <v>-</v>
      </c>
      <c r="KP130" s="19" t="str">
        <f t="shared" ca="1" si="1037"/>
        <v>-</v>
      </c>
      <c r="KQ130" s="19" t="b">
        <f t="shared" ca="1" si="1037"/>
        <v>0</v>
      </c>
      <c r="KR130" s="144">
        <f t="shared" ca="1" si="1017"/>
        <v>2</v>
      </c>
      <c r="KS130" s="19">
        <f t="shared" ca="1" si="1037"/>
        <v>2</v>
      </c>
      <c r="KT130" s="19" t="b">
        <f t="shared" ca="1" si="1037"/>
        <v>0</v>
      </c>
      <c r="KU130" s="19" t="str">
        <f t="shared" ca="1" si="1037"/>
        <v>-</v>
      </c>
      <c r="KV130" s="5" t="str">
        <f t="shared" ca="1" si="1018"/>
        <v>-</v>
      </c>
      <c r="KW130" s="5" t="str">
        <f t="shared" ca="1" si="1018"/>
        <v>-</v>
      </c>
      <c r="KX130" s="5" t="str">
        <f t="shared" ca="1" si="1018"/>
        <v>-</v>
      </c>
      <c r="KY130" s="5" t="str">
        <f t="shared" ca="1" si="1018"/>
        <v>-</v>
      </c>
      <c r="KZ130" s="19" t="b">
        <f t="shared" ca="1" si="1038"/>
        <v>0</v>
      </c>
      <c r="LA130" s="19" t="str">
        <f t="shared" ca="1" si="1038"/>
        <v>-</v>
      </c>
      <c r="LB130" s="19" t="str">
        <f t="shared" ca="1" si="1038"/>
        <v>-</v>
      </c>
      <c r="LC130" s="19" t="b">
        <f t="shared" ca="1" si="1038"/>
        <v>1</v>
      </c>
      <c r="LD130" s="19">
        <f t="shared" ca="1" si="1038"/>
        <v>0.75</v>
      </c>
      <c r="LE130" s="19">
        <f t="shared" ca="1" si="1038"/>
        <v>0.75</v>
      </c>
      <c r="LF130" s="19">
        <f t="shared" ca="1" si="1038"/>
        <v>0.99</v>
      </c>
      <c r="LG130" s="19">
        <f t="shared" ca="1" si="1038"/>
        <v>0.5</v>
      </c>
      <c r="LH130" s="19">
        <f t="shared" ca="1" si="1038"/>
        <v>0</v>
      </c>
      <c r="LI130" s="19">
        <f t="shared" ca="1" si="1038"/>
        <v>0</v>
      </c>
      <c r="LJ130" s="19" t="str">
        <f t="shared" ca="1" si="1038"/>
        <v>-</v>
      </c>
      <c r="LK130" s="5" t="str" cm="1">
        <f t="array" aca="1" ref="LK130" ca="1">INDEX(i.meatgrid,$Q130,LK$7)</f>
        <v>-</v>
      </c>
      <c r="LL130" s="19" t="str">
        <f t="shared" ca="1" si="1038"/>
        <v>-</v>
      </c>
      <c r="LM130" s="5">
        <f t="shared" ca="1" si="1020"/>
        <v>1</v>
      </c>
      <c r="LN130" s="9"/>
      <c r="LO130" s="19">
        <f t="shared" ca="1" si="1038"/>
        <v>70</v>
      </c>
      <c r="LP130" s="19">
        <f t="shared" ca="1" si="1021"/>
        <v>50</v>
      </c>
      <c r="LQ130" s="19">
        <f t="shared" ca="1" si="1021"/>
        <v>80</v>
      </c>
      <c r="LR130" s="19">
        <f t="shared" ca="1" si="1021"/>
        <v>50</v>
      </c>
      <c r="LS130" s="5" t="b" cm="1">
        <f t="array" aca="1" ref="LS130" ca="1">INDEX(i.meatgrid,$Q130,LS$7)</f>
        <v>0</v>
      </c>
      <c r="LT130" s="5" t="b" cm="1">
        <f t="array" aca="1" ref="LT130" ca="1">INDEX(i.meatgrid,$Q130,LT$7)</f>
        <v>0</v>
      </c>
      <c r="LU130" s="5" cm="1">
        <f t="array" aca="1" ref="LU130" ca="1">INDEX(i.meatgrid,$Q130,LU$7)</f>
        <v>40</v>
      </c>
      <c r="LV130" s="5" t="str" cm="1">
        <f t="array" aca="1" ref="LV130" ca="1">INDEX(i.meatgrid,$Q130,LV$7)</f>
        <v>-</v>
      </c>
      <c r="LW130" s="19">
        <f t="shared" ca="1" si="1022"/>
        <v>1</v>
      </c>
      <c r="LX130" s="5">
        <f t="shared" ca="1" si="1023"/>
        <v>1</v>
      </c>
      <c r="LY130" s="5" cm="1">
        <f t="array" aca="1" ref="LY130" ca="1">INDEX(i.meatgrid,$Q130,LY$7)</f>
        <v>1</v>
      </c>
      <c r="LZ130" s="5" cm="1">
        <f t="array" aca="1" ref="LZ130" ca="1">INDEX(i.meatgrid,$Q130,LZ$7)</f>
        <v>0</v>
      </c>
      <c r="MA130" s="5" cm="1">
        <f t="array" aca="1" ref="MA130" ca="1">INDEX(i.meatgrid,$Q130,MA$7)</f>
        <v>0</v>
      </c>
      <c r="MB130" s="5" cm="1">
        <f t="array" aca="1" ref="MB130" ca="1">INDEX(i.meatgrid,$Q130,MB$7)</f>
        <v>0</v>
      </c>
      <c r="MC130" s="5" cm="1">
        <f t="array" aca="1" ref="MC130" ca="1">INDEX(i.meatgrid,$Q130,MC$7)</f>
        <v>0</v>
      </c>
      <c r="MD130" s="5" cm="1">
        <f t="array" aca="1" ref="MD130" ca="1">INDEX(i.meatgrid,$Q130,MD$7)</f>
        <v>1</v>
      </c>
      <c r="ME130" s="5" cm="1">
        <f t="array" aca="1" ref="ME130" ca="1">INDEX(i.meatgrid,$Q130,ME$7)</f>
        <v>1</v>
      </c>
      <c r="MF130" s="5" cm="1">
        <f t="array" aca="1" ref="MF130" ca="1">INDEX(i.meatgrid,$Q130,MF$7)</f>
        <v>1</v>
      </c>
      <c r="MG130" s="19">
        <f t="shared" ca="1" si="1024"/>
        <v>1</v>
      </c>
      <c r="MH130" s="9"/>
      <c r="MI130" s="19" t="b">
        <f t="shared" ca="1" si="1025"/>
        <v>0</v>
      </c>
      <c r="MJ130" s="19" t="b">
        <f t="shared" ca="1" si="1025"/>
        <v>0</v>
      </c>
      <c r="MK130" s="19">
        <f t="shared" ca="1" si="1025"/>
        <v>1</v>
      </c>
      <c r="ML130" s="19">
        <f t="shared" ca="1" si="1025"/>
        <v>0.75</v>
      </c>
      <c r="MM130" s="19">
        <f t="shared" ca="1" si="1025"/>
        <v>0.75</v>
      </c>
      <c r="MN130" s="19">
        <f t="shared" ca="1" si="1025"/>
        <v>0.8</v>
      </c>
      <c r="MO130" s="19">
        <f t="shared" ca="1" si="1025"/>
        <v>0.82499999999999996</v>
      </c>
      <c r="MP130" s="19">
        <f t="shared" ca="1" si="1025"/>
        <v>0.875</v>
      </c>
      <c r="MQ130" s="19">
        <f t="shared" ca="1" si="1025"/>
        <v>0.9</v>
      </c>
      <c r="MR130" s="19">
        <f t="shared" ca="1" si="1025"/>
        <v>1</v>
      </c>
      <c r="MS130" s="19">
        <f t="shared" ca="1" si="1025"/>
        <v>0.875</v>
      </c>
      <c r="MT130" s="19" t="b">
        <f t="shared" ca="1" si="1025"/>
        <v>1</v>
      </c>
      <c r="MU130" s="19">
        <f t="shared" ca="1" si="1025"/>
        <v>74.989999999999995</v>
      </c>
      <c r="MV130" s="19" t="str">
        <f t="shared" ca="1" si="1025"/>
        <v>-</v>
      </c>
      <c r="MW130" s="19" t="str">
        <f t="shared" ca="1" si="1025"/>
        <v>-</v>
      </c>
      <c r="MX130" s="19" t="str">
        <f t="shared" ca="1" si="1025"/>
        <v>-</v>
      </c>
      <c r="MY130" s="19" t="str">
        <f t="shared" ca="1" si="1026"/>
        <v>-</v>
      </c>
      <c r="MZ130" s="19" t="str">
        <f t="shared" ca="1" si="1026"/>
        <v>-</v>
      </c>
      <c r="NA130" s="19" t="str">
        <f t="shared" ca="1" si="1026"/>
        <v>-</v>
      </c>
      <c r="NB130" s="19" t="str">
        <f t="shared" ca="1" si="1026"/>
        <v>-</v>
      </c>
      <c r="NC130" s="19">
        <f t="shared" ca="1" si="1026"/>
        <v>36.99</v>
      </c>
      <c r="ND130" s="19">
        <f t="shared" ca="1" si="1026"/>
        <v>36.99</v>
      </c>
      <c r="NE130" s="19" t="str">
        <f t="shared" ca="1" si="1026"/>
        <v>-</v>
      </c>
      <c r="NF130" s="19" t="str">
        <f t="shared" ca="1" si="1026"/>
        <v>-</v>
      </c>
      <c r="NG130" s="19" t="str">
        <f t="shared" ca="1" si="1026"/>
        <v>-</v>
      </c>
      <c r="NH130" s="19" t="str">
        <f t="shared" ca="1" si="1026"/>
        <v>-</v>
      </c>
      <c r="NI130" s="19" t="str">
        <f t="shared" ca="1" si="1026"/>
        <v>-</v>
      </c>
      <c r="NJ130" s="19">
        <f t="shared" ca="1" si="1026"/>
        <v>49.99</v>
      </c>
      <c r="NK130" s="19">
        <f t="shared" ca="1" si="1026"/>
        <v>49.99</v>
      </c>
      <c r="NL130" s="19">
        <f t="shared" ca="1" si="1026"/>
        <v>49.99</v>
      </c>
      <c r="NM130" s="19">
        <f t="shared" ca="1" si="1026"/>
        <v>49.99</v>
      </c>
      <c r="NN130" s="19">
        <f t="shared" ca="1" si="1026"/>
        <v>49.99</v>
      </c>
      <c r="NO130" s="19">
        <f t="shared" ca="1" si="1026"/>
        <v>49.99</v>
      </c>
      <c r="NP130" s="19">
        <f t="shared" ca="1" si="1026"/>
        <v>49.99</v>
      </c>
      <c r="NQ130" s="19">
        <f t="shared" ca="1" si="1026"/>
        <v>49.99</v>
      </c>
      <c r="NR130" s="19">
        <f t="shared" ca="1" si="1026"/>
        <v>412.99</v>
      </c>
      <c r="NS130" s="19">
        <f t="shared" ca="1" si="1026"/>
        <v>412.99</v>
      </c>
      <c r="NT130" s="19" t="str">
        <f t="shared" ca="1" si="1026"/>
        <v>-</v>
      </c>
      <c r="NU130" s="19" t="str">
        <f t="shared" ca="1" si="1026"/>
        <v>-</v>
      </c>
      <c r="NV130" s="19" t="str">
        <f t="shared" ca="1" si="1026"/>
        <v>-</v>
      </c>
      <c r="NW130" s="19" t="str">
        <f t="shared" ca="1" si="1026"/>
        <v>-</v>
      </c>
      <c r="NX130" s="19" t="str">
        <f t="shared" ca="1" si="1026"/>
        <v>-</v>
      </c>
      <c r="NY130" s="19">
        <f t="shared" ca="1" si="1026"/>
        <v>6.8900000000000006</v>
      </c>
      <c r="NZ130" s="19">
        <f t="shared" ca="1" si="1026"/>
        <v>6.8900000000000006</v>
      </c>
      <c r="OA130" s="19">
        <f t="shared" ca="1" si="1026"/>
        <v>6.8900000000000006</v>
      </c>
      <c r="OB130" s="19">
        <f t="shared" ca="1" si="1026"/>
        <v>6.8900000000000006</v>
      </c>
      <c r="OC130" s="19">
        <f t="shared" ca="1" si="1026"/>
        <v>6.8900000000000006</v>
      </c>
      <c r="OD130" s="19">
        <f t="shared" ca="1" si="1026"/>
        <v>6.8900000000000006</v>
      </c>
      <c r="OE130" s="19">
        <f t="shared" ca="1" si="1026"/>
        <v>6.8900000000000006</v>
      </c>
      <c r="OF130" s="19">
        <f t="shared" ca="1" si="1026"/>
        <v>6.8900000000000006</v>
      </c>
      <c r="OG130" s="19">
        <f t="shared" ca="1" si="1026"/>
        <v>346.99</v>
      </c>
      <c r="OH130" s="19">
        <f t="shared" ca="1" si="1026"/>
        <v>346.99</v>
      </c>
      <c r="OI130" s="19" t="str">
        <f t="shared" ca="1" si="1026"/>
        <v>-</v>
      </c>
      <c r="OJ130" s="19" t="str">
        <f t="shared" ca="1" si="1026"/>
        <v>-</v>
      </c>
      <c r="OK130" s="19" t="str">
        <f t="shared" ca="1" si="1026"/>
        <v>-</v>
      </c>
      <c r="OL130" s="19" t="str">
        <f t="shared" ca="1" si="1026"/>
        <v>-</v>
      </c>
      <c r="OM130" s="19" t="str">
        <f t="shared" ca="1" si="1026"/>
        <v>-</v>
      </c>
      <c r="ON130" s="19">
        <f t="shared" ca="1" si="1026"/>
        <v>0</v>
      </c>
      <c r="OO130" s="24">
        <v>0</v>
      </c>
    </row>
    <row r="131" spans="1:405" outlineLevel="2">
      <c r="A131" s="21">
        <f t="shared" si="158"/>
        <v>126</v>
      </c>
      <c r="B131" s="222">
        <f t="shared" ca="1" si="1039"/>
        <v>121</v>
      </c>
      <c r="C131">
        <v>204</v>
      </c>
      <c r="D131" s="549" t="str">
        <f t="shared" ca="1" si="988"/>
        <v>GSM</v>
      </c>
      <c r="E131" t="b">
        <v>0</v>
      </c>
      <c r="F131" t="b">
        <v>0</v>
      </c>
      <c r="G131" t="b">
        <f t="shared" si="989"/>
        <v>0</v>
      </c>
      <c r="H131" s="237">
        <f t="shared" ca="1" si="1040"/>
        <v>2</v>
      </c>
      <c r="I131" s="237">
        <f t="shared" ca="1" si="1040"/>
        <v>1</v>
      </c>
      <c r="J131" s="237" t="str">
        <f t="shared" ca="1" si="1040"/>
        <v/>
      </c>
      <c r="K131" s="237">
        <f t="shared" ca="1" si="1040"/>
        <v>2</v>
      </c>
      <c r="L131" s="237">
        <f t="shared" ca="1" si="1027"/>
        <v>2</v>
      </c>
      <c r="M131" s="237">
        <f t="shared" ca="1" si="1027"/>
        <v>2</v>
      </c>
      <c r="N131" s="237">
        <f t="shared" ca="1" si="1040"/>
        <v>3</v>
      </c>
      <c r="O131" s="237">
        <f t="shared" ca="1" si="1027"/>
        <v>1</v>
      </c>
      <c r="P131" s="237">
        <f t="shared" ca="1" si="1040"/>
        <v>1</v>
      </c>
      <c r="Q131" s="237">
        <f t="shared" ca="1" si="1040"/>
        <v>4</v>
      </c>
      <c r="R131" s="237">
        <f t="shared" ca="1" si="1040"/>
        <v>1</v>
      </c>
      <c r="S131" s="237">
        <f t="shared" ca="1" si="1040"/>
        <v>1</v>
      </c>
      <c r="T131" s="237">
        <f t="shared" ca="1" si="1040"/>
        <v>1</v>
      </c>
      <c r="U131" s="275"/>
      <c r="V131" s="275"/>
      <c r="W131" s="237">
        <f t="shared" ca="1" si="1028"/>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990"/>
        <v>2</v>
      </c>
      <c r="AH131" s="5">
        <f t="shared" ca="1" si="990"/>
        <v>0</v>
      </c>
      <c r="AI131" s="5">
        <f t="shared" ca="1" si="991"/>
        <v>1</v>
      </c>
      <c r="AJ131">
        <f t="shared" ca="1" si="992"/>
        <v>1</v>
      </c>
      <c r="AK131">
        <v>1</v>
      </c>
      <c r="AL131" s="231" t="str">
        <f ca="1">TEXT(LEFT(OFFSET(AL131,-1,0),5)+1,"00000")&amp;MID(OFFSET(AL131,-1,0),6,FIND(" ",OFFSET(AL131,-1,0),7)-5)
&amp; $D131           &amp; " Day"&amp;INDEX(i.DOY,$N131,1)              &amp; IF($IG131=0," FWM","")&amp;IF($IG131=1," MWM","")&amp;IF($IG131=5," Mat","")&amp;IF($IH131=TRUE,"&amp;BBT","    ")
&amp;INDEX(DataMaster!$B$98:$B$104,$Q131,0)    &amp;IF(JL131," SR"&amp;JM131,"")&amp; " WP"&amp;TEXT($LW131*100,"000p")           &amp; " MP"&amp;TEXT($LX131*100,"000p")           &amp; " GP"&amp;TEXT($MG131*100,"000p")
&amp; " (F"&amp;3+COUNTIF($CV131:$CY131,TRUE)&amp;3&amp;"N"&amp;$DM131&amp;$DN131&amp;")"</f>
        <v>00006 FeedSupply_DSP GSM Day204 MWM    Prime SR10.24125 WP100p MP100p GP100p (F33N11)</v>
      </c>
      <c r="AM131" s="9" t="str">
        <f ca="1">IF(COUNTIF(AL$5:AL131,AL131)=1,"-","Dup")</f>
        <v>-</v>
      </c>
      <c r="AN131" s="9"/>
      <c r="AO131" s="237" t="str">
        <f t="shared" ca="1" si="1041"/>
        <v>-</v>
      </c>
      <c r="AP131" s="237" t="str">
        <f t="shared" ca="1" si="1041"/>
        <v>-</v>
      </c>
      <c r="AQ131" s="237" t="str">
        <f t="shared" ca="1" si="1041"/>
        <v>-</v>
      </c>
      <c r="AR131" s="237" t="str">
        <f t="shared" ca="1" si="1041"/>
        <v>-</v>
      </c>
      <c r="AS131" s="237" t="str">
        <f t="shared" ca="1" si="1041"/>
        <v>-</v>
      </c>
      <c r="AT131" s="237" t="str">
        <f t="shared" ca="1" si="1041"/>
        <v>-</v>
      </c>
      <c r="AU131" s="237" t="str">
        <f t="shared" ca="1" si="1041"/>
        <v>-</v>
      </c>
      <c r="AV131" s="237" t="str">
        <f t="shared" ca="1" si="1041"/>
        <v>-</v>
      </c>
      <c r="AW131" s="9"/>
      <c r="AX131" s="5" t="b">
        <f t="shared" ca="1" si="993"/>
        <v>0</v>
      </c>
      <c r="AY131" s="5" t="str">
        <f t="shared" ca="1" si="993"/>
        <v>-</v>
      </c>
      <c r="AZ131" s="5" t="b">
        <f t="shared" ca="1" si="993"/>
        <v>0</v>
      </c>
      <c r="BA131" s="5" t="b">
        <f t="shared" ca="1" si="993"/>
        <v>1</v>
      </c>
      <c r="BB131" s="5" t="b">
        <f t="shared" ca="1" si="993"/>
        <v>1</v>
      </c>
      <c r="BC131" s="144">
        <f t="shared" ca="1" si="993"/>
        <v>0</v>
      </c>
      <c r="BD131" s="19" t="b">
        <f t="shared" ca="1" si="994"/>
        <v>1</v>
      </c>
      <c r="BE131" s="9"/>
      <c r="BF131" s="5" t="str">
        <f t="shared" ca="1" si="995"/>
        <v>-</v>
      </c>
      <c r="BG131" s="19" t="str">
        <f t="shared" ca="1" si="996"/>
        <v>-</v>
      </c>
      <c r="BH131" s="19" t="str">
        <f t="shared" ca="1" si="996"/>
        <v>-</v>
      </c>
      <c r="BI131" s="19" t="str">
        <f t="shared" ca="1" si="996"/>
        <v>-</v>
      </c>
      <c r="BJ131" s="5" t="str">
        <f t="shared" ca="1" si="997"/>
        <v>-</v>
      </c>
      <c r="BK131" s="19" t="str">
        <f t="shared" ca="1" si="998"/>
        <v>-</v>
      </c>
      <c r="BL131" s="5" t="str">
        <f t="shared" ca="1" si="999"/>
        <v>-</v>
      </c>
      <c r="BM131" s="19" t="str">
        <f t="shared" ca="1" si="1000"/>
        <v>-</v>
      </c>
      <c r="BN131" s="19" t="str">
        <f t="shared" ca="1" si="1000"/>
        <v>-</v>
      </c>
      <c r="BO131" s="19" t="str">
        <f t="shared" ca="1" si="1000"/>
        <v>-</v>
      </c>
      <c r="BP131" s="5" t="str">
        <f t="shared" ca="1" si="1001"/>
        <v>-</v>
      </c>
      <c r="BQ131" s="9"/>
      <c r="BR131" s="19" t="str">
        <f t="shared" ca="1" si="1002"/>
        <v>-</v>
      </c>
      <c r="BS131" s="19" t="str">
        <f t="shared" ca="1" si="1002"/>
        <v>-</v>
      </c>
      <c r="BT131" s="19" t="str">
        <f t="shared" ca="1" si="1002"/>
        <v>-</v>
      </c>
      <c r="BU131" s="19" t="str">
        <f t="shared" ca="1" si="1002"/>
        <v>-</v>
      </c>
      <c r="BV131" s="19" t="str">
        <f t="shared" ca="1" si="1002"/>
        <v>-</v>
      </c>
      <c r="BW131" s="19" t="str">
        <f t="shared" ca="1" si="1002"/>
        <v>-</v>
      </c>
      <c r="BX131" s="19" t="str">
        <f t="shared" ca="1" si="1002"/>
        <v>-</v>
      </c>
      <c r="BY131" s="19" t="str">
        <f t="shared" ca="1" si="1002"/>
        <v>-</v>
      </c>
      <c r="BZ131" s="19" t="str">
        <f t="shared" ca="1" si="1002"/>
        <v>-</v>
      </c>
      <c r="CA131" s="19" t="str">
        <f t="shared" ca="1" si="1002"/>
        <v>-</v>
      </c>
      <c r="CB131" s="9"/>
      <c r="CC131" s="237" t="b">
        <f t="shared" ca="1" si="1047"/>
        <v>1</v>
      </c>
      <c r="CD131" s="12" t="b">
        <v>1</v>
      </c>
      <c r="CE131" s="237" t="b">
        <f t="shared" ca="1" si="1047"/>
        <v>1</v>
      </c>
      <c r="CF131" s="251">
        <f t="shared" ca="1" si="1042"/>
        <v>4101</v>
      </c>
      <c r="CG131" s="12" t="b">
        <v>1</v>
      </c>
      <c r="CH131" s="12">
        <v>0</v>
      </c>
      <c r="CI131" s="12" t="b">
        <v>0</v>
      </c>
      <c r="CJ131" s="237">
        <f t="shared" ca="1" si="1043"/>
        <v>4106</v>
      </c>
      <c r="CK131" s="19" t="str">
        <f t="shared" ca="1" si="1030"/>
        <v>-</v>
      </c>
      <c r="CL131" s="12">
        <v>1</v>
      </c>
      <c r="CM131" s="12">
        <v>1</v>
      </c>
      <c r="CN131" s="9"/>
      <c r="CO131" s="444">
        <f t="shared" ca="1" si="1004"/>
        <v>652</v>
      </c>
      <c r="CP131" s="444">
        <f t="shared" ca="1" si="1004"/>
        <v>686</v>
      </c>
      <c r="CQ131" s="444">
        <f t="shared" ca="1" si="1004"/>
        <v>721</v>
      </c>
      <c r="CR131" s="152">
        <f t="shared" ca="1" si="1005"/>
        <v>378</v>
      </c>
      <c r="CS131" s="152">
        <f t="shared" ca="1" si="1005"/>
        <v>413</v>
      </c>
      <c r="CT131" s="152">
        <f t="shared" ca="1" si="1005"/>
        <v>448</v>
      </c>
      <c r="CU131" s="19" t="str">
        <f t="shared" ca="1" si="1006"/>
        <v>-</v>
      </c>
      <c r="CV131" s="19" t="str">
        <f t="shared" ca="1" si="1006"/>
        <v>-</v>
      </c>
      <c r="CW131" s="19" t="str">
        <f t="shared" ca="1" si="1006"/>
        <v>-</v>
      </c>
      <c r="CX131" s="19" t="str">
        <f t="shared" ca="1" si="1006"/>
        <v>-</v>
      </c>
      <c r="CY131" s="19" t="str">
        <f t="shared" ca="1" si="1006"/>
        <v>-</v>
      </c>
      <c r="CZ131" s="19" t="b">
        <f t="shared" ca="1" si="1006"/>
        <v>1</v>
      </c>
      <c r="DA131" s="19">
        <f t="shared" ca="1" si="1006"/>
        <v>0</v>
      </c>
      <c r="DB131" s="19">
        <f t="shared" ca="1" si="1006"/>
        <v>0</v>
      </c>
      <c r="DC131" s="19">
        <f t="shared" ca="1" si="1006"/>
        <v>0</v>
      </c>
      <c r="DD131" s="19">
        <f t="shared" ca="1" si="1006"/>
        <v>0</v>
      </c>
      <c r="DE131" s="19">
        <f t="shared" ca="1" si="1006"/>
        <v>0</v>
      </c>
      <c r="DF131" s="19">
        <f t="shared" ca="1" si="1006"/>
        <v>0</v>
      </c>
      <c r="DG131" s="19">
        <f t="shared" ca="1" si="1006"/>
        <v>0</v>
      </c>
      <c r="DH131" s="19">
        <f t="shared" ca="1" si="1006"/>
        <v>0</v>
      </c>
      <c r="DI131" s="19">
        <f t="shared" ca="1" si="1006"/>
        <v>0</v>
      </c>
      <c r="DJ131" s="19">
        <f t="shared" ca="1" si="1006"/>
        <v>0</v>
      </c>
      <c r="DK131" s="19">
        <f t="shared" ca="1" si="1006"/>
        <v>0</v>
      </c>
      <c r="DL131" s="19">
        <f t="shared" ca="1" si="1007"/>
        <v>0</v>
      </c>
      <c r="DM131" s="12">
        <v>1</v>
      </c>
      <c r="DN131" s="12">
        <v>1</v>
      </c>
      <c r="DO131" s="19">
        <f t="shared" ca="1" si="1044"/>
        <v>0</v>
      </c>
      <c r="DP131" s="19" t="str">
        <f t="shared" ca="1" si="1044"/>
        <v>-</v>
      </c>
      <c r="DQ131" s="19" t="str">
        <f t="shared" ca="1" si="1044"/>
        <v>-</v>
      </c>
      <c r="DR131" s="19" t="str">
        <f t="shared" ca="1" si="1044"/>
        <v>-</v>
      </c>
      <c r="DS131" s="19" t="str">
        <f t="shared" ca="1" si="1007"/>
        <v>-</v>
      </c>
      <c r="DT131" s="19" t="str">
        <f t="shared" ca="1" si="1007"/>
        <v>-</v>
      </c>
      <c r="DU131" s="19">
        <f t="shared" ca="1" si="1007"/>
        <v>0</v>
      </c>
      <c r="DV131" s="19" t="str">
        <f t="shared" ca="1" si="1007"/>
        <v>-</v>
      </c>
      <c r="DW131" s="19" t="str">
        <f t="shared" ca="1" si="1007"/>
        <v>-</v>
      </c>
      <c r="DX131" s="19" t="str">
        <f t="shared" ca="1" si="1007"/>
        <v>-</v>
      </c>
      <c r="DY131" s="19" t="str">
        <f t="shared" ca="1" si="1007"/>
        <v>-</v>
      </c>
      <c r="DZ131" s="19" t="str">
        <f t="shared" ca="1" si="1007"/>
        <v>-</v>
      </c>
      <c r="EA131" s="19" t="str">
        <f t="shared" ca="1" si="1007"/>
        <v>-</v>
      </c>
      <c r="EB131" s="19" t="str">
        <f t="shared" ca="1" si="1007"/>
        <v>-</v>
      </c>
      <c r="EC131" s="19" t="str">
        <f t="shared" ca="1" si="1007"/>
        <v>-</v>
      </c>
      <c r="ED131" s="19">
        <f t="shared" ca="1" si="1007"/>
        <v>0</v>
      </c>
      <c r="EE131" s="19">
        <f t="shared" ca="1" si="1007"/>
        <v>0</v>
      </c>
      <c r="EF131" s="19">
        <f t="shared" ca="1" si="1007"/>
        <v>0</v>
      </c>
      <c r="EG131" s="124">
        <f t="shared" ref="EG131:EX131" ca="1" si="1049">IF(AND($K131=EG$9,$N131=EG$11,$AB131=EG$8,$AI131=EG$12),INDEX(i.FS_Strategy,$AC131+1,$AB131),0)</f>
        <v>0</v>
      </c>
      <c r="EH131" s="124">
        <f t="shared" ca="1" si="1049"/>
        <v>0</v>
      </c>
      <c r="EI131" s="124">
        <f t="shared" ca="1" si="1049"/>
        <v>0</v>
      </c>
      <c r="EJ131" s="124">
        <f t="shared" ca="1" si="1049"/>
        <v>0</v>
      </c>
      <c r="EK131" s="124">
        <f t="shared" ca="1" si="1049"/>
        <v>0</v>
      </c>
      <c r="EL131" s="124">
        <f t="shared" ca="1" si="1049"/>
        <v>0</v>
      </c>
      <c r="EM131" s="124">
        <f t="shared" ca="1" si="1049"/>
        <v>0</v>
      </c>
      <c r="EN131" s="124">
        <f t="shared" ca="1" si="1049"/>
        <v>0</v>
      </c>
      <c r="EO131" s="124">
        <f t="shared" ca="1" si="1049"/>
        <v>0</v>
      </c>
      <c r="EP131" s="124">
        <f t="shared" ca="1" si="1049"/>
        <v>0</v>
      </c>
      <c r="EQ131" s="124">
        <f t="shared" ca="1" si="1049"/>
        <v>0</v>
      </c>
      <c r="ER131" s="124">
        <f t="shared" ca="1" si="1049"/>
        <v>0</v>
      </c>
      <c r="ES131" s="124">
        <f t="shared" ca="1" si="1049"/>
        <v>0</v>
      </c>
      <c r="ET131" s="124">
        <f t="shared" ca="1" si="1049"/>
        <v>0</v>
      </c>
      <c r="EU131" s="124">
        <f t="shared" ca="1" si="1049"/>
        <v>0</v>
      </c>
      <c r="EV131" s="124">
        <f t="shared" ca="1" si="1049"/>
        <v>0</v>
      </c>
      <c r="EW131" s="124">
        <f t="shared" ca="1" si="1049"/>
        <v>0</v>
      </c>
      <c r="EX131" s="124">
        <f t="shared" ca="1" si="1049"/>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50">IF(AND($K131=FB$9,$N131=FB$11,$AB131=FB$8),INDEX(i.FS_Strategy,$AE131+1,$AB131),0)</f>
        <v>0</v>
      </c>
      <c r="FC131" s="125">
        <f t="shared" ca="1" si="1050"/>
        <v>0</v>
      </c>
      <c r="FD131" s="125">
        <f t="shared" ca="1" si="1050"/>
        <v>0</v>
      </c>
      <c r="FE131" s="125">
        <f t="shared" ca="1" si="1050"/>
        <v>0</v>
      </c>
      <c r="FF131" s="125">
        <f t="shared" ca="1" si="1050"/>
        <v>0</v>
      </c>
      <c r="FG131" s="125">
        <f t="shared" ca="1" si="1050"/>
        <v>0</v>
      </c>
      <c r="FH131" s="125">
        <f t="shared" ca="1" si="1050"/>
        <v>0</v>
      </c>
      <c r="FI131" s="125">
        <f t="shared" ca="1" si="1050"/>
        <v>0</v>
      </c>
      <c r="FJ131" s="125">
        <f t="shared" ca="1" si="1050"/>
        <v>0</v>
      </c>
      <c r="FK131" s="125">
        <f t="shared" ca="1" si="1050"/>
        <v>0</v>
      </c>
      <c r="FL131" s="125">
        <f t="shared" ca="1" si="1050"/>
        <v>0</v>
      </c>
      <c r="FM131" s="125">
        <f t="shared" ca="1" si="1050"/>
        <v>0</v>
      </c>
      <c r="FN131" s="125">
        <f t="shared" ca="1" si="1050"/>
        <v>0</v>
      </c>
      <c r="FO131" s="124">
        <f t="shared" ref="FO131:GF131" ca="1" si="1051">IF(AND($K131=FO$9,$N131=FO$11,$AB131=FO$8,$AI131=FO$12),INDEX(i.FS_Strategy,$AC131+1,$AB131),0)</f>
        <v>0</v>
      </c>
      <c r="FP131" s="124">
        <f t="shared" ca="1" si="1051"/>
        <v>0</v>
      </c>
      <c r="FQ131" s="124">
        <f t="shared" ca="1" si="1051"/>
        <v>0</v>
      </c>
      <c r="FR131" s="124">
        <f t="shared" ca="1" si="1051"/>
        <v>0</v>
      </c>
      <c r="FS131" s="124">
        <f t="shared" ca="1" si="1051"/>
        <v>0</v>
      </c>
      <c r="FT131" s="124">
        <f t="shared" ca="1" si="1051"/>
        <v>0</v>
      </c>
      <c r="FU131" s="124">
        <f t="shared" ca="1" si="1051"/>
        <v>0</v>
      </c>
      <c r="FV131" s="124">
        <f t="shared" ca="1" si="1051"/>
        <v>0</v>
      </c>
      <c r="FW131" s="124">
        <f t="shared" ca="1" si="1051"/>
        <v>0</v>
      </c>
      <c r="FX131" s="124">
        <f t="shared" ca="1" si="1051"/>
        <v>0</v>
      </c>
      <c r="FY131" s="124">
        <f t="shared" ca="1" si="1051"/>
        <v>0</v>
      </c>
      <c r="FZ131" s="124">
        <f t="shared" ca="1" si="1051"/>
        <v>0</v>
      </c>
      <c r="GA131" s="124">
        <f t="shared" ca="1" si="1051"/>
        <v>0</v>
      </c>
      <c r="GB131" s="124">
        <f t="shared" ca="1" si="1051"/>
        <v>0</v>
      </c>
      <c r="GC131" s="124">
        <f t="shared" ca="1" si="1051"/>
        <v>0</v>
      </c>
      <c r="GD131" s="124">
        <f t="shared" ca="1" si="1051"/>
        <v>0</v>
      </c>
      <c r="GE131" s="124">
        <f t="shared" ca="1" si="1051"/>
        <v>0</v>
      </c>
      <c r="GF131" s="124">
        <f t="shared" ca="1" si="1051"/>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52">IF(AND($K131=GJ$9,$N131=GJ$11,$AB131=GJ$8),INDEX(i.FS_Strategy,$AE131+1,$AB131),0)</f>
        <v>0</v>
      </c>
      <c r="GK131" s="125">
        <f t="shared" ca="1" si="1052"/>
        <v>0</v>
      </c>
      <c r="GL131" s="125">
        <f t="shared" ca="1" si="1052"/>
        <v>0</v>
      </c>
      <c r="GM131" s="125">
        <f t="shared" ca="1" si="1052"/>
        <v>0</v>
      </c>
      <c r="GN131" s="125">
        <f t="shared" ca="1" si="1052"/>
        <v>0</v>
      </c>
      <c r="GO131" s="125">
        <f t="shared" ca="1" si="1052"/>
        <v>0</v>
      </c>
      <c r="GP131" s="125">
        <f t="shared" ca="1" si="1052"/>
        <v>0</v>
      </c>
      <c r="GQ131" s="125">
        <f t="shared" ca="1" si="1052"/>
        <v>0</v>
      </c>
      <c r="GR131" s="125">
        <f t="shared" ca="1" si="1052"/>
        <v>0</v>
      </c>
      <c r="GS131" s="125">
        <f t="shared" ca="1" si="1052"/>
        <v>0</v>
      </c>
      <c r="GT131" s="125">
        <f t="shared" ca="1" si="1052"/>
        <v>0</v>
      </c>
      <c r="GU131" s="125">
        <f t="shared" ca="1" si="1052"/>
        <v>0</v>
      </c>
      <c r="GV131" s="125">
        <f t="shared" ca="1" si="1052"/>
        <v>0</v>
      </c>
      <c r="GW131" s="124">
        <f t="shared" ref="GW131:HN131" ca="1" si="1053">IF(AND($K131=GW$9,$N131=GW$11,$AB131=GW$8,$AI131=GW$12),INDEX(i.FS_Strategy,$AC131+1,$AB131),0)</f>
        <v>0</v>
      </c>
      <c r="GX131" s="124">
        <f t="shared" ca="1" si="1053"/>
        <v>0</v>
      </c>
      <c r="GY131" s="124">
        <f t="shared" ca="1" si="1053"/>
        <v>0</v>
      </c>
      <c r="GZ131" s="124">
        <f t="shared" ca="1" si="1053"/>
        <v>0</v>
      </c>
      <c r="HA131" s="124">
        <f t="shared" ca="1" si="1053"/>
        <v>0</v>
      </c>
      <c r="HB131" s="124">
        <f t="shared" ca="1" si="1053"/>
        <v>0</v>
      </c>
      <c r="HC131" s="124">
        <f t="shared" ca="1" si="1053"/>
        <v>0</v>
      </c>
      <c r="HD131" s="124">
        <f t="shared" ca="1" si="1053"/>
        <v>0</v>
      </c>
      <c r="HE131" s="124">
        <f t="shared" ca="1" si="1053"/>
        <v>0</v>
      </c>
      <c r="HF131" s="124">
        <f t="shared" ca="1" si="1053"/>
        <v>0</v>
      </c>
      <c r="HG131" s="124">
        <f t="shared" ca="1" si="1053"/>
        <v>0</v>
      </c>
      <c r="HH131" s="124">
        <f t="shared" ca="1" si="1053"/>
        <v>0</v>
      </c>
      <c r="HI131" s="124">
        <f t="shared" ca="1" si="1053"/>
        <v>0</v>
      </c>
      <c r="HJ131" s="124">
        <f t="shared" ca="1" si="1053"/>
        <v>0</v>
      </c>
      <c r="HK131" s="124">
        <f t="shared" ca="1" si="1053"/>
        <v>0</v>
      </c>
      <c r="HL131" s="124">
        <f t="shared" ca="1" si="1053"/>
        <v>0</v>
      </c>
      <c r="HM131" s="124">
        <f t="shared" ca="1" si="1053"/>
        <v>0</v>
      </c>
      <c r="HN131" s="124">
        <f t="shared" ca="1" si="1053"/>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54">IF(AND($K131=HR$9,$N131=HR$11,$AB131=HR$8),INDEX(i.FS_Strategy,$AE131+1,$AB131),0)</f>
        <v>0</v>
      </c>
      <c r="HS131" s="125">
        <f t="shared" ca="1" si="1054"/>
        <v>0</v>
      </c>
      <c r="HT131" s="125">
        <f t="shared" ca="1" si="1054"/>
        <v>0</v>
      </c>
      <c r="HU131" s="125">
        <f t="shared" ca="1" si="1054"/>
        <v>0</v>
      </c>
      <c r="HV131" s="125">
        <f t="shared" ca="1" si="1054"/>
        <v>0</v>
      </c>
      <c r="HW131" s="125">
        <f t="shared" ca="1" si="1054"/>
        <v>0</v>
      </c>
      <c r="HX131" s="125">
        <f t="shared" ca="1" si="1054"/>
        <v>0</v>
      </c>
      <c r="HY131" s="125">
        <f t="shared" ca="1" si="1054"/>
        <v>0</v>
      </c>
      <c r="HZ131" s="125">
        <f t="shared" ca="1" si="1054"/>
        <v>0</v>
      </c>
      <c r="IA131" s="125">
        <f t="shared" ca="1" si="1054"/>
        <v>0</v>
      </c>
      <c r="IB131" s="125">
        <f t="shared" ca="1" si="1054"/>
        <v>0</v>
      </c>
      <c r="IC131" s="125">
        <f t="shared" ca="1" si="1054"/>
        <v>0</v>
      </c>
      <c r="ID131" s="125">
        <f t="shared" ca="1" si="1054"/>
        <v>0</v>
      </c>
      <c r="IE131" s="5">
        <f t="shared" ca="1" si="1011"/>
        <v>67</v>
      </c>
      <c r="IF131" s="9"/>
      <c r="IG131" s="5">
        <f t="shared" ca="1" si="1012"/>
        <v>1</v>
      </c>
      <c r="IH131" s="5" t="b">
        <f t="shared" ca="1" si="1012"/>
        <v>0</v>
      </c>
      <c r="II131" s="19">
        <f t="shared" ca="1" si="1013"/>
        <v>0</v>
      </c>
      <c r="IJ131" s="5">
        <f t="shared" ca="1" si="1012"/>
        <v>55</v>
      </c>
      <c r="IK131" s="19">
        <f t="shared" ca="1" si="1013"/>
        <v>1</v>
      </c>
      <c r="IL131" s="19">
        <f t="shared" ca="1" si="1013"/>
        <v>0</v>
      </c>
      <c r="IM131" s="19">
        <f t="shared" ca="1" si="1013"/>
        <v>0</v>
      </c>
      <c r="IN131" s="19">
        <f t="shared" ca="1" si="1013"/>
        <v>0</v>
      </c>
      <c r="IO131" s="19">
        <f t="shared" ca="1" si="1013"/>
        <v>0</v>
      </c>
      <c r="IP131" s="19">
        <f t="shared" ca="1" si="1013"/>
        <v>0</v>
      </c>
      <c r="IQ131" s="19">
        <f t="shared" ca="1" si="1013"/>
        <v>0</v>
      </c>
      <c r="IR131" s="19">
        <f t="shared" ca="1" si="1013"/>
        <v>0</v>
      </c>
      <c r="IS131" s="19">
        <f t="shared" ca="1" si="1013"/>
        <v>0</v>
      </c>
      <c r="IT131" s="19">
        <f t="shared" ca="1" si="1013"/>
        <v>0</v>
      </c>
      <c r="IU131" s="19">
        <f t="shared" ca="1" si="1013"/>
        <v>0</v>
      </c>
      <c r="IV131" s="19">
        <f t="shared" ca="1" si="1013"/>
        <v>0</v>
      </c>
      <c r="IW131" s="19">
        <f t="shared" ca="1" si="1013"/>
        <v>0</v>
      </c>
      <c r="IX131" s="19">
        <f t="shared" ca="1" si="1013"/>
        <v>0</v>
      </c>
      <c r="IY131" s="19">
        <f t="shared" ca="1" si="1013"/>
        <v>0</v>
      </c>
      <c r="IZ131" s="19">
        <f t="shared" ca="1" si="1013"/>
        <v>0</v>
      </c>
      <c r="JA131" s="19">
        <f t="shared" ca="1" si="1013"/>
        <v>0</v>
      </c>
      <c r="JB131" s="19">
        <f t="shared" ca="1" si="1013"/>
        <v>0</v>
      </c>
      <c r="JC131" s="19">
        <f t="shared" ca="1" si="1013"/>
        <v>0</v>
      </c>
      <c r="JD131" s="19">
        <f t="shared" ca="1" si="1013"/>
        <v>0</v>
      </c>
      <c r="JE131" s="19">
        <f t="shared" ca="1" si="1013"/>
        <v>0</v>
      </c>
      <c r="JF131" s="19">
        <f t="shared" ca="1" si="1013"/>
        <v>0</v>
      </c>
      <c r="JG131" s="19">
        <f t="shared" ca="1" si="1013"/>
        <v>1</v>
      </c>
      <c r="JH131" s="19">
        <f t="shared" ca="1" si="1013"/>
        <v>0</v>
      </c>
      <c r="JI131" s="19">
        <f t="shared" ca="1" si="1013"/>
        <v>1</v>
      </c>
      <c r="JJ131" s="9"/>
      <c r="JK131" s="5" t="b">
        <f t="shared" ca="1" si="1014"/>
        <v>0</v>
      </c>
      <c r="JL131" s="19" t="b">
        <f t="shared" ca="1" si="1033"/>
        <v>1</v>
      </c>
      <c r="JM131" s="19">
        <f t="shared" ca="1" si="1033"/>
        <v>10.241249999999999</v>
      </c>
      <c r="JN131" s="5" t="b">
        <f t="shared" ca="1" si="1015"/>
        <v>0</v>
      </c>
      <c r="JO131" s="5" t="b">
        <f t="shared" ca="1" si="1015"/>
        <v>0</v>
      </c>
      <c r="JP131" s="5" t="b">
        <f t="shared" ca="1" si="1015"/>
        <v>1</v>
      </c>
      <c r="JQ131" s="144">
        <f t="shared" ca="1" si="1034"/>
        <v>1</v>
      </c>
      <c r="JR131" s="144">
        <f t="shared" ca="1" si="1034"/>
        <v>1</v>
      </c>
      <c r="JS131" s="19" t="str">
        <f t="shared" ca="1" si="1035"/>
        <v>-</v>
      </c>
      <c r="JT131" s="19" t="str">
        <f t="shared" ca="1" si="1035"/>
        <v>-</v>
      </c>
      <c r="JU131" s="19" t="str">
        <f t="shared" ca="1" si="1035"/>
        <v>-</v>
      </c>
      <c r="JV131" s="19" t="str">
        <f t="shared" ca="1" si="1035"/>
        <v>-</v>
      </c>
      <c r="JW131" s="19">
        <f t="shared" ca="1" si="1035"/>
        <v>1</v>
      </c>
      <c r="JX131" s="19">
        <f t="shared" ca="1" si="1035"/>
        <v>0.66</v>
      </c>
      <c r="JY131" s="19" t="str">
        <f t="shared" ca="1" si="1035"/>
        <v>-</v>
      </c>
      <c r="JZ131" s="5" t="b" cm="1">
        <f t="array" aca="1" ref="JZ131" ca="1">IF(OR(KA131:KH131&lt;&gt;"-"),TRUE,"-")</f>
        <v>1</v>
      </c>
      <c r="KA131" s="237">
        <f t="shared" ca="1" si="1046"/>
        <v>2</v>
      </c>
      <c r="KB131" s="237">
        <f t="shared" ca="1" si="1046"/>
        <v>2</v>
      </c>
      <c r="KC131" s="237">
        <f t="shared" ca="1" si="1046"/>
        <v>2</v>
      </c>
      <c r="KD131" s="237">
        <f t="shared" ca="1" si="1046"/>
        <v>2</v>
      </c>
      <c r="KE131" s="237">
        <f t="shared" ca="1" si="1046"/>
        <v>2</v>
      </c>
      <c r="KF131" s="237">
        <f t="shared" ca="1" si="1046"/>
        <v>2</v>
      </c>
      <c r="KG131" s="237">
        <f t="shared" ca="1" si="1046"/>
        <v>2</v>
      </c>
      <c r="KH131" s="237">
        <f t="shared" ca="1" si="1046"/>
        <v>2</v>
      </c>
      <c r="KI131" s="5" t="str">
        <f t="array" aca="1" ref="KI131" ca="1">IF(OR(KJ131:KP131&lt;&gt;"-"),TRUE,"-")</f>
        <v>-</v>
      </c>
      <c r="KJ131" s="19" t="str">
        <f t="shared" ca="1" si="1037"/>
        <v>-</v>
      </c>
      <c r="KK131" s="19" t="str">
        <f t="shared" ca="1" si="1037"/>
        <v>-</v>
      </c>
      <c r="KL131" s="19" t="str">
        <f t="shared" ca="1" si="1037"/>
        <v>-</v>
      </c>
      <c r="KM131" s="19" t="str">
        <f t="shared" ca="1" si="1037"/>
        <v>-</v>
      </c>
      <c r="KN131" s="19" t="str">
        <f t="shared" ca="1" si="1037"/>
        <v>-</v>
      </c>
      <c r="KO131" s="19" t="str">
        <f t="shared" ca="1" si="1037"/>
        <v>-</v>
      </c>
      <c r="KP131" s="19" t="str">
        <f t="shared" ca="1" si="1037"/>
        <v>-</v>
      </c>
      <c r="KQ131" s="19" t="b">
        <f t="shared" ca="1" si="1037"/>
        <v>0</v>
      </c>
      <c r="KR131" s="144">
        <f t="shared" ca="1" si="1017"/>
        <v>2</v>
      </c>
      <c r="KS131" s="19">
        <f t="shared" ca="1" si="1037"/>
        <v>2</v>
      </c>
      <c r="KT131" s="19" t="b">
        <f t="shared" ca="1" si="1037"/>
        <v>0</v>
      </c>
      <c r="KU131" s="19" t="str">
        <f t="shared" ca="1" si="1037"/>
        <v>-</v>
      </c>
      <c r="KV131" s="5" t="str">
        <f t="shared" ca="1" si="1018"/>
        <v>-</v>
      </c>
      <c r="KW131" s="5" t="str">
        <f t="shared" ca="1" si="1018"/>
        <v>-</v>
      </c>
      <c r="KX131" s="5" t="str">
        <f t="shared" ca="1" si="1018"/>
        <v>-</v>
      </c>
      <c r="KY131" s="5" t="str">
        <f t="shared" ca="1" si="1018"/>
        <v>-</v>
      </c>
      <c r="KZ131" s="19" t="b">
        <f t="shared" ca="1" si="1038"/>
        <v>0</v>
      </c>
      <c r="LA131" s="19" t="str">
        <f t="shared" ca="1" si="1038"/>
        <v>-</v>
      </c>
      <c r="LB131" s="19" t="str">
        <f t="shared" ca="1" si="1038"/>
        <v>-</v>
      </c>
      <c r="LC131" s="19" t="b">
        <f t="shared" ca="1" si="1038"/>
        <v>1</v>
      </c>
      <c r="LD131" s="19">
        <f t="shared" ca="1" si="1038"/>
        <v>0.75</v>
      </c>
      <c r="LE131" s="19">
        <f t="shared" ca="1" si="1038"/>
        <v>0.75</v>
      </c>
      <c r="LF131" s="19">
        <f t="shared" ca="1" si="1038"/>
        <v>0.99</v>
      </c>
      <c r="LG131" s="19">
        <f t="shared" ca="1" si="1038"/>
        <v>0.5</v>
      </c>
      <c r="LH131" s="19">
        <f t="shared" ca="1" si="1038"/>
        <v>0</v>
      </c>
      <c r="LI131" s="19">
        <f t="shared" ca="1" si="1038"/>
        <v>0</v>
      </c>
      <c r="LJ131" s="19" t="str">
        <f t="shared" ca="1" si="1038"/>
        <v>-</v>
      </c>
      <c r="LK131" s="5" t="str" cm="1">
        <f t="array" aca="1" ref="LK131" ca="1">INDEX(i.meatgrid,$Q131,LK$7)</f>
        <v>-</v>
      </c>
      <c r="LL131" s="19" t="str">
        <f t="shared" ca="1" si="1038"/>
        <v>-</v>
      </c>
      <c r="LM131" s="5">
        <f t="shared" ca="1" si="1020"/>
        <v>1</v>
      </c>
      <c r="LN131" s="9"/>
      <c r="LO131" s="19">
        <f t="shared" ca="1" si="1038"/>
        <v>70</v>
      </c>
      <c r="LP131" s="19">
        <f t="shared" ca="1" si="1021"/>
        <v>50</v>
      </c>
      <c r="LQ131" s="19">
        <f t="shared" ca="1" si="1021"/>
        <v>80</v>
      </c>
      <c r="LR131" s="19">
        <f t="shared" ca="1" si="1021"/>
        <v>50</v>
      </c>
      <c r="LS131" s="5" t="b" cm="1">
        <f t="array" aca="1" ref="LS131" ca="1">INDEX(i.meatgrid,$Q131,LS$7)</f>
        <v>0</v>
      </c>
      <c r="LT131" s="5" t="b" cm="1">
        <f t="array" aca="1" ref="LT131" ca="1">INDEX(i.meatgrid,$Q131,LT$7)</f>
        <v>0</v>
      </c>
      <c r="LU131" s="5" cm="1">
        <f t="array" aca="1" ref="LU131" ca="1">INDEX(i.meatgrid,$Q131,LU$7)</f>
        <v>40</v>
      </c>
      <c r="LV131" s="5" t="str" cm="1">
        <f t="array" aca="1" ref="LV131" ca="1">INDEX(i.meatgrid,$Q131,LV$7)</f>
        <v>-</v>
      </c>
      <c r="LW131" s="19">
        <f t="shared" ca="1" si="1022"/>
        <v>1</v>
      </c>
      <c r="LX131" s="5">
        <f t="shared" ca="1" si="1023"/>
        <v>1</v>
      </c>
      <c r="LY131" s="5" cm="1">
        <f t="array" aca="1" ref="LY131" ca="1">INDEX(i.meatgrid,$Q131,LY$7)</f>
        <v>1</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19">
        <f t="shared" ca="1" si="1024"/>
        <v>1</v>
      </c>
      <c r="MH131" s="9"/>
      <c r="MI131" s="19" t="b">
        <f t="shared" ca="1" si="1025"/>
        <v>0</v>
      </c>
      <c r="MJ131" s="19" t="b">
        <f t="shared" ca="1" si="1025"/>
        <v>0</v>
      </c>
      <c r="MK131" s="19">
        <f t="shared" ca="1" si="1025"/>
        <v>1</v>
      </c>
      <c r="ML131" s="19">
        <f t="shared" ca="1" si="1025"/>
        <v>0.75</v>
      </c>
      <c r="MM131" s="19">
        <f t="shared" ca="1" si="1025"/>
        <v>0.75</v>
      </c>
      <c r="MN131" s="19">
        <f t="shared" ca="1" si="1025"/>
        <v>0.8</v>
      </c>
      <c r="MO131" s="19">
        <f t="shared" ca="1" si="1025"/>
        <v>0.82499999999999996</v>
      </c>
      <c r="MP131" s="19">
        <f t="shared" ca="1" si="1025"/>
        <v>0.875</v>
      </c>
      <c r="MQ131" s="19">
        <f t="shared" ca="1" si="1025"/>
        <v>0.9</v>
      </c>
      <c r="MR131" s="19">
        <f t="shared" ca="1" si="1025"/>
        <v>1</v>
      </c>
      <c r="MS131" s="19">
        <f t="shared" ca="1" si="1025"/>
        <v>0.875</v>
      </c>
      <c r="MT131" s="19" t="b">
        <f t="shared" ca="1" si="1025"/>
        <v>1</v>
      </c>
      <c r="MU131" s="19">
        <f t="shared" ca="1" si="1025"/>
        <v>74.989999999999995</v>
      </c>
      <c r="MV131" s="19" t="str">
        <f t="shared" ca="1" si="1025"/>
        <v>-</v>
      </c>
      <c r="MW131" s="19" t="str">
        <f t="shared" ca="1" si="1025"/>
        <v>-</v>
      </c>
      <c r="MX131" s="19" t="str">
        <f t="shared" ca="1" si="1025"/>
        <v>-</v>
      </c>
      <c r="MY131" s="19" t="str">
        <f t="shared" ca="1" si="1026"/>
        <v>-</v>
      </c>
      <c r="MZ131" s="19" t="str">
        <f t="shared" ca="1" si="1026"/>
        <v>-</v>
      </c>
      <c r="NA131" s="19" t="str">
        <f t="shared" ca="1" si="1026"/>
        <v>-</v>
      </c>
      <c r="NB131" s="19" t="str">
        <f t="shared" ca="1" si="1026"/>
        <v>-</v>
      </c>
      <c r="NC131" s="19">
        <f t="shared" ca="1" si="1026"/>
        <v>36.99</v>
      </c>
      <c r="ND131" s="19">
        <f t="shared" ca="1" si="1026"/>
        <v>36.99</v>
      </c>
      <c r="NE131" s="19" t="str">
        <f t="shared" ca="1" si="1026"/>
        <v>-</v>
      </c>
      <c r="NF131" s="19" t="str">
        <f t="shared" ca="1" si="1026"/>
        <v>-</v>
      </c>
      <c r="NG131" s="19" t="str">
        <f t="shared" ca="1" si="1026"/>
        <v>-</v>
      </c>
      <c r="NH131" s="19" t="str">
        <f t="shared" ca="1" si="1026"/>
        <v>-</v>
      </c>
      <c r="NI131" s="19" t="str">
        <f t="shared" ca="1" si="1026"/>
        <v>-</v>
      </c>
      <c r="NJ131" s="19">
        <f t="shared" ca="1" si="1026"/>
        <v>49.99</v>
      </c>
      <c r="NK131" s="19">
        <f t="shared" ca="1" si="1026"/>
        <v>49.99</v>
      </c>
      <c r="NL131" s="19">
        <f t="shared" ca="1" si="1026"/>
        <v>49.99</v>
      </c>
      <c r="NM131" s="19">
        <f t="shared" ca="1" si="1026"/>
        <v>49.99</v>
      </c>
      <c r="NN131" s="19">
        <f t="shared" ca="1" si="1026"/>
        <v>49.99</v>
      </c>
      <c r="NO131" s="19">
        <f t="shared" ca="1" si="1026"/>
        <v>49.99</v>
      </c>
      <c r="NP131" s="19">
        <f t="shared" ca="1" si="1026"/>
        <v>49.99</v>
      </c>
      <c r="NQ131" s="19">
        <f t="shared" ca="1" si="1026"/>
        <v>49.99</v>
      </c>
      <c r="NR131" s="19">
        <f t="shared" ca="1" si="1026"/>
        <v>412.99</v>
      </c>
      <c r="NS131" s="19">
        <f t="shared" ca="1" si="1026"/>
        <v>412.99</v>
      </c>
      <c r="NT131" s="19" t="str">
        <f t="shared" ca="1" si="1026"/>
        <v>-</v>
      </c>
      <c r="NU131" s="19" t="str">
        <f t="shared" ca="1" si="1026"/>
        <v>-</v>
      </c>
      <c r="NV131" s="19" t="str">
        <f t="shared" ca="1" si="1026"/>
        <v>-</v>
      </c>
      <c r="NW131" s="19" t="str">
        <f t="shared" ca="1" si="1026"/>
        <v>-</v>
      </c>
      <c r="NX131" s="19" t="str">
        <f t="shared" ca="1" si="1026"/>
        <v>-</v>
      </c>
      <c r="NY131" s="19">
        <f t="shared" ca="1" si="1026"/>
        <v>6.8900000000000006</v>
      </c>
      <c r="NZ131" s="19">
        <f t="shared" ca="1" si="1026"/>
        <v>6.8900000000000006</v>
      </c>
      <c r="OA131" s="19">
        <f t="shared" ref="OA131:ON131" ca="1" si="1055">OFFSET(OA$5,$B131,0)</f>
        <v>6.8900000000000006</v>
      </c>
      <c r="OB131" s="19">
        <f t="shared" ca="1" si="1055"/>
        <v>6.8900000000000006</v>
      </c>
      <c r="OC131" s="19">
        <f t="shared" ca="1" si="1055"/>
        <v>6.8900000000000006</v>
      </c>
      <c r="OD131" s="19">
        <f t="shared" ca="1" si="1055"/>
        <v>6.8900000000000006</v>
      </c>
      <c r="OE131" s="19">
        <f t="shared" ca="1" si="1055"/>
        <v>6.8900000000000006</v>
      </c>
      <c r="OF131" s="19">
        <f t="shared" ca="1" si="1055"/>
        <v>6.8900000000000006</v>
      </c>
      <c r="OG131" s="19">
        <f t="shared" ca="1" si="1055"/>
        <v>346.99</v>
      </c>
      <c r="OH131" s="19">
        <f t="shared" ca="1" si="1055"/>
        <v>346.99</v>
      </c>
      <c r="OI131" s="19" t="str">
        <f t="shared" ca="1" si="1055"/>
        <v>-</v>
      </c>
      <c r="OJ131" s="19" t="str">
        <f t="shared" ca="1" si="1055"/>
        <v>-</v>
      </c>
      <c r="OK131" s="19" t="str">
        <f t="shared" ca="1" si="1055"/>
        <v>-</v>
      </c>
      <c r="OL131" s="19" t="str">
        <f t="shared" ca="1" si="1055"/>
        <v>-</v>
      </c>
      <c r="OM131" s="19" t="str">
        <f t="shared" ca="1" si="1055"/>
        <v>-</v>
      </c>
      <c r="ON131" s="19">
        <f t="shared" ca="1" si="1055"/>
        <v>0</v>
      </c>
      <c r="OO131" s="24">
        <v>0</v>
      </c>
    </row>
    <row r="132" spans="1:405"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0.133</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9"/>
      <c r="LO132" s="14"/>
      <c r="LP132" s="14"/>
      <c r="LQ132" s="14"/>
      <c r="LR132" s="14"/>
      <c r="LS132" s="14"/>
      <c r="LT132" s="14"/>
      <c r="LU132" s="14"/>
      <c r="LV132" s="14"/>
      <c r="LW132" s="14"/>
      <c r="LX132" s="14"/>
      <c r="LY132" s="14"/>
      <c r="LZ132" s="14"/>
      <c r="MA132" s="14"/>
      <c r="MB132" s="14"/>
      <c r="MC132" s="14"/>
      <c r="MD132" s="14"/>
      <c r="ME132" s="14"/>
      <c r="MF132" s="14"/>
      <c r="MG132" s="14"/>
      <c r="MH132" s="9"/>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24">
        <v>0</v>
      </c>
    </row>
    <row r="133" spans="1:405">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9"/>
      <c r="JK133" s="515"/>
      <c r="JL133" s="515"/>
      <c r="JM133" s="515"/>
      <c r="JN133" s="515"/>
      <c r="JO133" s="515"/>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9"/>
      <c r="LO133" s="515"/>
      <c r="LP133" s="515"/>
      <c r="LQ133" s="515"/>
      <c r="LR133" s="515"/>
      <c r="LS133" s="515"/>
      <c r="LT133" s="515"/>
      <c r="LU133" s="515"/>
      <c r="LV133" s="515"/>
      <c r="LW133" s="515"/>
      <c r="LX133" s="515"/>
      <c r="LY133" s="515"/>
      <c r="LZ133" s="515"/>
      <c r="MA133" s="515"/>
      <c r="MB133" s="515"/>
      <c r="MC133" s="515"/>
      <c r="MD133" s="515"/>
      <c r="ME133" s="515"/>
      <c r="MF133" s="515"/>
      <c r="MG133" s="515"/>
      <c r="MH133" s="9"/>
      <c r="MI133" s="515"/>
      <c r="MJ133" s="515"/>
      <c r="MK133" s="515"/>
      <c r="ML133" s="515"/>
      <c r="MM133" s="515"/>
      <c r="MN133" s="515"/>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24">
        <v>0</v>
      </c>
    </row>
    <row r="134" spans="1:405"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9"/>
      <c r="LO134" s="14"/>
      <c r="LP134" s="14"/>
      <c r="LQ134" s="14"/>
      <c r="LR134" s="14"/>
      <c r="LS134" s="14"/>
      <c r="LT134" s="14"/>
      <c r="LU134" s="14"/>
      <c r="LV134" s="14"/>
      <c r="LW134" s="14"/>
      <c r="LX134" s="14"/>
      <c r="LY134" s="14"/>
      <c r="LZ134" s="14"/>
      <c r="MA134" s="14"/>
      <c r="MB134" s="14"/>
      <c r="MC134" s="14"/>
      <c r="MD134" s="14"/>
      <c r="ME134" s="14"/>
      <c r="MF134" s="14"/>
      <c r="MG134" s="14"/>
      <c r="MH134" s="9"/>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24">
        <v>0</v>
      </c>
    </row>
    <row r="135" spans="1:405" outlineLevel="1">
      <c r="A135" s="21">
        <f t="shared" si="158"/>
        <v>130</v>
      </c>
      <c r="B135" s="29">
        <f>$A$14</f>
        <v>9</v>
      </c>
      <c r="C135">
        <v>204</v>
      </c>
      <c r="D135" s="144" t="str">
        <f t="shared" ref="D135:D140" si="1056">INDEX(i.Region_Desc,$K135,1)</f>
        <v>GSM</v>
      </c>
      <c r="E135" t="b">
        <v>0</v>
      </c>
      <c r="F135" t="b">
        <v>0</v>
      </c>
      <c r="G135" t="b">
        <f t="shared" ref="G135:G140" si="1057">E135</f>
        <v>0</v>
      </c>
      <c r="H135" s="325">
        <v>2</v>
      </c>
      <c r="I135" s="325">
        <v>1</v>
      </c>
      <c r="J135" s="29" t="str">
        <f>""</f>
        <v/>
      </c>
      <c r="K135" s="29">
        <f>d.Region</f>
        <v>2</v>
      </c>
      <c r="L135" s="29">
        <v>2</v>
      </c>
      <c r="M135" s="29">
        <v>2</v>
      </c>
      <c r="N135" s="325">
        <v>3</v>
      </c>
      <c r="O135" s="325">
        <v>1</v>
      </c>
      <c r="P135" s="29">
        <v>1</v>
      </c>
      <c r="Q135" s="29">
        <v>5</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58">INDEX(i.FlkStrctr,$M135,AG$7)</f>
        <v>2</v>
      </c>
      <c r="AH135" s="5">
        <f t="shared" si="1058"/>
        <v>0</v>
      </c>
      <c r="AI135" s="5">
        <f t="shared" ref="AI135:AI140" si="1059">INDEX(i.StdELMan,($K135-1)*12+($M135-1)*3+$N135,AI$7)</f>
        <v>1</v>
      </c>
      <c r="AJ135">
        <f t="shared" ref="AJ135:AJ140" si="1060">IFERROR(MOD($CF135,100),0)</f>
        <v>11</v>
      </c>
      <c r="AL135" s="235" t="str">
        <f ca="1">TEXT(LEFT(OFFSET(AL135,-1,0),5)+1,"00000")&amp;MID(OFFSET(AL135,-1,0),6,FIND(" ",OFFSET(AL135,-1,0),7)-5)
&amp; $D135           &amp; " Day"&amp;INDEX(i.DOY,$N135,1)              &amp; IF($IG135=0," FWM","")&amp;IF($IG135=1," MWM","")&amp;IF($IG135=5," Mat","")&amp;IF($IH135=TRUE,"&amp;BBT","    ")
&amp;INDEX(DataMaster!$B$98:$B$104,$Q135,0)    &amp;IF(JL135," SR"&amp;JM135,"")&amp; " WP"&amp;TEXT($LW135*100,"000p")           &amp; " MP"&amp;TEXT($LX135*100,"000p")           &amp; " GP"&amp;TEXT($MG135*100,"000p")
&amp; " (F"&amp;3+COUNTIF($CV135:$CY135,TRUE)&amp;3&amp;"N"&amp;$DM135&amp;$DN135&amp;")"</f>
        <v>00001 FeedSupply_DSP GSM Day204 MWM    Air SR9.73275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61">INDEX(i.model_structure,$H135,AX$7)</f>
        <v>0</v>
      </c>
      <c r="AY135" s="5" t="str">
        <f t="shared" si="1061"/>
        <v>-</v>
      </c>
      <c r="AZ135" s="5" t="b">
        <f t="shared" si="1061"/>
        <v>0</v>
      </c>
      <c r="BA135" s="5" t="b">
        <f t="shared" si="1061"/>
        <v>1</v>
      </c>
      <c r="BB135" s="5" t="b">
        <f t="shared" si="1061"/>
        <v>1</v>
      </c>
      <c r="BC135" s="144">
        <f t="shared" si="1061"/>
        <v>0</v>
      </c>
      <c r="BD135" s="19" t="b">
        <f t="shared" ref="BD135:BD140" ca="1" si="1062">OFFSET(BD$5,$B135,0)</f>
        <v>1</v>
      </c>
      <c r="BE135" s="9"/>
      <c r="BF135" s="5" t="str">
        <f t="shared" ref="BF135:BF140" ca="1" si="1063">IF($M135&lt;&gt;4,OFFSET(BF$5,$B135,0),1)</f>
        <v>-</v>
      </c>
      <c r="BG135" s="19" t="str">
        <f t="shared" ref="BG135:BI140" ca="1" si="1064">OFFSET(BG$5,$B135,0)</f>
        <v>-</v>
      </c>
      <c r="BH135" s="19" t="str">
        <f t="shared" ca="1" si="1064"/>
        <v>-</v>
      </c>
      <c r="BI135" s="19" t="str">
        <f t="shared" ca="1" si="1064"/>
        <v>-</v>
      </c>
      <c r="BJ135" s="5" t="str">
        <f t="shared" ref="BJ135:BJ140" ca="1" si="1065">IF($M135&lt;&gt;4,OFFSET(BJ$5,$B135,0),1)</f>
        <v>-</v>
      </c>
      <c r="BK135" s="19" t="str">
        <f t="shared" ref="BK135:BK140" ca="1" si="1066">OFFSET(BK$5,$B135,0)</f>
        <v>-</v>
      </c>
      <c r="BL135" s="5" t="str">
        <f t="shared" ref="BL135:BL140" ca="1" si="1067">IF($M135&lt;&gt;4,OFFSET(BL$5,$B135,0),1)</f>
        <v>-</v>
      </c>
      <c r="BM135" s="19" t="str">
        <f t="shared" ref="BM135:BO140" ca="1" si="1068">OFFSET(BM$5,$B135,0)</f>
        <v>-</v>
      </c>
      <c r="BN135" s="19" t="str">
        <f t="shared" ca="1" si="1068"/>
        <v>-</v>
      </c>
      <c r="BO135" s="19" t="str">
        <f t="shared" ca="1" si="1068"/>
        <v>-</v>
      </c>
      <c r="BP135" s="5" t="str">
        <f t="shared" ref="BP135:BP140" ca="1" si="1069">IF($M135&lt;&gt;4,OFFSET(BP$5,$B135,0),1)</f>
        <v>-</v>
      </c>
      <c r="BQ135" s="9"/>
      <c r="BR135" s="19" t="str">
        <f t="shared" ref="BR135:CA140" ca="1" si="1070">OFFSET(BR$5,$B135,0)</f>
        <v>-</v>
      </c>
      <c r="BS135" s="19" t="str">
        <f t="shared" ca="1" si="1070"/>
        <v>-</v>
      </c>
      <c r="BT135" s="19" t="str">
        <f t="shared" ca="1" si="1070"/>
        <v>-</v>
      </c>
      <c r="BU135" s="19" t="str">
        <f t="shared" ca="1" si="1070"/>
        <v>-</v>
      </c>
      <c r="BV135" s="19" t="str">
        <f t="shared" ca="1" si="1070"/>
        <v>-</v>
      </c>
      <c r="BW135" s="19" t="str">
        <f t="shared" ca="1" si="1070"/>
        <v>-</v>
      </c>
      <c r="BX135" s="19" t="str">
        <f t="shared" ca="1" si="1070"/>
        <v>-</v>
      </c>
      <c r="BY135" s="19" t="str">
        <f t="shared" ca="1" si="1070"/>
        <v>-</v>
      </c>
      <c r="BZ135" s="19" t="str">
        <f t="shared" ca="1" si="1070"/>
        <v>-</v>
      </c>
      <c r="CA135" s="19" t="str">
        <f t="shared" ca="1" si="1070"/>
        <v>-</v>
      </c>
      <c r="CB135" s="9"/>
      <c r="CC135" s="12" t="b">
        <v>0</v>
      </c>
      <c r="CD135" s="12" t="b">
        <v>0</v>
      </c>
      <c r="CE135" s="12" t="b">
        <v>0</v>
      </c>
      <c r="CF135" s="12">
        <f>VALUE($K135&amp;$M135&amp;$N135&amp;$O135&amp;"1")</f>
        <v>22311</v>
      </c>
      <c r="CG135" s="144" t="b">
        <f>NOT(CE135)</f>
        <v>1</v>
      </c>
      <c r="CH135" s="12" t="s">
        <v>34</v>
      </c>
      <c r="CI135" s="12" t="b">
        <v>1</v>
      </c>
      <c r="CJ135" s="12">
        <f>VALUE($Q135&amp;$S135&amp;"01")</f>
        <v>5101</v>
      </c>
      <c r="CK135" s="19" t="str">
        <f t="shared" ref="CK135:CM135" ca="1" si="1071">OFFSET(CK$5,$B135,0)</f>
        <v>-</v>
      </c>
      <c r="CL135" s="19">
        <f t="shared" ca="1" si="1071"/>
        <v>1</v>
      </c>
      <c r="CM135" s="19">
        <f t="shared" ca="1" si="1071"/>
        <v>1</v>
      </c>
      <c r="CN135" s="9"/>
      <c r="CO135" s="444">
        <f t="shared" ref="CO135:CQ140" si="1072">INDEX(i.UserPeriod0,$AI135,CO$7)</f>
        <v>652</v>
      </c>
      <c r="CP135" s="444">
        <f t="shared" si="1072"/>
        <v>686</v>
      </c>
      <c r="CQ135" s="444">
        <f t="shared" si="1072"/>
        <v>721</v>
      </c>
      <c r="CR135" s="152">
        <f t="shared" ref="CR135:CT140" si="1073">7*INDEX(i.end_joining,1,CR$7+($AI135-1)*3)</f>
        <v>378</v>
      </c>
      <c r="CS135" s="152">
        <f t="shared" si="1073"/>
        <v>413</v>
      </c>
      <c r="CT135" s="152">
        <f t="shared" si="1073"/>
        <v>448</v>
      </c>
      <c r="CU135" s="19" t="str">
        <f t="shared" ref="CU135:DK140" ca="1" si="1074">OFFSET(CU$5,$B135,0)</f>
        <v>-</v>
      </c>
      <c r="CV135" s="19" t="str">
        <f t="shared" ca="1" si="1074"/>
        <v>-</v>
      </c>
      <c r="CW135" s="19" t="str">
        <f t="shared" ca="1" si="1074"/>
        <v>-</v>
      </c>
      <c r="CX135" s="19" t="str">
        <f t="shared" ca="1" si="1074"/>
        <v>-</v>
      </c>
      <c r="CY135" s="19" t="str">
        <f t="shared" ca="1" si="1074"/>
        <v>-</v>
      </c>
      <c r="CZ135" s="19" t="b">
        <f t="shared" ca="1" si="1074"/>
        <v>1</v>
      </c>
      <c r="DA135" s="19">
        <f t="shared" ca="1" si="1074"/>
        <v>0</v>
      </c>
      <c r="DB135" s="19">
        <f t="shared" ca="1" si="1074"/>
        <v>0</v>
      </c>
      <c r="DC135" s="19">
        <f t="shared" ca="1" si="1074"/>
        <v>0</v>
      </c>
      <c r="DD135" s="19">
        <f t="shared" ca="1" si="1074"/>
        <v>0</v>
      </c>
      <c r="DE135" s="19">
        <f t="shared" ca="1" si="1074"/>
        <v>0</v>
      </c>
      <c r="DF135" s="19">
        <f t="shared" ca="1" si="1074"/>
        <v>0</v>
      </c>
      <c r="DG135" s="19">
        <f t="shared" ca="1" si="1074"/>
        <v>0</v>
      </c>
      <c r="DH135" s="19">
        <f t="shared" ca="1" si="1074"/>
        <v>0</v>
      </c>
      <c r="DI135" s="19">
        <f t="shared" ca="1" si="1074"/>
        <v>0</v>
      </c>
      <c r="DJ135" s="19">
        <f t="shared" ca="1" si="1074"/>
        <v>0</v>
      </c>
      <c r="DK135" s="19">
        <f t="shared" ca="1" si="1074"/>
        <v>0</v>
      </c>
      <c r="DL135" s="19">
        <f t="shared" ref="DL135:ES140" ca="1" si="1075">OFFSET(DL$5,$B135,0)</f>
        <v>0</v>
      </c>
      <c r="DM135" s="19">
        <f t="shared" ca="1" si="1075"/>
        <v>1</v>
      </c>
      <c r="DN135" s="19">
        <f t="shared" ca="1" si="1075"/>
        <v>1</v>
      </c>
      <c r="DO135" s="19">
        <f t="shared" ca="1" si="1075"/>
        <v>0</v>
      </c>
      <c r="DP135" s="19" t="str">
        <f t="shared" ca="1" si="1075"/>
        <v>-</v>
      </c>
      <c r="DQ135" s="19" t="str">
        <f t="shared" ca="1" si="1075"/>
        <v>-</v>
      </c>
      <c r="DR135" s="19" t="str">
        <f t="shared" ca="1" si="1075"/>
        <v>-</v>
      </c>
      <c r="DS135" s="19" t="str">
        <f t="shared" ca="1" si="1075"/>
        <v>-</v>
      </c>
      <c r="DT135" s="19" t="str">
        <f t="shared" ca="1" si="1075"/>
        <v>-</v>
      </c>
      <c r="DU135" s="19">
        <f t="shared" ca="1" si="1075"/>
        <v>0</v>
      </c>
      <c r="DV135" s="19" t="str">
        <f t="shared" ca="1" si="1075"/>
        <v>-</v>
      </c>
      <c r="DW135" s="19" t="str">
        <f t="shared" ca="1" si="1075"/>
        <v>-</v>
      </c>
      <c r="DX135" s="19" t="str">
        <f t="shared" ca="1" si="1075"/>
        <v>-</v>
      </c>
      <c r="DY135" s="19" t="str">
        <f t="shared" ca="1" si="1075"/>
        <v>-</v>
      </c>
      <c r="DZ135" s="19" t="str">
        <f t="shared" ca="1" si="1075"/>
        <v>-</v>
      </c>
      <c r="EA135" s="19" t="str">
        <f t="shared" ca="1" si="1075"/>
        <v>-</v>
      </c>
      <c r="EB135" s="19" t="str">
        <f t="shared" ca="1" si="1075"/>
        <v>-</v>
      </c>
      <c r="EC135" s="19" t="str">
        <f t="shared" ca="1" si="1075"/>
        <v>-</v>
      </c>
      <c r="ED135" s="19">
        <f t="shared" ca="1" si="1075"/>
        <v>0</v>
      </c>
      <c r="EE135" s="19">
        <f t="shared" ca="1" si="1075"/>
        <v>0</v>
      </c>
      <c r="EF135" s="19">
        <f t="shared" ca="1" si="1075"/>
        <v>0</v>
      </c>
      <c r="EG135" s="19">
        <f t="shared" ca="1" si="1075"/>
        <v>0</v>
      </c>
      <c r="EH135" s="19">
        <f t="shared" ca="1" si="1075"/>
        <v>0</v>
      </c>
      <c r="EI135" s="19">
        <f t="shared" ca="1" si="1075"/>
        <v>0</v>
      </c>
      <c r="EJ135" s="19">
        <f t="shared" ca="1" si="1075"/>
        <v>0</v>
      </c>
      <c r="EK135" s="19">
        <f t="shared" ca="1" si="1075"/>
        <v>0</v>
      </c>
      <c r="EL135" s="19">
        <f t="shared" ca="1" si="1075"/>
        <v>0</v>
      </c>
      <c r="EM135" s="19">
        <f t="shared" ca="1" si="1075"/>
        <v>0</v>
      </c>
      <c r="EN135" s="19">
        <f t="shared" ca="1" si="1075"/>
        <v>0</v>
      </c>
      <c r="EO135" s="19">
        <f t="shared" ca="1" si="1075"/>
        <v>0</v>
      </c>
      <c r="EP135" s="19">
        <f t="shared" ca="1" si="1075"/>
        <v>0</v>
      </c>
      <c r="EQ135" s="19">
        <f t="shared" ca="1" si="1075"/>
        <v>0</v>
      </c>
      <c r="ER135" s="19">
        <f t="shared" ca="1" si="1075"/>
        <v>0</v>
      </c>
      <c r="ES135" s="19">
        <f t="shared" ca="1" si="1075"/>
        <v>0</v>
      </c>
      <c r="ET135" s="19">
        <f t="shared" ref="ET135:FI139" ca="1" si="1076">OFFSET(ET$5,$B135,0)</f>
        <v>0</v>
      </c>
      <c r="EU135" s="19">
        <f t="shared" ca="1" si="1076"/>
        <v>0</v>
      </c>
      <c r="EV135" s="19">
        <f t="shared" ca="1" si="1076"/>
        <v>0</v>
      </c>
      <c r="EW135" s="19">
        <f t="shared" ca="1" si="1076"/>
        <v>0</v>
      </c>
      <c r="EX135" s="19">
        <f t="shared" ca="1" si="1076"/>
        <v>0</v>
      </c>
      <c r="EY135" s="19">
        <f t="shared" ca="1" si="1076"/>
        <v>0</v>
      </c>
      <c r="EZ135" s="19">
        <f t="shared" ca="1" si="1076"/>
        <v>0</v>
      </c>
      <c r="FA135" s="19">
        <f t="shared" ca="1" si="1076"/>
        <v>0</v>
      </c>
      <c r="FB135" s="19">
        <f t="shared" ca="1" si="1076"/>
        <v>0</v>
      </c>
      <c r="FC135" s="19">
        <f t="shared" ca="1" si="1076"/>
        <v>0</v>
      </c>
      <c r="FD135" s="19">
        <f t="shared" ca="1" si="1076"/>
        <v>0</v>
      </c>
      <c r="FE135" s="19">
        <f t="shared" ca="1" si="1076"/>
        <v>0</v>
      </c>
      <c r="FF135" s="19">
        <f t="shared" ca="1" si="1076"/>
        <v>0</v>
      </c>
      <c r="FG135" s="19">
        <f t="shared" ca="1" si="1076"/>
        <v>0</v>
      </c>
      <c r="FH135" s="19">
        <f t="shared" ca="1" si="1076"/>
        <v>0</v>
      </c>
      <c r="FI135" s="19">
        <f t="shared" ca="1" si="1076"/>
        <v>0</v>
      </c>
      <c r="FJ135" s="19">
        <f t="shared" ref="FJ135:HK139" ca="1" si="1077">OFFSET(FJ$5,$B135,0)</f>
        <v>0</v>
      </c>
      <c r="FK135" s="19">
        <f t="shared" ca="1" si="1077"/>
        <v>0</v>
      </c>
      <c r="FL135" s="19">
        <f t="shared" ca="1" si="1077"/>
        <v>0</v>
      </c>
      <c r="FM135" s="19">
        <f t="shared" ca="1" si="1077"/>
        <v>0</v>
      </c>
      <c r="FN135" s="19">
        <f t="shared" ca="1" si="1077"/>
        <v>0</v>
      </c>
      <c r="FO135" s="19">
        <f t="shared" ca="1" si="1077"/>
        <v>0</v>
      </c>
      <c r="FP135" s="19">
        <f t="shared" ca="1" si="1077"/>
        <v>0</v>
      </c>
      <c r="FQ135" s="19">
        <f t="shared" ca="1" si="1077"/>
        <v>0</v>
      </c>
      <c r="FR135" s="19">
        <f t="shared" ca="1" si="1077"/>
        <v>0</v>
      </c>
      <c r="FS135" s="19">
        <f t="shared" ca="1" si="1077"/>
        <v>0</v>
      </c>
      <c r="FT135" s="19">
        <f t="shared" ca="1" si="1077"/>
        <v>0</v>
      </c>
      <c r="FU135" s="19">
        <f t="shared" ca="1" si="1077"/>
        <v>0</v>
      </c>
      <c r="FV135" s="19">
        <f t="shared" ca="1" si="1077"/>
        <v>0</v>
      </c>
      <c r="FW135" s="19">
        <f t="shared" ca="1" si="1077"/>
        <v>0</v>
      </c>
      <c r="FX135" s="19">
        <f t="shared" ca="1" si="1077"/>
        <v>0</v>
      </c>
      <c r="FY135" s="19">
        <f t="shared" ca="1" si="1077"/>
        <v>0</v>
      </c>
      <c r="FZ135" s="19">
        <f t="shared" ca="1" si="1077"/>
        <v>0</v>
      </c>
      <c r="GA135" s="19">
        <f t="shared" ca="1" si="1077"/>
        <v>0</v>
      </c>
      <c r="GB135" s="19">
        <f t="shared" ca="1" si="1077"/>
        <v>0</v>
      </c>
      <c r="GC135" s="19">
        <f t="shared" ca="1" si="1077"/>
        <v>0</v>
      </c>
      <c r="GD135" s="19">
        <f t="shared" ca="1" si="1077"/>
        <v>0</v>
      </c>
      <c r="GE135" s="19">
        <f t="shared" ca="1" si="1077"/>
        <v>0</v>
      </c>
      <c r="GF135" s="19">
        <f t="shared" ca="1" si="1077"/>
        <v>0</v>
      </c>
      <c r="GG135" s="19">
        <f t="shared" ca="1" si="1077"/>
        <v>0</v>
      </c>
      <c r="GH135" s="19">
        <f t="shared" ca="1" si="1077"/>
        <v>0</v>
      </c>
      <c r="GI135" s="19">
        <f t="shared" ca="1" si="1077"/>
        <v>0</v>
      </c>
      <c r="GJ135" s="19">
        <f t="shared" ca="1" si="1077"/>
        <v>0</v>
      </c>
      <c r="GK135" s="19">
        <f t="shared" ca="1" si="1077"/>
        <v>0</v>
      </c>
      <c r="GL135" s="19">
        <f t="shared" ca="1" si="1077"/>
        <v>0</v>
      </c>
      <c r="GM135" s="19">
        <f t="shared" ca="1" si="1077"/>
        <v>0</v>
      </c>
      <c r="GN135" s="19">
        <f t="shared" ca="1" si="1077"/>
        <v>0</v>
      </c>
      <c r="GO135" s="19">
        <f t="shared" ca="1" si="1077"/>
        <v>0</v>
      </c>
      <c r="GP135" s="19">
        <f t="shared" ca="1" si="1077"/>
        <v>0</v>
      </c>
      <c r="GQ135" s="19">
        <f t="shared" ca="1" si="1077"/>
        <v>0</v>
      </c>
      <c r="GR135" s="19">
        <f t="shared" ca="1" si="1077"/>
        <v>0</v>
      </c>
      <c r="GS135" s="19">
        <f t="shared" ca="1" si="1077"/>
        <v>0</v>
      </c>
      <c r="GT135" s="19">
        <f t="shared" ca="1" si="1077"/>
        <v>0</v>
      </c>
      <c r="GU135" s="19">
        <f t="shared" ca="1" si="1077"/>
        <v>0</v>
      </c>
      <c r="GV135" s="19">
        <f t="shared" ca="1" si="1077"/>
        <v>0</v>
      </c>
      <c r="GW135" s="19">
        <f t="shared" ca="1" si="1077"/>
        <v>0</v>
      </c>
      <c r="GX135" s="19">
        <f t="shared" ca="1" si="1077"/>
        <v>0</v>
      </c>
      <c r="GY135" s="19">
        <f t="shared" ca="1" si="1077"/>
        <v>0</v>
      </c>
      <c r="GZ135" s="19">
        <f t="shared" ca="1" si="1077"/>
        <v>0</v>
      </c>
      <c r="HA135" s="19">
        <f t="shared" ca="1" si="1077"/>
        <v>0</v>
      </c>
      <c r="HB135" s="19">
        <f t="shared" ca="1" si="1077"/>
        <v>0</v>
      </c>
      <c r="HC135" s="19">
        <f t="shared" ca="1" si="1077"/>
        <v>0</v>
      </c>
      <c r="HD135" s="19">
        <f t="shared" ca="1" si="1077"/>
        <v>0</v>
      </c>
      <c r="HE135" s="19">
        <f t="shared" ca="1" si="1077"/>
        <v>0</v>
      </c>
      <c r="HF135" s="19">
        <f t="shared" ca="1" si="1077"/>
        <v>0</v>
      </c>
      <c r="HG135" s="19">
        <f t="shared" ca="1" si="1077"/>
        <v>0</v>
      </c>
      <c r="HH135" s="19">
        <f t="shared" ca="1" si="1077"/>
        <v>0</v>
      </c>
      <c r="HI135" s="19">
        <f t="shared" ca="1" si="1077"/>
        <v>0</v>
      </c>
      <c r="HJ135" s="19">
        <f t="shared" ca="1" si="1077"/>
        <v>0</v>
      </c>
      <c r="HK135" s="19">
        <f t="shared" ca="1" si="1077"/>
        <v>0</v>
      </c>
      <c r="HL135" s="19">
        <f t="shared" ref="HL135:ID139" ca="1" si="1078">OFFSET(HL$5,$B135,0)</f>
        <v>0</v>
      </c>
      <c r="HM135" s="19">
        <f t="shared" ca="1" si="1078"/>
        <v>0</v>
      </c>
      <c r="HN135" s="19">
        <f t="shared" ca="1" si="1078"/>
        <v>0</v>
      </c>
      <c r="HO135" s="19">
        <f t="shared" ca="1" si="1078"/>
        <v>0</v>
      </c>
      <c r="HP135" s="19">
        <f t="shared" ca="1" si="1078"/>
        <v>0</v>
      </c>
      <c r="HQ135" s="19">
        <f t="shared" ca="1" si="1078"/>
        <v>0</v>
      </c>
      <c r="HR135" s="19">
        <f t="shared" ca="1" si="1078"/>
        <v>0</v>
      </c>
      <c r="HS135" s="19">
        <f t="shared" ca="1" si="1078"/>
        <v>0</v>
      </c>
      <c r="HT135" s="19">
        <f t="shared" ca="1" si="1078"/>
        <v>0</v>
      </c>
      <c r="HU135" s="19">
        <f t="shared" ca="1" si="1078"/>
        <v>0</v>
      </c>
      <c r="HV135" s="19">
        <f t="shared" ca="1" si="1078"/>
        <v>0</v>
      </c>
      <c r="HW135" s="19">
        <f t="shared" ca="1" si="1078"/>
        <v>0</v>
      </c>
      <c r="HX135" s="19">
        <f t="shared" ca="1" si="1078"/>
        <v>0</v>
      </c>
      <c r="HY135" s="19">
        <f t="shared" ca="1" si="1078"/>
        <v>0</v>
      </c>
      <c r="HZ135" s="19">
        <f t="shared" ca="1" si="1078"/>
        <v>0</v>
      </c>
      <c r="IA135" s="19">
        <f t="shared" ca="1" si="1078"/>
        <v>0</v>
      </c>
      <c r="IB135" s="19">
        <f t="shared" ca="1" si="1078"/>
        <v>0</v>
      </c>
      <c r="IC135" s="19">
        <f t="shared" ca="1" si="1078"/>
        <v>0</v>
      </c>
      <c r="ID135" s="19">
        <f t="shared" ca="1" si="1078"/>
        <v>0</v>
      </c>
      <c r="IE135" s="5">
        <f t="shared" ref="IE135:IE140" si="1079">INDEX(i.TOL,$N135,IE$7)</f>
        <v>67</v>
      </c>
      <c r="IF135" s="9"/>
      <c r="IG135" s="5">
        <f t="shared" ref="IG135:IJ140" si="1080">INDEX(i.FlkStrctr,$M135,IG$7)</f>
        <v>1</v>
      </c>
      <c r="IH135" s="5" t="b">
        <f t="shared" si="1080"/>
        <v>0</v>
      </c>
      <c r="II135" s="19">
        <f t="shared" ref="II135:JI140" ca="1" si="1081">OFFSET(II$5,$B135,0)</f>
        <v>0</v>
      </c>
      <c r="IJ135" s="5">
        <f t="shared" si="1080"/>
        <v>55</v>
      </c>
      <c r="IK135" s="19">
        <f t="shared" ca="1" si="1081"/>
        <v>1</v>
      </c>
      <c r="IL135" s="19">
        <f t="shared" ca="1" si="1081"/>
        <v>0</v>
      </c>
      <c r="IM135" s="19">
        <f t="shared" ca="1" si="1081"/>
        <v>0</v>
      </c>
      <c r="IN135" s="19">
        <f t="shared" ca="1" si="1081"/>
        <v>0</v>
      </c>
      <c r="IO135" s="19">
        <f t="shared" ca="1" si="1081"/>
        <v>0</v>
      </c>
      <c r="IP135" s="19">
        <f t="shared" ca="1" si="1081"/>
        <v>0</v>
      </c>
      <c r="IQ135" s="19">
        <f t="shared" ca="1" si="1081"/>
        <v>0</v>
      </c>
      <c r="IR135" s="19">
        <f t="shared" ca="1" si="1081"/>
        <v>0</v>
      </c>
      <c r="IS135" s="19">
        <f t="shared" ca="1" si="1081"/>
        <v>0</v>
      </c>
      <c r="IT135" s="19">
        <f t="shared" ca="1" si="1081"/>
        <v>0</v>
      </c>
      <c r="IU135" s="19">
        <f t="shared" ca="1" si="1081"/>
        <v>0</v>
      </c>
      <c r="IV135" s="19">
        <f t="shared" ca="1" si="1081"/>
        <v>0</v>
      </c>
      <c r="IW135" s="19">
        <f t="shared" ca="1" si="1081"/>
        <v>0</v>
      </c>
      <c r="IX135" s="19">
        <f t="shared" ca="1" si="1081"/>
        <v>0</v>
      </c>
      <c r="IY135" s="19">
        <f t="shared" ca="1" si="1081"/>
        <v>0</v>
      </c>
      <c r="IZ135" s="19">
        <f t="shared" ca="1" si="1081"/>
        <v>0</v>
      </c>
      <c r="JA135" s="19">
        <f t="shared" ca="1" si="1081"/>
        <v>0</v>
      </c>
      <c r="JB135" s="19">
        <f t="shared" ca="1" si="1081"/>
        <v>0</v>
      </c>
      <c r="JC135" s="19">
        <f t="shared" ca="1" si="1081"/>
        <v>0</v>
      </c>
      <c r="JD135" s="19">
        <f t="shared" ca="1" si="1081"/>
        <v>0</v>
      </c>
      <c r="JE135" s="19">
        <f t="shared" ca="1" si="1081"/>
        <v>0</v>
      </c>
      <c r="JF135" s="19">
        <f t="shared" ca="1" si="1081"/>
        <v>0</v>
      </c>
      <c r="JG135" s="19">
        <f t="shared" ca="1" si="1081"/>
        <v>1</v>
      </c>
      <c r="JH135" s="19">
        <f t="shared" ca="1" si="1081"/>
        <v>0</v>
      </c>
      <c r="JI135" s="19">
        <f t="shared" ca="1" si="1081"/>
        <v>1</v>
      </c>
      <c r="JJ135" s="9"/>
      <c r="JK135" s="5" t="b">
        <f t="shared" ref="JK135:JK140" ca="1" si="1082">IF($L135&lt;&gt;0,INDEX(i.cropgraze_inc,$L135,JK$7),OFFSET(JK$5,$B135,0))</f>
        <v>0</v>
      </c>
      <c r="JL135" s="477" t="b">
        <v>1</v>
      </c>
      <c r="JM135" s="477">
        <v>9.7327499999999993</v>
      </c>
      <c r="JN135" s="5" t="b">
        <f t="shared" ref="JN135:JP140" si="1083">($N135=JN$11)</f>
        <v>0</v>
      </c>
      <c r="JO135" s="5" t="b">
        <f t="shared" si="1083"/>
        <v>0</v>
      </c>
      <c r="JP135" s="5" t="b">
        <f t="shared" si="1083"/>
        <v>1</v>
      </c>
      <c r="JQ135" s="144">
        <f>$O135</f>
        <v>1</v>
      </c>
      <c r="JR135" s="144">
        <f t="shared" ref="JR135" si="1084">$O135</f>
        <v>1</v>
      </c>
      <c r="JS135" s="12" t="s">
        <v>34</v>
      </c>
      <c r="JT135" s="12" t="s">
        <v>34</v>
      </c>
      <c r="JU135" s="12" t="s">
        <v>34</v>
      </c>
      <c r="JV135" s="12" t="s">
        <v>34</v>
      </c>
      <c r="JW135" s="12">
        <v>1</v>
      </c>
      <c r="JX135" s="12">
        <v>0.66</v>
      </c>
      <c r="JY135" s="244" t="s">
        <v>34</v>
      </c>
      <c r="JZ135" s="5" t="b" cm="1">
        <f t="array" ref="JZ135">IF(OR(KA135:KH135&lt;&gt;"-"),TRUE,"-")</f>
        <v>1</v>
      </c>
      <c r="KA135" s="12">
        <v>2</v>
      </c>
      <c r="KB135" s="12">
        <v>2</v>
      </c>
      <c r="KC135" s="12">
        <v>2</v>
      </c>
      <c r="KD135" s="12">
        <v>2</v>
      </c>
      <c r="KE135" s="12">
        <v>2</v>
      </c>
      <c r="KF135" s="12">
        <v>2</v>
      </c>
      <c r="KG135" s="12">
        <v>2</v>
      </c>
      <c r="KH135" s="12">
        <v>2</v>
      </c>
      <c r="KI135" s="5" t="str">
        <f t="array" ref="KI135">IF(OR(KJ135:KP135&lt;&gt;"-"),TRUE,"-")</f>
        <v>-</v>
      </c>
      <c r="KJ135" s="12" t="s">
        <v>34</v>
      </c>
      <c r="KK135" s="12" t="s">
        <v>34</v>
      </c>
      <c r="KL135" s="12" t="s">
        <v>34</v>
      </c>
      <c r="KM135" s="12" t="s">
        <v>34</v>
      </c>
      <c r="KN135" s="12" t="s">
        <v>34</v>
      </c>
      <c r="KO135" s="12" t="s">
        <v>34</v>
      </c>
      <c r="KP135" s="12" t="s">
        <v>34</v>
      </c>
      <c r="KQ135" s="12" t="b">
        <v>0</v>
      </c>
      <c r="KR135" s="144">
        <f t="shared" ref="KR135:KR140" si="1085">IF($AI135=6,0,$KS135)</f>
        <v>2</v>
      </c>
      <c r="KS135" s="12">
        <v>2</v>
      </c>
      <c r="KT135" s="12" t="b">
        <v>0</v>
      </c>
      <c r="KU135" s="12" t="s">
        <v>34</v>
      </c>
      <c r="KV135" s="5" t="str">
        <f t="shared" ref="KV135:KY140" si="1086">INDEX(i.FlkStrctr,$M135,KV$7)</f>
        <v>-</v>
      </c>
      <c r="KW135" s="5" t="str">
        <f t="shared" si="1086"/>
        <v>-</v>
      </c>
      <c r="KX135" s="5" t="str">
        <f t="shared" si="1086"/>
        <v>-</v>
      </c>
      <c r="KY135" s="5" t="str">
        <f t="shared" si="1086"/>
        <v>-</v>
      </c>
      <c r="KZ135" s="12" t="b">
        <v>0</v>
      </c>
      <c r="LA135" s="244" t="s">
        <v>34</v>
      </c>
      <c r="LB135" s="244" t="s">
        <v>34</v>
      </c>
      <c r="LC135" s="12" t="b">
        <v>1</v>
      </c>
      <c r="LD135" s="12">
        <v>0.75</v>
      </c>
      <c r="LE135" s="144">
        <f>LD135</f>
        <v>0.75</v>
      </c>
      <c r="LF135" s="12">
        <v>0.99</v>
      </c>
      <c r="LG135" s="12">
        <v>0.5</v>
      </c>
      <c r="LH135" s="12">
        <v>0</v>
      </c>
      <c r="LI135" s="12">
        <v>0</v>
      </c>
      <c r="LJ135" s="12" t="s">
        <v>34</v>
      </c>
      <c r="LK135" s="5" t="str" cm="1">
        <f t="array" ref="LK135">INDEX(i.meatgrid,$Q135,LK$7)</f>
        <v>-</v>
      </c>
      <c r="LL135" s="19" t="str">
        <f t="shared" ref="LL135" ca="1" si="1087">OFFSET(LL$5,$B135,0)</f>
        <v>-</v>
      </c>
      <c r="LM135" s="5">
        <f t="shared" ref="LM135:LM140" si="1088">INDEX(i.conservation,$W135+1,$N135)</f>
        <v>1</v>
      </c>
      <c r="LN135" s="9"/>
      <c r="LO135" s="19">
        <f t="shared" ref="LO135:LR140" ca="1" si="1089">OFFSET(LO$5,$B135,0)</f>
        <v>70</v>
      </c>
      <c r="LP135" s="19">
        <f t="shared" ca="1" si="1089"/>
        <v>50</v>
      </c>
      <c r="LQ135" s="19">
        <f t="shared" ca="1" si="1089"/>
        <v>80</v>
      </c>
      <c r="LR135" s="19">
        <f t="shared" ca="1" si="1089"/>
        <v>50</v>
      </c>
      <c r="LS135" s="5" t="b" cm="1">
        <f t="array" ref="LS135">INDEX(i.meatgrid,$Q135,LS$7)</f>
        <v>0</v>
      </c>
      <c r="LT135" s="5" t="b" cm="1">
        <f t="array" ref="LT135">INDEX(i.meatgrid,$Q135,LT$7)</f>
        <v>0</v>
      </c>
      <c r="LU135" s="5" t="str" cm="1">
        <f t="array" ref="LU135">INDEX(i.meatgrid,$Q135,LU$7)</f>
        <v>-</v>
      </c>
      <c r="LV135" s="5" cm="1">
        <f t="array" ref="LV135">INDEX(i.meatgrid,$Q135,LV$7)</f>
        <v>40</v>
      </c>
      <c r="LW135" s="19">
        <f t="shared" ref="LW135:LW140" ca="1" si="1090">OFFSET(LW$5,$B135,0)</f>
        <v>1</v>
      </c>
      <c r="LX135" s="5">
        <f t="shared" ref="LX135:LX140" si="1091">INDEX(i.MeatPrices,$S135,LX$7)</f>
        <v>1</v>
      </c>
      <c r="LY135" s="5" cm="1">
        <f t="array" ref="LY135">INDEX(i.meatgrid,$Q135,LY$7)</f>
        <v>1</v>
      </c>
      <c r="LZ135" s="5" cm="1">
        <f t="array" ref="LZ135">INDEX(i.meatgrid,$Q135,LZ$7)</f>
        <v>0</v>
      </c>
      <c r="MA135" s="5" cm="1">
        <f t="array" ref="MA135">INDEX(i.meatgrid,$Q135,MA$7)</f>
        <v>0</v>
      </c>
      <c r="MB135" s="5" cm="1">
        <f t="array" ref="MB135">INDEX(i.meatgrid,$Q135,MB$7)</f>
        <v>0</v>
      </c>
      <c r="MC135" s="5" cm="1">
        <f t="array" ref="MC135">INDEX(i.meatgrid,$Q135,MC$7)</f>
        <v>0</v>
      </c>
      <c r="MD135" s="5" cm="1">
        <f t="array" ref="MD135">INDEX(i.meatgrid,$Q135,MD$7)</f>
        <v>1</v>
      </c>
      <c r="ME135" s="5" cm="1">
        <f t="array" ref="ME135">INDEX(i.meatgrid,$Q135,ME$7)</f>
        <v>1</v>
      </c>
      <c r="MF135" s="5" cm="1">
        <f t="array" ref="MF135">INDEX(i.meatgrid,$Q135,MF$7)</f>
        <v>1</v>
      </c>
      <c r="MG135" s="19">
        <f t="shared" ref="MG135:MG140" ca="1" si="1092">OFFSET(MG$5,$B135,0)</f>
        <v>1</v>
      </c>
      <c r="MH135" s="9"/>
      <c r="MI135" s="19" t="b">
        <f t="shared" ref="MI135:MX140" ca="1" si="1093">OFFSET(MI$5,$B135,0)</f>
        <v>0</v>
      </c>
      <c r="MJ135" s="19" t="b">
        <f t="shared" ca="1" si="1093"/>
        <v>0</v>
      </c>
      <c r="MK135" s="19">
        <f ca="1">OFFSET(MK$5,$B135,0)</f>
        <v>1</v>
      </c>
      <c r="ML135" s="19">
        <f t="shared" ref="ML135:ON140" ca="1" si="1094">OFFSET(ML$5,$B135,0)</f>
        <v>0.75</v>
      </c>
      <c r="MM135" s="19">
        <f t="shared" ca="1" si="1094"/>
        <v>0.75</v>
      </c>
      <c r="MN135" s="19">
        <f t="shared" ca="1" si="1094"/>
        <v>0.8</v>
      </c>
      <c r="MO135" s="19">
        <f t="shared" ca="1" si="1094"/>
        <v>0.82499999999999996</v>
      </c>
      <c r="MP135" s="19">
        <f t="shared" ca="1" si="1094"/>
        <v>0.875</v>
      </c>
      <c r="MQ135" s="19">
        <f t="shared" ca="1" si="1094"/>
        <v>0.9</v>
      </c>
      <c r="MR135" s="19">
        <f t="shared" ca="1" si="1094"/>
        <v>1</v>
      </c>
      <c r="MS135" s="19">
        <f t="shared" ca="1" si="1094"/>
        <v>0.875</v>
      </c>
      <c r="MT135" s="19" t="b">
        <f t="shared" ca="1" si="1094"/>
        <v>1</v>
      </c>
      <c r="MU135" s="19">
        <f t="shared" ca="1" si="1094"/>
        <v>74.989999999999995</v>
      </c>
      <c r="MV135" s="19" t="str">
        <f t="shared" ca="1" si="1094"/>
        <v>-</v>
      </c>
      <c r="MW135" s="19" t="str">
        <f t="shared" ca="1" si="1094"/>
        <v>-</v>
      </c>
      <c r="MX135" s="19" t="str">
        <f t="shared" ca="1" si="1094"/>
        <v>-</v>
      </c>
      <c r="MY135" s="19" t="str">
        <f t="shared" ca="1" si="1094"/>
        <v>-</v>
      </c>
      <c r="MZ135" s="19" t="str">
        <f t="shared" ca="1" si="1094"/>
        <v>-</v>
      </c>
      <c r="NA135" s="19" t="str">
        <f t="shared" ca="1" si="1094"/>
        <v>-</v>
      </c>
      <c r="NB135" s="19" t="str">
        <f t="shared" ca="1" si="1094"/>
        <v>-</v>
      </c>
      <c r="NC135" s="19">
        <f t="shared" ca="1" si="1094"/>
        <v>36.99</v>
      </c>
      <c r="ND135" s="19">
        <f t="shared" ca="1" si="1094"/>
        <v>36.99</v>
      </c>
      <c r="NE135" s="19" t="str">
        <f t="shared" ca="1" si="1094"/>
        <v>-</v>
      </c>
      <c r="NF135" s="19" t="str">
        <f t="shared" ca="1" si="1094"/>
        <v>-</v>
      </c>
      <c r="NG135" s="19" t="str">
        <f t="shared" ca="1" si="1094"/>
        <v>-</v>
      </c>
      <c r="NH135" s="19" t="str">
        <f t="shared" ca="1" si="1094"/>
        <v>-</v>
      </c>
      <c r="NI135" s="19" t="str">
        <f t="shared" ca="1" si="1094"/>
        <v>-</v>
      </c>
      <c r="NJ135" s="19">
        <f t="shared" ca="1" si="1094"/>
        <v>49.99</v>
      </c>
      <c r="NK135" s="19">
        <f t="shared" ca="1" si="1094"/>
        <v>49.99</v>
      </c>
      <c r="NL135" s="19">
        <f t="shared" ca="1" si="1094"/>
        <v>49.99</v>
      </c>
      <c r="NM135" s="19">
        <f t="shared" ca="1" si="1094"/>
        <v>49.99</v>
      </c>
      <c r="NN135" s="19">
        <f t="shared" ca="1" si="1094"/>
        <v>49.99</v>
      </c>
      <c r="NO135" s="19">
        <f t="shared" ca="1" si="1094"/>
        <v>49.99</v>
      </c>
      <c r="NP135" s="19">
        <f t="shared" ca="1" si="1094"/>
        <v>49.99</v>
      </c>
      <c r="NQ135" s="19">
        <f t="shared" ca="1" si="1094"/>
        <v>49.99</v>
      </c>
      <c r="NR135" s="19">
        <f t="shared" ca="1" si="1094"/>
        <v>412.99</v>
      </c>
      <c r="NS135" s="19">
        <f t="shared" ca="1" si="1094"/>
        <v>412.99</v>
      </c>
      <c r="NT135" s="19" t="str">
        <f t="shared" ca="1" si="1094"/>
        <v>-</v>
      </c>
      <c r="NU135" s="19" t="str">
        <f t="shared" ca="1" si="1094"/>
        <v>-</v>
      </c>
      <c r="NV135" s="19" t="str">
        <f t="shared" ca="1" si="1094"/>
        <v>-</v>
      </c>
      <c r="NW135" s="19" t="str">
        <f t="shared" ca="1" si="1094"/>
        <v>-</v>
      </c>
      <c r="NX135" s="19" t="str">
        <f t="shared" ca="1" si="1094"/>
        <v>-</v>
      </c>
      <c r="NY135" s="19">
        <f t="shared" ca="1" si="1094"/>
        <v>6.8900000000000006</v>
      </c>
      <c r="NZ135" s="19">
        <f t="shared" ca="1" si="1094"/>
        <v>6.8900000000000006</v>
      </c>
      <c r="OA135" s="19">
        <f t="shared" ca="1" si="1094"/>
        <v>6.8900000000000006</v>
      </c>
      <c r="OB135" s="19">
        <f t="shared" ca="1" si="1094"/>
        <v>6.8900000000000006</v>
      </c>
      <c r="OC135" s="19">
        <f t="shared" ca="1" si="1094"/>
        <v>6.8900000000000006</v>
      </c>
      <c r="OD135" s="19">
        <f t="shared" ca="1" si="1094"/>
        <v>6.8900000000000006</v>
      </c>
      <c r="OE135" s="19">
        <f t="shared" ca="1" si="1094"/>
        <v>6.8900000000000006</v>
      </c>
      <c r="OF135" s="19">
        <f t="shared" ca="1" si="1094"/>
        <v>6.8900000000000006</v>
      </c>
      <c r="OG135" s="19">
        <f t="shared" ca="1" si="1094"/>
        <v>346.99</v>
      </c>
      <c r="OH135" s="19">
        <f t="shared" ca="1" si="1094"/>
        <v>346.99</v>
      </c>
      <c r="OI135" s="19" t="str">
        <f t="shared" ca="1" si="1094"/>
        <v>-</v>
      </c>
      <c r="OJ135" s="19" t="str">
        <f t="shared" ca="1" si="1094"/>
        <v>-</v>
      </c>
      <c r="OK135" s="19" t="str">
        <f t="shared" ca="1" si="1094"/>
        <v>-</v>
      </c>
      <c r="OL135" s="19" t="str">
        <f t="shared" ca="1" si="1094"/>
        <v>-</v>
      </c>
      <c r="OM135" s="19" t="str">
        <f t="shared" ca="1" si="1094"/>
        <v>-</v>
      </c>
      <c r="ON135" s="19">
        <f t="shared" ca="1" si="1094"/>
        <v>0</v>
      </c>
      <c r="OO135" s="24">
        <v>0</v>
      </c>
    </row>
    <row r="136" spans="1:405" outlineLevel="2">
      <c r="A136" s="21">
        <f t="shared" si="158"/>
        <v>131</v>
      </c>
      <c r="B136" s="29">
        <f ca="1">OFFSET(B136,-1,-1)</f>
        <v>130</v>
      </c>
      <c r="C136">
        <v>204</v>
      </c>
      <c r="D136" s="144" t="str">
        <f t="shared" ca="1" si="1056"/>
        <v>GSM</v>
      </c>
      <c r="E136" t="b">
        <v>0</v>
      </c>
      <c r="F136" t="b">
        <v>0</v>
      </c>
      <c r="G136" t="b">
        <f t="shared" si="1057"/>
        <v>0</v>
      </c>
      <c r="H136" s="237">
        <f ca="1">OFFSET(H136,-1,0)</f>
        <v>2</v>
      </c>
      <c r="I136" s="237">
        <f t="shared" ref="I136:T140" ca="1" si="1095">OFFSET(I136,-1,0)</f>
        <v>1</v>
      </c>
      <c r="J136" s="237" t="str">
        <f t="shared" ca="1" si="1095"/>
        <v/>
      </c>
      <c r="K136" s="237">
        <f t="shared" ca="1" si="1095"/>
        <v>2</v>
      </c>
      <c r="L136" s="237">
        <f t="shared" ca="1" si="1095"/>
        <v>2</v>
      </c>
      <c r="M136" s="237">
        <f t="shared" ca="1" si="1095"/>
        <v>2</v>
      </c>
      <c r="N136" s="237">
        <f t="shared" ca="1" si="1095"/>
        <v>3</v>
      </c>
      <c r="O136" s="237">
        <f t="shared" ca="1" si="1095"/>
        <v>1</v>
      </c>
      <c r="P136" s="237">
        <f t="shared" ca="1" si="1095"/>
        <v>1</v>
      </c>
      <c r="Q136" s="237">
        <f t="shared" ca="1" si="1095"/>
        <v>5</v>
      </c>
      <c r="R136" s="237">
        <f t="shared" ca="1" si="1095"/>
        <v>1</v>
      </c>
      <c r="S136" s="237">
        <f t="shared" ca="1" si="1095"/>
        <v>1</v>
      </c>
      <c r="T136" s="237">
        <f t="shared" ca="1" si="1095"/>
        <v>1</v>
      </c>
      <c r="U136" s="275"/>
      <c r="V136" s="275"/>
      <c r="W136" s="237">
        <f t="shared" ref="W136:W140" ca="1" si="1096">OFFSET(W136,-1,0)</f>
        <v>0</v>
      </c>
      <c r="X136" s="275"/>
      <c r="Y136" s="275">
        <f t="shared" ref="Y136:AE139" ca="1" si="1097">OFFSET(Y136,-1,0)</f>
        <v>0</v>
      </c>
      <c r="Z136" s="275">
        <f t="shared" ca="1" si="1097"/>
        <v>0</v>
      </c>
      <c r="AA136" s="275">
        <f t="shared" ca="1" si="1097"/>
        <v>0</v>
      </c>
      <c r="AB136" s="275">
        <f t="shared" ca="1" si="1097"/>
        <v>0</v>
      </c>
      <c r="AC136" s="275">
        <f t="shared" ca="1" si="1097"/>
        <v>0</v>
      </c>
      <c r="AD136" s="275">
        <f t="shared" ca="1" si="1097"/>
        <v>0</v>
      </c>
      <c r="AE136" s="275">
        <f t="shared" ca="1" si="1097"/>
        <v>0</v>
      </c>
      <c r="AF136" s="144">
        <f ca="1">INDEX(CHOOSE($N136,DataAutumn!i.AdultDrys,DataWinter!i.AdultDrys,DataSpring!i.AdultDrys),1,$M136)</f>
        <v>3</v>
      </c>
      <c r="AG136" s="5">
        <f t="shared" ca="1" si="1058"/>
        <v>2</v>
      </c>
      <c r="AH136" s="5">
        <f t="shared" ca="1" si="1058"/>
        <v>0</v>
      </c>
      <c r="AI136" s="5">
        <f t="shared" ca="1" si="1059"/>
        <v>1</v>
      </c>
      <c r="AJ136">
        <f t="shared" ca="1" si="1060"/>
        <v>1</v>
      </c>
      <c r="AL136" s="231" t="str">
        <f ca="1">TEXT(LEFT(OFFSET(AL136,-1,0),5)+1,"00000")&amp;MID(OFFSET(AL136,-1,0),6,FIND(" ",OFFSET(AL136,-1,0),7)-5)
&amp; $D136           &amp; " Day"&amp;INDEX(i.DOY,$N136,1)              &amp; IF($IG136=0," FWM","")&amp;IF($IG136=1," MWM","")&amp;IF($IG136=5," Mat","")&amp;IF($IH136=TRUE,"&amp;BBT","    ")
&amp;INDEX(DataMaster!$B$98:$B$104,$Q136,0)    &amp;IF(JL136," SR"&amp;JM136,"")&amp; " WP"&amp;TEXT($LW136*100,"000p")           &amp; " MP"&amp;TEXT($LX136*100,"000p")           &amp; " GP"&amp;TEXT($MG136*100,"000p")
&amp; " (F"&amp;3+COUNTIF($CV136:$CY136,TRUE)&amp;3&amp;"N"&amp;$DM136&amp;$DN136&amp;")"</f>
        <v>00002 FeedSupply_DSP GSM Day204 MWM    Air SR9.73275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61"/>
        <v>0</v>
      </c>
      <c r="AY136" s="5" t="str">
        <f t="shared" ca="1" si="1061"/>
        <v>-</v>
      </c>
      <c r="AZ136" s="5" t="b">
        <f t="shared" ca="1" si="1061"/>
        <v>0</v>
      </c>
      <c r="BA136" s="5" t="b">
        <f t="shared" ca="1" si="1061"/>
        <v>1</v>
      </c>
      <c r="BB136" s="5" t="b">
        <f t="shared" ca="1" si="1061"/>
        <v>1</v>
      </c>
      <c r="BC136" s="144">
        <f t="shared" ca="1" si="1061"/>
        <v>0</v>
      </c>
      <c r="BD136" s="19" t="b">
        <f t="shared" ca="1" si="1062"/>
        <v>1</v>
      </c>
      <c r="BE136" s="9"/>
      <c r="BF136" s="5" t="str">
        <f t="shared" ca="1" si="1063"/>
        <v>-</v>
      </c>
      <c r="BG136" s="19" t="str">
        <f t="shared" ca="1" si="1064"/>
        <v>-</v>
      </c>
      <c r="BH136" s="19" t="str">
        <f t="shared" ca="1" si="1064"/>
        <v>-</v>
      </c>
      <c r="BI136" s="19" t="str">
        <f t="shared" ca="1" si="1064"/>
        <v>-</v>
      </c>
      <c r="BJ136" s="5" t="str">
        <f t="shared" ca="1" si="1065"/>
        <v>-</v>
      </c>
      <c r="BK136" s="19" t="str">
        <f t="shared" ca="1" si="1066"/>
        <v>-</v>
      </c>
      <c r="BL136" s="5" t="str">
        <f t="shared" ca="1" si="1067"/>
        <v>-</v>
      </c>
      <c r="BM136" s="19" t="str">
        <f t="shared" ca="1" si="1068"/>
        <v>-</v>
      </c>
      <c r="BN136" s="19" t="str">
        <f t="shared" ca="1" si="1068"/>
        <v>-</v>
      </c>
      <c r="BO136" s="19" t="str">
        <f t="shared" ca="1" si="1068"/>
        <v>-</v>
      </c>
      <c r="BP136" s="5" t="str">
        <f t="shared" ca="1" si="1069"/>
        <v>-</v>
      </c>
      <c r="BQ136" s="9"/>
      <c r="BR136" s="19" t="str">
        <f t="shared" ca="1" si="1070"/>
        <v>-</v>
      </c>
      <c r="BS136" s="19" t="str">
        <f t="shared" ca="1" si="1070"/>
        <v>-</v>
      </c>
      <c r="BT136" s="19" t="str">
        <f t="shared" ca="1" si="1070"/>
        <v>-</v>
      </c>
      <c r="BU136" s="19" t="str">
        <f t="shared" ca="1" si="1070"/>
        <v>-</v>
      </c>
      <c r="BV136" s="19" t="str">
        <f t="shared" ca="1" si="1070"/>
        <v>-</v>
      </c>
      <c r="BW136" s="19" t="str">
        <f t="shared" ca="1" si="1070"/>
        <v>-</v>
      </c>
      <c r="BX136" s="19" t="str">
        <f t="shared" ca="1" si="1070"/>
        <v>-</v>
      </c>
      <c r="BY136" s="19" t="str">
        <f t="shared" ca="1" si="1070"/>
        <v>-</v>
      </c>
      <c r="BZ136" s="19" t="str">
        <f t="shared" ca="1" si="1070"/>
        <v>-</v>
      </c>
      <c r="CA136" s="19" t="str">
        <f t="shared" ca="1" si="1070"/>
        <v>-</v>
      </c>
      <c r="CB136" s="9"/>
      <c r="CC136" s="12" t="b">
        <v>1</v>
      </c>
      <c r="CD136" s="12" t="b">
        <v>0</v>
      </c>
      <c r="CE136" s="12" t="b">
        <v>1</v>
      </c>
      <c r="CF136" s="12">
        <f ca="1">VALUE($Q136&amp;$S136&amp;"01")</f>
        <v>5101</v>
      </c>
      <c r="CG136" s="12" t="b">
        <v>0</v>
      </c>
      <c r="CH136" s="12" t="s">
        <v>34</v>
      </c>
      <c r="CI136" s="19" t="b">
        <f t="shared" ref="CI136:CM140" ca="1" si="1098">OFFSET(CI$5,$B136,0)</f>
        <v>1</v>
      </c>
      <c r="CJ136" s="12">
        <f ca="1">VALUE($Q136&amp;$S136&amp;"02")</f>
        <v>5102</v>
      </c>
      <c r="CK136" s="19" t="str">
        <f t="shared" ca="1" si="1098"/>
        <v>-</v>
      </c>
      <c r="CL136" s="19">
        <f t="shared" ca="1" si="1098"/>
        <v>1</v>
      </c>
      <c r="CM136" s="19">
        <f t="shared" ca="1" si="1098"/>
        <v>1</v>
      </c>
      <c r="CN136" s="9"/>
      <c r="CO136" s="444">
        <f t="shared" ca="1" si="1072"/>
        <v>652</v>
      </c>
      <c r="CP136" s="444">
        <f t="shared" ca="1" si="1072"/>
        <v>686</v>
      </c>
      <c r="CQ136" s="444">
        <f t="shared" ca="1" si="1072"/>
        <v>721</v>
      </c>
      <c r="CR136" s="152">
        <f t="shared" ca="1" si="1073"/>
        <v>378</v>
      </c>
      <c r="CS136" s="152">
        <f t="shared" ca="1" si="1073"/>
        <v>413</v>
      </c>
      <c r="CT136" s="152">
        <f t="shared" ca="1" si="1073"/>
        <v>448</v>
      </c>
      <c r="CU136" s="19" t="str">
        <f t="shared" ca="1" si="1074"/>
        <v>-</v>
      </c>
      <c r="CV136" s="12" t="b">
        <v>0</v>
      </c>
      <c r="CW136" s="12" t="b">
        <v>0</v>
      </c>
      <c r="CX136" s="12" t="b">
        <v>0</v>
      </c>
      <c r="CY136" s="12" t="b">
        <v>0</v>
      </c>
      <c r="CZ136" s="19" t="b">
        <f t="shared" ca="1" si="1074"/>
        <v>1</v>
      </c>
      <c r="DA136" s="19">
        <f t="shared" ca="1" si="1074"/>
        <v>0</v>
      </c>
      <c r="DB136" s="19">
        <f t="shared" ca="1" si="1074"/>
        <v>0</v>
      </c>
      <c r="DC136" s="19">
        <f t="shared" ca="1" si="1074"/>
        <v>0</v>
      </c>
      <c r="DD136" s="19">
        <f t="shared" ca="1" si="1074"/>
        <v>0</v>
      </c>
      <c r="DE136" s="19">
        <f t="shared" ca="1" si="1074"/>
        <v>0</v>
      </c>
      <c r="DF136" s="19">
        <f t="shared" ca="1" si="1074"/>
        <v>0</v>
      </c>
      <c r="DG136" s="19">
        <f t="shared" ca="1" si="1074"/>
        <v>0</v>
      </c>
      <c r="DH136" s="19">
        <f t="shared" ca="1" si="1074"/>
        <v>0</v>
      </c>
      <c r="DI136" s="19">
        <f t="shared" ca="1" si="1074"/>
        <v>0</v>
      </c>
      <c r="DJ136" s="19">
        <f t="shared" ca="1" si="1074"/>
        <v>0</v>
      </c>
      <c r="DK136" s="19">
        <f t="shared" ca="1" si="1074"/>
        <v>0</v>
      </c>
      <c r="DL136" s="19">
        <f t="shared" ca="1" si="1075"/>
        <v>0</v>
      </c>
      <c r="DM136" s="12">
        <v>3</v>
      </c>
      <c r="DN136" s="12">
        <v>3</v>
      </c>
      <c r="DO136" s="12">
        <v>0</v>
      </c>
      <c r="DP136" s="12">
        <v>2</v>
      </c>
      <c r="DQ136" s="12">
        <v>-2</v>
      </c>
      <c r="DR136" s="19" t="str">
        <f t="shared" ca="1" si="1075"/>
        <v>-</v>
      </c>
      <c r="DS136" s="19" t="str">
        <f t="shared" ca="1" si="1075"/>
        <v>-</v>
      </c>
      <c r="DT136" s="19" t="str">
        <f t="shared" ca="1" si="1075"/>
        <v>-</v>
      </c>
      <c r="DU136" s="251">
        <f t="shared" ref="DU136:DU139" si="1099">DO136</f>
        <v>0</v>
      </c>
      <c r="DV136" s="251">
        <f>DP136</f>
        <v>2</v>
      </c>
      <c r="DW136" s="251">
        <f t="shared" ref="DW136:DW139" si="1100">DQ136</f>
        <v>-2</v>
      </c>
      <c r="DX136" s="19" t="str">
        <f t="shared" ca="1" si="1075"/>
        <v>-</v>
      </c>
      <c r="DY136" s="19" t="str">
        <f t="shared" ca="1" si="1075"/>
        <v>-</v>
      </c>
      <c r="DZ136" s="19" t="str">
        <f t="shared" ca="1" si="1075"/>
        <v>-</v>
      </c>
      <c r="EA136" s="19" t="str">
        <f t="shared" ca="1" si="1075"/>
        <v>-</v>
      </c>
      <c r="EB136" s="19" t="str">
        <f t="shared" ca="1" si="1075"/>
        <v>-</v>
      </c>
      <c r="EC136" s="19" t="str">
        <f t="shared" ca="1" si="1075"/>
        <v>-</v>
      </c>
      <c r="ED136" s="19">
        <f t="shared" ca="1" si="1075"/>
        <v>0</v>
      </c>
      <c r="EE136" s="19">
        <f t="shared" ca="1" si="1075"/>
        <v>0</v>
      </c>
      <c r="EF136" s="19">
        <f t="shared" ca="1" si="1075"/>
        <v>0</v>
      </c>
      <c r="EG136" s="19">
        <f t="shared" ca="1" si="1075"/>
        <v>0</v>
      </c>
      <c r="EH136" s="19">
        <f t="shared" ca="1" si="1075"/>
        <v>0</v>
      </c>
      <c r="EI136" s="19">
        <f t="shared" ca="1" si="1075"/>
        <v>0</v>
      </c>
      <c r="EJ136" s="19">
        <f t="shared" ca="1" si="1075"/>
        <v>0</v>
      </c>
      <c r="EK136" s="19">
        <f t="shared" ca="1" si="1075"/>
        <v>0</v>
      </c>
      <c r="EL136" s="19">
        <f t="shared" ca="1" si="1075"/>
        <v>0</v>
      </c>
      <c r="EM136" s="19">
        <f t="shared" ca="1" si="1075"/>
        <v>0</v>
      </c>
      <c r="EN136" s="19">
        <f t="shared" ca="1" si="1075"/>
        <v>0</v>
      </c>
      <c r="EO136" s="19">
        <f t="shared" ca="1" si="1075"/>
        <v>0</v>
      </c>
      <c r="EP136" s="19">
        <f t="shared" ca="1" si="1075"/>
        <v>0</v>
      </c>
      <c r="EQ136" s="19">
        <f t="shared" ca="1" si="1075"/>
        <v>0</v>
      </c>
      <c r="ER136" s="19">
        <f t="shared" ca="1" si="1075"/>
        <v>0</v>
      </c>
      <c r="ES136" s="19">
        <f t="shared" ca="1" si="1075"/>
        <v>0</v>
      </c>
      <c r="ET136" s="19">
        <f t="shared" ca="1" si="1076"/>
        <v>0</v>
      </c>
      <c r="EU136" s="19">
        <f t="shared" ca="1" si="1076"/>
        <v>0</v>
      </c>
      <c r="EV136" s="19">
        <f t="shared" ca="1" si="1076"/>
        <v>0</v>
      </c>
      <c r="EW136" s="19">
        <f t="shared" ca="1" si="1076"/>
        <v>0</v>
      </c>
      <c r="EX136" s="19">
        <f t="shared" ca="1" si="1076"/>
        <v>0</v>
      </c>
      <c r="EY136" s="19">
        <f t="shared" ca="1" si="1076"/>
        <v>0</v>
      </c>
      <c r="EZ136" s="19">
        <f t="shared" ca="1" si="1076"/>
        <v>0</v>
      </c>
      <c r="FA136" s="19">
        <f t="shared" ca="1" si="1076"/>
        <v>0</v>
      </c>
      <c r="FB136" s="19">
        <f t="shared" ca="1" si="1076"/>
        <v>0</v>
      </c>
      <c r="FC136" s="19">
        <f t="shared" ca="1" si="1076"/>
        <v>0</v>
      </c>
      <c r="FD136" s="19">
        <f t="shared" ca="1" si="1076"/>
        <v>0</v>
      </c>
      <c r="FE136" s="19">
        <f t="shared" ca="1" si="1076"/>
        <v>0</v>
      </c>
      <c r="FF136" s="19">
        <f t="shared" ca="1" si="1076"/>
        <v>0</v>
      </c>
      <c r="FG136" s="19">
        <f t="shared" ca="1" si="1076"/>
        <v>0</v>
      </c>
      <c r="FH136" s="19">
        <f t="shared" ca="1" si="1076"/>
        <v>0</v>
      </c>
      <c r="FI136" s="19">
        <f t="shared" ca="1" si="1076"/>
        <v>0</v>
      </c>
      <c r="FJ136" s="19">
        <f t="shared" ca="1" si="1077"/>
        <v>0</v>
      </c>
      <c r="FK136" s="19">
        <f t="shared" ca="1" si="1077"/>
        <v>0</v>
      </c>
      <c r="FL136" s="19">
        <f t="shared" ca="1" si="1077"/>
        <v>0</v>
      </c>
      <c r="FM136" s="19">
        <f t="shared" ca="1" si="1077"/>
        <v>0</v>
      </c>
      <c r="FN136" s="19">
        <f t="shared" ca="1" si="1077"/>
        <v>0</v>
      </c>
      <c r="FO136" s="19">
        <f t="shared" ca="1" si="1077"/>
        <v>0</v>
      </c>
      <c r="FP136" s="19">
        <f t="shared" ca="1" si="1077"/>
        <v>0</v>
      </c>
      <c r="FQ136" s="19">
        <f t="shared" ca="1" si="1077"/>
        <v>0</v>
      </c>
      <c r="FR136" s="19">
        <f t="shared" ca="1" si="1077"/>
        <v>0</v>
      </c>
      <c r="FS136" s="19">
        <f t="shared" ca="1" si="1077"/>
        <v>0</v>
      </c>
      <c r="FT136" s="19">
        <f t="shared" ca="1" si="1077"/>
        <v>0</v>
      </c>
      <c r="FU136" s="19">
        <f t="shared" ca="1" si="1077"/>
        <v>0</v>
      </c>
      <c r="FV136" s="19">
        <f t="shared" ca="1" si="1077"/>
        <v>0</v>
      </c>
      <c r="FW136" s="19">
        <f t="shared" ca="1" si="1077"/>
        <v>0</v>
      </c>
      <c r="FX136" s="19">
        <f t="shared" ca="1" si="1077"/>
        <v>0</v>
      </c>
      <c r="FY136" s="19">
        <f t="shared" ca="1" si="1077"/>
        <v>0</v>
      </c>
      <c r="FZ136" s="19">
        <f t="shared" ca="1" si="1077"/>
        <v>0</v>
      </c>
      <c r="GA136" s="19">
        <f t="shared" ca="1" si="1077"/>
        <v>0</v>
      </c>
      <c r="GB136" s="19">
        <f t="shared" ca="1" si="1077"/>
        <v>0</v>
      </c>
      <c r="GC136" s="19">
        <f t="shared" ca="1" si="1077"/>
        <v>0</v>
      </c>
      <c r="GD136" s="19">
        <f t="shared" ca="1" si="1077"/>
        <v>0</v>
      </c>
      <c r="GE136" s="19">
        <f t="shared" ca="1" si="1077"/>
        <v>0</v>
      </c>
      <c r="GF136" s="19">
        <f t="shared" ca="1" si="1077"/>
        <v>0</v>
      </c>
      <c r="GG136" s="19">
        <f t="shared" ca="1" si="1077"/>
        <v>0</v>
      </c>
      <c r="GH136" s="19">
        <f t="shared" ca="1" si="1077"/>
        <v>0</v>
      </c>
      <c r="GI136" s="19">
        <f t="shared" ca="1" si="1077"/>
        <v>0</v>
      </c>
      <c r="GJ136" s="19">
        <f t="shared" ca="1" si="1077"/>
        <v>0</v>
      </c>
      <c r="GK136" s="19">
        <f t="shared" ca="1" si="1077"/>
        <v>0</v>
      </c>
      <c r="GL136" s="19">
        <f t="shared" ca="1" si="1077"/>
        <v>0</v>
      </c>
      <c r="GM136" s="19">
        <f t="shared" ca="1" si="1077"/>
        <v>0</v>
      </c>
      <c r="GN136" s="19">
        <f t="shared" ca="1" si="1077"/>
        <v>0</v>
      </c>
      <c r="GO136" s="19">
        <f t="shared" ca="1" si="1077"/>
        <v>0</v>
      </c>
      <c r="GP136" s="19">
        <f t="shared" ca="1" si="1077"/>
        <v>0</v>
      </c>
      <c r="GQ136" s="19">
        <f t="shared" ca="1" si="1077"/>
        <v>0</v>
      </c>
      <c r="GR136" s="19">
        <f t="shared" ca="1" si="1077"/>
        <v>0</v>
      </c>
      <c r="GS136" s="19">
        <f t="shared" ca="1" si="1077"/>
        <v>0</v>
      </c>
      <c r="GT136" s="19">
        <f t="shared" ca="1" si="1077"/>
        <v>0</v>
      </c>
      <c r="GU136" s="19">
        <f t="shared" ca="1" si="1077"/>
        <v>0</v>
      </c>
      <c r="GV136" s="19">
        <f t="shared" ca="1" si="1077"/>
        <v>0</v>
      </c>
      <c r="GW136" s="19">
        <f t="shared" ca="1" si="1077"/>
        <v>0</v>
      </c>
      <c r="GX136" s="19">
        <f t="shared" ca="1" si="1077"/>
        <v>0</v>
      </c>
      <c r="GY136" s="19">
        <f t="shared" ca="1" si="1077"/>
        <v>0</v>
      </c>
      <c r="GZ136" s="19">
        <f t="shared" ca="1" si="1077"/>
        <v>0</v>
      </c>
      <c r="HA136" s="19">
        <f t="shared" ca="1" si="1077"/>
        <v>0</v>
      </c>
      <c r="HB136" s="19">
        <f t="shared" ca="1" si="1077"/>
        <v>0</v>
      </c>
      <c r="HC136" s="19">
        <f t="shared" ca="1" si="1077"/>
        <v>0</v>
      </c>
      <c r="HD136" s="19">
        <f t="shared" ca="1" si="1077"/>
        <v>0</v>
      </c>
      <c r="HE136" s="19">
        <f t="shared" ca="1" si="1077"/>
        <v>0</v>
      </c>
      <c r="HF136" s="19">
        <f t="shared" ca="1" si="1077"/>
        <v>0</v>
      </c>
      <c r="HG136" s="19">
        <f t="shared" ca="1" si="1077"/>
        <v>0</v>
      </c>
      <c r="HH136" s="19">
        <f t="shared" ca="1" si="1077"/>
        <v>0</v>
      </c>
      <c r="HI136" s="19">
        <f t="shared" ca="1" si="1077"/>
        <v>0</v>
      </c>
      <c r="HJ136" s="19">
        <f t="shared" ca="1" si="1077"/>
        <v>0</v>
      </c>
      <c r="HK136" s="19">
        <f t="shared" ca="1" si="1077"/>
        <v>0</v>
      </c>
      <c r="HL136" s="19">
        <f t="shared" ca="1" si="1078"/>
        <v>0</v>
      </c>
      <c r="HM136" s="19">
        <f t="shared" ca="1" si="1078"/>
        <v>0</v>
      </c>
      <c r="HN136" s="19">
        <f t="shared" ca="1" si="1078"/>
        <v>0</v>
      </c>
      <c r="HO136" s="19">
        <f t="shared" ca="1" si="1078"/>
        <v>0</v>
      </c>
      <c r="HP136" s="19">
        <f t="shared" ca="1" si="1078"/>
        <v>0</v>
      </c>
      <c r="HQ136" s="19">
        <f t="shared" ca="1" si="1078"/>
        <v>0</v>
      </c>
      <c r="HR136" s="19">
        <f t="shared" ca="1" si="1078"/>
        <v>0</v>
      </c>
      <c r="HS136" s="19">
        <f t="shared" ca="1" si="1078"/>
        <v>0</v>
      </c>
      <c r="HT136" s="19">
        <f t="shared" ca="1" si="1078"/>
        <v>0</v>
      </c>
      <c r="HU136" s="19">
        <f t="shared" ca="1" si="1078"/>
        <v>0</v>
      </c>
      <c r="HV136" s="19">
        <f t="shared" ca="1" si="1078"/>
        <v>0</v>
      </c>
      <c r="HW136" s="19">
        <f t="shared" ca="1" si="1078"/>
        <v>0</v>
      </c>
      <c r="HX136" s="19">
        <f t="shared" ca="1" si="1078"/>
        <v>0</v>
      </c>
      <c r="HY136" s="19">
        <f t="shared" ca="1" si="1078"/>
        <v>0</v>
      </c>
      <c r="HZ136" s="19">
        <f t="shared" ca="1" si="1078"/>
        <v>0</v>
      </c>
      <c r="IA136" s="19">
        <f t="shared" ca="1" si="1078"/>
        <v>0</v>
      </c>
      <c r="IB136" s="19">
        <f t="shared" ca="1" si="1078"/>
        <v>0</v>
      </c>
      <c r="IC136" s="19">
        <f t="shared" ca="1" si="1078"/>
        <v>0</v>
      </c>
      <c r="ID136" s="19">
        <f t="shared" ca="1" si="1078"/>
        <v>0</v>
      </c>
      <c r="IE136" s="5">
        <f t="shared" ca="1" si="1079"/>
        <v>67</v>
      </c>
      <c r="IF136" s="9"/>
      <c r="IG136" s="5">
        <f t="shared" ca="1" si="1080"/>
        <v>1</v>
      </c>
      <c r="IH136" s="5" t="b">
        <f t="shared" ca="1" si="1080"/>
        <v>0</v>
      </c>
      <c r="II136" s="19">
        <f t="shared" ca="1" si="1081"/>
        <v>0</v>
      </c>
      <c r="IJ136" s="5">
        <f t="shared" ca="1" si="1080"/>
        <v>55</v>
      </c>
      <c r="IK136" s="19">
        <f t="shared" ca="1" si="1081"/>
        <v>1</v>
      </c>
      <c r="IL136" s="19">
        <f t="shared" ca="1" si="1081"/>
        <v>0</v>
      </c>
      <c r="IM136" s="19">
        <f t="shared" ca="1" si="1081"/>
        <v>0</v>
      </c>
      <c r="IN136" s="19">
        <f t="shared" ca="1" si="1081"/>
        <v>0</v>
      </c>
      <c r="IO136" s="19">
        <f t="shared" ca="1" si="1081"/>
        <v>0</v>
      </c>
      <c r="IP136" s="19">
        <f t="shared" ca="1" si="1081"/>
        <v>0</v>
      </c>
      <c r="IQ136" s="19">
        <f t="shared" ca="1" si="1081"/>
        <v>0</v>
      </c>
      <c r="IR136" s="19">
        <f t="shared" ca="1" si="1081"/>
        <v>0</v>
      </c>
      <c r="IS136" s="19">
        <f t="shared" ca="1" si="1081"/>
        <v>0</v>
      </c>
      <c r="IT136" s="19">
        <f t="shared" ca="1" si="1081"/>
        <v>0</v>
      </c>
      <c r="IU136" s="19">
        <f t="shared" ca="1" si="1081"/>
        <v>0</v>
      </c>
      <c r="IV136" s="19">
        <f t="shared" ca="1" si="1081"/>
        <v>0</v>
      </c>
      <c r="IW136" s="19">
        <f t="shared" ca="1" si="1081"/>
        <v>0</v>
      </c>
      <c r="IX136" s="19">
        <f t="shared" ca="1" si="1081"/>
        <v>0</v>
      </c>
      <c r="IY136" s="19">
        <f t="shared" ca="1" si="1081"/>
        <v>0</v>
      </c>
      <c r="IZ136" s="19">
        <f t="shared" ca="1" si="1081"/>
        <v>0</v>
      </c>
      <c r="JA136" s="19">
        <f t="shared" ca="1" si="1081"/>
        <v>0</v>
      </c>
      <c r="JB136" s="19">
        <f t="shared" ca="1" si="1081"/>
        <v>0</v>
      </c>
      <c r="JC136" s="19">
        <f t="shared" ca="1" si="1081"/>
        <v>0</v>
      </c>
      <c r="JD136" s="19">
        <f t="shared" ca="1" si="1081"/>
        <v>0</v>
      </c>
      <c r="JE136" s="19">
        <f t="shared" ca="1" si="1081"/>
        <v>0</v>
      </c>
      <c r="JF136" s="19">
        <f t="shared" ca="1" si="1081"/>
        <v>0</v>
      </c>
      <c r="JG136" s="19">
        <f t="shared" ca="1" si="1081"/>
        <v>1</v>
      </c>
      <c r="JH136" s="19">
        <f t="shared" ca="1" si="1081"/>
        <v>0</v>
      </c>
      <c r="JI136" s="19">
        <f t="shared" ca="1" si="1081"/>
        <v>1</v>
      </c>
      <c r="JJ136" s="9"/>
      <c r="JK136" s="5" t="b">
        <f t="shared" ca="1" si="1082"/>
        <v>0</v>
      </c>
      <c r="JL136" s="19" t="b">
        <f t="shared" ref="JL136:JM140" ca="1" si="1101">OFFSET(JL$5,$B136,0)</f>
        <v>1</v>
      </c>
      <c r="JM136" s="19">
        <f t="shared" ca="1" si="1101"/>
        <v>9.7327499999999993</v>
      </c>
      <c r="JN136" s="5" t="b">
        <f t="shared" ca="1" si="1083"/>
        <v>0</v>
      </c>
      <c r="JO136" s="5" t="b">
        <f t="shared" ca="1" si="1083"/>
        <v>0</v>
      </c>
      <c r="JP136" s="5" t="b">
        <f t="shared" ca="1" si="1083"/>
        <v>1</v>
      </c>
      <c r="JQ136" s="144">
        <f t="shared" ref="JQ136:JR140" ca="1" si="1102">$O136</f>
        <v>1</v>
      </c>
      <c r="JR136" s="144">
        <f t="shared" ca="1" si="1102"/>
        <v>1</v>
      </c>
      <c r="JS136" s="19" t="str">
        <f t="shared" ref="JS136:JY140" ca="1" si="1103">OFFSET(JS$5,$B136,0)</f>
        <v>-</v>
      </c>
      <c r="JT136" s="19" t="str">
        <f t="shared" ca="1" si="1103"/>
        <v>-</v>
      </c>
      <c r="JU136" s="19" t="str">
        <f t="shared" ca="1" si="1103"/>
        <v>-</v>
      </c>
      <c r="JV136" s="19" t="str">
        <f t="shared" ca="1" si="1103"/>
        <v>-</v>
      </c>
      <c r="JW136" s="19">
        <f t="shared" ca="1" si="1103"/>
        <v>1</v>
      </c>
      <c r="JX136" s="19">
        <f t="shared" ca="1" si="1103"/>
        <v>0.66</v>
      </c>
      <c r="JY136" s="19" t="str">
        <f t="shared" ca="1" si="1103"/>
        <v>-</v>
      </c>
      <c r="JZ136" s="5" t="b" cm="1">
        <f t="array" aca="1" ref="JZ136" ca="1">IF(OR(KA136:KH136&lt;&gt;"-"),TRUE,"-")</f>
        <v>1</v>
      </c>
      <c r="KA136" s="237">
        <f ca="1">OFFSET(KA136,-1,0)</f>
        <v>2</v>
      </c>
      <c r="KB136" s="237">
        <f t="shared" ref="KB136:KH136" ca="1" si="1104">OFFSET(KB136,-1,0)</f>
        <v>2</v>
      </c>
      <c r="KC136" s="237">
        <f t="shared" ca="1" si="1104"/>
        <v>2</v>
      </c>
      <c r="KD136" s="237">
        <f t="shared" ca="1" si="1104"/>
        <v>2</v>
      </c>
      <c r="KE136" s="237">
        <f t="shared" ca="1" si="1104"/>
        <v>2</v>
      </c>
      <c r="KF136" s="237">
        <f t="shared" ca="1" si="1104"/>
        <v>2</v>
      </c>
      <c r="KG136" s="237">
        <f t="shared" ca="1" si="1104"/>
        <v>2</v>
      </c>
      <c r="KH136" s="237">
        <f t="shared" ca="1" si="1104"/>
        <v>2</v>
      </c>
      <c r="KI136" s="5" t="str">
        <f t="array" aca="1" ref="KI136" ca="1">IF(OR(KJ136:KP136&lt;&gt;"-"),TRUE,"-")</f>
        <v>-</v>
      </c>
      <c r="KJ136" s="19" t="str">
        <f t="shared" ref="KJ136:KU140" ca="1" si="1105">OFFSET(KJ$5,$B136,0)</f>
        <v>-</v>
      </c>
      <c r="KK136" s="19" t="str">
        <f t="shared" ca="1" si="1105"/>
        <v>-</v>
      </c>
      <c r="KL136" s="19" t="str">
        <f t="shared" ca="1" si="1105"/>
        <v>-</v>
      </c>
      <c r="KM136" s="19" t="str">
        <f t="shared" ca="1" si="1105"/>
        <v>-</v>
      </c>
      <c r="KN136" s="19" t="str">
        <f t="shared" ca="1" si="1105"/>
        <v>-</v>
      </c>
      <c r="KO136" s="19" t="str">
        <f t="shared" ca="1" si="1105"/>
        <v>-</v>
      </c>
      <c r="KP136" s="19" t="str">
        <f t="shared" ca="1" si="1105"/>
        <v>-</v>
      </c>
      <c r="KQ136" s="19" t="b">
        <f t="shared" ca="1" si="1105"/>
        <v>0</v>
      </c>
      <c r="KR136" s="144">
        <f t="shared" ca="1" si="1085"/>
        <v>2</v>
      </c>
      <c r="KS136" s="19">
        <f t="shared" ca="1" si="1105"/>
        <v>2</v>
      </c>
      <c r="KT136" s="19" t="b">
        <f t="shared" ca="1" si="1105"/>
        <v>0</v>
      </c>
      <c r="KU136" s="19" t="str">
        <f t="shared" ca="1" si="1105"/>
        <v>-</v>
      </c>
      <c r="KV136" s="5" t="str">
        <f t="shared" ca="1" si="1086"/>
        <v>-</v>
      </c>
      <c r="KW136" s="5" t="str">
        <f t="shared" ca="1" si="1086"/>
        <v>-</v>
      </c>
      <c r="KX136" s="5" t="str">
        <f t="shared" ca="1" si="1086"/>
        <v>-</v>
      </c>
      <c r="KY136" s="5" t="str">
        <f t="shared" ca="1" si="1086"/>
        <v>-</v>
      </c>
      <c r="KZ136" s="19" t="b">
        <f t="shared" ref="KZ136:LO140" ca="1" si="1106">OFFSET(KZ$5,$B136,0)</f>
        <v>0</v>
      </c>
      <c r="LA136" s="19" t="str">
        <f t="shared" ca="1" si="1106"/>
        <v>-</v>
      </c>
      <c r="LB136" s="19" t="str">
        <f ca="1">OFFSET(LB$5,$B136,0)</f>
        <v>-</v>
      </c>
      <c r="LC136" s="19" t="b">
        <f ca="1">OFFSET(LC$5,$B136,0)</f>
        <v>1</v>
      </c>
      <c r="LD136" s="19">
        <f t="shared" ca="1" si="1106"/>
        <v>0.75</v>
      </c>
      <c r="LE136" s="19">
        <f t="shared" ca="1" si="1106"/>
        <v>0.75</v>
      </c>
      <c r="LF136" s="19">
        <f t="shared" ca="1" si="1106"/>
        <v>0.99</v>
      </c>
      <c r="LG136" s="19">
        <f t="shared" ca="1" si="1106"/>
        <v>0.5</v>
      </c>
      <c r="LH136" s="19">
        <f t="shared" ca="1" si="1106"/>
        <v>0</v>
      </c>
      <c r="LI136" s="19">
        <f t="shared" ca="1" si="1106"/>
        <v>0</v>
      </c>
      <c r="LJ136" s="19" t="str">
        <f t="shared" ca="1" si="1106"/>
        <v>-</v>
      </c>
      <c r="LK136" s="5" t="str" cm="1">
        <f t="array" aca="1" ref="LK136" ca="1">INDEX(i.meatgrid,$Q136,LK$7)</f>
        <v>-</v>
      </c>
      <c r="LL136" s="19" t="str">
        <f t="shared" ca="1" si="1106"/>
        <v>-</v>
      </c>
      <c r="LM136" s="5">
        <f t="shared" ca="1" si="1088"/>
        <v>1</v>
      </c>
      <c r="LN136" s="9"/>
      <c r="LO136" s="19">
        <f t="shared" ca="1" si="1106"/>
        <v>70</v>
      </c>
      <c r="LP136" s="19">
        <f t="shared" ca="1" si="1089"/>
        <v>50</v>
      </c>
      <c r="LQ136" s="19">
        <f t="shared" ca="1" si="1089"/>
        <v>80</v>
      </c>
      <c r="LR136" s="19">
        <f t="shared" ca="1" si="1089"/>
        <v>50</v>
      </c>
      <c r="LS136" s="5" t="b" cm="1">
        <f t="array" aca="1" ref="LS136" ca="1">INDEX(i.meatgrid,$Q136,LS$7)</f>
        <v>0</v>
      </c>
      <c r="LT136" s="5" t="b" cm="1">
        <f t="array" aca="1" ref="LT136" ca="1">INDEX(i.meatgrid,$Q136,LT$7)</f>
        <v>0</v>
      </c>
      <c r="LU136" s="5" t="str" cm="1">
        <f t="array" aca="1" ref="LU136" ca="1">INDEX(i.meatgrid,$Q136,LU$7)</f>
        <v>-</v>
      </c>
      <c r="LV136" s="5" cm="1">
        <f t="array" aca="1" ref="LV136" ca="1">INDEX(i.meatgrid,$Q136,LV$7)</f>
        <v>40</v>
      </c>
      <c r="LW136" s="19">
        <f t="shared" ca="1" si="1090"/>
        <v>1</v>
      </c>
      <c r="LX136" s="5">
        <f t="shared" ca="1" si="1091"/>
        <v>1</v>
      </c>
      <c r="LY136" s="5" cm="1">
        <f t="array" aca="1" ref="LY136" ca="1">INDEX(i.meatgrid,$Q136,LY$7)</f>
        <v>1</v>
      </c>
      <c r="LZ136" s="5" cm="1">
        <f t="array" aca="1" ref="LZ136" ca="1">INDEX(i.meatgrid,$Q136,LZ$7)</f>
        <v>0</v>
      </c>
      <c r="MA136" s="5" cm="1">
        <f t="array" aca="1" ref="MA136" ca="1">INDEX(i.meatgrid,$Q136,MA$7)</f>
        <v>0</v>
      </c>
      <c r="MB136" s="5" cm="1">
        <f t="array" aca="1" ref="MB136" ca="1">INDEX(i.meatgrid,$Q136,MB$7)</f>
        <v>0</v>
      </c>
      <c r="MC136" s="5" cm="1">
        <f t="array" aca="1" ref="MC136" ca="1">INDEX(i.meatgrid,$Q136,MC$7)</f>
        <v>0</v>
      </c>
      <c r="MD136" s="5" cm="1">
        <f t="array" aca="1" ref="MD136" ca="1">INDEX(i.meatgrid,$Q136,MD$7)</f>
        <v>1</v>
      </c>
      <c r="ME136" s="5" cm="1">
        <f t="array" aca="1" ref="ME136" ca="1">INDEX(i.meatgrid,$Q136,ME$7)</f>
        <v>1</v>
      </c>
      <c r="MF136" s="5" cm="1">
        <f t="array" aca="1" ref="MF136" ca="1">INDEX(i.meatgrid,$Q136,MF$7)</f>
        <v>1</v>
      </c>
      <c r="MG136" s="19">
        <f t="shared" ca="1" si="1092"/>
        <v>1</v>
      </c>
      <c r="MH136" s="9"/>
      <c r="MI136" s="19" t="b">
        <f t="shared" ca="1" si="1093"/>
        <v>0</v>
      </c>
      <c r="MJ136" s="19" t="b">
        <f t="shared" ca="1" si="1093"/>
        <v>0</v>
      </c>
      <c r="MK136" s="19">
        <f t="shared" ca="1" si="1093"/>
        <v>1</v>
      </c>
      <c r="ML136" s="19">
        <f t="shared" ca="1" si="1093"/>
        <v>0.75</v>
      </c>
      <c r="MM136" s="19">
        <f t="shared" ca="1" si="1093"/>
        <v>0.75</v>
      </c>
      <c r="MN136" s="19">
        <f t="shared" ca="1" si="1093"/>
        <v>0.8</v>
      </c>
      <c r="MO136" s="19">
        <f t="shared" ca="1" si="1093"/>
        <v>0.82499999999999996</v>
      </c>
      <c r="MP136" s="19">
        <f t="shared" ca="1" si="1093"/>
        <v>0.875</v>
      </c>
      <c r="MQ136" s="19">
        <f t="shared" ca="1" si="1093"/>
        <v>0.9</v>
      </c>
      <c r="MR136" s="19">
        <f t="shared" ca="1" si="1093"/>
        <v>1</v>
      </c>
      <c r="MS136" s="19">
        <f t="shared" ca="1" si="1093"/>
        <v>0.875</v>
      </c>
      <c r="MT136" s="19" t="b">
        <f t="shared" ca="1" si="1093"/>
        <v>1</v>
      </c>
      <c r="MU136" s="19">
        <f t="shared" ca="1" si="1094"/>
        <v>74.989999999999995</v>
      </c>
      <c r="MV136" s="19" t="str">
        <f t="shared" ca="1" si="1094"/>
        <v>-</v>
      </c>
      <c r="MW136" s="19" t="str">
        <f t="shared" ca="1" si="1094"/>
        <v>-</v>
      </c>
      <c r="MX136" s="19" t="str">
        <f t="shared" ca="1" si="1094"/>
        <v>-</v>
      </c>
      <c r="MY136" s="19" t="str">
        <f t="shared" ca="1" si="1094"/>
        <v>-</v>
      </c>
      <c r="MZ136" s="19" t="str">
        <f t="shared" ca="1" si="1094"/>
        <v>-</v>
      </c>
      <c r="NA136" s="19" t="str">
        <f t="shared" ca="1" si="1094"/>
        <v>-</v>
      </c>
      <c r="NB136" s="19" t="str">
        <f t="shared" ca="1" si="1094"/>
        <v>-</v>
      </c>
      <c r="NC136" s="19">
        <f t="shared" ca="1" si="1094"/>
        <v>36.99</v>
      </c>
      <c r="ND136" s="19">
        <f t="shared" ca="1" si="1094"/>
        <v>36.99</v>
      </c>
      <c r="NE136" s="19" t="str">
        <f t="shared" ca="1" si="1094"/>
        <v>-</v>
      </c>
      <c r="NF136" s="19" t="str">
        <f t="shared" ca="1" si="1094"/>
        <v>-</v>
      </c>
      <c r="NG136" s="19" t="str">
        <f t="shared" ca="1" si="1094"/>
        <v>-</v>
      </c>
      <c r="NH136" s="19" t="str">
        <f t="shared" ca="1" si="1094"/>
        <v>-</v>
      </c>
      <c r="NI136" s="19" t="str">
        <f t="shared" ca="1" si="1094"/>
        <v>-</v>
      </c>
      <c r="NJ136" s="19">
        <f t="shared" ca="1" si="1094"/>
        <v>49.99</v>
      </c>
      <c r="NK136" s="19">
        <f t="shared" ca="1" si="1094"/>
        <v>49.99</v>
      </c>
      <c r="NL136" s="19">
        <f t="shared" ca="1" si="1094"/>
        <v>49.99</v>
      </c>
      <c r="NM136" s="19">
        <f t="shared" ca="1" si="1094"/>
        <v>49.99</v>
      </c>
      <c r="NN136" s="19">
        <f t="shared" ca="1" si="1094"/>
        <v>49.99</v>
      </c>
      <c r="NO136" s="19">
        <f t="shared" ca="1" si="1094"/>
        <v>49.99</v>
      </c>
      <c r="NP136" s="19">
        <f t="shared" ca="1" si="1094"/>
        <v>49.99</v>
      </c>
      <c r="NQ136" s="19">
        <f t="shared" ca="1" si="1094"/>
        <v>49.99</v>
      </c>
      <c r="NR136" s="19">
        <f t="shared" ca="1" si="1094"/>
        <v>412.99</v>
      </c>
      <c r="NS136" s="19">
        <f t="shared" ca="1" si="1094"/>
        <v>412.99</v>
      </c>
      <c r="NT136" s="19" t="str">
        <f t="shared" ca="1" si="1094"/>
        <v>-</v>
      </c>
      <c r="NU136" s="19" t="str">
        <f t="shared" ca="1" si="1094"/>
        <v>-</v>
      </c>
      <c r="NV136" s="19" t="str">
        <f t="shared" ca="1" si="1094"/>
        <v>-</v>
      </c>
      <c r="NW136" s="19" t="str">
        <f t="shared" ca="1" si="1094"/>
        <v>-</v>
      </c>
      <c r="NX136" s="19" t="str">
        <f t="shared" ca="1" si="1094"/>
        <v>-</v>
      </c>
      <c r="NY136" s="19">
        <f t="shared" ca="1" si="1094"/>
        <v>6.8900000000000006</v>
      </c>
      <c r="NZ136" s="19">
        <f t="shared" ca="1" si="1094"/>
        <v>6.8900000000000006</v>
      </c>
      <c r="OA136" s="19">
        <f t="shared" ca="1" si="1094"/>
        <v>6.8900000000000006</v>
      </c>
      <c r="OB136" s="19">
        <f t="shared" ca="1" si="1094"/>
        <v>6.8900000000000006</v>
      </c>
      <c r="OC136" s="19">
        <f t="shared" ca="1" si="1094"/>
        <v>6.8900000000000006</v>
      </c>
      <c r="OD136" s="19">
        <f t="shared" ca="1" si="1094"/>
        <v>6.8900000000000006</v>
      </c>
      <c r="OE136" s="19">
        <f t="shared" ca="1" si="1094"/>
        <v>6.8900000000000006</v>
      </c>
      <c r="OF136" s="19">
        <f t="shared" ca="1" si="1094"/>
        <v>6.8900000000000006</v>
      </c>
      <c r="OG136" s="19">
        <f t="shared" ca="1" si="1094"/>
        <v>346.99</v>
      </c>
      <c r="OH136" s="19">
        <f t="shared" ca="1" si="1094"/>
        <v>346.99</v>
      </c>
      <c r="OI136" s="19" t="str">
        <f t="shared" ca="1" si="1094"/>
        <v>-</v>
      </c>
      <c r="OJ136" s="19" t="str">
        <f t="shared" ca="1" si="1094"/>
        <v>-</v>
      </c>
      <c r="OK136" s="19" t="str">
        <f t="shared" ca="1" si="1094"/>
        <v>-</v>
      </c>
      <c r="OL136" s="19" t="str">
        <f t="shared" ca="1" si="1094"/>
        <v>-</v>
      </c>
      <c r="OM136" s="19" t="str">
        <f t="shared" ca="1" si="1094"/>
        <v>-</v>
      </c>
      <c r="ON136" s="19">
        <f t="shared" ca="1" si="1094"/>
        <v>0</v>
      </c>
      <c r="OO136" s="24">
        <v>0</v>
      </c>
    </row>
    <row r="137" spans="1:405" outlineLevel="2">
      <c r="A137" s="21">
        <f t="shared" si="158"/>
        <v>132</v>
      </c>
      <c r="B137" s="222">
        <f t="shared" ref="B137:B140" ca="1" si="1107">OFFSET(B137,-1,0)</f>
        <v>130</v>
      </c>
      <c r="C137">
        <v>204</v>
      </c>
      <c r="D137" s="144" t="str">
        <f t="shared" ca="1" si="1056"/>
        <v>GSM</v>
      </c>
      <c r="E137" t="b">
        <v>0</v>
      </c>
      <c r="F137" t="b">
        <v>0</v>
      </c>
      <c r="G137" t="b">
        <f t="shared" si="1057"/>
        <v>0</v>
      </c>
      <c r="H137" s="237">
        <f t="shared" ref="H137:T140" ca="1" si="1108">OFFSET(H137,-1,0)</f>
        <v>2</v>
      </c>
      <c r="I137" s="237">
        <f t="shared" ca="1" si="1108"/>
        <v>1</v>
      </c>
      <c r="J137" s="237" t="str">
        <f t="shared" ca="1" si="1108"/>
        <v/>
      </c>
      <c r="K137" s="237">
        <f t="shared" ca="1" si="1108"/>
        <v>2</v>
      </c>
      <c r="L137" s="237">
        <f t="shared" ca="1" si="1095"/>
        <v>2</v>
      </c>
      <c r="M137" s="237">
        <f t="shared" ca="1" si="1095"/>
        <v>2</v>
      </c>
      <c r="N137" s="237">
        <f t="shared" ca="1" si="1095"/>
        <v>3</v>
      </c>
      <c r="O137" s="237">
        <f t="shared" ca="1" si="1095"/>
        <v>1</v>
      </c>
      <c r="P137" s="237">
        <f t="shared" ca="1" si="1095"/>
        <v>1</v>
      </c>
      <c r="Q137" s="237">
        <f t="shared" ca="1" si="1095"/>
        <v>5</v>
      </c>
      <c r="R137" s="237">
        <f t="shared" ca="1" si="1095"/>
        <v>1</v>
      </c>
      <c r="S137" s="237">
        <f t="shared" ca="1" si="1095"/>
        <v>1</v>
      </c>
      <c r="T137" s="237">
        <f t="shared" ca="1" si="1095"/>
        <v>1</v>
      </c>
      <c r="U137" s="275"/>
      <c r="V137" s="275"/>
      <c r="W137" s="237">
        <f t="shared" ca="1" si="1096"/>
        <v>0</v>
      </c>
      <c r="X137" s="275"/>
      <c r="Y137" s="275">
        <f t="shared" ca="1" si="1097"/>
        <v>0</v>
      </c>
      <c r="Z137" s="275">
        <f t="shared" ca="1" si="1097"/>
        <v>0</v>
      </c>
      <c r="AA137" s="275">
        <f t="shared" ca="1" si="1097"/>
        <v>0</v>
      </c>
      <c r="AB137" s="275">
        <f t="shared" ca="1" si="1097"/>
        <v>0</v>
      </c>
      <c r="AC137" s="275">
        <f t="shared" ca="1" si="1097"/>
        <v>0</v>
      </c>
      <c r="AD137" s="275">
        <f t="shared" ca="1" si="1097"/>
        <v>0</v>
      </c>
      <c r="AE137" s="275">
        <f t="shared" ca="1" si="1097"/>
        <v>0</v>
      </c>
      <c r="AF137" s="144">
        <f ca="1">INDEX(CHOOSE($N137,DataAutumn!i.AdultDrys,DataWinter!i.AdultDrys,DataSpring!i.AdultDrys),1,$M137)</f>
        <v>3</v>
      </c>
      <c r="AG137" s="5">
        <f t="shared" ca="1" si="1058"/>
        <v>2</v>
      </c>
      <c r="AH137" s="5">
        <f t="shared" ca="1" si="1058"/>
        <v>0</v>
      </c>
      <c r="AI137" s="5">
        <f t="shared" ca="1" si="1059"/>
        <v>1</v>
      </c>
      <c r="AJ137">
        <f t="shared" ca="1" si="1060"/>
        <v>1</v>
      </c>
      <c r="AL137" s="231" t="str">
        <f ca="1">TEXT(LEFT(OFFSET(AL137,-1,0),5)+1,"00000")&amp;MID(OFFSET(AL137,-1,0),6,FIND(" ",OFFSET(AL137,-1,0),7)-5)
&amp; $D137           &amp; " Day"&amp;INDEX(i.DOY,$N137,1)              &amp; IF($IG137=0," FWM","")&amp;IF($IG137=1," MWM","")&amp;IF($IG137=5," Mat","")&amp;IF($IH137=TRUE,"&amp;BBT","    ")
&amp;INDEX(DataMaster!$B$98:$B$104,$Q137,0)    &amp;IF(JL137," SR"&amp;JM137,"")&amp; " WP"&amp;TEXT($LW137*100,"000p")           &amp; " MP"&amp;TEXT($LX137*100,"000p")           &amp; " GP"&amp;TEXT($MG137*100,"000p")
&amp; " (F"&amp;3+COUNTIF($CV137:$CY137,TRUE)&amp;3&amp;"N"&amp;$DM137&amp;$DN137&amp;")"</f>
        <v>00003 FeedSupply_DSP GSM Day204 MWM    Air SR9.73275 WP100p MP100p GP100p (F33N33)</v>
      </c>
      <c r="AM137" s="9" t="str">
        <f ca="1">IF(COUNTIF(AL$5:AL137,AL137)=1,"-","Dup")</f>
        <v>-</v>
      </c>
      <c r="AN137" s="9"/>
      <c r="AO137" s="237" t="str">
        <f t="shared" ref="AO137:AV140" ca="1" si="1109">OFFSET(AO137,-1,0)</f>
        <v>-</v>
      </c>
      <c r="AP137" s="237" t="str">
        <f t="shared" ca="1" si="1109"/>
        <v>-</v>
      </c>
      <c r="AQ137" s="237" t="str">
        <f t="shared" ca="1" si="1109"/>
        <v>-</v>
      </c>
      <c r="AR137" s="237" t="str">
        <f t="shared" ca="1" si="1109"/>
        <v>-</v>
      </c>
      <c r="AS137" s="237" t="str">
        <f t="shared" ca="1" si="1109"/>
        <v>-</v>
      </c>
      <c r="AT137" s="237" t="str">
        <f t="shared" ca="1" si="1109"/>
        <v>-</v>
      </c>
      <c r="AU137" s="237" t="str">
        <f t="shared" ca="1" si="1109"/>
        <v>-</v>
      </c>
      <c r="AV137" s="237" t="str">
        <f t="shared" ca="1" si="1109"/>
        <v>-</v>
      </c>
      <c r="AW137" s="9"/>
      <c r="AX137" s="5" t="b">
        <f t="shared" ca="1" si="1061"/>
        <v>0</v>
      </c>
      <c r="AY137" s="5" t="str">
        <f t="shared" ca="1" si="1061"/>
        <v>-</v>
      </c>
      <c r="AZ137" s="5" t="b">
        <f t="shared" ca="1" si="1061"/>
        <v>0</v>
      </c>
      <c r="BA137" s="5" t="b">
        <f t="shared" ca="1" si="1061"/>
        <v>1</v>
      </c>
      <c r="BB137" s="5" t="b">
        <f t="shared" ca="1" si="1061"/>
        <v>1</v>
      </c>
      <c r="BC137" s="144">
        <f t="shared" ca="1" si="1061"/>
        <v>0</v>
      </c>
      <c r="BD137" s="19" t="b">
        <f t="shared" ca="1" si="1062"/>
        <v>1</v>
      </c>
      <c r="BE137" s="9"/>
      <c r="BF137" s="5" t="str">
        <f t="shared" ca="1" si="1063"/>
        <v>-</v>
      </c>
      <c r="BG137" s="19" t="str">
        <f t="shared" ca="1" si="1064"/>
        <v>-</v>
      </c>
      <c r="BH137" s="19" t="str">
        <f t="shared" ca="1" si="1064"/>
        <v>-</v>
      </c>
      <c r="BI137" s="19" t="str">
        <f t="shared" ca="1" si="1064"/>
        <v>-</v>
      </c>
      <c r="BJ137" s="5" t="str">
        <f t="shared" ca="1" si="1065"/>
        <v>-</v>
      </c>
      <c r="BK137" s="19" t="str">
        <f t="shared" ca="1" si="1066"/>
        <v>-</v>
      </c>
      <c r="BL137" s="5" t="str">
        <f t="shared" ca="1" si="1067"/>
        <v>-</v>
      </c>
      <c r="BM137" s="19" t="str">
        <f t="shared" ca="1" si="1068"/>
        <v>-</v>
      </c>
      <c r="BN137" s="19" t="str">
        <f t="shared" ca="1" si="1068"/>
        <v>-</v>
      </c>
      <c r="BO137" s="19" t="str">
        <f t="shared" ca="1" si="1068"/>
        <v>-</v>
      </c>
      <c r="BP137" s="5" t="str">
        <f t="shared" ca="1" si="1069"/>
        <v>-</v>
      </c>
      <c r="BQ137" s="9"/>
      <c r="BR137" s="19" t="str">
        <f t="shared" ca="1" si="1070"/>
        <v>-</v>
      </c>
      <c r="BS137" s="19" t="str">
        <f t="shared" ca="1" si="1070"/>
        <v>-</v>
      </c>
      <c r="BT137" s="19" t="str">
        <f t="shared" ca="1" si="1070"/>
        <v>-</v>
      </c>
      <c r="BU137" s="19" t="str">
        <f t="shared" ca="1" si="1070"/>
        <v>-</v>
      </c>
      <c r="BV137" s="19" t="str">
        <f t="shared" ca="1" si="1070"/>
        <v>-</v>
      </c>
      <c r="BW137" s="19" t="str">
        <f t="shared" ca="1" si="1070"/>
        <v>-</v>
      </c>
      <c r="BX137" s="19" t="str">
        <f t="shared" ca="1" si="1070"/>
        <v>-</v>
      </c>
      <c r="BY137" s="19" t="str">
        <f t="shared" ca="1" si="1070"/>
        <v>-</v>
      </c>
      <c r="BZ137" s="19" t="str">
        <f t="shared" ca="1" si="1070"/>
        <v>-</v>
      </c>
      <c r="CA137" s="19" t="str">
        <f t="shared" ca="1" si="1070"/>
        <v>-</v>
      </c>
      <c r="CB137" s="9"/>
      <c r="CC137" s="237" t="b">
        <f ca="1">OFFSET(CC137,-1,0)</f>
        <v>1</v>
      </c>
      <c r="CD137" s="12" t="b">
        <v>0</v>
      </c>
      <c r="CE137" s="237" t="b">
        <f ca="1">OFFSET(CE137,-1,0)</f>
        <v>1</v>
      </c>
      <c r="CF137" s="251">
        <f t="shared" ref="CF137:CF140" ca="1" si="1110">IF(OFFSET($E137,-1,0),OFFSET($CJ137,-1,0),OFFSET(CF137,-1,0))</f>
        <v>5101</v>
      </c>
      <c r="CG137" s="237" t="b">
        <f ca="1">OFFSET(CG137,-1,0)</f>
        <v>0</v>
      </c>
      <c r="CH137" s="12" t="s">
        <v>34</v>
      </c>
      <c r="CI137" s="19" t="b">
        <f t="shared" ca="1" si="1098"/>
        <v>1</v>
      </c>
      <c r="CJ137" s="237">
        <f t="shared" ref="CJ137:CJ140" ca="1" si="1111">OFFSET(CJ137,-1,0)+1</f>
        <v>5103</v>
      </c>
      <c r="CK137" s="19" t="str">
        <f t="shared" ca="1" si="1098"/>
        <v>-</v>
      </c>
      <c r="CL137" s="19">
        <f t="shared" ca="1" si="1098"/>
        <v>1</v>
      </c>
      <c r="CM137" s="19">
        <f t="shared" ca="1" si="1098"/>
        <v>1</v>
      </c>
      <c r="CN137" s="9"/>
      <c r="CO137" s="444">
        <f t="shared" ca="1" si="1072"/>
        <v>652</v>
      </c>
      <c r="CP137" s="444">
        <f t="shared" ca="1" si="1072"/>
        <v>686</v>
      </c>
      <c r="CQ137" s="444">
        <f t="shared" ca="1" si="1072"/>
        <v>721</v>
      </c>
      <c r="CR137" s="152">
        <f t="shared" ca="1" si="1073"/>
        <v>378</v>
      </c>
      <c r="CS137" s="152">
        <f t="shared" ca="1" si="1073"/>
        <v>413</v>
      </c>
      <c r="CT137" s="152">
        <f t="shared" ca="1" si="1073"/>
        <v>448</v>
      </c>
      <c r="CU137" s="19" t="str">
        <f t="shared" ca="1" si="1074"/>
        <v>-</v>
      </c>
      <c r="CV137" s="12" t="b">
        <v>0</v>
      </c>
      <c r="CW137" s="12" t="b">
        <v>0</v>
      </c>
      <c r="CX137" s="12" t="b">
        <v>0</v>
      </c>
      <c r="CY137" s="12" t="b">
        <v>0</v>
      </c>
      <c r="CZ137" s="19" t="b">
        <f t="shared" ca="1" si="1074"/>
        <v>1</v>
      </c>
      <c r="DA137" s="19">
        <f t="shared" ca="1" si="1074"/>
        <v>0</v>
      </c>
      <c r="DB137" s="19">
        <f t="shared" ca="1" si="1074"/>
        <v>0</v>
      </c>
      <c r="DC137" s="19">
        <f t="shared" ca="1" si="1074"/>
        <v>0</v>
      </c>
      <c r="DD137" s="19">
        <f t="shared" ca="1" si="1074"/>
        <v>0</v>
      </c>
      <c r="DE137" s="19">
        <f t="shared" ca="1" si="1074"/>
        <v>0</v>
      </c>
      <c r="DF137" s="19">
        <f t="shared" ca="1" si="1074"/>
        <v>0</v>
      </c>
      <c r="DG137" s="19">
        <f t="shared" ca="1" si="1074"/>
        <v>0</v>
      </c>
      <c r="DH137" s="19">
        <f t="shared" ca="1" si="1074"/>
        <v>0</v>
      </c>
      <c r="DI137" s="19">
        <f t="shared" ca="1" si="1074"/>
        <v>0</v>
      </c>
      <c r="DJ137" s="19">
        <f t="shared" ca="1" si="1074"/>
        <v>0</v>
      </c>
      <c r="DK137" s="19">
        <f t="shared" ca="1" si="1074"/>
        <v>0</v>
      </c>
      <c r="DL137" s="19">
        <f t="shared" ca="1" si="1075"/>
        <v>0</v>
      </c>
      <c r="DM137" s="12">
        <v>3</v>
      </c>
      <c r="DN137" s="12">
        <v>3</v>
      </c>
      <c r="DO137" s="19">
        <f t="shared" ref="DO137:DR140" ca="1" si="1112">OFFSET(DO$5,$B137,0)</f>
        <v>0</v>
      </c>
      <c r="DP137" s="12">
        <v>2</v>
      </c>
      <c r="DQ137" s="12">
        <v>-2</v>
      </c>
      <c r="DR137" s="19" t="str">
        <f t="shared" ca="1" si="1075"/>
        <v>-</v>
      </c>
      <c r="DS137" s="19" t="str">
        <f t="shared" ca="1" si="1075"/>
        <v>-</v>
      </c>
      <c r="DT137" s="19" t="str">
        <f t="shared" ca="1" si="1075"/>
        <v>-</v>
      </c>
      <c r="DU137" s="251">
        <f t="shared" ca="1" si="1099"/>
        <v>0</v>
      </c>
      <c r="DV137" s="251">
        <f t="shared" ref="DV137:DV139" si="1113">DP137</f>
        <v>2</v>
      </c>
      <c r="DW137" s="251">
        <f t="shared" si="1100"/>
        <v>-2</v>
      </c>
      <c r="DX137" s="19" t="str">
        <f t="shared" ca="1" si="1075"/>
        <v>-</v>
      </c>
      <c r="DY137" s="19" t="str">
        <f t="shared" ca="1" si="1075"/>
        <v>-</v>
      </c>
      <c r="DZ137" s="19" t="str">
        <f t="shared" ca="1" si="1075"/>
        <v>-</v>
      </c>
      <c r="EA137" s="19" t="str">
        <f t="shared" ca="1" si="1075"/>
        <v>-</v>
      </c>
      <c r="EB137" s="19" t="str">
        <f t="shared" ca="1" si="1075"/>
        <v>-</v>
      </c>
      <c r="EC137" s="19" t="str">
        <f t="shared" ca="1" si="1075"/>
        <v>-</v>
      </c>
      <c r="ED137" s="19">
        <f t="shared" ca="1" si="1075"/>
        <v>0</v>
      </c>
      <c r="EE137" s="19">
        <f t="shared" ca="1" si="1075"/>
        <v>0</v>
      </c>
      <c r="EF137" s="19">
        <f t="shared" ca="1" si="1075"/>
        <v>0</v>
      </c>
      <c r="EG137" s="19">
        <f t="shared" ca="1" si="1075"/>
        <v>0</v>
      </c>
      <c r="EH137" s="19">
        <f t="shared" ca="1" si="1075"/>
        <v>0</v>
      </c>
      <c r="EI137" s="19">
        <f t="shared" ca="1" si="1075"/>
        <v>0</v>
      </c>
      <c r="EJ137" s="19">
        <f t="shared" ca="1" si="1075"/>
        <v>0</v>
      </c>
      <c r="EK137" s="19">
        <f t="shared" ca="1" si="1075"/>
        <v>0</v>
      </c>
      <c r="EL137" s="19">
        <f t="shared" ca="1" si="1075"/>
        <v>0</v>
      </c>
      <c r="EM137" s="19">
        <f t="shared" ca="1" si="1075"/>
        <v>0</v>
      </c>
      <c r="EN137" s="19">
        <f t="shared" ca="1" si="1075"/>
        <v>0</v>
      </c>
      <c r="EO137" s="19">
        <f t="shared" ca="1" si="1075"/>
        <v>0</v>
      </c>
      <c r="EP137" s="19">
        <f t="shared" ca="1" si="1075"/>
        <v>0</v>
      </c>
      <c r="EQ137" s="19">
        <f t="shared" ca="1" si="1075"/>
        <v>0</v>
      </c>
      <c r="ER137" s="19">
        <f t="shared" ca="1" si="1075"/>
        <v>0</v>
      </c>
      <c r="ES137" s="19">
        <f t="shared" ca="1" si="1075"/>
        <v>0</v>
      </c>
      <c r="ET137" s="19">
        <f t="shared" ca="1" si="1076"/>
        <v>0</v>
      </c>
      <c r="EU137" s="19">
        <f t="shared" ca="1" si="1076"/>
        <v>0</v>
      </c>
      <c r="EV137" s="19">
        <f t="shared" ca="1" si="1076"/>
        <v>0</v>
      </c>
      <c r="EW137" s="19">
        <f t="shared" ca="1" si="1076"/>
        <v>0</v>
      </c>
      <c r="EX137" s="19">
        <f t="shared" ca="1" si="1076"/>
        <v>0</v>
      </c>
      <c r="EY137" s="19">
        <f t="shared" ca="1" si="1076"/>
        <v>0</v>
      </c>
      <c r="EZ137" s="19">
        <f t="shared" ca="1" si="1076"/>
        <v>0</v>
      </c>
      <c r="FA137" s="19">
        <f t="shared" ca="1" si="1076"/>
        <v>0</v>
      </c>
      <c r="FB137" s="19">
        <f t="shared" ca="1" si="1076"/>
        <v>0</v>
      </c>
      <c r="FC137" s="19">
        <f t="shared" ca="1" si="1076"/>
        <v>0</v>
      </c>
      <c r="FD137" s="19">
        <f t="shared" ca="1" si="1076"/>
        <v>0</v>
      </c>
      <c r="FE137" s="19">
        <f t="shared" ca="1" si="1076"/>
        <v>0</v>
      </c>
      <c r="FF137" s="19">
        <f t="shared" ca="1" si="1076"/>
        <v>0</v>
      </c>
      <c r="FG137" s="19">
        <f t="shared" ca="1" si="1076"/>
        <v>0</v>
      </c>
      <c r="FH137" s="19">
        <f t="shared" ca="1" si="1076"/>
        <v>0</v>
      </c>
      <c r="FI137" s="19">
        <f t="shared" ca="1" si="1076"/>
        <v>0</v>
      </c>
      <c r="FJ137" s="19">
        <f t="shared" ca="1" si="1077"/>
        <v>0</v>
      </c>
      <c r="FK137" s="19">
        <f t="shared" ca="1" si="1077"/>
        <v>0</v>
      </c>
      <c r="FL137" s="19">
        <f t="shared" ca="1" si="1077"/>
        <v>0</v>
      </c>
      <c r="FM137" s="19">
        <f t="shared" ca="1" si="1077"/>
        <v>0</v>
      </c>
      <c r="FN137" s="19">
        <f t="shared" ca="1" si="1077"/>
        <v>0</v>
      </c>
      <c r="FO137" s="19">
        <f t="shared" ca="1" si="1077"/>
        <v>0</v>
      </c>
      <c r="FP137" s="19">
        <f t="shared" ca="1" si="1077"/>
        <v>0</v>
      </c>
      <c r="FQ137" s="19">
        <f t="shared" ca="1" si="1077"/>
        <v>0</v>
      </c>
      <c r="FR137" s="19">
        <f t="shared" ca="1" si="1077"/>
        <v>0</v>
      </c>
      <c r="FS137" s="19">
        <f t="shared" ca="1" si="1077"/>
        <v>0</v>
      </c>
      <c r="FT137" s="19">
        <f t="shared" ca="1" si="1077"/>
        <v>0</v>
      </c>
      <c r="FU137" s="19">
        <f t="shared" ca="1" si="1077"/>
        <v>0</v>
      </c>
      <c r="FV137" s="19">
        <f t="shared" ca="1" si="1077"/>
        <v>0</v>
      </c>
      <c r="FW137" s="19">
        <f t="shared" ca="1" si="1077"/>
        <v>0</v>
      </c>
      <c r="FX137" s="19">
        <f t="shared" ca="1" si="1077"/>
        <v>0</v>
      </c>
      <c r="FY137" s="19">
        <f t="shared" ca="1" si="1077"/>
        <v>0</v>
      </c>
      <c r="FZ137" s="19">
        <f t="shared" ca="1" si="1077"/>
        <v>0</v>
      </c>
      <c r="GA137" s="19">
        <f t="shared" ca="1" si="1077"/>
        <v>0</v>
      </c>
      <c r="GB137" s="19">
        <f t="shared" ca="1" si="1077"/>
        <v>0</v>
      </c>
      <c r="GC137" s="19">
        <f t="shared" ca="1" si="1077"/>
        <v>0</v>
      </c>
      <c r="GD137" s="19">
        <f t="shared" ca="1" si="1077"/>
        <v>0</v>
      </c>
      <c r="GE137" s="19">
        <f t="shared" ca="1" si="1077"/>
        <v>0</v>
      </c>
      <c r="GF137" s="19">
        <f t="shared" ca="1" si="1077"/>
        <v>0</v>
      </c>
      <c r="GG137" s="19">
        <f t="shared" ca="1" si="1077"/>
        <v>0</v>
      </c>
      <c r="GH137" s="19">
        <f t="shared" ca="1" si="1077"/>
        <v>0</v>
      </c>
      <c r="GI137" s="19">
        <f t="shared" ca="1" si="1077"/>
        <v>0</v>
      </c>
      <c r="GJ137" s="19">
        <f t="shared" ca="1" si="1077"/>
        <v>0</v>
      </c>
      <c r="GK137" s="19">
        <f t="shared" ca="1" si="1077"/>
        <v>0</v>
      </c>
      <c r="GL137" s="19">
        <f t="shared" ca="1" si="1077"/>
        <v>0</v>
      </c>
      <c r="GM137" s="19">
        <f t="shared" ca="1" si="1077"/>
        <v>0</v>
      </c>
      <c r="GN137" s="19">
        <f t="shared" ca="1" si="1077"/>
        <v>0</v>
      </c>
      <c r="GO137" s="19">
        <f t="shared" ca="1" si="1077"/>
        <v>0</v>
      </c>
      <c r="GP137" s="19">
        <f t="shared" ca="1" si="1077"/>
        <v>0</v>
      </c>
      <c r="GQ137" s="19">
        <f t="shared" ca="1" si="1077"/>
        <v>0</v>
      </c>
      <c r="GR137" s="19">
        <f t="shared" ca="1" si="1077"/>
        <v>0</v>
      </c>
      <c r="GS137" s="19">
        <f t="shared" ca="1" si="1077"/>
        <v>0</v>
      </c>
      <c r="GT137" s="19">
        <f t="shared" ca="1" si="1077"/>
        <v>0</v>
      </c>
      <c r="GU137" s="19">
        <f t="shared" ca="1" si="1077"/>
        <v>0</v>
      </c>
      <c r="GV137" s="19">
        <f t="shared" ca="1" si="1077"/>
        <v>0</v>
      </c>
      <c r="GW137" s="19">
        <f t="shared" ca="1" si="1077"/>
        <v>0</v>
      </c>
      <c r="GX137" s="19">
        <f t="shared" ca="1" si="1077"/>
        <v>0</v>
      </c>
      <c r="GY137" s="19">
        <f t="shared" ca="1" si="1077"/>
        <v>0</v>
      </c>
      <c r="GZ137" s="19">
        <f t="shared" ca="1" si="1077"/>
        <v>0</v>
      </c>
      <c r="HA137" s="19">
        <f t="shared" ca="1" si="1077"/>
        <v>0</v>
      </c>
      <c r="HB137" s="19">
        <f t="shared" ca="1" si="1077"/>
        <v>0</v>
      </c>
      <c r="HC137" s="19">
        <f t="shared" ca="1" si="1077"/>
        <v>0</v>
      </c>
      <c r="HD137" s="19">
        <f t="shared" ca="1" si="1077"/>
        <v>0</v>
      </c>
      <c r="HE137" s="19">
        <f t="shared" ca="1" si="1077"/>
        <v>0</v>
      </c>
      <c r="HF137" s="19">
        <f t="shared" ca="1" si="1077"/>
        <v>0</v>
      </c>
      <c r="HG137" s="19">
        <f t="shared" ca="1" si="1077"/>
        <v>0</v>
      </c>
      <c r="HH137" s="19">
        <f t="shared" ca="1" si="1077"/>
        <v>0</v>
      </c>
      <c r="HI137" s="19">
        <f t="shared" ca="1" si="1077"/>
        <v>0</v>
      </c>
      <c r="HJ137" s="19">
        <f t="shared" ca="1" si="1077"/>
        <v>0</v>
      </c>
      <c r="HK137" s="19">
        <f t="shared" ca="1" si="1077"/>
        <v>0</v>
      </c>
      <c r="HL137" s="19">
        <f t="shared" ca="1" si="1078"/>
        <v>0</v>
      </c>
      <c r="HM137" s="19">
        <f t="shared" ca="1" si="1078"/>
        <v>0</v>
      </c>
      <c r="HN137" s="19">
        <f t="shared" ca="1" si="1078"/>
        <v>0</v>
      </c>
      <c r="HO137" s="19">
        <f t="shared" ca="1" si="1078"/>
        <v>0</v>
      </c>
      <c r="HP137" s="19">
        <f t="shared" ca="1" si="1078"/>
        <v>0</v>
      </c>
      <c r="HQ137" s="19">
        <f t="shared" ca="1" si="1078"/>
        <v>0</v>
      </c>
      <c r="HR137" s="19">
        <f t="shared" ca="1" si="1078"/>
        <v>0</v>
      </c>
      <c r="HS137" s="19">
        <f t="shared" ca="1" si="1078"/>
        <v>0</v>
      </c>
      <c r="HT137" s="19">
        <f t="shared" ca="1" si="1078"/>
        <v>0</v>
      </c>
      <c r="HU137" s="19">
        <f t="shared" ca="1" si="1078"/>
        <v>0</v>
      </c>
      <c r="HV137" s="19">
        <f t="shared" ca="1" si="1078"/>
        <v>0</v>
      </c>
      <c r="HW137" s="19">
        <f t="shared" ca="1" si="1078"/>
        <v>0</v>
      </c>
      <c r="HX137" s="19">
        <f t="shared" ca="1" si="1078"/>
        <v>0</v>
      </c>
      <c r="HY137" s="19">
        <f t="shared" ca="1" si="1078"/>
        <v>0</v>
      </c>
      <c r="HZ137" s="19">
        <f t="shared" ca="1" si="1078"/>
        <v>0</v>
      </c>
      <c r="IA137" s="19">
        <f t="shared" ca="1" si="1078"/>
        <v>0</v>
      </c>
      <c r="IB137" s="19">
        <f t="shared" ca="1" si="1078"/>
        <v>0</v>
      </c>
      <c r="IC137" s="19">
        <f t="shared" ca="1" si="1078"/>
        <v>0</v>
      </c>
      <c r="ID137" s="19">
        <f t="shared" ca="1" si="1078"/>
        <v>0</v>
      </c>
      <c r="IE137" s="5">
        <f t="shared" ca="1" si="1079"/>
        <v>67</v>
      </c>
      <c r="IF137" s="9"/>
      <c r="IG137" s="5">
        <f t="shared" ca="1" si="1080"/>
        <v>1</v>
      </c>
      <c r="IH137" s="5" t="b">
        <f t="shared" ca="1" si="1080"/>
        <v>0</v>
      </c>
      <c r="II137" s="19">
        <f t="shared" ca="1" si="1081"/>
        <v>0</v>
      </c>
      <c r="IJ137" s="5">
        <f t="shared" ca="1" si="1080"/>
        <v>55</v>
      </c>
      <c r="IK137" s="19">
        <f t="shared" ca="1" si="1081"/>
        <v>1</v>
      </c>
      <c r="IL137" s="19">
        <f t="shared" ca="1" si="1081"/>
        <v>0</v>
      </c>
      <c r="IM137" s="19">
        <f t="shared" ca="1" si="1081"/>
        <v>0</v>
      </c>
      <c r="IN137" s="19">
        <f t="shared" ca="1" si="1081"/>
        <v>0</v>
      </c>
      <c r="IO137" s="19">
        <f t="shared" ca="1" si="1081"/>
        <v>0</v>
      </c>
      <c r="IP137" s="19">
        <f t="shared" ca="1" si="1081"/>
        <v>0</v>
      </c>
      <c r="IQ137" s="19">
        <f t="shared" ca="1" si="1081"/>
        <v>0</v>
      </c>
      <c r="IR137" s="19">
        <f t="shared" ca="1" si="1081"/>
        <v>0</v>
      </c>
      <c r="IS137" s="19">
        <f t="shared" ca="1" si="1081"/>
        <v>0</v>
      </c>
      <c r="IT137" s="19">
        <f t="shared" ca="1" si="1081"/>
        <v>0</v>
      </c>
      <c r="IU137" s="19">
        <f t="shared" ca="1" si="1081"/>
        <v>0</v>
      </c>
      <c r="IV137" s="19">
        <f t="shared" ca="1" si="1081"/>
        <v>0</v>
      </c>
      <c r="IW137" s="19">
        <f t="shared" ca="1" si="1081"/>
        <v>0</v>
      </c>
      <c r="IX137" s="19">
        <f t="shared" ca="1" si="1081"/>
        <v>0</v>
      </c>
      <c r="IY137" s="19">
        <f t="shared" ca="1" si="1081"/>
        <v>0</v>
      </c>
      <c r="IZ137" s="19">
        <f t="shared" ca="1" si="1081"/>
        <v>0</v>
      </c>
      <c r="JA137" s="19">
        <f t="shared" ca="1" si="1081"/>
        <v>0</v>
      </c>
      <c r="JB137" s="19">
        <f t="shared" ca="1" si="1081"/>
        <v>0</v>
      </c>
      <c r="JC137" s="19">
        <f t="shared" ca="1" si="1081"/>
        <v>0</v>
      </c>
      <c r="JD137" s="19">
        <f t="shared" ca="1" si="1081"/>
        <v>0</v>
      </c>
      <c r="JE137" s="19">
        <f t="shared" ca="1" si="1081"/>
        <v>0</v>
      </c>
      <c r="JF137" s="19">
        <f t="shared" ca="1" si="1081"/>
        <v>0</v>
      </c>
      <c r="JG137" s="19">
        <f t="shared" ca="1" si="1081"/>
        <v>1</v>
      </c>
      <c r="JH137" s="19">
        <f t="shared" ca="1" si="1081"/>
        <v>0</v>
      </c>
      <c r="JI137" s="19">
        <f t="shared" ca="1" si="1081"/>
        <v>1</v>
      </c>
      <c r="JJ137" s="9"/>
      <c r="JK137" s="5" t="b">
        <f t="shared" ca="1" si="1082"/>
        <v>0</v>
      </c>
      <c r="JL137" s="19" t="b">
        <f t="shared" ca="1" si="1101"/>
        <v>1</v>
      </c>
      <c r="JM137" s="19">
        <f t="shared" ca="1" si="1101"/>
        <v>9.7327499999999993</v>
      </c>
      <c r="JN137" s="5" t="b">
        <f t="shared" ca="1" si="1083"/>
        <v>0</v>
      </c>
      <c r="JO137" s="5" t="b">
        <f t="shared" ca="1" si="1083"/>
        <v>0</v>
      </c>
      <c r="JP137" s="5" t="b">
        <f t="shared" ca="1" si="1083"/>
        <v>1</v>
      </c>
      <c r="JQ137" s="144">
        <f t="shared" ca="1" si="1102"/>
        <v>1</v>
      </c>
      <c r="JR137" s="144">
        <f t="shared" ca="1" si="1102"/>
        <v>1</v>
      </c>
      <c r="JS137" s="19" t="str">
        <f t="shared" ca="1" si="1103"/>
        <v>-</v>
      </c>
      <c r="JT137" s="19" t="str">
        <f t="shared" ca="1" si="1103"/>
        <v>-</v>
      </c>
      <c r="JU137" s="19" t="str">
        <f t="shared" ca="1" si="1103"/>
        <v>-</v>
      </c>
      <c r="JV137" s="19" t="str">
        <f t="shared" ca="1" si="1103"/>
        <v>-</v>
      </c>
      <c r="JW137" s="19">
        <f t="shared" ca="1" si="1103"/>
        <v>1</v>
      </c>
      <c r="JX137" s="19">
        <f t="shared" ca="1" si="1103"/>
        <v>0.66</v>
      </c>
      <c r="JY137" s="19" t="str">
        <f t="shared" ca="1" si="1103"/>
        <v>-</v>
      </c>
      <c r="JZ137" s="5" t="b" cm="1">
        <f t="array" aca="1" ref="JZ137" ca="1">IF(OR(KA137:KH137&lt;&gt;"-"),TRUE,"-")</f>
        <v>1</v>
      </c>
      <c r="KA137" s="237">
        <f t="shared" ref="KA137:KH140" ca="1" si="1114">OFFSET(KA137,-1,0)</f>
        <v>2</v>
      </c>
      <c r="KB137" s="237">
        <f t="shared" ca="1" si="1114"/>
        <v>2</v>
      </c>
      <c r="KC137" s="237">
        <f t="shared" ca="1" si="1114"/>
        <v>2</v>
      </c>
      <c r="KD137" s="237">
        <f t="shared" ca="1" si="1114"/>
        <v>2</v>
      </c>
      <c r="KE137" s="237">
        <f t="shared" ca="1" si="1114"/>
        <v>2</v>
      </c>
      <c r="KF137" s="237">
        <f t="shared" ca="1" si="1114"/>
        <v>2</v>
      </c>
      <c r="KG137" s="237">
        <f t="shared" ca="1" si="1114"/>
        <v>2</v>
      </c>
      <c r="KH137" s="237">
        <f t="shared" ca="1" si="1114"/>
        <v>2</v>
      </c>
      <c r="KI137" s="5" t="str">
        <f t="array" aca="1" ref="KI137" ca="1">IF(OR(KJ137:KP137&lt;&gt;"-"),TRUE,"-")</f>
        <v>-</v>
      </c>
      <c r="KJ137" s="19" t="str">
        <f t="shared" ca="1" si="1105"/>
        <v>-</v>
      </c>
      <c r="KK137" s="19" t="str">
        <f t="shared" ca="1" si="1105"/>
        <v>-</v>
      </c>
      <c r="KL137" s="19" t="str">
        <f t="shared" ca="1" si="1105"/>
        <v>-</v>
      </c>
      <c r="KM137" s="19" t="str">
        <f t="shared" ca="1" si="1105"/>
        <v>-</v>
      </c>
      <c r="KN137" s="19" t="str">
        <f t="shared" ca="1" si="1105"/>
        <v>-</v>
      </c>
      <c r="KO137" s="19" t="str">
        <f t="shared" ca="1" si="1105"/>
        <v>-</v>
      </c>
      <c r="KP137" s="19" t="str">
        <f t="shared" ca="1" si="1105"/>
        <v>-</v>
      </c>
      <c r="KQ137" s="19" t="b">
        <f t="shared" ca="1" si="1105"/>
        <v>0</v>
      </c>
      <c r="KR137" s="144">
        <f t="shared" ca="1" si="1085"/>
        <v>2</v>
      </c>
      <c r="KS137" s="19">
        <f t="shared" ca="1" si="1105"/>
        <v>2</v>
      </c>
      <c r="KT137" s="19" t="b">
        <f t="shared" ca="1" si="1105"/>
        <v>0</v>
      </c>
      <c r="KU137" s="19" t="str">
        <f t="shared" ca="1" si="1105"/>
        <v>-</v>
      </c>
      <c r="KV137" s="5" t="str">
        <f t="shared" ca="1" si="1086"/>
        <v>-</v>
      </c>
      <c r="KW137" s="5" t="str">
        <f t="shared" ca="1" si="1086"/>
        <v>-</v>
      </c>
      <c r="KX137" s="5" t="str">
        <f t="shared" ca="1" si="1086"/>
        <v>-</v>
      </c>
      <c r="KY137" s="5" t="str">
        <f t="shared" ca="1" si="1086"/>
        <v>-</v>
      </c>
      <c r="KZ137" s="19" t="b">
        <f t="shared" ca="1" si="1106"/>
        <v>0</v>
      </c>
      <c r="LA137" s="19" t="str">
        <f t="shared" ca="1" si="1106"/>
        <v>-</v>
      </c>
      <c r="LB137" s="19" t="str">
        <f ca="1">OFFSET(LB$5,$B137,0)</f>
        <v>-</v>
      </c>
      <c r="LC137" s="19" t="b">
        <f ca="1">OFFSET(LC$5,$B137,0)</f>
        <v>1</v>
      </c>
      <c r="LD137" s="19">
        <f t="shared" ca="1" si="1106"/>
        <v>0.75</v>
      </c>
      <c r="LE137" s="19">
        <f t="shared" ca="1" si="1106"/>
        <v>0.75</v>
      </c>
      <c r="LF137" s="19">
        <f t="shared" ca="1" si="1106"/>
        <v>0.99</v>
      </c>
      <c r="LG137" s="19">
        <f t="shared" ca="1" si="1106"/>
        <v>0.5</v>
      </c>
      <c r="LH137" s="19">
        <f t="shared" ca="1" si="1106"/>
        <v>0</v>
      </c>
      <c r="LI137" s="19">
        <f t="shared" ca="1" si="1106"/>
        <v>0</v>
      </c>
      <c r="LJ137" s="19" t="str">
        <f t="shared" ca="1" si="1106"/>
        <v>-</v>
      </c>
      <c r="LK137" s="5" t="str" cm="1">
        <f t="array" aca="1" ref="LK137" ca="1">INDEX(i.meatgrid,$Q137,LK$7)</f>
        <v>-</v>
      </c>
      <c r="LL137" s="19" t="str">
        <f t="shared" ca="1" si="1106"/>
        <v>-</v>
      </c>
      <c r="LM137" s="5">
        <f t="shared" ca="1" si="1088"/>
        <v>1</v>
      </c>
      <c r="LN137" s="9"/>
      <c r="LO137" s="19">
        <f t="shared" ca="1" si="1106"/>
        <v>70</v>
      </c>
      <c r="LP137" s="19">
        <f t="shared" ca="1" si="1089"/>
        <v>50</v>
      </c>
      <c r="LQ137" s="19">
        <f t="shared" ca="1" si="1089"/>
        <v>80</v>
      </c>
      <c r="LR137" s="19">
        <f t="shared" ca="1" si="1089"/>
        <v>50</v>
      </c>
      <c r="LS137" s="5" t="b" cm="1">
        <f t="array" aca="1" ref="LS137" ca="1">INDEX(i.meatgrid,$Q137,LS$7)</f>
        <v>0</v>
      </c>
      <c r="LT137" s="5" t="b" cm="1">
        <f t="array" aca="1" ref="LT137" ca="1">INDEX(i.meatgrid,$Q137,LT$7)</f>
        <v>0</v>
      </c>
      <c r="LU137" s="5" t="str" cm="1">
        <f t="array" aca="1" ref="LU137" ca="1">INDEX(i.meatgrid,$Q137,LU$7)</f>
        <v>-</v>
      </c>
      <c r="LV137" s="5" cm="1">
        <f t="array" aca="1" ref="LV137" ca="1">INDEX(i.meatgrid,$Q137,LV$7)</f>
        <v>40</v>
      </c>
      <c r="LW137" s="19">
        <f t="shared" ca="1" si="1090"/>
        <v>1</v>
      </c>
      <c r="LX137" s="5">
        <f t="shared" ca="1" si="1091"/>
        <v>1</v>
      </c>
      <c r="LY137" s="5" cm="1">
        <f t="array" aca="1" ref="LY137" ca="1">INDEX(i.meatgrid,$Q137,LY$7)</f>
        <v>1</v>
      </c>
      <c r="LZ137" s="5" cm="1">
        <f t="array" aca="1" ref="LZ137" ca="1">INDEX(i.meatgrid,$Q137,LZ$7)</f>
        <v>0</v>
      </c>
      <c r="MA137" s="5" cm="1">
        <f t="array" aca="1" ref="MA137" ca="1">INDEX(i.meatgrid,$Q137,MA$7)</f>
        <v>0</v>
      </c>
      <c r="MB137" s="5" cm="1">
        <f t="array" aca="1" ref="MB137" ca="1">INDEX(i.meatgrid,$Q137,MB$7)</f>
        <v>0</v>
      </c>
      <c r="MC137" s="5" cm="1">
        <f t="array" aca="1" ref="MC137" ca="1">INDEX(i.meatgrid,$Q137,MC$7)</f>
        <v>0</v>
      </c>
      <c r="MD137" s="5" cm="1">
        <f t="array" aca="1" ref="MD137" ca="1">INDEX(i.meatgrid,$Q137,MD$7)</f>
        <v>1</v>
      </c>
      <c r="ME137" s="5" cm="1">
        <f t="array" aca="1" ref="ME137" ca="1">INDEX(i.meatgrid,$Q137,ME$7)</f>
        <v>1</v>
      </c>
      <c r="MF137" s="5" cm="1">
        <f t="array" aca="1" ref="MF137" ca="1">INDEX(i.meatgrid,$Q137,MF$7)</f>
        <v>1</v>
      </c>
      <c r="MG137" s="19">
        <f t="shared" ca="1" si="1092"/>
        <v>1</v>
      </c>
      <c r="MH137" s="9"/>
      <c r="MI137" s="19" t="b">
        <f t="shared" ca="1" si="1093"/>
        <v>0</v>
      </c>
      <c r="MJ137" s="19" t="b">
        <f t="shared" ca="1" si="1093"/>
        <v>0</v>
      </c>
      <c r="MK137" s="19">
        <f t="shared" ca="1" si="1093"/>
        <v>1</v>
      </c>
      <c r="ML137" s="19">
        <f t="shared" ca="1" si="1093"/>
        <v>0.75</v>
      </c>
      <c r="MM137" s="19">
        <f t="shared" ca="1" si="1093"/>
        <v>0.75</v>
      </c>
      <c r="MN137" s="19">
        <f t="shared" ca="1" si="1093"/>
        <v>0.8</v>
      </c>
      <c r="MO137" s="19">
        <f t="shared" ca="1" si="1093"/>
        <v>0.82499999999999996</v>
      </c>
      <c r="MP137" s="19">
        <f t="shared" ca="1" si="1093"/>
        <v>0.875</v>
      </c>
      <c r="MQ137" s="19">
        <f t="shared" ca="1" si="1093"/>
        <v>0.9</v>
      </c>
      <c r="MR137" s="19">
        <f t="shared" ca="1" si="1093"/>
        <v>1</v>
      </c>
      <c r="MS137" s="19">
        <f t="shared" ca="1" si="1093"/>
        <v>0.875</v>
      </c>
      <c r="MT137" s="19" t="b">
        <f t="shared" ca="1" si="1093"/>
        <v>1</v>
      </c>
      <c r="MU137" s="19">
        <f t="shared" ca="1" si="1093"/>
        <v>74.989999999999995</v>
      </c>
      <c r="MV137" s="19" t="str">
        <f t="shared" ca="1" si="1093"/>
        <v>-</v>
      </c>
      <c r="MW137" s="19" t="str">
        <f t="shared" ca="1" si="1093"/>
        <v>-</v>
      </c>
      <c r="MX137" s="19" t="str">
        <f t="shared" ca="1" si="1093"/>
        <v>-</v>
      </c>
      <c r="MY137" s="19" t="str">
        <f t="shared" ca="1" si="1094"/>
        <v>-</v>
      </c>
      <c r="MZ137" s="19" t="str">
        <f t="shared" ca="1" si="1094"/>
        <v>-</v>
      </c>
      <c r="NA137" s="19" t="str">
        <f t="shared" ca="1" si="1094"/>
        <v>-</v>
      </c>
      <c r="NB137" s="19" t="str">
        <f t="shared" ca="1" si="1094"/>
        <v>-</v>
      </c>
      <c r="NC137" s="19">
        <f t="shared" ca="1" si="1094"/>
        <v>36.99</v>
      </c>
      <c r="ND137" s="19">
        <f t="shared" ca="1" si="1094"/>
        <v>36.99</v>
      </c>
      <c r="NE137" s="19" t="str">
        <f t="shared" ca="1" si="1094"/>
        <v>-</v>
      </c>
      <c r="NF137" s="19" t="str">
        <f t="shared" ca="1" si="1094"/>
        <v>-</v>
      </c>
      <c r="NG137" s="19" t="str">
        <f t="shared" ca="1" si="1094"/>
        <v>-</v>
      </c>
      <c r="NH137" s="19" t="str">
        <f t="shared" ca="1" si="1094"/>
        <v>-</v>
      </c>
      <c r="NI137" s="19" t="str">
        <f t="shared" ca="1" si="1094"/>
        <v>-</v>
      </c>
      <c r="NJ137" s="19">
        <f t="shared" ca="1" si="1094"/>
        <v>49.99</v>
      </c>
      <c r="NK137" s="19">
        <f t="shared" ca="1" si="1094"/>
        <v>49.99</v>
      </c>
      <c r="NL137" s="19">
        <f t="shared" ca="1" si="1094"/>
        <v>49.99</v>
      </c>
      <c r="NM137" s="19">
        <f t="shared" ca="1" si="1094"/>
        <v>49.99</v>
      </c>
      <c r="NN137" s="19">
        <f t="shared" ca="1" si="1094"/>
        <v>49.99</v>
      </c>
      <c r="NO137" s="19">
        <f t="shared" ca="1" si="1094"/>
        <v>49.99</v>
      </c>
      <c r="NP137" s="19">
        <f t="shared" ca="1" si="1094"/>
        <v>49.99</v>
      </c>
      <c r="NQ137" s="19">
        <f t="shared" ca="1" si="1094"/>
        <v>49.99</v>
      </c>
      <c r="NR137" s="19">
        <f t="shared" ca="1" si="1094"/>
        <v>412.99</v>
      </c>
      <c r="NS137" s="19">
        <f t="shared" ca="1" si="1094"/>
        <v>412.99</v>
      </c>
      <c r="NT137" s="19" t="str">
        <f t="shared" ca="1" si="1094"/>
        <v>-</v>
      </c>
      <c r="NU137" s="19" t="str">
        <f t="shared" ca="1" si="1094"/>
        <v>-</v>
      </c>
      <c r="NV137" s="19" t="str">
        <f t="shared" ca="1" si="1094"/>
        <v>-</v>
      </c>
      <c r="NW137" s="19" t="str">
        <f t="shared" ca="1" si="1094"/>
        <v>-</v>
      </c>
      <c r="NX137" s="19" t="str">
        <f t="shared" ca="1" si="1094"/>
        <v>-</v>
      </c>
      <c r="NY137" s="19">
        <f t="shared" ca="1" si="1094"/>
        <v>6.8900000000000006</v>
      </c>
      <c r="NZ137" s="19">
        <f t="shared" ca="1" si="1094"/>
        <v>6.8900000000000006</v>
      </c>
      <c r="OA137" s="19">
        <f t="shared" ca="1" si="1094"/>
        <v>6.8900000000000006</v>
      </c>
      <c r="OB137" s="19">
        <f t="shared" ca="1" si="1094"/>
        <v>6.8900000000000006</v>
      </c>
      <c r="OC137" s="19">
        <f t="shared" ca="1" si="1094"/>
        <v>6.8900000000000006</v>
      </c>
      <c r="OD137" s="19">
        <f t="shared" ca="1" si="1094"/>
        <v>6.8900000000000006</v>
      </c>
      <c r="OE137" s="19">
        <f t="shared" ca="1" si="1094"/>
        <v>6.8900000000000006</v>
      </c>
      <c r="OF137" s="19">
        <f t="shared" ca="1" si="1094"/>
        <v>6.8900000000000006</v>
      </c>
      <c r="OG137" s="19">
        <f t="shared" ca="1" si="1094"/>
        <v>346.99</v>
      </c>
      <c r="OH137" s="19">
        <f t="shared" ca="1" si="1094"/>
        <v>346.99</v>
      </c>
      <c r="OI137" s="19" t="str">
        <f t="shared" ca="1" si="1094"/>
        <v>-</v>
      </c>
      <c r="OJ137" s="19" t="str">
        <f t="shared" ca="1" si="1094"/>
        <v>-</v>
      </c>
      <c r="OK137" s="19" t="str">
        <f t="shared" ca="1" si="1094"/>
        <v>-</v>
      </c>
      <c r="OL137" s="19" t="str">
        <f t="shared" ca="1" si="1094"/>
        <v>-</v>
      </c>
      <c r="OM137" s="19" t="str">
        <f t="shared" ca="1" si="1094"/>
        <v>-</v>
      </c>
      <c r="ON137" s="19">
        <f t="shared" ca="1" si="1094"/>
        <v>0</v>
      </c>
      <c r="OO137" s="24">
        <v>0</v>
      </c>
    </row>
    <row r="138" spans="1:405" outlineLevel="2">
      <c r="A138" s="21">
        <f t="shared" si="158"/>
        <v>133</v>
      </c>
      <c r="B138" s="222">
        <f t="shared" ca="1" si="1107"/>
        <v>130</v>
      </c>
      <c r="C138">
        <v>204</v>
      </c>
      <c r="D138" s="144" t="str">
        <f t="shared" ca="1" si="1056"/>
        <v>GSM</v>
      </c>
      <c r="E138" t="b">
        <v>0</v>
      </c>
      <c r="F138" t="b">
        <v>0</v>
      </c>
      <c r="G138" t="b">
        <f t="shared" si="1057"/>
        <v>0</v>
      </c>
      <c r="H138" s="237">
        <f t="shared" ca="1" si="1108"/>
        <v>2</v>
      </c>
      <c r="I138" s="237">
        <f t="shared" ca="1" si="1108"/>
        <v>1</v>
      </c>
      <c r="J138" s="237" t="str">
        <f t="shared" ca="1" si="1108"/>
        <v/>
      </c>
      <c r="K138" s="237">
        <f t="shared" ca="1" si="1108"/>
        <v>2</v>
      </c>
      <c r="L138" s="237">
        <f t="shared" ca="1" si="1095"/>
        <v>2</v>
      </c>
      <c r="M138" s="237">
        <f t="shared" ca="1" si="1095"/>
        <v>2</v>
      </c>
      <c r="N138" s="237">
        <f t="shared" ca="1" si="1095"/>
        <v>3</v>
      </c>
      <c r="O138" s="237">
        <f t="shared" ca="1" si="1095"/>
        <v>1</v>
      </c>
      <c r="P138" s="237">
        <f t="shared" ca="1" si="1095"/>
        <v>1</v>
      </c>
      <c r="Q138" s="237">
        <f t="shared" ca="1" si="1095"/>
        <v>5</v>
      </c>
      <c r="R138" s="237">
        <f t="shared" ca="1" si="1095"/>
        <v>1</v>
      </c>
      <c r="S138" s="237">
        <f t="shared" ca="1" si="1095"/>
        <v>1</v>
      </c>
      <c r="T138" s="237">
        <f t="shared" ca="1" si="1095"/>
        <v>1</v>
      </c>
      <c r="U138" s="275"/>
      <c r="V138" s="275"/>
      <c r="W138" s="237">
        <f t="shared" ca="1" si="1096"/>
        <v>0</v>
      </c>
      <c r="X138" s="275"/>
      <c r="Y138" s="275">
        <f t="shared" ca="1" si="1097"/>
        <v>0</v>
      </c>
      <c r="Z138" s="275">
        <f t="shared" ca="1" si="1097"/>
        <v>0</v>
      </c>
      <c r="AA138" s="275">
        <f t="shared" ca="1" si="1097"/>
        <v>0</v>
      </c>
      <c r="AB138" s="275">
        <f t="shared" ca="1" si="1097"/>
        <v>0</v>
      </c>
      <c r="AC138" s="275">
        <f t="shared" ca="1" si="1097"/>
        <v>0</v>
      </c>
      <c r="AD138" s="275">
        <f t="shared" ca="1" si="1097"/>
        <v>0</v>
      </c>
      <c r="AE138" s="275">
        <f t="shared" ca="1" si="1097"/>
        <v>0</v>
      </c>
      <c r="AF138" s="144">
        <f ca="1">INDEX(CHOOSE($N138,DataAutumn!i.AdultDrys,DataWinter!i.AdultDrys,DataSpring!i.AdultDrys),1,$M138)</f>
        <v>3</v>
      </c>
      <c r="AG138" s="5">
        <f t="shared" ca="1" si="1058"/>
        <v>2</v>
      </c>
      <c r="AH138" s="5">
        <f t="shared" ca="1" si="1058"/>
        <v>0</v>
      </c>
      <c r="AI138" s="5">
        <f t="shared" ca="1" si="1059"/>
        <v>1</v>
      </c>
      <c r="AJ138">
        <f t="shared" ca="1" si="1060"/>
        <v>1</v>
      </c>
      <c r="AL138" s="231" t="str">
        <f ca="1">TEXT(LEFT(OFFSET(AL138,-1,0),5)+1,"00000")&amp;MID(OFFSET(AL138,-1,0),6,FIND(" ",OFFSET(AL138,-1,0),7)-5)
&amp; $D138           &amp; " Day"&amp;INDEX(i.DOY,$N138,1)              &amp; IF($IG138=0," FWM","")&amp;IF($IG138=1," MWM","")&amp;IF($IG138=5," Mat","")&amp;IF($IH138=TRUE,"&amp;BBT","    ")
&amp;INDEX(DataMaster!$B$98:$B$104,$Q138,0)    &amp;IF(JL138," SR"&amp;JM138,"")&amp; " WP"&amp;TEXT($LW138*100,"000p")           &amp; " MP"&amp;TEXT($LX138*100,"000p")           &amp; " GP"&amp;TEXT($MG138*100,"000p")
&amp; " (F"&amp;3+COUNTIF($CV138:$CY138,TRUE)&amp;3&amp;"N"&amp;$DM138&amp;$DN138&amp;")"</f>
        <v>00004 FeedSupply_DSP GSM Day204 MWM    Air SR9.73275 WP100p MP100p GP100p (F33N33)</v>
      </c>
      <c r="AM138" s="9" t="str">
        <f ca="1">IF(COUNTIF(AL$5:AL138,AL138)=1,"-","Dup")</f>
        <v>-</v>
      </c>
      <c r="AN138" s="9"/>
      <c r="AO138" s="237" t="str">
        <f t="shared" ca="1" si="1109"/>
        <v>-</v>
      </c>
      <c r="AP138" s="237" t="str">
        <f t="shared" ca="1" si="1109"/>
        <v>-</v>
      </c>
      <c r="AQ138" s="237" t="str">
        <f t="shared" ca="1" si="1109"/>
        <v>-</v>
      </c>
      <c r="AR138" s="237" t="str">
        <f t="shared" ca="1" si="1109"/>
        <v>-</v>
      </c>
      <c r="AS138" s="237" t="str">
        <f t="shared" ca="1" si="1109"/>
        <v>-</v>
      </c>
      <c r="AT138" s="237" t="str">
        <f t="shared" ca="1" si="1109"/>
        <v>-</v>
      </c>
      <c r="AU138" s="237" t="str">
        <f t="shared" ca="1" si="1109"/>
        <v>-</v>
      </c>
      <c r="AV138" s="237" t="str">
        <f t="shared" ca="1" si="1109"/>
        <v>-</v>
      </c>
      <c r="AW138" s="9"/>
      <c r="AX138" s="5" t="b">
        <f t="shared" ca="1" si="1061"/>
        <v>0</v>
      </c>
      <c r="AY138" s="5" t="str">
        <f t="shared" ca="1" si="1061"/>
        <v>-</v>
      </c>
      <c r="AZ138" s="5" t="b">
        <f t="shared" ca="1" si="1061"/>
        <v>0</v>
      </c>
      <c r="BA138" s="5" t="b">
        <f t="shared" ca="1" si="1061"/>
        <v>1</v>
      </c>
      <c r="BB138" s="5" t="b">
        <f t="shared" ca="1" si="1061"/>
        <v>1</v>
      </c>
      <c r="BC138" s="144">
        <f t="shared" ca="1" si="1061"/>
        <v>0</v>
      </c>
      <c r="BD138" s="19" t="b">
        <f t="shared" ca="1" si="1062"/>
        <v>1</v>
      </c>
      <c r="BE138" s="9"/>
      <c r="BF138" s="5" t="str">
        <f t="shared" ca="1" si="1063"/>
        <v>-</v>
      </c>
      <c r="BG138" s="19" t="str">
        <f t="shared" ca="1" si="1064"/>
        <v>-</v>
      </c>
      <c r="BH138" s="19" t="str">
        <f t="shared" ca="1" si="1064"/>
        <v>-</v>
      </c>
      <c r="BI138" s="19" t="str">
        <f t="shared" ca="1" si="1064"/>
        <v>-</v>
      </c>
      <c r="BJ138" s="5" t="str">
        <f t="shared" ca="1" si="1065"/>
        <v>-</v>
      </c>
      <c r="BK138" s="19" t="str">
        <f t="shared" ca="1" si="1066"/>
        <v>-</v>
      </c>
      <c r="BL138" s="5" t="str">
        <f t="shared" ca="1" si="1067"/>
        <v>-</v>
      </c>
      <c r="BM138" s="19" t="str">
        <f t="shared" ca="1" si="1068"/>
        <v>-</v>
      </c>
      <c r="BN138" s="19" t="str">
        <f t="shared" ca="1" si="1068"/>
        <v>-</v>
      </c>
      <c r="BO138" s="19" t="str">
        <f t="shared" ca="1" si="1068"/>
        <v>-</v>
      </c>
      <c r="BP138" s="5" t="str">
        <f t="shared" ca="1" si="1069"/>
        <v>-</v>
      </c>
      <c r="BQ138" s="9"/>
      <c r="BR138" s="19" t="str">
        <f t="shared" ca="1" si="1070"/>
        <v>-</v>
      </c>
      <c r="BS138" s="19" t="str">
        <f t="shared" ca="1" si="1070"/>
        <v>-</v>
      </c>
      <c r="BT138" s="19" t="str">
        <f t="shared" ca="1" si="1070"/>
        <v>-</v>
      </c>
      <c r="BU138" s="19" t="str">
        <f t="shared" ca="1" si="1070"/>
        <v>-</v>
      </c>
      <c r="BV138" s="19" t="str">
        <f t="shared" ca="1" si="1070"/>
        <v>-</v>
      </c>
      <c r="BW138" s="19" t="str">
        <f t="shared" ca="1" si="1070"/>
        <v>-</v>
      </c>
      <c r="BX138" s="19" t="str">
        <f t="shared" ca="1" si="1070"/>
        <v>-</v>
      </c>
      <c r="BY138" s="19" t="str">
        <f t="shared" ca="1" si="1070"/>
        <v>-</v>
      </c>
      <c r="BZ138" s="19" t="str">
        <f t="shared" ca="1" si="1070"/>
        <v>-</v>
      </c>
      <c r="CA138" s="19" t="str">
        <f t="shared" ca="1" si="1070"/>
        <v>-</v>
      </c>
      <c r="CB138" s="9"/>
      <c r="CC138" s="237" t="b">
        <f t="shared" ref="CC138:CG140" ca="1" si="1115">OFFSET(CC138,-1,0)</f>
        <v>1</v>
      </c>
      <c r="CD138" s="12" t="b">
        <v>0</v>
      </c>
      <c r="CE138" s="237" t="b">
        <f t="shared" ca="1" si="1115"/>
        <v>1</v>
      </c>
      <c r="CF138" s="251">
        <f t="shared" ca="1" si="1110"/>
        <v>5101</v>
      </c>
      <c r="CG138" s="237" t="b">
        <f t="shared" ca="1" si="1115"/>
        <v>0</v>
      </c>
      <c r="CH138" s="12" t="s">
        <v>34</v>
      </c>
      <c r="CI138" s="19" t="b">
        <f t="shared" ca="1" si="1098"/>
        <v>1</v>
      </c>
      <c r="CJ138" s="237">
        <f t="shared" ca="1" si="1111"/>
        <v>5104</v>
      </c>
      <c r="CK138" s="19" t="str">
        <f t="shared" ca="1" si="1098"/>
        <v>-</v>
      </c>
      <c r="CL138" s="19">
        <f t="shared" ca="1" si="1098"/>
        <v>1</v>
      </c>
      <c r="CM138" s="19">
        <f t="shared" ca="1" si="1098"/>
        <v>1</v>
      </c>
      <c r="CN138" s="9"/>
      <c r="CO138" s="444">
        <f t="shared" ca="1" si="1072"/>
        <v>652</v>
      </c>
      <c r="CP138" s="444">
        <f t="shared" ca="1" si="1072"/>
        <v>686</v>
      </c>
      <c r="CQ138" s="444">
        <f t="shared" ca="1" si="1072"/>
        <v>721</v>
      </c>
      <c r="CR138" s="152">
        <f t="shared" ca="1" si="1073"/>
        <v>378</v>
      </c>
      <c r="CS138" s="152">
        <f t="shared" ca="1" si="1073"/>
        <v>413</v>
      </c>
      <c r="CT138" s="152">
        <f t="shared" ca="1" si="1073"/>
        <v>448</v>
      </c>
      <c r="CU138" s="19" t="str">
        <f t="shared" ca="1" si="1074"/>
        <v>-</v>
      </c>
      <c r="CV138" s="12" t="b">
        <v>0</v>
      </c>
      <c r="CW138" s="12" t="b">
        <v>0</v>
      </c>
      <c r="CX138" s="12" t="b">
        <v>0</v>
      </c>
      <c r="CY138" s="12" t="b">
        <v>0</v>
      </c>
      <c r="CZ138" s="19" t="b">
        <f t="shared" ca="1" si="1074"/>
        <v>1</v>
      </c>
      <c r="DA138" s="19">
        <f t="shared" ca="1" si="1074"/>
        <v>0</v>
      </c>
      <c r="DB138" s="19">
        <f t="shared" ca="1" si="1074"/>
        <v>0</v>
      </c>
      <c r="DC138" s="19">
        <f t="shared" ca="1" si="1074"/>
        <v>0</v>
      </c>
      <c r="DD138" s="19">
        <f t="shared" ca="1" si="1074"/>
        <v>0</v>
      </c>
      <c r="DE138" s="19">
        <f t="shared" ca="1" si="1074"/>
        <v>0</v>
      </c>
      <c r="DF138" s="19">
        <f t="shared" ca="1" si="1074"/>
        <v>0</v>
      </c>
      <c r="DG138" s="19">
        <f t="shared" ca="1" si="1074"/>
        <v>0</v>
      </c>
      <c r="DH138" s="19">
        <f t="shared" ca="1" si="1074"/>
        <v>0</v>
      </c>
      <c r="DI138" s="19">
        <f t="shared" ca="1" si="1074"/>
        <v>0</v>
      </c>
      <c r="DJ138" s="19">
        <f t="shared" ca="1" si="1074"/>
        <v>0</v>
      </c>
      <c r="DK138" s="19">
        <f t="shared" ca="1" si="1074"/>
        <v>0</v>
      </c>
      <c r="DL138" s="19">
        <f t="shared" ca="1" si="1075"/>
        <v>0</v>
      </c>
      <c r="DM138" s="12">
        <v>3</v>
      </c>
      <c r="DN138" s="12">
        <v>3</v>
      </c>
      <c r="DO138" s="19">
        <f t="shared" ca="1" si="1112"/>
        <v>0</v>
      </c>
      <c r="DP138" s="12">
        <v>1</v>
      </c>
      <c r="DQ138" s="12">
        <v>-1</v>
      </c>
      <c r="DR138" s="19" t="str">
        <f t="shared" ca="1" si="1075"/>
        <v>-</v>
      </c>
      <c r="DS138" s="19" t="str">
        <f t="shared" ca="1" si="1075"/>
        <v>-</v>
      </c>
      <c r="DT138" s="19" t="str">
        <f t="shared" ca="1" si="1075"/>
        <v>-</v>
      </c>
      <c r="DU138" s="251">
        <f t="shared" ca="1" si="1099"/>
        <v>0</v>
      </c>
      <c r="DV138" s="251">
        <f t="shared" si="1113"/>
        <v>1</v>
      </c>
      <c r="DW138" s="251">
        <f t="shared" si="1100"/>
        <v>-1</v>
      </c>
      <c r="DX138" s="19" t="str">
        <f t="shared" ca="1" si="1075"/>
        <v>-</v>
      </c>
      <c r="DY138" s="19" t="str">
        <f t="shared" ca="1" si="1075"/>
        <v>-</v>
      </c>
      <c r="DZ138" s="19" t="str">
        <f t="shared" ca="1" si="1075"/>
        <v>-</v>
      </c>
      <c r="EA138" s="19" t="str">
        <f t="shared" ca="1" si="1075"/>
        <v>-</v>
      </c>
      <c r="EB138" s="19" t="str">
        <f t="shared" ca="1" si="1075"/>
        <v>-</v>
      </c>
      <c r="EC138" s="19" t="str">
        <f t="shared" ca="1" si="1075"/>
        <v>-</v>
      </c>
      <c r="ED138" s="19">
        <f t="shared" ca="1" si="1075"/>
        <v>0</v>
      </c>
      <c r="EE138" s="19">
        <f t="shared" ca="1" si="1075"/>
        <v>0</v>
      </c>
      <c r="EF138" s="19">
        <f t="shared" ca="1" si="1075"/>
        <v>0</v>
      </c>
      <c r="EG138" s="19">
        <f t="shared" ca="1" si="1075"/>
        <v>0</v>
      </c>
      <c r="EH138" s="19">
        <f t="shared" ca="1" si="1075"/>
        <v>0</v>
      </c>
      <c r="EI138" s="19">
        <f t="shared" ca="1" si="1075"/>
        <v>0</v>
      </c>
      <c r="EJ138" s="19">
        <f t="shared" ca="1" si="1075"/>
        <v>0</v>
      </c>
      <c r="EK138" s="19">
        <f t="shared" ca="1" si="1075"/>
        <v>0</v>
      </c>
      <c r="EL138" s="19">
        <f t="shared" ca="1" si="1075"/>
        <v>0</v>
      </c>
      <c r="EM138" s="19">
        <f t="shared" ca="1" si="1075"/>
        <v>0</v>
      </c>
      <c r="EN138" s="19">
        <f t="shared" ca="1" si="1075"/>
        <v>0</v>
      </c>
      <c r="EO138" s="19">
        <f t="shared" ca="1" si="1075"/>
        <v>0</v>
      </c>
      <c r="EP138" s="19">
        <f t="shared" ca="1" si="1075"/>
        <v>0</v>
      </c>
      <c r="EQ138" s="19">
        <f t="shared" ca="1" si="1075"/>
        <v>0</v>
      </c>
      <c r="ER138" s="19">
        <f t="shared" ca="1" si="1075"/>
        <v>0</v>
      </c>
      <c r="ES138" s="19">
        <f t="shared" ca="1" si="1075"/>
        <v>0</v>
      </c>
      <c r="ET138" s="19">
        <f t="shared" ca="1" si="1076"/>
        <v>0</v>
      </c>
      <c r="EU138" s="19">
        <f t="shared" ca="1" si="1076"/>
        <v>0</v>
      </c>
      <c r="EV138" s="19">
        <f t="shared" ca="1" si="1076"/>
        <v>0</v>
      </c>
      <c r="EW138" s="19">
        <f t="shared" ca="1" si="1076"/>
        <v>0</v>
      </c>
      <c r="EX138" s="19">
        <f t="shared" ca="1" si="1076"/>
        <v>0</v>
      </c>
      <c r="EY138" s="19">
        <f t="shared" ca="1" si="1076"/>
        <v>0</v>
      </c>
      <c r="EZ138" s="19">
        <f t="shared" ca="1" si="1076"/>
        <v>0</v>
      </c>
      <c r="FA138" s="19">
        <f t="shared" ca="1" si="1076"/>
        <v>0</v>
      </c>
      <c r="FB138" s="19">
        <f t="shared" ca="1" si="1076"/>
        <v>0</v>
      </c>
      <c r="FC138" s="19">
        <f t="shared" ca="1" si="1076"/>
        <v>0</v>
      </c>
      <c r="FD138" s="19">
        <f t="shared" ca="1" si="1076"/>
        <v>0</v>
      </c>
      <c r="FE138" s="19">
        <f t="shared" ca="1" si="1076"/>
        <v>0</v>
      </c>
      <c r="FF138" s="19">
        <f t="shared" ca="1" si="1076"/>
        <v>0</v>
      </c>
      <c r="FG138" s="19">
        <f t="shared" ca="1" si="1076"/>
        <v>0</v>
      </c>
      <c r="FH138" s="19">
        <f t="shared" ca="1" si="1076"/>
        <v>0</v>
      </c>
      <c r="FI138" s="19">
        <f t="shared" ca="1" si="1076"/>
        <v>0</v>
      </c>
      <c r="FJ138" s="19">
        <f t="shared" ca="1" si="1077"/>
        <v>0</v>
      </c>
      <c r="FK138" s="19">
        <f t="shared" ca="1" si="1077"/>
        <v>0</v>
      </c>
      <c r="FL138" s="19">
        <f t="shared" ca="1" si="1077"/>
        <v>0</v>
      </c>
      <c r="FM138" s="19">
        <f t="shared" ca="1" si="1077"/>
        <v>0</v>
      </c>
      <c r="FN138" s="19">
        <f t="shared" ca="1" si="1077"/>
        <v>0</v>
      </c>
      <c r="FO138" s="19">
        <f t="shared" ca="1" si="1077"/>
        <v>0</v>
      </c>
      <c r="FP138" s="19">
        <f t="shared" ca="1" si="1077"/>
        <v>0</v>
      </c>
      <c r="FQ138" s="19">
        <f t="shared" ca="1" si="1077"/>
        <v>0</v>
      </c>
      <c r="FR138" s="19">
        <f t="shared" ca="1" si="1077"/>
        <v>0</v>
      </c>
      <c r="FS138" s="19">
        <f t="shared" ca="1" si="1077"/>
        <v>0</v>
      </c>
      <c r="FT138" s="19">
        <f t="shared" ca="1" si="1077"/>
        <v>0</v>
      </c>
      <c r="FU138" s="19">
        <f t="shared" ca="1" si="1077"/>
        <v>0</v>
      </c>
      <c r="FV138" s="19">
        <f t="shared" ca="1" si="1077"/>
        <v>0</v>
      </c>
      <c r="FW138" s="19">
        <f t="shared" ca="1" si="1077"/>
        <v>0</v>
      </c>
      <c r="FX138" s="19">
        <f t="shared" ca="1" si="1077"/>
        <v>0</v>
      </c>
      <c r="FY138" s="19">
        <f t="shared" ca="1" si="1077"/>
        <v>0</v>
      </c>
      <c r="FZ138" s="19">
        <f t="shared" ca="1" si="1077"/>
        <v>0</v>
      </c>
      <c r="GA138" s="19">
        <f t="shared" ca="1" si="1077"/>
        <v>0</v>
      </c>
      <c r="GB138" s="19">
        <f t="shared" ca="1" si="1077"/>
        <v>0</v>
      </c>
      <c r="GC138" s="19">
        <f t="shared" ca="1" si="1077"/>
        <v>0</v>
      </c>
      <c r="GD138" s="19">
        <f t="shared" ca="1" si="1077"/>
        <v>0</v>
      </c>
      <c r="GE138" s="19">
        <f t="shared" ca="1" si="1077"/>
        <v>0</v>
      </c>
      <c r="GF138" s="19">
        <f t="shared" ca="1" si="1077"/>
        <v>0</v>
      </c>
      <c r="GG138" s="19">
        <f t="shared" ca="1" si="1077"/>
        <v>0</v>
      </c>
      <c r="GH138" s="19">
        <f t="shared" ca="1" si="1077"/>
        <v>0</v>
      </c>
      <c r="GI138" s="19">
        <f t="shared" ca="1" si="1077"/>
        <v>0</v>
      </c>
      <c r="GJ138" s="19">
        <f t="shared" ca="1" si="1077"/>
        <v>0</v>
      </c>
      <c r="GK138" s="19">
        <f t="shared" ca="1" si="1077"/>
        <v>0</v>
      </c>
      <c r="GL138" s="19">
        <f t="shared" ca="1" si="1077"/>
        <v>0</v>
      </c>
      <c r="GM138" s="19">
        <f t="shared" ca="1" si="1077"/>
        <v>0</v>
      </c>
      <c r="GN138" s="19">
        <f t="shared" ca="1" si="1077"/>
        <v>0</v>
      </c>
      <c r="GO138" s="19">
        <f t="shared" ca="1" si="1077"/>
        <v>0</v>
      </c>
      <c r="GP138" s="19">
        <f t="shared" ca="1" si="1077"/>
        <v>0</v>
      </c>
      <c r="GQ138" s="19">
        <f t="shared" ca="1" si="1077"/>
        <v>0</v>
      </c>
      <c r="GR138" s="19">
        <f t="shared" ca="1" si="1077"/>
        <v>0</v>
      </c>
      <c r="GS138" s="19">
        <f t="shared" ca="1" si="1077"/>
        <v>0</v>
      </c>
      <c r="GT138" s="19">
        <f t="shared" ca="1" si="1077"/>
        <v>0</v>
      </c>
      <c r="GU138" s="19">
        <f t="shared" ca="1" si="1077"/>
        <v>0</v>
      </c>
      <c r="GV138" s="19">
        <f t="shared" ca="1" si="1077"/>
        <v>0</v>
      </c>
      <c r="GW138" s="19">
        <f t="shared" ca="1" si="1077"/>
        <v>0</v>
      </c>
      <c r="GX138" s="19">
        <f t="shared" ca="1" si="1077"/>
        <v>0</v>
      </c>
      <c r="GY138" s="19">
        <f t="shared" ca="1" si="1077"/>
        <v>0</v>
      </c>
      <c r="GZ138" s="19">
        <f t="shared" ca="1" si="1077"/>
        <v>0</v>
      </c>
      <c r="HA138" s="19">
        <f t="shared" ca="1" si="1077"/>
        <v>0</v>
      </c>
      <c r="HB138" s="19">
        <f t="shared" ca="1" si="1077"/>
        <v>0</v>
      </c>
      <c r="HC138" s="19">
        <f t="shared" ca="1" si="1077"/>
        <v>0</v>
      </c>
      <c r="HD138" s="19">
        <f t="shared" ca="1" si="1077"/>
        <v>0</v>
      </c>
      <c r="HE138" s="19">
        <f t="shared" ca="1" si="1077"/>
        <v>0</v>
      </c>
      <c r="HF138" s="19">
        <f t="shared" ca="1" si="1077"/>
        <v>0</v>
      </c>
      <c r="HG138" s="19">
        <f t="shared" ca="1" si="1077"/>
        <v>0</v>
      </c>
      <c r="HH138" s="19">
        <f t="shared" ca="1" si="1077"/>
        <v>0</v>
      </c>
      <c r="HI138" s="19">
        <f t="shared" ca="1" si="1077"/>
        <v>0</v>
      </c>
      <c r="HJ138" s="19">
        <f t="shared" ca="1" si="1077"/>
        <v>0</v>
      </c>
      <c r="HK138" s="19">
        <f t="shared" ca="1" si="1077"/>
        <v>0</v>
      </c>
      <c r="HL138" s="19">
        <f t="shared" ca="1" si="1078"/>
        <v>0</v>
      </c>
      <c r="HM138" s="19">
        <f t="shared" ca="1" si="1078"/>
        <v>0</v>
      </c>
      <c r="HN138" s="19">
        <f t="shared" ca="1" si="1078"/>
        <v>0</v>
      </c>
      <c r="HO138" s="19">
        <f t="shared" ca="1" si="1078"/>
        <v>0</v>
      </c>
      <c r="HP138" s="19">
        <f t="shared" ca="1" si="1078"/>
        <v>0</v>
      </c>
      <c r="HQ138" s="19">
        <f t="shared" ca="1" si="1078"/>
        <v>0</v>
      </c>
      <c r="HR138" s="19">
        <f t="shared" ca="1" si="1078"/>
        <v>0</v>
      </c>
      <c r="HS138" s="19">
        <f t="shared" ca="1" si="1078"/>
        <v>0</v>
      </c>
      <c r="HT138" s="19">
        <f t="shared" ca="1" si="1078"/>
        <v>0</v>
      </c>
      <c r="HU138" s="19">
        <f t="shared" ca="1" si="1078"/>
        <v>0</v>
      </c>
      <c r="HV138" s="19">
        <f t="shared" ca="1" si="1078"/>
        <v>0</v>
      </c>
      <c r="HW138" s="19">
        <f t="shared" ca="1" si="1078"/>
        <v>0</v>
      </c>
      <c r="HX138" s="19">
        <f t="shared" ca="1" si="1078"/>
        <v>0</v>
      </c>
      <c r="HY138" s="19">
        <f t="shared" ca="1" si="1078"/>
        <v>0</v>
      </c>
      <c r="HZ138" s="19">
        <f t="shared" ca="1" si="1078"/>
        <v>0</v>
      </c>
      <c r="IA138" s="19">
        <f t="shared" ca="1" si="1078"/>
        <v>0</v>
      </c>
      <c r="IB138" s="19">
        <f t="shared" ca="1" si="1078"/>
        <v>0</v>
      </c>
      <c r="IC138" s="19">
        <f t="shared" ca="1" si="1078"/>
        <v>0</v>
      </c>
      <c r="ID138" s="19">
        <f t="shared" ca="1" si="1078"/>
        <v>0</v>
      </c>
      <c r="IE138" s="5">
        <f t="shared" ca="1" si="1079"/>
        <v>67</v>
      </c>
      <c r="IF138" s="9"/>
      <c r="IG138" s="5">
        <f t="shared" ca="1" si="1080"/>
        <v>1</v>
      </c>
      <c r="IH138" s="5" t="b">
        <f t="shared" ca="1" si="1080"/>
        <v>0</v>
      </c>
      <c r="II138" s="19">
        <f t="shared" ca="1" si="1081"/>
        <v>0</v>
      </c>
      <c r="IJ138" s="5">
        <f t="shared" ca="1" si="1080"/>
        <v>55</v>
      </c>
      <c r="IK138" s="19">
        <f t="shared" ca="1" si="1081"/>
        <v>1</v>
      </c>
      <c r="IL138" s="19">
        <f t="shared" ca="1" si="1081"/>
        <v>0</v>
      </c>
      <c r="IM138" s="19">
        <f t="shared" ca="1" si="1081"/>
        <v>0</v>
      </c>
      <c r="IN138" s="19">
        <f t="shared" ca="1" si="1081"/>
        <v>0</v>
      </c>
      <c r="IO138" s="19">
        <f t="shared" ca="1" si="1081"/>
        <v>0</v>
      </c>
      <c r="IP138" s="19">
        <f t="shared" ca="1" si="1081"/>
        <v>0</v>
      </c>
      <c r="IQ138" s="19">
        <f t="shared" ca="1" si="1081"/>
        <v>0</v>
      </c>
      <c r="IR138" s="19">
        <f t="shared" ca="1" si="1081"/>
        <v>0</v>
      </c>
      <c r="IS138" s="19">
        <f t="shared" ca="1" si="1081"/>
        <v>0</v>
      </c>
      <c r="IT138" s="19">
        <f t="shared" ca="1" si="1081"/>
        <v>0</v>
      </c>
      <c r="IU138" s="19">
        <f t="shared" ca="1" si="1081"/>
        <v>0</v>
      </c>
      <c r="IV138" s="19">
        <f t="shared" ca="1" si="1081"/>
        <v>0</v>
      </c>
      <c r="IW138" s="19">
        <f t="shared" ca="1" si="1081"/>
        <v>0</v>
      </c>
      <c r="IX138" s="19">
        <f t="shared" ca="1" si="1081"/>
        <v>0</v>
      </c>
      <c r="IY138" s="19">
        <f t="shared" ca="1" si="1081"/>
        <v>0</v>
      </c>
      <c r="IZ138" s="19">
        <f t="shared" ca="1" si="1081"/>
        <v>0</v>
      </c>
      <c r="JA138" s="19">
        <f t="shared" ca="1" si="1081"/>
        <v>0</v>
      </c>
      <c r="JB138" s="19">
        <f t="shared" ca="1" si="1081"/>
        <v>0</v>
      </c>
      <c r="JC138" s="19">
        <f t="shared" ca="1" si="1081"/>
        <v>0</v>
      </c>
      <c r="JD138" s="19">
        <f t="shared" ca="1" si="1081"/>
        <v>0</v>
      </c>
      <c r="JE138" s="19">
        <f t="shared" ca="1" si="1081"/>
        <v>0</v>
      </c>
      <c r="JF138" s="19">
        <f t="shared" ca="1" si="1081"/>
        <v>0</v>
      </c>
      <c r="JG138" s="19">
        <f t="shared" ca="1" si="1081"/>
        <v>1</v>
      </c>
      <c r="JH138" s="19">
        <f t="shared" ca="1" si="1081"/>
        <v>0</v>
      </c>
      <c r="JI138" s="19">
        <f t="shared" ca="1" si="1081"/>
        <v>1</v>
      </c>
      <c r="JJ138" s="9"/>
      <c r="JK138" s="5" t="b">
        <f t="shared" ca="1" si="1082"/>
        <v>0</v>
      </c>
      <c r="JL138" s="19" t="b">
        <f t="shared" ca="1" si="1101"/>
        <v>1</v>
      </c>
      <c r="JM138" s="19">
        <f t="shared" ca="1" si="1101"/>
        <v>9.7327499999999993</v>
      </c>
      <c r="JN138" s="5" t="b">
        <f t="shared" ca="1" si="1083"/>
        <v>0</v>
      </c>
      <c r="JO138" s="5" t="b">
        <f t="shared" ca="1" si="1083"/>
        <v>0</v>
      </c>
      <c r="JP138" s="5" t="b">
        <f t="shared" ca="1" si="1083"/>
        <v>1</v>
      </c>
      <c r="JQ138" s="144">
        <f t="shared" ca="1" si="1102"/>
        <v>1</v>
      </c>
      <c r="JR138" s="144">
        <f t="shared" ca="1" si="1102"/>
        <v>1</v>
      </c>
      <c r="JS138" s="19" t="str">
        <f t="shared" ca="1" si="1103"/>
        <v>-</v>
      </c>
      <c r="JT138" s="19" t="str">
        <f t="shared" ca="1" si="1103"/>
        <v>-</v>
      </c>
      <c r="JU138" s="19" t="str">
        <f t="shared" ca="1" si="1103"/>
        <v>-</v>
      </c>
      <c r="JV138" s="19" t="str">
        <f t="shared" ca="1" si="1103"/>
        <v>-</v>
      </c>
      <c r="JW138" s="19">
        <f t="shared" ca="1" si="1103"/>
        <v>1</v>
      </c>
      <c r="JX138" s="19">
        <f t="shared" ca="1" si="1103"/>
        <v>0.66</v>
      </c>
      <c r="JY138" s="19" t="str">
        <f t="shared" ca="1" si="1103"/>
        <v>-</v>
      </c>
      <c r="JZ138" s="5" t="b" cm="1">
        <f t="array" aca="1" ref="JZ138" ca="1">IF(OR(KA138:KH138&lt;&gt;"-"),TRUE,"-")</f>
        <v>1</v>
      </c>
      <c r="KA138" s="237">
        <f t="shared" ca="1" si="1114"/>
        <v>2</v>
      </c>
      <c r="KB138" s="237">
        <f t="shared" ca="1" si="1114"/>
        <v>2</v>
      </c>
      <c r="KC138" s="237">
        <f t="shared" ca="1" si="1114"/>
        <v>2</v>
      </c>
      <c r="KD138" s="237">
        <f t="shared" ca="1" si="1114"/>
        <v>2</v>
      </c>
      <c r="KE138" s="237">
        <f t="shared" ca="1" si="1114"/>
        <v>2</v>
      </c>
      <c r="KF138" s="237">
        <f t="shared" ca="1" si="1114"/>
        <v>2</v>
      </c>
      <c r="KG138" s="237">
        <f t="shared" ca="1" si="1114"/>
        <v>2</v>
      </c>
      <c r="KH138" s="237">
        <f t="shared" ca="1" si="1114"/>
        <v>2</v>
      </c>
      <c r="KI138" s="5" t="str">
        <f t="array" aca="1" ref="KI138" ca="1">IF(OR(KJ138:KP138&lt;&gt;"-"),TRUE,"-")</f>
        <v>-</v>
      </c>
      <c r="KJ138" s="19" t="str">
        <f t="shared" ca="1" si="1105"/>
        <v>-</v>
      </c>
      <c r="KK138" s="19" t="str">
        <f t="shared" ca="1" si="1105"/>
        <v>-</v>
      </c>
      <c r="KL138" s="19" t="str">
        <f t="shared" ca="1" si="1105"/>
        <v>-</v>
      </c>
      <c r="KM138" s="19" t="str">
        <f t="shared" ca="1" si="1105"/>
        <v>-</v>
      </c>
      <c r="KN138" s="19" t="str">
        <f t="shared" ca="1" si="1105"/>
        <v>-</v>
      </c>
      <c r="KO138" s="19" t="str">
        <f t="shared" ca="1" si="1105"/>
        <v>-</v>
      </c>
      <c r="KP138" s="19" t="str">
        <f t="shared" ca="1" si="1105"/>
        <v>-</v>
      </c>
      <c r="KQ138" s="19" t="b">
        <f t="shared" ca="1" si="1105"/>
        <v>0</v>
      </c>
      <c r="KR138" s="144">
        <f t="shared" ca="1" si="1085"/>
        <v>2</v>
      </c>
      <c r="KS138" s="19">
        <f t="shared" ca="1" si="1105"/>
        <v>2</v>
      </c>
      <c r="KT138" s="19" t="b">
        <f t="shared" ca="1" si="1105"/>
        <v>0</v>
      </c>
      <c r="KU138" s="19" t="str">
        <f t="shared" ca="1" si="1105"/>
        <v>-</v>
      </c>
      <c r="KV138" s="5" t="str">
        <f t="shared" ca="1" si="1086"/>
        <v>-</v>
      </c>
      <c r="KW138" s="5" t="str">
        <f t="shared" ca="1" si="1086"/>
        <v>-</v>
      </c>
      <c r="KX138" s="5" t="str">
        <f t="shared" ca="1" si="1086"/>
        <v>-</v>
      </c>
      <c r="KY138" s="5" t="str">
        <f t="shared" ca="1" si="1086"/>
        <v>-</v>
      </c>
      <c r="KZ138" s="19" t="b">
        <f t="shared" ca="1" si="1106"/>
        <v>0</v>
      </c>
      <c r="LA138" s="19" t="str">
        <f t="shared" ca="1" si="1106"/>
        <v>-</v>
      </c>
      <c r="LB138" s="19" t="str">
        <f t="shared" ca="1" si="1106"/>
        <v>-</v>
      </c>
      <c r="LC138" s="19" t="b">
        <f t="shared" ca="1" si="1106"/>
        <v>1</v>
      </c>
      <c r="LD138" s="19">
        <f t="shared" ca="1" si="1106"/>
        <v>0.75</v>
      </c>
      <c r="LE138" s="19">
        <f t="shared" ca="1" si="1106"/>
        <v>0.75</v>
      </c>
      <c r="LF138" s="19">
        <f t="shared" ca="1" si="1106"/>
        <v>0.99</v>
      </c>
      <c r="LG138" s="19">
        <f t="shared" ca="1" si="1106"/>
        <v>0.5</v>
      </c>
      <c r="LH138" s="19">
        <f t="shared" ca="1" si="1106"/>
        <v>0</v>
      </c>
      <c r="LI138" s="19">
        <f t="shared" ca="1" si="1106"/>
        <v>0</v>
      </c>
      <c r="LJ138" s="19" t="str">
        <f t="shared" ca="1" si="1106"/>
        <v>-</v>
      </c>
      <c r="LK138" s="5" t="str" cm="1">
        <f t="array" aca="1" ref="LK138" ca="1">INDEX(i.meatgrid,$Q138,LK$7)</f>
        <v>-</v>
      </c>
      <c r="LL138" s="19" t="str">
        <f t="shared" ca="1" si="1106"/>
        <v>-</v>
      </c>
      <c r="LM138" s="5">
        <f t="shared" ca="1" si="1088"/>
        <v>1</v>
      </c>
      <c r="LN138" s="9"/>
      <c r="LO138" s="19">
        <f t="shared" ca="1" si="1106"/>
        <v>70</v>
      </c>
      <c r="LP138" s="19">
        <f t="shared" ca="1" si="1089"/>
        <v>50</v>
      </c>
      <c r="LQ138" s="19">
        <f t="shared" ca="1" si="1089"/>
        <v>80</v>
      </c>
      <c r="LR138" s="19">
        <f t="shared" ca="1" si="1089"/>
        <v>50</v>
      </c>
      <c r="LS138" s="5" t="b" cm="1">
        <f t="array" aca="1" ref="LS138" ca="1">INDEX(i.meatgrid,$Q138,LS$7)</f>
        <v>0</v>
      </c>
      <c r="LT138" s="5" t="b" cm="1">
        <f t="array" aca="1" ref="LT138" ca="1">INDEX(i.meatgrid,$Q138,LT$7)</f>
        <v>0</v>
      </c>
      <c r="LU138" s="5" t="str" cm="1">
        <f t="array" aca="1" ref="LU138" ca="1">INDEX(i.meatgrid,$Q138,LU$7)</f>
        <v>-</v>
      </c>
      <c r="LV138" s="5" cm="1">
        <f t="array" aca="1" ref="LV138" ca="1">INDEX(i.meatgrid,$Q138,LV$7)</f>
        <v>40</v>
      </c>
      <c r="LW138" s="19">
        <f t="shared" ca="1" si="1090"/>
        <v>1</v>
      </c>
      <c r="LX138" s="5">
        <f t="shared" ca="1" si="1091"/>
        <v>1</v>
      </c>
      <c r="LY138" s="5" cm="1">
        <f t="array" aca="1" ref="LY138" ca="1">INDEX(i.meatgrid,$Q138,LY$7)</f>
        <v>1</v>
      </c>
      <c r="LZ138" s="5" cm="1">
        <f t="array" aca="1" ref="LZ138" ca="1">INDEX(i.meatgrid,$Q138,LZ$7)</f>
        <v>0</v>
      </c>
      <c r="MA138" s="5" cm="1">
        <f t="array" aca="1" ref="MA138" ca="1">INDEX(i.meatgrid,$Q138,MA$7)</f>
        <v>0</v>
      </c>
      <c r="MB138" s="5" cm="1">
        <f t="array" aca="1" ref="MB138" ca="1">INDEX(i.meatgrid,$Q138,MB$7)</f>
        <v>0</v>
      </c>
      <c r="MC138" s="5" cm="1">
        <f t="array" aca="1" ref="MC138" ca="1">INDEX(i.meatgrid,$Q138,MC$7)</f>
        <v>0</v>
      </c>
      <c r="MD138" s="5" cm="1">
        <f t="array" aca="1" ref="MD138" ca="1">INDEX(i.meatgrid,$Q138,MD$7)</f>
        <v>1</v>
      </c>
      <c r="ME138" s="5" cm="1">
        <f t="array" aca="1" ref="ME138" ca="1">INDEX(i.meatgrid,$Q138,ME$7)</f>
        <v>1</v>
      </c>
      <c r="MF138" s="5" cm="1">
        <f t="array" aca="1" ref="MF138" ca="1">INDEX(i.meatgrid,$Q138,MF$7)</f>
        <v>1</v>
      </c>
      <c r="MG138" s="19">
        <f t="shared" ca="1" si="1092"/>
        <v>1</v>
      </c>
      <c r="MH138" s="9"/>
      <c r="MI138" s="19" t="b">
        <f t="shared" ca="1" si="1093"/>
        <v>0</v>
      </c>
      <c r="MJ138" s="19" t="b">
        <f t="shared" ca="1" si="1093"/>
        <v>0</v>
      </c>
      <c r="MK138" s="19">
        <f t="shared" ca="1" si="1093"/>
        <v>1</v>
      </c>
      <c r="ML138" s="19">
        <f t="shared" ca="1" si="1093"/>
        <v>0.75</v>
      </c>
      <c r="MM138" s="19">
        <f t="shared" ca="1" si="1093"/>
        <v>0.75</v>
      </c>
      <c r="MN138" s="19">
        <f t="shared" ca="1" si="1093"/>
        <v>0.8</v>
      </c>
      <c r="MO138" s="19">
        <f t="shared" ca="1" si="1093"/>
        <v>0.82499999999999996</v>
      </c>
      <c r="MP138" s="19">
        <f t="shared" ca="1" si="1093"/>
        <v>0.875</v>
      </c>
      <c r="MQ138" s="19">
        <f t="shared" ca="1" si="1093"/>
        <v>0.9</v>
      </c>
      <c r="MR138" s="19">
        <f t="shared" ca="1" si="1093"/>
        <v>1</v>
      </c>
      <c r="MS138" s="19">
        <f t="shared" ca="1" si="1093"/>
        <v>0.875</v>
      </c>
      <c r="MT138" s="19" t="b">
        <f t="shared" ca="1" si="1093"/>
        <v>1</v>
      </c>
      <c r="MU138" s="19">
        <f t="shared" ca="1" si="1093"/>
        <v>74.989999999999995</v>
      </c>
      <c r="MV138" s="19" t="str">
        <f t="shared" ca="1" si="1093"/>
        <v>-</v>
      </c>
      <c r="MW138" s="19" t="str">
        <f t="shared" ca="1" si="1093"/>
        <v>-</v>
      </c>
      <c r="MX138" s="19" t="str">
        <f t="shared" ca="1" si="1093"/>
        <v>-</v>
      </c>
      <c r="MY138" s="19" t="str">
        <f t="shared" ca="1" si="1094"/>
        <v>-</v>
      </c>
      <c r="MZ138" s="19" t="str">
        <f t="shared" ca="1" si="1094"/>
        <v>-</v>
      </c>
      <c r="NA138" s="19" t="str">
        <f t="shared" ca="1" si="1094"/>
        <v>-</v>
      </c>
      <c r="NB138" s="19" t="str">
        <f t="shared" ca="1" si="1094"/>
        <v>-</v>
      </c>
      <c r="NC138" s="19">
        <f t="shared" ca="1" si="1094"/>
        <v>36.99</v>
      </c>
      <c r="ND138" s="19">
        <f t="shared" ca="1" si="1094"/>
        <v>36.99</v>
      </c>
      <c r="NE138" s="19" t="str">
        <f t="shared" ca="1" si="1094"/>
        <v>-</v>
      </c>
      <c r="NF138" s="19" t="str">
        <f t="shared" ca="1" si="1094"/>
        <v>-</v>
      </c>
      <c r="NG138" s="19" t="str">
        <f t="shared" ca="1" si="1094"/>
        <v>-</v>
      </c>
      <c r="NH138" s="19" t="str">
        <f t="shared" ca="1" si="1094"/>
        <v>-</v>
      </c>
      <c r="NI138" s="19" t="str">
        <f t="shared" ca="1" si="1094"/>
        <v>-</v>
      </c>
      <c r="NJ138" s="19">
        <f t="shared" ca="1" si="1094"/>
        <v>49.99</v>
      </c>
      <c r="NK138" s="19">
        <f t="shared" ca="1" si="1094"/>
        <v>49.99</v>
      </c>
      <c r="NL138" s="19">
        <f t="shared" ca="1" si="1094"/>
        <v>49.99</v>
      </c>
      <c r="NM138" s="19">
        <f t="shared" ca="1" si="1094"/>
        <v>49.99</v>
      </c>
      <c r="NN138" s="19">
        <f t="shared" ca="1" si="1094"/>
        <v>49.99</v>
      </c>
      <c r="NO138" s="19">
        <f t="shared" ca="1" si="1094"/>
        <v>49.99</v>
      </c>
      <c r="NP138" s="19">
        <f t="shared" ca="1" si="1094"/>
        <v>49.99</v>
      </c>
      <c r="NQ138" s="19">
        <f t="shared" ca="1" si="1094"/>
        <v>49.99</v>
      </c>
      <c r="NR138" s="19">
        <f t="shared" ca="1" si="1094"/>
        <v>412.99</v>
      </c>
      <c r="NS138" s="19">
        <f t="shared" ca="1" si="1094"/>
        <v>412.99</v>
      </c>
      <c r="NT138" s="19" t="str">
        <f t="shared" ca="1" si="1094"/>
        <v>-</v>
      </c>
      <c r="NU138" s="19" t="str">
        <f t="shared" ca="1" si="1094"/>
        <v>-</v>
      </c>
      <c r="NV138" s="19" t="str">
        <f t="shared" ca="1" si="1094"/>
        <v>-</v>
      </c>
      <c r="NW138" s="19" t="str">
        <f t="shared" ca="1" si="1094"/>
        <v>-</v>
      </c>
      <c r="NX138" s="19" t="str">
        <f t="shared" ca="1" si="1094"/>
        <v>-</v>
      </c>
      <c r="NY138" s="19">
        <f t="shared" ca="1" si="1094"/>
        <v>6.8900000000000006</v>
      </c>
      <c r="NZ138" s="19">
        <f t="shared" ca="1" si="1094"/>
        <v>6.8900000000000006</v>
      </c>
      <c r="OA138" s="19">
        <f t="shared" ca="1" si="1094"/>
        <v>6.8900000000000006</v>
      </c>
      <c r="OB138" s="19">
        <f t="shared" ca="1" si="1094"/>
        <v>6.8900000000000006</v>
      </c>
      <c r="OC138" s="19">
        <f t="shared" ca="1" si="1094"/>
        <v>6.8900000000000006</v>
      </c>
      <c r="OD138" s="19">
        <f t="shared" ca="1" si="1094"/>
        <v>6.8900000000000006</v>
      </c>
      <c r="OE138" s="19">
        <f t="shared" ca="1" si="1094"/>
        <v>6.8900000000000006</v>
      </c>
      <c r="OF138" s="19">
        <f t="shared" ca="1" si="1094"/>
        <v>6.8900000000000006</v>
      </c>
      <c r="OG138" s="19">
        <f t="shared" ca="1" si="1094"/>
        <v>346.99</v>
      </c>
      <c r="OH138" s="19">
        <f t="shared" ca="1" si="1094"/>
        <v>346.99</v>
      </c>
      <c r="OI138" s="19" t="str">
        <f t="shared" ca="1" si="1094"/>
        <v>-</v>
      </c>
      <c r="OJ138" s="19" t="str">
        <f t="shared" ca="1" si="1094"/>
        <v>-</v>
      </c>
      <c r="OK138" s="19" t="str">
        <f t="shared" ca="1" si="1094"/>
        <v>-</v>
      </c>
      <c r="OL138" s="19" t="str">
        <f t="shared" ca="1" si="1094"/>
        <v>-</v>
      </c>
      <c r="OM138" s="19" t="str">
        <f t="shared" ca="1" si="1094"/>
        <v>-</v>
      </c>
      <c r="ON138" s="19">
        <f t="shared" ca="1" si="1094"/>
        <v>0</v>
      </c>
      <c r="OO138" s="24">
        <v>0</v>
      </c>
    </row>
    <row r="139" spans="1:405" outlineLevel="2">
      <c r="A139" s="21">
        <f t="shared" si="158"/>
        <v>134</v>
      </c>
      <c r="B139" s="222">
        <f t="shared" ca="1" si="1107"/>
        <v>130</v>
      </c>
      <c r="C139">
        <v>204</v>
      </c>
      <c r="D139" s="144" t="str">
        <f t="shared" ca="1" si="1056"/>
        <v>GSM</v>
      </c>
      <c r="E139" t="b">
        <v>0</v>
      </c>
      <c r="F139" t="b">
        <v>0</v>
      </c>
      <c r="G139" t="b">
        <f t="shared" si="1057"/>
        <v>0</v>
      </c>
      <c r="H139" s="237">
        <f t="shared" ca="1" si="1108"/>
        <v>2</v>
      </c>
      <c r="I139" s="237">
        <f t="shared" ca="1" si="1108"/>
        <v>1</v>
      </c>
      <c r="J139" s="237" t="str">
        <f t="shared" ca="1" si="1108"/>
        <v/>
      </c>
      <c r="K139" s="237">
        <f t="shared" ca="1" si="1108"/>
        <v>2</v>
      </c>
      <c r="L139" s="237">
        <f t="shared" ca="1" si="1095"/>
        <v>2</v>
      </c>
      <c r="M139" s="237">
        <f t="shared" ca="1" si="1095"/>
        <v>2</v>
      </c>
      <c r="N139" s="237">
        <f t="shared" ca="1" si="1095"/>
        <v>3</v>
      </c>
      <c r="O139" s="237">
        <f t="shared" ca="1" si="1095"/>
        <v>1</v>
      </c>
      <c r="P139" s="237">
        <f t="shared" ca="1" si="1095"/>
        <v>1</v>
      </c>
      <c r="Q139" s="237">
        <f t="shared" ca="1" si="1095"/>
        <v>5</v>
      </c>
      <c r="R139" s="237">
        <f t="shared" ca="1" si="1095"/>
        <v>1</v>
      </c>
      <c r="S139" s="237">
        <f t="shared" ca="1" si="1095"/>
        <v>1</v>
      </c>
      <c r="T139" s="237">
        <f t="shared" ca="1" si="1095"/>
        <v>1</v>
      </c>
      <c r="U139" s="275"/>
      <c r="V139" s="275"/>
      <c r="W139" s="237">
        <f t="shared" ca="1" si="1096"/>
        <v>0</v>
      </c>
      <c r="X139" s="275"/>
      <c r="Y139" s="275">
        <f t="shared" ca="1" si="1097"/>
        <v>0</v>
      </c>
      <c r="Z139" s="275">
        <f t="shared" ca="1" si="1097"/>
        <v>0</v>
      </c>
      <c r="AA139" s="275">
        <f t="shared" ca="1" si="1097"/>
        <v>0</v>
      </c>
      <c r="AB139" s="275">
        <f t="shared" ca="1" si="1097"/>
        <v>0</v>
      </c>
      <c r="AC139" s="275">
        <f t="shared" ca="1" si="1097"/>
        <v>0</v>
      </c>
      <c r="AD139" s="275">
        <f t="shared" ca="1" si="1097"/>
        <v>0</v>
      </c>
      <c r="AE139" s="275">
        <f t="shared" ca="1" si="1097"/>
        <v>0</v>
      </c>
      <c r="AF139" s="144">
        <f ca="1">INDEX(CHOOSE($N139,DataAutumn!i.AdultDrys,DataWinter!i.AdultDrys,DataSpring!i.AdultDrys),1,$M139)</f>
        <v>3</v>
      </c>
      <c r="AG139" s="5">
        <f t="shared" ca="1" si="1058"/>
        <v>2</v>
      </c>
      <c r="AH139" s="5">
        <f t="shared" ca="1" si="1058"/>
        <v>0</v>
      </c>
      <c r="AI139" s="5">
        <f t="shared" ca="1" si="1059"/>
        <v>1</v>
      </c>
      <c r="AJ139">
        <f t="shared" ca="1" si="1060"/>
        <v>1</v>
      </c>
      <c r="AL139" s="231" t="str">
        <f ca="1">TEXT(LEFT(OFFSET(AL139,-1,0),5)+1,"00000")&amp;MID(OFFSET(AL139,-1,0),6,FIND(" ",OFFSET(AL139,-1,0),7)-5)
&amp; $D139           &amp; " Day"&amp;INDEX(i.DOY,$N139,1)              &amp; IF($IG139=0," FWM","")&amp;IF($IG139=1," MWM","")&amp;IF($IG139=5," Mat","")&amp;IF($IH139=TRUE,"&amp;BBT","    ")
&amp;INDEX(DataMaster!$B$98:$B$104,$Q139,0)    &amp;IF(JL139," SR"&amp;JM139,"")&amp; " WP"&amp;TEXT($LW139*100,"000p")           &amp; " MP"&amp;TEXT($LX139*100,"000p")           &amp; " GP"&amp;TEXT($MG139*100,"000p")
&amp; " (F"&amp;3+COUNTIF($CV139:$CY139,TRUE)&amp;3&amp;"N"&amp;$DM139&amp;$DN139&amp;")"</f>
        <v>00005 FeedSupply_DSP GSM Day204 MWM    Air SR9.73275 WP100p MP100p GP100p (F33N33)</v>
      </c>
      <c r="AM139" s="9" t="str">
        <f ca="1">IF(COUNTIF(AL$5:AL139,AL139)=1,"-","Dup")</f>
        <v>-</v>
      </c>
      <c r="AN139" s="9"/>
      <c r="AO139" s="237" t="str">
        <f t="shared" ca="1" si="1109"/>
        <v>-</v>
      </c>
      <c r="AP139" s="237" t="str">
        <f t="shared" ca="1" si="1109"/>
        <v>-</v>
      </c>
      <c r="AQ139" s="237" t="str">
        <f t="shared" ca="1" si="1109"/>
        <v>-</v>
      </c>
      <c r="AR139" s="237" t="str">
        <f t="shared" ca="1" si="1109"/>
        <v>-</v>
      </c>
      <c r="AS139" s="237" t="str">
        <f t="shared" ca="1" si="1109"/>
        <v>-</v>
      </c>
      <c r="AT139" s="237" t="str">
        <f t="shared" ca="1" si="1109"/>
        <v>-</v>
      </c>
      <c r="AU139" s="237" t="str">
        <f t="shared" ca="1" si="1109"/>
        <v>-</v>
      </c>
      <c r="AV139" s="237" t="str">
        <f t="shared" ca="1" si="1109"/>
        <v>-</v>
      </c>
      <c r="AW139" s="9"/>
      <c r="AX139" s="5" t="b">
        <f t="shared" ca="1" si="1061"/>
        <v>0</v>
      </c>
      <c r="AY139" s="5" t="str">
        <f t="shared" ca="1" si="1061"/>
        <v>-</v>
      </c>
      <c r="AZ139" s="5" t="b">
        <f t="shared" ca="1" si="1061"/>
        <v>0</v>
      </c>
      <c r="BA139" s="5" t="b">
        <f t="shared" ca="1" si="1061"/>
        <v>1</v>
      </c>
      <c r="BB139" s="5" t="b">
        <f t="shared" ca="1" si="1061"/>
        <v>1</v>
      </c>
      <c r="BC139" s="144">
        <f t="shared" ca="1" si="1061"/>
        <v>0</v>
      </c>
      <c r="BD139" s="19" t="b">
        <f t="shared" ca="1" si="1062"/>
        <v>1</v>
      </c>
      <c r="BE139" s="9"/>
      <c r="BF139" s="5" t="str">
        <f t="shared" ca="1" si="1063"/>
        <v>-</v>
      </c>
      <c r="BG139" s="19" t="str">
        <f t="shared" ca="1" si="1064"/>
        <v>-</v>
      </c>
      <c r="BH139" s="19" t="str">
        <f t="shared" ca="1" si="1064"/>
        <v>-</v>
      </c>
      <c r="BI139" s="19" t="str">
        <f t="shared" ca="1" si="1064"/>
        <v>-</v>
      </c>
      <c r="BJ139" s="5" t="str">
        <f t="shared" ca="1" si="1065"/>
        <v>-</v>
      </c>
      <c r="BK139" s="19" t="str">
        <f t="shared" ca="1" si="1066"/>
        <v>-</v>
      </c>
      <c r="BL139" s="5" t="str">
        <f t="shared" ca="1" si="1067"/>
        <v>-</v>
      </c>
      <c r="BM139" s="19" t="str">
        <f t="shared" ca="1" si="1068"/>
        <v>-</v>
      </c>
      <c r="BN139" s="19" t="str">
        <f t="shared" ca="1" si="1068"/>
        <v>-</v>
      </c>
      <c r="BO139" s="19" t="str">
        <f t="shared" ca="1" si="1068"/>
        <v>-</v>
      </c>
      <c r="BP139" s="5" t="str">
        <f t="shared" ca="1" si="1069"/>
        <v>-</v>
      </c>
      <c r="BQ139" s="9"/>
      <c r="BR139" s="19" t="str">
        <f t="shared" ca="1" si="1070"/>
        <v>-</v>
      </c>
      <c r="BS139" s="19" t="str">
        <f t="shared" ca="1" si="1070"/>
        <v>-</v>
      </c>
      <c r="BT139" s="19" t="str">
        <f t="shared" ca="1" si="1070"/>
        <v>-</v>
      </c>
      <c r="BU139" s="19" t="str">
        <f t="shared" ca="1" si="1070"/>
        <v>-</v>
      </c>
      <c r="BV139" s="19" t="str">
        <f t="shared" ca="1" si="1070"/>
        <v>-</v>
      </c>
      <c r="BW139" s="19" t="str">
        <f t="shared" ca="1" si="1070"/>
        <v>-</v>
      </c>
      <c r="BX139" s="19" t="str">
        <f t="shared" ca="1" si="1070"/>
        <v>-</v>
      </c>
      <c r="BY139" s="19" t="str">
        <f t="shared" ca="1" si="1070"/>
        <v>-</v>
      </c>
      <c r="BZ139" s="19" t="str">
        <f t="shared" ca="1" si="1070"/>
        <v>-</v>
      </c>
      <c r="CA139" s="19" t="str">
        <f t="shared" ca="1" si="1070"/>
        <v>-</v>
      </c>
      <c r="CB139" s="9"/>
      <c r="CC139" s="237" t="b">
        <f t="shared" ca="1" si="1115"/>
        <v>1</v>
      </c>
      <c r="CD139" s="12" t="b">
        <v>1</v>
      </c>
      <c r="CE139" s="237" t="b">
        <f t="shared" ca="1" si="1115"/>
        <v>1</v>
      </c>
      <c r="CF139" s="251">
        <f t="shared" ca="1" si="1110"/>
        <v>5101</v>
      </c>
      <c r="CG139" s="237" t="b">
        <f t="shared" ca="1" si="1115"/>
        <v>0</v>
      </c>
      <c r="CH139" s="12" t="s">
        <v>34</v>
      </c>
      <c r="CI139" s="19" t="b">
        <f t="shared" ca="1" si="1098"/>
        <v>1</v>
      </c>
      <c r="CJ139" s="237">
        <f t="shared" ca="1" si="1111"/>
        <v>5105</v>
      </c>
      <c r="CK139" s="19" t="str">
        <f t="shared" ca="1" si="1098"/>
        <v>-</v>
      </c>
      <c r="CL139" s="19">
        <f t="shared" ca="1" si="1098"/>
        <v>1</v>
      </c>
      <c r="CM139" s="19">
        <f t="shared" ca="1" si="1098"/>
        <v>1</v>
      </c>
      <c r="CN139" s="9"/>
      <c r="CO139" s="444">
        <f t="shared" ca="1" si="1072"/>
        <v>652</v>
      </c>
      <c r="CP139" s="444">
        <f t="shared" ca="1" si="1072"/>
        <v>686</v>
      </c>
      <c r="CQ139" s="444">
        <f t="shared" ca="1" si="1072"/>
        <v>721</v>
      </c>
      <c r="CR139" s="152">
        <f t="shared" ca="1" si="1073"/>
        <v>378</v>
      </c>
      <c r="CS139" s="152">
        <f t="shared" ca="1" si="1073"/>
        <v>413</v>
      </c>
      <c r="CT139" s="152">
        <f t="shared" ca="1" si="1073"/>
        <v>448</v>
      </c>
      <c r="CU139" s="19" t="str">
        <f t="shared" ca="1" si="1074"/>
        <v>-</v>
      </c>
      <c r="CV139" s="12" t="b">
        <v>0</v>
      </c>
      <c r="CW139" s="12" t="b">
        <v>0</v>
      </c>
      <c r="CX139" s="12" t="b">
        <v>0</v>
      </c>
      <c r="CY139" s="12" t="b">
        <v>0</v>
      </c>
      <c r="CZ139" s="19" t="b">
        <f t="shared" ca="1" si="1074"/>
        <v>1</v>
      </c>
      <c r="DA139" s="19">
        <f t="shared" ca="1" si="1074"/>
        <v>0</v>
      </c>
      <c r="DB139" s="19">
        <f t="shared" ca="1" si="1074"/>
        <v>0</v>
      </c>
      <c r="DC139" s="19">
        <f t="shared" ca="1" si="1074"/>
        <v>0</v>
      </c>
      <c r="DD139" s="19">
        <f t="shared" ca="1" si="1074"/>
        <v>0</v>
      </c>
      <c r="DE139" s="19">
        <f t="shared" ca="1" si="1074"/>
        <v>0</v>
      </c>
      <c r="DF139" s="19">
        <f t="shared" ca="1" si="1074"/>
        <v>0</v>
      </c>
      <c r="DG139" s="19">
        <f t="shared" ca="1" si="1074"/>
        <v>0</v>
      </c>
      <c r="DH139" s="19">
        <f t="shared" ca="1" si="1074"/>
        <v>0</v>
      </c>
      <c r="DI139" s="19">
        <f t="shared" ca="1" si="1074"/>
        <v>0</v>
      </c>
      <c r="DJ139" s="19">
        <f t="shared" ca="1" si="1074"/>
        <v>0</v>
      </c>
      <c r="DK139" s="19">
        <f t="shared" ca="1" si="1074"/>
        <v>0</v>
      </c>
      <c r="DL139" s="19">
        <f t="shared" ca="1" si="1075"/>
        <v>0</v>
      </c>
      <c r="DM139" s="12">
        <v>3</v>
      </c>
      <c r="DN139" s="12">
        <v>3</v>
      </c>
      <c r="DO139" s="19">
        <f t="shared" ca="1" si="1112"/>
        <v>0</v>
      </c>
      <c r="DP139" s="12">
        <v>1</v>
      </c>
      <c r="DQ139" s="12">
        <v>-1</v>
      </c>
      <c r="DR139" s="19" t="str">
        <f t="shared" ca="1" si="1075"/>
        <v>-</v>
      </c>
      <c r="DS139" s="19" t="str">
        <f t="shared" ca="1" si="1075"/>
        <v>-</v>
      </c>
      <c r="DT139" s="19" t="str">
        <f t="shared" ca="1" si="1075"/>
        <v>-</v>
      </c>
      <c r="DU139" s="251">
        <f t="shared" ca="1" si="1099"/>
        <v>0</v>
      </c>
      <c r="DV139" s="251">
        <f t="shared" si="1113"/>
        <v>1</v>
      </c>
      <c r="DW139" s="251">
        <f t="shared" si="1100"/>
        <v>-1</v>
      </c>
      <c r="DX139" s="19" t="str">
        <f t="shared" ca="1" si="1075"/>
        <v>-</v>
      </c>
      <c r="DY139" s="19" t="str">
        <f t="shared" ca="1" si="1075"/>
        <v>-</v>
      </c>
      <c r="DZ139" s="19" t="str">
        <f t="shared" ca="1" si="1075"/>
        <v>-</v>
      </c>
      <c r="EA139" s="19" t="str">
        <f t="shared" ca="1" si="1075"/>
        <v>-</v>
      </c>
      <c r="EB139" s="19" t="str">
        <f t="shared" ca="1" si="1075"/>
        <v>-</v>
      </c>
      <c r="EC139" s="19" t="str">
        <f t="shared" ca="1" si="1075"/>
        <v>-</v>
      </c>
      <c r="ED139" s="19">
        <f t="shared" ca="1" si="1075"/>
        <v>0</v>
      </c>
      <c r="EE139" s="19">
        <f t="shared" ca="1" si="1075"/>
        <v>0</v>
      </c>
      <c r="EF139" s="19">
        <f t="shared" ca="1" si="1075"/>
        <v>0</v>
      </c>
      <c r="EG139" s="19">
        <f t="shared" ca="1" si="1075"/>
        <v>0</v>
      </c>
      <c r="EH139" s="19">
        <f t="shared" ca="1" si="1075"/>
        <v>0</v>
      </c>
      <c r="EI139" s="19">
        <f t="shared" ca="1" si="1075"/>
        <v>0</v>
      </c>
      <c r="EJ139" s="19">
        <f t="shared" ca="1" si="1075"/>
        <v>0</v>
      </c>
      <c r="EK139" s="19">
        <f t="shared" ca="1" si="1075"/>
        <v>0</v>
      </c>
      <c r="EL139" s="19">
        <f t="shared" ca="1" si="1075"/>
        <v>0</v>
      </c>
      <c r="EM139" s="19">
        <f t="shared" ca="1" si="1075"/>
        <v>0</v>
      </c>
      <c r="EN139" s="19">
        <f t="shared" ca="1" si="1075"/>
        <v>0</v>
      </c>
      <c r="EO139" s="19">
        <f t="shared" ca="1" si="1075"/>
        <v>0</v>
      </c>
      <c r="EP139" s="19">
        <f t="shared" ca="1" si="1075"/>
        <v>0</v>
      </c>
      <c r="EQ139" s="19">
        <f t="shared" ca="1" si="1075"/>
        <v>0</v>
      </c>
      <c r="ER139" s="19">
        <f t="shared" ca="1" si="1075"/>
        <v>0</v>
      </c>
      <c r="ES139" s="19">
        <f t="shared" ca="1" si="1075"/>
        <v>0</v>
      </c>
      <c r="ET139" s="19">
        <f t="shared" ca="1" si="1076"/>
        <v>0</v>
      </c>
      <c r="EU139" s="19">
        <f t="shared" ca="1" si="1076"/>
        <v>0</v>
      </c>
      <c r="EV139" s="19">
        <f t="shared" ca="1" si="1076"/>
        <v>0</v>
      </c>
      <c r="EW139" s="19">
        <f t="shared" ca="1" si="1076"/>
        <v>0</v>
      </c>
      <c r="EX139" s="19">
        <f t="shared" ca="1" si="1076"/>
        <v>0</v>
      </c>
      <c r="EY139" s="19">
        <f t="shared" ca="1" si="1076"/>
        <v>0</v>
      </c>
      <c r="EZ139" s="19">
        <f t="shared" ca="1" si="1076"/>
        <v>0</v>
      </c>
      <c r="FA139" s="19">
        <f t="shared" ca="1" si="1076"/>
        <v>0</v>
      </c>
      <c r="FB139" s="19">
        <f t="shared" ca="1" si="1076"/>
        <v>0</v>
      </c>
      <c r="FC139" s="19">
        <f t="shared" ca="1" si="1076"/>
        <v>0</v>
      </c>
      <c r="FD139" s="19">
        <f t="shared" ca="1" si="1076"/>
        <v>0</v>
      </c>
      <c r="FE139" s="19">
        <f t="shared" ca="1" si="1076"/>
        <v>0</v>
      </c>
      <c r="FF139" s="19">
        <f t="shared" ca="1" si="1076"/>
        <v>0</v>
      </c>
      <c r="FG139" s="19">
        <f t="shared" ca="1" si="1076"/>
        <v>0</v>
      </c>
      <c r="FH139" s="19">
        <f t="shared" ca="1" si="1076"/>
        <v>0</v>
      </c>
      <c r="FI139" s="19">
        <f t="shared" ca="1" si="1076"/>
        <v>0</v>
      </c>
      <c r="FJ139" s="19">
        <f t="shared" ca="1" si="1077"/>
        <v>0</v>
      </c>
      <c r="FK139" s="19">
        <f t="shared" ca="1" si="1077"/>
        <v>0</v>
      </c>
      <c r="FL139" s="19">
        <f t="shared" ca="1" si="1077"/>
        <v>0</v>
      </c>
      <c r="FM139" s="19">
        <f t="shared" ca="1" si="1077"/>
        <v>0</v>
      </c>
      <c r="FN139" s="19">
        <f t="shared" ca="1" si="1077"/>
        <v>0</v>
      </c>
      <c r="FO139" s="19">
        <f t="shared" ca="1" si="1077"/>
        <v>0</v>
      </c>
      <c r="FP139" s="19">
        <f t="shared" ca="1" si="1077"/>
        <v>0</v>
      </c>
      <c r="FQ139" s="19">
        <f t="shared" ca="1" si="1077"/>
        <v>0</v>
      </c>
      <c r="FR139" s="19">
        <f t="shared" ca="1" si="1077"/>
        <v>0</v>
      </c>
      <c r="FS139" s="19">
        <f t="shared" ca="1" si="1077"/>
        <v>0</v>
      </c>
      <c r="FT139" s="19">
        <f t="shared" ca="1" si="1077"/>
        <v>0</v>
      </c>
      <c r="FU139" s="19">
        <f t="shared" ca="1" si="1077"/>
        <v>0</v>
      </c>
      <c r="FV139" s="19">
        <f t="shared" ca="1" si="1077"/>
        <v>0</v>
      </c>
      <c r="FW139" s="19">
        <f t="shared" ca="1" si="1077"/>
        <v>0</v>
      </c>
      <c r="FX139" s="19">
        <f t="shared" ca="1" si="1077"/>
        <v>0</v>
      </c>
      <c r="FY139" s="19">
        <f t="shared" ca="1" si="1077"/>
        <v>0</v>
      </c>
      <c r="FZ139" s="19">
        <f t="shared" ca="1" si="1077"/>
        <v>0</v>
      </c>
      <c r="GA139" s="19">
        <f t="shared" ca="1" si="1077"/>
        <v>0</v>
      </c>
      <c r="GB139" s="19">
        <f t="shared" ca="1" si="1077"/>
        <v>0</v>
      </c>
      <c r="GC139" s="19">
        <f t="shared" ca="1" si="1077"/>
        <v>0</v>
      </c>
      <c r="GD139" s="19">
        <f t="shared" ca="1" si="1077"/>
        <v>0</v>
      </c>
      <c r="GE139" s="19">
        <f t="shared" ca="1" si="1077"/>
        <v>0</v>
      </c>
      <c r="GF139" s="19">
        <f t="shared" ca="1" si="1077"/>
        <v>0</v>
      </c>
      <c r="GG139" s="19">
        <f t="shared" ca="1" si="1077"/>
        <v>0</v>
      </c>
      <c r="GH139" s="19">
        <f t="shared" ca="1" si="1077"/>
        <v>0</v>
      </c>
      <c r="GI139" s="19">
        <f t="shared" ca="1" si="1077"/>
        <v>0</v>
      </c>
      <c r="GJ139" s="19">
        <f t="shared" ca="1" si="1077"/>
        <v>0</v>
      </c>
      <c r="GK139" s="19">
        <f t="shared" ca="1" si="1077"/>
        <v>0</v>
      </c>
      <c r="GL139" s="19">
        <f t="shared" ca="1" si="1077"/>
        <v>0</v>
      </c>
      <c r="GM139" s="19">
        <f t="shared" ca="1" si="1077"/>
        <v>0</v>
      </c>
      <c r="GN139" s="19">
        <f t="shared" ca="1" si="1077"/>
        <v>0</v>
      </c>
      <c r="GO139" s="19">
        <f t="shared" ca="1" si="1077"/>
        <v>0</v>
      </c>
      <c r="GP139" s="19">
        <f t="shared" ca="1" si="1077"/>
        <v>0</v>
      </c>
      <c r="GQ139" s="19">
        <f t="shared" ca="1" si="1077"/>
        <v>0</v>
      </c>
      <c r="GR139" s="19">
        <f t="shared" ca="1" si="1077"/>
        <v>0</v>
      </c>
      <c r="GS139" s="19">
        <f t="shared" ca="1" si="1077"/>
        <v>0</v>
      </c>
      <c r="GT139" s="19">
        <f t="shared" ca="1" si="1077"/>
        <v>0</v>
      </c>
      <c r="GU139" s="19">
        <f t="shared" ca="1" si="1077"/>
        <v>0</v>
      </c>
      <c r="GV139" s="19">
        <f t="shared" ca="1" si="1077"/>
        <v>0</v>
      </c>
      <c r="GW139" s="19">
        <f t="shared" ref="GW139:HP139" ca="1" si="1116">OFFSET(GW$5,$B139,0)</f>
        <v>0</v>
      </c>
      <c r="GX139" s="19">
        <f t="shared" ca="1" si="1116"/>
        <v>0</v>
      </c>
      <c r="GY139" s="19">
        <f t="shared" ca="1" si="1116"/>
        <v>0</v>
      </c>
      <c r="GZ139" s="19">
        <f t="shared" ca="1" si="1116"/>
        <v>0</v>
      </c>
      <c r="HA139" s="19">
        <f t="shared" ca="1" si="1116"/>
        <v>0</v>
      </c>
      <c r="HB139" s="19">
        <f t="shared" ca="1" si="1116"/>
        <v>0</v>
      </c>
      <c r="HC139" s="19">
        <f t="shared" ca="1" si="1116"/>
        <v>0</v>
      </c>
      <c r="HD139" s="19">
        <f t="shared" ca="1" si="1116"/>
        <v>0</v>
      </c>
      <c r="HE139" s="19">
        <f t="shared" ca="1" si="1116"/>
        <v>0</v>
      </c>
      <c r="HF139" s="19">
        <f t="shared" ca="1" si="1116"/>
        <v>0</v>
      </c>
      <c r="HG139" s="19">
        <f t="shared" ca="1" si="1116"/>
        <v>0</v>
      </c>
      <c r="HH139" s="19">
        <f t="shared" ca="1" si="1116"/>
        <v>0</v>
      </c>
      <c r="HI139" s="19">
        <f t="shared" ca="1" si="1116"/>
        <v>0</v>
      </c>
      <c r="HJ139" s="19">
        <f t="shared" ca="1" si="1116"/>
        <v>0</v>
      </c>
      <c r="HK139" s="19">
        <f t="shared" ca="1" si="1116"/>
        <v>0</v>
      </c>
      <c r="HL139" s="19">
        <f t="shared" ca="1" si="1116"/>
        <v>0</v>
      </c>
      <c r="HM139" s="19">
        <f t="shared" ca="1" si="1116"/>
        <v>0</v>
      </c>
      <c r="HN139" s="19">
        <f t="shared" ca="1" si="1116"/>
        <v>0</v>
      </c>
      <c r="HO139" s="19">
        <f t="shared" ca="1" si="1116"/>
        <v>0</v>
      </c>
      <c r="HP139" s="19">
        <f t="shared" ca="1" si="1116"/>
        <v>0</v>
      </c>
      <c r="HQ139" s="19">
        <f t="shared" ca="1" si="1078"/>
        <v>0</v>
      </c>
      <c r="HR139" s="19">
        <f t="shared" ca="1" si="1078"/>
        <v>0</v>
      </c>
      <c r="HS139" s="19">
        <f t="shared" ca="1" si="1078"/>
        <v>0</v>
      </c>
      <c r="HT139" s="19">
        <f t="shared" ca="1" si="1078"/>
        <v>0</v>
      </c>
      <c r="HU139" s="19">
        <f t="shared" ca="1" si="1078"/>
        <v>0</v>
      </c>
      <c r="HV139" s="19">
        <f t="shared" ca="1" si="1078"/>
        <v>0</v>
      </c>
      <c r="HW139" s="19">
        <f t="shared" ca="1" si="1078"/>
        <v>0</v>
      </c>
      <c r="HX139" s="19">
        <f t="shared" ca="1" si="1078"/>
        <v>0</v>
      </c>
      <c r="HY139" s="19">
        <f t="shared" ca="1" si="1078"/>
        <v>0</v>
      </c>
      <c r="HZ139" s="19">
        <f t="shared" ca="1" si="1078"/>
        <v>0</v>
      </c>
      <c r="IA139" s="19">
        <f t="shared" ca="1" si="1078"/>
        <v>0</v>
      </c>
      <c r="IB139" s="19">
        <f t="shared" ca="1" si="1078"/>
        <v>0</v>
      </c>
      <c r="IC139" s="19">
        <f t="shared" ca="1" si="1078"/>
        <v>0</v>
      </c>
      <c r="ID139" s="19">
        <f t="shared" ca="1" si="1078"/>
        <v>0</v>
      </c>
      <c r="IE139" s="5">
        <f t="shared" ca="1" si="1079"/>
        <v>67</v>
      </c>
      <c r="IF139" s="9"/>
      <c r="IG139" s="5">
        <f t="shared" ca="1" si="1080"/>
        <v>1</v>
      </c>
      <c r="IH139" s="5" t="b">
        <f t="shared" ca="1" si="1080"/>
        <v>0</v>
      </c>
      <c r="II139" s="19">
        <f t="shared" ca="1" si="1081"/>
        <v>0</v>
      </c>
      <c r="IJ139" s="5">
        <f t="shared" ca="1" si="1080"/>
        <v>55</v>
      </c>
      <c r="IK139" s="19">
        <f t="shared" ca="1" si="1081"/>
        <v>1</v>
      </c>
      <c r="IL139" s="19">
        <f t="shared" ca="1" si="1081"/>
        <v>0</v>
      </c>
      <c r="IM139" s="19">
        <f t="shared" ca="1" si="1081"/>
        <v>0</v>
      </c>
      <c r="IN139" s="19">
        <f t="shared" ca="1" si="1081"/>
        <v>0</v>
      </c>
      <c r="IO139" s="19">
        <f t="shared" ca="1" si="1081"/>
        <v>0</v>
      </c>
      <c r="IP139" s="19">
        <f t="shared" ca="1" si="1081"/>
        <v>0</v>
      </c>
      <c r="IQ139" s="19">
        <f t="shared" ca="1" si="1081"/>
        <v>0</v>
      </c>
      <c r="IR139" s="19">
        <f t="shared" ca="1" si="1081"/>
        <v>0</v>
      </c>
      <c r="IS139" s="19">
        <f t="shared" ca="1" si="1081"/>
        <v>0</v>
      </c>
      <c r="IT139" s="19">
        <f t="shared" ca="1" si="1081"/>
        <v>0</v>
      </c>
      <c r="IU139" s="19">
        <f t="shared" ca="1" si="1081"/>
        <v>0</v>
      </c>
      <c r="IV139" s="19">
        <f t="shared" ca="1" si="1081"/>
        <v>0</v>
      </c>
      <c r="IW139" s="19">
        <f t="shared" ca="1" si="1081"/>
        <v>0</v>
      </c>
      <c r="IX139" s="19">
        <f t="shared" ca="1" si="1081"/>
        <v>0</v>
      </c>
      <c r="IY139" s="19">
        <f t="shared" ca="1" si="1081"/>
        <v>0</v>
      </c>
      <c r="IZ139" s="19">
        <f t="shared" ca="1" si="1081"/>
        <v>0</v>
      </c>
      <c r="JA139" s="19">
        <f t="shared" ca="1" si="1081"/>
        <v>0</v>
      </c>
      <c r="JB139" s="19">
        <f t="shared" ca="1" si="1081"/>
        <v>0</v>
      </c>
      <c r="JC139" s="19">
        <f t="shared" ca="1" si="1081"/>
        <v>0</v>
      </c>
      <c r="JD139" s="19">
        <f t="shared" ca="1" si="1081"/>
        <v>0</v>
      </c>
      <c r="JE139" s="19">
        <f t="shared" ca="1" si="1081"/>
        <v>0</v>
      </c>
      <c r="JF139" s="19">
        <f t="shared" ca="1" si="1081"/>
        <v>0</v>
      </c>
      <c r="JG139" s="19">
        <f t="shared" ca="1" si="1081"/>
        <v>1</v>
      </c>
      <c r="JH139" s="19">
        <f t="shared" ca="1" si="1081"/>
        <v>0</v>
      </c>
      <c r="JI139" s="19">
        <f t="shared" ca="1" si="1081"/>
        <v>1</v>
      </c>
      <c r="JJ139" s="9"/>
      <c r="JK139" s="5" t="b">
        <f t="shared" ca="1" si="1082"/>
        <v>0</v>
      </c>
      <c r="JL139" s="19" t="b">
        <f t="shared" ca="1" si="1101"/>
        <v>1</v>
      </c>
      <c r="JM139" s="19">
        <f t="shared" ca="1" si="1101"/>
        <v>9.7327499999999993</v>
      </c>
      <c r="JN139" s="5" t="b">
        <f t="shared" ca="1" si="1083"/>
        <v>0</v>
      </c>
      <c r="JO139" s="5" t="b">
        <f t="shared" ca="1" si="1083"/>
        <v>0</v>
      </c>
      <c r="JP139" s="5" t="b">
        <f t="shared" ca="1" si="1083"/>
        <v>1</v>
      </c>
      <c r="JQ139" s="144">
        <f t="shared" ca="1" si="1102"/>
        <v>1</v>
      </c>
      <c r="JR139" s="144">
        <f t="shared" ca="1" si="1102"/>
        <v>1</v>
      </c>
      <c r="JS139" s="19" t="str">
        <f t="shared" ca="1" si="1103"/>
        <v>-</v>
      </c>
      <c r="JT139" s="19" t="str">
        <f t="shared" ca="1" si="1103"/>
        <v>-</v>
      </c>
      <c r="JU139" s="19" t="str">
        <f t="shared" ca="1" si="1103"/>
        <v>-</v>
      </c>
      <c r="JV139" s="19" t="str">
        <f t="shared" ca="1" si="1103"/>
        <v>-</v>
      </c>
      <c r="JW139" s="19">
        <f t="shared" ca="1" si="1103"/>
        <v>1</v>
      </c>
      <c r="JX139" s="19">
        <f t="shared" ca="1" si="1103"/>
        <v>0.66</v>
      </c>
      <c r="JY139" s="19" t="str">
        <f t="shared" ca="1" si="1103"/>
        <v>-</v>
      </c>
      <c r="JZ139" s="5" t="b" cm="1">
        <f t="array" aca="1" ref="JZ139" ca="1">IF(OR(KA139:KH139&lt;&gt;"-"),TRUE,"-")</f>
        <v>1</v>
      </c>
      <c r="KA139" s="237">
        <f t="shared" ca="1" si="1114"/>
        <v>2</v>
      </c>
      <c r="KB139" s="237">
        <f t="shared" ca="1" si="1114"/>
        <v>2</v>
      </c>
      <c r="KC139" s="237">
        <f t="shared" ca="1" si="1114"/>
        <v>2</v>
      </c>
      <c r="KD139" s="237">
        <f t="shared" ca="1" si="1114"/>
        <v>2</v>
      </c>
      <c r="KE139" s="237">
        <f t="shared" ca="1" si="1114"/>
        <v>2</v>
      </c>
      <c r="KF139" s="237">
        <f t="shared" ca="1" si="1114"/>
        <v>2</v>
      </c>
      <c r="KG139" s="237">
        <f t="shared" ca="1" si="1114"/>
        <v>2</v>
      </c>
      <c r="KH139" s="237">
        <f t="shared" ca="1" si="1114"/>
        <v>2</v>
      </c>
      <c r="KI139" s="5" t="str">
        <f t="array" aca="1" ref="KI139" ca="1">IF(OR(KJ139:KP139&lt;&gt;"-"),TRUE,"-")</f>
        <v>-</v>
      </c>
      <c r="KJ139" s="19" t="str">
        <f t="shared" ca="1" si="1105"/>
        <v>-</v>
      </c>
      <c r="KK139" s="19" t="str">
        <f t="shared" ca="1" si="1105"/>
        <v>-</v>
      </c>
      <c r="KL139" s="19" t="str">
        <f t="shared" ca="1" si="1105"/>
        <v>-</v>
      </c>
      <c r="KM139" s="19" t="str">
        <f t="shared" ca="1" si="1105"/>
        <v>-</v>
      </c>
      <c r="KN139" s="19" t="str">
        <f t="shared" ca="1" si="1105"/>
        <v>-</v>
      </c>
      <c r="KO139" s="19" t="str">
        <f t="shared" ca="1" si="1105"/>
        <v>-</v>
      </c>
      <c r="KP139" s="19" t="str">
        <f t="shared" ca="1" si="1105"/>
        <v>-</v>
      </c>
      <c r="KQ139" s="19" t="b">
        <f t="shared" ca="1" si="1105"/>
        <v>0</v>
      </c>
      <c r="KR139" s="144">
        <f t="shared" ca="1" si="1085"/>
        <v>2</v>
      </c>
      <c r="KS139" s="19">
        <f t="shared" ca="1" si="1105"/>
        <v>2</v>
      </c>
      <c r="KT139" s="19" t="b">
        <f t="shared" ca="1" si="1105"/>
        <v>0</v>
      </c>
      <c r="KU139" s="19" t="str">
        <f t="shared" ca="1" si="1105"/>
        <v>-</v>
      </c>
      <c r="KV139" s="5" t="str">
        <f t="shared" ca="1" si="1086"/>
        <v>-</v>
      </c>
      <c r="KW139" s="5" t="str">
        <f t="shared" ca="1" si="1086"/>
        <v>-</v>
      </c>
      <c r="KX139" s="5" t="str">
        <f t="shared" ca="1" si="1086"/>
        <v>-</v>
      </c>
      <c r="KY139" s="5" t="str">
        <f t="shared" ca="1" si="1086"/>
        <v>-</v>
      </c>
      <c r="KZ139" s="19" t="b">
        <f t="shared" ca="1" si="1106"/>
        <v>0</v>
      </c>
      <c r="LA139" s="19" t="str">
        <f t="shared" ca="1" si="1106"/>
        <v>-</v>
      </c>
      <c r="LB139" s="19" t="str">
        <f t="shared" ca="1" si="1106"/>
        <v>-</v>
      </c>
      <c r="LC139" s="19" t="b">
        <f t="shared" ca="1" si="1106"/>
        <v>1</v>
      </c>
      <c r="LD139" s="19">
        <f t="shared" ca="1" si="1106"/>
        <v>0.75</v>
      </c>
      <c r="LE139" s="19">
        <f t="shared" ca="1" si="1106"/>
        <v>0.75</v>
      </c>
      <c r="LF139" s="19">
        <f t="shared" ca="1" si="1106"/>
        <v>0.99</v>
      </c>
      <c r="LG139" s="19">
        <f t="shared" ca="1" si="1106"/>
        <v>0.5</v>
      </c>
      <c r="LH139" s="19">
        <f t="shared" ca="1" si="1106"/>
        <v>0</v>
      </c>
      <c r="LI139" s="19">
        <f t="shared" ca="1" si="1106"/>
        <v>0</v>
      </c>
      <c r="LJ139" s="19" t="str">
        <f t="shared" ca="1" si="1106"/>
        <v>-</v>
      </c>
      <c r="LK139" s="5" t="str" cm="1">
        <f t="array" aca="1" ref="LK139" ca="1">INDEX(i.meatgrid,$Q139,LK$7)</f>
        <v>-</v>
      </c>
      <c r="LL139" s="19" t="str">
        <f t="shared" ca="1" si="1106"/>
        <v>-</v>
      </c>
      <c r="LM139" s="5">
        <f t="shared" ca="1" si="1088"/>
        <v>1</v>
      </c>
      <c r="LN139" s="9"/>
      <c r="LO139" s="19">
        <f t="shared" ca="1" si="1106"/>
        <v>70</v>
      </c>
      <c r="LP139" s="19">
        <f t="shared" ca="1" si="1089"/>
        <v>50</v>
      </c>
      <c r="LQ139" s="19">
        <f t="shared" ca="1" si="1089"/>
        <v>80</v>
      </c>
      <c r="LR139" s="19">
        <f t="shared" ca="1" si="1089"/>
        <v>50</v>
      </c>
      <c r="LS139" s="5" t="b" cm="1">
        <f t="array" aca="1" ref="LS139" ca="1">INDEX(i.meatgrid,$Q139,LS$7)</f>
        <v>0</v>
      </c>
      <c r="LT139" s="5" t="b" cm="1">
        <f t="array" aca="1" ref="LT139" ca="1">INDEX(i.meatgrid,$Q139,LT$7)</f>
        <v>0</v>
      </c>
      <c r="LU139" s="5" t="str" cm="1">
        <f t="array" aca="1" ref="LU139" ca="1">INDEX(i.meatgrid,$Q139,LU$7)</f>
        <v>-</v>
      </c>
      <c r="LV139" s="5" cm="1">
        <f t="array" aca="1" ref="LV139" ca="1">INDEX(i.meatgrid,$Q139,LV$7)</f>
        <v>40</v>
      </c>
      <c r="LW139" s="19">
        <f t="shared" ca="1" si="1090"/>
        <v>1</v>
      </c>
      <c r="LX139" s="5">
        <f t="shared" ca="1" si="1091"/>
        <v>1</v>
      </c>
      <c r="LY139" s="5" cm="1">
        <f t="array" aca="1" ref="LY139" ca="1">INDEX(i.meatgrid,$Q139,LY$7)</f>
        <v>1</v>
      </c>
      <c r="LZ139" s="5" cm="1">
        <f t="array" aca="1" ref="LZ139" ca="1">INDEX(i.meatgrid,$Q139,LZ$7)</f>
        <v>0</v>
      </c>
      <c r="MA139" s="5" cm="1">
        <f t="array" aca="1" ref="MA139" ca="1">INDEX(i.meatgrid,$Q139,MA$7)</f>
        <v>0</v>
      </c>
      <c r="MB139" s="5" cm="1">
        <f t="array" aca="1" ref="MB139" ca="1">INDEX(i.meatgrid,$Q139,MB$7)</f>
        <v>0</v>
      </c>
      <c r="MC139" s="5" cm="1">
        <f t="array" aca="1" ref="MC139" ca="1">INDEX(i.meatgrid,$Q139,MC$7)</f>
        <v>0</v>
      </c>
      <c r="MD139" s="5" cm="1">
        <f t="array" aca="1" ref="MD139" ca="1">INDEX(i.meatgrid,$Q139,MD$7)</f>
        <v>1</v>
      </c>
      <c r="ME139" s="5" cm="1">
        <f t="array" aca="1" ref="ME139" ca="1">INDEX(i.meatgrid,$Q139,ME$7)</f>
        <v>1</v>
      </c>
      <c r="MF139" s="5" cm="1">
        <f t="array" aca="1" ref="MF139" ca="1">INDEX(i.meatgrid,$Q139,MF$7)</f>
        <v>1</v>
      </c>
      <c r="MG139" s="19">
        <f t="shared" ca="1" si="1092"/>
        <v>1</v>
      </c>
      <c r="MH139" s="9"/>
      <c r="MI139" s="19" t="b">
        <f t="shared" ca="1" si="1093"/>
        <v>0</v>
      </c>
      <c r="MJ139" s="19" t="b">
        <f t="shared" ca="1" si="1093"/>
        <v>0</v>
      </c>
      <c r="MK139" s="19">
        <f t="shared" ca="1" si="1093"/>
        <v>1</v>
      </c>
      <c r="ML139" s="19">
        <f t="shared" ca="1" si="1093"/>
        <v>0.75</v>
      </c>
      <c r="MM139" s="19">
        <f t="shared" ca="1" si="1093"/>
        <v>0.75</v>
      </c>
      <c r="MN139" s="19">
        <f t="shared" ca="1" si="1093"/>
        <v>0.8</v>
      </c>
      <c r="MO139" s="19">
        <f t="shared" ca="1" si="1093"/>
        <v>0.82499999999999996</v>
      </c>
      <c r="MP139" s="19">
        <f t="shared" ca="1" si="1093"/>
        <v>0.875</v>
      </c>
      <c r="MQ139" s="19">
        <f t="shared" ca="1" si="1093"/>
        <v>0.9</v>
      </c>
      <c r="MR139" s="19">
        <f t="shared" ca="1" si="1093"/>
        <v>1</v>
      </c>
      <c r="MS139" s="19">
        <f t="shared" ca="1" si="1093"/>
        <v>0.875</v>
      </c>
      <c r="MT139" s="19" t="b">
        <f t="shared" ca="1" si="1093"/>
        <v>1</v>
      </c>
      <c r="MU139" s="19">
        <f t="shared" ca="1" si="1093"/>
        <v>74.989999999999995</v>
      </c>
      <c r="MV139" s="19" t="str">
        <f t="shared" ca="1" si="1093"/>
        <v>-</v>
      </c>
      <c r="MW139" s="19" t="str">
        <f t="shared" ca="1" si="1093"/>
        <v>-</v>
      </c>
      <c r="MX139" s="19" t="str">
        <f t="shared" ca="1" si="1093"/>
        <v>-</v>
      </c>
      <c r="MY139" s="19" t="str">
        <f t="shared" ca="1" si="1094"/>
        <v>-</v>
      </c>
      <c r="MZ139" s="19" t="str">
        <f t="shared" ca="1" si="1094"/>
        <v>-</v>
      </c>
      <c r="NA139" s="19" t="str">
        <f t="shared" ca="1" si="1094"/>
        <v>-</v>
      </c>
      <c r="NB139" s="19" t="str">
        <f t="shared" ca="1" si="1094"/>
        <v>-</v>
      </c>
      <c r="NC139" s="19">
        <f t="shared" ca="1" si="1094"/>
        <v>36.99</v>
      </c>
      <c r="ND139" s="19">
        <f t="shared" ca="1" si="1094"/>
        <v>36.99</v>
      </c>
      <c r="NE139" s="19" t="str">
        <f t="shared" ca="1" si="1094"/>
        <v>-</v>
      </c>
      <c r="NF139" s="19" t="str">
        <f t="shared" ca="1" si="1094"/>
        <v>-</v>
      </c>
      <c r="NG139" s="19" t="str">
        <f t="shared" ca="1" si="1094"/>
        <v>-</v>
      </c>
      <c r="NH139" s="19" t="str">
        <f t="shared" ca="1" si="1094"/>
        <v>-</v>
      </c>
      <c r="NI139" s="19" t="str">
        <f t="shared" ca="1" si="1094"/>
        <v>-</v>
      </c>
      <c r="NJ139" s="19">
        <f t="shared" ca="1" si="1094"/>
        <v>49.99</v>
      </c>
      <c r="NK139" s="19">
        <f t="shared" ca="1" si="1094"/>
        <v>49.99</v>
      </c>
      <c r="NL139" s="19">
        <f t="shared" ca="1" si="1094"/>
        <v>49.99</v>
      </c>
      <c r="NM139" s="19">
        <f t="shared" ca="1" si="1094"/>
        <v>49.99</v>
      </c>
      <c r="NN139" s="19">
        <f t="shared" ca="1" si="1094"/>
        <v>49.99</v>
      </c>
      <c r="NO139" s="19">
        <f t="shared" ca="1" si="1094"/>
        <v>49.99</v>
      </c>
      <c r="NP139" s="19">
        <f t="shared" ca="1" si="1094"/>
        <v>49.99</v>
      </c>
      <c r="NQ139" s="19">
        <f t="shared" ca="1" si="1094"/>
        <v>49.99</v>
      </c>
      <c r="NR139" s="19">
        <f t="shared" ca="1" si="1094"/>
        <v>412.99</v>
      </c>
      <c r="NS139" s="19">
        <f t="shared" ca="1" si="1094"/>
        <v>412.99</v>
      </c>
      <c r="NT139" s="19" t="str">
        <f t="shared" ca="1" si="1094"/>
        <v>-</v>
      </c>
      <c r="NU139" s="19" t="str">
        <f t="shared" ca="1" si="1094"/>
        <v>-</v>
      </c>
      <c r="NV139" s="19" t="str">
        <f t="shared" ca="1" si="1094"/>
        <v>-</v>
      </c>
      <c r="NW139" s="19" t="str">
        <f t="shared" ca="1" si="1094"/>
        <v>-</v>
      </c>
      <c r="NX139" s="19" t="str">
        <f t="shared" ca="1" si="1094"/>
        <v>-</v>
      </c>
      <c r="NY139" s="19">
        <f t="shared" ca="1" si="1094"/>
        <v>6.8900000000000006</v>
      </c>
      <c r="NZ139" s="19">
        <f t="shared" ca="1" si="1094"/>
        <v>6.8900000000000006</v>
      </c>
      <c r="OA139" s="19">
        <f t="shared" ca="1" si="1094"/>
        <v>6.8900000000000006</v>
      </c>
      <c r="OB139" s="19">
        <f t="shared" ca="1" si="1094"/>
        <v>6.8900000000000006</v>
      </c>
      <c r="OC139" s="19">
        <f t="shared" ca="1" si="1094"/>
        <v>6.8900000000000006</v>
      </c>
      <c r="OD139" s="19">
        <f t="shared" ca="1" si="1094"/>
        <v>6.8900000000000006</v>
      </c>
      <c r="OE139" s="19">
        <f t="shared" ca="1" si="1094"/>
        <v>6.8900000000000006</v>
      </c>
      <c r="OF139" s="19">
        <f t="shared" ca="1" si="1094"/>
        <v>6.8900000000000006</v>
      </c>
      <c r="OG139" s="19">
        <f t="shared" ca="1" si="1094"/>
        <v>346.99</v>
      </c>
      <c r="OH139" s="19">
        <f t="shared" ca="1" si="1094"/>
        <v>346.99</v>
      </c>
      <c r="OI139" s="19" t="str">
        <f t="shared" ca="1" si="1094"/>
        <v>-</v>
      </c>
      <c r="OJ139" s="19" t="str">
        <f t="shared" ca="1" si="1094"/>
        <v>-</v>
      </c>
      <c r="OK139" s="19" t="str">
        <f t="shared" ca="1" si="1094"/>
        <v>-</v>
      </c>
      <c r="OL139" s="19" t="str">
        <f t="shared" ca="1" si="1094"/>
        <v>-</v>
      </c>
      <c r="OM139" s="19" t="str">
        <f t="shared" ca="1" si="1094"/>
        <v>-</v>
      </c>
      <c r="ON139" s="19">
        <f t="shared" ca="1" si="1094"/>
        <v>0</v>
      </c>
      <c r="OO139" s="24">
        <v>0</v>
      </c>
    </row>
    <row r="140" spans="1:405" outlineLevel="2">
      <c r="A140" s="21">
        <f t="shared" si="158"/>
        <v>135</v>
      </c>
      <c r="B140" s="222">
        <f t="shared" ca="1" si="1107"/>
        <v>130</v>
      </c>
      <c r="C140">
        <v>204</v>
      </c>
      <c r="D140" s="549" t="str">
        <f t="shared" ca="1" si="1056"/>
        <v>GSM</v>
      </c>
      <c r="E140" t="b">
        <v>0</v>
      </c>
      <c r="F140" t="b">
        <v>0</v>
      </c>
      <c r="G140" t="b">
        <f t="shared" si="1057"/>
        <v>0</v>
      </c>
      <c r="H140" s="237">
        <f t="shared" ca="1" si="1108"/>
        <v>2</v>
      </c>
      <c r="I140" s="237">
        <f t="shared" ca="1" si="1108"/>
        <v>1</v>
      </c>
      <c r="J140" s="237" t="str">
        <f t="shared" ca="1" si="1108"/>
        <v/>
      </c>
      <c r="K140" s="237">
        <f t="shared" ca="1" si="1108"/>
        <v>2</v>
      </c>
      <c r="L140" s="237">
        <f t="shared" ca="1" si="1095"/>
        <v>2</v>
      </c>
      <c r="M140" s="237">
        <f t="shared" ca="1" si="1095"/>
        <v>2</v>
      </c>
      <c r="N140" s="237">
        <f t="shared" ca="1" si="1108"/>
        <v>3</v>
      </c>
      <c r="O140" s="237">
        <f t="shared" ca="1" si="1095"/>
        <v>1</v>
      </c>
      <c r="P140" s="237">
        <f t="shared" ca="1" si="1108"/>
        <v>1</v>
      </c>
      <c r="Q140" s="237">
        <f t="shared" ca="1" si="1108"/>
        <v>5</v>
      </c>
      <c r="R140" s="237">
        <f t="shared" ca="1" si="1108"/>
        <v>1</v>
      </c>
      <c r="S140" s="237">
        <f t="shared" ca="1" si="1108"/>
        <v>1</v>
      </c>
      <c r="T140" s="237">
        <f t="shared" ca="1" si="1108"/>
        <v>1</v>
      </c>
      <c r="U140" s="275"/>
      <c r="V140" s="275"/>
      <c r="W140" s="237">
        <f t="shared" ca="1" si="1096"/>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58"/>
        <v>2</v>
      </c>
      <c r="AH140" s="5">
        <f t="shared" ca="1" si="1058"/>
        <v>0</v>
      </c>
      <c r="AI140" s="5">
        <f t="shared" ca="1" si="1059"/>
        <v>1</v>
      </c>
      <c r="AJ140">
        <f t="shared" ca="1" si="1060"/>
        <v>1</v>
      </c>
      <c r="AK140">
        <v>1</v>
      </c>
      <c r="AL140" s="231" t="str">
        <f ca="1">TEXT(LEFT(OFFSET(AL140,-1,0),5)+1,"00000")&amp;MID(OFFSET(AL140,-1,0),6,FIND(" ",OFFSET(AL140,-1,0),7)-5)
&amp; $D140           &amp; " Day"&amp;INDEX(i.DOY,$N140,1)              &amp; IF($IG140=0," FWM","")&amp;IF($IG140=1," MWM","")&amp;IF($IG140=5," Mat","")&amp;IF($IH140=TRUE,"&amp;BBT","    ")
&amp;INDEX(DataMaster!$B$98:$B$104,$Q140,0)    &amp;IF(JL140," SR"&amp;JM140,"")&amp; " WP"&amp;TEXT($LW140*100,"000p")           &amp; " MP"&amp;TEXT($LX140*100,"000p")           &amp; " GP"&amp;TEXT($MG140*100,"000p")
&amp; " (F"&amp;3+COUNTIF($CV140:$CY140,TRUE)&amp;3&amp;"N"&amp;$DM140&amp;$DN140&amp;")"</f>
        <v>00006 FeedSupply_DSP GSM Day204 MWM    Air SR9.73275 WP100p MP100p GP100p (F33N11)</v>
      </c>
      <c r="AM140" s="9" t="str">
        <f ca="1">IF(COUNTIF(AL$5:AL140,AL140)=1,"-","Dup")</f>
        <v>-</v>
      </c>
      <c r="AN140" s="9"/>
      <c r="AO140" s="237" t="str">
        <f t="shared" ca="1" si="1109"/>
        <v>-</v>
      </c>
      <c r="AP140" s="237" t="str">
        <f t="shared" ca="1" si="1109"/>
        <v>-</v>
      </c>
      <c r="AQ140" s="237" t="str">
        <f t="shared" ca="1" si="1109"/>
        <v>-</v>
      </c>
      <c r="AR140" s="237" t="str">
        <f t="shared" ca="1" si="1109"/>
        <v>-</v>
      </c>
      <c r="AS140" s="237" t="str">
        <f t="shared" ca="1" si="1109"/>
        <v>-</v>
      </c>
      <c r="AT140" s="237" t="str">
        <f t="shared" ca="1" si="1109"/>
        <v>-</v>
      </c>
      <c r="AU140" s="237" t="str">
        <f t="shared" ca="1" si="1109"/>
        <v>-</v>
      </c>
      <c r="AV140" s="237" t="str">
        <f t="shared" ca="1" si="1109"/>
        <v>-</v>
      </c>
      <c r="AW140" s="9"/>
      <c r="AX140" s="5" t="b">
        <f t="shared" ca="1" si="1061"/>
        <v>0</v>
      </c>
      <c r="AY140" s="5" t="str">
        <f t="shared" ca="1" si="1061"/>
        <v>-</v>
      </c>
      <c r="AZ140" s="5" t="b">
        <f t="shared" ca="1" si="1061"/>
        <v>0</v>
      </c>
      <c r="BA140" s="5" t="b">
        <f t="shared" ca="1" si="1061"/>
        <v>1</v>
      </c>
      <c r="BB140" s="5" t="b">
        <f t="shared" ca="1" si="1061"/>
        <v>1</v>
      </c>
      <c r="BC140" s="144">
        <f t="shared" ca="1" si="1061"/>
        <v>0</v>
      </c>
      <c r="BD140" s="19" t="b">
        <f t="shared" ca="1" si="1062"/>
        <v>1</v>
      </c>
      <c r="BE140" s="9"/>
      <c r="BF140" s="5" t="str">
        <f t="shared" ca="1" si="1063"/>
        <v>-</v>
      </c>
      <c r="BG140" s="19" t="str">
        <f t="shared" ca="1" si="1064"/>
        <v>-</v>
      </c>
      <c r="BH140" s="19" t="str">
        <f t="shared" ca="1" si="1064"/>
        <v>-</v>
      </c>
      <c r="BI140" s="19" t="str">
        <f t="shared" ca="1" si="1064"/>
        <v>-</v>
      </c>
      <c r="BJ140" s="5" t="str">
        <f t="shared" ca="1" si="1065"/>
        <v>-</v>
      </c>
      <c r="BK140" s="19" t="str">
        <f t="shared" ca="1" si="1066"/>
        <v>-</v>
      </c>
      <c r="BL140" s="5" t="str">
        <f t="shared" ca="1" si="1067"/>
        <v>-</v>
      </c>
      <c r="BM140" s="19" t="str">
        <f t="shared" ca="1" si="1068"/>
        <v>-</v>
      </c>
      <c r="BN140" s="19" t="str">
        <f t="shared" ca="1" si="1068"/>
        <v>-</v>
      </c>
      <c r="BO140" s="19" t="str">
        <f t="shared" ca="1" si="1068"/>
        <v>-</v>
      </c>
      <c r="BP140" s="5" t="str">
        <f t="shared" ca="1" si="1069"/>
        <v>-</v>
      </c>
      <c r="BQ140" s="9"/>
      <c r="BR140" s="19" t="str">
        <f t="shared" ca="1" si="1070"/>
        <v>-</v>
      </c>
      <c r="BS140" s="19" t="str">
        <f t="shared" ca="1" si="1070"/>
        <v>-</v>
      </c>
      <c r="BT140" s="19" t="str">
        <f t="shared" ca="1" si="1070"/>
        <v>-</v>
      </c>
      <c r="BU140" s="19" t="str">
        <f t="shared" ca="1" si="1070"/>
        <v>-</v>
      </c>
      <c r="BV140" s="19" t="str">
        <f t="shared" ca="1" si="1070"/>
        <v>-</v>
      </c>
      <c r="BW140" s="19" t="str">
        <f t="shared" ca="1" si="1070"/>
        <v>-</v>
      </c>
      <c r="BX140" s="19" t="str">
        <f t="shared" ca="1" si="1070"/>
        <v>-</v>
      </c>
      <c r="BY140" s="19" t="str">
        <f t="shared" ca="1" si="1070"/>
        <v>-</v>
      </c>
      <c r="BZ140" s="19" t="str">
        <f t="shared" ca="1" si="1070"/>
        <v>-</v>
      </c>
      <c r="CA140" s="19" t="str">
        <f t="shared" ca="1" si="1070"/>
        <v>-</v>
      </c>
      <c r="CB140" s="9"/>
      <c r="CC140" s="237" t="b">
        <f t="shared" ca="1" si="1115"/>
        <v>1</v>
      </c>
      <c r="CD140" s="12" t="b">
        <v>1</v>
      </c>
      <c r="CE140" s="237" t="b">
        <f t="shared" ca="1" si="1115"/>
        <v>1</v>
      </c>
      <c r="CF140" s="251">
        <f t="shared" ca="1" si="1110"/>
        <v>5101</v>
      </c>
      <c r="CG140" s="12" t="b">
        <v>1</v>
      </c>
      <c r="CH140" s="12">
        <v>0</v>
      </c>
      <c r="CI140" s="12" t="b">
        <v>0</v>
      </c>
      <c r="CJ140" s="237">
        <f t="shared" ca="1" si="1111"/>
        <v>5106</v>
      </c>
      <c r="CK140" s="19" t="str">
        <f t="shared" ca="1" si="1098"/>
        <v>-</v>
      </c>
      <c r="CL140" s="12">
        <v>1</v>
      </c>
      <c r="CM140" s="12">
        <v>1</v>
      </c>
      <c r="CN140" s="9"/>
      <c r="CO140" s="444">
        <f t="shared" ca="1" si="1072"/>
        <v>652</v>
      </c>
      <c r="CP140" s="444">
        <f t="shared" ca="1" si="1072"/>
        <v>686</v>
      </c>
      <c r="CQ140" s="444">
        <f t="shared" ca="1" si="1072"/>
        <v>721</v>
      </c>
      <c r="CR140" s="152">
        <f t="shared" ca="1" si="1073"/>
        <v>378</v>
      </c>
      <c r="CS140" s="152">
        <f t="shared" ca="1" si="1073"/>
        <v>413</v>
      </c>
      <c r="CT140" s="152">
        <f t="shared" ca="1" si="1073"/>
        <v>448</v>
      </c>
      <c r="CU140" s="19" t="str">
        <f t="shared" ca="1" si="1074"/>
        <v>-</v>
      </c>
      <c r="CV140" s="19" t="str">
        <f t="shared" ca="1" si="1074"/>
        <v>-</v>
      </c>
      <c r="CW140" s="19" t="str">
        <f t="shared" ca="1" si="1074"/>
        <v>-</v>
      </c>
      <c r="CX140" s="19" t="str">
        <f t="shared" ca="1" si="1074"/>
        <v>-</v>
      </c>
      <c r="CY140" s="19" t="str">
        <f t="shared" ca="1" si="1074"/>
        <v>-</v>
      </c>
      <c r="CZ140" s="19" t="b">
        <f t="shared" ca="1" si="1074"/>
        <v>1</v>
      </c>
      <c r="DA140" s="19">
        <f t="shared" ca="1" si="1074"/>
        <v>0</v>
      </c>
      <c r="DB140" s="19">
        <f t="shared" ca="1" si="1074"/>
        <v>0</v>
      </c>
      <c r="DC140" s="19">
        <f t="shared" ca="1" si="1074"/>
        <v>0</v>
      </c>
      <c r="DD140" s="19">
        <f t="shared" ca="1" si="1074"/>
        <v>0</v>
      </c>
      <c r="DE140" s="19">
        <f t="shared" ca="1" si="1074"/>
        <v>0</v>
      </c>
      <c r="DF140" s="19">
        <f t="shared" ca="1" si="1074"/>
        <v>0</v>
      </c>
      <c r="DG140" s="19">
        <f t="shared" ca="1" si="1074"/>
        <v>0</v>
      </c>
      <c r="DH140" s="19">
        <f t="shared" ca="1" si="1074"/>
        <v>0</v>
      </c>
      <c r="DI140" s="19">
        <f t="shared" ca="1" si="1074"/>
        <v>0</v>
      </c>
      <c r="DJ140" s="19">
        <f t="shared" ca="1" si="1074"/>
        <v>0</v>
      </c>
      <c r="DK140" s="19">
        <f t="shared" ca="1" si="1074"/>
        <v>0</v>
      </c>
      <c r="DL140" s="19">
        <f t="shared" ca="1" si="1075"/>
        <v>0</v>
      </c>
      <c r="DM140" s="12">
        <v>1</v>
      </c>
      <c r="DN140" s="12">
        <v>1</v>
      </c>
      <c r="DO140" s="19">
        <f t="shared" ca="1" si="1112"/>
        <v>0</v>
      </c>
      <c r="DP140" s="19" t="str">
        <f t="shared" ca="1" si="1112"/>
        <v>-</v>
      </c>
      <c r="DQ140" s="19" t="str">
        <f t="shared" ca="1" si="1112"/>
        <v>-</v>
      </c>
      <c r="DR140" s="19" t="str">
        <f t="shared" ca="1" si="1112"/>
        <v>-</v>
      </c>
      <c r="DS140" s="19" t="str">
        <f t="shared" ca="1" si="1075"/>
        <v>-</v>
      </c>
      <c r="DT140" s="19" t="str">
        <f t="shared" ca="1" si="1075"/>
        <v>-</v>
      </c>
      <c r="DU140" s="19">
        <f t="shared" ca="1" si="1075"/>
        <v>0</v>
      </c>
      <c r="DV140" s="19" t="str">
        <f t="shared" ca="1" si="1075"/>
        <v>-</v>
      </c>
      <c r="DW140" s="19" t="str">
        <f t="shared" ca="1" si="1075"/>
        <v>-</v>
      </c>
      <c r="DX140" s="19" t="str">
        <f t="shared" ca="1" si="1075"/>
        <v>-</v>
      </c>
      <c r="DY140" s="19" t="str">
        <f t="shared" ca="1" si="1075"/>
        <v>-</v>
      </c>
      <c r="DZ140" s="19" t="str">
        <f t="shared" ca="1" si="1075"/>
        <v>-</v>
      </c>
      <c r="EA140" s="19" t="str">
        <f t="shared" ca="1" si="1075"/>
        <v>-</v>
      </c>
      <c r="EB140" s="19" t="str">
        <f t="shared" ca="1" si="1075"/>
        <v>-</v>
      </c>
      <c r="EC140" s="19" t="str">
        <f t="shared" ca="1" si="1075"/>
        <v>-</v>
      </c>
      <c r="ED140" s="19">
        <f t="shared" ca="1" si="1075"/>
        <v>0</v>
      </c>
      <c r="EE140" s="19">
        <f t="shared" ca="1" si="1075"/>
        <v>0</v>
      </c>
      <c r="EF140" s="19">
        <f t="shared" ca="1" si="1075"/>
        <v>0</v>
      </c>
      <c r="EG140" s="124">
        <f t="shared" ref="EG140:EX140" ca="1" si="1117">IF(AND($K140=EG$9,$N140=EG$11,$AB140=EG$8,$AI140=EG$12),INDEX(i.FS_Strategy,$AC140+1,$AB140),0)</f>
        <v>0</v>
      </c>
      <c r="EH140" s="124">
        <f t="shared" ca="1" si="1117"/>
        <v>0</v>
      </c>
      <c r="EI140" s="124">
        <f t="shared" ca="1" si="1117"/>
        <v>0</v>
      </c>
      <c r="EJ140" s="124">
        <f t="shared" ca="1" si="1117"/>
        <v>0</v>
      </c>
      <c r="EK140" s="124">
        <f t="shared" ca="1" si="1117"/>
        <v>0</v>
      </c>
      <c r="EL140" s="124">
        <f t="shared" ca="1" si="1117"/>
        <v>0</v>
      </c>
      <c r="EM140" s="124">
        <f t="shared" ca="1" si="1117"/>
        <v>0</v>
      </c>
      <c r="EN140" s="124">
        <f t="shared" ca="1" si="1117"/>
        <v>0</v>
      </c>
      <c r="EO140" s="124">
        <f t="shared" ca="1" si="1117"/>
        <v>0</v>
      </c>
      <c r="EP140" s="124">
        <f t="shared" ca="1" si="1117"/>
        <v>0</v>
      </c>
      <c r="EQ140" s="124">
        <f t="shared" ca="1" si="1117"/>
        <v>0</v>
      </c>
      <c r="ER140" s="124">
        <f t="shared" ca="1" si="1117"/>
        <v>0</v>
      </c>
      <c r="ES140" s="124">
        <f t="shared" ca="1" si="1117"/>
        <v>0</v>
      </c>
      <c r="ET140" s="124">
        <f t="shared" ca="1" si="1117"/>
        <v>0</v>
      </c>
      <c r="EU140" s="124">
        <f t="shared" ca="1" si="1117"/>
        <v>0</v>
      </c>
      <c r="EV140" s="124">
        <f t="shared" ca="1" si="1117"/>
        <v>0</v>
      </c>
      <c r="EW140" s="124">
        <f t="shared" ca="1" si="1117"/>
        <v>0</v>
      </c>
      <c r="EX140" s="124">
        <f t="shared" ca="1" si="1117"/>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18">IF(AND($K140=FB$9,$N140=FB$11,$AB140=FB$8),INDEX(i.FS_Strategy,$AE140+1,$AB140),0)</f>
        <v>0</v>
      </c>
      <c r="FC140" s="125">
        <f t="shared" ca="1" si="1118"/>
        <v>0</v>
      </c>
      <c r="FD140" s="125">
        <f t="shared" ca="1" si="1118"/>
        <v>0</v>
      </c>
      <c r="FE140" s="125">
        <f t="shared" ca="1" si="1118"/>
        <v>0</v>
      </c>
      <c r="FF140" s="125">
        <f t="shared" ca="1" si="1118"/>
        <v>0</v>
      </c>
      <c r="FG140" s="125">
        <f t="shared" ca="1" si="1118"/>
        <v>0</v>
      </c>
      <c r="FH140" s="125">
        <f t="shared" ca="1" si="1118"/>
        <v>0</v>
      </c>
      <c r="FI140" s="125">
        <f t="shared" ca="1" si="1118"/>
        <v>0</v>
      </c>
      <c r="FJ140" s="125">
        <f t="shared" ca="1" si="1118"/>
        <v>0</v>
      </c>
      <c r="FK140" s="125">
        <f t="shared" ca="1" si="1118"/>
        <v>0</v>
      </c>
      <c r="FL140" s="125">
        <f t="shared" ca="1" si="1118"/>
        <v>0</v>
      </c>
      <c r="FM140" s="125">
        <f t="shared" ca="1" si="1118"/>
        <v>0</v>
      </c>
      <c r="FN140" s="125">
        <f t="shared" ca="1" si="1118"/>
        <v>0</v>
      </c>
      <c r="FO140" s="124">
        <f t="shared" ref="FO140:GF140" ca="1" si="1119">IF(AND($K140=FO$9,$N140=FO$11,$AB140=FO$8,$AI140=FO$12),INDEX(i.FS_Strategy,$AC140+1,$AB140),0)</f>
        <v>0</v>
      </c>
      <c r="FP140" s="124">
        <f t="shared" ca="1" si="1119"/>
        <v>0</v>
      </c>
      <c r="FQ140" s="124">
        <f t="shared" ca="1" si="1119"/>
        <v>0</v>
      </c>
      <c r="FR140" s="124">
        <f t="shared" ca="1" si="1119"/>
        <v>0</v>
      </c>
      <c r="FS140" s="124">
        <f t="shared" ca="1" si="1119"/>
        <v>0</v>
      </c>
      <c r="FT140" s="124">
        <f t="shared" ca="1" si="1119"/>
        <v>0</v>
      </c>
      <c r="FU140" s="124">
        <f t="shared" ca="1" si="1119"/>
        <v>0</v>
      </c>
      <c r="FV140" s="124">
        <f t="shared" ca="1" si="1119"/>
        <v>0</v>
      </c>
      <c r="FW140" s="124">
        <f t="shared" ca="1" si="1119"/>
        <v>0</v>
      </c>
      <c r="FX140" s="124">
        <f t="shared" ca="1" si="1119"/>
        <v>0</v>
      </c>
      <c r="FY140" s="124">
        <f t="shared" ca="1" si="1119"/>
        <v>0</v>
      </c>
      <c r="FZ140" s="124">
        <f t="shared" ca="1" si="1119"/>
        <v>0</v>
      </c>
      <c r="GA140" s="124">
        <f t="shared" ca="1" si="1119"/>
        <v>0</v>
      </c>
      <c r="GB140" s="124">
        <f t="shared" ca="1" si="1119"/>
        <v>0</v>
      </c>
      <c r="GC140" s="124">
        <f t="shared" ca="1" si="1119"/>
        <v>0</v>
      </c>
      <c r="GD140" s="124">
        <f t="shared" ca="1" si="1119"/>
        <v>0</v>
      </c>
      <c r="GE140" s="124">
        <f t="shared" ca="1" si="1119"/>
        <v>0</v>
      </c>
      <c r="GF140" s="124">
        <f t="shared" ca="1" si="1119"/>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20">IF(AND($K140=GJ$9,$N140=GJ$11,$AB140=GJ$8),INDEX(i.FS_Strategy,$AE140+1,$AB140),0)</f>
        <v>0</v>
      </c>
      <c r="GK140" s="125">
        <f t="shared" ca="1" si="1120"/>
        <v>0</v>
      </c>
      <c r="GL140" s="125">
        <f t="shared" ca="1" si="1120"/>
        <v>0</v>
      </c>
      <c r="GM140" s="125">
        <f t="shared" ca="1" si="1120"/>
        <v>0</v>
      </c>
      <c r="GN140" s="125">
        <f t="shared" ca="1" si="1120"/>
        <v>0</v>
      </c>
      <c r="GO140" s="125">
        <f t="shared" ca="1" si="1120"/>
        <v>0</v>
      </c>
      <c r="GP140" s="125">
        <f t="shared" ca="1" si="1120"/>
        <v>0</v>
      </c>
      <c r="GQ140" s="125">
        <f t="shared" ca="1" si="1120"/>
        <v>0</v>
      </c>
      <c r="GR140" s="125">
        <f t="shared" ca="1" si="1120"/>
        <v>0</v>
      </c>
      <c r="GS140" s="125">
        <f t="shared" ca="1" si="1120"/>
        <v>0</v>
      </c>
      <c r="GT140" s="125">
        <f t="shared" ca="1" si="1120"/>
        <v>0</v>
      </c>
      <c r="GU140" s="125">
        <f t="shared" ca="1" si="1120"/>
        <v>0</v>
      </c>
      <c r="GV140" s="125">
        <f t="shared" ca="1" si="1120"/>
        <v>0</v>
      </c>
      <c r="GW140" s="124">
        <f t="shared" ref="GW140:HN140" ca="1" si="1121">IF(AND($K140=GW$9,$N140=GW$11,$AB140=GW$8,$AI140=GW$12),INDEX(i.FS_Strategy,$AC140+1,$AB140),0)</f>
        <v>0</v>
      </c>
      <c r="GX140" s="124">
        <f t="shared" ca="1" si="1121"/>
        <v>0</v>
      </c>
      <c r="GY140" s="124">
        <f t="shared" ca="1" si="1121"/>
        <v>0</v>
      </c>
      <c r="GZ140" s="124">
        <f t="shared" ca="1" si="1121"/>
        <v>0</v>
      </c>
      <c r="HA140" s="124">
        <f t="shared" ca="1" si="1121"/>
        <v>0</v>
      </c>
      <c r="HB140" s="124">
        <f t="shared" ca="1" si="1121"/>
        <v>0</v>
      </c>
      <c r="HC140" s="124">
        <f t="shared" ca="1" si="1121"/>
        <v>0</v>
      </c>
      <c r="HD140" s="124">
        <f t="shared" ca="1" si="1121"/>
        <v>0</v>
      </c>
      <c r="HE140" s="124">
        <f t="shared" ca="1" si="1121"/>
        <v>0</v>
      </c>
      <c r="HF140" s="124">
        <f t="shared" ca="1" si="1121"/>
        <v>0</v>
      </c>
      <c r="HG140" s="124">
        <f t="shared" ca="1" si="1121"/>
        <v>0</v>
      </c>
      <c r="HH140" s="124">
        <f t="shared" ca="1" si="1121"/>
        <v>0</v>
      </c>
      <c r="HI140" s="124">
        <f t="shared" ca="1" si="1121"/>
        <v>0</v>
      </c>
      <c r="HJ140" s="124">
        <f t="shared" ca="1" si="1121"/>
        <v>0</v>
      </c>
      <c r="HK140" s="124">
        <f t="shared" ca="1" si="1121"/>
        <v>0</v>
      </c>
      <c r="HL140" s="124">
        <f t="shared" ca="1" si="1121"/>
        <v>0</v>
      </c>
      <c r="HM140" s="124">
        <f t="shared" ca="1" si="1121"/>
        <v>0</v>
      </c>
      <c r="HN140" s="124">
        <f t="shared" ca="1" si="1121"/>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22">IF(AND($K140=HR$9,$N140=HR$11,$AB140=HR$8),INDEX(i.FS_Strategy,$AE140+1,$AB140),0)</f>
        <v>0</v>
      </c>
      <c r="HS140" s="125">
        <f t="shared" ca="1" si="1122"/>
        <v>0</v>
      </c>
      <c r="HT140" s="125">
        <f t="shared" ca="1" si="1122"/>
        <v>0</v>
      </c>
      <c r="HU140" s="125">
        <f t="shared" ca="1" si="1122"/>
        <v>0</v>
      </c>
      <c r="HV140" s="125">
        <f t="shared" ca="1" si="1122"/>
        <v>0</v>
      </c>
      <c r="HW140" s="125">
        <f t="shared" ca="1" si="1122"/>
        <v>0</v>
      </c>
      <c r="HX140" s="125">
        <f t="shared" ca="1" si="1122"/>
        <v>0</v>
      </c>
      <c r="HY140" s="125">
        <f t="shared" ca="1" si="1122"/>
        <v>0</v>
      </c>
      <c r="HZ140" s="125">
        <f t="shared" ca="1" si="1122"/>
        <v>0</v>
      </c>
      <c r="IA140" s="125">
        <f t="shared" ca="1" si="1122"/>
        <v>0</v>
      </c>
      <c r="IB140" s="125">
        <f t="shared" ca="1" si="1122"/>
        <v>0</v>
      </c>
      <c r="IC140" s="125">
        <f t="shared" ca="1" si="1122"/>
        <v>0</v>
      </c>
      <c r="ID140" s="125">
        <f t="shared" ca="1" si="1122"/>
        <v>0</v>
      </c>
      <c r="IE140" s="5">
        <f t="shared" ca="1" si="1079"/>
        <v>67</v>
      </c>
      <c r="IF140" s="9"/>
      <c r="IG140" s="5">
        <f t="shared" ca="1" si="1080"/>
        <v>1</v>
      </c>
      <c r="IH140" s="5" t="b">
        <f t="shared" ca="1" si="1080"/>
        <v>0</v>
      </c>
      <c r="II140" s="19">
        <f t="shared" ca="1" si="1081"/>
        <v>0</v>
      </c>
      <c r="IJ140" s="5">
        <f t="shared" ca="1" si="1080"/>
        <v>55</v>
      </c>
      <c r="IK140" s="19">
        <f t="shared" ca="1" si="1081"/>
        <v>1</v>
      </c>
      <c r="IL140" s="19">
        <f t="shared" ca="1" si="1081"/>
        <v>0</v>
      </c>
      <c r="IM140" s="19">
        <f t="shared" ca="1" si="1081"/>
        <v>0</v>
      </c>
      <c r="IN140" s="19">
        <f t="shared" ca="1" si="1081"/>
        <v>0</v>
      </c>
      <c r="IO140" s="19">
        <f t="shared" ca="1" si="1081"/>
        <v>0</v>
      </c>
      <c r="IP140" s="19">
        <f t="shared" ca="1" si="1081"/>
        <v>0</v>
      </c>
      <c r="IQ140" s="19">
        <f t="shared" ca="1" si="1081"/>
        <v>0</v>
      </c>
      <c r="IR140" s="19">
        <f t="shared" ca="1" si="1081"/>
        <v>0</v>
      </c>
      <c r="IS140" s="19">
        <f t="shared" ca="1" si="1081"/>
        <v>0</v>
      </c>
      <c r="IT140" s="19">
        <f t="shared" ca="1" si="1081"/>
        <v>0</v>
      </c>
      <c r="IU140" s="19">
        <f t="shared" ca="1" si="1081"/>
        <v>0</v>
      </c>
      <c r="IV140" s="19">
        <f t="shared" ca="1" si="1081"/>
        <v>0</v>
      </c>
      <c r="IW140" s="19">
        <f t="shared" ca="1" si="1081"/>
        <v>0</v>
      </c>
      <c r="IX140" s="19">
        <f t="shared" ca="1" si="1081"/>
        <v>0</v>
      </c>
      <c r="IY140" s="19">
        <f t="shared" ca="1" si="1081"/>
        <v>0</v>
      </c>
      <c r="IZ140" s="19">
        <f t="shared" ca="1" si="1081"/>
        <v>0</v>
      </c>
      <c r="JA140" s="19">
        <f t="shared" ca="1" si="1081"/>
        <v>0</v>
      </c>
      <c r="JB140" s="19">
        <f t="shared" ca="1" si="1081"/>
        <v>0</v>
      </c>
      <c r="JC140" s="19">
        <f t="shared" ca="1" si="1081"/>
        <v>0</v>
      </c>
      <c r="JD140" s="19">
        <f t="shared" ca="1" si="1081"/>
        <v>0</v>
      </c>
      <c r="JE140" s="19">
        <f t="shared" ca="1" si="1081"/>
        <v>0</v>
      </c>
      <c r="JF140" s="19">
        <f t="shared" ca="1" si="1081"/>
        <v>0</v>
      </c>
      <c r="JG140" s="19">
        <f t="shared" ca="1" si="1081"/>
        <v>1</v>
      </c>
      <c r="JH140" s="19">
        <f t="shared" ca="1" si="1081"/>
        <v>0</v>
      </c>
      <c r="JI140" s="19">
        <f t="shared" ca="1" si="1081"/>
        <v>1</v>
      </c>
      <c r="JJ140" s="9"/>
      <c r="JK140" s="5" t="b">
        <f t="shared" ca="1" si="1082"/>
        <v>0</v>
      </c>
      <c r="JL140" s="19" t="b">
        <f t="shared" ca="1" si="1101"/>
        <v>1</v>
      </c>
      <c r="JM140" s="19">
        <f t="shared" ca="1" si="1101"/>
        <v>9.7327499999999993</v>
      </c>
      <c r="JN140" s="5" t="b">
        <f t="shared" ca="1" si="1083"/>
        <v>0</v>
      </c>
      <c r="JO140" s="5" t="b">
        <f t="shared" ca="1" si="1083"/>
        <v>0</v>
      </c>
      <c r="JP140" s="5" t="b">
        <f t="shared" ca="1" si="1083"/>
        <v>1</v>
      </c>
      <c r="JQ140" s="144">
        <f t="shared" ca="1" si="1102"/>
        <v>1</v>
      </c>
      <c r="JR140" s="144">
        <f t="shared" ca="1" si="1102"/>
        <v>1</v>
      </c>
      <c r="JS140" s="19" t="str">
        <f t="shared" ca="1" si="1103"/>
        <v>-</v>
      </c>
      <c r="JT140" s="19" t="str">
        <f t="shared" ca="1" si="1103"/>
        <v>-</v>
      </c>
      <c r="JU140" s="19" t="str">
        <f t="shared" ca="1" si="1103"/>
        <v>-</v>
      </c>
      <c r="JV140" s="19" t="str">
        <f t="shared" ca="1" si="1103"/>
        <v>-</v>
      </c>
      <c r="JW140" s="19">
        <f t="shared" ca="1" si="1103"/>
        <v>1</v>
      </c>
      <c r="JX140" s="19">
        <f t="shared" ca="1" si="1103"/>
        <v>0.66</v>
      </c>
      <c r="JY140" s="19" t="str">
        <f t="shared" ca="1" si="1103"/>
        <v>-</v>
      </c>
      <c r="JZ140" s="5" t="b" cm="1">
        <f t="array" aca="1" ref="JZ140" ca="1">IF(OR(KA140:KH140&lt;&gt;"-"),TRUE,"-")</f>
        <v>1</v>
      </c>
      <c r="KA140" s="237">
        <f t="shared" ca="1" si="1114"/>
        <v>2</v>
      </c>
      <c r="KB140" s="237">
        <f t="shared" ca="1" si="1114"/>
        <v>2</v>
      </c>
      <c r="KC140" s="237">
        <f t="shared" ca="1" si="1114"/>
        <v>2</v>
      </c>
      <c r="KD140" s="237">
        <f t="shared" ca="1" si="1114"/>
        <v>2</v>
      </c>
      <c r="KE140" s="237">
        <f t="shared" ca="1" si="1114"/>
        <v>2</v>
      </c>
      <c r="KF140" s="237">
        <f t="shared" ca="1" si="1114"/>
        <v>2</v>
      </c>
      <c r="KG140" s="237">
        <f t="shared" ca="1" si="1114"/>
        <v>2</v>
      </c>
      <c r="KH140" s="237">
        <f t="shared" ca="1" si="1114"/>
        <v>2</v>
      </c>
      <c r="KI140" s="5" t="str">
        <f t="array" aca="1" ref="KI140" ca="1">IF(OR(KJ140:KP140&lt;&gt;"-"),TRUE,"-")</f>
        <v>-</v>
      </c>
      <c r="KJ140" s="19" t="str">
        <f t="shared" ca="1" si="1105"/>
        <v>-</v>
      </c>
      <c r="KK140" s="19" t="str">
        <f t="shared" ca="1" si="1105"/>
        <v>-</v>
      </c>
      <c r="KL140" s="19" t="str">
        <f t="shared" ca="1" si="1105"/>
        <v>-</v>
      </c>
      <c r="KM140" s="19" t="str">
        <f t="shared" ca="1" si="1105"/>
        <v>-</v>
      </c>
      <c r="KN140" s="19" t="str">
        <f t="shared" ca="1" si="1105"/>
        <v>-</v>
      </c>
      <c r="KO140" s="19" t="str">
        <f t="shared" ca="1" si="1105"/>
        <v>-</v>
      </c>
      <c r="KP140" s="19" t="str">
        <f t="shared" ca="1" si="1105"/>
        <v>-</v>
      </c>
      <c r="KQ140" s="19" t="b">
        <f t="shared" ca="1" si="1105"/>
        <v>0</v>
      </c>
      <c r="KR140" s="144">
        <f t="shared" ca="1" si="1085"/>
        <v>2</v>
      </c>
      <c r="KS140" s="19">
        <f t="shared" ca="1" si="1105"/>
        <v>2</v>
      </c>
      <c r="KT140" s="19" t="b">
        <f t="shared" ca="1" si="1105"/>
        <v>0</v>
      </c>
      <c r="KU140" s="19" t="str">
        <f t="shared" ca="1" si="1105"/>
        <v>-</v>
      </c>
      <c r="KV140" s="5" t="str">
        <f t="shared" ca="1" si="1086"/>
        <v>-</v>
      </c>
      <c r="KW140" s="5" t="str">
        <f t="shared" ca="1" si="1086"/>
        <v>-</v>
      </c>
      <c r="KX140" s="5" t="str">
        <f t="shared" ca="1" si="1086"/>
        <v>-</v>
      </c>
      <c r="KY140" s="5" t="str">
        <f t="shared" ca="1" si="1086"/>
        <v>-</v>
      </c>
      <c r="KZ140" s="19" t="b">
        <f t="shared" ca="1" si="1106"/>
        <v>0</v>
      </c>
      <c r="LA140" s="19" t="str">
        <f t="shared" ca="1" si="1106"/>
        <v>-</v>
      </c>
      <c r="LB140" s="19" t="str">
        <f t="shared" ca="1" si="1106"/>
        <v>-</v>
      </c>
      <c r="LC140" s="19" t="b">
        <f t="shared" ca="1" si="1106"/>
        <v>1</v>
      </c>
      <c r="LD140" s="19">
        <f t="shared" ca="1" si="1106"/>
        <v>0.75</v>
      </c>
      <c r="LE140" s="19">
        <f t="shared" ca="1" si="1106"/>
        <v>0.75</v>
      </c>
      <c r="LF140" s="19">
        <f t="shared" ca="1" si="1106"/>
        <v>0.99</v>
      </c>
      <c r="LG140" s="19">
        <f t="shared" ca="1" si="1106"/>
        <v>0.5</v>
      </c>
      <c r="LH140" s="19">
        <f t="shared" ca="1" si="1106"/>
        <v>0</v>
      </c>
      <c r="LI140" s="19">
        <f t="shared" ca="1" si="1106"/>
        <v>0</v>
      </c>
      <c r="LJ140" s="19" t="str">
        <f t="shared" ca="1" si="1106"/>
        <v>-</v>
      </c>
      <c r="LK140" s="5" t="str" cm="1">
        <f t="array" aca="1" ref="LK140" ca="1">INDEX(i.meatgrid,$Q140,LK$7)</f>
        <v>-</v>
      </c>
      <c r="LL140" s="19" t="str">
        <f t="shared" ca="1" si="1106"/>
        <v>-</v>
      </c>
      <c r="LM140" s="5">
        <f t="shared" ca="1" si="1088"/>
        <v>1</v>
      </c>
      <c r="LN140" s="9"/>
      <c r="LO140" s="19">
        <f t="shared" ca="1" si="1106"/>
        <v>70</v>
      </c>
      <c r="LP140" s="19">
        <f t="shared" ca="1" si="1089"/>
        <v>50</v>
      </c>
      <c r="LQ140" s="19">
        <f t="shared" ca="1" si="1089"/>
        <v>80</v>
      </c>
      <c r="LR140" s="19">
        <f t="shared" ca="1" si="1089"/>
        <v>50</v>
      </c>
      <c r="LS140" s="5" t="b" cm="1">
        <f t="array" aca="1" ref="LS140" ca="1">INDEX(i.meatgrid,$Q140,LS$7)</f>
        <v>0</v>
      </c>
      <c r="LT140" s="5" t="b" cm="1">
        <f t="array" aca="1" ref="LT140" ca="1">INDEX(i.meatgrid,$Q140,LT$7)</f>
        <v>0</v>
      </c>
      <c r="LU140" s="5" t="str" cm="1">
        <f t="array" aca="1" ref="LU140" ca="1">INDEX(i.meatgrid,$Q140,LU$7)</f>
        <v>-</v>
      </c>
      <c r="LV140" s="5" cm="1">
        <f t="array" aca="1" ref="LV140" ca="1">INDEX(i.meatgrid,$Q140,LV$7)</f>
        <v>40</v>
      </c>
      <c r="LW140" s="19">
        <f t="shared" ca="1" si="1090"/>
        <v>1</v>
      </c>
      <c r="LX140" s="5">
        <f t="shared" ca="1" si="1091"/>
        <v>1</v>
      </c>
      <c r="LY140" s="5" cm="1">
        <f t="array" aca="1" ref="LY140" ca="1">INDEX(i.meatgrid,$Q140,LY$7)</f>
        <v>1</v>
      </c>
      <c r="LZ140" s="5" cm="1">
        <f t="array" aca="1" ref="LZ140" ca="1">INDEX(i.meatgrid,$Q140,LZ$7)</f>
        <v>0</v>
      </c>
      <c r="MA140" s="5" cm="1">
        <f t="array" aca="1" ref="MA140" ca="1">INDEX(i.meatgrid,$Q140,MA$7)</f>
        <v>0</v>
      </c>
      <c r="MB140" s="5" cm="1">
        <f t="array" aca="1" ref="MB140" ca="1">INDEX(i.meatgrid,$Q140,MB$7)</f>
        <v>0</v>
      </c>
      <c r="MC140" s="5" cm="1">
        <f t="array" aca="1" ref="MC140" ca="1">INDEX(i.meatgrid,$Q140,MC$7)</f>
        <v>0</v>
      </c>
      <c r="MD140" s="5" cm="1">
        <f t="array" aca="1" ref="MD140" ca="1">INDEX(i.meatgrid,$Q140,MD$7)</f>
        <v>1</v>
      </c>
      <c r="ME140" s="5" cm="1">
        <f t="array" aca="1" ref="ME140" ca="1">INDEX(i.meatgrid,$Q140,ME$7)</f>
        <v>1</v>
      </c>
      <c r="MF140" s="5" cm="1">
        <f t="array" aca="1" ref="MF140" ca="1">INDEX(i.meatgrid,$Q140,MF$7)</f>
        <v>1</v>
      </c>
      <c r="MG140" s="19">
        <f t="shared" ca="1" si="1092"/>
        <v>1</v>
      </c>
      <c r="MH140" s="9"/>
      <c r="MI140" s="19" t="b">
        <f t="shared" ca="1" si="1093"/>
        <v>0</v>
      </c>
      <c r="MJ140" s="19" t="b">
        <f t="shared" ca="1" si="1093"/>
        <v>0</v>
      </c>
      <c r="MK140" s="19">
        <f t="shared" ca="1" si="1093"/>
        <v>1</v>
      </c>
      <c r="ML140" s="19">
        <f t="shared" ca="1" si="1093"/>
        <v>0.75</v>
      </c>
      <c r="MM140" s="19">
        <f t="shared" ca="1" si="1093"/>
        <v>0.75</v>
      </c>
      <c r="MN140" s="19">
        <f t="shared" ca="1" si="1093"/>
        <v>0.8</v>
      </c>
      <c r="MO140" s="19">
        <f t="shared" ca="1" si="1093"/>
        <v>0.82499999999999996</v>
      </c>
      <c r="MP140" s="19">
        <f t="shared" ca="1" si="1093"/>
        <v>0.875</v>
      </c>
      <c r="MQ140" s="19">
        <f t="shared" ca="1" si="1093"/>
        <v>0.9</v>
      </c>
      <c r="MR140" s="19">
        <f t="shared" ca="1" si="1093"/>
        <v>1</v>
      </c>
      <c r="MS140" s="19">
        <f t="shared" ca="1" si="1093"/>
        <v>0.875</v>
      </c>
      <c r="MT140" s="19" t="b">
        <f t="shared" ca="1" si="1093"/>
        <v>1</v>
      </c>
      <c r="MU140" s="19">
        <f t="shared" ca="1" si="1093"/>
        <v>74.989999999999995</v>
      </c>
      <c r="MV140" s="19" t="str">
        <f t="shared" ca="1" si="1093"/>
        <v>-</v>
      </c>
      <c r="MW140" s="19" t="str">
        <f t="shared" ca="1" si="1093"/>
        <v>-</v>
      </c>
      <c r="MX140" s="19" t="str">
        <f t="shared" ca="1" si="1093"/>
        <v>-</v>
      </c>
      <c r="MY140" s="19" t="str">
        <f t="shared" ca="1" si="1094"/>
        <v>-</v>
      </c>
      <c r="MZ140" s="19" t="str">
        <f t="shared" ca="1" si="1094"/>
        <v>-</v>
      </c>
      <c r="NA140" s="19" t="str">
        <f t="shared" ca="1" si="1094"/>
        <v>-</v>
      </c>
      <c r="NB140" s="19" t="str">
        <f t="shared" ca="1" si="1094"/>
        <v>-</v>
      </c>
      <c r="NC140" s="19">
        <f t="shared" ca="1" si="1094"/>
        <v>36.99</v>
      </c>
      <c r="ND140" s="19">
        <f t="shared" ca="1" si="1094"/>
        <v>36.99</v>
      </c>
      <c r="NE140" s="19" t="str">
        <f t="shared" ca="1" si="1094"/>
        <v>-</v>
      </c>
      <c r="NF140" s="19" t="str">
        <f t="shared" ca="1" si="1094"/>
        <v>-</v>
      </c>
      <c r="NG140" s="19" t="str">
        <f t="shared" ca="1" si="1094"/>
        <v>-</v>
      </c>
      <c r="NH140" s="19" t="str">
        <f t="shared" ca="1" si="1094"/>
        <v>-</v>
      </c>
      <c r="NI140" s="19" t="str">
        <f t="shared" ca="1" si="1094"/>
        <v>-</v>
      </c>
      <c r="NJ140" s="19">
        <f t="shared" ca="1" si="1094"/>
        <v>49.99</v>
      </c>
      <c r="NK140" s="19">
        <f t="shared" ca="1" si="1094"/>
        <v>49.99</v>
      </c>
      <c r="NL140" s="19">
        <f t="shared" ca="1" si="1094"/>
        <v>49.99</v>
      </c>
      <c r="NM140" s="19">
        <f t="shared" ca="1" si="1094"/>
        <v>49.99</v>
      </c>
      <c r="NN140" s="19">
        <f t="shared" ca="1" si="1094"/>
        <v>49.99</v>
      </c>
      <c r="NO140" s="19">
        <f t="shared" ca="1" si="1094"/>
        <v>49.99</v>
      </c>
      <c r="NP140" s="19">
        <f t="shared" ca="1" si="1094"/>
        <v>49.99</v>
      </c>
      <c r="NQ140" s="19">
        <f t="shared" ca="1" si="1094"/>
        <v>49.99</v>
      </c>
      <c r="NR140" s="19">
        <f t="shared" ca="1" si="1094"/>
        <v>412.99</v>
      </c>
      <c r="NS140" s="19">
        <f t="shared" ca="1" si="1094"/>
        <v>412.99</v>
      </c>
      <c r="NT140" s="19" t="str">
        <f t="shared" ca="1" si="1094"/>
        <v>-</v>
      </c>
      <c r="NU140" s="19" t="str">
        <f t="shared" ca="1" si="1094"/>
        <v>-</v>
      </c>
      <c r="NV140" s="19" t="str">
        <f t="shared" ca="1" si="1094"/>
        <v>-</v>
      </c>
      <c r="NW140" s="19" t="str">
        <f t="shared" ca="1" si="1094"/>
        <v>-</v>
      </c>
      <c r="NX140" s="19" t="str">
        <f t="shared" ca="1" si="1094"/>
        <v>-</v>
      </c>
      <c r="NY140" s="19">
        <f t="shared" ca="1" si="1094"/>
        <v>6.8900000000000006</v>
      </c>
      <c r="NZ140" s="19">
        <f t="shared" ca="1" si="1094"/>
        <v>6.8900000000000006</v>
      </c>
      <c r="OA140" s="19">
        <f t="shared" ref="OA140:ON140" ca="1" si="1123">OFFSET(OA$5,$B140,0)</f>
        <v>6.8900000000000006</v>
      </c>
      <c r="OB140" s="19">
        <f t="shared" ca="1" si="1123"/>
        <v>6.8900000000000006</v>
      </c>
      <c r="OC140" s="19">
        <f t="shared" ca="1" si="1123"/>
        <v>6.8900000000000006</v>
      </c>
      <c r="OD140" s="19">
        <f t="shared" ca="1" si="1123"/>
        <v>6.8900000000000006</v>
      </c>
      <c r="OE140" s="19">
        <f t="shared" ca="1" si="1123"/>
        <v>6.8900000000000006</v>
      </c>
      <c r="OF140" s="19">
        <f t="shared" ca="1" si="1123"/>
        <v>6.8900000000000006</v>
      </c>
      <c r="OG140" s="19">
        <f t="shared" ca="1" si="1123"/>
        <v>346.99</v>
      </c>
      <c r="OH140" s="19">
        <f t="shared" ca="1" si="1123"/>
        <v>346.99</v>
      </c>
      <c r="OI140" s="19" t="str">
        <f t="shared" ca="1" si="1123"/>
        <v>-</v>
      </c>
      <c r="OJ140" s="19" t="str">
        <f t="shared" ca="1" si="1123"/>
        <v>-</v>
      </c>
      <c r="OK140" s="19" t="str">
        <f t="shared" ca="1" si="1123"/>
        <v>-</v>
      </c>
      <c r="OL140" s="19" t="str">
        <f t="shared" ca="1" si="1123"/>
        <v>-</v>
      </c>
      <c r="OM140" s="19" t="str">
        <f t="shared" ca="1" si="1123"/>
        <v>-</v>
      </c>
      <c r="ON140" s="19">
        <f t="shared" ca="1" si="1123"/>
        <v>0</v>
      </c>
      <c r="OO140" s="24">
        <v>0</v>
      </c>
    </row>
    <row r="141" spans="1:405"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0.906</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9"/>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9"/>
      <c r="LO141" s="14"/>
      <c r="LP141" s="14"/>
      <c r="LQ141" s="14"/>
      <c r="LR141" s="14"/>
      <c r="LS141" s="14"/>
      <c r="LT141" s="14"/>
      <c r="LU141" s="14"/>
      <c r="LV141" s="14"/>
      <c r="LW141" s="14"/>
      <c r="LX141" s="14"/>
      <c r="LY141" s="14"/>
      <c r="LZ141" s="14"/>
      <c r="MA141" s="14"/>
      <c r="MB141" s="14"/>
      <c r="MC141" s="14"/>
      <c r="MD141" s="14"/>
      <c r="ME141" s="14"/>
      <c r="MF141" s="14"/>
      <c r="MG141" s="14"/>
      <c r="MH141" s="9"/>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24">
        <v>0</v>
      </c>
    </row>
    <row r="142" spans="1:405">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9"/>
      <c r="JK142" s="515"/>
      <c r="JL142" s="515"/>
      <c r="JM142" s="515"/>
      <c r="JN142" s="515"/>
      <c r="JO142" s="515"/>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9"/>
      <c r="LO142" s="515"/>
      <c r="LP142" s="515"/>
      <c r="LQ142" s="515"/>
      <c r="LR142" s="515"/>
      <c r="LS142" s="515"/>
      <c r="LT142" s="515"/>
      <c r="LU142" s="515"/>
      <c r="LV142" s="515"/>
      <c r="LW142" s="515"/>
      <c r="LX142" s="515"/>
      <c r="LY142" s="515"/>
      <c r="LZ142" s="515"/>
      <c r="MA142" s="515"/>
      <c r="MB142" s="515"/>
      <c r="MC142" s="515"/>
      <c r="MD142" s="515"/>
      <c r="ME142" s="515"/>
      <c r="MF142" s="515"/>
      <c r="MG142" s="515"/>
      <c r="MH142" s="9"/>
      <c r="MI142" s="515"/>
      <c r="MJ142" s="515"/>
      <c r="MK142" s="515"/>
      <c r="ML142" s="515"/>
      <c r="MM142" s="515"/>
      <c r="MN142" s="515"/>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24">
        <v>0</v>
      </c>
    </row>
    <row r="143" spans="1:405"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9"/>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9"/>
      <c r="LO143" s="14"/>
      <c r="LP143" s="14"/>
      <c r="LQ143" s="14"/>
      <c r="LR143" s="14"/>
      <c r="LS143" s="14"/>
      <c r="LT143" s="14"/>
      <c r="LU143" s="14"/>
      <c r="LV143" s="14"/>
      <c r="LW143" s="14"/>
      <c r="LX143" s="14"/>
      <c r="LY143" s="14"/>
      <c r="LZ143" s="14"/>
      <c r="MA143" s="14"/>
      <c r="MB143" s="14"/>
      <c r="MC143" s="14"/>
      <c r="MD143" s="14"/>
      <c r="ME143" s="14"/>
      <c r="MF143" s="14"/>
      <c r="MG143" s="14"/>
      <c r="MH143" s="9"/>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24">
        <v>0</v>
      </c>
    </row>
    <row r="144" spans="1:405" outlineLevel="1">
      <c r="A144" s="21">
        <f t="shared" si="158"/>
        <v>139</v>
      </c>
      <c r="B144" s="29">
        <f>$A$14</f>
        <v>9</v>
      </c>
      <c r="C144">
        <v>204</v>
      </c>
      <c r="D144" s="144" t="str">
        <f t="shared" ref="D144:D149" si="1124">INDEX(i.Region_Desc,$K144,1)</f>
        <v>GSM</v>
      </c>
      <c r="E144" t="b">
        <v>0</v>
      </c>
      <c r="F144" t="b">
        <v>0</v>
      </c>
      <c r="G144" t="b">
        <f t="shared" ref="G144:G149" si="1125">E144</f>
        <v>0</v>
      </c>
      <c r="H144" s="325">
        <v>2</v>
      </c>
      <c r="I144" s="325">
        <v>1</v>
      </c>
      <c r="J144" s="29" t="str">
        <f>""</f>
        <v/>
      </c>
      <c r="K144" s="29">
        <f>d.Region</f>
        <v>2</v>
      </c>
      <c r="L144" s="29">
        <v>2</v>
      </c>
      <c r="M144" s="29">
        <v>2</v>
      </c>
      <c r="N144" s="325">
        <v>3</v>
      </c>
      <c r="O144" s="325">
        <v>1</v>
      </c>
      <c r="P144" s="29">
        <v>1</v>
      </c>
      <c r="Q144" s="29">
        <v>6</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26">INDEX(i.FlkStrctr,$M144,AG$7)</f>
        <v>2</v>
      </c>
      <c r="AH144" s="5">
        <f t="shared" si="1126"/>
        <v>0</v>
      </c>
      <c r="AI144" s="5">
        <f t="shared" ref="AI144:AI149" si="1127">INDEX(i.StdELMan,($K144-1)*12+($M144-1)*3+$N144,AI$7)</f>
        <v>1</v>
      </c>
      <c r="AJ144">
        <f t="shared" ref="AJ144:AJ149" si="1128">IFERROR(MOD($CF144,100),0)</f>
        <v>11</v>
      </c>
      <c r="AL144" s="235" t="str">
        <f ca="1">TEXT(LEFT(OFFSET(AL144,-1,0),5)+1,"00000")&amp;MID(OFFSET(AL144,-1,0),6,FIND(" ",OFFSET(AL144,-1,0),7)-5)
&amp; $D144           &amp; " Day"&amp;INDEX(i.DOY,$N144,1)              &amp; IF($IG144=0," FWM","")&amp;IF($IG144=1," MWM","")&amp;IF($IG144=5," Mat","")&amp;IF($IH144=TRUE,"&amp;BBT","    ")
&amp;INDEX(DataMaster!$B$98:$B$104,$Q144,0)    &amp;IF(JL144," SR"&amp;JM144,"")&amp; " WP"&amp;TEXT($LW144*100,"000p")           &amp; " MP"&amp;TEXT($LX144*100,"000p")           &amp; " GP"&amp;TEXT($MG144*100,"000p")
&amp; " (F"&amp;3+COUNTIF($CV144:$CY144,TRUE)&amp;3&amp;"N"&amp;$DM144&amp;$DN144&amp;")"</f>
        <v>00001 FeedSupply_DSP GSM Day204 MWM    Mutton SR9.816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29">INDEX(i.model_structure,$H144,AX$7)</f>
        <v>0</v>
      </c>
      <c r="AY144" s="5" t="str">
        <f t="shared" si="1129"/>
        <v>-</v>
      </c>
      <c r="AZ144" s="5" t="b">
        <f t="shared" si="1129"/>
        <v>0</v>
      </c>
      <c r="BA144" s="5" t="b">
        <f t="shared" si="1129"/>
        <v>1</v>
      </c>
      <c r="BB144" s="5" t="b">
        <f t="shared" si="1129"/>
        <v>1</v>
      </c>
      <c r="BC144" s="144">
        <f t="shared" si="1129"/>
        <v>0</v>
      </c>
      <c r="BD144" s="19" t="b">
        <f t="shared" ref="BD144:BD149" ca="1" si="1130">OFFSET(BD$5,$B144,0)</f>
        <v>1</v>
      </c>
      <c r="BE144" s="9"/>
      <c r="BF144" s="5" t="str">
        <f t="shared" ref="BF144:BF149" ca="1" si="1131">IF($M144&lt;&gt;4,OFFSET(BF$5,$B144,0),1)</f>
        <v>-</v>
      </c>
      <c r="BG144" s="19" t="str">
        <f t="shared" ref="BG144:BI149" ca="1" si="1132">OFFSET(BG$5,$B144,0)</f>
        <v>-</v>
      </c>
      <c r="BH144" s="19" t="str">
        <f t="shared" ca="1" si="1132"/>
        <v>-</v>
      </c>
      <c r="BI144" s="19" t="str">
        <f t="shared" ca="1" si="1132"/>
        <v>-</v>
      </c>
      <c r="BJ144" s="5" t="str">
        <f t="shared" ref="BJ144:BJ149" ca="1" si="1133">IF($M144&lt;&gt;4,OFFSET(BJ$5,$B144,0),1)</f>
        <v>-</v>
      </c>
      <c r="BK144" s="19" t="str">
        <f t="shared" ref="BK144:BK149" ca="1" si="1134">OFFSET(BK$5,$B144,0)</f>
        <v>-</v>
      </c>
      <c r="BL144" s="5" t="str">
        <f t="shared" ref="BL144:BL149" ca="1" si="1135">IF($M144&lt;&gt;4,OFFSET(BL$5,$B144,0),1)</f>
        <v>-</v>
      </c>
      <c r="BM144" s="19" t="str">
        <f t="shared" ref="BM144:BO149" ca="1" si="1136">OFFSET(BM$5,$B144,0)</f>
        <v>-</v>
      </c>
      <c r="BN144" s="19" t="str">
        <f t="shared" ca="1" si="1136"/>
        <v>-</v>
      </c>
      <c r="BO144" s="19" t="str">
        <f t="shared" ca="1" si="1136"/>
        <v>-</v>
      </c>
      <c r="BP144" s="5" t="str">
        <f t="shared" ref="BP144:BP149" ca="1" si="1137">IF($M144&lt;&gt;4,OFFSET(BP$5,$B144,0),1)</f>
        <v>-</v>
      </c>
      <c r="BQ144" s="9"/>
      <c r="BR144" s="19" t="str">
        <f t="shared" ref="BR144:CA149" ca="1" si="1138">OFFSET(BR$5,$B144,0)</f>
        <v>-</v>
      </c>
      <c r="BS144" s="19" t="str">
        <f t="shared" ca="1" si="1138"/>
        <v>-</v>
      </c>
      <c r="BT144" s="19" t="str">
        <f t="shared" ca="1" si="1138"/>
        <v>-</v>
      </c>
      <c r="BU144" s="19" t="str">
        <f t="shared" ca="1" si="1138"/>
        <v>-</v>
      </c>
      <c r="BV144" s="19" t="str">
        <f t="shared" ca="1" si="1138"/>
        <v>-</v>
      </c>
      <c r="BW144" s="19" t="str">
        <f t="shared" ca="1" si="1138"/>
        <v>-</v>
      </c>
      <c r="BX144" s="19" t="str">
        <f t="shared" ca="1" si="1138"/>
        <v>-</v>
      </c>
      <c r="BY144" s="19" t="str">
        <f t="shared" ca="1" si="1138"/>
        <v>-</v>
      </c>
      <c r="BZ144" s="19" t="str">
        <f t="shared" ca="1" si="1138"/>
        <v>-</v>
      </c>
      <c r="CA144" s="19" t="str">
        <f t="shared" ca="1" si="1138"/>
        <v>-</v>
      </c>
      <c r="CB144" s="9"/>
      <c r="CC144" s="12" t="b">
        <v>0</v>
      </c>
      <c r="CD144" s="12" t="b">
        <v>0</v>
      </c>
      <c r="CE144" s="12" t="b">
        <v>0</v>
      </c>
      <c r="CF144" s="12">
        <f>VALUE($K144&amp;$M144&amp;$N144&amp;$O144&amp;"1")</f>
        <v>22311</v>
      </c>
      <c r="CG144" s="144" t="b">
        <f>NOT(CE144)</f>
        <v>1</v>
      </c>
      <c r="CH144" s="12" t="s">
        <v>34</v>
      </c>
      <c r="CI144" s="12" t="b">
        <v>1</v>
      </c>
      <c r="CJ144" s="12">
        <f>VALUE($Q144&amp;$S144&amp;"01")</f>
        <v>6101</v>
      </c>
      <c r="CK144" s="19" t="str">
        <f t="shared" ref="CK144:CM144" ca="1" si="1139">OFFSET(CK$5,$B144,0)</f>
        <v>-</v>
      </c>
      <c r="CL144" s="19">
        <f t="shared" ca="1" si="1139"/>
        <v>1</v>
      </c>
      <c r="CM144" s="19">
        <f t="shared" ca="1" si="1139"/>
        <v>1</v>
      </c>
      <c r="CN144" s="9"/>
      <c r="CO144" s="444">
        <f t="shared" ref="CO144:CQ149" si="1140">INDEX(i.UserPeriod0,$AI144,CO$7)</f>
        <v>652</v>
      </c>
      <c r="CP144" s="444">
        <f t="shared" si="1140"/>
        <v>686</v>
      </c>
      <c r="CQ144" s="444">
        <f t="shared" si="1140"/>
        <v>721</v>
      </c>
      <c r="CR144" s="152">
        <f t="shared" ref="CR144:CT149" si="1141">7*INDEX(i.end_joining,1,CR$7+($AI144-1)*3)</f>
        <v>378</v>
      </c>
      <c r="CS144" s="152">
        <f t="shared" si="1141"/>
        <v>413</v>
      </c>
      <c r="CT144" s="152">
        <f t="shared" si="1141"/>
        <v>448</v>
      </c>
      <c r="CU144" s="19" t="str">
        <f t="shared" ref="CU144:DK149" ca="1" si="1142">OFFSET(CU$5,$B144,0)</f>
        <v>-</v>
      </c>
      <c r="CV144" s="19" t="str">
        <f t="shared" ca="1" si="1142"/>
        <v>-</v>
      </c>
      <c r="CW144" s="19" t="str">
        <f t="shared" ca="1" si="1142"/>
        <v>-</v>
      </c>
      <c r="CX144" s="19" t="str">
        <f t="shared" ca="1" si="1142"/>
        <v>-</v>
      </c>
      <c r="CY144" s="19" t="str">
        <f t="shared" ca="1" si="1142"/>
        <v>-</v>
      </c>
      <c r="CZ144" s="19" t="b">
        <f t="shared" ca="1" si="1142"/>
        <v>1</v>
      </c>
      <c r="DA144" s="19">
        <f t="shared" ca="1" si="1142"/>
        <v>0</v>
      </c>
      <c r="DB144" s="19">
        <f t="shared" ca="1" si="1142"/>
        <v>0</v>
      </c>
      <c r="DC144" s="19">
        <f t="shared" ca="1" si="1142"/>
        <v>0</v>
      </c>
      <c r="DD144" s="19">
        <f t="shared" ca="1" si="1142"/>
        <v>0</v>
      </c>
      <c r="DE144" s="19">
        <f t="shared" ca="1" si="1142"/>
        <v>0</v>
      </c>
      <c r="DF144" s="19">
        <f t="shared" ca="1" si="1142"/>
        <v>0</v>
      </c>
      <c r="DG144" s="19">
        <f t="shared" ca="1" si="1142"/>
        <v>0</v>
      </c>
      <c r="DH144" s="19">
        <f t="shared" ca="1" si="1142"/>
        <v>0</v>
      </c>
      <c r="DI144" s="19">
        <f t="shared" ca="1" si="1142"/>
        <v>0</v>
      </c>
      <c r="DJ144" s="19">
        <f t="shared" ca="1" si="1142"/>
        <v>0</v>
      </c>
      <c r="DK144" s="19">
        <f t="shared" ca="1" si="1142"/>
        <v>0</v>
      </c>
      <c r="DL144" s="19">
        <f t="shared" ref="DL144:ES149" ca="1" si="1143">OFFSET(DL$5,$B144,0)</f>
        <v>0</v>
      </c>
      <c r="DM144" s="19">
        <f t="shared" ca="1" si="1143"/>
        <v>1</v>
      </c>
      <c r="DN144" s="19">
        <f t="shared" ca="1" si="1143"/>
        <v>1</v>
      </c>
      <c r="DO144" s="19">
        <f t="shared" ca="1" si="1143"/>
        <v>0</v>
      </c>
      <c r="DP144" s="19" t="str">
        <f t="shared" ca="1" si="1143"/>
        <v>-</v>
      </c>
      <c r="DQ144" s="19" t="str">
        <f t="shared" ca="1" si="1143"/>
        <v>-</v>
      </c>
      <c r="DR144" s="19" t="str">
        <f t="shared" ca="1" si="1143"/>
        <v>-</v>
      </c>
      <c r="DS144" s="19" t="str">
        <f t="shared" ca="1" si="1143"/>
        <v>-</v>
      </c>
      <c r="DT144" s="19" t="str">
        <f t="shared" ca="1" si="1143"/>
        <v>-</v>
      </c>
      <c r="DU144" s="19">
        <f t="shared" ca="1" si="1143"/>
        <v>0</v>
      </c>
      <c r="DV144" s="19" t="str">
        <f t="shared" ca="1" si="1143"/>
        <v>-</v>
      </c>
      <c r="DW144" s="19" t="str">
        <f t="shared" ca="1" si="1143"/>
        <v>-</v>
      </c>
      <c r="DX144" s="19" t="str">
        <f t="shared" ca="1" si="1143"/>
        <v>-</v>
      </c>
      <c r="DY144" s="19" t="str">
        <f t="shared" ca="1" si="1143"/>
        <v>-</v>
      </c>
      <c r="DZ144" s="19" t="str">
        <f t="shared" ca="1" si="1143"/>
        <v>-</v>
      </c>
      <c r="EA144" s="19" t="str">
        <f t="shared" ca="1" si="1143"/>
        <v>-</v>
      </c>
      <c r="EB144" s="19" t="str">
        <f t="shared" ca="1" si="1143"/>
        <v>-</v>
      </c>
      <c r="EC144" s="19" t="str">
        <f t="shared" ca="1" si="1143"/>
        <v>-</v>
      </c>
      <c r="ED144" s="19">
        <f t="shared" ca="1" si="1143"/>
        <v>0</v>
      </c>
      <c r="EE144" s="19">
        <f t="shared" ca="1" si="1143"/>
        <v>0</v>
      </c>
      <c r="EF144" s="19">
        <f t="shared" ca="1" si="1143"/>
        <v>0</v>
      </c>
      <c r="EG144" s="19">
        <f t="shared" ca="1" si="1143"/>
        <v>0</v>
      </c>
      <c r="EH144" s="19">
        <f t="shared" ca="1" si="1143"/>
        <v>0</v>
      </c>
      <c r="EI144" s="19">
        <f t="shared" ca="1" si="1143"/>
        <v>0</v>
      </c>
      <c r="EJ144" s="19">
        <f t="shared" ca="1" si="1143"/>
        <v>0</v>
      </c>
      <c r="EK144" s="19">
        <f t="shared" ca="1" si="1143"/>
        <v>0</v>
      </c>
      <c r="EL144" s="19">
        <f t="shared" ca="1" si="1143"/>
        <v>0</v>
      </c>
      <c r="EM144" s="19">
        <f t="shared" ca="1" si="1143"/>
        <v>0</v>
      </c>
      <c r="EN144" s="19">
        <f t="shared" ca="1" si="1143"/>
        <v>0</v>
      </c>
      <c r="EO144" s="19">
        <f t="shared" ca="1" si="1143"/>
        <v>0</v>
      </c>
      <c r="EP144" s="19">
        <f t="shared" ca="1" si="1143"/>
        <v>0</v>
      </c>
      <c r="EQ144" s="19">
        <f t="shared" ca="1" si="1143"/>
        <v>0</v>
      </c>
      <c r="ER144" s="19">
        <f t="shared" ca="1" si="1143"/>
        <v>0</v>
      </c>
      <c r="ES144" s="19">
        <f t="shared" ca="1" si="1143"/>
        <v>0</v>
      </c>
      <c r="ET144" s="19">
        <f t="shared" ref="ET144:FI148" ca="1" si="1144">OFFSET(ET$5,$B144,0)</f>
        <v>0</v>
      </c>
      <c r="EU144" s="19">
        <f t="shared" ca="1" si="1144"/>
        <v>0</v>
      </c>
      <c r="EV144" s="19">
        <f t="shared" ca="1" si="1144"/>
        <v>0</v>
      </c>
      <c r="EW144" s="19">
        <f t="shared" ca="1" si="1144"/>
        <v>0</v>
      </c>
      <c r="EX144" s="19">
        <f t="shared" ca="1" si="1144"/>
        <v>0</v>
      </c>
      <c r="EY144" s="19">
        <f t="shared" ca="1" si="1144"/>
        <v>0</v>
      </c>
      <c r="EZ144" s="19">
        <f t="shared" ca="1" si="1144"/>
        <v>0</v>
      </c>
      <c r="FA144" s="19">
        <f t="shared" ca="1" si="1144"/>
        <v>0</v>
      </c>
      <c r="FB144" s="19">
        <f t="shared" ca="1" si="1144"/>
        <v>0</v>
      </c>
      <c r="FC144" s="19">
        <f t="shared" ca="1" si="1144"/>
        <v>0</v>
      </c>
      <c r="FD144" s="19">
        <f t="shared" ca="1" si="1144"/>
        <v>0</v>
      </c>
      <c r="FE144" s="19">
        <f t="shared" ca="1" si="1144"/>
        <v>0</v>
      </c>
      <c r="FF144" s="19">
        <f t="shared" ca="1" si="1144"/>
        <v>0</v>
      </c>
      <c r="FG144" s="19">
        <f t="shared" ca="1" si="1144"/>
        <v>0</v>
      </c>
      <c r="FH144" s="19">
        <f t="shared" ca="1" si="1144"/>
        <v>0</v>
      </c>
      <c r="FI144" s="19">
        <f t="shared" ca="1" si="1144"/>
        <v>0</v>
      </c>
      <c r="FJ144" s="19">
        <f t="shared" ref="FJ144:HK148" ca="1" si="1145">OFFSET(FJ$5,$B144,0)</f>
        <v>0</v>
      </c>
      <c r="FK144" s="19">
        <f t="shared" ca="1" si="1145"/>
        <v>0</v>
      </c>
      <c r="FL144" s="19">
        <f t="shared" ca="1" si="1145"/>
        <v>0</v>
      </c>
      <c r="FM144" s="19">
        <f t="shared" ca="1" si="1145"/>
        <v>0</v>
      </c>
      <c r="FN144" s="19">
        <f t="shared" ca="1" si="1145"/>
        <v>0</v>
      </c>
      <c r="FO144" s="19">
        <f t="shared" ca="1" si="1145"/>
        <v>0</v>
      </c>
      <c r="FP144" s="19">
        <f t="shared" ca="1" si="1145"/>
        <v>0</v>
      </c>
      <c r="FQ144" s="19">
        <f t="shared" ca="1" si="1145"/>
        <v>0</v>
      </c>
      <c r="FR144" s="19">
        <f t="shared" ca="1" si="1145"/>
        <v>0</v>
      </c>
      <c r="FS144" s="19">
        <f t="shared" ca="1" si="1145"/>
        <v>0</v>
      </c>
      <c r="FT144" s="19">
        <f t="shared" ca="1" si="1145"/>
        <v>0</v>
      </c>
      <c r="FU144" s="19">
        <f t="shared" ca="1" si="1145"/>
        <v>0</v>
      </c>
      <c r="FV144" s="19">
        <f t="shared" ca="1" si="1145"/>
        <v>0</v>
      </c>
      <c r="FW144" s="19">
        <f t="shared" ca="1" si="1145"/>
        <v>0</v>
      </c>
      <c r="FX144" s="19">
        <f t="shared" ca="1" si="1145"/>
        <v>0</v>
      </c>
      <c r="FY144" s="19">
        <f t="shared" ca="1" si="1145"/>
        <v>0</v>
      </c>
      <c r="FZ144" s="19">
        <f t="shared" ca="1" si="1145"/>
        <v>0</v>
      </c>
      <c r="GA144" s="19">
        <f t="shared" ca="1" si="1145"/>
        <v>0</v>
      </c>
      <c r="GB144" s="19">
        <f t="shared" ca="1" si="1145"/>
        <v>0</v>
      </c>
      <c r="GC144" s="19">
        <f t="shared" ca="1" si="1145"/>
        <v>0</v>
      </c>
      <c r="GD144" s="19">
        <f t="shared" ca="1" si="1145"/>
        <v>0</v>
      </c>
      <c r="GE144" s="19">
        <f t="shared" ca="1" si="1145"/>
        <v>0</v>
      </c>
      <c r="GF144" s="19">
        <f t="shared" ca="1" si="1145"/>
        <v>0</v>
      </c>
      <c r="GG144" s="19">
        <f t="shared" ca="1" si="1145"/>
        <v>0</v>
      </c>
      <c r="GH144" s="19">
        <f t="shared" ca="1" si="1145"/>
        <v>0</v>
      </c>
      <c r="GI144" s="19">
        <f t="shared" ca="1" si="1145"/>
        <v>0</v>
      </c>
      <c r="GJ144" s="19">
        <f t="shared" ca="1" si="1145"/>
        <v>0</v>
      </c>
      <c r="GK144" s="19">
        <f t="shared" ca="1" si="1145"/>
        <v>0</v>
      </c>
      <c r="GL144" s="19">
        <f t="shared" ca="1" si="1145"/>
        <v>0</v>
      </c>
      <c r="GM144" s="19">
        <f t="shared" ca="1" si="1145"/>
        <v>0</v>
      </c>
      <c r="GN144" s="19">
        <f t="shared" ca="1" si="1145"/>
        <v>0</v>
      </c>
      <c r="GO144" s="19">
        <f t="shared" ca="1" si="1145"/>
        <v>0</v>
      </c>
      <c r="GP144" s="19">
        <f t="shared" ca="1" si="1145"/>
        <v>0</v>
      </c>
      <c r="GQ144" s="19">
        <f t="shared" ca="1" si="1145"/>
        <v>0</v>
      </c>
      <c r="GR144" s="19">
        <f t="shared" ca="1" si="1145"/>
        <v>0</v>
      </c>
      <c r="GS144" s="19">
        <f t="shared" ca="1" si="1145"/>
        <v>0</v>
      </c>
      <c r="GT144" s="19">
        <f t="shared" ca="1" si="1145"/>
        <v>0</v>
      </c>
      <c r="GU144" s="19">
        <f t="shared" ca="1" si="1145"/>
        <v>0</v>
      </c>
      <c r="GV144" s="19">
        <f t="shared" ca="1" si="1145"/>
        <v>0</v>
      </c>
      <c r="GW144" s="19">
        <f t="shared" ca="1" si="1145"/>
        <v>0</v>
      </c>
      <c r="GX144" s="19">
        <f t="shared" ca="1" si="1145"/>
        <v>0</v>
      </c>
      <c r="GY144" s="19">
        <f t="shared" ca="1" si="1145"/>
        <v>0</v>
      </c>
      <c r="GZ144" s="19">
        <f t="shared" ca="1" si="1145"/>
        <v>0</v>
      </c>
      <c r="HA144" s="19">
        <f t="shared" ca="1" si="1145"/>
        <v>0</v>
      </c>
      <c r="HB144" s="19">
        <f t="shared" ca="1" si="1145"/>
        <v>0</v>
      </c>
      <c r="HC144" s="19">
        <f t="shared" ca="1" si="1145"/>
        <v>0</v>
      </c>
      <c r="HD144" s="19">
        <f t="shared" ca="1" si="1145"/>
        <v>0</v>
      </c>
      <c r="HE144" s="19">
        <f t="shared" ca="1" si="1145"/>
        <v>0</v>
      </c>
      <c r="HF144" s="19">
        <f t="shared" ca="1" si="1145"/>
        <v>0</v>
      </c>
      <c r="HG144" s="19">
        <f t="shared" ca="1" si="1145"/>
        <v>0</v>
      </c>
      <c r="HH144" s="19">
        <f t="shared" ca="1" si="1145"/>
        <v>0</v>
      </c>
      <c r="HI144" s="19">
        <f t="shared" ca="1" si="1145"/>
        <v>0</v>
      </c>
      <c r="HJ144" s="19">
        <f t="shared" ca="1" si="1145"/>
        <v>0</v>
      </c>
      <c r="HK144" s="19">
        <f t="shared" ca="1" si="1145"/>
        <v>0</v>
      </c>
      <c r="HL144" s="19">
        <f t="shared" ref="HL144:ID148" ca="1" si="1146">OFFSET(HL$5,$B144,0)</f>
        <v>0</v>
      </c>
      <c r="HM144" s="19">
        <f t="shared" ca="1" si="1146"/>
        <v>0</v>
      </c>
      <c r="HN144" s="19">
        <f t="shared" ca="1" si="1146"/>
        <v>0</v>
      </c>
      <c r="HO144" s="19">
        <f t="shared" ca="1" si="1146"/>
        <v>0</v>
      </c>
      <c r="HP144" s="19">
        <f t="shared" ca="1" si="1146"/>
        <v>0</v>
      </c>
      <c r="HQ144" s="19">
        <f t="shared" ca="1" si="1146"/>
        <v>0</v>
      </c>
      <c r="HR144" s="19">
        <f t="shared" ca="1" si="1146"/>
        <v>0</v>
      </c>
      <c r="HS144" s="19">
        <f t="shared" ca="1" si="1146"/>
        <v>0</v>
      </c>
      <c r="HT144" s="19">
        <f t="shared" ca="1" si="1146"/>
        <v>0</v>
      </c>
      <c r="HU144" s="19">
        <f t="shared" ca="1" si="1146"/>
        <v>0</v>
      </c>
      <c r="HV144" s="19">
        <f t="shared" ca="1" si="1146"/>
        <v>0</v>
      </c>
      <c r="HW144" s="19">
        <f t="shared" ca="1" si="1146"/>
        <v>0</v>
      </c>
      <c r="HX144" s="19">
        <f t="shared" ca="1" si="1146"/>
        <v>0</v>
      </c>
      <c r="HY144" s="19">
        <f t="shared" ca="1" si="1146"/>
        <v>0</v>
      </c>
      <c r="HZ144" s="19">
        <f t="shared" ca="1" si="1146"/>
        <v>0</v>
      </c>
      <c r="IA144" s="19">
        <f t="shared" ca="1" si="1146"/>
        <v>0</v>
      </c>
      <c r="IB144" s="19">
        <f t="shared" ca="1" si="1146"/>
        <v>0</v>
      </c>
      <c r="IC144" s="19">
        <f t="shared" ca="1" si="1146"/>
        <v>0</v>
      </c>
      <c r="ID144" s="19">
        <f t="shared" ca="1" si="1146"/>
        <v>0</v>
      </c>
      <c r="IE144" s="5">
        <f t="shared" ref="IE144:IE149" si="1147">INDEX(i.TOL,$N144,IE$7)</f>
        <v>67</v>
      </c>
      <c r="IF144" s="9"/>
      <c r="IG144" s="5">
        <f t="shared" ref="IG144:IJ149" si="1148">INDEX(i.FlkStrctr,$M144,IG$7)</f>
        <v>1</v>
      </c>
      <c r="IH144" s="5" t="b">
        <f t="shared" si="1148"/>
        <v>0</v>
      </c>
      <c r="II144" s="19">
        <f t="shared" ref="II144:JI149" ca="1" si="1149">OFFSET(II$5,$B144,0)</f>
        <v>0</v>
      </c>
      <c r="IJ144" s="5">
        <f t="shared" si="1148"/>
        <v>55</v>
      </c>
      <c r="IK144" s="19">
        <f t="shared" ca="1" si="1149"/>
        <v>1</v>
      </c>
      <c r="IL144" s="19">
        <f t="shared" ca="1" si="1149"/>
        <v>0</v>
      </c>
      <c r="IM144" s="19">
        <f t="shared" ca="1" si="1149"/>
        <v>0</v>
      </c>
      <c r="IN144" s="19">
        <f t="shared" ca="1" si="1149"/>
        <v>0</v>
      </c>
      <c r="IO144" s="19">
        <f t="shared" ca="1" si="1149"/>
        <v>0</v>
      </c>
      <c r="IP144" s="19">
        <f t="shared" ca="1" si="1149"/>
        <v>0</v>
      </c>
      <c r="IQ144" s="19">
        <f t="shared" ca="1" si="1149"/>
        <v>0</v>
      </c>
      <c r="IR144" s="19">
        <f t="shared" ca="1" si="1149"/>
        <v>0</v>
      </c>
      <c r="IS144" s="19">
        <f t="shared" ca="1" si="1149"/>
        <v>0</v>
      </c>
      <c r="IT144" s="19">
        <f t="shared" ca="1" si="1149"/>
        <v>0</v>
      </c>
      <c r="IU144" s="19">
        <f t="shared" ca="1" si="1149"/>
        <v>0</v>
      </c>
      <c r="IV144" s="19">
        <f t="shared" ca="1" si="1149"/>
        <v>0</v>
      </c>
      <c r="IW144" s="19">
        <f t="shared" ca="1" si="1149"/>
        <v>0</v>
      </c>
      <c r="IX144" s="19">
        <f t="shared" ca="1" si="1149"/>
        <v>0</v>
      </c>
      <c r="IY144" s="19">
        <f t="shared" ca="1" si="1149"/>
        <v>0</v>
      </c>
      <c r="IZ144" s="19">
        <f t="shared" ca="1" si="1149"/>
        <v>0</v>
      </c>
      <c r="JA144" s="19">
        <f t="shared" ca="1" si="1149"/>
        <v>0</v>
      </c>
      <c r="JB144" s="19">
        <f t="shared" ca="1" si="1149"/>
        <v>0</v>
      </c>
      <c r="JC144" s="19">
        <f t="shared" ca="1" si="1149"/>
        <v>0</v>
      </c>
      <c r="JD144" s="19">
        <f t="shared" ca="1" si="1149"/>
        <v>0</v>
      </c>
      <c r="JE144" s="19">
        <f t="shared" ca="1" si="1149"/>
        <v>0</v>
      </c>
      <c r="JF144" s="19">
        <f t="shared" ca="1" si="1149"/>
        <v>0</v>
      </c>
      <c r="JG144" s="19">
        <f t="shared" ca="1" si="1149"/>
        <v>1</v>
      </c>
      <c r="JH144" s="19">
        <f t="shared" ca="1" si="1149"/>
        <v>0</v>
      </c>
      <c r="JI144" s="19">
        <f t="shared" ca="1" si="1149"/>
        <v>1</v>
      </c>
      <c r="JJ144" s="9"/>
      <c r="JK144" s="5" t="b">
        <f t="shared" ref="JK144:JK149" ca="1" si="1150">IF($L144&lt;&gt;0,INDEX(i.cropgraze_inc,$L144,JK$7),OFFSET(JK$5,$B144,0))</f>
        <v>0</v>
      </c>
      <c r="JL144" s="477" t="b">
        <v>1</v>
      </c>
      <c r="JM144" s="477">
        <v>9.8159999999999989</v>
      </c>
      <c r="JN144" s="5" t="b">
        <f t="shared" ref="JN144:JP149" si="1151">($N144=JN$11)</f>
        <v>0</v>
      </c>
      <c r="JO144" s="5" t="b">
        <f t="shared" si="1151"/>
        <v>0</v>
      </c>
      <c r="JP144" s="5" t="b">
        <f t="shared" si="1151"/>
        <v>1</v>
      </c>
      <c r="JQ144" s="144">
        <f>$O144</f>
        <v>1</v>
      </c>
      <c r="JR144" s="144">
        <f t="shared" ref="JR144" si="1152">$O144</f>
        <v>1</v>
      </c>
      <c r="JS144" s="12" t="s">
        <v>34</v>
      </c>
      <c r="JT144" s="12" t="s">
        <v>34</v>
      </c>
      <c r="JU144" s="12" t="s">
        <v>34</v>
      </c>
      <c r="JV144" s="12" t="s">
        <v>34</v>
      </c>
      <c r="JW144" s="12">
        <v>1</v>
      </c>
      <c r="JX144" s="12">
        <v>0.66</v>
      </c>
      <c r="JY144" s="244" t="s">
        <v>34</v>
      </c>
      <c r="JZ144" s="5" t="b" cm="1">
        <f t="array" ref="JZ144">IF(OR(KA144:KH144&lt;&gt;"-"),TRUE,"-")</f>
        <v>1</v>
      </c>
      <c r="KA144" s="12">
        <v>2</v>
      </c>
      <c r="KB144" s="12">
        <v>2</v>
      </c>
      <c r="KC144" s="12">
        <v>2</v>
      </c>
      <c r="KD144" s="12">
        <v>2</v>
      </c>
      <c r="KE144" s="12">
        <v>2</v>
      </c>
      <c r="KF144" s="12">
        <v>2</v>
      </c>
      <c r="KG144" s="12">
        <v>2</v>
      </c>
      <c r="KH144" s="12">
        <v>2</v>
      </c>
      <c r="KI144" s="5" t="str">
        <f t="array" ref="KI144">IF(OR(KJ144:KP144&lt;&gt;"-"),TRUE,"-")</f>
        <v>-</v>
      </c>
      <c r="KJ144" s="12" t="s">
        <v>34</v>
      </c>
      <c r="KK144" s="12" t="s">
        <v>34</v>
      </c>
      <c r="KL144" s="12" t="s">
        <v>34</v>
      </c>
      <c r="KM144" s="12" t="s">
        <v>34</v>
      </c>
      <c r="KN144" s="12" t="s">
        <v>34</v>
      </c>
      <c r="KO144" s="12" t="s">
        <v>34</v>
      </c>
      <c r="KP144" s="12" t="s">
        <v>34</v>
      </c>
      <c r="KQ144" s="12" t="b">
        <v>0</v>
      </c>
      <c r="KR144" s="144">
        <f t="shared" ref="KR144:KR149" si="1153">IF($AI144=6,0,$KS144)</f>
        <v>2</v>
      </c>
      <c r="KS144" s="12">
        <v>2</v>
      </c>
      <c r="KT144" s="12" t="b">
        <v>0</v>
      </c>
      <c r="KU144" s="12" t="s">
        <v>34</v>
      </c>
      <c r="KV144" s="5" t="str">
        <f t="shared" ref="KV144:KY149" si="1154">INDEX(i.FlkStrctr,$M144,KV$7)</f>
        <v>-</v>
      </c>
      <c r="KW144" s="5" t="str">
        <f t="shared" si="1154"/>
        <v>-</v>
      </c>
      <c r="KX144" s="5" t="str">
        <f t="shared" si="1154"/>
        <v>-</v>
      </c>
      <c r="KY144" s="5" t="str">
        <f t="shared" si="1154"/>
        <v>-</v>
      </c>
      <c r="KZ144" s="12" t="b">
        <v>0</v>
      </c>
      <c r="LA144" s="244" t="s">
        <v>34</v>
      </c>
      <c r="LB144" s="244" t="s">
        <v>34</v>
      </c>
      <c r="LC144" s="12" t="b">
        <v>1</v>
      </c>
      <c r="LD144" s="12">
        <v>0.75</v>
      </c>
      <c r="LE144" s="144">
        <f>LD144</f>
        <v>0.75</v>
      </c>
      <c r="LF144" s="12">
        <v>0.99</v>
      </c>
      <c r="LG144" s="12">
        <v>0.5</v>
      </c>
      <c r="LH144" s="12">
        <v>0</v>
      </c>
      <c r="LI144" s="12">
        <v>0</v>
      </c>
      <c r="LJ144" s="12" t="s">
        <v>34</v>
      </c>
      <c r="LK144" s="5" t="str" cm="1">
        <f t="array" ref="LK144">INDEX(i.meatgrid,$Q144,LK$7)</f>
        <v>-</v>
      </c>
      <c r="LL144" s="19" t="str">
        <f t="shared" ref="LL144" ca="1" si="1155">OFFSET(LL$5,$B144,0)</f>
        <v>-</v>
      </c>
      <c r="LM144" s="5">
        <f t="shared" ref="LM144:LM149" si="1156">INDEX(i.conservation,$W144+1,$N144)</f>
        <v>1</v>
      </c>
      <c r="LN144" s="9"/>
      <c r="LO144" s="19">
        <f t="shared" ref="LO144:LR149" ca="1" si="1157">OFFSET(LO$5,$B144,0)</f>
        <v>70</v>
      </c>
      <c r="LP144" s="19">
        <f t="shared" ca="1" si="1157"/>
        <v>50</v>
      </c>
      <c r="LQ144" s="19">
        <f t="shared" ca="1" si="1157"/>
        <v>80</v>
      </c>
      <c r="LR144" s="19">
        <f t="shared" ca="1" si="1157"/>
        <v>50</v>
      </c>
      <c r="LS144" s="5" t="b" cm="1">
        <f t="array" ref="LS144">INDEX(i.meatgrid,$Q144,LS$7)</f>
        <v>1</v>
      </c>
      <c r="LT144" s="5" t="b" cm="1">
        <f t="array" ref="LT144">INDEX(i.meatgrid,$Q144,LT$7)</f>
        <v>0</v>
      </c>
      <c r="LU144" s="5" t="str" cm="1">
        <f t="array" ref="LU144">INDEX(i.meatgrid,$Q144,LU$7)</f>
        <v>-</v>
      </c>
      <c r="LV144" s="5" t="str" cm="1">
        <f t="array" ref="LV144">INDEX(i.meatgrid,$Q144,LV$7)</f>
        <v>-</v>
      </c>
      <c r="LW144" s="19">
        <f t="shared" ref="LW144:LW149" ca="1" si="1158">OFFSET(LW$5,$B144,0)</f>
        <v>1</v>
      </c>
      <c r="LX144" s="5">
        <f t="shared" ref="LX144:LX149" si="1159">INDEX(i.MeatPrices,$S144,LX$7)</f>
        <v>1</v>
      </c>
      <c r="LY144" s="5" cm="1">
        <f t="array" ref="LY144">INDEX(i.meatgrid,$Q144,LY$7)</f>
        <v>0</v>
      </c>
      <c r="LZ144" s="5" cm="1">
        <f t="array" ref="LZ144">INDEX(i.meatgrid,$Q144,LZ$7)</f>
        <v>0</v>
      </c>
      <c r="MA144" s="5" cm="1">
        <f t="array" ref="MA144">INDEX(i.meatgrid,$Q144,MA$7)</f>
        <v>0</v>
      </c>
      <c r="MB144" s="5" cm="1">
        <f t="array" ref="MB144">INDEX(i.meatgrid,$Q144,MB$7)</f>
        <v>0</v>
      </c>
      <c r="MC144" s="5" cm="1">
        <f t="array" ref="MC144">INDEX(i.meatgrid,$Q144,MC$7)</f>
        <v>0</v>
      </c>
      <c r="MD144" s="5" cm="1">
        <f t="array" ref="MD144">INDEX(i.meatgrid,$Q144,MD$7)</f>
        <v>1</v>
      </c>
      <c r="ME144" s="5" cm="1">
        <f t="array" ref="ME144">INDEX(i.meatgrid,$Q144,ME$7)</f>
        <v>1</v>
      </c>
      <c r="MF144" s="5" cm="1">
        <f t="array" ref="MF144">INDEX(i.meatgrid,$Q144,MF$7)</f>
        <v>1</v>
      </c>
      <c r="MG144" s="19">
        <f t="shared" ref="MG144:MG149" ca="1" si="1160">OFFSET(MG$5,$B144,0)</f>
        <v>1</v>
      </c>
      <c r="MH144" s="9"/>
      <c r="MI144" s="19" t="b">
        <f t="shared" ref="MI144:MX149" ca="1" si="1161">OFFSET(MI$5,$B144,0)</f>
        <v>0</v>
      </c>
      <c r="MJ144" s="19" t="b">
        <f t="shared" ca="1" si="1161"/>
        <v>0</v>
      </c>
      <c r="MK144" s="19">
        <f ca="1">OFFSET(MK$5,$B144,0)</f>
        <v>1</v>
      </c>
      <c r="ML144" s="19">
        <f t="shared" ref="ML144:ON149" ca="1" si="1162">OFFSET(ML$5,$B144,0)</f>
        <v>0.75</v>
      </c>
      <c r="MM144" s="19">
        <f t="shared" ca="1" si="1162"/>
        <v>0.75</v>
      </c>
      <c r="MN144" s="19">
        <f t="shared" ca="1" si="1162"/>
        <v>0.8</v>
      </c>
      <c r="MO144" s="19">
        <f t="shared" ca="1" si="1162"/>
        <v>0.82499999999999996</v>
      </c>
      <c r="MP144" s="19">
        <f t="shared" ca="1" si="1162"/>
        <v>0.875</v>
      </c>
      <c r="MQ144" s="19">
        <f t="shared" ca="1" si="1162"/>
        <v>0.9</v>
      </c>
      <c r="MR144" s="19">
        <f t="shared" ca="1" si="1162"/>
        <v>1</v>
      </c>
      <c r="MS144" s="19">
        <f t="shared" ca="1" si="1162"/>
        <v>0.875</v>
      </c>
      <c r="MT144" s="19" t="b">
        <f t="shared" ca="1" si="1162"/>
        <v>1</v>
      </c>
      <c r="MU144" s="19">
        <f t="shared" ca="1" si="1162"/>
        <v>74.989999999999995</v>
      </c>
      <c r="MV144" s="19" t="str">
        <f t="shared" ca="1" si="1162"/>
        <v>-</v>
      </c>
      <c r="MW144" s="19" t="str">
        <f t="shared" ca="1" si="1162"/>
        <v>-</v>
      </c>
      <c r="MX144" s="19" t="str">
        <f t="shared" ca="1" si="1162"/>
        <v>-</v>
      </c>
      <c r="MY144" s="19" t="str">
        <f t="shared" ca="1" si="1162"/>
        <v>-</v>
      </c>
      <c r="MZ144" s="19" t="str">
        <f t="shared" ca="1" si="1162"/>
        <v>-</v>
      </c>
      <c r="NA144" s="19" t="str">
        <f t="shared" ca="1" si="1162"/>
        <v>-</v>
      </c>
      <c r="NB144" s="19" t="str">
        <f t="shared" ca="1" si="1162"/>
        <v>-</v>
      </c>
      <c r="NC144" s="19">
        <f t="shared" ca="1" si="1162"/>
        <v>36.99</v>
      </c>
      <c r="ND144" s="19">
        <f t="shared" ca="1" si="1162"/>
        <v>36.99</v>
      </c>
      <c r="NE144" s="19" t="str">
        <f t="shared" ca="1" si="1162"/>
        <v>-</v>
      </c>
      <c r="NF144" s="19" t="str">
        <f t="shared" ca="1" si="1162"/>
        <v>-</v>
      </c>
      <c r="NG144" s="19" t="str">
        <f t="shared" ca="1" si="1162"/>
        <v>-</v>
      </c>
      <c r="NH144" s="19" t="str">
        <f t="shared" ca="1" si="1162"/>
        <v>-</v>
      </c>
      <c r="NI144" s="19" t="str">
        <f t="shared" ca="1" si="1162"/>
        <v>-</v>
      </c>
      <c r="NJ144" s="19">
        <f t="shared" ca="1" si="1162"/>
        <v>49.99</v>
      </c>
      <c r="NK144" s="19">
        <f t="shared" ca="1" si="1162"/>
        <v>49.99</v>
      </c>
      <c r="NL144" s="19">
        <f t="shared" ca="1" si="1162"/>
        <v>49.99</v>
      </c>
      <c r="NM144" s="19">
        <f t="shared" ca="1" si="1162"/>
        <v>49.99</v>
      </c>
      <c r="NN144" s="19">
        <f t="shared" ca="1" si="1162"/>
        <v>49.99</v>
      </c>
      <c r="NO144" s="19">
        <f t="shared" ca="1" si="1162"/>
        <v>49.99</v>
      </c>
      <c r="NP144" s="19">
        <f t="shared" ca="1" si="1162"/>
        <v>49.99</v>
      </c>
      <c r="NQ144" s="19">
        <f t="shared" ca="1" si="1162"/>
        <v>49.99</v>
      </c>
      <c r="NR144" s="19">
        <f t="shared" ca="1" si="1162"/>
        <v>412.99</v>
      </c>
      <c r="NS144" s="19">
        <f t="shared" ca="1" si="1162"/>
        <v>412.99</v>
      </c>
      <c r="NT144" s="19" t="str">
        <f t="shared" ca="1" si="1162"/>
        <v>-</v>
      </c>
      <c r="NU144" s="19" t="str">
        <f t="shared" ca="1" si="1162"/>
        <v>-</v>
      </c>
      <c r="NV144" s="19" t="str">
        <f t="shared" ca="1" si="1162"/>
        <v>-</v>
      </c>
      <c r="NW144" s="19" t="str">
        <f t="shared" ca="1" si="1162"/>
        <v>-</v>
      </c>
      <c r="NX144" s="19" t="str">
        <f t="shared" ca="1" si="1162"/>
        <v>-</v>
      </c>
      <c r="NY144" s="19">
        <f t="shared" ca="1" si="1162"/>
        <v>6.8900000000000006</v>
      </c>
      <c r="NZ144" s="19">
        <f t="shared" ca="1" si="1162"/>
        <v>6.8900000000000006</v>
      </c>
      <c r="OA144" s="19">
        <f t="shared" ca="1" si="1162"/>
        <v>6.8900000000000006</v>
      </c>
      <c r="OB144" s="19">
        <f t="shared" ca="1" si="1162"/>
        <v>6.8900000000000006</v>
      </c>
      <c r="OC144" s="19">
        <f t="shared" ca="1" si="1162"/>
        <v>6.8900000000000006</v>
      </c>
      <c r="OD144" s="19">
        <f t="shared" ca="1" si="1162"/>
        <v>6.8900000000000006</v>
      </c>
      <c r="OE144" s="19">
        <f t="shared" ca="1" si="1162"/>
        <v>6.8900000000000006</v>
      </c>
      <c r="OF144" s="19">
        <f t="shared" ca="1" si="1162"/>
        <v>6.8900000000000006</v>
      </c>
      <c r="OG144" s="19">
        <f t="shared" ca="1" si="1162"/>
        <v>346.99</v>
      </c>
      <c r="OH144" s="19">
        <f t="shared" ca="1" si="1162"/>
        <v>346.99</v>
      </c>
      <c r="OI144" s="19" t="str">
        <f t="shared" ca="1" si="1162"/>
        <v>-</v>
      </c>
      <c r="OJ144" s="19" t="str">
        <f t="shared" ca="1" si="1162"/>
        <v>-</v>
      </c>
      <c r="OK144" s="19" t="str">
        <f t="shared" ca="1" si="1162"/>
        <v>-</v>
      </c>
      <c r="OL144" s="19" t="str">
        <f t="shared" ca="1" si="1162"/>
        <v>-</v>
      </c>
      <c r="OM144" s="19" t="str">
        <f t="shared" ca="1" si="1162"/>
        <v>-</v>
      </c>
      <c r="ON144" s="19">
        <f t="shared" ca="1" si="1162"/>
        <v>0</v>
      </c>
      <c r="OO144" s="24">
        <v>0</v>
      </c>
    </row>
    <row r="145" spans="1:405" outlineLevel="2">
      <c r="A145" s="21">
        <f t="shared" si="158"/>
        <v>140</v>
      </c>
      <c r="B145" s="29">
        <f ca="1">OFFSET(B145,-1,-1)</f>
        <v>139</v>
      </c>
      <c r="C145">
        <v>204</v>
      </c>
      <c r="D145" s="144" t="str">
        <f t="shared" ca="1" si="1124"/>
        <v>GSM</v>
      </c>
      <c r="E145" t="b">
        <v>0</v>
      </c>
      <c r="F145" t="b">
        <v>0</v>
      </c>
      <c r="G145" t="b">
        <f t="shared" si="1125"/>
        <v>0</v>
      </c>
      <c r="H145" s="237">
        <f ca="1">OFFSET(H145,-1,0)</f>
        <v>2</v>
      </c>
      <c r="I145" s="237">
        <f t="shared" ref="I145:T149" ca="1" si="1163">OFFSET(I145,-1,0)</f>
        <v>1</v>
      </c>
      <c r="J145" s="237" t="str">
        <f t="shared" ca="1" si="1163"/>
        <v/>
      </c>
      <c r="K145" s="237">
        <f t="shared" ca="1" si="1163"/>
        <v>2</v>
      </c>
      <c r="L145" s="237">
        <f t="shared" ca="1" si="1163"/>
        <v>2</v>
      </c>
      <c r="M145" s="237">
        <f t="shared" ca="1" si="1163"/>
        <v>2</v>
      </c>
      <c r="N145" s="237">
        <f t="shared" ca="1" si="1163"/>
        <v>3</v>
      </c>
      <c r="O145" s="237">
        <f t="shared" ca="1" si="1163"/>
        <v>1</v>
      </c>
      <c r="P145" s="237">
        <f t="shared" ca="1" si="1163"/>
        <v>1</v>
      </c>
      <c r="Q145" s="237">
        <f t="shared" ca="1" si="1163"/>
        <v>6</v>
      </c>
      <c r="R145" s="237">
        <f t="shared" ca="1" si="1163"/>
        <v>1</v>
      </c>
      <c r="S145" s="237">
        <f t="shared" ca="1" si="1163"/>
        <v>1</v>
      </c>
      <c r="T145" s="237">
        <f t="shared" ca="1" si="1163"/>
        <v>1</v>
      </c>
      <c r="U145" s="275"/>
      <c r="V145" s="275"/>
      <c r="W145" s="237">
        <f t="shared" ref="W145:W149" ca="1" si="1164">OFFSET(W145,-1,0)</f>
        <v>0</v>
      </c>
      <c r="X145" s="275"/>
      <c r="Y145" s="275">
        <f t="shared" ref="Y145:AE148" ca="1" si="1165">OFFSET(Y145,-1,0)</f>
        <v>0</v>
      </c>
      <c r="Z145" s="275">
        <f t="shared" ca="1" si="1165"/>
        <v>0</v>
      </c>
      <c r="AA145" s="275">
        <f t="shared" ca="1" si="1165"/>
        <v>0</v>
      </c>
      <c r="AB145" s="275">
        <f t="shared" ca="1" si="1165"/>
        <v>0</v>
      </c>
      <c r="AC145" s="275">
        <f t="shared" ca="1" si="1165"/>
        <v>0</v>
      </c>
      <c r="AD145" s="275">
        <f t="shared" ca="1" si="1165"/>
        <v>0</v>
      </c>
      <c r="AE145" s="275">
        <f t="shared" ca="1" si="1165"/>
        <v>0</v>
      </c>
      <c r="AF145" s="144">
        <f ca="1">INDEX(CHOOSE($N145,DataAutumn!i.AdultDrys,DataWinter!i.AdultDrys,DataSpring!i.AdultDrys),1,$M145)</f>
        <v>3</v>
      </c>
      <c r="AG145" s="5">
        <f t="shared" ca="1" si="1126"/>
        <v>2</v>
      </c>
      <c r="AH145" s="5">
        <f t="shared" ca="1" si="1126"/>
        <v>0</v>
      </c>
      <c r="AI145" s="5">
        <f t="shared" ca="1" si="1127"/>
        <v>1</v>
      </c>
      <c r="AJ145">
        <f t="shared" ca="1" si="1128"/>
        <v>1</v>
      </c>
      <c r="AL145" s="231" t="str">
        <f ca="1">TEXT(LEFT(OFFSET(AL145,-1,0),5)+1,"00000")&amp;MID(OFFSET(AL145,-1,0),6,FIND(" ",OFFSET(AL145,-1,0),7)-5)
&amp; $D145           &amp; " Day"&amp;INDEX(i.DOY,$N145,1)              &amp; IF($IG145=0," FWM","")&amp;IF($IG145=1," MWM","")&amp;IF($IG145=5," Mat","")&amp;IF($IH145=TRUE,"&amp;BBT","    ")
&amp;INDEX(DataMaster!$B$98:$B$104,$Q145,0)    &amp;IF(JL145," SR"&amp;JM145,"")&amp; " WP"&amp;TEXT($LW145*100,"000p")           &amp; " MP"&amp;TEXT($LX145*100,"000p")           &amp; " GP"&amp;TEXT($MG145*100,"000p")
&amp; " (F"&amp;3+COUNTIF($CV145:$CY145,TRUE)&amp;3&amp;"N"&amp;$DM145&amp;$DN145&amp;")"</f>
        <v>00002 FeedSupply_DSP GSM Day204 MWM    Mutton SR9.816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29"/>
        <v>0</v>
      </c>
      <c r="AY145" s="5" t="str">
        <f t="shared" ca="1" si="1129"/>
        <v>-</v>
      </c>
      <c r="AZ145" s="5" t="b">
        <f t="shared" ca="1" si="1129"/>
        <v>0</v>
      </c>
      <c r="BA145" s="5" t="b">
        <f t="shared" ca="1" si="1129"/>
        <v>1</v>
      </c>
      <c r="BB145" s="5" t="b">
        <f t="shared" ca="1" si="1129"/>
        <v>1</v>
      </c>
      <c r="BC145" s="144">
        <f t="shared" ca="1" si="1129"/>
        <v>0</v>
      </c>
      <c r="BD145" s="19" t="b">
        <f t="shared" ca="1" si="1130"/>
        <v>1</v>
      </c>
      <c r="BE145" s="9"/>
      <c r="BF145" s="5" t="str">
        <f t="shared" ca="1" si="1131"/>
        <v>-</v>
      </c>
      <c r="BG145" s="19" t="str">
        <f t="shared" ca="1" si="1132"/>
        <v>-</v>
      </c>
      <c r="BH145" s="19" t="str">
        <f t="shared" ca="1" si="1132"/>
        <v>-</v>
      </c>
      <c r="BI145" s="19" t="str">
        <f t="shared" ca="1" si="1132"/>
        <v>-</v>
      </c>
      <c r="BJ145" s="5" t="str">
        <f t="shared" ca="1" si="1133"/>
        <v>-</v>
      </c>
      <c r="BK145" s="19" t="str">
        <f t="shared" ca="1" si="1134"/>
        <v>-</v>
      </c>
      <c r="BL145" s="5" t="str">
        <f t="shared" ca="1" si="1135"/>
        <v>-</v>
      </c>
      <c r="BM145" s="19" t="str">
        <f t="shared" ca="1" si="1136"/>
        <v>-</v>
      </c>
      <c r="BN145" s="19" t="str">
        <f t="shared" ca="1" si="1136"/>
        <v>-</v>
      </c>
      <c r="BO145" s="19" t="str">
        <f t="shared" ca="1" si="1136"/>
        <v>-</v>
      </c>
      <c r="BP145" s="5" t="str">
        <f t="shared" ca="1" si="1137"/>
        <v>-</v>
      </c>
      <c r="BQ145" s="9"/>
      <c r="BR145" s="19" t="str">
        <f t="shared" ca="1" si="1138"/>
        <v>-</v>
      </c>
      <c r="BS145" s="19" t="str">
        <f t="shared" ca="1" si="1138"/>
        <v>-</v>
      </c>
      <c r="BT145" s="19" t="str">
        <f t="shared" ca="1" si="1138"/>
        <v>-</v>
      </c>
      <c r="BU145" s="19" t="str">
        <f t="shared" ca="1" si="1138"/>
        <v>-</v>
      </c>
      <c r="BV145" s="19" t="str">
        <f t="shared" ca="1" si="1138"/>
        <v>-</v>
      </c>
      <c r="BW145" s="19" t="str">
        <f t="shared" ca="1" si="1138"/>
        <v>-</v>
      </c>
      <c r="BX145" s="19" t="str">
        <f t="shared" ca="1" si="1138"/>
        <v>-</v>
      </c>
      <c r="BY145" s="19" t="str">
        <f t="shared" ca="1" si="1138"/>
        <v>-</v>
      </c>
      <c r="BZ145" s="19" t="str">
        <f t="shared" ca="1" si="1138"/>
        <v>-</v>
      </c>
      <c r="CA145" s="19" t="str">
        <f t="shared" ca="1" si="1138"/>
        <v>-</v>
      </c>
      <c r="CB145" s="9"/>
      <c r="CC145" s="12" t="b">
        <v>1</v>
      </c>
      <c r="CD145" s="12" t="b">
        <v>0</v>
      </c>
      <c r="CE145" s="12" t="b">
        <v>1</v>
      </c>
      <c r="CF145" s="12">
        <f ca="1">VALUE($Q145&amp;$S145&amp;"01")</f>
        <v>6101</v>
      </c>
      <c r="CG145" s="12" t="b">
        <v>0</v>
      </c>
      <c r="CH145" s="12" t="s">
        <v>34</v>
      </c>
      <c r="CI145" s="19" t="b">
        <f t="shared" ref="CI145:CM149" ca="1" si="1166">OFFSET(CI$5,$B145,0)</f>
        <v>1</v>
      </c>
      <c r="CJ145" s="12">
        <f ca="1">VALUE($Q145&amp;$S145&amp;"02")</f>
        <v>6102</v>
      </c>
      <c r="CK145" s="19" t="str">
        <f t="shared" ca="1" si="1166"/>
        <v>-</v>
      </c>
      <c r="CL145" s="19">
        <f t="shared" ca="1" si="1166"/>
        <v>1</v>
      </c>
      <c r="CM145" s="19">
        <f t="shared" ca="1" si="1166"/>
        <v>1</v>
      </c>
      <c r="CN145" s="9"/>
      <c r="CO145" s="444">
        <f t="shared" ca="1" si="1140"/>
        <v>652</v>
      </c>
      <c r="CP145" s="444">
        <f t="shared" ca="1" si="1140"/>
        <v>686</v>
      </c>
      <c r="CQ145" s="444">
        <f t="shared" ca="1" si="1140"/>
        <v>721</v>
      </c>
      <c r="CR145" s="152">
        <f t="shared" ca="1" si="1141"/>
        <v>378</v>
      </c>
      <c r="CS145" s="152">
        <f t="shared" ca="1" si="1141"/>
        <v>413</v>
      </c>
      <c r="CT145" s="152">
        <f t="shared" ca="1" si="1141"/>
        <v>448</v>
      </c>
      <c r="CU145" s="19" t="str">
        <f t="shared" ca="1" si="1142"/>
        <v>-</v>
      </c>
      <c r="CV145" s="12" t="b">
        <v>0</v>
      </c>
      <c r="CW145" s="12" t="b">
        <v>0</v>
      </c>
      <c r="CX145" s="12" t="b">
        <v>0</v>
      </c>
      <c r="CY145" s="12" t="b">
        <v>0</v>
      </c>
      <c r="CZ145" s="19" t="b">
        <f t="shared" ca="1" si="1142"/>
        <v>1</v>
      </c>
      <c r="DA145" s="19">
        <f t="shared" ca="1" si="1142"/>
        <v>0</v>
      </c>
      <c r="DB145" s="19">
        <f t="shared" ca="1" si="1142"/>
        <v>0</v>
      </c>
      <c r="DC145" s="19">
        <f t="shared" ca="1" si="1142"/>
        <v>0</v>
      </c>
      <c r="DD145" s="19">
        <f t="shared" ca="1" si="1142"/>
        <v>0</v>
      </c>
      <c r="DE145" s="19">
        <f t="shared" ca="1" si="1142"/>
        <v>0</v>
      </c>
      <c r="DF145" s="19">
        <f t="shared" ca="1" si="1142"/>
        <v>0</v>
      </c>
      <c r="DG145" s="19">
        <f t="shared" ca="1" si="1142"/>
        <v>0</v>
      </c>
      <c r="DH145" s="19">
        <f t="shared" ca="1" si="1142"/>
        <v>0</v>
      </c>
      <c r="DI145" s="19">
        <f t="shared" ca="1" si="1142"/>
        <v>0</v>
      </c>
      <c r="DJ145" s="19">
        <f t="shared" ca="1" si="1142"/>
        <v>0</v>
      </c>
      <c r="DK145" s="19">
        <f t="shared" ca="1" si="1142"/>
        <v>0</v>
      </c>
      <c r="DL145" s="19">
        <f t="shared" ca="1" si="1143"/>
        <v>0</v>
      </c>
      <c r="DM145" s="12">
        <v>3</v>
      </c>
      <c r="DN145" s="12">
        <v>3</v>
      </c>
      <c r="DO145" s="12">
        <v>0</v>
      </c>
      <c r="DP145" s="12">
        <v>2</v>
      </c>
      <c r="DQ145" s="12">
        <v>-2</v>
      </c>
      <c r="DR145" s="19" t="str">
        <f t="shared" ca="1" si="1143"/>
        <v>-</v>
      </c>
      <c r="DS145" s="19" t="str">
        <f t="shared" ca="1" si="1143"/>
        <v>-</v>
      </c>
      <c r="DT145" s="19" t="str">
        <f t="shared" ca="1" si="1143"/>
        <v>-</v>
      </c>
      <c r="DU145" s="251">
        <f t="shared" ref="DU145:DU148" si="1167">DO145</f>
        <v>0</v>
      </c>
      <c r="DV145" s="251">
        <f>DP145</f>
        <v>2</v>
      </c>
      <c r="DW145" s="251">
        <f t="shared" ref="DW145:DW148" si="1168">DQ145</f>
        <v>-2</v>
      </c>
      <c r="DX145" s="19" t="str">
        <f t="shared" ca="1" si="1143"/>
        <v>-</v>
      </c>
      <c r="DY145" s="19" t="str">
        <f t="shared" ca="1" si="1143"/>
        <v>-</v>
      </c>
      <c r="DZ145" s="19" t="str">
        <f t="shared" ca="1" si="1143"/>
        <v>-</v>
      </c>
      <c r="EA145" s="19" t="str">
        <f t="shared" ca="1" si="1143"/>
        <v>-</v>
      </c>
      <c r="EB145" s="19" t="str">
        <f t="shared" ca="1" si="1143"/>
        <v>-</v>
      </c>
      <c r="EC145" s="19" t="str">
        <f t="shared" ca="1" si="1143"/>
        <v>-</v>
      </c>
      <c r="ED145" s="19">
        <f t="shared" ca="1" si="1143"/>
        <v>0</v>
      </c>
      <c r="EE145" s="19">
        <f t="shared" ca="1" si="1143"/>
        <v>0</v>
      </c>
      <c r="EF145" s="19">
        <f t="shared" ca="1" si="1143"/>
        <v>0</v>
      </c>
      <c r="EG145" s="19">
        <f t="shared" ca="1" si="1143"/>
        <v>0</v>
      </c>
      <c r="EH145" s="19">
        <f t="shared" ca="1" si="1143"/>
        <v>0</v>
      </c>
      <c r="EI145" s="19">
        <f t="shared" ca="1" si="1143"/>
        <v>0</v>
      </c>
      <c r="EJ145" s="19">
        <f t="shared" ca="1" si="1143"/>
        <v>0</v>
      </c>
      <c r="EK145" s="19">
        <f t="shared" ca="1" si="1143"/>
        <v>0</v>
      </c>
      <c r="EL145" s="19">
        <f t="shared" ca="1" si="1143"/>
        <v>0</v>
      </c>
      <c r="EM145" s="19">
        <f t="shared" ca="1" si="1143"/>
        <v>0</v>
      </c>
      <c r="EN145" s="19">
        <f t="shared" ca="1" si="1143"/>
        <v>0</v>
      </c>
      <c r="EO145" s="19">
        <f t="shared" ca="1" si="1143"/>
        <v>0</v>
      </c>
      <c r="EP145" s="19">
        <f t="shared" ca="1" si="1143"/>
        <v>0</v>
      </c>
      <c r="EQ145" s="19">
        <f t="shared" ca="1" si="1143"/>
        <v>0</v>
      </c>
      <c r="ER145" s="19">
        <f t="shared" ca="1" si="1143"/>
        <v>0</v>
      </c>
      <c r="ES145" s="19">
        <f t="shared" ca="1" si="1143"/>
        <v>0</v>
      </c>
      <c r="ET145" s="19">
        <f t="shared" ca="1" si="1144"/>
        <v>0</v>
      </c>
      <c r="EU145" s="19">
        <f t="shared" ca="1" si="1144"/>
        <v>0</v>
      </c>
      <c r="EV145" s="19">
        <f t="shared" ca="1" si="1144"/>
        <v>0</v>
      </c>
      <c r="EW145" s="19">
        <f t="shared" ca="1" si="1144"/>
        <v>0</v>
      </c>
      <c r="EX145" s="19">
        <f t="shared" ca="1" si="1144"/>
        <v>0</v>
      </c>
      <c r="EY145" s="19">
        <f t="shared" ca="1" si="1144"/>
        <v>0</v>
      </c>
      <c r="EZ145" s="19">
        <f t="shared" ca="1" si="1144"/>
        <v>0</v>
      </c>
      <c r="FA145" s="19">
        <f t="shared" ca="1" si="1144"/>
        <v>0</v>
      </c>
      <c r="FB145" s="19">
        <f t="shared" ca="1" si="1144"/>
        <v>0</v>
      </c>
      <c r="FC145" s="19">
        <f t="shared" ca="1" si="1144"/>
        <v>0</v>
      </c>
      <c r="FD145" s="19">
        <f t="shared" ca="1" si="1144"/>
        <v>0</v>
      </c>
      <c r="FE145" s="19">
        <f t="shared" ca="1" si="1144"/>
        <v>0</v>
      </c>
      <c r="FF145" s="19">
        <f t="shared" ca="1" si="1144"/>
        <v>0</v>
      </c>
      <c r="FG145" s="19">
        <f t="shared" ca="1" si="1144"/>
        <v>0</v>
      </c>
      <c r="FH145" s="19">
        <f t="shared" ca="1" si="1144"/>
        <v>0</v>
      </c>
      <c r="FI145" s="19">
        <f t="shared" ca="1" si="1144"/>
        <v>0</v>
      </c>
      <c r="FJ145" s="19">
        <f t="shared" ca="1" si="1145"/>
        <v>0</v>
      </c>
      <c r="FK145" s="19">
        <f t="shared" ca="1" si="1145"/>
        <v>0</v>
      </c>
      <c r="FL145" s="19">
        <f t="shared" ca="1" si="1145"/>
        <v>0</v>
      </c>
      <c r="FM145" s="19">
        <f t="shared" ca="1" si="1145"/>
        <v>0</v>
      </c>
      <c r="FN145" s="19">
        <f t="shared" ca="1" si="1145"/>
        <v>0</v>
      </c>
      <c r="FO145" s="19">
        <f t="shared" ca="1" si="1145"/>
        <v>0</v>
      </c>
      <c r="FP145" s="19">
        <f t="shared" ca="1" si="1145"/>
        <v>0</v>
      </c>
      <c r="FQ145" s="19">
        <f t="shared" ca="1" si="1145"/>
        <v>0</v>
      </c>
      <c r="FR145" s="19">
        <f t="shared" ca="1" si="1145"/>
        <v>0</v>
      </c>
      <c r="FS145" s="19">
        <f t="shared" ca="1" si="1145"/>
        <v>0</v>
      </c>
      <c r="FT145" s="19">
        <f t="shared" ca="1" si="1145"/>
        <v>0</v>
      </c>
      <c r="FU145" s="19">
        <f t="shared" ca="1" si="1145"/>
        <v>0</v>
      </c>
      <c r="FV145" s="19">
        <f t="shared" ca="1" si="1145"/>
        <v>0</v>
      </c>
      <c r="FW145" s="19">
        <f t="shared" ca="1" si="1145"/>
        <v>0</v>
      </c>
      <c r="FX145" s="19">
        <f t="shared" ca="1" si="1145"/>
        <v>0</v>
      </c>
      <c r="FY145" s="19">
        <f t="shared" ca="1" si="1145"/>
        <v>0</v>
      </c>
      <c r="FZ145" s="19">
        <f t="shared" ca="1" si="1145"/>
        <v>0</v>
      </c>
      <c r="GA145" s="19">
        <f t="shared" ca="1" si="1145"/>
        <v>0</v>
      </c>
      <c r="GB145" s="19">
        <f t="shared" ca="1" si="1145"/>
        <v>0</v>
      </c>
      <c r="GC145" s="19">
        <f t="shared" ca="1" si="1145"/>
        <v>0</v>
      </c>
      <c r="GD145" s="19">
        <f t="shared" ca="1" si="1145"/>
        <v>0</v>
      </c>
      <c r="GE145" s="19">
        <f t="shared" ca="1" si="1145"/>
        <v>0</v>
      </c>
      <c r="GF145" s="19">
        <f t="shared" ca="1" si="1145"/>
        <v>0</v>
      </c>
      <c r="GG145" s="19">
        <f t="shared" ca="1" si="1145"/>
        <v>0</v>
      </c>
      <c r="GH145" s="19">
        <f t="shared" ca="1" si="1145"/>
        <v>0</v>
      </c>
      <c r="GI145" s="19">
        <f t="shared" ca="1" si="1145"/>
        <v>0</v>
      </c>
      <c r="GJ145" s="19">
        <f t="shared" ca="1" si="1145"/>
        <v>0</v>
      </c>
      <c r="GK145" s="19">
        <f t="shared" ca="1" si="1145"/>
        <v>0</v>
      </c>
      <c r="GL145" s="19">
        <f t="shared" ca="1" si="1145"/>
        <v>0</v>
      </c>
      <c r="GM145" s="19">
        <f t="shared" ca="1" si="1145"/>
        <v>0</v>
      </c>
      <c r="GN145" s="19">
        <f t="shared" ca="1" si="1145"/>
        <v>0</v>
      </c>
      <c r="GO145" s="19">
        <f t="shared" ca="1" si="1145"/>
        <v>0</v>
      </c>
      <c r="GP145" s="19">
        <f t="shared" ca="1" si="1145"/>
        <v>0</v>
      </c>
      <c r="GQ145" s="19">
        <f t="shared" ca="1" si="1145"/>
        <v>0</v>
      </c>
      <c r="GR145" s="19">
        <f t="shared" ca="1" si="1145"/>
        <v>0</v>
      </c>
      <c r="GS145" s="19">
        <f t="shared" ca="1" si="1145"/>
        <v>0</v>
      </c>
      <c r="GT145" s="19">
        <f t="shared" ca="1" si="1145"/>
        <v>0</v>
      </c>
      <c r="GU145" s="19">
        <f t="shared" ca="1" si="1145"/>
        <v>0</v>
      </c>
      <c r="GV145" s="19">
        <f t="shared" ca="1" si="1145"/>
        <v>0</v>
      </c>
      <c r="GW145" s="19">
        <f t="shared" ca="1" si="1145"/>
        <v>0</v>
      </c>
      <c r="GX145" s="19">
        <f t="shared" ca="1" si="1145"/>
        <v>0</v>
      </c>
      <c r="GY145" s="19">
        <f t="shared" ca="1" si="1145"/>
        <v>0</v>
      </c>
      <c r="GZ145" s="19">
        <f t="shared" ca="1" si="1145"/>
        <v>0</v>
      </c>
      <c r="HA145" s="19">
        <f t="shared" ca="1" si="1145"/>
        <v>0</v>
      </c>
      <c r="HB145" s="19">
        <f t="shared" ca="1" si="1145"/>
        <v>0</v>
      </c>
      <c r="HC145" s="19">
        <f t="shared" ca="1" si="1145"/>
        <v>0</v>
      </c>
      <c r="HD145" s="19">
        <f t="shared" ca="1" si="1145"/>
        <v>0</v>
      </c>
      <c r="HE145" s="19">
        <f t="shared" ca="1" si="1145"/>
        <v>0</v>
      </c>
      <c r="HF145" s="19">
        <f t="shared" ca="1" si="1145"/>
        <v>0</v>
      </c>
      <c r="HG145" s="19">
        <f t="shared" ca="1" si="1145"/>
        <v>0</v>
      </c>
      <c r="HH145" s="19">
        <f t="shared" ca="1" si="1145"/>
        <v>0</v>
      </c>
      <c r="HI145" s="19">
        <f t="shared" ca="1" si="1145"/>
        <v>0</v>
      </c>
      <c r="HJ145" s="19">
        <f t="shared" ca="1" si="1145"/>
        <v>0</v>
      </c>
      <c r="HK145" s="19">
        <f t="shared" ca="1" si="1145"/>
        <v>0</v>
      </c>
      <c r="HL145" s="19">
        <f t="shared" ca="1" si="1146"/>
        <v>0</v>
      </c>
      <c r="HM145" s="19">
        <f t="shared" ca="1" si="1146"/>
        <v>0</v>
      </c>
      <c r="HN145" s="19">
        <f t="shared" ca="1" si="1146"/>
        <v>0</v>
      </c>
      <c r="HO145" s="19">
        <f t="shared" ca="1" si="1146"/>
        <v>0</v>
      </c>
      <c r="HP145" s="19">
        <f t="shared" ca="1" si="1146"/>
        <v>0</v>
      </c>
      <c r="HQ145" s="19">
        <f t="shared" ca="1" si="1146"/>
        <v>0</v>
      </c>
      <c r="HR145" s="19">
        <f t="shared" ca="1" si="1146"/>
        <v>0</v>
      </c>
      <c r="HS145" s="19">
        <f t="shared" ca="1" si="1146"/>
        <v>0</v>
      </c>
      <c r="HT145" s="19">
        <f t="shared" ca="1" si="1146"/>
        <v>0</v>
      </c>
      <c r="HU145" s="19">
        <f t="shared" ca="1" si="1146"/>
        <v>0</v>
      </c>
      <c r="HV145" s="19">
        <f t="shared" ca="1" si="1146"/>
        <v>0</v>
      </c>
      <c r="HW145" s="19">
        <f t="shared" ca="1" si="1146"/>
        <v>0</v>
      </c>
      <c r="HX145" s="19">
        <f t="shared" ca="1" si="1146"/>
        <v>0</v>
      </c>
      <c r="HY145" s="19">
        <f t="shared" ca="1" si="1146"/>
        <v>0</v>
      </c>
      <c r="HZ145" s="19">
        <f t="shared" ca="1" si="1146"/>
        <v>0</v>
      </c>
      <c r="IA145" s="19">
        <f t="shared" ca="1" si="1146"/>
        <v>0</v>
      </c>
      <c r="IB145" s="19">
        <f t="shared" ca="1" si="1146"/>
        <v>0</v>
      </c>
      <c r="IC145" s="19">
        <f t="shared" ca="1" si="1146"/>
        <v>0</v>
      </c>
      <c r="ID145" s="19">
        <f t="shared" ca="1" si="1146"/>
        <v>0</v>
      </c>
      <c r="IE145" s="5">
        <f t="shared" ca="1" si="1147"/>
        <v>67</v>
      </c>
      <c r="IF145" s="9"/>
      <c r="IG145" s="5">
        <f t="shared" ca="1" si="1148"/>
        <v>1</v>
      </c>
      <c r="IH145" s="5" t="b">
        <f t="shared" ca="1" si="1148"/>
        <v>0</v>
      </c>
      <c r="II145" s="19">
        <f t="shared" ca="1" si="1149"/>
        <v>0</v>
      </c>
      <c r="IJ145" s="5">
        <f t="shared" ca="1" si="1148"/>
        <v>55</v>
      </c>
      <c r="IK145" s="19">
        <f t="shared" ca="1" si="1149"/>
        <v>1</v>
      </c>
      <c r="IL145" s="19">
        <f t="shared" ca="1" si="1149"/>
        <v>0</v>
      </c>
      <c r="IM145" s="19">
        <f t="shared" ca="1" si="1149"/>
        <v>0</v>
      </c>
      <c r="IN145" s="19">
        <f t="shared" ca="1" si="1149"/>
        <v>0</v>
      </c>
      <c r="IO145" s="19">
        <f t="shared" ca="1" si="1149"/>
        <v>0</v>
      </c>
      <c r="IP145" s="19">
        <f t="shared" ca="1" si="1149"/>
        <v>0</v>
      </c>
      <c r="IQ145" s="19">
        <f t="shared" ca="1" si="1149"/>
        <v>0</v>
      </c>
      <c r="IR145" s="19">
        <f t="shared" ca="1" si="1149"/>
        <v>0</v>
      </c>
      <c r="IS145" s="19">
        <f t="shared" ca="1" si="1149"/>
        <v>0</v>
      </c>
      <c r="IT145" s="19">
        <f t="shared" ca="1" si="1149"/>
        <v>0</v>
      </c>
      <c r="IU145" s="19">
        <f t="shared" ca="1" si="1149"/>
        <v>0</v>
      </c>
      <c r="IV145" s="19">
        <f t="shared" ca="1" si="1149"/>
        <v>0</v>
      </c>
      <c r="IW145" s="19">
        <f t="shared" ca="1" si="1149"/>
        <v>0</v>
      </c>
      <c r="IX145" s="19">
        <f t="shared" ca="1" si="1149"/>
        <v>0</v>
      </c>
      <c r="IY145" s="19">
        <f t="shared" ca="1" si="1149"/>
        <v>0</v>
      </c>
      <c r="IZ145" s="19">
        <f t="shared" ca="1" si="1149"/>
        <v>0</v>
      </c>
      <c r="JA145" s="19">
        <f t="shared" ca="1" si="1149"/>
        <v>0</v>
      </c>
      <c r="JB145" s="19">
        <f t="shared" ca="1" si="1149"/>
        <v>0</v>
      </c>
      <c r="JC145" s="19">
        <f t="shared" ca="1" si="1149"/>
        <v>0</v>
      </c>
      <c r="JD145" s="19">
        <f t="shared" ca="1" si="1149"/>
        <v>0</v>
      </c>
      <c r="JE145" s="19">
        <f t="shared" ca="1" si="1149"/>
        <v>0</v>
      </c>
      <c r="JF145" s="19">
        <f t="shared" ca="1" si="1149"/>
        <v>0</v>
      </c>
      <c r="JG145" s="19">
        <f t="shared" ca="1" si="1149"/>
        <v>1</v>
      </c>
      <c r="JH145" s="19">
        <f t="shared" ca="1" si="1149"/>
        <v>0</v>
      </c>
      <c r="JI145" s="19">
        <f t="shared" ca="1" si="1149"/>
        <v>1</v>
      </c>
      <c r="JJ145" s="9"/>
      <c r="JK145" s="5" t="b">
        <f t="shared" ca="1" si="1150"/>
        <v>0</v>
      </c>
      <c r="JL145" s="19" t="b">
        <f t="shared" ref="JL145:JM149" ca="1" si="1169">OFFSET(JL$5,$B145,0)</f>
        <v>1</v>
      </c>
      <c r="JM145" s="19">
        <f t="shared" ca="1" si="1169"/>
        <v>9.8159999999999989</v>
      </c>
      <c r="JN145" s="5" t="b">
        <f t="shared" ca="1" si="1151"/>
        <v>0</v>
      </c>
      <c r="JO145" s="5" t="b">
        <f t="shared" ca="1" si="1151"/>
        <v>0</v>
      </c>
      <c r="JP145" s="5" t="b">
        <f t="shared" ca="1" si="1151"/>
        <v>1</v>
      </c>
      <c r="JQ145" s="144">
        <f t="shared" ref="JQ145:JR149" ca="1" si="1170">$O145</f>
        <v>1</v>
      </c>
      <c r="JR145" s="144">
        <f t="shared" ca="1" si="1170"/>
        <v>1</v>
      </c>
      <c r="JS145" s="19" t="str">
        <f t="shared" ref="JS145:JY149" ca="1" si="1171">OFFSET(JS$5,$B145,0)</f>
        <v>-</v>
      </c>
      <c r="JT145" s="19" t="str">
        <f t="shared" ca="1" si="1171"/>
        <v>-</v>
      </c>
      <c r="JU145" s="19" t="str">
        <f t="shared" ca="1" si="1171"/>
        <v>-</v>
      </c>
      <c r="JV145" s="19" t="str">
        <f t="shared" ca="1" si="1171"/>
        <v>-</v>
      </c>
      <c r="JW145" s="19">
        <f t="shared" ca="1" si="1171"/>
        <v>1</v>
      </c>
      <c r="JX145" s="19">
        <f t="shared" ca="1" si="1171"/>
        <v>0.66</v>
      </c>
      <c r="JY145" s="19" t="str">
        <f t="shared" ca="1" si="1171"/>
        <v>-</v>
      </c>
      <c r="JZ145" s="5" t="b" cm="1">
        <f t="array" aca="1" ref="JZ145" ca="1">IF(OR(KA145:KH145&lt;&gt;"-"),TRUE,"-")</f>
        <v>1</v>
      </c>
      <c r="KA145" s="237">
        <f ca="1">OFFSET(KA145,-1,0)</f>
        <v>2</v>
      </c>
      <c r="KB145" s="237">
        <f t="shared" ref="KB145:KH145" ca="1" si="1172">OFFSET(KB145,-1,0)</f>
        <v>2</v>
      </c>
      <c r="KC145" s="237">
        <f t="shared" ca="1" si="1172"/>
        <v>2</v>
      </c>
      <c r="KD145" s="237">
        <f t="shared" ca="1" si="1172"/>
        <v>2</v>
      </c>
      <c r="KE145" s="237">
        <f t="shared" ca="1" si="1172"/>
        <v>2</v>
      </c>
      <c r="KF145" s="237">
        <f t="shared" ca="1" si="1172"/>
        <v>2</v>
      </c>
      <c r="KG145" s="237">
        <f t="shared" ca="1" si="1172"/>
        <v>2</v>
      </c>
      <c r="KH145" s="237">
        <f t="shared" ca="1" si="1172"/>
        <v>2</v>
      </c>
      <c r="KI145" s="5" t="str">
        <f t="array" aca="1" ref="KI145" ca="1">IF(OR(KJ145:KP145&lt;&gt;"-"),TRUE,"-")</f>
        <v>-</v>
      </c>
      <c r="KJ145" s="19" t="str">
        <f t="shared" ref="KJ145:KU149" ca="1" si="1173">OFFSET(KJ$5,$B145,0)</f>
        <v>-</v>
      </c>
      <c r="KK145" s="19" t="str">
        <f t="shared" ca="1" si="1173"/>
        <v>-</v>
      </c>
      <c r="KL145" s="19" t="str">
        <f t="shared" ca="1" si="1173"/>
        <v>-</v>
      </c>
      <c r="KM145" s="19" t="str">
        <f t="shared" ca="1" si="1173"/>
        <v>-</v>
      </c>
      <c r="KN145" s="19" t="str">
        <f t="shared" ca="1" si="1173"/>
        <v>-</v>
      </c>
      <c r="KO145" s="19" t="str">
        <f t="shared" ca="1" si="1173"/>
        <v>-</v>
      </c>
      <c r="KP145" s="19" t="str">
        <f t="shared" ca="1" si="1173"/>
        <v>-</v>
      </c>
      <c r="KQ145" s="19" t="b">
        <f t="shared" ca="1" si="1173"/>
        <v>0</v>
      </c>
      <c r="KR145" s="144">
        <f t="shared" ca="1" si="1153"/>
        <v>2</v>
      </c>
      <c r="KS145" s="19">
        <f t="shared" ca="1" si="1173"/>
        <v>2</v>
      </c>
      <c r="KT145" s="19" t="b">
        <f t="shared" ca="1" si="1173"/>
        <v>0</v>
      </c>
      <c r="KU145" s="19" t="str">
        <f t="shared" ca="1" si="1173"/>
        <v>-</v>
      </c>
      <c r="KV145" s="5" t="str">
        <f t="shared" ca="1" si="1154"/>
        <v>-</v>
      </c>
      <c r="KW145" s="5" t="str">
        <f t="shared" ca="1" si="1154"/>
        <v>-</v>
      </c>
      <c r="KX145" s="5" t="str">
        <f t="shared" ca="1" si="1154"/>
        <v>-</v>
      </c>
      <c r="KY145" s="5" t="str">
        <f t="shared" ca="1" si="1154"/>
        <v>-</v>
      </c>
      <c r="KZ145" s="19" t="b">
        <f t="shared" ref="KZ145:LO149" ca="1" si="1174">OFFSET(KZ$5,$B145,0)</f>
        <v>0</v>
      </c>
      <c r="LA145" s="19" t="str">
        <f t="shared" ca="1" si="1174"/>
        <v>-</v>
      </c>
      <c r="LB145" s="19" t="str">
        <f ca="1">OFFSET(LB$5,$B145,0)</f>
        <v>-</v>
      </c>
      <c r="LC145" s="19" t="b">
        <f ca="1">OFFSET(LC$5,$B145,0)</f>
        <v>1</v>
      </c>
      <c r="LD145" s="19">
        <f t="shared" ca="1" si="1174"/>
        <v>0.75</v>
      </c>
      <c r="LE145" s="19">
        <f t="shared" ca="1" si="1174"/>
        <v>0.75</v>
      </c>
      <c r="LF145" s="19">
        <f t="shared" ca="1" si="1174"/>
        <v>0.99</v>
      </c>
      <c r="LG145" s="19">
        <f t="shared" ca="1" si="1174"/>
        <v>0.5</v>
      </c>
      <c r="LH145" s="19">
        <f t="shared" ca="1" si="1174"/>
        <v>0</v>
      </c>
      <c r="LI145" s="19">
        <f t="shared" ca="1" si="1174"/>
        <v>0</v>
      </c>
      <c r="LJ145" s="19" t="str">
        <f t="shared" ca="1" si="1174"/>
        <v>-</v>
      </c>
      <c r="LK145" s="5" t="str" cm="1">
        <f t="array" aca="1" ref="LK145" ca="1">INDEX(i.meatgrid,$Q145,LK$7)</f>
        <v>-</v>
      </c>
      <c r="LL145" s="19" t="str">
        <f t="shared" ca="1" si="1174"/>
        <v>-</v>
      </c>
      <c r="LM145" s="5">
        <f t="shared" ca="1" si="1156"/>
        <v>1</v>
      </c>
      <c r="LN145" s="9"/>
      <c r="LO145" s="19">
        <f t="shared" ca="1" si="1174"/>
        <v>70</v>
      </c>
      <c r="LP145" s="19">
        <f t="shared" ca="1" si="1157"/>
        <v>50</v>
      </c>
      <c r="LQ145" s="19">
        <f t="shared" ca="1" si="1157"/>
        <v>80</v>
      </c>
      <c r="LR145" s="19">
        <f t="shared" ca="1" si="1157"/>
        <v>50</v>
      </c>
      <c r="LS145" s="5" t="b" cm="1">
        <f t="array" aca="1" ref="LS145" ca="1">INDEX(i.meatgrid,$Q145,LS$7)</f>
        <v>1</v>
      </c>
      <c r="LT145" s="5" t="b" cm="1">
        <f t="array" aca="1" ref="LT145" ca="1">INDEX(i.meatgrid,$Q145,LT$7)</f>
        <v>0</v>
      </c>
      <c r="LU145" s="5" t="str" cm="1">
        <f t="array" aca="1" ref="LU145" ca="1">INDEX(i.meatgrid,$Q145,LU$7)</f>
        <v>-</v>
      </c>
      <c r="LV145" s="5" t="str" cm="1">
        <f t="array" aca="1" ref="LV145" ca="1">INDEX(i.meatgrid,$Q145,LV$7)</f>
        <v>-</v>
      </c>
      <c r="LW145" s="19">
        <f t="shared" ca="1" si="1158"/>
        <v>1</v>
      </c>
      <c r="LX145" s="5">
        <f t="shared" ca="1" si="1159"/>
        <v>1</v>
      </c>
      <c r="LY145" s="5" cm="1">
        <f t="array" aca="1" ref="LY145" ca="1">INDEX(i.meatgrid,$Q145,LY$7)</f>
        <v>0</v>
      </c>
      <c r="LZ145" s="5" cm="1">
        <f t="array" aca="1" ref="LZ145" ca="1">INDEX(i.meatgrid,$Q145,LZ$7)</f>
        <v>0</v>
      </c>
      <c r="MA145" s="5" cm="1">
        <f t="array" aca="1" ref="MA145" ca="1">INDEX(i.meatgrid,$Q145,MA$7)</f>
        <v>0</v>
      </c>
      <c r="MB145" s="5" cm="1">
        <f t="array" aca="1" ref="MB145" ca="1">INDEX(i.meatgrid,$Q145,MB$7)</f>
        <v>0</v>
      </c>
      <c r="MC145" s="5" cm="1">
        <f t="array" aca="1" ref="MC145" ca="1">INDEX(i.meatgrid,$Q145,MC$7)</f>
        <v>0</v>
      </c>
      <c r="MD145" s="5" cm="1">
        <f t="array" aca="1" ref="MD145" ca="1">INDEX(i.meatgrid,$Q145,MD$7)</f>
        <v>1</v>
      </c>
      <c r="ME145" s="5" cm="1">
        <f t="array" aca="1" ref="ME145" ca="1">INDEX(i.meatgrid,$Q145,ME$7)</f>
        <v>1</v>
      </c>
      <c r="MF145" s="5" cm="1">
        <f t="array" aca="1" ref="MF145" ca="1">INDEX(i.meatgrid,$Q145,MF$7)</f>
        <v>1</v>
      </c>
      <c r="MG145" s="19">
        <f t="shared" ca="1" si="1160"/>
        <v>1</v>
      </c>
      <c r="MH145" s="9"/>
      <c r="MI145" s="19" t="b">
        <f t="shared" ca="1" si="1161"/>
        <v>0</v>
      </c>
      <c r="MJ145" s="19" t="b">
        <f t="shared" ca="1" si="1161"/>
        <v>0</v>
      </c>
      <c r="MK145" s="19">
        <f t="shared" ca="1" si="1161"/>
        <v>1</v>
      </c>
      <c r="ML145" s="19">
        <f t="shared" ca="1" si="1161"/>
        <v>0.75</v>
      </c>
      <c r="MM145" s="19">
        <f t="shared" ca="1" si="1161"/>
        <v>0.75</v>
      </c>
      <c r="MN145" s="19">
        <f t="shared" ca="1" si="1161"/>
        <v>0.8</v>
      </c>
      <c r="MO145" s="19">
        <f t="shared" ca="1" si="1161"/>
        <v>0.82499999999999996</v>
      </c>
      <c r="MP145" s="19">
        <f t="shared" ca="1" si="1161"/>
        <v>0.875</v>
      </c>
      <c r="MQ145" s="19">
        <f t="shared" ca="1" si="1161"/>
        <v>0.9</v>
      </c>
      <c r="MR145" s="19">
        <f t="shared" ca="1" si="1161"/>
        <v>1</v>
      </c>
      <c r="MS145" s="19">
        <f t="shared" ca="1" si="1161"/>
        <v>0.875</v>
      </c>
      <c r="MT145" s="19" t="b">
        <f t="shared" ca="1" si="1161"/>
        <v>1</v>
      </c>
      <c r="MU145" s="19">
        <f t="shared" ca="1" si="1162"/>
        <v>74.989999999999995</v>
      </c>
      <c r="MV145" s="19" t="str">
        <f t="shared" ca="1" si="1162"/>
        <v>-</v>
      </c>
      <c r="MW145" s="19" t="str">
        <f t="shared" ca="1" si="1162"/>
        <v>-</v>
      </c>
      <c r="MX145" s="19" t="str">
        <f t="shared" ca="1" si="1162"/>
        <v>-</v>
      </c>
      <c r="MY145" s="19" t="str">
        <f t="shared" ca="1" si="1162"/>
        <v>-</v>
      </c>
      <c r="MZ145" s="19" t="str">
        <f t="shared" ca="1" si="1162"/>
        <v>-</v>
      </c>
      <c r="NA145" s="19" t="str">
        <f t="shared" ca="1" si="1162"/>
        <v>-</v>
      </c>
      <c r="NB145" s="19" t="str">
        <f t="shared" ca="1" si="1162"/>
        <v>-</v>
      </c>
      <c r="NC145" s="19">
        <f t="shared" ca="1" si="1162"/>
        <v>36.99</v>
      </c>
      <c r="ND145" s="19">
        <f t="shared" ca="1" si="1162"/>
        <v>36.99</v>
      </c>
      <c r="NE145" s="19" t="str">
        <f t="shared" ca="1" si="1162"/>
        <v>-</v>
      </c>
      <c r="NF145" s="19" t="str">
        <f t="shared" ca="1" si="1162"/>
        <v>-</v>
      </c>
      <c r="NG145" s="19" t="str">
        <f t="shared" ca="1" si="1162"/>
        <v>-</v>
      </c>
      <c r="NH145" s="19" t="str">
        <f t="shared" ca="1" si="1162"/>
        <v>-</v>
      </c>
      <c r="NI145" s="19" t="str">
        <f t="shared" ca="1" si="1162"/>
        <v>-</v>
      </c>
      <c r="NJ145" s="19">
        <f t="shared" ca="1" si="1162"/>
        <v>49.99</v>
      </c>
      <c r="NK145" s="19">
        <f t="shared" ca="1" si="1162"/>
        <v>49.99</v>
      </c>
      <c r="NL145" s="19">
        <f t="shared" ca="1" si="1162"/>
        <v>49.99</v>
      </c>
      <c r="NM145" s="19">
        <f t="shared" ca="1" si="1162"/>
        <v>49.99</v>
      </c>
      <c r="NN145" s="19">
        <f t="shared" ca="1" si="1162"/>
        <v>49.99</v>
      </c>
      <c r="NO145" s="19">
        <f t="shared" ca="1" si="1162"/>
        <v>49.99</v>
      </c>
      <c r="NP145" s="19">
        <f t="shared" ca="1" si="1162"/>
        <v>49.99</v>
      </c>
      <c r="NQ145" s="19">
        <f t="shared" ca="1" si="1162"/>
        <v>49.99</v>
      </c>
      <c r="NR145" s="19">
        <f t="shared" ca="1" si="1162"/>
        <v>412.99</v>
      </c>
      <c r="NS145" s="19">
        <f t="shared" ca="1" si="1162"/>
        <v>412.99</v>
      </c>
      <c r="NT145" s="19" t="str">
        <f t="shared" ca="1" si="1162"/>
        <v>-</v>
      </c>
      <c r="NU145" s="19" t="str">
        <f t="shared" ca="1" si="1162"/>
        <v>-</v>
      </c>
      <c r="NV145" s="19" t="str">
        <f t="shared" ca="1" si="1162"/>
        <v>-</v>
      </c>
      <c r="NW145" s="19" t="str">
        <f t="shared" ca="1" si="1162"/>
        <v>-</v>
      </c>
      <c r="NX145" s="19" t="str">
        <f t="shared" ca="1" si="1162"/>
        <v>-</v>
      </c>
      <c r="NY145" s="19">
        <f t="shared" ca="1" si="1162"/>
        <v>6.8900000000000006</v>
      </c>
      <c r="NZ145" s="19">
        <f t="shared" ca="1" si="1162"/>
        <v>6.8900000000000006</v>
      </c>
      <c r="OA145" s="19">
        <f t="shared" ca="1" si="1162"/>
        <v>6.8900000000000006</v>
      </c>
      <c r="OB145" s="19">
        <f t="shared" ca="1" si="1162"/>
        <v>6.8900000000000006</v>
      </c>
      <c r="OC145" s="19">
        <f t="shared" ca="1" si="1162"/>
        <v>6.8900000000000006</v>
      </c>
      <c r="OD145" s="19">
        <f t="shared" ca="1" si="1162"/>
        <v>6.8900000000000006</v>
      </c>
      <c r="OE145" s="19">
        <f t="shared" ca="1" si="1162"/>
        <v>6.8900000000000006</v>
      </c>
      <c r="OF145" s="19">
        <f t="shared" ca="1" si="1162"/>
        <v>6.8900000000000006</v>
      </c>
      <c r="OG145" s="19">
        <f t="shared" ca="1" si="1162"/>
        <v>346.99</v>
      </c>
      <c r="OH145" s="19">
        <f t="shared" ca="1" si="1162"/>
        <v>346.99</v>
      </c>
      <c r="OI145" s="19" t="str">
        <f t="shared" ca="1" si="1162"/>
        <v>-</v>
      </c>
      <c r="OJ145" s="19" t="str">
        <f t="shared" ca="1" si="1162"/>
        <v>-</v>
      </c>
      <c r="OK145" s="19" t="str">
        <f t="shared" ca="1" si="1162"/>
        <v>-</v>
      </c>
      <c r="OL145" s="19" t="str">
        <f t="shared" ca="1" si="1162"/>
        <v>-</v>
      </c>
      <c r="OM145" s="19" t="str">
        <f t="shared" ca="1" si="1162"/>
        <v>-</v>
      </c>
      <c r="ON145" s="19">
        <f t="shared" ca="1" si="1162"/>
        <v>0</v>
      </c>
      <c r="OO145" s="24">
        <v>0</v>
      </c>
    </row>
    <row r="146" spans="1:405" outlineLevel="2">
      <c r="A146" s="21">
        <f t="shared" si="158"/>
        <v>141</v>
      </c>
      <c r="B146" s="222">
        <f t="shared" ref="B146:B149" ca="1" si="1175">OFFSET(B146,-1,0)</f>
        <v>139</v>
      </c>
      <c r="C146">
        <v>204</v>
      </c>
      <c r="D146" s="144" t="str">
        <f t="shared" ca="1" si="1124"/>
        <v>GSM</v>
      </c>
      <c r="E146" t="b">
        <v>0</v>
      </c>
      <c r="F146" t="b">
        <v>0</v>
      </c>
      <c r="G146" t="b">
        <f t="shared" si="1125"/>
        <v>0</v>
      </c>
      <c r="H146" s="237">
        <f t="shared" ref="H146:T149" ca="1" si="1176">OFFSET(H146,-1,0)</f>
        <v>2</v>
      </c>
      <c r="I146" s="237">
        <f t="shared" ca="1" si="1176"/>
        <v>1</v>
      </c>
      <c r="J146" s="237" t="str">
        <f t="shared" ca="1" si="1176"/>
        <v/>
      </c>
      <c r="K146" s="237">
        <f t="shared" ca="1" si="1176"/>
        <v>2</v>
      </c>
      <c r="L146" s="237">
        <f t="shared" ca="1" si="1163"/>
        <v>2</v>
      </c>
      <c r="M146" s="237">
        <f t="shared" ca="1" si="1163"/>
        <v>2</v>
      </c>
      <c r="N146" s="237">
        <f t="shared" ca="1" si="1163"/>
        <v>3</v>
      </c>
      <c r="O146" s="237">
        <f t="shared" ca="1" si="1163"/>
        <v>1</v>
      </c>
      <c r="P146" s="237">
        <f t="shared" ca="1" si="1163"/>
        <v>1</v>
      </c>
      <c r="Q146" s="237">
        <f t="shared" ca="1" si="1163"/>
        <v>6</v>
      </c>
      <c r="R146" s="237">
        <f t="shared" ca="1" si="1163"/>
        <v>1</v>
      </c>
      <c r="S146" s="237">
        <f t="shared" ca="1" si="1163"/>
        <v>1</v>
      </c>
      <c r="T146" s="237">
        <f t="shared" ca="1" si="1163"/>
        <v>1</v>
      </c>
      <c r="U146" s="275"/>
      <c r="V146" s="275"/>
      <c r="W146" s="237">
        <f t="shared" ca="1" si="1164"/>
        <v>0</v>
      </c>
      <c r="X146" s="275"/>
      <c r="Y146" s="275">
        <f t="shared" ca="1" si="1165"/>
        <v>0</v>
      </c>
      <c r="Z146" s="275">
        <f t="shared" ca="1" si="1165"/>
        <v>0</v>
      </c>
      <c r="AA146" s="275">
        <f t="shared" ca="1" si="1165"/>
        <v>0</v>
      </c>
      <c r="AB146" s="275">
        <f t="shared" ca="1" si="1165"/>
        <v>0</v>
      </c>
      <c r="AC146" s="275">
        <f t="shared" ca="1" si="1165"/>
        <v>0</v>
      </c>
      <c r="AD146" s="275">
        <f t="shared" ca="1" si="1165"/>
        <v>0</v>
      </c>
      <c r="AE146" s="275">
        <f t="shared" ca="1" si="1165"/>
        <v>0</v>
      </c>
      <c r="AF146" s="144">
        <f ca="1">INDEX(CHOOSE($N146,DataAutumn!i.AdultDrys,DataWinter!i.AdultDrys,DataSpring!i.AdultDrys),1,$M146)</f>
        <v>3</v>
      </c>
      <c r="AG146" s="5">
        <f t="shared" ca="1" si="1126"/>
        <v>2</v>
      </c>
      <c r="AH146" s="5">
        <f t="shared" ca="1" si="1126"/>
        <v>0</v>
      </c>
      <c r="AI146" s="5">
        <f t="shared" ca="1" si="1127"/>
        <v>1</v>
      </c>
      <c r="AJ146">
        <f t="shared" ca="1" si="1128"/>
        <v>1</v>
      </c>
      <c r="AL146" s="231" t="str">
        <f ca="1">TEXT(LEFT(OFFSET(AL146,-1,0),5)+1,"00000")&amp;MID(OFFSET(AL146,-1,0),6,FIND(" ",OFFSET(AL146,-1,0),7)-5)
&amp; $D146           &amp; " Day"&amp;INDEX(i.DOY,$N146,1)              &amp; IF($IG146=0," FWM","")&amp;IF($IG146=1," MWM","")&amp;IF($IG146=5," Mat","")&amp;IF($IH146=TRUE,"&amp;BBT","    ")
&amp;INDEX(DataMaster!$B$98:$B$104,$Q146,0)    &amp;IF(JL146," SR"&amp;JM146,"")&amp; " WP"&amp;TEXT($LW146*100,"000p")           &amp; " MP"&amp;TEXT($LX146*100,"000p")           &amp; " GP"&amp;TEXT($MG146*100,"000p")
&amp; " (F"&amp;3+COUNTIF($CV146:$CY146,TRUE)&amp;3&amp;"N"&amp;$DM146&amp;$DN146&amp;")"</f>
        <v>00003 FeedSupply_DSP GSM Day204 MWM    Mutton SR9.816 WP100p MP100p GP100p (F33N33)</v>
      </c>
      <c r="AM146" s="9" t="str">
        <f ca="1">IF(COUNTIF(AL$5:AL146,AL146)=1,"-","Dup")</f>
        <v>-</v>
      </c>
      <c r="AN146" s="9"/>
      <c r="AO146" s="237" t="str">
        <f t="shared" ref="AO146:AV149" ca="1" si="1177">OFFSET(AO146,-1,0)</f>
        <v>-</v>
      </c>
      <c r="AP146" s="237" t="str">
        <f t="shared" ca="1" si="1177"/>
        <v>-</v>
      </c>
      <c r="AQ146" s="237" t="str">
        <f t="shared" ca="1" si="1177"/>
        <v>-</v>
      </c>
      <c r="AR146" s="237" t="str">
        <f t="shared" ca="1" si="1177"/>
        <v>-</v>
      </c>
      <c r="AS146" s="237" t="str">
        <f t="shared" ca="1" si="1177"/>
        <v>-</v>
      </c>
      <c r="AT146" s="237" t="str">
        <f t="shared" ca="1" si="1177"/>
        <v>-</v>
      </c>
      <c r="AU146" s="237" t="str">
        <f t="shared" ca="1" si="1177"/>
        <v>-</v>
      </c>
      <c r="AV146" s="237" t="str">
        <f t="shared" ca="1" si="1177"/>
        <v>-</v>
      </c>
      <c r="AW146" s="9"/>
      <c r="AX146" s="5" t="b">
        <f t="shared" ca="1" si="1129"/>
        <v>0</v>
      </c>
      <c r="AY146" s="5" t="str">
        <f t="shared" ca="1" si="1129"/>
        <v>-</v>
      </c>
      <c r="AZ146" s="5" t="b">
        <f t="shared" ca="1" si="1129"/>
        <v>0</v>
      </c>
      <c r="BA146" s="5" t="b">
        <f t="shared" ca="1" si="1129"/>
        <v>1</v>
      </c>
      <c r="BB146" s="5" t="b">
        <f t="shared" ca="1" si="1129"/>
        <v>1</v>
      </c>
      <c r="BC146" s="144">
        <f t="shared" ca="1" si="1129"/>
        <v>0</v>
      </c>
      <c r="BD146" s="19" t="b">
        <f t="shared" ca="1" si="1130"/>
        <v>1</v>
      </c>
      <c r="BE146" s="9"/>
      <c r="BF146" s="5" t="str">
        <f t="shared" ca="1" si="1131"/>
        <v>-</v>
      </c>
      <c r="BG146" s="19" t="str">
        <f t="shared" ca="1" si="1132"/>
        <v>-</v>
      </c>
      <c r="BH146" s="19" t="str">
        <f t="shared" ca="1" si="1132"/>
        <v>-</v>
      </c>
      <c r="BI146" s="19" t="str">
        <f t="shared" ca="1" si="1132"/>
        <v>-</v>
      </c>
      <c r="BJ146" s="5" t="str">
        <f t="shared" ca="1" si="1133"/>
        <v>-</v>
      </c>
      <c r="BK146" s="19" t="str">
        <f t="shared" ca="1" si="1134"/>
        <v>-</v>
      </c>
      <c r="BL146" s="5" t="str">
        <f t="shared" ca="1" si="1135"/>
        <v>-</v>
      </c>
      <c r="BM146" s="19" t="str">
        <f t="shared" ca="1" si="1136"/>
        <v>-</v>
      </c>
      <c r="BN146" s="19" t="str">
        <f t="shared" ca="1" si="1136"/>
        <v>-</v>
      </c>
      <c r="BO146" s="19" t="str">
        <f t="shared" ca="1" si="1136"/>
        <v>-</v>
      </c>
      <c r="BP146" s="5" t="str">
        <f t="shared" ca="1" si="1137"/>
        <v>-</v>
      </c>
      <c r="BQ146" s="9"/>
      <c r="BR146" s="19" t="str">
        <f t="shared" ca="1" si="1138"/>
        <v>-</v>
      </c>
      <c r="BS146" s="19" t="str">
        <f t="shared" ca="1" si="1138"/>
        <v>-</v>
      </c>
      <c r="BT146" s="19" t="str">
        <f t="shared" ca="1" si="1138"/>
        <v>-</v>
      </c>
      <c r="BU146" s="19" t="str">
        <f t="shared" ca="1" si="1138"/>
        <v>-</v>
      </c>
      <c r="BV146" s="19" t="str">
        <f t="shared" ca="1" si="1138"/>
        <v>-</v>
      </c>
      <c r="BW146" s="19" t="str">
        <f t="shared" ca="1" si="1138"/>
        <v>-</v>
      </c>
      <c r="BX146" s="19" t="str">
        <f t="shared" ca="1" si="1138"/>
        <v>-</v>
      </c>
      <c r="BY146" s="19" t="str">
        <f t="shared" ca="1" si="1138"/>
        <v>-</v>
      </c>
      <c r="BZ146" s="19" t="str">
        <f t="shared" ca="1" si="1138"/>
        <v>-</v>
      </c>
      <c r="CA146" s="19" t="str">
        <f t="shared" ca="1" si="1138"/>
        <v>-</v>
      </c>
      <c r="CB146" s="9"/>
      <c r="CC146" s="237" t="b">
        <f ca="1">OFFSET(CC146,-1,0)</f>
        <v>1</v>
      </c>
      <c r="CD146" s="12" t="b">
        <v>0</v>
      </c>
      <c r="CE146" s="237" t="b">
        <f ca="1">OFFSET(CE146,-1,0)</f>
        <v>1</v>
      </c>
      <c r="CF146" s="251">
        <f t="shared" ref="CF146:CF149" ca="1" si="1178">IF(OFFSET($E146,-1,0),OFFSET($CJ146,-1,0),OFFSET(CF146,-1,0))</f>
        <v>6101</v>
      </c>
      <c r="CG146" s="237" t="b">
        <f ca="1">OFFSET(CG146,-1,0)</f>
        <v>0</v>
      </c>
      <c r="CH146" s="12" t="s">
        <v>34</v>
      </c>
      <c r="CI146" s="19" t="b">
        <f t="shared" ca="1" si="1166"/>
        <v>1</v>
      </c>
      <c r="CJ146" s="237">
        <f t="shared" ref="CJ146:CJ149" ca="1" si="1179">OFFSET(CJ146,-1,0)+1</f>
        <v>6103</v>
      </c>
      <c r="CK146" s="19" t="str">
        <f t="shared" ca="1" si="1166"/>
        <v>-</v>
      </c>
      <c r="CL146" s="19">
        <f t="shared" ca="1" si="1166"/>
        <v>1</v>
      </c>
      <c r="CM146" s="19">
        <f t="shared" ca="1" si="1166"/>
        <v>1</v>
      </c>
      <c r="CN146" s="9"/>
      <c r="CO146" s="444">
        <f t="shared" ca="1" si="1140"/>
        <v>652</v>
      </c>
      <c r="CP146" s="444">
        <f t="shared" ca="1" si="1140"/>
        <v>686</v>
      </c>
      <c r="CQ146" s="444">
        <f t="shared" ca="1" si="1140"/>
        <v>721</v>
      </c>
      <c r="CR146" s="152">
        <f t="shared" ca="1" si="1141"/>
        <v>378</v>
      </c>
      <c r="CS146" s="152">
        <f t="shared" ca="1" si="1141"/>
        <v>413</v>
      </c>
      <c r="CT146" s="152">
        <f t="shared" ca="1" si="1141"/>
        <v>448</v>
      </c>
      <c r="CU146" s="19" t="str">
        <f t="shared" ca="1" si="1142"/>
        <v>-</v>
      </c>
      <c r="CV146" s="12" t="b">
        <v>0</v>
      </c>
      <c r="CW146" s="12" t="b">
        <v>0</v>
      </c>
      <c r="CX146" s="12" t="b">
        <v>0</v>
      </c>
      <c r="CY146" s="12" t="b">
        <v>0</v>
      </c>
      <c r="CZ146" s="19" t="b">
        <f t="shared" ca="1" si="1142"/>
        <v>1</v>
      </c>
      <c r="DA146" s="19">
        <f t="shared" ca="1" si="1142"/>
        <v>0</v>
      </c>
      <c r="DB146" s="19">
        <f t="shared" ca="1" si="1142"/>
        <v>0</v>
      </c>
      <c r="DC146" s="19">
        <f t="shared" ca="1" si="1142"/>
        <v>0</v>
      </c>
      <c r="DD146" s="19">
        <f t="shared" ca="1" si="1142"/>
        <v>0</v>
      </c>
      <c r="DE146" s="19">
        <f t="shared" ca="1" si="1142"/>
        <v>0</v>
      </c>
      <c r="DF146" s="19">
        <f t="shared" ca="1" si="1142"/>
        <v>0</v>
      </c>
      <c r="DG146" s="19">
        <f t="shared" ca="1" si="1142"/>
        <v>0</v>
      </c>
      <c r="DH146" s="19">
        <f t="shared" ca="1" si="1142"/>
        <v>0</v>
      </c>
      <c r="DI146" s="19">
        <f t="shared" ca="1" si="1142"/>
        <v>0</v>
      </c>
      <c r="DJ146" s="19">
        <f t="shared" ca="1" si="1142"/>
        <v>0</v>
      </c>
      <c r="DK146" s="19">
        <f t="shared" ca="1" si="1142"/>
        <v>0</v>
      </c>
      <c r="DL146" s="19">
        <f t="shared" ca="1" si="1143"/>
        <v>0</v>
      </c>
      <c r="DM146" s="12">
        <v>3</v>
      </c>
      <c r="DN146" s="12">
        <v>3</v>
      </c>
      <c r="DO146" s="19">
        <f t="shared" ref="DO146:DR149" ca="1" si="1180">OFFSET(DO$5,$B146,0)</f>
        <v>0</v>
      </c>
      <c r="DP146" s="12">
        <v>2</v>
      </c>
      <c r="DQ146" s="12">
        <v>-2</v>
      </c>
      <c r="DR146" s="19" t="str">
        <f t="shared" ca="1" si="1143"/>
        <v>-</v>
      </c>
      <c r="DS146" s="19" t="str">
        <f t="shared" ca="1" si="1143"/>
        <v>-</v>
      </c>
      <c r="DT146" s="19" t="str">
        <f t="shared" ca="1" si="1143"/>
        <v>-</v>
      </c>
      <c r="DU146" s="251">
        <f t="shared" ca="1" si="1167"/>
        <v>0</v>
      </c>
      <c r="DV146" s="251">
        <f t="shared" ref="DV146:DV148" si="1181">DP146</f>
        <v>2</v>
      </c>
      <c r="DW146" s="251">
        <f t="shared" si="1168"/>
        <v>-2</v>
      </c>
      <c r="DX146" s="19" t="str">
        <f t="shared" ca="1" si="1143"/>
        <v>-</v>
      </c>
      <c r="DY146" s="19" t="str">
        <f t="shared" ca="1" si="1143"/>
        <v>-</v>
      </c>
      <c r="DZ146" s="19" t="str">
        <f t="shared" ca="1" si="1143"/>
        <v>-</v>
      </c>
      <c r="EA146" s="19" t="str">
        <f t="shared" ca="1" si="1143"/>
        <v>-</v>
      </c>
      <c r="EB146" s="19" t="str">
        <f t="shared" ca="1" si="1143"/>
        <v>-</v>
      </c>
      <c r="EC146" s="19" t="str">
        <f t="shared" ca="1" si="1143"/>
        <v>-</v>
      </c>
      <c r="ED146" s="19">
        <f t="shared" ca="1" si="1143"/>
        <v>0</v>
      </c>
      <c r="EE146" s="19">
        <f t="shared" ca="1" si="1143"/>
        <v>0</v>
      </c>
      <c r="EF146" s="19">
        <f t="shared" ca="1" si="1143"/>
        <v>0</v>
      </c>
      <c r="EG146" s="19">
        <f t="shared" ca="1" si="1143"/>
        <v>0</v>
      </c>
      <c r="EH146" s="19">
        <f t="shared" ca="1" si="1143"/>
        <v>0</v>
      </c>
      <c r="EI146" s="19">
        <f t="shared" ca="1" si="1143"/>
        <v>0</v>
      </c>
      <c r="EJ146" s="19">
        <f t="shared" ca="1" si="1143"/>
        <v>0</v>
      </c>
      <c r="EK146" s="19">
        <f t="shared" ca="1" si="1143"/>
        <v>0</v>
      </c>
      <c r="EL146" s="19">
        <f t="shared" ca="1" si="1143"/>
        <v>0</v>
      </c>
      <c r="EM146" s="19">
        <f t="shared" ca="1" si="1143"/>
        <v>0</v>
      </c>
      <c r="EN146" s="19">
        <f t="shared" ca="1" si="1143"/>
        <v>0</v>
      </c>
      <c r="EO146" s="19">
        <f t="shared" ca="1" si="1143"/>
        <v>0</v>
      </c>
      <c r="EP146" s="19">
        <f t="shared" ca="1" si="1143"/>
        <v>0</v>
      </c>
      <c r="EQ146" s="19">
        <f t="shared" ca="1" si="1143"/>
        <v>0</v>
      </c>
      <c r="ER146" s="19">
        <f t="shared" ca="1" si="1143"/>
        <v>0</v>
      </c>
      <c r="ES146" s="19">
        <f t="shared" ca="1" si="1143"/>
        <v>0</v>
      </c>
      <c r="ET146" s="19">
        <f t="shared" ca="1" si="1144"/>
        <v>0</v>
      </c>
      <c r="EU146" s="19">
        <f t="shared" ca="1" si="1144"/>
        <v>0</v>
      </c>
      <c r="EV146" s="19">
        <f t="shared" ca="1" si="1144"/>
        <v>0</v>
      </c>
      <c r="EW146" s="19">
        <f t="shared" ca="1" si="1144"/>
        <v>0</v>
      </c>
      <c r="EX146" s="19">
        <f t="shared" ca="1" si="1144"/>
        <v>0</v>
      </c>
      <c r="EY146" s="19">
        <f t="shared" ca="1" si="1144"/>
        <v>0</v>
      </c>
      <c r="EZ146" s="19">
        <f t="shared" ca="1" si="1144"/>
        <v>0</v>
      </c>
      <c r="FA146" s="19">
        <f t="shared" ca="1" si="1144"/>
        <v>0</v>
      </c>
      <c r="FB146" s="19">
        <f t="shared" ca="1" si="1144"/>
        <v>0</v>
      </c>
      <c r="FC146" s="19">
        <f t="shared" ca="1" si="1144"/>
        <v>0</v>
      </c>
      <c r="FD146" s="19">
        <f t="shared" ca="1" si="1144"/>
        <v>0</v>
      </c>
      <c r="FE146" s="19">
        <f t="shared" ca="1" si="1144"/>
        <v>0</v>
      </c>
      <c r="FF146" s="19">
        <f t="shared" ca="1" si="1144"/>
        <v>0</v>
      </c>
      <c r="FG146" s="19">
        <f t="shared" ca="1" si="1144"/>
        <v>0</v>
      </c>
      <c r="FH146" s="19">
        <f t="shared" ca="1" si="1144"/>
        <v>0</v>
      </c>
      <c r="FI146" s="19">
        <f t="shared" ca="1" si="1144"/>
        <v>0</v>
      </c>
      <c r="FJ146" s="19">
        <f t="shared" ca="1" si="1145"/>
        <v>0</v>
      </c>
      <c r="FK146" s="19">
        <f t="shared" ca="1" si="1145"/>
        <v>0</v>
      </c>
      <c r="FL146" s="19">
        <f t="shared" ca="1" si="1145"/>
        <v>0</v>
      </c>
      <c r="FM146" s="19">
        <f t="shared" ca="1" si="1145"/>
        <v>0</v>
      </c>
      <c r="FN146" s="19">
        <f t="shared" ca="1" si="1145"/>
        <v>0</v>
      </c>
      <c r="FO146" s="19">
        <f t="shared" ca="1" si="1145"/>
        <v>0</v>
      </c>
      <c r="FP146" s="19">
        <f t="shared" ca="1" si="1145"/>
        <v>0</v>
      </c>
      <c r="FQ146" s="19">
        <f t="shared" ca="1" si="1145"/>
        <v>0</v>
      </c>
      <c r="FR146" s="19">
        <f t="shared" ca="1" si="1145"/>
        <v>0</v>
      </c>
      <c r="FS146" s="19">
        <f t="shared" ca="1" si="1145"/>
        <v>0</v>
      </c>
      <c r="FT146" s="19">
        <f t="shared" ca="1" si="1145"/>
        <v>0</v>
      </c>
      <c r="FU146" s="19">
        <f t="shared" ca="1" si="1145"/>
        <v>0</v>
      </c>
      <c r="FV146" s="19">
        <f t="shared" ca="1" si="1145"/>
        <v>0</v>
      </c>
      <c r="FW146" s="19">
        <f t="shared" ca="1" si="1145"/>
        <v>0</v>
      </c>
      <c r="FX146" s="19">
        <f t="shared" ca="1" si="1145"/>
        <v>0</v>
      </c>
      <c r="FY146" s="19">
        <f t="shared" ca="1" si="1145"/>
        <v>0</v>
      </c>
      <c r="FZ146" s="19">
        <f t="shared" ca="1" si="1145"/>
        <v>0</v>
      </c>
      <c r="GA146" s="19">
        <f t="shared" ca="1" si="1145"/>
        <v>0</v>
      </c>
      <c r="GB146" s="19">
        <f t="shared" ca="1" si="1145"/>
        <v>0</v>
      </c>
      <c r="GC146" s="19">
        <f t="shared" ca="1" si="1145"/>
        <v>0</v>
      </c>
      <c r="GD146" s="19">
        <f t="shared" ca="1" si="1145"/>
        <v>0</v>
      </c>
      <c r="GE146" s="19">
        <f t="shared" ca="1" si="1145"/>
        <v>0</v>
      </c>
      <c r="GF146" s="19">
        <f t="shared" ca="1" si="1145"/>
        <v>0</v>
      </c>
      <c r="GG146" s="19">
        <f t="shared" ca="1" si="1145"/>
        <v>0</v>
      </c>
      <c r="GH146" s="19">
        <f t="shared" ca="1" si="1145"/>
        <v>0</v>
      </c>
      <c r="GI146" s="19">
        <f t="shared" ca="1" si="1145"/>
        <v>0</v>
      </c>
      <c r="GJ146" s="19">
        <f t="shared" ca="1" si="1145"/>
        <v>0</v>
      </c>
      <c r="GK146" s="19">
        <f t="shared" ca="1" si="1145"/>
        <v>0</v>
      </c>
      <c r="GL146" s="19">
        <f t="shared" ca="1" si="1145"/>
        <v>0</v>
      </c>
      <c r="GM146" s="19">
        <f t="shared" ca="1" si="1145"/>
        <v>0</v>
      </c>
      <c r="GN146" s="19">
        <f t="shared" ca="1" si="1145"/>
        <v>0</v>
      </c>
      <c r="GO146" s="19">
        <f t="shared" ca="1" si="1145"/>
        <v>0</v>
      </c>
      <c r="GP146" s="19">
        <f t="shared" ca="1" si="1145"/>
        <v>0</v>
      </c>
      <c r="GQ146" s="19">
        <f t="shared" ca="1" si="1145"/>
        <v>0</v>
      </c>
      <c r="GR146" s="19">
        <f t="shared" ca="1" si="1145"/>
        <v>0</v>
      </c>
      <c r="GS146" s="19">
        <f t="shared" ca="1" si="1145"/>
        <v>0</v>
      </c>
      <c r="GT146" s="19">
        <f t="shared" ca="1" si="1145"/>
        <v>0</v>
      </c>
      <c r="GU146" s="19">
        <f t="shared" ca="1" si="1145"/>
        <v>0</v>
      </c>
      <c r="GV146" s="19">
        <f t="shared" ca="1" si="1145"/>
        <v>0</v>
      </c>
      <c r="GW146" s="19">
        <f t="shared" ca="1" si="1145"/>
        <v>0</v>
      </c>
      <c r="GX146" s="19">
        <f t="shared" ca="1" si="1145"/>
        <v>0</v>
      </c>
      <c r="GY146" s="19">
        <f t="shared" ca="1" si="1145"/>
        <v>0</v>
      </c>
      <c r="GZ146" s="19">
        <f t="shared" ca="1" si="1145"/>
        <v>0</v>
      </c>
      <c r="HA146" s="19">
        <f t="shared" ca="1" si="1145"/>
        <v>0</v>
      </c>
      <c r="HB146" s="19">
        <f t="shared" ca="1" si="1145"/>
        <v>0</v>
      </c>
      <c r="HC146" s="19">
        <f t="shared" ca="1" si="1145"/>
        <v>0</v>
      </c>
      <c r="HD146" s="19">
        <f t="shared" ca="1" si="1145"/>
        <v>0</v>
      </c>
      <c r="HE146" s="19">
        <f t="shared" ca="1" si="1145"/>
        <v>0</v>
      </c>
      <c r="HF146" s="19">
        <f t="shared" ca="1" si="1145"/>
        <v>0</v>
      </c>
      <c r="HG146" s="19">
        <f t="shared" ca="1" si="1145"/>
        <v>0</v>
      </c>
      <c r="HH146" s="19">
        <f t="shared" ca="1" si="1145"/>
        <v>0</v>
      </c>
      <c r="HI146" s="19">
        <f t="shared" ca="1" si="1145"/>
        <v>0</v>
      </c>
      <c r="HJ146" s="19">
        <f t="shared" ca="1" si="1145"/>
        <v>0</v>
      </c>
      <c r="HK146" s="19">
        <f t="shared" ca="1" si="1145"/>
        <v>0</v>
      </c>
      <c r="HL146" s="19">
        <f t="shared" ca="1" si="1146"/>
        <v>0</v>
      </c>
      <c r="HM146" s="19">
        <f t="shared" ca="1" si="1146"/>
        <v>0</v>
      </c>
      <c r="HN146" s="19">
        <f t="shared" ca="1" si="1146"/>
        <v>0</v>
      </c>
      <c r="HO146" s="19">
        <f t="shared" ca="1" si="1146"/>
        <v>0</v>
      </c>
      <c r="HP146" s="19">
        <f t="shared" ca="1" si="1146"/>
        <v>0</v>
      </c>
      <c r="HQ146" s="19">
        <f t="shared" ca="1" si="1146"/>
        <v>0</v>
      </c>
      <c r="HR146" s="19">
        <f t="shared" ca="1" si="1146"/>
        <v>0</v>
      </c>
      <c r="HS146" s="19">
        <f t="shared" ca="1" si="1146"/>
        <v>0</v>
      </c>
      <c r="HT146" s="19">
        <f t="shared" ca="1" si="1146"/>
        <v>0</v>
      </c>
      <c r="HU146" s="19">
        <f t="shared" ca="1" si="1146"/>
        <v>0</v>
      </c>
      <c r="HV146" s="19">
        <f t="shared" ca="1" si="1146"/>
        <v>0</v>
      </c>
      <c r="HW146" s="19">
        <f t="shared" ca="1" si="1146"/>
        <v>0</v>
      </c>
      <c r="HX146" s="19">
        <f t="shared" ca="1" si="1146"/>
        <v>0</v>
      </c>
      <c r="HY146" s="19">
        <f t="shared" ca="1" si="1146"/>
        <v>0</v>
      </c>
      <c r="HZ146" s="19">
        <f t="shared" ca="1" si="1146"/>
        <v>0</v>
      </c>
      <c r="IA146" s="19">
        <f t="shared" ca="1" si="1146"/>
        <v>0</v>
      </c>
      <c r="IB146" s="19">
        <f t="shared" ca="1" si="1146"/>
        <v>0</v>
      </c>
      <c r="IC146" s="19">
        <f t="shared" ca="1" si="1146"/>
        <v>0</v>
      </c>
      <c r="ID146" s="19">
        <f t="shared" ca="1" si="1146"/>
        <v>0</v>
      </c>
      <c r="IE146" s="5">
        <f t="shared" ca="1" si="1147"/>
        <v>67</v>
      </c>
      <c r="IF146" s="9"/>
      <c r="IG146" s="5">
        <f t="shared" ca="1" si="1148"/>
        <v>1</v>
      </c>
      <c r="IH146" s="5" t="b">
        <f t="shared" ca="1" si="1148"/>
        <v>0</v>
      </c>
      <c r="II146" s="19">
        <f t="shared" ca="1" si="1149"/>
        <v>0</v>
      </c>
      <c r="IJ146" s="5">
        <f t="shared" ca="1" si="1148"/>
        <v>55</v>
      </c>
      <c r="IK146" s="19">
        <f t="shared" ca="1" si="1149"/>
        <v>1</v>
      </c>
      <c r="IL146" s="19">
        <f t="shared" ca="1" si="1149"/>
        <v>0</v>
      </c>
      <c r="IM146" s="19">
        <f t="shared" ca="1" si="1149"/>
        <v>0</v>
      </c>
      <c r="IN146" s="19">
        <f t="shared" ca="1" si="1149"/>
        <v>0</v>
      </c>
      <c r="IO146" s="19">
        <f t="shared" ca="1" si="1149"/>
        <v>0</v>
      </c>
      <c r="IP146" s="19">
        <f t="shared" ca="1" si="1149"/>
        <v>0</v>
      </c>
      <c r="IQ146" s="19">
        <f t="shared" ca="1" si="1149"/>
        <v>0</v>
      </c>
      <c r="IR146" s="19">
        <f t="shared" ca="1" si="1149"/>
        <v>0</v>
      </c>
      <c r="IS146" s="19">
        <f t="shared" ca="1" si="1149"/>
        <v>0</v>
      </c>
      <c r="IT146" s="19">
        <f t="shared" ca="1" si="1149"/>
        <v>0</v>
      </c>
      <c r="IU146" s="19">
        <f t="shared" ca="1" si="1149"/>
        <v>0</v>
      </c>
      <c r="IV146" s="19">
        <f t="shared" ca="1" si="1149"/>
        <v>0</v>
      </c>
      <c r="IW146" s="19">
        <f t="shared" ca="1" si="1149"/>
        <v>0</v>
      </c>
      <c r="IX146" s="19">
        <f t="shared" ca="1" si="1149"/>
        <v>0</v>
      </c>
      <c r="IY146" s="19">
        <f t="shared" ca="1" si="1149"/>
        <v>0</v>
      </c>
      <c r="IZ146" s="19">
        <f t="shared" ca="1" si="1149"/>
        <v>0</v>
      </c>
      <c r="JA146" s="19">
        <f t="shared" ca="1" si="1149"/>
        <v>0</v>
      </c>
      <c r="JB146" s="19">
        <f t="shared" ca="1" si="1149"/>
        <v>0</v>
      </c>
      <c r="JC146" s="19">
        <f t="shared" ca="1" si="1149"/>
        <v>0</v>
      </c>
      <c r="JD146" s="19">
        <f t="shared" ca="1" si="1149"/>
        <v>0</v>
      </c>
      <c r="JE146" s="19">
        <f t="shared" ca="1" si="1149"/>
        <v>0</v>
      </c>
      <c r="JF146" s="19">
        <f t="shared" ca="1" si="1149"/>
        <v>0</v>
      </c>
      <c r="JG146" s="19">
        <f t="shared" ca="1" si="1149"/>
        <v>1</v>
      </c>
      <c r="JH146" s="19">
        <f t="shared" ca="1" si="1149"/>
        <v>0</v>
      </c>
      <c r="JI146" s="19">
        <f t="shared" ca="1" si="1149"/>
        <v>1</v>
      </c>
      <c r="JJ146" s="9"/>
      <c r="JK146" s="5" t="b">
        <f t="shared" ca="1" si="1150"/>
        <v>0</v>
      </c>
      <c r="JL146" s="19" t="b">
        <f t="shared" ca="1" si="1169"/>
        <v>1</v>
      </c>
      <c r="JM146" s="19">
        <f t="shared" ca="1" si="1169"/>
        <v>9.8159999999999989</v>
      </c>
      <c r="JN146" s="5" t="b">
        <f t="shared" ca="1" si="1151"/>
        <v>0</v>
      </c>
      <c r="JO146" s="5" t="b">
        <f t="shared" ca="1" si="1151"/>
        <v>0</v>
      </c>
      <c r="JP146" s="5" t="b">
        <f t="shared" ca="1" si="1151"/>
        <v>1</v>
      </c>
      <c r="JQ146" s="144">
        <f t="shared" ca="1" si="1170"/>
        <v>1</v>
      </c>
      <c r="JR146" s="144">
        <f t="shared" ca="1" si="1170"/>
        <v>1</v>
      </c>
      <c r="JS146" s="19" t="str">
        <f t="shared" ca="1" si="1171"/>
        <v>-</v>
      </c>
      <c r="JT146" s="19" t="str">
        <f t="shared" ca="1" si="1171"/>
        <v>-</v>
      </c>
      <c r="JU146" s="19" t="str">
        <f t="shared" ca="1" si="1171"/>
        <v>-</v>
      </c>
      <c r="JV146" s="19" t="str">
        <f t="shared" ca="1" si="1171"/>
        <v>-</v>
      </c>
      <c r="JW146" s="19">
        <f t="shared" ca="1" si="1171"/>
        <v>1</v>
      </c>
      <c r="JX146" s="19">
        <f t="shared" ca="1" si="1171"/>
        <v>0.66</v>
      </c>
      <c r="JY146" s="19" t="str">
        <f t="shared" ca="1" si="1171"/>
        <v>-</v>
      </c>
      <c r="JZ146" s="5" t="b" cm="1">
        <f t="array" aca="1" ref="JZ146" ca="1">IF(OR(KA146:KH146&lt;&gt;"-"),TRUE,"-")</f>
        <v>1</v>
      </c>
      <c r="KA146" s="237">
        <f t="shared" ref="KA146:KH149" ca="1" si="1182">OFFSET(KA146,-1,0)</f>
        <v>2</v>
      </c>
      <c r="KB146" s="237">
        <f t="shared" ca="1" si="1182"/>
        <v>2</v>
      </c>
      <c r="KC146" s="237">
        <f t="shared" ca="1" si="1182"/>
        <v>2</v>
      </c>
      <c r="KD146" s="237">
        <f t="shared" ca="1" si="1182"/>
        <v>2</v>
      </c>
      <c r="KE146" s="237">
        <f t="shared" ca="1" si="1182"/>
        <v>2</v>
      </c>
      <c r="KF146" s="237">
        <f t="shared" ca="1" si="1182"/>
        <v>2</v>
      </c>
      <c r="KG146" s="237">
        <f t="shared" ca="1" si="1182"/>
        <v>2</v>
      </c>
      <c r="KH146" s="237">
        <f t="shared" ca="1" si="1182"/>
        <v>2</v>
      </c>
      <c r="KI146" s="5" t="str">
        <f t="array" aca="1" ref="KI146" ca="1">IF(OR(KJ146:KP146&lt;&gt;"-"),TRUE,"-")</f>
        <v>-</v>
      </c>
      <c r="KJ146" s="19" t="str">
        <f t="shared" ca="1" si="1173"/>
        <v>-</v>
      </c>
      <c r="KK146" s="19" t="str">
        <f t="shared" ca="1" si="1173"/>
        <v>-</v>
      </c>
      <c r="KL146" s="19" t="str">
        <f t="shared" ca="1" si="1173"/>
        <v>-</v>
      </c>
      <c r="KM146" s="19" t="str">
        <f t="shared" ca="1" si="1173"/>
        <v>-</v>
      </c>
      <c r="KN146" s="19" t="str">
        <f t="shared" ca="1" si="1173"/>
        <v>-</v>
      </c>
      <c r="KO146" s="19" t="str">
        <f t="shared" ca="1" si="1173"/>
        <v>-</v>
      </c>
      <c r="KP146" s="19" t="str">
        <f t="shared" ca="1" si="1173"/>
        <v>-</v>
      </c>
      <c r="KQ146" s="19" t="b">
        <f t="shared" ca="1" si="1173"/>
        <v>0</v>
      </c>
      <c r="KR146" s="144">
        <f t="shared" ca="1" si="1153"/>
        <v>2</v>
      </c>
      <c r="KS146" s="19">
        <f t="shared" ca="1" si="1173"/>
        <v>2</v>
      </c>
      <c r="KT146" s="19" t="b">
        <f t="shared" ca="1" si="1173"/>
        <v>0</v>
      </c>
      <c r="KU146" s="19" t="str">
        <f t="shared" ca="1" si="1173"/>
        <v>-</v>
      </c>
      <c r="KV146" s="5" t="str">
        <f t="shared" ca="1" si="1154"/>
        <v>-</v>
      </c>
      <c r="KW146" s="5" t="str">
        <f t="shared" ca="1" si="1154"/>
        <v>-</v>
      </c>
      <c r="KX146" s="5" t="str">
        <f t="shared" ca="1" si="1154"/>
        <v>-</v>
      </c>
      <c r="KY146" s="5" t="str">
        <f t="shared" ca="1" si="1154"/>
        <v>-</v>
      </c>
      <c r="KZ146" s="19" t="b">
        <f t="shared" ca="1" si="1174"/>
        <v>0</v>
      </c>
      <c r="LA146" s="19" t="str">
        <f t="shared" ca="1" si="1174"/>
        <v>-</v>
      </c>
      <c r="LB146" s="19" t="str">
        <f ca="1">OFFSET(LB$5,$B146,0)</f>
        <v>-</v>
      </c>
      <c r="LC146" s="19" t="b">
        <f ca="1">OFFSET(LC$5,$B146,0)</f>
        <v>1</v>
      </c>
      <c r="LD146" s="19">
        <f t="shared" ca="1" si="1174"/>
        <v>0.75</v>
      </c>
      <c r="LE146" s="19">
        <f t="shared" ca="1" si="1174"/>
        <v>0.75</v>
      </c>
      <c r="LF146" s="19">
        <f t="shared" ca="1" si="1174"/>
        <v>0.99</v>
      </c>
      <c r="LG146" s="19">
        <f t="shared" ca="1" si="1174"/>
        <v>0.5</v>
      </c>
      <c r="LH146" s="19">
        <f t="shared" ca="1" si="1174"/>
        <v>0</v>
      </c>
      <c r="LI146" s="19">
        <f t="shared" ca="1" si="1174"/>
        <v>0</v>
      </c>
      <c r="LJ146" s="19" t="str">
        <f t="shared" ca="1" si="1174"/>
        <v>-</v>
      </c>
      <c r="LK146" s="5" t="str" cm="1">
        <f t="array" aca="1" ref="LK146" ca="1">INDEX(i.meatgrid,$Q146,LK$7)</f>
        <v>-</v>
      </c>
      <c r="LL146" s="19" t="str">
        <f t="shared" ca="1" si="1174"/>
        <v>-</v>
      </c>
      <c r="LM146" s="5">
        <f t="shared" ca="1" si="1156"/>
        <v>1</v>
      </c>
      <c r="LN146" s="9"/>
      <c r="LO146" s="19">
        <f t="shared" ca="1" si="1174"/>
        <v>70</v>
      </c>
      <c r="LP146" s="19">
        <f t="shared" ca="1" si="1157"/>
        <v>50</v>
      </c>
      <c r="LQ146" s="19">
        <f t="shared" ca="1" si="1157"/>
        <v>80</v>
      </c>
      <c r="LR146" s="19">
        <f t="shared" ca="1" si="1157"/>
        <v>50</v>
      </c>
      <c r="LS146" s="5" t="b" cm="1">
        <f t="array" aca="1" ref="LS146" ca="1">INDEX(i.meatgrid,$Q146,LS$7)</f>
        <v>1</v>
      </c>
      <c r="LT146" s="5" t="b" cm="1">
        <f t="array" aca="1" ref="LT146" ca="1">INDEX(i.meatgrid,$Q146,LT$7)</f>
        <v>0</v>
      </c>
      <c r="LU146" s="5" t="str" cm="1">
        <f t="array" aca="1" ref="LU146" ca="1">INDEX(i.meatgrid,$Q146,LU$7)</f>
        <v>-</v>
      </c>
      <c r="LV146" s="5" t="str" cm="1">
        <f t="array" aca="1" ref="LV146" ca="1">INDEX(i.meatgrid,$Q146,LV$7)</f>
        <v>-</v>
      </c>
      <c r="LW146" s="19">
        <f t="shared" ca="1" si="1158"/>
        <v>1</v>
      </c>
      <c r="LX146" s="5">
        <f t="shared" ca="1" si="1159"/>
        <v>1</v>
      </c>
      <c r="LY146" s="5" cm="1">
        <f t="array" aca="1" ref="LY146" ca="1">INDEX(i.meatgrid,$Q146,LY$7)</f>
        <v>0</v>
      </c>
      <c r="LZ146" s="5" cm="1">
        <f t="array" aca="1" ref="LZ146" ca="1">INDEX(i.meatgrid,$Q146,LZ$7)</f>
        <v>0</v>
      </c>
      <c r="MA146" s="5" cm="1">
        <f t="array" aca="1" ref="MA146" ca="1">INDEX(i.meatgrid,$Q146,MA$7)</f>
        <v>0</v>
      </c>
      <c r="MB146" s="5" cm="1">
        <f t="array" aca="1" ref="MB146" ca="1">INDEX(i.meatgrid,$Q146,MB$7)</f>
        <v>0</v>
      </c>
      <c r="MC146" s="5" cm="1">
        <f t="array" aca="1" ref="MC146" ca="1">INDEX(i.meatgrid,$Q146,MC$7)</f>
        <v>0</v>
      </c>
      <c r="MD146" s="5" cm="1">
        <f t="array" aca="1" ref="MD146" ca="1">INDEX(i.meatgrid,$Q146,MD$7)</f>
        <v>1</v>
      </c>
      <c r="ME146" s="5" cm="1">
        <f t="array" aca="1" ref="ME146" ca="1">INDEX(i.meatgrid,$Q146,ME$7)</f>
        <v>1</v>
      </c>
      <c r="MF146" s="5" cm="1">
        <f t="array" aca="1" ref="MF146" ca="1">INDEX(i.meatgrid,$Q146,MF$7)</f>
        <v>1</v>
      </c>
      <c r="MG146" s="19">
        <f t="shared" ca="1" si="1160"/>
        <v>1</v>
      </c>
      <c r="MH146" s="9"/>
      <c r="MI146" s="19" t="b">
        <f t="shared" ca="1" si="1161"/>
        <v>0</v>
      </c>
      <c r="MJ146" s="19" t="b">
        <f t="shared" ca="1" si="1161"/>
        <v>0</v>
      </c>
      <c r="MK146" s="19">
        <f t="shared" ca="1" si="1161"/>
        <v>1</v>
      </c>
      <c r="ML146" s="19">
        <f t="shared" ca="1" si="1161"/>
        <v>0.75</v>
      </c>
      <c r="MM146" s="19">
        <f t="shared" ca="1" si="1161"/>
        <v>0.75</v>
      </c>
      <c r="MN146" s="19">
        <f t="shared" ca="1" si="1161"/>
        <v>0.8</v>
      </c>
      <c r="MO146" s="19">
        <f t="shared" ca="1" si="1161"/>
        <v>0.82499999999999996</v>
      </c>
      <c r="MP146" s="19">
        <f t="shared" ca="1" si="1161"/>
        <v>0.875</v>
      </c>
      <c r="MQ146" s="19">
        <f t="shared" ca="1" si="1161"/>
        <v>0.9</v>
      </c>
      <c r="MR146" s="19">
        <f t="shared" ca="1" si="1161"/>
        <v>1</v>
      </c>
      <c r="MS146" s="19">
        <f t="shared" ca="1" si="1161"/>
        <v>0.875</v>
      </c>
      <c r="MT146" s="19" t="b">
        <f t="shared" ca="1" si="1161"/>
        <v>1</v>
      </c>
      <c r="MU146" s="19">
        <f t="shared" ca="1" si="1161"/>
        <v>74.989999999999995</v>
      </c>
      <c r="MV146" s="19" t="str">
        <f t="shared" ca="1" si="1161"/>
        <v>-</v>
      </c>
      <c r="MW146" s="19" t="str">
        <f t="shared" ca="1" si="1161"/>
        <v>-</v>
      </c>
      <c r="MX146" s="19" t="str">
        <f t="shared" ca="1" si="1161"/>
        <v>-</v>
      </c>
      <c r="MY146" s="19" t="str">
        <f t="shared" ca="1" si="1162"/>
        <v>-</v>
      </c>
      <c r="MZ146" s="19" t="str">
        <f t="shared" ca="1" si="1162"/>
        <v>-</v>
      </c>
      <c r="NA146" s="19" t="str">
        <f t="shared" ca="1" si="1162"/>
        <v>-</v>
      </c>
      <c r="NB146" s="19" t="str">
        <f t="shared" ca="1" si="1162"/>
        <v>-</v>
      </c>
      <c r="NC146" s="19">
        <f t="shared" ca="1" si="1162"/>
        <v>36.99</v>
      </c>
      <c r="ND146" s="19">
        <f t="shared" ca="1" si="1162"/>
        <v>36.99</v>
      </c>
      <c r="NE146" s="19" t="str">
        <f t="shared" ca="1" si="1162"/>
        <v>-</v>
      </c>
      <c r="NF146" s="19" t="str">
        <f t="shared" ca="1" si="1162"/>
        <v>-</v>
      </c>
      <c r="NG146" s="19" t="str">
        <f t="shared" ca="1" si="1162"/>
        <v>-</v>
      </c>
      <c r="NH146" s="19" t="str">
        <f t="shared" ca="1" si="1162"/>
        <v>-</v>
      </c>
      <c r="NI146" s="19" t="str">
        <f t="shared" ca="1" si="1162"/>
        <v>-</v>
      </c>
      <c r="NJ146" s="19">
        <f t="shared" ca="1" si="1162"/>
        <v>49.99</v>
      </c>
      <c r="NK146" s="19">
        <f t="shared" ca="1" si="1162"/>
        <v>49.99</v>
      </c>
      <c r="NL146" s="19">
        <f t="shared" ca="1" si="1162"/>
        <v>49.99</v>
      </c>
      <c r="NM146" s="19">
        <f t="shared" ca="1" si="1162"/>
        <v>49.99</v>
      </c>
      <c r="NN146" s="19">
        <f t="shared" ca="1" si="1162"/>
        <v>49.99</v>
      </c>
      <c r="NO146" s="19">
        <f t="shared" ca="1" si="1162"/>
        <v>49.99</v>
      </c>
      <c r="NP146" s="19">
        <f t="shared" ca="1" si="1162"/>
        <v>49.99</v>
      </c>
      <c r="NQ146" s="19">
        <f t="shared" ca="1" si="1162"/>
        <v>49.99</v>
      </c>
      <c r="NR146" s="19">
        <f t="shared" ca="1" si="1162"/>
        <v>412.99</v>
      </c>
      <c r="NS146" s="19">
        <f t="shared" ca="1" si="1162"/>
        <v>412.99</v>
      </c>
      <c r="NT146" s="19" t="str">
        <f t="shared" ca="1" si="1162"/>
        <v>-</v>
      </c>
      <c r="NU146" s="19" t="str">
        <f t="shared" ca="1" si="1162"/>
        <v>-</v>
      </c>
      <c r="NV146" s="19" t="str">
        <f t="shared" ca="1" si="1162"/>
        <v>-</v>
      </c>
      <c r="NW146" s="19" t="str">
        <f t="shared" ca="1" si="1162"/>
        <v>-</v>
      </c>
      <c r="NX146" s="19" t="str">
        <f t="shared" ca="1" si="1162"/>
        <v>-</v>
      </c>
      <c r="NY146" s="19">
        <f t="shared" ca="1" si="1162"/>
        <v>6.8900000000000006</v>
      </c>
      <c r="NZ146" s="19">
        <f t="shared" ca="1" si="1162"/>
        <v>6.8900000000000006</v>
      </c>
      <c r="OA146" s="19">
        <f t="shared" ca="1" si="1162"/>
        <v>6.8900000000000006</v>
      </c>
      <c r="OB146" s="19">
        <f t="shared" ca="1" si="1162"/>
        <v>6.8900000000000006</v>
      </c>
      <c r="OC146" s="19">
        <f t="shared" ca="1" si="1162"/>
        <v>6.8900000000000006</v>
      </c>
      <c r="OD146" s="19">
        <f t="shared" ca="1" si="1162"/>
        <v>6.8900000000000006</v>
      </c>
      <c r="OE146" s="19">
        <f t="shared" ca="1" si="1162"/>
        <v>6.8900000000000006</v>
      </c>
      <c r="OF146" s="19">
        <f t="shared" ca="1" si="1162"/>
        <v>6.8900000000000006</v>
      </c>
      <c r="OG146" s="19">
        <f t="shared" ca="1" si="1162"/>
        <v>346.99</v>
      </c>
      <c r="OH146" s="19">
        <f t="shared" ca="1" si="1162"/>
        <v>346.99</v>
      </c>
      <c r="OI146" s="19" t="str">
        <f t="shared" ca="1" si="1162"/>
        <v>-</v>
      </c>
      <c r="OJ146" s="19" t="str">
        <f t="shared" ca="1" si="1162"/>
        <v>-</v>
      </c>
      <c r="OK146" s="19" t="str">
        <f t="shared" ca="1" si="1162"/>
        <v>-</v>
      </c>
      <c r="OL146" s="19" t="str">
        <f t="shared" ca="1" si="1162"/>
        <v>-</v>
      </c>
      <c r="OM146" s="19" t="str">
        <f t="shared" ca="1" si="1162"/>
        <v>-</v>
      </c>
      <c r="ON146" s="19">
        <f t="shared" ca="1" si="1162"/>
        <v>0</v>
      </c>
      <c r="OO146" s="24">
        <v>0</v>
      </c>
    </row>
    <row r="147" spans="1:405" outlineLevel="2">
      <c r="A147" s="21">
        <f t="shared" si="158"/>
        <v>142</v>
      </c>
      <c r="B147" s="222">
        <f t="shared" ca="1" si="1175"/>
        <v>139</v>
      </c>
      <c r="C147">
        <v>204</v>
      </c>
      <c r="D147" s="144" t="str">
        <f t="shared" ca="1" si="1124"/>
        <v>GSM</v>
      </c>
      <c r="E147" t="b">
        <v>0</v>
      </c>
      <c r="F147" t="b">
        <v>0</v>
      </c>
      <c r="G147" t="b">
        <f t="shared" si="1125"/>
        <v>0</v>
      </c>
      <c r="H147" s="237">
        <f t="shared" ca="1" si="1176"/>
        <v>2</v>
      </c>
      <c r="I147" s="237">
        <f t="shared" ca="1" si="1176"/>
        <v>1</v>
      </c>
      <c r="J147" s="237" t="str">
        <f t="shared" ca="1" si="1176"/>
        <v/>
      </c>
      <c r="K147" s="237">
        <f t="shared" ca="1" si="1176"/>
        <v>2</v>
      </c>
      <c r="L147" s="237">
        <f t="shared" ca="1" si="1163"/>
        <v>2</v>
      </c>
      <c r="M147" s="237">
        <f t="shared" ca="1" si="1163"/>
        <v>2</v>
      </c>
      <c r="N147" s="237">
        <f t="shared" ca="1" si="1163"/>
        <v>3</v>
      </c>
      <c r="O147" s="237">
        <f t="shared" ca="1" si="1163"/>
        <v>1</v>
      </c>
      <c r="P147" s="237">
        <f t="shared" ca="1" si="1163"/>
        <v>1</v>
      </c>
      <c r="Q147" s="237">
        <f t="shared" ca="1" si="1163"/>
        <v>6</v>
      </c>
      <c r="R147" s="237">
        <f t="shared" ca="1" si="1163"/>
        <v>1</v>
      </c>
      <c r="S147" s="237">
        <f t="shared" ca="1" si="1163"/>
        <v>1</v>
      </c>
      <c r="T147" s="237">
        <f t="shared" ca="1" si="1163"/>
        <v>1</v>
      </c>
      <c r="U147" s="275"/>
      <c r="V147" s="275"/>
      <c r="W147" s="237">
        <f t="shared" ca="1" si="1164"/>
        <v>0</v>
      </c>
      <c r="X147" s="275"/>
      <c r="Y147" s="275">
        <f t="shared" ca="1" si="1165"/>
        <v>0</v>
      </c>
      <c r="Z147" s="275">
        <f t="shared" ca="1" si="1165"/>
        <v>0</v>
      </c>
      <c r="AA147" s="275">
        <f t="shared" ca="1" si="1165"/>
        <v>0</v>
      </c>
      <c r="AB147" s="275">
        <f t="shared" ca="1" si="1165"/>
        <v>0</v>
      </c>
      <c r="AC147" s="275">
        <f t="shared" ca="1" si="1165"/>
        <v>0</v>
      </c>
      <c r="AD147" s="275">
        <f t="shared" ca="1" si="1165"/>
        <v>0</v>
      </c>
      <c r="AE147" s="275">
        <f t="shared" ca="1" si="1165"/>
        <v>0</v>
      </c>
      <c r="AF147" s="144">
        <f ca="1">INDEX(CHOOSE($N147,DataAutumn!i.AdultDrys,DataWinter!i.AdultDrys,DataSpring!i.AdultDrys),1,$M147)</f>
        <v>3</v>
      </c>
      <c r="AG147" s="5">
        <f t="shared" ca="1" si="1126"/>
        <v>2</v>
      </c>
      <c r="AH147" s="5">
        <f t="shared" ca="1" si="1126"/>
        <v>0</v>
      </c>
      <c r="AI147" s="5">
        <f t="shared" ca="1" si="1127"/>
        <v>1</v>
      </c>
      <c r="AJ147">
        <f t="shared" ca="1" si="1128"/>
        <v>1</v>
      </c>
      <c r="AL147" s="231" t="str">
        <f ca="1">TEXT(LEFT(OFFSET(AL147,-1,0),5)+1,"00000")&amp;MID(OFFSET(AL147,-1,0),6,FIND(" ",OFFSET(AL147,-1,0),7)-5)
&amp; $D147           &amp; " Day"&amp;INDEX(i.DOY,$N147,1)              &amp; IF($IG147=0," FWM","")&amp;IF($IG147=1," MWM","")&amp;IF($IG147=5," Mat","")&amp;IF($IH147=TRUE,"&amp;BBT","    ")
&amp;INDEX(DataMaster!$B$98:$B$104,$Q147,0)    &amp;IF(JL147," SR"&amp;JM147,"")&amp; " WP"&amp;TEXT($LW147*100,"000p")           &amp; " MP"&amp;TEXT($LX147*100,"000p")           &amp; " GP"&amp;TEXT($MG147*100,"000p")
&amp; " (F"&amp;3+COUNTIF($CV147:$CY147,TRUE)&amp;3&amp;"N"&amp;$DM147&amp;$DN147&amp;")"</f>
        <v>00004 FeedSupply_DSP GSM Day204 MWM    Mutton SR9.816 WP100p MP100p GP100p (F33N33)</v>
      </c>
      <c r="AM147" s="9" t="str">
        <f ca="1">IF(COUNTIF(AL$5:AL147,AL147)=1,"-","Dup")</f>
        <v>-</v>
      </c>
      <c r="AN147" s="9"/>
      <c r="AO147" s="237" t="str">
        <f t="shared" ca="1" si="1177"/>
        <v>-</v>
      </c>
      <c r="AP147" s="237" t="str">
        <f t="shared" ca="1" si="1177"/>
        <v>-</v>
      </c>
      <c r="AQ147" s="237" t="str">
        <f t="shared" ca="1" si="1177"/>
        <v>-</v>
      </c>
      <c r="AR147" s="237" t="str">
        <f t="shared" ca="1" si="1177"/>
        <v>-</v>
      </c>
      <c r="AS147" s="237" t="str">
        <f t="shared" ca="1" si="1177"/>
        <v>-</v>
      </c>
      <c r="AT147" s="237" t="str">
        <f t="shared" ca="1" si="1177"/>
        <v>-</v>
      </c>
      <c r="AU147" s="237" t="str">
        <f t="shared" ca="1" si="1177"/>
        <v>-</v>
      </c>
      <c r="AV147" s="237" t="str">
        <f t="shared" ca="1" si="1177"/>
        <v>-</v>
      </c>
      <c r="AW147" s="9"/>
      <c r="AX147" s="5" t="b">
        <f t="shared" ca="1" si="1129"/>
        <v>0</v>
      </c>
      <c r="AY147" s="5" t="str">
        <f t="shared" ca="1" si="1129"/>
        <v>-</v>
      </c>
      <c r="AZ147" s="5" t="b">
        <f t="shared" ca="1" si="1129"/>
        <v>0</v>
      </c>
      <c r="BA147" s="5" t="b">
        <f t="shared" ca="1" si="1129"/>
        <v>1</v>
      </c>
      <c r="BB147" s="5" t="b">
        <f t="shared" ca="1" si="1129"/>
        <v>1</v>
      </c>
      <c r="BC147" s="144">
        <f t="shared" ca="1" si="1129"/>
        <v>0</v>
      </c>
      <c r="BD147" s="19" t="b">
        <f t="shared" ca="1" si="1130"/>
        <v>1</v>
      </c>
      <c r="BE147" s="9"/>
      <c r="BF147" s="5" t="str">
        <f t="shared" ca="1" si="1131"/>
        <v>-</v>
      </c>
      <c r="BG147" s="19" t="str">
        <f t="shared" ca="1" si="1132"/>
        <v>-</v>
      </c>
      <c r="BH147" s="19" t="str">
        <f t="shared" ca="1" si="1132"/>
        <v>-</v>
      </c>
      <c r="BI147" s="19" t="str">
        <f t="shared" ca="1" si="1132"/>
        <v>-</v>
      </c>
      <c r="BJ147" s="5" t="str">
        <f t="shared" ca="1" si="1133"/>
        <v>-</v>
      </c>
      <c r="BK147" s="19" t="str">
        <f t="shared" ca="1" si="1134"/>
        <v>-</v>
      </c>
      <c r="BL147" s="5" t="str">
        <f t="shared" ca="1" si="1135"/>
        <v>-</v>
      </c>
      <c r="BM147" s="19" t="str">
        <f t="shared" ca="1" si="1136"/>
        <v>-</v>
      </c>
      <c r="BN147" s="19" t="str">
        <f t="shared" ca="1" si="1136"/>
        <v>-</v>
      </c>
      <c r="BO147" s="19" t="str">
        <f t="shared" ca="1" si="1136"/>
        <v>-</v>
      </c>
      <c r="BP147" s="5" t="str">
        <f t="shared" ca="1" si="1137"/>
        <v>-</v>
      </c>
      <c r="BQ147" s="9"/>
      <c r="BR147" s="19" t="str">
        <f t="shared" ca="1" si="1138"/>
        <v>-</v>
      </c>
      <c r="BS147" s="19" t="str">
        <f t="shared" ca="1" si="1138"/>
        <v>-</v>
      </c>
      <c r="BT147" s="19" t="str">
        <f t="shared" ca="1" si="1138"/>
        <v>-</v>
      </c>
      <c r="BU147" s="19" t="str">
        <f t="shared" ca="1" si="1138"/>
        <v>-</v>
      </c>
      <c r="BV147" s="19" t="str">
        <f t="shared" ca="1" si="1138"/>
        <v>-</v>
      </c>
      <c r="BW147" s="19" t="str">
        <f t="shared" ca="1" si="1138"/>
        <v>-</v>
      </c>
      <c r="BX147" s="19" t="str">
        <f t="shared" ca="1" si="1138"/>
        <v>-</v>
      </c>
      <c r="BY147" s="19" t="str">
        <f t="shared" ca="1" si="1138"/>
        <v>-</v>
      </c>
      <c r="BZ147" s="19" t="str">
        <f t="shared" ca="1" si="1138"/>
        <v>-</v>
      </c>
      <c r="CA147" s="19" t="str">
        <f t="shared" ca="1" si="1138"/>
        <v>-</v>
      </c>
      <c r="CB147" s="9"/>
      <c r="CC147" s="237" t="b">
        <f t="shared" ref="CC147:CG149" ca="1" si="1183">OFFSET(CC147,-1,0)</f>
        <v>1</v>
      </c>
      <c r="CD147" s="12" t="b">
        <v>0</v>
      </c>
      <c r="CE147" s="237" t="b">
        <f t="shared" ca="1" si="1183"/>
        <v>1</v>
      </c>
      <c r="CF147" s="251">
        <f t="shared" ca="1" si="1178"/>
        <v>6101</v>
      </c>
      <c r="CG147" s="237" t="b">
        <f t="shared" ca="1" si="1183"/>
        <v>0</v>
      </c>
      <c r="CH147" s="12" t="s">
        <v>34</v>
      </c>
      <c r="CI147" s="19" t="b">
        <f t="shared" ca="1" si="1166"/>
        <v>1</v>
      </c>
      <c r="CJ147" s="237">
        <f t="shared" ca="1" si="1179"/>
        <v>6104</v>
      </c>
      <c r="CK147" s="19" t="str">
        <f t="shared" ca="1" si="1166"/>
        <v>-</v>
      </c>
      <c r="CL147" s="19">
        <f t="shared" ca="1" si="1166"/>
        <v>1</v>
      </c>
      <c r="CM147" s="19">
        <f t="shared" ca="1" si="1166"/>
        <v>1</v>
      </c>
      <c r="CN147" s="9"/>
      <c r="CO147" s="444">
        <f t="shared" ca="1" si="1140"/>
        <v>652</v>
      </c>
      <c r="CP147" s="444">
        <f t="shared" ca="1" si="1140"/>
        <v>686</v>
      </c>
      <c r="CQ147" s="444">
        <f t="shared" ca="1" si="1140"/>
        <v>721</v>
      </c>
      <c r="CR147" s="152">
        <f t="shared" ca="1" si="1141"/>
        <v>378</v>
      </c>
      <c r="CS147" s="152">
        <f t="shared" ca="1" si="1141"/>
        <v>413</v>
      </c>
      <c r="CT147" s="152">
        <f t="shared" ca="1" si="1141"/>
        <v>448</v>
      </c>
      <c r="CU147" s="19" t="str">
        <f t="shared" ca="1" si="1142"/>
        <v>-</v>
      </c>
      <c r="CV147" s="12" t="b">
        <v>0</v>
      </c>
      <c r="CW147" s="12" t="b">
        <v>0</v>
      </c>
      <c r="CX147" s="12" t="b">
        <v>0</v>
      </c>
      <c r="CY147" s="12" t="b">
        <v>0</v>
      </c>
      <c r="CZ147" s="19" t="b">
        <f t="shared" ca="1" si="1142"/>
        <v>1</v>
      </c>
      <c r="DA147" s="19">
        <f t="shared" ca="1" si="1142"/>
        <v>0</v>
      </c>
      <c r="DB147" s="19">
        <f t="shared" ca="1" si="1142"/>
        <v>0</v>
      </c>
      <c r="DC147" s="19">
        <f t="shared" ca="1" si="1142"/>
        <v>0</v>
      </c>
      <c r="DD147" s="19">
        <f t="shared" ca="1" si="1142"/>
        <v>0</v>
      </c>
      <c r="DE147" s="19">
        <f t="shared" ca="1" si="1142"/>
        <v>0</v>
      </c>
      <c r="DF147" s="19">
        <f t="shared" ca="1" si="1142"/>
        <v>0</v>
      </c>
      <c r="DG147" s="19">
        <f t="shared" ca="1" si="1142"/>
        <v>0</v>
      </c>
      <c r="DH147" s="19">
        <f t="shared" ca="1" si="1142"/>
        <v>0</v>
      </c>
      <c r="DI147" s="19">
        <f t="shared" ca="1" si="1142"/>
        <v>0</v>
      </c>
      <c r="DJ147" s="19">
        <f t="shared" ca="1" si="1142"/>
        <v>0</v>
      </c>
      <c r="DK147" s="19">
        <f t="shared" ca="1" si="1142"/>
        <v>0</v>
      </c>
      <c r="DL147" s="19">
        <f t="shared" ca="1" si="1143"/>
        <v>0</v>
      </c>
      <c r="DM147" s="12">
        <v>3</v>
      </c>
      <c r="DN147" s="12">
        <v>3</v>
      </c>
      <c r="DO147" s="19">
        <f t="shared" ca="1" si="1180"/>
        <v>0</v>
      </c>
      <c r="DP147" s="12">
        <v>1</v>
      </c>
      <c r="DQ147" s="12">
        <v>-1</v>
      </c>
      <c r="DR147" s="19" t="str">
        <f t="shared" ca="1" si="1143"/>
        <v>-</v>
      </c>
      <c r="DS147" s="19" t="str">
        <f t="shared" ca="1" si="1143"/>
        <v>-</v>
      </c>
      <c r="DT147" s="19" t="str">
        <f t="shared" ca="1" si="1143"/>
        <v>-</v>
      </c>
      <c r="DU147" s="251">
        <f t="shared" ca="1" si="1167"/>
        <v>0</v>
      </c>
      <c r="DV147" s="251">
        <f t="shared" si="1181"/>
        <v>1</v>
      </c>
      <c r="DW147" s="251">
        <f t="shared" si="1168"/>
        <v>-1</v>
      </c>
      <c r="DX147" s="19" t="str">
        <f t="shared" ca="1" si="1143"/>
        <v>-</v>
      </c>
      <c r="DY147" s="19" t="str">
        <f t="shared" ca="1" si="1143"/>
        <v>-</v>
      </c>
      <c r="DZ147" s="19" t="str">
        <f t="shared" ca="1" si="1143"/>
        <v>-</v>
      </c>
      <c r="EA147" s="19" t="str">
        <f t="shared" ca="1" si="1143"/>
        <v>-</v>
      </c>
      <c r="EB147" s="19" t="str">
        <f t="shared" ca="1" si="1143"/>
        <v>-</v>
      </c>
      <c r="EC147" s="19" t="str">
        <f t="shared" ca="1" si="1143"/>
        <v>-</v>
      </c>
      <c r="ED147" s="19">
        <f t="shared" ca="1" si="1143"/>
        <v>0</v>
      </c>
      <c r="EE147" s="19">
        <f t="shared" ca="1" si="1143"/>
        <v>0</v>
      </c>
      <c r="EF147" s="19">
        <f t="shared" ca="1" si="1143"/>
        <v>0</v>
      </c>
      <c r="EG147" s="19">
        <f t="shared" ca="1" si="1143"/>
        <v>0</v>
      </c>
      <c r="EH147" s="19">
        <f t="shared" ca="1" si="1143"/>
        <v>0</v>
      </c>
      <c r="EI147" s="19">
        <f t="shared" ca="1" si="1143"/>
        <v>0</v>
      </c>
      <c r="EJ147" s="19">
        <f t="shared" ca="1" si="1143"/>
        <v>0</v>
      </c>
      <c r="EK147" s="19">
        <f t="shared" ca="1" si="1143"/>
        <v>0</v>
      </c>
      <c r="EL147" s="19">
        <f t="shared" ca="1" si="1143"/>
        <v>0</v>
      </c>
      <c r="EM147" s="19">
        <f t="shared" ca="1" si="1143"/>
        <v>0</v>
      </c>
      <c r="EN147" s="19">
        <f t="shared" ca="1" si="1143"/>
        <v>0</v>
      </c>
      <c r="EO147" s="19">
        <f t="shared" ca="1" si="1143"/>
        <v>0</v>
      </c>
      <c r="EP147" s="19">
        <f t="shared" ca="1" si="1143"/>
        <v>0</v>
      </c>
      <c r="EQ147" s="19">
        <f t="shared" ca="1" si="1143"/>
        <v>0</v>
      </c>
      <c r="ER147" s="19">
        <f t="shared" ca="1" si="1143"/>
        <v>0</v>
      </c>
      <c r="ES147" s="19">
        <f t="shared" ca="1" si="1143"/>
        <v>0</v>
      </c>
      <c r="ET147" s="19">
        <f t="shared" ca="1" si="1144"/>
        <v>0</v>
      </c>
      <c r="EU147" s="19">
        <f t="shared" ca="1" si="1144"/>
        <v>0</v>
      </c>
      <c r="EV147" s="19">
        <f t="shared" ca="1" si="1144"/>
        <v>0</v>
      </c>
      <c r="EW147" s="19">
        <f t="shared" ca="1" si="1144"/>
        <v>0</v>
      </c>
      <c r="EX147" s="19">
        <f t="shared" ca="1" si="1144"/>
        <v>0</v>
      </c>
      <c r="EY147" s="19">
        <f t="shared" ca="1" si="1144"/>
        <v>0</v>
      </c>
      <c r="EZ147" s="19">
        <f t="shared" ca="1" si="1144"/>
        <v>0</v>
      </c>
      <c r="FA147" s="19">
        <f t="shared" ca="1" si="1144"/>
        <v>0</v>
      </c>
      <c r="FB147" s="19">
        <f t="shared" ca="1" si="1144"/>
        <v>0</v>
      </c>
      <c r="FC147" s="19">
        <f t="shared" ca="1" si="1144"/>
        <v>0</v>
      </c>
      <c r="FD147" s="19">
        <f t="shared" ca="1" si="1144"/>
        <v>0</v>
      </c>
      <c r="FE147" s="19">
        <f t="shared" ca="1" si="1144"/>
        <v>0</v>
      </c>
      <c r="FF147" s="19">
        <f t="shared" ca="1" si="1144"/>
        <v>0</v>
      </c>
      <c r="FG147" s="19">
        <f t="shared" ca="1" si="1144"/>
        <v>0</v>
      </c>
      <c r="FH147" s="19">
        <f t="shared" ca="1" si="1144"/>
        <v>0</v>
      </c>
      <c r="FI147" s="19">
        <f t="shared" ca="1" si="1144"/>
        <v>0</v>
      </c>
      <c r="FJ147" s="19">
        <f t="shared" ca="1" si="1145"/>
        <v>0</v>
      </c>
      <c r="FK147" s="19">
        <f t="shared" ca="1" si="1145"/>
        <v>0</v>
      </c>
      <c r="FL147" s="19">
        <f t="shared" ca="1" si="1145"/>
        <v>0</v>
      </c>
      <c r="FM147" s="19">
        <f t="shared" ca="1" si="1145"/>
        <v>0</v>
      </c>
      <c r="FN147" s="19">
        <f t="shared" ca="1" si="1145"/>
        <v>0</v>
      </c>
      <c r="FO147" s="19">
        <f t="shared" ca="1" si="1145"/>
        <v>0</v>
      </c>
      <c r="FP147" s="19">
        <f t="shared" ca="1" si="1145"/>
        <v>0</v>
      </c>
      <c r="FQ147" s="19">
        <f t="shared" ca="1" si="1145"/>
        <v>0</v>
      </c>
      <c r="FR147" s="19">
        <f t="shared" ca="1" si="1145"/>
        <v>0</v>
      </c>
      <c r="FS147" s="19">
        <f t="shared" ca="1" si="1145"/>
        <v>0</v>
      </c>
      <c r="FT147" s="19">
        <f t="shared" ca="1" si="1145"/>
        <v>0</v>
      </c>
      <c r="FU147" s="19">
        <f t="shared" ca="1" si="1145"/>
        <v>0</v>
      </c>
      <c r="FV147" s="19">
        <f t="shared" ca="1" si="1145"/>
        <v>0</v>
      </c>
      <c r="FW147" s="19">
        <f t="shared" ca="1" si="1145"/>
        <v>0</v>
      </c>
      <c r="FX147" s="19">
        <f t="shared" ca="1" si="1145"/>
        <v>0</v>
      </c>
      <c r="FY147" s="19">
        <f t="shared" ca="1" si="1145"/>
        <v>0</v>
      </c>
      <c r="FZ147" s="19">
        <f t="shared" ca="1" si="1145"/>
        <v>0</v>
      </c>
      <c r="GA147" s="19">
        <f t="shared" ca="1" si="1145"/>
        <v>0</v>
      </c>
      <c r="GB147" s="19">
        <f t="shared" ca="1" si="1145"/>
        <v>0</v>
      </c>
      <c r="GC147" s="19">
        <f t="shared" ca="1" si="1145"/>
        <v>0</v>
      </c>
      <c r="GD147" s="19">
        <f t="shared" ca="1" si="1145"/>
        <v>0</v>
      </c>
      <c r="GE147" s="19">
        <f t="shared" ca="1" si="1145"/>
        <v>0</v>
      </c>
      <c r="GF147" s="19">
        <f t="shared" ca="1" si="1145"/>
        <v>0</v>
      </c>
      <c r="GG147" s="19">
        <f t="shared" ca="1" si="1145"/>
        <v>0</v>
      </c>
      <c r="GH147" s="19">
        <f t="shared" ca="1" si="1145"/>
        <v>0</v>
      </c>
      <c r="GI147" s="19">
        <f t="shared" ca="1" si="1145"/>
        <v>0</v>
      </c>
      <c r="GJ147" s="19">
        <f t="shared" ca="1" si="1145"/>
        <v>0</v>
      </c>
      <c r="GK147" s="19">
        <f t="shared" ca="1" si="1145"/>
        <v>0</v>
      </c>
      <c r="GL147" s="19">
        <f t="shared" ca="1" si="1145"/>
        <v>0</v>
      </c>
      <c r="GM147" s="19">
        <f t="shared" ca="1" si="1145"/>
        <v>0</v>
      </c>
      <c r="GN147" s="19">
        <f t="shared" ca="1" si="1145"/>
        <v>0</v>
      </c>
      <c r="GO147" s="19">
        <f t="shared" ca="1" si="1145"/>
        <v>0</v>
      </c>
      <c r="GP147" s="19">
        <f t="shared" ca="1" si="1145"/>
        <v>0</v>
      </c>
      <c r="GQ147" s="19">
        <f t="shared" ca="1" si="1145"/>
        <v>0</v>
      </c>
      <c r="GR147" s="19">
        <f t="shared" ca="1" si="1145"/>
        <v>0</v>
      </c>
      <c r="GS147" s="19">
        <f t="shared" ca="1" si="1145"/>
        <v>0</v>
      </c>
      <c r="GT147" s="19">
        <f t="shared" ca="1" si="1145"/>
        <v>0</v>
      </c>
      <c r="GU147" s="19">
        <f t="shared" ca="1" si="1145"/>
        <v>0</v>
      </c>
      <c r="GV147" s="19">
        <f t="shared" ca="1" si="1145"/>
        <v>0</v>
      </c>
      <c r="GW147" s="19">
        <f t="shared" ca="1" si="1145"/>
        <v>0</v>
      </c>
      <c r="GX147" s="19">
        <f t="shared" ca="1" si="1145"/>
        <v>0</v>
      </c>
      <c r="GY147" s="19">
        <f t="shared" ca="1" si="1145"/>
        <v>0</v>
      </c>
      <c r="GZ147" s="19">
        <f t="shared" ca="1" si="1145"/>
        <v>0</v>
      </c>
      <c r="HA147" s="19">
        <f t="shared" ca="1" si="1145"/>
        <v>0</v>
      </c>
      <c r="HB147" s="19">
        <f t="shared" ca="1" si="1145"/>
        <v>0</v>
      </c>
      <c r="HC147" s="19">
        <f t="shared" ca="1" si="1145"/>
        <v>0</v>
      </c>
      <c r="HD147" s="19">
        <f t="shared" ca="1" si="1145"/>
        <v>0</v>
      </c>
      <c r="HE147" s="19">
        <f t="shared" ca="1" si="1145"/>
        <v>0</v>
      </c>
      <c r="HF147" s="19">
        <f t="shared" ca="1" si="1145"/>
        <v>0</v>
      </c>
      <c r="HG147" s="19">
        <f t="shared" ca="1" si="1145"/>
        <v>0</v>
      </c>
      <c r="HH147" s="19">
        <f t="shared" ca="1" si="1145"/>
        <v>0</v>
      </c>
      <c r="HI147" s="19">
        <f t="shared" ca="1" si="1145"/>
        <v>0</v>
      </c>
      <c r="HJ147" s="19">
        <f t="shared" ca="1" si="1145"/>
        <v>0</v>
      </c>
      <c r="HK147" s="19">
        <f t="shared" ca="1" si="1145"/>
        <v>0</v>
      </c>
      <c r="HL147" s="19">
        <f t="shared" ca="1" si="1146"/>
        <v>0</v>
      </c>
      <c r="HM147" s="19">
        <f t="shared" ca="1" si="1146"/>
        <v>0</v>
      </c>
      <c r="HN147" s="19">
        <f t="shared" ca="1" si="1146"/>
        <v>0</v>
      </c>
      <c r="HO147" s="19">
        <f t="shared" ca="1" si="1146"/>
        <v>0</v>
      </c>
      <c r="HP147" s="19">
        <f t="shared" ca="1" si="1146"/>
        <v>0</v>
      </c>
      <c r="HQ147" s="19">
        <f t="shared" ca="1" si="1146"/>
        <v>0</v>
      </c>
      <c r="HR147" s="19">
        <f t="shared" ca="1" si="1146"/>
        <v>0</v>
      </c>
      <c r="HS147" s="19">
        <f t="shared" ca="1" si="1146"/>
        <v>0</v>
      </c>
      <c r="HT147" s="19">
        <f t="shared" ca="1" si="1146"/>
        <v>0</v>
      </c>
      <c r="HU147" s="19">
        <f t="shared" ca="1" si="1146"/>
        <v>0</v>
      </c>
      <c r="HV147" s="19">
        <f t="shared" ca="1" si="1146"/>
        <v>0</v>
      </c>
      <c r="HW147" s="19">
        <f t="shared" ca="1" si="1146"/>
        <v>0</v>
      </c>
      <c r="HX147" s="19">
        <f t="shared" ca="1" si="1146"/>
        <v>0</v>
      </c>
      <c r="HY147" s="19">
        <f t="shared" ca="1" si="1146"/>
        <v>0</v>
      </c>
      <c r="HZ147" s="19">
        <f t="shared" ca="1" si="1146"/>
        <v>0</v>
      </c>
      <c r="IA147" s="19">
        <f t="shared" ca="1" si="1146"/>
        <v>0</v>
      </c>
      <c r="IB147" s="19">
        <f t="shared" ca="1" si="1146"/>
        <v>0</v>
      </c>
      <c r="IC147" s="19">
        <f t="shared" ca="1" si="1146"/>
        <v>0</v>
      </c>
      <c r="ID147" s="19">
        <f t="shared" ca="1" si="1146"/>
        <v>0</v>
      </c>
      <c r="IE147" s="5">
        <f t="shared" ca="1" si="1147"/>
        <v>67</v>
      </c>
      <c r="IF147" s="9"/>
      <c r="IG147" s="5">
        <f t="shared" ca="1" si="1148"/>
        <v>1</v>
      </c>
      <c r="IH147" s="5" t="b">
        <f t="shared" ca="1" si="1148"/>
        <v>0</v>
      </c>
      <c r="II147" s="19">
        <f t="shared" ca="1" si="1149"/>
        <v>0</v>
      </c>
      <c r="IJ147" s="5">
        <f t="shared" ca="1" si="1148"/>
        <v>55</v>
      </c>
      <c r="IK147" s="19">
        <f t="shared" ca="1" si="1149"/>
        <v>1</v>
      </c>
      <c r="IL147" s="19">
        <f t="shared" ca="1" si="1149"/>
        <v>0</v>
      </c>
      <c r="IM147" s="19">
        <f t="shared" ca="1" si="1149"/>
        <v>0</v>
      </c>
      <c r="IN147" s="19">
        <f t="shared" ca="1" si="1149"/>
        <v>0</v>
      </c>
      <c r="IO147" s="19">
        <f t="shared" ca="1" si="1149"/>
        <v>0</v>
      </c>
      <c r="IP147" s="19">
        <f t="shared" ca="1" si="1149"/>
        <v>0</v>
      </c>
      <c r="IQ147" s="19">
        <f t="shared" ca="1" si="1149"/>
        <v>0</v>
      </c>
      <c r="IR147" s="19">
        <f t="shared" ca="1" si="1149"/>
        <v>0</v>
      </c>
      <c r="IS147" s="19">
        <f t="shared" ca="1" si="1149"/>
        <v>0</v>
      </c>
      <c r="IT147" s="19">
        <f t="shared" ca="1" si="1149"/>
        <v>0</v>
      </c>
      <c r="IU147" s="19">
        <f t="shared" ca="1" si="1149"/>
        <v>0</v>
      </c>
      <c r="IV147" s="19">
        <f t="shared" ca="1" si="1149"/>
        <v>0</v>
      </c>
      <c r="IW147" s="19">
        <f t="shared" ca="1" si="1149"/>
        <v>0</v>
      </c>
      <c r="IX147" s="19">
        <f t="shared" ca="1" si="1149"/>
        <v>0</v>
      </c>
      <c r="IY147" s="19">
        <f t="shared" ca="1" si="1149"/>
        <v>0</v>
      </c>
      <c r="IZ147" s="19">
        <f t="shared" ca="1" si="1149"/>
        <v>0</v>
      </c>
      <c r="JA147" s="19">
        <f t="shared" ca="1" si="1149"/>
        <v>0</v>
      </c>
      <c r="JB147" s="19">
        <f t="shared" ca="1" si="1149"/>
        <v>0</v>
      </c>
      <c r="JC147" s="19">
        <f t="shared" ca="1" si="1149"/>
        <v>0</v>
      </c>
      <c r="JD147" s="19">
        <f t="shared" ca="1" si="1149"/>
        <v>0</v>
      </c>
      <c r="JE147" s="19">
        <f t="shared" ca="1" si="1149"/>
        <v>0</v>
      </c>
      <c r="JF147" s="19">
        <f t="shared" ca="1" si="1149"/>
        <v>0</v>
      </c>
      <c r="JG147" s="19">
        <f t="shared" ca="1" si="1149"/>
        <v>1</v>
      </c>
      <c r="JH147" s="19">
        <f t="shared" ca="1" si="1149"/>
        <v>0</v>
      </c>
      <c r="JI147" s="19">
        <f t="shared" ca="1" si="1149"/>
        <v>1</v>
      </c>
      <c r="JJ147" s="9"/>
      <c r="JK147" s="5" t="b">
        <f t="shared" ca="1" si="1150"/>
        <v>0</v>
      </c>
      <c r="JL147" s="19" t="b">
        <f t="shared" ca="1" si="1169"/>
        <v>1</v>
      </c>
      <c r="JM147" s="19">
        <f t="shared" ca="1" si="1169"/>
        <v>9.8159999999999989</v>
      </c>
      <c r="JN147" s="5" t="b">
        <f t="shared" ca="1" si="1151"/>
        <v>0</v>
      </c>
      <c r="JO147" s="5" t="b">
        <f t="shared" ca="1" si="1151"/>
        <v>0</v>
      </c>
      <c r="JP147" s="5" t="b">
        <f t="shared" ca="1" si="1151"/>
        <v>1</v>
      </c>
      <c r="JQ147" s="144">
        <f t="shared" ca="1" si="1170"/>
        <v>1</v>
      </c>
      <c r="JR147" s="144">
        <f t="shared" ca="1" si="1170"/>
        <v>1</v>
      </c>
      <c r="JS147" s="19" t="str">
        <f t="shared" ca="1" si="1171"/>
        <v>-</v>
      </c>
      <c r="JT147" s="19" t="str">
        <f t="shared" ca="1" si="1171"/>
        <v>-</v>
      </c>
      <c r="JU147" s="19" t="str">
        <f t="shared" ca="1" si="1171"/>
        <v>-</v>
      </c>
      <c r="JV147" s="19" t="str">
        <f t="shared" ca="1" si="1171"/>
        <v>-</v>
      </c>
      <c r="JW147" s="19">
        <f t="shared" ca="1" si="1171"/>
        <v>1</v>
      </c>
      <c r="JX147" s="19">
        <f t="shared" ca="1" si="1171"/>
        <v>0.66</v>
      </c>
      <c r="JY147" s="19" t="str">
        <f t="shared" ca="1" si="1171"/>
        <v>-</v>
      </c>
      <c r="JZ147" s="5" t="b" cm="1">
        <f t="array" aca="1" ref="JZ147" ca="1">IF(OR(KA147:KH147&lt;&gt;"-"),TRUE,"-")</f>
        <v>1</v>
      </c>
      <c r="KA147" s="237">
        <f t="shared" ca="1" si="1182"/>
        <v>2</v>
      </c>
      <c r="KB147" s="237">
        <f t="shared" ca="1" si="1182"/>
        <v>2</v>
      </c>
      <c r="KC147" s="237">
        <f t="shared" ca="1" si="1182"/>
        <v>2</v>
      </c>
      <c r="KD147" s="237">
        <f t="shared" ca="1" si="1182"/>
        <v>2</v>
      </c>
      <c r="KE147" s="237">
        <f t="shared" ca="1" si="1182"/>
        <v>2</v>
      </c>
      <c r="KF147" s="237">
        <f t="shared" ca="1" si="1182"/>
        <v>2</v>
      </c>
      <c r="KG147" s="237">
        <f t="shared" ca="1" si="1182"/>
        <v>2</v>
      </c>
      <c r="KH147" s="237">
        <f t="shared" ca="1" si="1182"/>
        <v>2</v>
      </c>
      <c r="KI147" s="5" t="str">
        <f t="array" aca="1" ref="KI147" ca="1">IF(OR(KJ147:KP147&lt;&gt;"-"),TRUE,"-")</f>
        <v>-</v>
      </c>
      <c r="KJ147" s="19" t="str">
        <f t="shared" ca="1" si="1173"/>
        <v>-</v>
      </c>
      <c r="KK147" s="19" t="str">
        <f t="shared" ca="1" si="1173"/>
        <v>-</v>
      </c>
      <c r="KL147" s="19" t="str">
        <f t="shared" ca="1" si="1173"/>
        <v>-</v>
      </c>
      <c r="KM147" s="19" t="str">
        <f t="shared" ca="1" si="1173"/>
        <v>-</v>
      </c>
      <c r="KN147" s="19" t="str">
        <f t="shared" ca="1" si="1173"/>
        <v>-</v>
      </c>
      <c r="KO147" s="19" t="str">
        <f t="shared" ca="1" si="1173"/>
        <v>-</v>
      </c>
      <c r="KP147" s="19" t="str">
        <f t="shared" ca="1" si="1173"/>
        <v>-</v>
      </c>
      <c r="KQ147" s="19" t="b">
        <f t="shared" ca="1" si="1173"/>
        <v>0</v>
      </c>
      <c r="KR147" s="144">
        <f t="shared" ca="1" si="1153"/>
        <v>2</v>
      </c>
      <c r="KS147" s="19">
        <f t="shared" ca="1" si="1173"/>
        <v>2</v>
      </c>
      <c r="KT147" s="19" t="b">
        <f t="shared" ca="1" si="1173"/>
        <v>0</v>
      </c>
      <c r="KU147" s="19" t="str">
        <f t="shared" ca="1" si="1173"/>
        <v>-</v>
      </c>
      <c r="KV147" s="5" t="str">
        <f t="shared" ca="1" si="1154"/>
        <v>-</v>
      </c>
      <c r="KW147" s="5" t="str">
        <f t="shared" ca="1" si="1154"/>
        <v>-</v>
      </c>
      <c r="KX147" s="5" t="str">
        <f t="shared" ca="1" si="1154"/>
        <v>-</v>
      </c>
      <c r="KY147" s="5" t="str">
        <f t="shared" ca="1" si="1154"/>
        <v>-</v>
      </c>
      <c r="KZ147" s="19" t="b">
        <f t="shared" ca="1" si="1174"/>
        <v>0</v>
      </c>
      <c r="LA147" s="19" t="str">
        <f t="shared" ca="1" si="1174"/>
        <v>-</v>
      </c>
      <c r="LB147" s="19" t="str">
        <f t="shared" ca="1" si="1174"/>
        <v>-</v>
      </c>
      <c r="LC147" s="19" t="b">
        <f t="shared" ca="1" si="1174"/>
        <v>1</v>
      </c>
      <c r="LD147" s="19">
        <f t="shared" ca="1" si="1174"/>
        <v>0.75</v>
      </c>
      <c r="LE147" s="19">
        <f t="shared" ca="1" si="1174"/>
        <v>0.75</v>
      </c>
      <c r="LF147" s="19">
        <f t="shared" ca="1" si="1174"/>
        <v>0.99</v>
      </c>
      <c r="LG147" s="19">
        <f t="shared" ca="1" si="1174"/>
        <v>0.5</v>
      </c>
      <c r="LH147" s="19">
        <f t="shared" ca="1" si="1174"/>
        <v>0</v>
      </c>
      <c r="LI147" s="19">
        <f t="shared" ca="1" si="1174"/>
        <v>0</v>
      </c>
      <c r="LJ147" s="19" t="str">
        <f t="shared" ca="1" si="1174"/>
        <v>-</v>
      </c>
      <c r="LK147" s="5" t="str" cm="1">
        <f t="array" aca="1" ref="LK147" ca="1">INDEX(i.meatgrid,$Q147,LK$7)</f>
        <v>-</v>
      </c>
      <c r="LL147" s="19" t="str">
        <f t="shared" ca="1" si="1174"/>
        <v>-</v>
      </c>
      <c r="LM147" s="5">
        <f t="shared" ca="1" si="1156"/>
        <v>1</v>
      </c>
      <c r="LN147" s="9"/>
      <c r="LO147" s="19">
        <f t="shared" ca="1" si="1174"/>
        <v>70</v>
      </c>
      <c r="LP147" s="19">
        <f t="shared" ca="1" si="1157"/>
        <v>50</v>
      </c>
      <c r="LQ147" s="19">
        <f t="shared" ca="1" si="1157"/>
        <v>80</v>
      </c>
      <c r="LR147" s="19">
        <f t="shared" ca="1" si="1157"/>
        <v>50</v>
      </c>
      <c r="LS147" s="5" t="b" cm="1">
        <f t="array" aca="1" ref="LS147" ca="1">INDEX(i.meatgrid,$Q147,LS$7)</f>
        <v>1</v>
      </c>
      <c r="LT147" s="5" t="b" cm="1">
        <f t="array" aca="1" ref="LT147" ca="1">INDEX(i.meatgrid,$Q147,LT$7)</f>
        <v>0</v>
      </c>
      <c r="LU147" s="5" t="str" cm="1">
        <f t="array" aca="1" ref="LU147" ca="1">INDEX(i.meatgrid,$Q147,LU$7)</f>
        <v>-</v>
      </c>
      <c r="LV147" s="5" t="str" cm="1">
        <f t="array" aca="1" ref="LV147" ca="1">INDEX(i.meatgrid,$Q147,LV$7)</f>
        <v>-</v>
      </c>
      <c r="LW147" s="19">
        <f t="shared" ca="1" si="1158"/>
        <v>1</v>
      </c>
      <c r="LX147" s="5">
        <f t="shared" ca="1" si="1159"/>
        <v>1</v>
      </c>
      <c r="LY147" s="5" cm="1">
        <f t="array" aca="1" ref="LY147" ca="1">INDEX(i.meatgrid,$Q147,LY$7)</f>
        <v>0</v>
      </c>
      <c r="LZ147" s="5" cm="1">
        <f t="array" aca="1" ref="LZ147" ca="1">INDEX(i.meatgrid,$Q147,LZ$7)</f>
        <v>0</v>
      </c>
      <c r="MA147" s="5" cm="1">
        <f t="array" aca="1" ref="MA147" ca="1">INDEX(i.meatgrid,$Q147,MA$7)</f>
        <v>0</v>
      </c>
      <c r="MB147" s="5" cm="1">
        <f t="array" aca="1" ref="MB147" ca="1">INDEX(i.meatgrid,$Q147,MB$7)</f>
        <v>0</v>
      </c>
      <c r="MC147" s="5" cm="1">
        <f t="array" aca="1" ref="MC147" ca="1">INDEX(i.meatgrid,$Q147,MC$7)</f>
        <v>0</v>
      </c>
      <c r="MD147" s="5" cm="1">
        <f t="array" aca="1" ref="MD147" ca="1">INDEX(i.meatgrid,$Q147,MD$7)</f>
        <v>1</v>
      </c>
      <c r="ME147" s="5" cm="1">
        <f t="array" aca="1" ref="ME147" ca="1">INDEX(i.meatgrid,$Q147,ME$7)</f>
        <v>1</v>
      </c>
      <c r="MF147" s="5" cm="1">
        <f t="array" aca="1" ref="MF147" ca="1">INDEX(i.meatgrid,$Q147,MF$7)</f>
        <v>1</v>
      </c>
      <c r="MG147" s="19">
        <f t="shared" ca="1" si="1160"/>
        <v>1</v>
      </c>
      <c r="MH147" s="9"/>
      <c r="MI147" s="19" t="b">
        <f t="shared" ca="1" si="1161"/>
        <v>0</v>
      </c>
      <c r="MJ147" s="19" t="b">
        <f t="shared" ca="1" si="1161"/>
        <v>0</v>
      </c>
      <c r="MK147" s="19">
        <f t="shared" ca="1" si="1161"/>
        <v>1</v>
      </c>
      <c r="ML147" s="19">
        <f t="shared" ca="1" si="1161"/>
        <v>0.75</v>
      </c>
      <c r="MM147" s="19">
        <f t="shared" ca="1" si="1161"/>
        <v>0.75</v>
      </c>
      <c r="MN147" s="19">
        <f t="shared" ca="1" si="1161"/>
        <v>0.8</v>
      </c>
      <c r="MO147" s="19">
        <f t="shared" ca="1" si="1161"/>
        <v>0.82499999999999996</v>
      </c>
      <c r="MP147" s="19">
        <f t="shared" ca="1" si="1161"/>
        <v>0.875</v>
      </c>
      <c r="MQ147" s="19">
        <f t="shared" ca="1" si="1161"/>
        <v>0.9</v>
      </c>
      <c r="MR147" s="19">
        <f t="shared" ca="1" si="1161"/>
        <v>1</v>
      </c>
      <c r="MS147" s="19">
        <f t="shared" ca="1" si="1161"/>
        <v>0.875</v>
      </c>
      <c r="MT147" s="19" t="b">
        <f t="shared" ca="1" si="1161"/>
        <v>1</v>
      </c>
      <c r="MU147" s="19">
        <f t="shared" ca="1" si="1161"/>
        <v>74.989999999999995</v>
      </c>
      <c r="MV147" s="19" t="str">
        <f t="shared" ca="1" si="1161"/>
        <v>-</v>
      </c>
      <c r="MW147" s="19" t="str">
        <f t="shared" ca="1" si="1161"/>
        <v>-</v>
      </c>
      <c r="MX147" s="19" t="str">
        <f t="shared" ca="1" si="1161"/>
        <v>-</v>
      </c>
      <c r="MY147" s="19" t="str">
        <f t="shared" ca="1" si="1162"/>
        <v>-</v>
      </c>
      <c r="MZ147" s="19" t="str">
        <f t="shared" ca="1" si="1162"/>
        <v>-</v>
      </c>
      <c r="NA147" s="19" t="str">
        <f t="shared" ca="1" si="1162"/>
        <v>-</v>
      </c>
      <c r="NB147" s="19" t="str">
        <f t="shared" ca="1" si="1162"/>
        <v>-</v>
      </c>
      <c r="NC147" s="19">
        <f t="shared" ca="1" si="1162"/>
        <v>36.99</v>
      </c>
      <c r="ND147" s="19">
        <f t="shared" ca="1" si="1162"/>
        <v>36.99</v>
      </c>
      <c r="NE147" s="19" t="str">
        <f t="shared" ca="1" si="1162"/>
        <v>-</v>
      </c>
      <c r="NF147" s="19" t="str">
        <f t="shared" ca="1" si="1162"/>
        <v>-</v>
      </c>
      <c r="NG147" s="19" t="str">
        <f t="shared" ca="1" si="1162"/>
        <v>-</v>
      </c>
      <c r="NH147" s="19" t="str">
        <f t="shared" ca="1" si="1162"/>
        <v>-</v>
      </c>
      <c r="NI147" s="19" t="str">
        <f t="shared" ca="1" si="1162"/>
        <v>-</v>
      </c>
      <c r="NJ147" s="19">
        <f t="shared" ca="1" si="1162"/>
        <v>49.99</v>
      </c>
      <c r="NK147" s="19">
        <f t="shared" ca="1" si="1162"/>
        <v>49.99</v>
      </c>
      <c r="NL147" s="19">
        <f t="shared" ca="1" si="1162"/>
        <v>49.99</v>
      </c>
      <c r="NM147" s="19">
        <f t="shared" ca="1" si="1162"/>
        <v>49.99</v>
      </c>
      <c r="NN147" s="19">
        <f t="shared" ca="1" si="1162"/>
        <v>49.99</v>
      </c>
      <c r="NO147" s="19">
        <f t="shared" ca="1" si="1162"/>
        <v>49.99</v>
      </c>
      <c r="NP147" s="19">
        <f t="shared" ca="1" si="1162"/>
        <v>49.99</v>
      </c>
      <c r="NQ147" s="19">
        <f t="shared" ca="1" si="1162"/>
        <v>49.99</v>
      </c>
      <c r="NR147" s="19">
        <f t="shared" ca="1" si="1162"/>
        <v>412.99</v>
      </c>
      <c r="NS147" s="19">
        <f t="shared" ca="1" si="1162"/>
        <v>412.99</v>
      </c>
      <c r="NT147" s="19" t="str">
        <f t="shared" ca="1" si="1162"/>
        <v>-</v>
      </c>
      <c r="NU147" s="19" t="str">
        <f t="shared" ca="1" si="1162"/>
        <v>-</v>
      </c>
      <c r="NV147" s="19" t="str">
        <f t="shared" ca="1" si="1162"/>
        <v>-</v>
      </c>
      <c r="NW147" s="19" t="str">
        <f t="shared" ca="1" si="1162"/>
        <v>-</v>
      </c>
      <c r="NX147" s="19" t="str">
        <f t="shared" ca="1" si="1162"/>
        <v>-</v>
      </c>
      <c r="NY147" s="19">
        <f t="shared" ca="1" si="1162"/>
        <v>6.8900000000000006</v>
      </c>
      <c r="NZ147" s="19">
        <f t="shared" ca="1" si="1162"/>
        <v>6.8900000000000006</v>
      </c>
      <c r="OA147" s="19">
        <f t="shared" ca="1" si="1162"/>
        <v>6.8900000000000006</v>
      </c>
      <c r="OB147" s="19">
        <f t="shared" ca="1" si="1162"/>
        <v>6.8900000000000006</v>
      </c>
      <c r="OC147" s="19">
        <f t="shared" ca="1" si="1162"/>
        <v>6.8900000000000006</v>
      </c>
      <c r="OD147" s="19">
        <f t="shared" ca="1" si="1162"/>
        <v>6.8900000000000006</v>
      </c>
      <c r="OE147" s="19">
        <f t="shared" ca="1" si="1162"/>
        <v>6.8900000000000006</v>
      </c>
      <c r="OF147" s="19">
        <f t="shared" ca="1" si="1162"/>
        <v>6.8900000000000006</v>
      </c>
      <c r="OG147" s="19">
        <f t="shared" ca="1" si="1162"/>
        <v>346.99</v>
      </c>
      <c r="OH147" s="19">
        <f t="shared" ca="1" si="1162"/>
        <v>346.99</v>
      </c>
      <c r="OI147" s="19" t="str">
        <f t="shared" ca="1" si="1162"/>
        <v>-</v>
      </c>
      <c r="OJ147" s="19" t="str">
        <f t="shared" ca="1" si="1162"/>
        <v>-</v>
      </c>
      <c r="OK147" s="19" t="str">
        <f t="shared" ca="1" si="1162"/>
        <v>-</v>
      </c>
      <c r="OL147" s="19" t="str">
        <f t="shared" ca="1" si="1162"/>
        <v>-</v>
      </c>
      <c r="OM147" s="19" t="str">
        <f t="shared" ca="1" si="1162"/>
        <v>-</v>
      </c>
      <c r="ON147" s="19">
        <f t="shared" ca="1" si="1162"/>
        <v>0</v>
      </c>
      <c r="OO147" s="24">
        <v>0</v>
      </c>
    </row>
    <row r="148" spans="1:405" outlineLevel="2">
      <c r="A148" s="21">
        <f t="shared" si="158"/>
        <v>143</v>
      </c>
      <c r="B148" s="222">
        <f t="shared" ca="1" si="1175"/>
        <v>139</v>
      </c>
      <c r="C148">
        <v>204</v>
      </c>
      <c r="D148" s="144" t="str">
        <f t="shared" ca="1" si="1124"/>
        <v>GSM</v>
      </c>
      <c r="E148" t="b">
        <v>0</v>
      </c>
      <c r="F148" t="b">
        <v>0</v>
      </c>
      <c r="G148" t="b">
        <f t="shared" si="1125"/>
        <v>0</v>
      </c>
      <c r="H148" s="237">
        <f t="shared" ca="1" si="1176"/>
        <v>2</v>
      </c>
      <c r="I148" s="237">
        <f t="shared" ca="1" si="1176"/>
        <v>1</v>
      </c>
      <c r="J148" s="237" t="str">
        <f t="shared" ca="1" si="1176"/>
        <v/>
      </c>
      <c r="K148" s="237">
        <f t="shared" ca="1" si="1176"/>
        <v>2</v>
      </c>
      <c r="L148" s="237">
        <f t="shared" ca="1" si="1163"/>
        <v>2</v>
      </c>
      <c r="M148" s="237">
        <f t="shared" ca="1" si="1163"/>
        <v>2</v>
      </c>
      <c r="N148" s="237">
        <f t="shared" ca="1" si="1163"/>
        <v>3</v>
      </c>
      <c r="O148" s="237">
        <f t="shared" ca="1" si="1163"/>
        <v>1</v>
      </c>
      <c r="P148" s="237">
        <f t="shared" ca="1" si="1163"/>
        <v>1</v>
      </c>
      <c r="Q148" s="237">
        <f t="shared" ca="1" si="1163"/>
        <v>6</v>
      </c>
      <c r="R148" s="237">
        <f t="shared" ca="1" si="1163"/>
        <v>1</v>
      </c>
      <c r="S148" s="237">
        <f t="shared" ca="1" si="1163"/>
        <v>1</v>
      </c>
      <c r="T148" s="237">
        <f t="shared" ca="1" si="1163"/>
        <v>1</v>
      </c>
      <c r="U148" s="275"/>
      <c r="V148" s="275"/>
      <c r="W148" s="237">
        <f t="shared" ca="1" si="1164"/>
        <v>0</v>
      </c>
      <c r="X148" s="275"/>
      <c r="Y148" s="275">
        <f t="shared" ca="1" si="1165"/>
        <v>0</v>
      </c>
      <c r="Z148" s="275">
        <f t="shared" ca="1" si="1165"/>
        <v>0</v>
      </c>
      <c r="AA148" s="275">
        <f t="shared" ca="1" si="1165"/>
        <v>0</v>
      </c>
      <c r="AB148" s="275">
        <f t="shared" ca="1" si="1165"/>
        <v>0</v>
      </c>
      <c r="AC148" s="275">
        <f t="shared" ca="1" si="1165"/>
        <v>0</v>
      </c>
      <c r="AD148" s="275">
        <f t="shared" ca="1" si="1165"/>
        <v>0</v>
      </c>
      <c r="AE148" s="275">
        <f t="shared" ca="1" si="1165"/>
        <v>0</v>
      </c>
      <c r="AF148" s="144">
        <f ca="1">INDEX(CHOOSE($N148,DataAutumn!i.AdultDrys,DataWinter!i.AdultDrys,DataSpring!i.AdultDrys),1,$M148)</f>
        <v>3</v>
      </c>
      <c r="AG148" s="5">
        <f t="shared" ca="1" si="1126"/>
        <v>2</v>
      </c>
      <c r="AH148" s="5">
        <f t="shared" ca="1" si="1126"/>
        <v>0</v>
      </c>
      <c r="AI148" s="5">
        <f t="shared" ca="1" si="1127"/>
        <v>1</v>
      </c>
      <c r="AJ148">
        <f t="shared" ca="1" si="1128"/>
        <v>1</v>
      </c>
      <c r="AL148" s="231" t="str">
        <f ca="1">TEXT(LEFT(OFFSET(AL148,-1,0),5)+1,"00000")&amp;MID(OFFSET(AL148,-1,0),6,FIND(" ",OFFSET(AL148,-1,0),7)-5)
&amp; $D148           &amp; " Day"&amp;INDEX(i.DOY,$N148,1)              &amp; IF($IG148=0," FWM","")&amp;IF($IG148=1," MWM","")&amp;IF($IG148=5," Mat","")&amp;IF($IH148=TRUE,"&amp;BBT","    ")
&amp;INDEX(DataMaster!$B$98:$B$104,$Q148,0)    &amp;IF(JL148," SR"&amp;JM148,"")&amp; " WP"&amp;TEXT($LW148*100,"000p")           &amp; " MP"&amp;TEXT($LX148*100,"000p")           &amp; " GP"&amp;TEXT($MG148*100,"000p")
&amp; " (F"&amp;3+COUNTIF($CV148:$CY148,TRUE)&amp;3&amp;"N"&amp;$DM148&amp;$DN148&amp;")"</f>
        <v>00005 FeedSupply_DSP GSM Day204 MWM    Mutton SR9.816 WP100p MP100p GP100p (F33N33)</v>
      </c>
      <c r="AM148" s="9" t="str">
        <f ca="1">IF(COUNTIF(AL$5:AL148,AL148)=1,"-","Dup")</f>
        <v>-</v>
      </c>
      <c r="AN148" s="9"/>
      <c r="AO148" s="237" t="str">
        <f t="shared" ca="1" si="1177"/>
        <v>-</v>
      </c>
      <c r="AP148" s="237" t="str">
        <f t="shared" ca="1" si="1177"/>
        <v>-</v>
      </c>
      <c r="AQ148" s="237" t="str">
        <f t="shared" ca="1" si="1177"/>
        <v>-</v>
      </c>
      <c r="AR148" s="237" t="str">
        <f t="shared" ca="1" si="1177"/>
        <v>-</v>
      </c>
      <c r="AS148" s="237" t="str">
        <f t="shared" ca="1" si="1177"/>
        <v>-</v>
      </c>
      <c r="AT148" s="237" t="str">
        <f t="shared" ca="1" si="1177"/>
        <v>-</v>
      </c>
      <c r="AU148" s="237" t="str">
        <f t="shared" ca="1" si="1177"/>
        <v>-</v>
      </c>
      <c r="AV148" s="237" t="str">
        <f t="shared" ca="1" si="1177"/>
        <v>-</v>
      </c>
      <c r="AW148" s="9"/>
      <c r="AX148" s="5" t="b">
        <f t="shared" ca="1" si="1129"/>
        <v>0</v>
      </c>
      <c r="AY148" s="5" t="str">
        <f t="shared" ca="1" si="1129"/>
        <v>-</v>
      </c>
      <c r="AZ148" s="5" t="b">
        <f t="shared" ca="1" si="1129"/>
        <v>0</v>
      </c>
      <c r="BA148" s="5" t="b">
        <f t="shared" ca="1" si="1129"/>
        <v>1</v>
      </c>
      <c r="BB148" s="5" t="b">
        <f t="shared" ca="1" si="1129"/>
        <v>1</v>
      </c>
      <c r="BC148" s="144">
        <f t="shared" ca="1" si="1129"/>
        <v>0</v>
      </c>
      <c r="BD148" s="19" t="b">
        <f t="shared" ca="1" si="1130"/>
        <v>1</v>
      </c>
      <c r="BE148" s="9"/>
      <c r="BF148" s="5" t="str">
        <f t="shared" ca="1" si="1131"/>
        <v>-</v>
      </c>
      <c r="BG148" s="19" t="str">
        <f t="shared" ca="1" si="1132"/>
        <v>-</v>
      </c>
      <c r="BH148" s="19" t="str">
        <f t="shared" ca="1" si="1132"/>
        <v>-</v>
      </c>
      <c r="BI148" s="19" t="str">
        <f t="shared" ca="1" si="1132"/>
        <v>-</v>
      </c>
      <c r="BJ148" s="5" t="str">
        <f t="shared" ca="1" si="1133"/>
        <v>-</v>
      </c>
      <c r="BK148" s="19" t="str">
        <f t="shared" ca="1" si="1134"/>
        <v>-</v>
      </c>
      <c r="BL148" s="5" t="str">
        <f t="shared" ca="1" si="1135"/>
        <v>-</v>
      </c>
      <c r="BM148" s="19" t="str">
        <f t="shared" ca="1" si="1136"/>
        <v>-</v>
      </c>
      <c r="BN148" s="19" t="str">
        <f t="shared" ca="1" si="1136"/>
        <v>-</v>
      </c>
      <c r="BO148" s="19" t="str">
        <f t="shared" ca="1" si="1136"/>
        <v>-</v>
      </c>
      <c r="BP148" s="5" t="str">
        <f t="shared" ca="1" si="1137"/>
        <v>-</v>
      </c>
      <c r="BQ148" s="9"/>
      <c r="BR148" s="19" t="str">
        <f t="shared" ca="1" si="1138"/>
        <v>-</v>
      </c>
      <c r="BS148" s="19" t="str">
        <f t="shared" ca="1" si="1138"/>
        <v>-</v>
      </c>
      <c r="BT148" s="19" t="str">
        <f t="shared" ca="1" si="1138"/>
        <v>-</v>
      </c>
      <c r="BU148" s="19" t="str">
        <f t="shared" ca="1" si="1138"/>
        <v>-</v>
      </c>
      <c r="BV148" s="19" t="str">
        <f t="shared" ca="1" si="1138"/>
        <v>-</v>
      </c>
      <c r="BW148" s="19" t="str">
        <f t="shared" ca="1" si="1138"/>
        <v>-</v>
      </c>
      <c r="BX148" s="19" t="str">
        <f t="shared" ca="1" si="1138"/>
        <v>-</v>
      </c>
      <c r="BY148" s="19" t="str">
        <f t="shared" ca="1" si="1138"/>
        <v>-</v>
      </c>
      <c r="BZ148" s="19" t="str">
        <f t="shared" ca="1" si="1138"/>
        <v>-</v>
      </c>
      <c r="CA148" s="19" t="str">
        <f t="shared" ca="1" si="1138"/>
        <v>-</v>
      </c>
      <c r="CB148" s="9"/>
      <c r="CC148" s="237" t="b">
        <f t="shared" ca="1" si="1183"/>
        <v>1</v>
      </c>
      <c r="CD148" s="12" t="b">
        <v>1</v>
      </c>
      <c r="CE148" s="237" t="b">
        <f t="shared" ca="1" si="1183"/>
        <v>1</v>
      </c>
      <c r="CF148" s="251">
        <f t="shared" ca="1" si="1178"/>
        <v>6101</v>
      </c>
      <c r="CG148" s="237" t="b">
        <f t="shared" ca="1" si="1183"/>
        <v>0</v>
      </c>
      <c r="CH148" s="12" t="s">
        <v>34</v>
      </c>
      <c r="CI148" s="19" t="b">
        <f t="shared" ca="1" si="1166"/>
        <v>1</v>
      </c>
      <c r="CJ148" s="237">
        <f t="shared" ca="1" si="1179"/>
        <v>6105</v>
      </c>
      <c r="CK148" s="19" t="str">
        <f t="shared" ca="1" si="1166"/>
        <v>-</v>
      </c>
      <c r="CL148" s="19">
        <f t="shared" ca="1" si="1166"/>
        <v>1</v>
      </c>
      <c r="CM148" s="19">
        <f t="shared" ca="1" si="1166"/>
        <v>1</v>
      </c>
      <c r="CN148" s="9"/>
      <c r="CO148" s="444">
        <f t="shared" ca="1" si="1140"/>
        <v>652</v>
      </c>
      <c r="CP148" s="444">
        <f t="shared" ca="1" si="1140"/>
        <v>686</v>
      </c>
      <c r="CQ148" s="444">
        <f t="shared" ca="1" si="1140"/>
        <v>721</v>
      </c>
      <c r="CR148" s="152">
        <f t="shared" ca="1" si="1141"/>
        <v>378</v>
      </c>
      <c r="CS148" s="152">
        <f t="shared" ca="1" si="1141"/>
        <v>413</v>
      </c>
      <c r="CT148" s="152">
        <f t="shared" ca="1" si="1141"/>
        <v>448</v>
      </c>
      <c r="CU148" s="19" t="str">
        <f t="shared" ca="1" si="1142"/>
        <v>-</v>
      </c>
      <c r="CV148" s="12" t="b">
        <v>0</v>
      </c>
      <c r="CW148" s="12" t="b">
        <v>0</v>
      </c>
      <c r="CX148" s="12" t="b">
        <v>0</v>
      </c>
      <c r="CY148" s="12" t="b">
        <v>0</v>
      </c>
      <c r="CZ148" s="19" t="b">
        <f t="shared" ca="1" si="1142"/>
        <v>1</v>
      </c>
      <c r="DA148" s="19">
        <f t="shared" ca="1" si="1142"/>
        <v>0</v>
      </c>
      <c r="DB148" s="19">
        <f t="shared" ca="1" si="1142"/>
        <v>0</v>
      </c>
      <c r="DC148" s="19">
        <f t="shared" ca="1" si="1142"/>
        <v>0</v>
      </c>
      <c r="DD148" s="19">
        <f t="shared" ca="1" si="1142"/>
        <v>0</v>
      </c>
      <c r="DE148" s="19">
        <f t="shared" ca="1" si="1142"/>
        <v>0</v>
      </c>
      <c r="DF148" s="19">
        <f t="shared" ca="1" si="1142"/>
        <v>0</v>
      </c>
      <c r="DG148" s="19">
        <f t="shared" ca="1" si="1142"/>
        <v>0</v>
      </c>
      <c r="DH148" s="19">
        <f t="shared" ca="1" si="1142"/>
        <v>0</v>
      </c>
      <c r="DI148" s="19">
        <f t="shared" ca="1" si="1142"/>
        <v>0</v>
      </c>
      <c r="DJ148" s="19">
        <f t="shared" ca="1" si="1142"/>
        <v>0</v>
      </c>
      <c r="DK148" s="19">
        <f t="shared" ca="1" si="1142"/>
        <v>0</v>
      </c>
      <c r="DL148" s="19">
        <f t="shared" ca="1" si="1143"/>
        <v>0</v>
      </c>
      <c r="DM148" s="12">
        <v>3</v>
      </c>
      <c r="DN148" s="12">
        <v>3</v>
      </c>
      <c r="DO148" s="19">
        <f t="shared" ca="1" si="1180"/>
        <v>0</v>
      </c>
      <c r="DP148" s="12">
        <v>1</v>
      </c>
      <c r="DQ148" s="12">
        <v>-1</v>
      </c>
      <c r="DR148" s="19" t="str">
        <f t="shared" ca="1" si="1143"/>
        <v>-</v>
      </c>
      <c r="DS148" s="19" t="str">
        <f t="shared" ca="1" si="1143"/>
        <v>-</v>
      </c>
      <c r="DT148" s="19" t="str">
        <f t="shared" ca="1" si="1143"/>
        <v>-</v>
      </c>
      <c r="DU148" s="251">
        <f t="shared" ca="1" si="1167"/>
        <v>0</v>
      </c>
      <c r="DV148" s="251">
        <f t="shared" si="1181"/>
        <v>1</v>
      </c>
      <c r="DW148" s="251">
        <f t="shared" si="1168"/>
        <v>-1</v>
      </c>
      <c r="DX148" s="19" t="str">
        <f t="shared" ca="1" si="1143"/>
        <v>-</v>
      </c>
      <c r="DY148" s="19" t="str">
        <f t="shared" ca="1" si="1143"/>
        <v>-</v>
      </c>
      <c r="DZ148" s="19" t="str">
        <f t="shared" ca="1" si="1143"/>
        <v>-</v>
      </c>
      <c r="EA148" s="19" t="str">
        <f t="shared" ca="1" si="1143"/>
        <v>-</v>
      </c>
      <c r="EB148" s="19" t="str">
        <f t="shared" ca="1" si="1143"/>
        <v>-</v>
      </c>
      <c r="EC148" s="19" t="str">
        <f t="shared" ca="1" si="1143"/>
        <v>-</v>
      </c>
      <c r="ED148" s="19">
        <f t="shared" ca="1" si="1143"/>
        <v>0</v>
      </c>
      <c r="EE148" s="19">
        <f t="shared" ca="1" si="1143"/>
        <v>0</v>
      </c>
      <c r="EF148" s="19">
        <f t="shared" ca="1" si="1143"/>
        <v>0</v>
      </c>
      <c r="EG148" s="19">
        <f t="shared" ca="1" si="1143"/>
        <v>0</v>
      </c>
      <c r="EH148" s="19">
        <f t="shared" ca="1" si="1143"/>
        <v>0</v>
      </c>
      <c r="EI148" s="19">
        <f t="shared" ca="1" si="1143"/>
        <v>0</v>
      </c>
      <c r="EJ148" s="19">
        <f t="shared" ca="1" si="1143"/>
        <v>0</v>
      </c>
      <c r="EK148" s="19">
        <f t="shared" ca="1" si="1143"/>
        <v>0</v>
      </c>
      <c r="EL148" s="19">
        <f t="shared" ca="1" si="1143"/>
        <v>0</v>
      </c>
      <c r="EM148" s="19">
        <f t="shared" ca="1" si="1143"/>
        <v>0</v>
      </c>
      <c r="EN148" s="19">
        <f t="shared" ca="1" si="1143"/>
        <v>0</v>
      </c>
      <c r="EO148" s="19">
        <f t="shared" ca="1" si="1143"/>
        <v>0</v>
      </c>
      <c r="EP148" s="19">
        <f t="shared" ca="1" si="1143"/>
        <v>0</v>
      </c>
      <c r="EQ148" s="19">
        <f t="shared" ca="1" si="1143"/>
        <v>0</v>
      </c>
      <c r="ER148" s="19">
        <f t="shared" ca="1" si="1143"/>
        <v>0</v>
      </c>
      <c r="ES148" s="19">
        <f t="shared" ca="1" si="1143"/>
        <v>0</v>
      </c>
      <c r="ET148" s="19">
        <f t="shared" ca="1" si="1144"/>
        <v>0</v>
      </c>
      <c r="EU148" s="19">
        <f t="shared" ca="1" si="1144"/>
        <v>0</v>
      </c>
      <c r="EV148" s="19">
        <f t="shared" ca="1" si="1144"/>
        <v>0</v>
      </c>
      <c r="EW148" s="19">
        <f t="shared" ca="1" si="1144"/>
        <v>0</v>
      </c>
      <c r="EX148" s="19">
        <f t="shared" ca="1" si="1144"/>
        <v>0</v>
      </c>
      <c r="EY148" s="19">
        <f t="shared" ca="1" si="1144"/>
        <v>0</v>
      </c>
      <c r="EZ148" s="19">
        <f t="shared" ca="1" si="1144"/>
        <v>0</v>
      </c>
      <c r="FA148" s="19">
        <f t="shared" ca="1" si="1144"/>
        <v>0</v>
      </c>
      <c r="FB148" s="19">
        <f t="shared" ca="1" si="1144"/>
        <v>0</v>
      </c>
      <c r="FC148" s="19">
        <f t="shared" ca="1" si="1144"/>
        <v>0</v>
      </c>
      <c r="FD148" s="19">
        <f t="shared" ca="1" si="1144"/>
        <v>0</v>
      </c>
      <c r="FE148" s="19">
        <f t="shared" ca="1" si="1144"/>
        <v>0</v>
      </c>
      <c r="FF148" s="19">
        <f t="shared" ca="1" si="1144"/>
        <v>0</v>
      </c>
      <c r="FG148" s="19">
        <f t="shared" ca="1" si="1144"/>
        <v>0</v>
      </c>
      <c r="FH148" s="19">
        <f t="shared" ca="1" si="1144"/>
        <v>0</v>
      </c>
      <c r="FI148" s="19">
        <f t="shared" ca="1" si="1144"/>
        <v>0</v>
      </c>
      <c r="FJ148" s="19">
        <f t="shared" ca="1" si="1145"/>
        <v>0</v>
      </c>
      <c r="FK148" s="19">
        <f t="shared" ca="1" si="1145"/>
        <v>0</v>
      </c>
      <c r="FL148" s="19">
        <f t="shared" ca="1" si="1145"/>
        <v>0</v>
      </c>
      <c r="FM148" s="19">
        <f t="shared" ca="1" si="1145"/>
        <v>0</v>
      </c>
      <c r="FN148" s="19">
        <f t="shared" ca="1" si="1145"/>
        <v>0</v>
      </c>
      <c r="FO148" s="19">
        <f t="shared" ca="1" si="1145"/>
        <v>0</v>
      </c>
      <c r="FP148" s="19">
        <f t="shared" ca="1" si="1145"/>
        <v>0</v>
      </c>
      <c r="FQ148" s="19">
        <f t="shared" ca="1" si="1145"/>
        <v>0</v>
      </c>
      <c r="FR148" s="19">
        <f t="shared" ca="1" si="1145"/>
        <v>0</v>
      </c>
      <c r="FS148" s="19">
        <f t="shared" ca="1" si="1145"/>
        <v>0</v>
      </c>
      <c r="FT148" s="19">
        <f t="shared" ca="1" si="1145"/>
        <v>0</v>
      </c>
      <c r="FU148" s="19">
        <f t="shared" ca="1" si="1145"/>
        <v>0</v>
      </c>
      <c r="FV148" s="19">
        <f t="shared" ca="1" si="1145"/>
        <v>0</v>
      </c>
      <c r="FW148" s="19">
        <f t="shared" ca="1" si="1145"/>
        <v>0</v>
      </c>
      <c r="FX148" s="19">
        <f t="shared" ca="1" si="1145"/>
        <v>0</v>
      </c>
      <c r="FY148" s="19">
        <f t="shared" ca="1" si="1145"/>
        <v>0</v>
      </c>
      <c r="FZ148" s="19">
        <f t="shared" ca="1" si="1145"/>
        <v>0</v>
      </c>
      <c r="GA148" s="19">
        <f t="shared" ca="1" si="1145"/>
        <v>0</v>
      </c>
      <c r="GB148" s="19">
        <f t="shared" ca="1" si="1145"/>
        <v>0</v>
      </c>
      <c r="GC148" s="19">
        <f t="shared" ca="1" si="1145"/>
        <v>0</v>
      </c>
      <c r="GD148" s="19">
        <f t="shared" ca="1" si="1145"/>
        <v>0</v>
      </c>
      <c r="GE148" s="19">
        <f t="shared" ca="1" si="1145"/>
        <v>0</v>
      </c>
      <c r="GF148" s="19">
        <f t="shared" ca="1" si="1145"/>
        <v>0</v>
      </c>
      <c r="GG148" s="19">
        <f t="shared" ca="1" si="1145"/>
        <v>0</v>
      </c>
      <c r="GH148" s="19">
        <f t="shared" ca="1" si="1145"/>
        <v>0</v>
      </c>
      <c r="GI148" s="19">
        <f t="shared" ca="1" si="1145"/>
        <v>0</v>
      </c>
      <c r="GJ148" s="19">
        <f t="shared" ca="1" si="1145"/>
        <v>0</v>
      </c>
      <c r="GK148" s="19">
        <f t="shared" ca="1" si="1145"/>
        <v>0</v>
      </c>
      <c r="GL148" s="19">
        <f t="shared" ca="1" si="1145"/>
        <v>0</v>
      </c>
      <c r="GM148" s="19">
        <f t="shared" ca="1" si="1145"/>
        <v>0</v>
      </c>
      <c r="GN148" s="19">
        <f t="shared" ca="1" si="1145"/>
        <v>0</v>
      </c>
      <c r="GO148" s="19">
        <f t="shared" ca="1" si="1145"/>
        <v>0</v>
      </c>
      <c r="GP148" s="19">
        <f t="shared" ca="1" si="1145"/>
        <v>0</v>
      </c>
      <c r="GQ148" s="19">
        <f t="shared" ca="1" si="1145"/>
        <v>0</v>
      </c>
      <c r="GR148" s="19">
        <f t="shared" ca="1" si="1145"/>
        <v>0</v>
      </c>
      <c r="GS148" s="19">
        <f t="shared" ca="1" si="1145"/>
        <v>0</v>
      </c>
      <c r="GT148" s="19">
        <f t="shared" ca="1" si="1145"/>
        <v>0</v>
      </c>
      <c r="GU148" s="19">
        <f t="shared" ca="1" si="1145"/>
        <v>0</v>
      </c>
      <c r="GV148" s="19">
        <f t="shared" ca="1" si="1145"/>
        <v>0</v>
      </c>
      <c r="GW148" s="19">
        <f t="shared" ref="GW148:HP148" ca="1" si="1184">OFFSET(GW$5,$B148,0)</f>
        <v>0</v>
      </c>
      <c r="GX148" s="19">
        <f t="shared" ca="1" si="1184"/>
        <v>0</v>
      </c>
      <c r="GY148" s="19">
        <f t="shared" ca="1" si="1184"/>
        <v>0</v>
      </c>
      <c r="GZ148" s="19">
        <f t="shared" ca="1" si="1184"/>
        <v>0</v>
      </c>
      <c r="HA148" s="19">
        <f t="shared" ca="1" si="1184"/>
        <v>0</v>
      </c>
      <c r="HB148" s="19">
        <f t="shared" ca="1" si="1184"/>
        <v>0</v>
      </c>
      <c r="HC148" s="19">
        <f t="shared" ca="1" si="1184"/>
        <v>0</v>
      </c>
      <c r="HD148" s="19">
        <f t="shared" ca="1" si="1184"/>
        <v>0</v>
      </c>
      <c r="HE148" s="19">
        <f t="shared" ca="1" si="1184"/>
        <v>0</v>
      </c>
      <c r="HF148" s="19">
        <f t="shared" ca="1" si="1184"/>
        <v>0</v>
      </c>
      <c r="HG148" s="19">
        <f t="shared" ca="1" si="1184"/>
        <v>0</v>
      </c>
      <c r="HH148" s="19">
        <f t="shared" ca="1" si="1184"/>
        <v>0</v>
      </c>
      <c r="HI148" s="19">
        <f t="shared" ca="1" si="1184"/>
        <v>0</v>
      </c>
      <c r="HJ148" s="19">
        <f t="shared" ca="1" si="1184"/>
        <v>0</v>
      </c>
      <c r="HK148" s="19">
        <f t="shared" ca="1" si="1184"/>
        <v>0</v>
      </c>
      <c r="HL148" s="19">
        <f t="shared" ca="1" si="1184"/>
        <v>0</v>
      </c>
      <c r="HM148" s="19">
        <f t="shared" ca="1" si="1184"/>
        <v>0</v>
      </c>
      <c r="HN148" s="19">
        <f t="shared" ca="1" si="1184"/>
        <v>0</v>
      </c>
      <c r="HO148" s="19">
        <f t="shared" ca="1" si="1184"/>
        <v>0</v>
      </c>
      <c r="HP148" s="19">
        <f t="shared" ca="1" si="1184"/>
        <v>0</v>
      </c>
      <c r="HQ148" s="19">
        <f t="shared" ca="1" si="1146"/>
        <v>0</v>
      </c>
      <c r="HR148" s="19">
        <f t="shared" ca="1" si="1146"/>
        <v>0</v>
      </c>
      <c r="HS148" s="19">
        <f t="shared" ca="1" si="1146"/>
        <v>0</v>
      </c>
      <c r="HT148" s="19">
        <f t="shared" ca="1" si="1146"/>
        <v>0</v>
      </c>
      <c r="HU148" s="19">
        <f t="shared" ca="1" si="1146"/>
        <v>0</v>
      </c>
      <c r="HV148" s="19">
        <f t="shared" ca="1" si="1146"/>
        <v>0</v>
      </c>
      <c r="HW148" s="19">
        <f t="shared" ca="1" si="1146"/>
        <v>0</v>
      </c>
      <c r="HX148" s="19">
        <f t="shared" ca="1" si="1146"/>
        <v>0</v>
      </c>
      <c r="HY148" s="19">
        <f t="shared" ca="1" si="1146"/>
        <v>0</v>
      </c>
      <c r="HZ148" s="19">
        <f t="shared" ca="1" si="1146"/>
        <v>0</v>
      </c>
      <c r="IA148" s="19">
        <f t="shared" ca="1" si="1146"/>
        <v>0</v>
      </c>
      <c r="IB148" s="19">
        <f t="shared" ca="1" si="1146"/>
        <v>0</v>
      </c>
      <c r="IC148" s="19">
        <f t="shared" ca="1" si="1146"/>
        <v>0</v>
      </c>
      <c r="ID148" s="19">
        <f t="shared" ca="1" si="1146"/>
        <v>0</v>
      </c>
      <c r="IE148" s="5">
        <f t="shared" ca="1" si="1147"/>
        <v>67</v>
      </c>
      <c r="IF148" s="9"/>
      <c r="IG148" s="5">
        <f t="shared" ca="1" si="1148"/>
        <v>1</v>
      </c>
      <c r="IH148" s="5" t="b">
        <f t="shared" ca="1" si="1148"/>
        <v>0</v>
      </c>
      <c r="II148" s="19">
        <f t="shared" ca="1" si="1149"/>
        <v>0</v>
      </c>
      <c r="IJ148" s="5">
        <f t="shared" ca="1" si="1148"/>
        <v>55</v>
      </c>
      <c r="IK148" s="19">
        <f t="shared" ca="1" si="1149"/>
        <v>1</v>
      </c>
      <c r="IL148" s="19">
        <f t="shared" ca="1" si="1149"/>
        <v>0</v>
      </c>
      <c r="IM148" s="19">
        <f t="shared" ca="1" si="1149"/>
        <v>0</v>
      </c>
      <c r="IN148" s="19">
        <f t="shared" ca="1" si="1149"/>
        <v>0</v>
      </c>
      <c r="IO148" s="19">
        <f t="shared" ca="1" si="1149"/>
        <v>0</v>
      </c>
      <c r="IP148" s="19">
        <f t="shared" ca="1" si="1149"/>
        <v>0</v>
      </c>
      <c r="IQ148" s="19">
        <f t="shared" ca="1" si="1149"/>
        <v>0</v>
      </c>
      <c r="IR148" s="19">
        <f t="shared" ca="1" si="1149"/>
        <v>0</v>
      </c>
      <c r="IS148" s="19">
        <f t="shared" ca="1" si="1149"/>
        <v>0</v>
      </c>
      <c r="IT148" s="19">
        <f t="shared" ca="1" si="1149"/>
        <v>0</v>
      </c>
      <c r="IU148" s="19">
        <f t="shared" ca="1" si="1149"/>
        <v>0</v>
      </c>
      <c r="IV148" s="19">
        <f t="shared" ca="1" si="1149"/>
        <v>0</v>
      </c>
      <c r="IW148" s="19">
        <f t="shared" ca="1" si="1149"/>
        <v>0</v>
      </c>
      <c r="IX148" s="19">
        <f t="shared" ca="1" si="1149"/>
        <v>0</v>
      </c>
      <c r="IY148" s="19">
        <f t="shared" ca="1" si="1149"/>
        <v>0</v>
      </c>
      <c r="IZ148" s="19">
        <f t="shared" ca="1" si="1149"/>
        <v>0</v>
      </c>
      <c r="JA148" s="19">
        <f t="shared" ca="1" si="1149"/>
        <v>0</v>
      </c>
      <c r="JB148" s="19">
        <f t="shared" ca="1" si="1149"/>
        <v>0</v>
      </c>
      <c r="JC148" s="19">
        <f t="shared" ca="1" si="1149"/>
        <v>0</v>
      </c>
      <c r="JD148" s="19">
        <f t="shared" ca="1" si="1149"/>
        <v>0</v>
      </c>
      <c r="JE148" s="19">
        <f t="shared" ca="1" si="1149"/>
        <v>0</v>
      </c>
      <c r="JF148" s="19">
        <f t="shared" ca="1" si="1149"/>
        <v>0</v>
      </c>
      <c r="JG148" s="19">
        <f t="shared" ca="1" si="1149"/>
        <v>1</v>
      </c>
      <c r="JH148" s="19">
        <f t="shared" ca="1" si="1149"/>
        <v>0</v>
      </c>
      <c r="JI148" s="19">
        <f t="shared" ca="1" si="1149"/>
        <v>1</v>
      </c>
      <c r="JJ148" s="9"/>
      <c r="JK148" s="5" t="b">
        <f t="shared" ca="1" si="1150"/>
        <v>0</v>
      </c>
      <c r="JL148" s="19" t="b">
        <f t="shared" ca="1" si="1169"/>
        <v>1</v>
      </c>
      <c r="JM148" s="19">
        <f t="shared" ca="1" si="1169"/>
        <v>9.8159999999999989</v>
      </c>
      <c r="JN148" s="5" t="b">
        <f t="shared" ca="1" si="1151"/>
        <v>0</v>
      </c>
      <c r="JO148" s="5" t="b">
        <f t="shared" ca="1" si="1151"/>
        <v>0</v>
      </c>
      <c r="JP148" s="5" t="b">
        <f t="shared" ca="1" si="1151"/>
        <v>1</v>
      </c>
      <c r="JQ148" s="144">
        <f t="shared" ca="1" si="1170"/>
        <v>1</v>
      </c>
      <c r="JR148" s="144">
        <f t="shared" ca="1" si="1170"/>
        <v>1</v>
      </c>
      <c r="JS148" s="19" t="str">
        <f t="shared" ca="1" si="1171"/>
        <v>-</v>
      </c>
      <c r="JT148" s="19" t="str">
        <f t="shared" ca="1" si="1171"/>
        <v>-</v>
      </c>
      <c r="JU148" s="19" t="str">
        <f t="shared" ca="1" si="1171"/>
        <v>-</v>
      </c>
      <c r="JV148" s="19" t="str">
        <f t="shared" ca="1" si="1171"/>
        <v>-</v>
      </c>
      <c r="JW148" s="19">
        <f t="shared" ca="1" si="1171"/>
        <v>1</v>
      </c>
      <c r="JX148" s="19">
        <f t="shared" ca="1" si="1171"/>
        <v>0.66</v>
      </c>
      <c r="JY148" s="19" t="str">
        <f t="shared" ca="1" si="1171"/>
        <v>-</v>
      </c>
      <c r="JZ148" s="5" t="b" cm="1">
        <f t="array" aca="1" ref="JZ148" ca="1">IF(OR(KA148:KH148&lt;&gt;"-"),TRUE,"-")</f>
        <v>1</v>
      </c>
      <c r="KA148" s="237">
        <f t="shared" ca="1" si="1182"/>
        <v>2</v>
      </c>
      <c r="KB148" s="237">
        <f t="shared" ca="1" si="1182"/>
        <v>2</v>
      </c>
      <c r="KC148" s="237">
        <f t="shared" ca="1" si="1182"/>
        <v>2</v>
      </c>
      <c r="KD148" s="237">
        <f t="shared" ca="1" si="1182"/>
        <v>2</v>
      </c>
      <c r="KE148" s="237">
        <f t="shared" ca="1" si="1182"/>
        <v>2</v>
      </c>
      <c r="KF148" s="237">
        <f t="shared" ca="1" si="1182"/>
        <v>2</v>
      </c>
      <c r="KG148" s="237">
        <f t="shared" ca="1" si="1182"/>
        <v>2</v>
      </c>
      <c r="KH148" s="237">
        <f t="shared" ca="1" si="1182"/>
        <v>2</v>
      </c>
      <c r="KI148" s="5" t="str">
        <f t="array" aca="1" ref="KI148" ca="1">IF(OR(KJ148:KP148&lt;&gt;"-"),TRUE,"-")</f>
        <v>-</v>
      </c>
      <c r="KJ148" s="19" t="str">
        <f t="shared" ca="1" si="1173"/>
        <v>-</v>
      </c>
      <c r="KK148" s="19" t="str">
        <f t="shared" ca="1" si="1173"/>
        <v>-</v>
      </c>
      <c r="KL148" s="19" t="str">
        <f t="shared" ca="1" si="1173"/>
        <v>-</v>
      </c>
      <c r="KM148" s="19" t="str">
        <f t="shared" ca="1" si="1173"/>
        <v>-</v>
      </c>
      <c r="KN148" s="19" t="str">
        <f t="shared" ca="1" si="1173"/>
        <v>-</v>
      </c>
      <c r="KO148" s="19" t="str">
        <f t="shared" ca="1" si="1173"/>
        <v>-</v>
      </c>
      <c r="KP148" s="19" t="str">
        <f t="shared" ca="1" si="1173"/>
        <v>-</v>
      </c>
      <c r="KQ148" s="19" t="b">
        <f t="shared" ca="1" si="1173"/>
        <v>0</v>
      </c>
      <c r="KR148" s="144">
        <f t="shared" ca="1" si="1153"/>
        <v>2</v>
      </c>
      <c r="KS148" s="19">
        <f t="shared" ca="1" si="1173"/>
        <v>2</v>
      </c>
      <c r="KT148" s="19" t="b">
        <f t="shared" ca="1" si="1173"/>
        <v>0</v>
      </c>
      <c r="KU148" s="19" t="str">
        <f t="shared" ca="1" si="1173"/>
        <v>-</v>
      </c>
      <c r="KV148" s="5" t="str">
        <f t="shared" ca="1" si="1154"/>
        <v>-</v>
      </c>
      <c r="KW148" s="5" t="str">
        <f t="shared" ca="1" si="1154"/>
        <v>-</v>
      </c>
      <c r="KX148" s="5" t="str">
        <f t="shared" ca="1" si="1154"/>
        <v>-</v>
      </c>
      <c r="KY148" s="5" t="str">
        <f t="shared" ca="1" si="1154"/>
        <v>-</v>
      </c>
      <c r="KZ148" s="19" t="b">
        <f t="shared" ca="1" si="1174"/>
        <v>0</v>
      </c>
      <c r="LA148" s="19" t="str">
        <f t="shared" ca="1" si="1174"/>
        <v>-</v>
      </c>
      <c r="LB148" s="19" t="str">
        <f t="shared" ca="1" si="1174"/>
        <v>-</v>
      </c>
      <c r="LC148" s="19" t="b">
        <f t="shared" ca="1" si="1174"/>
        <v>1</v>
      </c>
      <c r="LD148" s="19">
        <f t="shared" ca="1" si="1174"/>
        <v>0.75</v>
      </c>
      <c r="LE148" s="19">
        <f t="shared" ca="1" si="1174"/>
        <v>0.75</v>
      </c>
      <c r="LF148" s="19">
        <f t="shared" ca="1" si="1174"/>
        <v>0.99</v>
      </c>
      <c r="LG148" s="19">
        <f t="shared" ca="1" si="1174"/>
        <v>0.5</v>
      </c>
      <c r="LH148" s="19">
        <f t="shared" ca="1" si="1174"/>
        <v>0</v>
      </c>
      <c r="LI148" s="19">
        <f t="shared" ca="1" si="1174"/>
        <v>0</v>
      </c>
      <c r="LJ148" s="19" t="str">
        <f t="shared" ca="1" si="1174"/>
        <v>-</v>
      </c>
      <c r="LK148" s="5" t="str" cm="1">
        <f t="array" aca="1" ref="LK148" ca="1">INDEX(i.meatgrid,$Q148,LK$7)</f>
        <v>-</v>
      </c>
      <c r="LL148" s="19" t="str">
        <f t="shared" ca="1" si="1174"/>
        <v>-</v>
      </c>
      <c r="LM148" s="5">
        <f t="shared" ca="1" si="1156"/>
        <v>1</v>
      </c>
      <c r="LN148" s="9"/>
      <c r="LO148" s="19">
        <f t="shared" ca="1" si="1174"/>
        <v>70</v>
      </c>
      <c r="LP148" s="19">
        <f t="shared" ca="1" si="1157"/>
        <v>50</v>
      </c>
      <c r="LQ148" s="19">
        <f t="shared" ca="1" si="1157"/>
        <v>80</v>
      </c>
      <c r="LR148" s="19">
        <f t="shared" ca="1" si="1157"/>
        <v>50</v>
      </c>
      <c r="LS148" s="5" t="b" cm="1">
        <f t="array" aca="1" ref="LS148" ca="1">INDEX(i.meatgrid,$Q148,LS$7)</f>
        <v>1</v>
      </c>
      <c r="LT148" s="5" t="b" cm="1">
        <f t="array" aca="1" ref="LT148" ca="1">INDEX(i.meatgrid,$Q148,LT$7)</f>
        <v>0</v>
      </c>
      <c r="LU148" s="5" t="str" cm="1">
        <f t="array" aca="1" ref="LU148" ca="1">INDEX(i.meatgrid,$Q148,LU$7)</f>
        <v>-</v>
      </c>
      <c r="LV148" s="5" t="str" cm="1">
        <f t="array" aca="1" ref="LV148" ca="1">INDEX(i.meatgrid,$Q148,LV$7)</f>
        <v>-</v>
      </c>
      <c r="LW148" s="19">
        <f t="shared" ca="1" si="1158"/>
        <v>1</v>
      </c>
      <c r="LX148" s="5">
        <f t="shared" ca="1" si="1159"/>
        <v>1</v>
      </c>
      <c r="LY148" s="5" cm="1">
        <f t="array" aca="1" ref="LY148" ca="1">INDEX(i.meatgrid,$Q148,LY$7)</f>
        <v>0</v>
      </c>
      <c r="LZ148" s="5" cm="1">
        <f t="array" aca="1" ref="LZ148" ca="1">INDEX(i.meatgrid,$Q148,LZ$7)</f>
        <v>0</v>
      </c>
      <c r="MA148" s="5" cm="1">
        <f t="array" aca="1" ref="MA148" ca="1">INDEX(i.meatgrid,$Q148,MA$7)</f>
        <v>0</v>
      </c>
      <c r="MB148" s="5" cm="1">
        <f t="array" aca="1" ref="MB148" ca="1">INDEX(i.meatgrid,$Q148,MB$7)</f>
        <v>0</v>
      </c>
      <c r="MC148" s="5" cm="1">
        <f t="array" aca="1" ref="MC148" ca="1">INDEX(i.meatgrid,$Q148,MC$7)</f>
        <v>0</v>
      </c>
      <c r="MD148" s="5" cm="1">
        <f t="array" aca="1" ref="MD148" ca="1">INDEX(i.meatgrid,$Q148,MD$7)</f>
        <v>1</v>
      </c>
      <c r="ME148" s="5" cm="1">
        <f t="array" aca="1" ref="ME148" ca="1">INDEX(i.meatgrid,$Q148,ME$7)</f>
        <v>1</v>
      </c>
      <c r="MF148" s="5" cm="1">
        <f t="array" aca="1" ref="MF148" ca="1">INDEX(i.meatgrid,$Q148,MF$7)</f>
        <v>1</v>
      </c>
      <c r="MG148" s="19">
        <f t="shared" ca="1" si="1160"/>
        <v>1</v>
      </c>
      <c r="MH148" s="9"/>
      <c r="MI148" s="19" t="b">
        <f t="shared" ca="1" si="1161"/>
        <v>0</v>
      </c>
      <c r="MJ148" s="19" t="b">
        <f t="shared" ca="1" si="1161"/>
        <v>0</v>
      </c>
      <c r="MK148" s="19">
        <f t="shared" ca="1" si="1161"/>
        <v>1</v>
      </c>
      <c r="ML148" s="19">
        <f t="shared" ca="1" si="1161"/>
        <v>0.75</v>
      </c>
      <c r="MM148" s="19">
        <f t="shared" ca="1" si="1161"/>
        <v>0.75</v>
      </c>
      <c r="MN148" s="19">
        <f t="shared" ca="1" si="1161"/>
        <v>0.8</v>
      </c>
      <c r="MO148" s="19">
        <f t="shared" ca="1" si="1161"/>
        <v>0.82499999999999996</v>
      </c>
      <c r="MP148" s="19">
        <f t="shared" ca="1" si="1161"/>
        <v>0.875</v>
      </c>
      <c r="MQ148" s="19">
        <f t="shared" ca="1" si="1161"/>
        <v>0.9</v>
      </c>
      <c r="MR148" s="19">
        <f t="shared" ca="1" si="1161"/>
        <v>1</v>
      </c>
      <c r="MS148" s="19">
        <f t="shared" ca="1" si="1161"/>
        <v>0.875</v>
      </c>
      <c r="MT148" s="19" t="b">
        <f t="shared" ca="1" si="1161"/>
        <v>1</v>
      </c>
      <c r="MU148" s="19">
        <f t="shared" ca="1" si="1161"/>
        <v>74.989999999999995</v>
      </c>
      <c r="MV148" s="19" t="str">
        <f t="shared" ca="1" si="1161"/>
        <v>-</v>
      </c>
      <c r="MW148" s="19" t="str">
        <f t="shared" ca="1" si="1161"/>
        <v>-</v>
      </c>
      <c r="MX148" s="19" t="str">
        <f t="shared" ca="1" si="1161"/>
        <v>-</v>
      </c>
      <c r="MY148" s="19" t="str">
        <f t="shared" ca="1" si="1162"/>
        <v>-</v>
      </c>
      <c r="MZ148" s="19" t="str">
        <f t="shared" ca="1" si="1162"/>
        <v>-</v>
      </c>
      <c r="NA148" s="19" t="str">
        <f t="shared" ca="1" si="1162"/>
        <v>-</v>
      </c>
      <c r="NB148" s="19" t="str">
        <f t="shared" ca="1" si="1162"/>
        <v>-</v>
      </c>
      <c r="NC148" s="19">
        <f t="shared" ca="1" si="1162"/>
        <v>36.99</v>
      </c>
      <c r="ND148" s="19">
        <f t="shared" ca="1" si="1162"/>
        <v>36.99</v>
      </c>
      <c r="NE148" s="19" t="str">
        <f t="shared" ca="1" si="1162"/>
        <v>-</v>
      </c>
      <c r="NF148" s="19" t="str">
        <f t="shared" ca="1" si="1162"/>
        <v>-</v>
      </c>
      <c r="NG148" s="19" t="str">
        <f t="shared" ca="1" si="1162"/>
        <v>-</v>
      </c>
      <c r="NH148" s="19" t="str">
        <f t="shared" ca="1" si="1162"/>
        <v>-</v>
      </c>
      <c r="NI148" s="19" t="str">
        <f t="shared" ca="1" si="1162"/>
        <v>-</v>
      </c>
      <c r="NJ148" s="19">
        <f t="shared" ca="1" si="1162"/>
        <v>49.99</v>
      </c>
      <c r="NK148" s="19">
        <f t="shared" ca="1" si="1162"/>
        <v>49.99</v>
      </c>
      <c r="NL148" s="19">
        <f t="shared" ca="1" si="1162"/>
        <v>49.99</v>
      </c>
      <c r="NM148" s="19">
        <f t="shared" ca="1" si="1162"/>
        <v>49.99</v>
      </c>
      <c r="NN148" s="19">
        <f t="shared" ca="1" si="1162"/>
        <v>49.99</v>
      </c>
      <c r="NO148" s="19">
        <f t="shared" ca="1" si="1162"/>
        <v>49.99</v>
      </c>
      <c r="NP148" s="19">
        <f t="shared" ca="1" si="1162"/>
        <v>49.99</v>
      </c>
      <c r="NQ148" s="19">
        <f t="shared" ca="1" si="1162"/>
        <v>49.99</v>
      </c>
      <c r="NR148" s="19">
        <f t="shared" ca="1" si="1162"/>
        <v>412.99</v>
      </c>
      <c r="NS148" s="19">
        <f t="shared" ca="1" si="1162"/>
        <v>412.99</v>
      </c>
      <c r="NT148" s="19" t="str">
        <f t="shared" ca="1" si="1162"/>
        <v>-</v>
      </c>
      <c r="NU148" s="19" t="str">
        <f t="shared" ca="1" si="1162"/>
        <v>-</v>
      </c>
      <c r="NV148" s="19" t="str">
        <f t="shared" ca="1" si="1162"/>
        <v>-</v>
      </c>
      <c r="NW148" s="19" t="str">
        <f t="shared" ca="1" si="1162"/>
        <v>-</v>
      </c>
      <c r="NX148" s="19" t="str">
        <f t="shared" ca="1" si="1162"/>
        <v>-</v>
      </c>
      <c r="NY148" s="19">
        <f t="shared" ca="1" si="1162"/>
        <v>6.8900000000000006</v>
      </c>
      <c r="NZ148" s="19">
        <f t="shared" ca="1" si="1162"/>
        <v>6.8900000000000006</v>
      </c>
      <c r="OA148" s="19">
        <f t="shared" ca="1" si="1162"/>
        <v>6.8900000000000006</v>
      </c>
      <c r="OB148" s="19">
        <f t="shared" ca="1" si="1162"/>
        <v>6.8900000000000006</v>
      </c>
      <c r="OC148" s="19">
        <f t="shared" ca="1" si="1162"/>
        <v>6.8900000000000006</v>
      </c>
      <c r="OD148" s="19">
        <f t="shared" ca="1" si="1162"/>
        <v>6.8900000000000006</v>
      </c>
      <c r="OE148" s="19">
        <f t="shared" ca="1" si="1162"/>
        <v>6.8900000000000006</v>
      </c>
      <c r="OF148" s="19">
        <f t="shared" ca="1" si="1162"/>
        <v>6.8900000000000006</v>
      </c>
      <c r="OG148" s="19">
        <f t="shared" ca="1" si="1162"/>
        <v>346.99</v>
      </c>
      <c r="OH148" s="19">
        <f t="shared" ca="1" si="1162"/>
        <v>346.99</v>
      </c>
      <c r="OI148" s="19" t="str">
        <f t="shared" ca="1" si="1162"/>
        <v>-</v>
      </c>
      <c r="OJ148" s="19" t="str">
        <f t="shared" ca="1" si="1162"/>
        <v>-</v>
      </c>
      <c r="OK148" s="19" t="str">
        <f t="shared" ca="1" si="1162"/>
        <v>-</v>
      </c>
      <c r="OL148" s="19" t="str">
        <f t="shared" ca="1" si="1162"/>
        <v>-</v>
      </c>
      <c r="OM148" s="19" t="str">
        <f t="shared" ca="1" si="1162"/>
        <v>-</v>
      </c>
      <c r="ON148" s="19">
        <f t="shared" ca="1" si="1162"/>
        <v>0</v>
      </c>
      <c r="OO148" s="24">
        <v>0</v>
      </c>
    </row>
    <row r="149" spans="1:405" outlineLevel="2">
      <c r="A149" s="21">
        <f t="shared" si="158"/>
        <v>144</v>
      </c>
      <c r="B149" s="222">
        <f t="shared" ca="1" si="1175"/>
        <v>139</v>
      </c>
      <c r="C149">
        <v>204</v>
      </c>
      <c r="D149" s="549" t="str">
        <f t="shared" ca="1" si="1124"/>
        <v>GSM</v>
      </c>
      <c r="E149" t="b">
        <v>0</v>
      </c>
      <c r="F149" t="b">
        <v>0</v>
      </c>
      <c r="G149" t="b">
        <f t="shared" si="1125"/>
        <v>0</v>
      </c>
      <c r="H149" s="237">
        <f t="shared" ca="1" si="1176"/>
        <v>2</v>
      </c>
      <c r="I149" s="237">
        <f t="shared" ca="1" si="1176"/>
        <v>1</v>
      </c>
      <c r="J149" s="237" t="str">
        <f t="shared" ca="1" si="1176"/>
        <v/>
      </c>
      <c r="K149" s="237">
        <f t="shared" ca="1" si="1176"/>
        <v>2</v>
      </c>
      <c r="L149" s="237">
        <f t="shared" ca="1" si="1163"/>
        <v>2</v>
      </c>
      <c r="M149" s="237">
        <f t="shared" ca="1" si="1163"/>
        <v>2</v>
      </c>
      <c r="N149" s="237">
        <f t="shared" ca="1" si="1176"/>
        <v>3</v>
      </c>
      <c r="O149" s="237">
        <f t="shared" ca="1" si="1163"/>
        <v>1</v>
      </c>
      <c r="P149" s="237">
        <f t="shared" ca="1" si="1176"/>
        <v>1</v>
      </c>
      <c r="Q149" s="237">
        <f t="shared" ca="1" si="1176"/>
        <v>6</v>
      </c>
      <c r="R149" s="237">
        <f t="shared" ca="1" si="1176"/>
        <v>1</v>
      </c>
      <c r="S149" s="237">
        <f t="shared" ca="1" si="1176"/>
        <v>1</v>
      </c>
      <c r="T149" s="237">
        <f t="shared" ca="1" si="1176"/>
        <v>1</v>
      </c>
      <c r="U149" s="275"/>
      <c r="V149" s="275"/>
      <c r="W149" s="237">
        <f t="shared" ca="1" si="1164"/>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26"/>
        <v>2</v>
      </c>
      <c r="AH149" s="5">
        <f t="shared" ca="1" si="1126"/>
        <v>0</v>
      </c>
      <c r="AI149" s="5">
        <f t="shared" ca="1" si="1127"/>
        <v>1</v>
      </c>
      <c r="AJ149">
        <f t="shared" ca="1" si="1128"/>
        <v>1</v>
      </c>
      <c r="AK149">
        <v>1</v>
      </c>
      <c r="AL149" s="231" t="str">
        <f ca="1">TEXT(LEFT(OFFSET(AL149,-1,0),5)+1,"00000")&amp;MID(OFFSET(AL149,-1,0),6,FIND(" ",OFFSET(AL149,-1,0),7)-5)
&amp; $D149           &amp; " Day"&amp;INDEX(i.DOY,$N149,1)              &amp; IF($IG149=0," FWM","")&amp;IF($IG149=1," MWM","")&amp;IF($IG149=5," Mat","")&amp;IF($IH149=TRUE,"&amp;BBT","    ")
&amp;INDEX(DataMaster!$B$98:$B$104,$Q149,0)    &amp;IF(JL149," SR"&amp;JM149,"")&amp; " WP"&amp;TEXT($LW149*100,"000p")           &amp; " MP"&amp;TEXT($LX149*100,"000p")           &amp; " GP"&amp;TEXT($MG149*100,"000p")
&amp; " (F"&amp;3+COUNTIF($CV149:$CY149,TRUE)&amp;3&amp;"N"&amp;$DM149&amp;$DN149&amp;")"</f>
        <v>00006 FeedSupply_DSP GSM Day204 MWM    Mutton SR9.816 WP100p MP100p GP100p (F33N11)</v>
      </c>
      <c r="AM149" s="9" t="str">
        <f ca="1">IF(COUNTIF(AL$5:AL149,AL149)=1,"-","Dup")</f>
        <v>-</v>
      </c>
      <c r="AN149" s="9"/>
      <c r="AO149" s="237" t="str">
        <f t="shared" ca="1" si="1177"/>
        <v>-</v>
      </c>
      <c r="AP149" s="237" t="str">
        <f t="shared" ca="1" si="1177"/>
        <v>-</v>
      </c>
      <c r="AQ149" s="237" t="str">
        <f t="shared" ca="1" si="1177"/>
        <v>-</v>
      </c>
      <c r="AR149" s="237" t="str">
        <f t="shared" ca="1" si="1177"/>
        <v>-</v>
      </c>
      <c r="AS149" s="237" t="str">
        <f t="shared" ca="1" si="1177"/>
        <v>-</v>
      </c>
      <c r="AT149" s="237" t="str">
        <f t="shared" ca="1" si="1177"/>
        <v>-</v>
      </c>
      <c r="AU149" s="237" t="str">
        <f t="shared" ca="1" si="1177"/>
        <v>-</v>
      </c>
      <c r="AV149" s="237" t="str">
        <f t="shared" ca="1" si="1177"/>
        <v>-</v>
      </c>
      <c r="AW149" s="9"/>
      <c r="AX149" s="5" t="b">
        <f t="shared" ca="1" si="1129"/>
        <v>0</v>
      </c>
      <c r="AY149" s="5" t="str">
        <f t="shared" ca="1" si="1129"/>
        <v>-</v>
      </c>
      <c r="AZ149" s="5" t="b">
        <f t="shared" ca="1" si="1129"/>
        <v>0</v>
      </c>
      <c r="BA149" s="5" t="b">
        <f t="shared" ca="1" si="1129"/>
        <v>1</v>
      </c>
      <c r="BB149" s="5" t="b">
        <f t="shared" ca="1" si="1129"/>
        <v>1</v>
      </c>
      <c r="BC149" s="144">
        <f t="shared" ca="1" si="1129"/>
        <v>0</v>
      </c>
      <c r="BD149" s="19" t="b">
        <f t="shared" ca="1" si="1130"/>
        <v>1</v>
      </c>
      <c r="BE149" s="9"/>
      <c r="BF149" s="5" t="str">
        <f t="shared" ca="1" si="1131"/>
        <v>-</v>
      </c>
      <c r="BG149" s="19" t="str">
        <f t="shared" ca="1" si="1132"/>
        <v>-</v>
      </c>
      <c r="BH149" s="19" t="str">
        <f t="shared" ca="1" si="1132"/>
        <v>-</v>
      </c>
      <c r="BI149" s="19" t="str">
        <f t="shared" ca="1" si="1132"/>
        <v>-</v>
      </c>
      <c r="BJ149" s="5" t="str">
        <f t="shared" ca="1" si="1133"/>
        <v>-</v>
      </c>
      <c r="BK149" s="19" t="str">
        <f t="shared" ca="1" si="1134"/>
        <v>-</v>
      </c>
      <c r="BL149" s="5" t="str">
        <f t="shared" ca="1" si="1135"/>
        <v>-</v>
      </c>
      <c r="BM149" s="19" t="str">
        <f t="shared" ca="1" si="1136"/>
        <v>-</v>
      </c>
      <c r="BN149" s="19" t="str">
        <f t="shared" ca="1" si="1136"/>
        <v>-</v>
      </c>
      <c r="BO149" s="19" t="str">
        <f t="shared" ca="1" si="1136"/>
        <v>-</v>
      </c>
      <c r="BP149" s="5" t="str">
        <f t="shared" ca="1" si="1137"/>
        <v>-</v>
      </c>
      <c r="BQ149" s="9"/>
      <c r="BR149" s="19" t="str">
        <f t="shared" ca="1" si="1138"/>
        <v>-</v>
      </c>
      <c r="BS149" s="19" t="str">
        <f t="shared" ca="1" si="1138"/>
        <v>-</v>
      </c>
      <c r="BT149" s="19" t="str">
        <f t="shared" ca="1" si="1138"/>
        <v>-</v>
      </c>
      <c r="BU149" s="19" t="str">
        <f t="shared" ca="1" si="1138"/>
        <v>-</v>
      </c>
      <c r="BV149" s="19" t="str">
        <f t="shared" ca="1" si="1138"/>
        <v>-</v>
      </c>
      <c r="BW149" s="19" t="str">
        <f t="shared" ca="1" si="1138"/>
        <v>-</v>
      </c>
      <c r="BX149" s="19" t="str">
        <f t="shared" ca="1" si="1138"/>
        <v>-</v>
      </c>
      <c r="BY149" s="19" t="str">
        <f t="shared" ca="1" si="1138"/>
        <v>-</v>
      </c>
      <c r="BZ149" s="19" t="str">
        <f t="shared" ca="1" si="1138"/>
        <v>-</v>
      </c>
      <c r="CA149" s="19" t="str">
        <f t="shared" ca="1" si="1138"/>
        <v>-</v>
      </c>
      <c r="CB149" s="9"/>
      <c r="CC149" s="237" t="b">
        <f t="shared" ca="1" si="1183"/>
        <v>1</v>
      </c>
      <c r="CD149" s="12" t="b">
        <v>1</v>
      </c>
      <c r="CE149" s="237" t="b">
        <f t="shared" ca="1" si="1183"/>
        <v>1</v>
      </c>
      <c r="CF149" s="251">
        <f t="shared" ca="1" si="1178"/>
        <v>6101</v>
      </c>
      <c r="CG149" s="12" t="b">
        <v>1</v>
      </c>
      <c r="CH149" s="12">
        <v>0</v>
      </c>
      <c r="CI149" s="12" t="b">
        <v>0</v>
      </c>
      <c r="CJ149" s="237">
        <f t="shared" ca="1" si="1179"/>
        <v>6106</v>
      </c>
      <c r="CK149" s="19" t="str">
        <f t="shared" ca="1" si="1166"/>
        <v>-</v>
      </c>
      <c r="CL149" s="12">
        <v>1</v>
      </c>
      <c r="CM149" s="12">
        <v>1</v>
      </c>
      <c r="CN149" s="9"/>
      <c r="CO149" s="444">
        <f t="shared" ca="1" si="1140"/>
        <v>652</v>
      </c>
      <c r="CP149" s="444">
        <f t="shared" ca="1" si="1140"/>
        <v>686</v>
      </c>
      <c r="CQ149" s="444">
        <f t="shared" ca="1" si="1140"/>
        <v>721</v>
      </c>
      <c r="CR149" s="152">
        <f t="shared" ca="1" si="1141"/>
        <v>378</v>
      </c>
      <c r="CS149" s="152">
        <f t="shared" ca="1" si="1141"/>
        <v>413</v>
      </c>
      <c r="CT149" s="152">
        <f t="shared" ca="1" si="1141"/>
        <v>448</v>
      </c>
      <c r="CU149" s="19" t="str">
        <f t="shared" ca="1" si="1142"/>
        <v>-</v>
      </c>
      <c r="CV149" s="19" t="str">
        <f t="shared" ca="1" si="1142"/>
        <v>-</v>
      </c>
      <c r="CW149" s="19" t="str">
        <f t="shared" ca="1" si="1142"/>
        <v>-</v>
      </c>
      <c r="CX149" s="19" t="str">
        <f t="shared" ca="1" si="1142"/>
        <v>-</v>
      </c>
      <c r="CY149" s="19" t="str">
        <f t="shared" ca="1" si="1142"/>
        <v>-</v>
      </c>
      <c r="CZ149" s="19" t="b">
        <f t="shared" ca="1" si="1142"/>
        <v>1</v>
      </c>
      <c r="DA149" s="19">
        <f t="shared" ca="1" si="1142"/>
        <v>0</v>
      </c>
      <c r="DB149" s="19">
        <f t="shared" ca="1" si="1142"/>
        <v>0</v>
      </c>
      <c r="DC149" s="19">
        <f t="shared" ca="1" si="1142"/>
        <v>0</v>
      </c>
      <c r="DD149" s="19">
        <f t="shared" ca="1" si="1142"/>
        <v>0</v>
      </c>
      <c r="DE149" s="19">
        <f t="shared" ca="1" si="1142"/>
        <v>0</v>
      </c>
      <c r="DF149" s="19">
        <f t="shared" ca="1" si="1142"/>
        <v>0</v>
      </c>
      <c r="DG149" s="19">
        <f t="shared" ca="1" si="1142"/>
        <v>0</v>
      </c>
      <c r="DH149" s="19">
        <f t="shared" ca="1" si="1142"/>
        <v>0</v>
      </c>
      <c r="DI149" s="19">
        <f t="shared" ca="1" si="1142"/>
        <v>0</v>
      </c>
      <c r="DJ149" s="19">
        <f t="shared" ca="1" si="1142"/>
        <v>0</v>
      </c>
      <c r="DK149" s="19">
        <f t="shared" ca="1" si="1142"/>
        <v>0</v>
      </c>
      <c r="DL149" s="19">
        <f t="shared" ca="1" si="1143"/>
        <v>0</v>
      </c>
      <c r="DM149" s="12">
        <v>1</v>
      </c>
      <c r="DN149" s="12">
        <v>1</v>
      </c>
      <c r="DO149" s="19">
        <f t="shared" ca="1" si="1180"/>
        <v>0</v>
      </c>
      <c r="DP149" s="19" t="str">
        <f t="shared" ca="1" si="1180"/>
        <v>-</v>
      </c>
      <c r="DQ149" s="19" t="str">
        <f t="shared" ca="1" si="1180"/>
        <v>-</v>
      </c>
      <c r="DR149" s="19" t="str">
        <f t="shared" ca="1" si="1180"/>
        <v>-</v>
      </c>
      <c r="DS149" s="19" t="str">
        <f t="shared" ca="1" si="1143"/>
        <v>-</v>
      </c>
      <c r="DT149" s="19" t="str">
        <f t="shared" ca="1" si="1143"/>
        <v>-</v>
      </c>
      <c r="DU149" s="19">
        <f t="shared" ca="1" si="1143"/>
        <v>0</v>
      </c>
      <c r="DV149" s="19" t="str">
        <f t="shared" ca="1" si="1143"/>
        <v>-</v>
      </c>
      <c r="DW149" s="19" t="str">
        <f t="shared" ca="1" si="1143"/>
        <v>-</v>
      </c>
      <c r="DX149" s="19" t="str">
        <f t="shared" ca="1" si="1143"/>
        <v>-</v>
      </c>
      <c r="DY149" s="19" t="str">
        <f t="shared" ca="1" si="1143"/>
        <v>-</v>
      </c>
      <c r="DZ149" s="19" t="str">
        <f t="shared" ca="1" si="1143"/>
        <v>-</v>
      </c>
      <c r="EA149" s="19" t="str">
        <f t="shared" ca="1" si="1143"/>
        <v>-</v>
      </c>
      <c r="EB149" s="19" t="str">
        <f t="shared" ca="1" si="1143"/>
        <v>-</v>
      </c>
      <c r="EC149" s="19" t="str">
        <f t="shared" ca="1" si="1143"/>
        <v>-</v>
      </c>
      <c r="ED149" s="19">
        <f t="shared" ca="1" si="1143"/>
        <v>0</v>
      </c>
      <c r="EE149" s="19">
        <f t="shared" ca="1" si="1143"/>
        <v>0</v>
      </c>
      <c r="EF149" s="19">
        <f t="shared" ca="1" si="1143"/>
        <v>0</v>
      </c>
      <c r="EG149" s="124">
        <f t="shared" ref="EG149:EX149" ca="1" si="1185">IF(AND($K149=EG$9,$N149=EG$11,$AB149=EG$8,$AI149=EG$12),INDEX(i.FS_Strategy,$AC149+1,$AB149),0)</f>
        <v>0</v>
      </c>
      <c r="EH149" s="124">
        <f t="shared" ca="1" si="1185"/>
        <v>0</v>
      </c>
      <c r="EI149" s="124">
        <f t="shared" ca="1" si="1185"/>
        <v>0</v>
      </c>
      <c r="EJ149" s="124">
        <f t="shared" ca="1" si="1185"/>
        <v>0</v>
      </c>
      <c r="EK149" s="124">
        <f t="shared" ca="1" si="1185"/>
        <v>0</v>
      </c>
      <c r="EL149" s="124">
        <f t="shared" ca="1" si="1185"/>
        <v>0</v>
      </c>
      <c r="EM149" s="124">
        <f t="shared" ca="1" si="1185"/>
        <v>0</v>
      </c>
      <c r="EN149" s="124">
        <f t="shared" ca="1" si="1185"/>
        <v>0</v>
      </c>
      <c r="EO149" s="124">
        <f t="shared" ca="1" si="1185"/>
        <v>0</v>
      </c>
      <c r="EP149" s="124">
        <f t="shared" ca="1" si="1185"/>
        <v>0</v>
      </c>
      <c r="EQ149" s="124">
        <f t="shared" ca="1" si="1185"/>
        <v>0</v>
      </c>
      <c r="ER149" s="124">
        <f t="shared" ca="1" si="1185"/>
        <v>0</v>
      </c>
      <c r="ES149" s="124">
        <f t="shared" ca="1" si="1185"/>
        <v>0</v>
      </c>
      <c r="ET149" s="124">
        <f t="shared" ca="1" si="1185"/>
        <v>0</v>
      </c>
      <c r="EU149" s="124">
        <f t="shared" ca="1" si="1185"/>
        <v>0</v>
      </c>
      <c r="EV149" s="124">
        <f t="shared" ca="1" si="1185"/>
        <v>0</v>
      </c>
      <c r="EW149" s="124">
        <f t="shared" ca="1" si="1185"/>
        <v>0</v>
      </c>
      <c r="EX149" s="124">
        <f t="shared" ca="1" si="1185"/>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186">IF(AND($K149=FB$9,$N149=FB$11,$AB149=FB$8),INDEX(i.FS_Strategy,$AE149+1,$AB149),0)</f>
        <v>0</v>
      </c>
      <c r="FC149" s="125">
        <f t="shared" ca="1" si="1186"/>
        <v>0</v>
      </c>
      <c r="FD149" s="125">
        <f t="shared" ca="1" si="1186"/>
        <v>0</v>
      </c>
      <c r="FE149" s="125">
        <f t="shared" ca="1" si="1186"/>
        <v>0</v>
      </c>
      <c r="FF149" s="125">
        <f t="shared" ca="1" si="1186"/>
        <v>0</v>
      </c>
      <c r="FG149" s="125">
        <f t="shared" ca="1" si="1186"/>
        <v>0</v>
      </c>
      <c r="FH149" s="125">
        <f t="shared" ca="1" si="1186"/>
        <v>0</v>
      </c>
      <c r="FI149" s="125">
        <f t="shared" ca="1" si="1186"/>
        <v>0</v>
      </c>
      <c r="FJ149" s="125">
        <f t="shared" ca="1" si="1186"/>
        <v>0</v>
      </c>
      <c r="FK149" s="125">
        <f t="shared" ca="1" si="1186"/>
        <v>0</v>
      </c>
      <c r="FL149" s="125">
        <f t="shared" ca="1" si="1186"/>
        <v>0</v>
      </c>
      <c r="FM149" s="125">
        <f t="shared" ca="1" si="1186"/>
        <v>0</v>
      </c>
      <c r="FN149" s="125">
        <f t="shared" ca="1" si="1186"/>
        <v>0</v>
      </c>
      <c r="FO149" s="124">
        <f t="shared" ref="FO149:GF149" ca="1" si="1187">IF(AND($K149=FO$9,$N149=FO$11,$AB149=FO$8,$AI149=FO$12),INDEX(i.FS_Strategy,$AC149+1,$AB149),0)</f>
        <v>0</v>
      </c>
      <c r="FP149" s="124">
        <f t="shared" ca="1" si="1187"/>
        <v>0</v>
      </c>
      <c r="FQ149" s="124">
        <f t="shared" ca="1" si="1187"/>
        <v>0</v>
      </c>
      <c r="FR149" s="124">
        <f t="shared" ca="1" si="1187"/>
        <v>0</v>
      </c>
      <c r="FS149" s="124">
        <f t="shared" ca="1" si="1187"/>
        <v>0</v>
      </c>
      <c r="FT149" s="124">
        <f t="shared" ca="1" si="1187"/>
        <v>0</v>
      </c>
      <c r="FU149" s="124">
        <f t="shared" ca="1" si="1187"/>
        <v>0</v>
      </c>
      <c r="FV149" s="124">
        <f t="shared" ca="1" si="1187"/>
        <v>0</v>
      </c>
      <c r="FW149" s="124">
        <f t="shared" ca="1" si="1187"/>
        <v>0</v>
      </c>
      <c r="FX149" s="124">
        <f t="shared" ca="1" si="1187"/>
        <v>0</v>
      </c>
      <c r="FY149" s="124">
        <f t="shared" ca="1" si="1187"/>
        <v>0</v>
      </c>
      <c r="FZ149" s="124">
        <f t="shared" ca="1" si="1187"/>
        <v>0</v>
      </c>
      <c r="GA149" s="124">
        <f t="shared" ca="1" si="1187"/>
        <v>0</v>
      </c>
      <c r="GB149" s="124">
        <f t="shared" ca="1" si="1187"/>
        <v>0</v>
      </c>
      <c r="GC149" s="124">
        <f t="shared" ca="1" si="1187"/>
        <v>0</v>
      </c>
      <c r="GD149" s="124">
        <f t="shared" ca="1" si="1187"/>
        <v>0</v>
      </c>
      <c r="GE149" s="124">
        <f t="shared" ca="1" si="1187"/>
        <v>0</v>
      </c>
      <c r="GF149" s="124">
        <f t="shared" ca="1" si="1187"/>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188">IF(AND($K149=GJ$9,$N149=GJ$11,$AB149=GJ$8),INDEX(i.FS_Strategy,$AE149+1,$AB149),0)</f>
        <v>0</v>
      </c>
      <c r="GK149" s="125">
        <f t="shared" ca="1" si="1188"/>
        <v>0</v>
      </c>
      <c r="GL149" s="125">
        <f t="shared" ca="1" si="1188"/>
        <v>0</v>
      </c>
      <c r="GM149" s="125">
        <f t="shared" ca="1" si="1188"/>
        <v>0</v>
      </c>
      <c r="GN149" s="125">
        <f t="shared" ca="1" si="1188"/>
        <v>0</v>
      </c>
      <c r="GO149" s="125">
        <f t="shared" ca="1" si="1188"/>
        <v>0</v>
      </c>
      <c r="GP149" s="125">
        <f t="shared" ca="1" si="1188"/>
        <v>0</v>
      </c>
      <c r="GQ149" s="125">
        <f t="shared" ca="1" si="1188"/>
        <v>0</v>
      </c>
      <c r="GR149" s="125">
        <f t="shared" ca="1" si="1188"/>
        <v>0</v>
      </c>
      <c r="GS149" s="125">
        <f t="shared" ca="1" si="1188"/>
        <v>0</v>
      </c>
      <c r="GT149" s="125">
        <f t="shared" ca="1" si="1188"/>
        <v>0</v>
      </c>
      <c r="GU149" s="125">
        <f t="shared" ca="1" si="1188"/>
        <v>0</v>
      </c>
      <c r="GV149" s="125">
        <f t="shared" ca="1" si="1188"/>
        <v>0</v>
      </c>
      <c r="GW149" s="124">
        <f t="shared" ref="GW149:HN149" ca="1" si="1189">IF(AND($K149=GW$9,$N149=GW$11,$AB149=GW$8,$AI149=GW$12),INDEX(i.FS_Strategy,$AC149+1,$AB149),0)</f>
        <v>0</v>
      </c>
      <c r="GX149" s="124">
        <f t="shared" ca="1" si="1189"/>
        <v>0</v>
      </c>
      <c r="GY149" s="124">
        <f t="shared" ca="1" si="1189"/>
        <v>0</v>
      </c>
      <c r="GZ149" s="124">
        <f t="shared" ca="1" si="1189"/>
        <v>0</v>
      </c>
      <c r="HA149" s="124">
        <f t="shared" ca="1" si="1189"/>
        <v>0</v>
      </c>
      <c r="HB149" s="124">
        <f t="shared" ca="1" si="1189"/>
        <v>0</v>
      </c>
      <c r="HC149" s="124">
        <f t="shared" ca="1" si="1189"/>
        <v>0</v>
      </c>
      <c r="HD149" s="124">
        <f t="shared" ca="1" si="1189"/>
        <v>0</v>
      </c>
      <c r="HE149" s="124">
        <f t="shared" ca="1" si="1189"/>
        <v>0</v>
      </c>
      <c r="HF149" s="124">
        <f t="shared" ca="1" si="1189"/>
        <v>0</v>
      </c>
      <c r="HG149" s="124">
        <f t="shared" ca="1" si="1189"/>
        <v>0</v>
      </c>
      <c r="HH149" s="124">
        <f t="shared" ca="1" si="1189"/>
        <v>0</v>
      </c>
      <c r="HI149" s="124">
        <f t="shared" ca="1" si="1189"/>
        <v>0</v>
      </c>
      <c r="HJ149" s="124">
        <f t="shared" ca="1" si="1189"/>
        <v>0</v>
      </c>
      <c r="HK149" s="124">
        <f t="shared" ca="1" si="1189"/>
        <v>0</v>
      </c>
      <c r="HL149" s="124">
        <f t="shared" ca="1" si="1189"/>
        <v>0</v>
      </c>
      <c r="HM149" s="124">
        <f t="shared" ca="1" si="1189"/>
        <v>0</v>
      </c>
      <c r="HN149" s="124">
        <f t="shared" ca="1" si="1189"/>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190">IF(AND($K149=HR$9,$N149=HR$11,$AB149=HR$8),INDEX(i.FS_Strategy,$AE149+1,$AB149),0)</f>
        <v>0</v>
      </c>
      <c r="HS149" s="125">
        <f t="shared" ca="1" si="1190"/>
        <v>0</v>
      </c>
      <c r="HT149" s="125">
        <f t="shared" ca="1" si="1190"/>
        <v>0</v>
      </c>
      <c r="HU149" s="125">
        <f t="shared" ca="1" si="1190"/>
        <v>0</v>
      </c>
      <c r="HV149" s="125">
        <f t="shared" ca="1" si="1190"/>
        <v>0</v>
      </c>
      <c r="HW149" s="125">
        <f t="shared" ca="1" si="1190"/>
        <v>0</v>
      </c>
      <c r="HX149" s="125">
        <f t="shared" ca="1" si="1190"/>
        <v>0</v>
      </c>
      <c r="HY149" s="125">
        <f t="shared" ca="1" si="1190"/>
        <v>0</v>
      </c>
      <c r="HZ149" s="125">
        <f t="shared" ca="1" si="1190"/>
        <v>0</v>
      </c>
      <c r="IA149" s="125">
        <f t="shared" ca="1" si="1190"/>
        <v>0</v>
      </c>
      <c r="IB149" s="125">
        <f t="shared" ca="1" si="1190"/>
        <v>0</v>
      </c>
      <c r="IC149" s="125">
        <f t="shared" ca="1" si="1190"/>
        <v>0</v>
      </c>
      <c r="ID149" s="125">
        <f t="shared" ca="1" si="1190"/>
        <v>0</v>
      </c>
      <c r="IE149" s="5">
        <f t="shared" ca="1" si="1147"/>
        <v>67</v>
      </c>
      <c r="IF149" s="9"/>
      <c r="IG149" s="5">
        <f t="shared" ca="1" si="1148"/>
        <v>1</v>
      </c>
      <c r="IH149" s="5" t="b">
        <f t="shared" ca="1" si="1148"/>
        <v>0</v>
      </c>
      <c r="II149" s="19">
        <f t="shared" ca="1" si="1149"/>
        <v>0</v>
      </c>
      <c r="IJ149" s="5">
        <f t="shared" ca="1" si="1148"/>
        <v>55</v>
      </c>
      <c r="IK149" s="19">
        <f t="shared" ca="1" si="1149"/>
        <v>1</v>
      </c>
      <c r="IL149" s="19">
        <f t="shared" ca="1" si="1149"/>
        <v>0</v>
      </c>
      <c r="IM149" s="19">
        <f t="shared" ca="1" si="1149"/>
        <v>0</v>
      </c>
      <c r="IN149" s="19">
        <f t="shared" ca="1" si="1149"/>
        <v>0</v>
      </c>
      <c r="IO149" s="19">
        <f t="shared" ca="1" si="1149"/>
        <v>0</v>
      </c>
      <c r="IP149" s="19">
        <f t="shared" ca="1" si="1149"/>
        <v>0</v>
      </c>
      <c r="IQ149" s="19">
        <f t="shared" ca="1" si="1149"/>
        <v>0</v>
      </c>
      <c r="IR149" s="19">
        <f t="shared" ca="1" si="1149"/>
        <v>0</v>
      </c>
      <c r="IS149" s="19">
        <f t="shared" ca="1" si="1149"/>
        <v>0</v>
      </c>
      <c r="IT149" s="19">
        <f t="shared" ca="1" si="1149"/>
        <v>0</v>
      </c>
      <c r="IU149" s="19">
        <f t="shared" ca="1" si="1149"/>
        <v>0</v>
      </c>
      <c r="IV149" s="19">
        <f t="shared" ca="1" si="1149"/>
        <v>0</v>
      </c>
      <c r="IW149" s="19">
        <f t="shared" ca="1" si="1149"/>
        <v>0</v>
      </c>
      <c r="IX149" s="19">
        <f t="shared" ca="1" si="1149"/>
        <v>0</v>
      </c>
      <c r="IY149" s="19">
        <f t="shared" ca="1" si="1149"/>
        <v>0</v>
      </c>
      <c r="IZ149" s="19">
        <f t="shared" ca="1" si="1149"/>
        <v>0</v>
      </c>
      <c r="JA149" s="19">
        <f t="shared" ca="1" si="1149"/>
        <v>0</v>
      </c>
      <c r="JB149" s="19">
        <f t="shared" ca="1" si="1149"/>
        <v>0</v>
      </c>
      <c r="JC149" s="19">
        <f t="shared" ca="1" si="1149"/>
        <v>0</v>
      </c>
      <c r="JD149" s="19">
        <f t="shared" ca="1" si="1149"/>
        <v>0</v>
      </c>
      <c r="JE149" s="19">
        <f t="shared" ca="1" si="1149"/>
        <v>0</v>
      </c>
      <c r="JF149" s="19">
        <f t="shared" ca="1" si="1149"/>
        <v>0</v>
      </c>
      <c r="JG149" s="19">
        <f t="shared" ca="1" si="1149"/>
        <v>1</v>
      </c>
      <c r="JH149" s="19">
        <f t="shared" ca="1" si="1149"/>
        <v>0</v>
      </c>
      <c r="JI149" s="19">
        <f t="shared" ca="1" si="1149"/>
        <v>1</v>
      </c>
      <c r="JJ149" s="9"/>
      <c r="JK149" s="5" t="b">
        <f t="shared" ca="1" si="1150"/>
        <v>0</v>
      </c>
      <c r="JL149" s="19" t="b">
        <f t="shared" ca="1" si="1169"/>
        <v>1</v>
      </c>
      <c r="JM149" s="19">
        <f t="shared" ca="1" si="1169"/>
        <v>9.8159999999999989</v>
      </c>
      <c r="JN149" s="5" t="b">
        <f t="shared" ca="1" si="1151"/>
        <v>0</v>
      </c>
      <c r="JO149" s="5" t="b">
        <f t="shared" ca="1" si="1151"/>
        <v>0</v>
      </c>
      <c r="JP149" s="5" t="b">
        <f t="shared" ca="1" si="1151"/>
        <v>1</v>
      </c>
      <c r="JQ149" s="144">
        <f t="shared" ca="1" si="1170"/>
        <v>1</v>
      </c>
      <c r="JR149" s="144">
        <f t="shared" ca="1" si="1170"/>
        <v>1</v>
      </c>
      <c r="JS149" s="19" t="str">
        <f t="shared" ca="1" si="1171"/>
        <v>-</v>
      </c>
      <c r="JT149" s="19" t="str">
        <f t="shared" ca="1" si="1171"/>
        <v>-</v>
      </c>
      <c r="JU149" s="19" t="str">
        <f t="shared" ca="1" si="1171"/>
        <v>-</v>
      </c>
      <c r="JV149" s="19" t="str">
        <f t="shared" ca="1" si="1171"/>
        <v>-</v>
      </c>
      <c r="JW149" s="19">
        <f t="shared" ca="1" si="1171"/>
        <v>1</v>
      </c>
      <c r="JX149" s="19">
        <f t="shared" ca="1" si="1171"/>
        <v>0.66</v>
      </c>
      <c r="JY149" s="19" t="str">
        <f t="shared" ca="1" si="1171"/>
        <v>-</v>
      </c>
      <c r="JZ149" s="5" t="b" cm="1">
        <f t="array" aca="1" ref="JZ149" ca="1">IF(OR(KA149:KH149&lt;&gt;"-"),TRUE,"-")</f>
        <v>1</v>
      </c>
      <c r="KA149" s="237">
        <f t="shared" ca="1" si="1182"/>
        <v>2</v>
      </c>
      <c r="KB149" s="237">
        <f t="shared" ca="1" si="1182"/>
        <v>2</v>
      </c>
      <c r="KC149" s="237">
        <f t="shared" ca="1" si="1182"/>
        <v>2</v>
      </c>
      <c r="KD149" s="237">
        <f t="shared" ca="1" si="1182"/>
        <v>2</v>
      </c>
      <c r="KE149" s="237">
        <f t="shared" ca="1" si="1182"/>
        <v>2</v>
      </c>
      <c r="KF149" s="237">
        <f t="shared" ca="1" si="1182"/>
        <v>2</v>
      </c>
      <c r="KG149" s="237">
        <f t="shared" ca="1" si="1182"/>
        <v>2</v>
      </c>
      <c r="KH149" s="237">
        <f t="shared" ca="1" si="1182"/>
        <v>2</v>
      </c>
      <c r="KI149" s="5" t="str">
        <f t="array" aca="1" ref="KI149" ca="1">IF(OR(KJ149:KP149&lt;&gt;"-"),TRUE,"-")</f>
        <v>-</v>
      </c>
      <c r="KJ149" s="19" t="str">
        <f t="shared" ca="1" si="1173"/>
        <v>-</v>
      </c>
      <c r="KK149" s="19" t="str">
        <f t="shared" ca="1" si="1173"/>
        <v>-</v>
      </c>
      <c r="KL149" s="19" t="str">
        <f t="shared" ca="1" si="1173"/>
        <v>-</v>
      </c>
      <c r="KM149" s="19" t="str">
        <f t="shared" ca="1" si="1173"/>
        <v>-</v>
      </c>
      <c r="KN149" s="19" t="str">
        <f t="shared" ca="1" si="1173"/>
        <v>-</v>
      </c>
      <c r="KO149" s="19" t="str">
        <f t="shared" ca="1" si="1173"/>
        <v>-</v>
      </c>
      <c r="KP149" s="19" t="str">
        <f t="shared" ca="1" si="1173"/>
        <v>-</v>
      </c>
      <c r="KQ149" s="19" t="b">
        <f t="shared" ca="1" si="1173"/>
        <v>0</v>
      </c>
      <c r="KR149" s="144">
        <f t="shared" ca="1" si="1153"/>
        <v>2</v>
      </c>
      <c r="KS149" s="19">
        <f t="shared" ca="1" si="1173"/>
        <v>2</v>
      </c>
      <c r="KT149" s="19" t="b">
        <f t="shared" ca="1" si="1173"/>
        <v>0</v>
      </c>
      <c r="KU149" s="19" t="str">
        <f t="shared" ca="1" si="1173"/>
        <v>-</v>
      </c>
      <c r="KV149" s="5" t="str">
        <f t="shared" ca="1" si="1154"/>
        <v>-</v>
      </c>
      <c r="KW149" s="5" t="str">
        <f t="shared" ca="1" si="1154"/>
        <v>-</v>
      </c>
      <c r="KX149" s="5" t="str">
        <f t="shared" ca="1" si="1154"/>
        <v>-</v>
      </c>
      <c r="KY149" s="5" t="str">
        <f t="shared" ca="1" si="1154"/>
        <v>-</v>
      </c>
      <c r="KZ149" s="19" t="b">
        <f t="shared" ca="1" si="1174"/>
        <v>0</v>
      </c>
      <c r="LA149" s="19" t="str">
        <f t="shared" ca="1" si="1174"/>
        <v>-</v>
      </c>
      <c r="LB149" s="19" t="str">
        <f t="shared" ca="1" si="1174"/>
        <v>-</v>
      </c>
      <c r="LC149" s="19" t="b">
        <f t="shared" ca="1" si="1174"/>
        <v>1</v>
      </c>
      <c r="LD149" s="19">
        <f t="shared" ca="1" si="1174"/>
        <v>0.75</v>
      </c>
      <c r="LE149" s="19">
        <f t="shared" ca="1" si="1174"/>
        <v>0.75</v>
      </c>
      <c r="LF149" s="19">
        <f t="shared" ca="1" si="1174"/>
        <v>0.99</v>
      </c>
      <c r="LG149" s="19">
        <f t="shared" ca="1" si="1174"/>
        <v>0.5</v>
      </c>
      <c r="LH149" s="19">
        <f t="shared" ca="1" si="1174"/>
        <v>0</v>
      </c>
      <c r="LI149" s="19">
        <f t="shared" ca="1" si="1174"/>
        <v>0</v>
      </c>
      <c r="LJ149" s="19" t="str">
        <f t="shared" ca="1" si="1174"/>
        <v>-</v>
      </c>
      <c r="LK149" s="5" t="str" cm="1">
        <f t="array" aca="1" ref="LK149" ca="1">INDEX(i.meatgrid,$Q149,LK$7)</f>
        <v>-</v>
      </c>
      <c r="LL149" s="19" t="str">
        <f t="shared" ca="1" si="1174"/>
        <v>-</v>
      </c>
      <c r="LM149" s="5">
        <f t="shared" ca="1" si="1156"/>
        <v>1</v>
      </c>
      <c r="LN149" s="9"/>
      <c r="LO149" s="19">
        <f t="shared" ca="1" si="1174"/>
        <v>70</v>
      </c>
      <c r="LP149" s="19">
        <f t="shared" ca="1" si="1157"/>
        <v>50</v>
      </c>
      <c r="LQ149" s="19">
        <f t="shared" ca="1" si="1157"/>
        <v>80</v>
      </c>
      <c r="LR149" s="19">
        <f t="shared" ca="1" si="1157"/>
        <v>50</v>
      </c>
      <c r="LS149" s="5" t="b" cm="1">
        <f t="array" aca="1" ref="LS149" ca="1">INDEX(i.meatgrid,$Q149,LS$7)</f>
        <v>1</v>
      </c>
      <c r="LT149" s="5" t="b" cm="1">
        <f t="array" aca="1" ref="LT149" ca="1">INDEX(i.meatgrid,$Q149,LT$7)</f>
        <v>0</v>
      </c>
      <c r="LU149" s="5" t="str" cm="1">
        <f t="array" aca="1" ref="LU149" ca="1">INDEX(i.meatgrid,$Q149,LU$7)</f>
        <v>-</v>
      </c>
      <c r="LV149" s="5" t="str" cm="1">
        <f t="array" aca="1" ref="LV149" ca="1">INDEX(i.meatgrid,$Q149,LV$7)</f>
        <v>-</v>
      </c>
      <c r="LW149" s="19">
        <f t="shared" ca="1" si="1158"/>
        <v>1</v>
      </c>
      <c r="LX149" s="5">
        <f t="shared" ca="1" si="1159"/>
        <v>1</v>
      </c>
      <c r="LY149" s="5" cm="1">
        <f t="array" aca="1" ref="LY149" ca="1">INDEX(i.meatgrid,$Q149,LY$7)</f>
        <v>0</v>
      </c>
      <c r="LZ149" s="5" cm="1">
        <f t="array" aca="1" ref="LZ149" ca="1">INDEX(i.meatgrid,$Q149,LZ$7)</f>
        <v>0</v>
      </c>
      <c r="MA149" s="5" cm="1">
        <f t="array" aca="1" ref="MA149" ca="1">INDEX(i.meatgrid,$Q149,MA$7)</f>
        <v>0</v>
      </c>
      <c r="MB149" s="5" cm="1">
        <f t="array" aca="1" ref="MB149" ca="1">INDEX(i.meatgrid,$Q149,MB$7)</f>
        <v>0</v>
      </c>
      <c r="MC149" s="5" cm="1">
        <f t="array" aca="1" ref="MC149" ca="1">INDEX(i.meatgrid,$Q149,MC$7)</f>
        <v>0</v>
      </c>
      <c r="MD149" s="5" cm="1">
        <f t="array" aca="1" ref="MD149" ca="1">INDEX(i.meatgrid,$Q149,MD$7)</f>
        <v>1</v>
      </c>
      <c r="ME149" s="5" cm="1">
        <f t="array" aca="1" ref="ME149" ca="1">INDEX(i.meatgrid,$Q149,ME$7)</f>
        <v>1</v>
      </c>
      <c r="MF149" s="5" cm="1">
        <f t="array" aca="1" ref="MF149" ca="1">INDEX(i.meatgrid,$Q149,MF$7)</f>
        <v>1</v>
      </c>
      <c r="MG149" s="19">
        <f t="shared" ca="1" si="1160"/>
        <v>1</v>
      </c>
      <c r="MH149" s="9"/>
      <c r="MI149" s="19" t="b">
        <f t="shared" ca="1" si="1161"/>
        <v>0</v>
      </c>
      <c r="MJ149" s="19" t="b">
        <f t="shared" ca="1" si="1161"/>
        <v>0</v>
      </c>
      <c r="MK149" s="19">
        <f t="shared" ca="1" si="1161"/>
        <v>1</v>
      </c>
      <c r="ML149" s="19">
        <f t="shared" ca="1" si="1161"/>
        <v>0.75</v>
      </c>
      <c r="MM149" s="19">
        <f t="shared" ca="1" si="1161"/>
        <v>0.75</v>
      </c>
      <c r="MN149" s="19">
        <f t="shared" ca="1" si="1161"/>
        <v>0.8</v>
      </c>
      <c r="MO149" s="19">
        <f t="shared" ca="1" si="1161"/>
        <v>0.82499999999999996</v>
      </c>
      <c r="MP149" s="19">
        <f t="shared" ca="1" si="1161"/>
        <v>0.875</v>
      </c>
      <c r="MQ149" s="19">
        <f t="shared" ca="1" si="1161"/>
        <v>0.9</v>
      </c>
      <c r="MR149" s="19">
        <f t="shared" ca="1" si="1161"/>
        <v>1</v>
      </c>
      <c r="MS149" s="19">
        <f t="shared" ca="1" si="1161"/>
        <v>0.875</v>
      </c>
      <c r="MT149" s="19" t="b">
        <f t="shared" ca="1" si="1161"/>
        <v>1</v>
      </c>
      <c r="MU149" s="19">
        <f t="shared" ca="1" si="1161"/>
        <v>74.989999999999995</v>
      </c>
      <c r="MV149" s="19" t="str">
        <f t="shared" ca="1" si="1161"/>
        <v>-</v>
      </c>
      <c r="MW149" s="19" t="str">
        <f t="shared" ca="1" si="1161"/>
        <v>-</v>
      </c>
      <c r="MX149" s="19" t="str">
        <f t="shared" ca="1" si="1161"/>
        <v>-</v>
      </c>
      <c r="MY149" s="19" t="str">
        <f t="shared" ca="1" si="1162"/>
        <v>-</v>
      </c>
      <c r="MZ149" s="19" t="str">
        <f t="shared" ca="1" si="1162"/>
        <v>-</v>
      </c>
      <c r="NA149" s="19" t="str">
        <f t="shared" ca="1" si="1162"/>
        <v>-</v>
      </c>
      <c r="NB149" s="19" t="str">
        <f t="shared" ca="1" si="1162"/>
        <v>-</v>
      </c>
      <c r="NC149" s="19">
        <f t="shared" ca="1" si="1162"/>
        <v>36.99</v>
      </c>
      <c r="ND149" s="19">
        <f t="shared" ca="1" si="1162"/>
        <v>36.99</v>
      </c>
      <c r="NE149" s="19" t="str">
        <f t="shared" ca="1" si="1162"/>
        <v>-</v>
      </c>
      <c r="NF149" s="19" t="str">
        <f t="shared" ca="1" si="1162"/>
        <v>-</v>
      </c>
      <c r="NG149" s="19" t="str">
        <f t="shared" ca="1" si="1162"/>
        <v>-</v>
      </c>
      <c r="NH149" s="19" t="str">
        <f t="shared" ca="1" si="1162"/>
        <v>-</v>
      </c>
      <c r="NI149" s="19" t="str">
        <f t="shared" ca="1" si="1162"/>
        <v>-</v>
      </c>
      <c r="NJ149" s="19">
        <f t="shared" ca="1" si="1162"/>
        <v>49.99</v>
      </c>
      <c r="NK149" s="19">
        <f t="shared" ca="1" si="1162"/>
        <v>49.99</v>
      </c>
      <c r="NL149" s="19">
        <f t="shared" ca="1" si="1162"/>
        <v>49.99</v>
      </c>
      <c r="NM149" s="19">
        <f t="shared" ca="1" si="1162"/>
        <v>49.99</v>
      </c>
      <c r="NN149" s="19">
        <f t="shared" ca="1" si="1162"/>
        <v>49.99</v>
      </c>
      <c r="NO149" s="19">
        <f t="shared" ca="1" si="1162"/>
        <v>49.99</v>
      </c>
      <c r="NP149" s="19">
        <f t="shared" ca="1" si="1162"/>
        <v>49.99</v>
      </c>
      <c r="NQ149" s="19">
        <f t="shared" ca="1" si="1162"/>
        <v>49.99</v>
      </c>
      <c r="NR149" s="19">
        <f t="shared" ca="1" si="1162"/>
        <v>412.99</v>
      </c>
      <c r="NS149" s="19">
        <f t="shared" ca="1" si="1162"/>
        <v>412.99</v>
      </c>
      <c r="NT149" s="19" t="str">
        <f t="shared" ca="1" si="1162"/>
        <v>-</v>
      </c>
      <c r="NU149" s="19" t="str">
        <f t="shared" ca="1" si="1162"/>
        <v>-</v>
      </c>
      <c r="NV149" s="19" t="str">
        <f t="shared" ca="1" si="1162"/>
        <v>-</v>
      </c>
      <c r="NW149" s="19" t="str">
        <f t="shared" ca="1" si="1162"/>
        <v>-</v>
      </c>
      <c r="NX149" s="19" t="str">
        <f t="shared" ca="1" si="1162"/>
        <v>-</v>
      </c>
      <c r="NY149" s="19">
        <f t="shared" ca="1" si="1162"/>
        <v>6.8900000000000006</v>
      </c>
      <c r="NZ149" s="19">
        <f t="shared" ca="1" si="1162"/>
        <v>6.8900000000000006</v>
      </c>
      <c r="OA149" s="19">
        <f t="shared" ref="OA149:ON149" ca="1" si="1191">OFFSET(OA$5,$B149,0)</f>
        <v>6.8900000000000006</v>
      </c>
      <c r="OB149" s="19">
        <f t="shared" ca="1" si="1191"/>
        <v>6.8900000000000006</v>
      </c>
      <c r="OC149" s="19">
        <f t="shared" ca="1" si="1191"/>
        <v>6.8900000000000006</v>
      </c>
      <c r="OD149" s="19">
        <f t="shared" ca="1" si="1191"/>
        <v>6.8900000000000006</v>
      </c>
      <c r="OE149" s="19">
        <f t="shared" ca="1" si="1191"/>
        <v>6.8900000000000006</v>
      </c>
      <c r="OF149" s="19">
        <f t="shared" ca="1" si="1191"/>
        <v>6.8900000000000006</v>
      </c>
      <c r="OG149" s="19">
        <f t="shared" ca="1" si="1191"/>
        <v>346.99</v>
      </c>
      <c r="OH149" s="19">
        <f t="shared" ca="1" si="1191"/>
        <v>346.99</v>
      </c>
      <c r="OI149" s="19" t="str">
        <f t="shared" ca="1" si="1191"/>
        <v>-</v>
      </c>
      <c r="OJ149" s="19" t="str">
        <f t="shared" ca="1" si="1191"/>
        <v>-</v>
      </c>
      <c r="OK149" s="19" t="str">
        <f t="shared" ca="1" si="1191"/>
        <v>-</v>
      </c>
      <c r="OL149" s="19" t="str">
        <f t="shared" ca="1" si="1191"/>
        <v>-</v>
      </c>
      <c r="OM149" s="19" t="str">
        <f t="shared" ca="1" si="1191"/>
        <v>-</v>
      </c>
      <c r="ON149" s="19">
        <f t="shared" ca="1" si="1191"/>
        <v>0</v>
      </c>
      <c r="OO149" s="24">
        <v>0</v>
      </c>
    </row>
    <row r="150" spans="1:405"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0.457</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9"/>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9"/>
      <c r="LO150" s="14"/>
      <c r="LP150" s="14"/>
      <c r="LQ150" s="14"/>
      <c r="LR150" s="14"/>
      <c r="LS150" s="14"/>
      <c r="LT150" s="14"/>
      <c r="LU150" s="14"/>
      <c r="LV150" s="14"/>
      <c r="LW150" s="14"/>
      <c r="LX150" s="14"/>
      <c r="LY150" s="14"/>
      <c r="LZ150" s="14"/>
      <c r="MA150" s="14"/>
      <c r="MB150" s="14"/>
      <c r="MC150" s="14"/>
      <c r="MD150" s="14"/>
      <c r="ME150" s="14"/>
      <c r="MF150" s="14"/>
      <c r="MG150" s="14"/>
      <c r="MH150" s="9"/>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24">
        <v>0</v>
      </c>
    </row>
    <row r="151" spans="1:405">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9"/>
      <c r="JK151" s="515"/>
      <c r="JL151" s="515"/>
      <c r="JM151" s="515"/>
      <c r="JN151" s="515"/>
      <c r="JO151" s="515"/>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9"/>
      <c r="LO151" s="515"/>
      <c r="LP151" s="515"/>
      <c r="LQ151" s="515"/>
      <c r="LR151" s="515"/>
      <c r="LS151" s="515"/>
      <c r="LT151" s="515"/>
      <c r="LU151" s="515"/>
      <c r="LV151" s="515"/>
      <c r="LW151" s="515"/>
      <c r="LX151" s="515"/>
      <c r="LY151" s="515"/>
      <c r="LZ151" s="515"/>
      <c r="MA151" s="515"/>
      <c r="MB151" s="515"/>
      <c r="MC151" s="515"/>
      <c r="MD151" s="515"/>
      <c r="ME151" s="515"/>
      <c r="MF151" s="515"/>
      <c r="MG151" s="515"/>
      <c r="MH151" s="9"/>
      <c r="MI151" s="515"/>
      <c r="MJ151" s="515"/>
      <c r="MK151" s="515"/>
      <c r="ML151" s="515"/>
      <c r="MM151" s="515"/>
      <c r="MN151" s="515"/>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24">
        <v>0</v>
      </c>
    </row>
    <row r="152" spans="1:405"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9"/>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9"/>
      <c r="LO152" s="14"/>
      <c r="LP152" s="14"/>
      <c r="LQ152" s="14"/>
      <c r="LR152" s="14"/>
      <c r="LS152" s="14"/>
      <c r="LT152" s="14"/>
      <c r="LU152" s="14"/>
      <c r="LV152" s="14"/>
      <c r="LW152" s="14"/>
      <c r="LX152" s="14"/>
      <c r="LY152" s="14"/>
      <c r="LZ152" s="14"/>
      <c r="MA152" s="14"/>
      <c r="MB152" s="14"/>
      <c r="MC152" s="14"/>
      <c r="MD152" s="14"/>
      <c r="ME152" s="14"/>
      <c r="MF152" s="14"/>
      <c r="MG152" s="14"/>
      <c r="MH152" s="9"/>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24">
        <v>0</v>
      </c>
    </row>
    <row r="153" spans="1:405" outlineLevel="1">
      <c r="A153" s="21">
        <f t="shared" si="158"/>
        <v>148</v>
      </c>
      <c r="B153" s="29">
        <f>$A$14</f>
        <v>9</v>
      </c>
      <c r="C153">
        <v>204</v>
      </c>
      <c r="D153" s="144" t="str">
        <f t="shared" ref="D153:D158" si="1192">INDEX(i.Region_Desc,$K153,1)</f>
        <v>GSM</v>
      </c>
      <c r="E153" t="b">
        <v>0</v>
      </c>
      <c r="F153" t="b">
        <v>0</v>
      </c>
      <c r="G153" t="b">
        <f t="shared" ref="G153:G158" si="1193">E153</f>
        <v>0</v>
      </c>
      <c r="H153" s="325">
        <v>2</v>
      </c>
      <c r="I153" s="325">
        <v>1</v>
      </c>
      <c r="J153" s="29" t="str">
        <f>""</f>
        <v/>
      </c>
      <c r="K153" s="29">
        <f>d.Region</f>
        <v>2</v>
      </c>
      <c r="L153" s="29">
        <v>2</v>
      </c>
      <c r="M153" s="29">
        <v>2</v>
      </c>
      <c r="N153" s="325">
        <v>3</v>
      </c>
      <c r="O153" s="325">
        <v>1</v>
      </c>
      <c r="P153" s="29">
        <v>1</v>
      </c>
      <c r="Q153" s="29">
        <v>7</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194">INDEX(i.FlkStrctr,$M153,AG$7)</f>
        <v>2</v>
      </c>
      <c r="AH153" s="5">
        <f t="shared" si="1194"/>
        <v>0</v>
      </c>
      <c r="AI153" s="5">
        <f t="shared" ref="AI153:AI158" si="1195">INDEX(i.StdELMan,($K153-1)*12+($M153-1)*3+$N153,AI$7)</f>
        <v>1</v>
      </c>
      <c r="AJ153">
        <f t="shared" ref="AJ153:AJ158" si="1196">IFERROR(MOD($CF153,100),0)</f>
        <v>11</v>
      </c>
      <c r="AL153" s="235" t="str">
        <f ca="1">TEXT(LEFT(OFFSET(AL153,-1,0),5)+1,"00000")&amp;MID(OFFSET(AL153,-1,0),6,FIND(" ",OFFSET(AL153,-1,0),7)-5)
&amp; $D153           &amp; " Day"&amp;INDEX(i.DOY,$N153,1)              &amp; IF($IG153=0," FWM","")&amp;IF($IG153=1," MWM","")&amp;IF($IG153=5," Mat","")&amp;IF($IH153=TRUE,"&amp;BBT","    ")
&amp;INDEX(DataMaster!$B$98:$B$104,$Q153,0)    &amp;IF(JL153," SR"&amp;JM153,"")&amp; " WP"&amp;TEXT($LW153*100,"000p")           &amp; " MP"&amp;TEXT($LX153*100,"000p")           &amp; " GP"&amp;TEXT($MG153*100,"000p")
&amp; " (F"&amp;3+COUNTIF($CV153:$CY153,TRUE)&amp;3&amp;"N"&amp;$DM153&amp;$DN153&amp;")"</f>
        <v>00001 FeedSupply_DSP GSM Day204 MWM    Older Mutton SR9.816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197">INDEX(i.model_structure,$H153,AX$7)</f>
        <v>0</v>
      </c>
      <c r="AY153" s="5" t="str">
        <f t="shared" si="1197"/>
        <v>-</v>
      </c>
      <c r="AZ153" s="5" t="b">
        <f t="shared" si="1197"/>
        <v>0</v>
      </c>
      <c r="BA153" s="5" t="b">
        <f t="shared" si="1197"/>
        <v>1</v>
      </c>
      <c r="BB153" s="5" t="b">
        <f t="shared" si="1197"/>
        <v>1</v>
      </c>
      <c r="BC153" s="144">
        <f t="shared" si="1197"/>
        <v>0</v>
      </c>
      <c r="BD153" s="19" t="b">
        <f t="shared" ref="BD153:BD158" ca="1" si="1198">OFFSET(BD$5,$B153,0)</f>
        <v>1</v>
      </c>
      <c r="BE153" s="9"/>
      <c r="BF153" s="5" t="str">
        <f t="shared" ref="BF153:BF158" ca="1" si="1199">IF($M153&lt;&gt;4,OFFSET(BF$5,$B153,0),1)</f>
        <v>-</v>
      </c>
      <c r="BG153" s="19" t="str">
        <f t="shared" ref="BG153:BI158" ca="1" si="1200">OFFSET(BG$5,$B153,0)</f>
        <v>-</v>
      </c>
      <c r="BH153" s="19" t="str">
        <f t="shared" ca="1" si="1200"/>
        <v>-</v>
      </c>
      <c r="BI153" s="19" t="str">
        <f t="shared" ca="1" si="1200"/>
        <v>-</v>
      </c>
      <c r="BJ153" s="5" t="str">
        <f t="shared" ref="BJ153:BJ158" ca="1" si="1201">IF($M153&lt;&gt;4,OFFSET(BJ$5,$B153,0),1)</f>
        <v>-</v>
      </c>
      <c r="BK153" s="19" t="str">
        <f t="shared" ref="BK153:BK158" ca="1" si="1202">OFFSET(BK$5,$B153,0)</f>
        <v>-</v>
      </c>
      <c r="BL153" s="5" t="str">
        <f t="shared" ref="BL153:BL158" ca="1" si="1203">IF($M153&lt;&gt;4,OFFSET(BL$5,$B153,0),1)</f>
        <v>-</v>
      </c>
      <c r="BM153" s="19" t="str">
        <f t="shared" ref="BM153:BO158" ca="1" si="1204">OFFSET(BM$5,$B153,0)</f>
        <v>-</v>
      </c>
      <c r="BN153" s="19" t="str">
        <f t="shared" ca="1" si="1204"/>
        <v>-</v>
      </c>
      <c r="BO153" s="19" t="str">
        <f t="shared" ca="1" si="1204"/>
        <v>-</v>
      </c>
      <c r="BP153" s="5" t="str">
        <f t="shared" ref="BP153:BP158" ca="1" si="1205">IF($M153&lt;&gt;4,OFFSET(BP$5,$B153,0),1)</f>
        <v>-</v>
      </c>
      <c r="BQ153" s="9"/>
      <c r="BR153" s="19" t="str">
        <f t="shared" ref="BR153:CA158" ca="1" si="1206">OFFSET(BR$5,$B153,0)</f>
        <v>-</v>
      </c>
      <c r="BS153" s="19" t="str">
        <f t="shared" ca="1" si="1206"/>
        <v>-</v>
      </c>
      <c r="BT153" s="19" t="str">
        <f t="shared" ca="1" si="1206"/>
        <v>-</v>
      </c>
      <c r="BU153" s="19" t="str">
        <f t="shared" ca="1" si="1206"/>
        <v>-</v>
      </c>
      <c r="BV153" s="19" t="str">
        <f t="shared" ca="1" si="1206"/>
        <v>-</v>
      </c>
      <c r="BW153" s="19" t="str">
        <f t="shared" ca="1" si="1206"/>
        <v>-</v>
      </c>
      <c r="BX153" s="19" t="str">
        <f t="shared" ca="1" si="1206"/>
        <v>-</v>
      </c>
      <c r="BY153" s="19" t="str">
        <f t="shared" ca="1" si="1206"/>
        <v>-</v>
      </c>
      <c r="BZ153" s="19" t="str">
        <f t="shared" ca="1" si="1206"/>
        <v>-</v>
      </c>
      <c r="CA153" s="19" t="str">
        <f t="shared" ca="1" si="1206"/>
        <v>-</v>
      </c>
      <c r="CB153" s="9"/>
      <c r="CC153" s="12" t="b">
        <v>0</v>
      </c>
      <c r="CD153" s="12" t="b">
        <v>0</v>
      </c>
      <c r="CE153" s="12" t="b">
        <v>0</v>
      </c>
      <c r="CF153" s="12">
        <f>VALUE($K153&amp;$M153&amp;$N153&amp;$O153&amp;"1")</f>
        <v>22311</v>
      </c>
      <c r="CG153" s="144" t="b">
        <f>NOT(CE153)</f>
        <v>1</v>
      </c>
      <c r="CH153" s="12" t="s">
        <v>34</v>
      </c>
      <c r="CI153" s="12" t="b">
        <v>1</v>
      </c>
      <c r="CJ153" s="12">
        <f>VALUE($Q153&amp;$S153&amp;"01")</f>
        <v>7101</v>
      </c>
      <c r="CK153" s="19" t="str">
        <f t="shared" ref="CK153:CM153" ca="1" si="1207">OFFSET(CK$5,$B153,0)</f>
        <v>-</v>
      </c>
      <c r="CL153" s="19">
        <f t="shared" ca="1" si="1207"/>
        <v>1</v>
      </c>
      <c r="CM153" s="19">
        <f t="shared" ca="1" si="1207"/>
        <v>1</v>
      </c>
      <c r="CN153" s="9"/>
      <c r="CO153" s="444">
        <f t="shared" ref="CO153:CQ158" si="1208">INDEX(i.UserPeriod0,$AI153,CO$7)</f>
        <v>652</v>
      </c>
      <c r="CP153" s="444">
        <f t="shared" si="1208"/>
        <v>686</v>
      </c>
      <c r="CQ153" s="444">
        <f t="shared" si="1208"/>
        <v>721</v>
      </c>
      <c r="CR153" s="152">
        <f t="shared" ref="CR153:CT158" si="1209">7*INDEX(i.end_joining,1,CR$7+($AI153-1)*3)</f>
        <v>378</v>
      </c>
      <c r="CS153" s="152">
        <f t="shared" si="1209"/>
        <v>413</v>
      </c>
      <c r="CT153" s="152">
        <f t="shared" si="1209"/>
        <v>448</v>
      </c>
      <c r="CU153" s="19" t="str">
        <f t="shared" ref="CU153:DK158" ca="1" si="1210">OFFSET(CU$5,$B153,0)</f>
        <v>-</v>
      </c>
      <c r="CV153" s="19" t="str">
        <f t="shared" ca="1" si="1210"/>
        <v>-</v>
      </c>
      <c r="CW153" s="19" t="str">
        <f t="shared" ca="1" si="1210"/>
        <v>-</v>
      </c>
      <c r="CX153" s="19" t="str">
        <f t="shared" ca="1" si="1210"/>
        <v>-</v>
      </c>
      <c r="CY153" s="19" t="str">
        <f t="shared" ca="1" si="1210"/>
        <v>-</v>
      </c>
      <c r="CZ153" s="19" t="b">
        <f t="shared" ca="1" si="1210"/>
        <v>1</v>
      </c>
      <c r="DA153" s="19">
        <f t="shared" ca="1" si="1210"/>
        <v>0</v>
      </c>
      <c r="DB153" s="19">
        <f t="shared" ca="1" si="1210"/>
        <v>0</v>
      </c>
      <c r="DC153" s="19">
        <f t="shared" ca="1" si="1210"/>
        <v>0</v>
      </c>
      <c r="DD153" s="19">
        <f t="shared" ca="1" si="1210"/>
        <v>0</v>
      </c>
      <c r="DE153" s="19">
        <f t="shared" ca="1" si="1210"/>
        <v>0</v>
      </c>
      <c r="DF153" s="19">
        <f t="shared" ca="1" si="1210"/>
        <v>0</v>
      </c>
      <c r="DG153" s="19">
        <f t="shared" ca="1" si="1210"/>
        <v>0</v>
      </c>
      <c r="DH153" s="19">
        <f t="shared" ca="1" si="1210"/>
        <v>0</v>
      </c>
      <c r="DI153" s="19">
        <f t="shared" ca="1" si="1210"/>
        <v>0</v>
      </c>
      <c r="DJ153" s="19">
        <f t="shared" ca="1" si="1210"/>
        <v>0</v>
      </c>
      <c r="DK153" s="19">
        <f t="shared" ca="1" si="1210"/>
        <v>0</v>
      </c>
      <c r="DL153" s="19">
        <f t="shared" ref="DL153:ES158" ca="1" si="1211">OFFSET(DL$5,$B153,0)</f>
        <v>0</v>
      </c>
      <c r="DM153" s="19">
        <f t="shared" ca="1" si="1211"/>
        <v>1</v>
      </c>
      <c r="DN153" s="19">
        <f t="shared" ca="1" si="1211"/>
        <v>1</v>
      </c>
      <c r="DO153" s="19">
        <f t="shared" ca="1" si="1211"/>
        <v>0</v>
      </c>
      <c r="DP153" s="19" t="str">
        <f t="shared" ca="1" si="1211"/>
        <v>-</v>
      </c>
      <c r="DQ153" s="19" t="str">
        <f t="shared" ca="1" si="1211"/>
        <v>-</v>
      </c>
      <c r="DR153" s="19" t="str">
        <f t="shared" ca="1" si="1211"/>
        <v>-</v>
      </c>
      <c r="DS153" s="19" t="str">
        <f t="shared" ca="1" si="1211"/>
        <v>-</v>
      </c>
      <c r="DT153" s="19" t="str">
        <f t="shared" ca="1" si="1211"/>
        <v>-</v>
      </c>
      <c r="DU153" s="19">
        <f t="shared" ca="1" si="1211"/>
        <v>0</v>
      </c>
      <c r="DV153" s="19" t="str">
        <f t="shared" ca="1" si="1211"/>
        <v>-</v>
      </c>
      <c r="DW153" s="19" t="str">
        <f t="shared" ca="1" si="1211"/>
        <v>-</v>
      </c>
      <c r="DX153" s="19" t="str">
        <f t="shared" ca="1" si="1211"/>
        <v>-</v>
      </c>
      <c r="DY153" s="19" t="str">
        <f t="shared" ca="1" si="1211"/>
        <v>-</v>
      </c>
      <c r="DZ153" s="19" t="str">
        <f t="shared" ca="1" si="1211"/>
        <v>-</v>
      </c>
      <c r="EA153" s="19" t="str">
        <f t="shared" ca="1" si="1211"/>
        <v>-</v>
      </c>
      <c r="EB153" s="19" t="str">
        <f t="shared" ca="1" si="1211"/>
        <v>-</v>
      </c>
      <c r="EC153" s="19" t="str">
        <f t="shared" ca="1" si="1211"/>
        <v>-</v>
      </c>
      <c r="ED153" s="19">
        <f t="shared" ca="1" si="1211"/>
        <v>0</v>
      </c>
      <c r="EE153" s="19">
        <f t="shared" ca="1" si="1211"/>
        <v>0</v>
      </c>
      <c r="EF153" s="19">
        <f t="shared" ca="1" si="1211"/>
        <v>0</v>
      </c>
      <c r="EG153" s="19">
        <f t="shared" ca="1" si="1211"/>
        <v>0</v>
      </c>
      <c r="EH153" s="19">
        <f t="shared" ca="1" si="1211"/>
        <v>0</v>
      </c>
      <c r="EI153" s="19">
        <f t="shared" ca="1" si="1211"/>
        <v>0</v>
      </c>
      <c r="EJ153" s="19">
        <f t="shared" ca="1" si="1211"/>
        <v>0</v>
      </c>
      <c r="EK153" s="19">
        <f t="shared" ca="1" si="1211"/>
        <v>0</v>
      </c>
      <c r="EL153" s="19">
        <f t="shared" ca="1" si="1211"/>
        <v>0</v>
      </c>
      <c r="EM153" s="19">
        <f t="shared" ca="1" si="1211"/>
        <v>0</v>
      </c>
      <c r="EN153" s="19">
        <f t="shared" ca="1" si="1211"/>
        <v>0</v>
      </c>
      <c r="EO153" s="19">
        <f t="shared" ca="1" si="1211"/>
        <v>0</v>
      </c>
      <c r="EP153" s="19">
        <f t="shared" ca="1" si="1211"/>
        <v>0</v>
      </c>
      <c r="EQ153" s="19">
        <f t="shared" ca="1" si="1211"/>
        <v>0</v>
      </c>
      <c r="ER153" s="19">
        <f t="shared" ca="1" si="1211"/>
        <v>0</v>
      </c>
      <c r="ES153" s="19">
        <f t="shared" ca="1" si="1211"/>
        <v>0</v>
      </c>
      <c r="ET153" s="19">
        <f t="shared" ref="ET153:FI157" ca="1" si="1212">OFFSET(ET$5,$B153,0)</f>
        <v>0</v>
      </c>
      <c r="EU153" s="19">
        <f t="shared" ca="1" si="1212"/>
        <v>0</v>
      </c>
      <c r="EV153" s="19">
        <f t="shared" ca="1" si="1212"/>
        <v>0</v>
      </c>
      <c r="EW153" s="19">
        <f t="shared" ca="1" si="1212"/>
        <v>0</v>
      </c>
      <c r="EX153" s="19">
        <f t="shared" ca="1" si="1212"/>
        <v>0</v>
      </c>
      <c r="EY153" s="19">
        <f t="shared" ca="1" si="1212"/>
        <v>0</v>
      </c>
      <c r="EZ153" s="19">
        <f t="shared" ca="1" si="1212"/>
        <v>0</v>
      </c>
      <c r="FA153" s="19">
        <f t="shared" ca="1" si="1212"/>
        <v>0</v>
      </c>
      <c r="FB153" s="19">
        <f t="shared" ca="1" si="1212"/>
        <v>0</v>
      </c>
      <c r="FC153" s="19">
        <f t="shared" ca="1" si="1212"/>
        <v>0</v>
      </c>
      <c r="FD153" s="19">
        <f t="shared" ca="1" si="1212"/>
        <v>0</v>
      </c>
      <c r="FE153" s="19">
        <f t="shared" ca="1" si="1212"/>
        <v>0</v>
      </c>
      <c r="FF153" s="19">
        <f t="shared" ca="1" si="1212"/>
        <v>0</v>
      </c>
      <c r="FG153" s="19">
        <f t="shared" ca="1" si="1212"/>
        <v>0</v>
      </c>
      <c r="FH153" s="19">
        <f t="shared" ca="1" si="1212"/>
        <v>0</v>
      </c>
      <c r="FI153" s="19">
        <f t="shared" ca="1" si="1212"/>
        <v>0</v>
      </c>
      <c r="FJ153" s="19">
        <f t="shared" ref="FJ153:HK157" ca="1" si="1213">OFFSET(FJ$5,$B153,0)</f>
        <v>0</v>
      </c>
      <c r="FK153" s="19">
        <f t="shared" ca="1" si="1213"/>
        <v>0</v>
      </c>
      <c r="FL153" s="19">
        <f t="shared" ca="1" si="1213"/>
        <v>0</v>
      </c>
      <c r="FM153" s="19">
        <f t="shared" ca="1" si="1213"/>
        <v>0</v>
      </c>
      <c r="FN153" s="19">
        <f t="shared" ca="1" si="1213"/>
        <v>0</v>
      </c>
      <c r="FO153" s="19">
        <f t="shared" ca="1" si="1213"/>
        <v>0</v>
      </c>
      <c r="FP153" s="19">
        <f t="shared" ca="1" si="1213"/>
        <v>0</v>
      </c>
      <c r="FQ153" s="19">
        <f t="shared" ca="1" si="1213"/>
        <v>0</v>
      </c>
      <c r="FR153" s="19">
        <f t="shared" ca="1" si="1213"/>
        <v>0</v>
      </c>
      <c r="FS153" s="19">
        <f t="shared" ca="1" si="1213"/>
        <v>0</v>
      </c>
      <c r="FT153" s="19">
        <f t="shared" ca="1" si="1213"/>
        <v>0</v>
      </c>
      <c r="FU153" s="19">
        <f t="shared" ca="1" si="1213"/>
        <v>0</v>
      </c>
      <c r="FV153" s="19">
        <f t="shared" ca="1" si="1213"/>
        <v>0</v>
      </c>
      <c r="FW153" s="19">
        <f t="shared" ca="1" si="1213"/>
        <v>0</v>
      </c>
      <c r="FX153" s="19">
        <f t="shared" ca="1" si="1213"/>
        <v>0</v>
      </c>
      <c r="FY153" s="19">
        <f t="shared" ca="1" si="1213"/>
        <v>0</v>
      </c>
      <c r="FZ153" s="19">
        <f t="shared" ca="1" si="1213"/>
        <v>0</v>
      </c>
      <c r="GA153" s="19">
        <f t="shared" ca="1" si="1213"/>
        <v>0</v>
      </c>
      <c r="GB153" s="19">
        <f t="shared" ca="1" si="1213"/>
        <v>0</v>
      </c>
      <c r="GC153" s="19">
        <f t="shared" ca="1" si="1213"/>
        <v>0</v>
      </c>
      <c r="GD153" s="19">
        <f t="shared" ca="1" si="1213"/>
        <v>0</v>
      </c>
      <c r="GE153" s="19">
        <f t="shared" ca="1" si="1213"/>
        <v>0</v>
      </c>
      <c r="GF153" s="19">
        <f t="shared" ca="1" si="1213"/>
        <v>0</v>
      </c>
      <c r="GG153" s="19">
        <f t="shared" ca="1" si="1213"/>
        <v>0</v>
      </c>
      <c r="GH153" s="19">
        <f t="shared" ca="1" si="1213"/>
        <v>0</v>
      </c>
      <c r="GI153" s="19">
        <f t="shared" ca="1" si="1213"/>
        <v>0</v>
      </c>
      <c r="GJ153" s="19">
        <f t="shared" ca="1" si="1213"/>
        <v>0</v>
      </c>
      <c r="GK153" s="19">
        <f t="shared" ca="1" si="1213"/>
        <v>0</v>
      </c>
      <c r="GL153" s="19">
        <f t="shared" ca="1" si="1213"/>
        <v>0</v>
      </c>
      <c r="GM153" s="19">
        <f t="shared" ca="1" si="1213"/>
        <v>0</v>
      </c>
      <c r="GN153" s="19">
        <f t="shared" ca="1" si="1213"/>
        <v>0</v>
      </c>
      <c r="GO153" s="19">
        <f t="shared" ca="1" si="1213"/>
        <v>0</v>
      </c>
      <c r="GP153" s="19">
        <f t="shared" ca="1" si="1213"/>
        <v>0</v>
      </c>
      <c r="GQ153" s="19">
        <f t="shared" ca="1" si="1213"/>
        <v>0</v>
      </c>
      <c r="GR153" s="19">
        <f t="shared" ca="1" si="1213"/>
        <v>0</v>
      </c>
      <c r="GS153" s="19">
        <f t="shared" ca="1" si="1213"/>
        <v>0</v>
      </c>
      <c r="GT153" s="19">
        <f t="shared" ca="1" si="1213"/>
        <v>0</v>
      </c>
      <c r="GU153" s="19">
        <f t="shared" ca="1" si="1213"/>
        <v>0</v>
      </c>
      <c r="GV153" s="19">
        <f t="shared" ca="1" si="1213"/>
        <v>0</v>
      </c>
      <c r="GW153" s="19">
        <f t="shared" ca="1" si="1213"/>
        <v>0</v>
      </c>
      <c r="GX153" s="19">
        <f t="shared" ca="1" si="1213"/>
        <v>0</v>
      </c>
      <c r="GY153" s="19">
        <f t="shared" ca="1" si="1213"/>
        <v>0</v>
      </c>
      <c r="GZ153" s="19">
        <f t="shared" ca="1" si="1213"/>
        <v>0</v>
      </c>
      <c r="HA153" s="19">
        <f t="shared" ca="1" si="1213"/>
        <v>0</v>
      </c>
      <c r="HB153" s="19">
        <f t="shared" ca="1" si="1213"/>
        <v>0</v>
      </c>
      <c r="HC153" s="19">
        <f t="shared" ca="1" si="1213"/>
        <v>0</v>
      </c>
      <c r="HD153" s="19">
        <f t="shared" ca="1" si="1213"/>
        <v>0</v>
      </c>
      <c r="HE153" s="19">
        <f t="shared" ca="1" si="1213"/>
        <v>0</v>
      </c>
      <c r="HF153" s="19">
        <f t="shared" ca="1" si="1213"/>
        <v>0</v>
      </c>
      <c r="HG153" s="19">
        <f t="shared" ca="1" si="1213"/>
        <v>0</v>
      </c>
      <c r="HH153" s="19">
        <f t="shared" ca="1" si="1213"/>
        <v>0</v>
      </c>
      <c r="HI153" s="19">
        <f t="shared" ca="1" si="1213"/>
        <v>0</v>
      </c>
      <c r="HJ153" s="19">
        <f t="shared" ca="1" si="1213"/>
        <v>0</v>
      </c>
      <c r="HK153" s="19">
        <f t="shared" ca="1" si="1213"/>
        <v>0</v>
      </c>
      <c r="HL153" s="19">
        <f t="shared" ref="HL153:ID157" ca="1" si="1214">OFFSET(HL$5,$B153,0)</f>
        <v>0</v>
      </c>
      <c r="HM153" s="19">
        <f t="shared" ca="1" si="1214"/>
        <v>0</v>
      </c>
      <c r="HN153" s="19">
        <f t="shared" ca="1" si="1214"/>
        <v>0</v>
      </c>
      <c r="HO153" s="19">
        <f t="shared" ca="1" si="1214"/>
        <v>0</v>
      </c>
      <c r="HP153" s="19">
        <f t="shared" ca="1" si="1214"/>
        <v>0</v>
      </c>
      <c r="HQ153" s="19">
        <f t="shared" ca="1" si="1214"/>
        <v>0</v>
      </c>
      <c r="HR153" s="19">
        <f t="shared" ca="1" si="1214"/>
        <v>0</v>
      </c>
      <c r="HS153" s="19">
        <f t="shared" ca="1" si="1214"/>
        <v>0</v>
      </c>
      <c r="HT153" s="19">
        <f t="shared" ca="1" si="1214"/>
        <v>0</v>
      </c>
      <c r="HU153" s="19">
        <f t="shared" ca="1" si="1214"/>
        <v>0</v>
      </c>
      <c r="HV153" s="19">
        <f t="shared" ca="1" si="1214"/>
        <v>0</v>
      </c>
      <c r="HW153" s="19">
        <f t="shared" ca="1" si="1214"/>
        <v>0</v>
      </c>
      <c r="HX153" s="19">
        <f t="shared" ca="1" si="1214"/>
        <v>0</v>
      </c>
      <c r="HY153" s="19">
        <f t="shared" ca="1" si="1214"/>
        <v>0</v>
      </c>
      <c r="HZ153" s="19">
        <f t="shared" ca="1" si="1214"/>
        <v>0</v>
      </c>
      <c r="IA153" s="19">
        <f t="shared" ca="1" si="1214"/>
        <v>0</v>
      </c>
      <c r="IB153" s="19">
        <f t="shared" ca="1" si="1214"/>
        <v>0</v>
      </c>
      <c r="IC153" s="19">
        <f t="shared" ca="1" si="1214"/>
        <v>0</v>
      </c>
      <c r="ID153" s="19">
        <f t="shared" ca="1" si="1214"/>
        <v>0</v>
      </c>
      <c r="IE153" s="5">
        <f t="shared" ref="IE153:IE158" si="1215">INDEX(i.TOL,$N153,IE$7)</f>
        <v>67</v>
      </c>
      <c r="IF153" s="9"/>
      <c r="IG153" s="5">
        <f t="shared" ref="IG153:IJ158" si="1216">INDEX(i.FlkStrctr,$M153,IG$7)</f>
        <v>1</v>
      </c>
      <c r="IH153" s="5" t="b">
        <f t="shared" si="1216"/>
        <v>0</v>
      </c>
      <c r="II153" s="19">
        <f t="shared" ref="II153:JI158" ca="1" si="1217">OFFSET(II$5,$B153,0)</f>
        <v>0</v>
      </c>
      <c r="IJ153" s="5">
        <f t="shared" si="1216"/>
        <v>55</v>
      </c>
      <c r="IK153" s="19">
        <f t="shared" ca="1" si="1217"/>
        <v>1</v>
      </c>
      <c r="IL153" s="19">
        <f t="shared" ca="1" si="1217"/>
        <v>0</v>
      </c>
      <c r="IM153" s="19">
        <f t="shared" ca="1" si="1217"/>
        <v>0</v>
      </c>
      <c r="IN153" s="19">
        <f t="shared" ca="1" si="1217"/>
        <v>0</v>
      </c>
      <c r="IO153" s="19">
        <f t="shared" ca="1" si="1217"/>
        <v>0</v>
      </c>
      <c r="IP153" s="19">
        <f t="shared" ca="1" si="1217"/>
        <v>0</v>
      </c>
      <c r="IQ153" s="19">
        <f t="shared" ca="1" si="1217"/>
        <v>0</v>
      </c>
      <c r="IR153" s="19">
        <f t="shared" ca="1" si="1217"/>
        <v>0</v>
      </c>
      <c r="IS153" s="19">
        <f t="shared" ca="1" si="1217"/>
        <v>0</v>
      </c>
      <c r="IT153" s="19">
        <f t="shared" ca="1" si="1217"/>
        <v>0</v>
      </c>
      <c r="IU153" s="19">
        <f t="shared" ca="1" si="1217"/>
        <v>0</v>
      </c>
      <c r="IV153" s="19">
        <f t="shared" ca="1" si="1217"/>
        <v>0</v>
      </c>
      <c r="IW153" s="19">
        <f t="shared" ca="1" si="1217"/>
        <v>0</v>
      </c>
      <c r="IX153" s="19">
        <f t="shared" ca="1" si="1217"/>
        <v>0</v>
      </c>
      <c r="IY153" s="19">
        <f t="shared" ca="1" si="1217"/>
        <v>0</v>
      </c>
      <c r="IZ153" s="19">
        <f t="shared" ca="1" si="1217"/>
        <v>0</v>
      </c>
      <c r="JA153" s="19">
        <f t="shared" ca="1" si="1217"/>
        <v>0</v>
      </c>
      <c r="JB153" s="19">
        <f t="shared" ca="1" si="1217"/>
        <v>0</v>
      </c>
      <c r="JC153" s="19">
        <f t="shared" ca="1" si="1217"/>
        <v>0</v>
      </c>
      <c r="JD153" s="19">
        <f t="shared" ca="1" si="1217"/>
        <v>0</v>
      </c>
      <c r="JE153" s="19">
        <f t="shared" ca="1" si="1217"/>
        <v>0</v>
      </c>
      <c r="JF153" s="19">
        <f t="shared" ca="1" si="1217"/>
        <v>0</v>
      </c>
      <c r="JG153" s="19">
        <f t="shared" ca="1" si="1217"/>
        <v>1</v>
      </c>
      <c r="JH153" s="19">
        <f t="shared" ca="1" si="1217"/>
        <v>0</v>
      </c>
      <c r="JI153" s="19">
        <f t="shared" ca="1" si="1217"/>
        <v>1</v>
      </c>
      <c r="JJ153" s="9"/>
      <c r="JK153" s="5" t="b">
        <f t="shared" ref="JK153:JK158" ca="1" si="1218">IF($L153&lt;&gt;0,INDEX(i.cropgraze_inc,$L153,JK$7),OFFSET(JK$5,$B153,0))</f>
        <v>0</v>
      </c>
      <c r="JL153" s="477" t="b">
        <v>1</v>
      </c>
      <c r="JM153" s="477">
        <v>9.8159999999999989</v>
      </c>
      <c r="JN153" s="5" t="b">
        <f t="shared" ref="JN153:JP158" si="1219">($N153=JN$11)</f>
        <v>0</v>
      </c>
      <c r="JO153" s="5" t="b">
        <f t="shared" si="1219"/>
        <v>0</v>
      </c>
      <c r="JP153" s="5" t="b">
        <f t="shared" si="1219"/>
        <v>1</v>
      </c>
      <c r="JQ153" s="144">
        <f>$O153</f>
        <v>1</v>
      </c>
      <c r="JR153" s="144">
        <f t="shared" ref="JR153" si="1220">$O153</f>
        <v>1</v>
      </c>
      <c r="JS153" s="12" t="s">
        <v>34</v>
      </c>
      <c r="JT153" s="12" t="s">
        <v>34</v>
      </c>
      <c r="JU153" s="12" t="s">
        <v>34</v>
      </c>
      <c r="JV153" s="12" t="s">
        <v>34</v>
      </c>
      <c r="JW153" s="12">
        <v>1</v>
      </c>
      <c r="JX153" s="12">
        <v>0.66</v>
      </c>
      <c r="JY153" s="244" t="s">
        <v>34</v>
      </c>
      <c r="JZ153" s="5" t="b" cm="1">
        <f t="array" ref="JZ153">IF(OR(KA153:KH153&lt;&gt;"-"),TRUE,"-")</f>
        <v>1</v>
      </c>
      <c r="KA153" s="12">
        <v>2</v>
      </c>
      <c r="KB153" s="12">
        <v>2</v>
      </c>
      <c r="KC153" s="12">
        <v>2</v>
      </c>
      <c r="KD153" s="12">
        <v>2</v>
      </c>
      <c r="KE153" s="12">
        <v>2</v>
      </c>
      <c r="KF153" s="12">
        <v>2</v>
      </c>
      <c r="KG153" s="12">
        <v>2</v>
      </c>
      <c r="KH153" s="12">
        <v>2</v>
      </c>
      <c r="KI153" s="5" t="str">
        <f t="array" ref="KI153">IF(OR(KJ153:KP153&lt;&gt;"-"),TRUE,"-")</f>
        <v>-</v>
      </c>
      <c r="KJ153" s="12" t="s">
        <v>34</v>
      </c>
      <c r="KK153" s="12" t="s">
        <v>34</v>
      </c>
      <c r="KL153" s="12" t="s">
        <v>34</v>
      </c>
      <c r="KM153" s="12" t="s">
        <v>34</v>
      </c>
      <c r="KN153" s="12" t="s">
        <v>34</v>
      </c>
      <c r="KO153" s="12" t="s">
        <v>34</v>
      </c>
      <c r="KP153" s="12" t="s">
        <v>34</v>
      </c>
      <c r="KQ153" s="12" t="b">
        <v>0</v>
      </c>
      <c r="KR153" s="144">
        <f t="shared" ref="KR153:KR158" si="1221">IF($AI153=6,0,$KS153)</f>
        <v>2</v>
      </c>
      <c r="KS153" s="12">
        <v>2</v>
      </c>
      <c r="KT153" s="12" t="b">
        <v>0</v>
      </c>
      <c r="KU153" s="12" t="s">
        <v>34</v>
      </c>
      <c r="KV153" s="5" t="str">
        <f t="shared" ref="KV153:KY158" si="1222">INDEX(i.FlkStrctr,$M153,KV$7)</f>
        <v>-</v>
      </c>
      <c r="KW153" s="5" t="str">
        <f t="shared" si="1222"/>
        <v>-</v>
      </c>
      <c r="KX153" s="5" t="str">
        <f t="shared" si="1222"/>
        <v>-</v>
      </c>
      <c r="KY153" s="5" t="str">
        <f t="shared" si="1222"/>
        <v>-</v>
      </c>
      <c r="KZ153" s="12" t="b">
        <v>0</v>
      </c>
      <c r="LA153" s="244" t="s">
        <v>34</v>
      </c>
      <c r="LB153" s="244" t="s">
        <v>34</v>
      </c>
      <c r="LC153" s="12" t="b">
        <v>1</v>
      </c>
      <c r="LD153" s="12">
        <v>0.75</v>
      </c>
      <c r="LE153" s="144">
        <f>LD153</f>
        <v>0.75</v>
      </c>
      <c r="LF153" s="12">
        <v>0.99</v>
      </c>
      <c r="LG153" s="12">
        <v>0.5</v>
      </c>
      <c r="LH153" s="12">
        <v>0</v>
      </c>
      <c r="LI153" s="12">
        <v>0</v>
      </c>
      <c r="LJ153" s="12" t="s">
        <v>34</v>
      </c>
      <c r="LK153" s="5" cm="1">
        <f t="array" ref="LK153">INDEX(i.meatgrid,$Q153,LK$7)</f>
        <v>1092</v>
      </c>
      <c r="LL153" s="19" t="str">
        <f t="shared" ref="LL153:LO158" ca="1" si="1223">OFFSET(LL$5,$B153,0)</f>
        <v>-</v>
      </c>
      <c r="LM153" s="5">
        <f t="shared" ref="LM153:LM158" si="1224">INDEX(i.conservation,$W153+1,$N153)</f>
        <v>1</v>
      </c>
      <c r="LN153" s="9"/>
      <c r="LO153" s="19">
        <f t="shared" ref="LO153:LR158" ca="1" si="1225">OFFSET(LO$5,$B153,0)</f>
        <v>70</v>
      </c>
      <c r="LP153" s="19">
        <f t="shared" ca="1" si="1225"/>
        <v>50</v>
      </c>
      <c r="LQ153" s="19">
        <f t="shared" ca="1" si="1225"/>
        <v>80</v>
      </c>
      <c r="LR153" s="19">
        <f t="shared" ca="1" si="1225"/>
        <v>50</v>
      </c>
      <c r="LS153" s="5" t="b" cm="1">
        <f t="array" ref="LS153">INDEX(i.meatgrid,$Q153,LS$7)</f>
        <v>1</v>
      </c>
      <c r="LT153" s="5" t="b" cm="1">
        <f t="array" ref="LT153">INDEX(i.meatgrid,$Q153,LT$7)</f>
        <v>0</v>
      </c>
      <c r="LU153" s="5" t="str" cm="1">
        <f t="array" ref="LU153">INDEX(i.meatgrid,$Q153,LU$7)</f>
        <v>-</v>
      </c>
      <c r="LV153" s="5" t="str" cm="1">
        <f t="array" ref="LV153">INDEX(i.meatgrid,$Q153,LV$7)</f>
        <v>-</v>
      </c>
      <c r="LW153" s="19">
        <f t="shared" ref="LW153:LW158" ca="1" si="1226">OFFSET(LW$5,$B153,0)</f>
        <v>1</v>
      </c>
      <c r="LX153" s="5">
        <f t="shared" ref="LX153:LX158" si="1227">INDEX(i.MeatPrices,$S153,LX$7)</f>
        <v>1</v>
      </c>
      <c r="LY153" s="5" cm="1">
        <f t="array" ref="LY153">INDEX(i.meatgrid,$Q153,LY$7)</f>
        <v>0</v>
      </c>
      <c r="LZ153" s="5" cm="1">
        <f t="array" ref="LZ153">INDEX(i.meatgrid,$Q153,LZ$7)</f>
        <v>0</v>
      </c>
      <c r="MA153" s="5" cm="1">
        <f t="array" ref="MA153">INDEX(i.meatgrid,$Q153,MA$7)</f>
        <v>0</v>
      </c>
      <c r="MB153" s="5" cm="1">
        <f t="array" ref="MB153">INDEX(i.meatgrid,$Q153,MB$7)</f>
        <v>0</v>
      </c>
      <c r="MC153" s="5" cm="1">
        <f t="array" ref="MC153">INDEX(i.meatgrid,$Q153,MC$7)</f>
        <v>0</v>
      </c>
      <c r="MD153" s="5" cm="1">
        <f t="array" ref="MD153">INDEX(i.meatgrid,$Q153,MD$7)</f>
        <v>1</v>
      </c>
      <c r="ME153" s="5" cm="1">
        <f t="array" ref="ME153">INDEX(i.meatgrid,$Q153,ME$7)</f>
        <v>1</v>
      </c>
      <c r="MF153" s="5" cm="1">
        <f t="array" ref="MF153">INDEX(i.meatgrid,$Q153,MF$7)</f>
        <v>1</v>
      </c>
      <c r="MG153" s="19">
        <f t="shared" ref="MG153:MG158" ca="1" si="1228">OFFSET(MG$5,$B153,0)</f>
        <v>1</v>
      </c>
      <c r="MH153" s="9"/>
      <c r="MI153" s="19" t="b">
        <f t="shared" ref="MI153:MX158" ca="1" si="1229">OFFSET(MI$5,$B153,0)</f>
        <v>0</v>
      </c>
      <c r="MJ153" s="19" t="b">
        <f t="shared" ca="1" si="1229"/>
        <v>0</v>
      </c>
      <c r="MK153" s="19">
        <f ca="1">OFFSET(MK$5,$B153,0)</f>
        <v>1</v>
      </c>
      <c r="ML153" s="19">
        <f t="shared" ref="ML153:ON158" ca="1" si="1230">OFFSET(ML$5,$B153,0)</f>
        <v>0.75</v>
      </c>
      <c r="MM153" s="19">
        <f t="shared" ca="1" si="1230"/>
        <v>0.75</v>
      </c>
      <c r="MN153" s="19">
        <f t="shared" ca="1" si="1230"/>
        <v>0.8</v>
      </c>
      <c r="MO153" s="19">
        <f t="shared" ca="1" si="1230"/>
        <v>0.82499999999999996</v>
      </c>
      <c r="MP153" s="19">
        <f t="shared" ca="1" si="1230"/>
        <v>0.875</v>
      </c>
      <c r="MQ153" s="19">
        <f t="shared" ca="1" si="1230"/>
        <v>0.9</v>
      </c>
      <c r="MR153" s="19">
        <f t="shared" ca="1" si="1230"/>
        <v>1</v>
      </c>
      <c r="MS153" s="19">
        <f t="shared" ca="1" si="1230"/>
        <v>0.875</v>
      </c>
      <c r="MT153" s="19" t="b">
        <f t="shared" ca="1" si="1230"/>
        <v>1</v>
      </c>
      <c r="MU153" s="19">
        <f t="shared" ca="1" si="1230"/>
        <v>74.989999999999995</v>
      </c>
      <c r="MV153" s="19" t="str">
        <f t="shared" ca="1" si="1230"/>
        <v>-</v>
      </c>
      <c r="MW153" s="19" t="str">
        <f t="shared" ca="1" si="1230"/>
        <v>-</v>
      </c>
      <c r="MX153" s="19" t="str">
        <f t="shared" ca="1" si="1230"/>
        <v>-</v>
      </c>
      <c r="MY153" s="19" t="str">
        <f t="shared" ca="1" si="1230"/>
        <v>-</v>
      </c>
      <c r="MZ153" s="19" t="str">
        <f t="shared" ca="1" si="1230"/>
        <v>-</v>
      </c>
      <c r="NA153" s="19" t="str">
        <f t="shared" ca="1" si="1230"/>
        <v>-</v>
      </c>
      <c r="NB153" s="19" t="str">
        <f t="shared" ca="1" si="1230"/>
        <v>-</v>
      </c>
      <c r="NC153" s="19">
        <f t="shared" ca="1" si="1230"/>
        <v>36.99</v>
      </c>
      <c r="ND153" s="19">
        <f t="shared" ca="1" si="1230"/>
        <v>36.99</v>
      </c>
      <c r="NE153" s="19" t="str">
        <f t="shared" ca="1" si="1230"/>
        <v>-</v>
      </c>
      <c r="NF153" s="19" t="str">
        <f t="shared" ca="1" si="1230"/>
        <v>-</v>
      </c>
      <c r="NG153" s="19" t="str">
        <f t="shared" ca="1" si="1230"/>
        <v>-</v>
      </c>
      <c r="NH153" s="19" t="str">
        <f t="shared" ca="1" si="1230"/>
        <v>-</v>
      </c>
      <c r="NI153" s="19" t="str">
        <f t="shared" ca="1" si="1230"/>
        <v>-</v>
      </c>
      <c r="NJ153" s="19">
        <f t="shared" ca="1" si="1230"/>
        <v>49.99</v>
      </c>
      <c r="NK153" s="19">
        <f t="shared" ca="1" si="1230"/>
        <v>49.99</v>
      </c>
      <c r="NL153" s="19">
        <f t="shared" ca="1" si="1230"/>
        <v>49.99</v>
      </c>
      <c r="NM153" s="19">
        <f t="shared" ca="1" si="1230"/>
        <v>49.99</v>
      </c>
      <c r="NN153" s="19">
        <f t="shared" ca="1" si="1230"/>
        <v>49.99</v>
      </c>
      <c r="NO153" s="19">
        <f t="shared" ca="1" si="1230"/>
        <v>49.99</v>
      </c>
      <c r="NP153" s="19">
        <f t="shared" ca="1" si="1230"/>
        <v>49.99</v>
      </c>
      <c r="NQ153" s="19">
        <f t="shared" ca="1" si="1230"/>
        <v>49.99</v>
      </c>
      <c r="NR153" s="19">
        <f t="shared" ca="1" si="1230"/>
        <v>412.99</v>
      </c>
      <c r="NS153" s="19">
        <f t="shared" ca="1" si="1230"/>
        <v>412.99</v>
      </c>
      <c r="NT153" s="19" t="str">
        <f t="shared" ca="1" si="1230"/>
        <v>-</v>
      </c>
      <c r="NU153" s="19" t="str">
        <f t="shared" ca="1" si="1230"/>
        <v>-</v>
      </c>
      <c r="NV153" s="19" t="str">
        <f t="shared" ca="1" si="1230"/>
        <v>-</v>
      </c>
      <c r="NW153" s="19" t="str">
        <f t="shared" ca="1" si="1230"/>
        <v>-</v>
      </c>
      <c r="NX153" s="19" t="str">
        <f t="shared" ca="1" si="1230"/>
        <v>-</v>
      </c>
      <c r="NY153" s="19">
        <f t="shared" ca="1" si="1230"/>
        <v>6.8900000000000006</v>
      </c>
      <c r="NZ153" s="19">
        <f t="shared" ca="1" si="1230"/>
        <v>6.8900000000000006</v>
      </c>
      <c r="OA153" s="19">
        <f t="shared" ca="1" si="1230"/>
        <v>6.8900000000000006</v>
      </c>
      <c r="OB153" s="19">
        <f t="shared" ca="1" si="1230"/>
        <v>6.8900000000000006</v>
      </c>
      <c r="OC153" s="19">
        <f t="shared" ca="1" si="1230"/>
        <v>6.8900000000000006</v>
      </c>
      <c r="OD153" s="19">
        <f t="shared" ca="1" si="1230"/>
        <v>6.8900000000000006</v>
      </c>
      <c r="OE153" s="19">
        <f t="shared" ca="1" si="1230"/>
        <v>6.8900000000000006</v>
      </c>
      <c r="OF153" s="19">
        <f t="shared" ca="1" si="1230"/>
        <v>6.8900000000000006</v>
      </c>
      <c r="OG153" s="19">
        <f t="shared" ca="1" si="1230"/>
        <v>346.99</v>
      </c>
      <c r="OH153" s="19">
        <f t="shared" ca="1" si="1230"/>
        <v>346.99</v>
      </c>
      <c r="OI153" s="19" t="str">
        <f t="shared" ca="1" si="1230"/>
        <v>-</v>
      </c>
      <c r="OJ153" s="19" t="str">
        <f t="shared" ca="1" si="1230"/>
        <v>-</v>
      </c>
      <c r="OK153" s="19" t="str">
        <f t="shared" ca="1" si="1230"/>
        <v>-</v>
      </c>
      <c r="OL153" s="19" t="str">
        <f t="shared" ca="1" si="1230"/>
        <v>-</v>
      </c>
      <c r="OM153" s="19" t="str">
        <f t="shared" ca="1" si="1230"/>
        <v>-</v>
      </c>
      <c r="ON153" s="19">
        <f t="shared" ca="1" si="1230"/>
        <v>0</v>
      </c>
      <c r="OO153" s="24">
        <v>0</v>
      </c>
    </row>
    <row r="154" spans="1:405" outlineLevel="2">
      <c r="A154" s="21">
        <f t="shared" si="158"/>
        <v>149</v>
      </c>
      <c r="B154" s="29">
        <f ca="1">OFFSET(B154,-1,-1)</f>
        <v>148</v>
      </c>
      <c r="C154">
        <v>204</v>
      </c>
      <c r="D154" s="144" t="str">
        <f t="shared" ca="1" si="1192"/>
        <v>GSM</v>
      </c>
      <c r="E154" t="b">
        <v>0</v>
      </c>
      <c r="F154" t="b">
        <v>0</v>
      </c>
      <c r="G154" t="b">
        <f t="shared" si="1193"/>
        <v>0</v>
      </c>
      <c r="H154" s="237">
        <f ca="1">OFFSET(H154,-1,0)</f>
        <v>2</v>
      </c>
      <c r="I154" s="237">
        <f t="shared" ref="I154:T158" ca="1" si="1231">OFFSET(I154,-1,0)</f>
        <v>1</v>
      </c>
      <c r="J154" s="237" t="str">
        <f t="shared" ca="1" si="1231"/>
        <v/>
      </c>
      <c r="K154" s="237">
        <f t="shared" ca="1" si="1231"/>
        <v>2</v>
      </c>
      <c r="L154" s="237">
        <f t="shared" ca="1" si="1231"/>
        <v>2</v>
      </c>
      <c r="M154" s="237">
        <f t="shared" ca="1" si="1231"/>
        <v>2</v>
      </c>
      <c r="N154" s="237">
        <f t="shared" ca="1" si="1231"/>
        <v>3</v>
      </c>
      <c r="O154" s="237">
        <f t="shared" ca="1" si="1231"/>
        <v>1</v>
      </c>
      <c r="P154" s="237">
        <f t="shared" ca="1" si="1231"/>
        <v>1</v>
      </c>
      <c r="Q154" s="237">
        <f t="shared" ca="1" si="1231"/>
        <v>7</v>
      </c>
      <c r="R154" s="237">
        <f t="shared" ca="1" si="1231"/>
        <v>1</v>
      </c>
      <c r="S154" s="237">
        <f t="shared" ca="1" si="1231"/>
        <v>1</v>
      </c>
      <c r="T154" s="237">
        <f t="shared" ca="1" si="1231"/>
        <v>1</v>
      </c>
      <c r="U154" s="275"/>
      <c r="V154" s="275"/>
      <c r="W154" s="237">
        <f t="shared" ref="W154:W158" ca="1" si="1232">OFFSET(W154,-1,0)</f>
        <v>0</v>
      </c>
      <c r="X154" s="275"/>
      <c r="Y154" s="275">
        <f t="shared" ref="Y154:AE157" ca="1" si="1233">OFFSET(Y154,-1,0)</f>
        <v>0</v>
      </c>
      <c r="Z154" s="275">
        <f t="shared" ca="1" si="1233"/>
        <v>0</v>
      </c>
      <c r="AA154" s="275">
        <f t="shared" ca="1" si="1233"/>
        <v>0</v>
      </c>
      <c r="AB154" s="275">
        <f t="shared" ca="1" si="1233"/>
        <v>0</v>
      </c>
      <c r="AC154" s="275">
        <f t="shared" ca="1" si="1233"/>
        <v>0</v>
      </c>
      <c r="AD154" s="275">
        <f t="shared" ca="1" si="1233"/>
        <v>0</v>
      </c>
      <c r="AE154" s="275">
        <f t="shared" ca="1" si="1233"/>
        <v>0</v>
      </c>
      <c r="AF154" s="144">
        <f ca="1">INDEX(CHOOSE($N154,DataAutumn!i.AdultDrys,DataWinter!i.AdultDrys,DataSpring!i.AdultDrys),1,$M154)</f>
        <v>3</v>
      </c>
      <c r="AG154" s="5">
        <f t="shared" ca="1" si="1194"/>
        <v>2</v>
      </c>
      <c r="AH154" s="5">
        <f t="shared" ca="1" si="1194"/>
        <v>0</v>
      </c>
      <c r="AI154" s="5">
        <f t="shared" ca="1" si="1195"/>
        <v>1</v>
      </c>
      <c r="AJ154">
        <f t="shared" ca="1" si="1196"/>
        <v>1</v>
      </c>
      <c r="AL154" s="231" t="str">
        <f ca="1">TEXT(LEFT(OFFSET(AL154,-1,0),5)+1,"00000")&amp;MID(OFFSET(AL154,-1,0),6,FIND(" ",OFFSET(AL154,-1,0),7)-5)
&amp; $D154           &amp; " Day"&amp;INDEX(i.DOY,$N154,1)              &amp; IF($IG154=0," FWM","")&amp;IF($IG154=1," MWM","")&amp;IF($IG154=5," Mat","")&amp;IF($IH154=TRUE,"&amp;BBT","    ")
&amp;INDEX(DataMaster!$B$98:$B$104,$Q154,0)    &amp;IF(JL154," SR"&amp;JM154,"")&amp; " WP"&amp;TEXT($LW154*100,"000p")           &amp; " MP"&amp;TEXT($LX154*100,"000p")           &amp; " GP"&amp;TEXT($MG154*100,"000p")
&amp; " (F"&amp;3+COUNTIF($CV154:$CY154,TRUE)&amp;3&amp;"N"&amp;$DM154&amp;$DN154&amp;")"</f>
        <v>00002 FeedSupply_DSP GSM Day204 MWM    Older Mutton SR9.816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197"/>
        <v>0</v>
      </c>
      <c r="AY154" s="5" t="str">
        <f t="shared" ca="1" si="1197"/>
        <v>-</v>
      </c>
      <c r="AZ154" s="5" t="b">
        <f t="shared" ca="1" si="1197"/>
        <v>0</v>
      </c>
      <c r="BA154" s="5" t="b">
        <f t="shared" ca="1" si="1197"/>
        <v>1</v>
      </c>
      <c r="BB154" s="5" t="b">
        <f t="shared" ca="1" si="1197"/>
        <v>1</v>
      </c>
      <c r="BC154" s="144">
        <f t="shared" ca="1" si="1197"/>
        <v>0</v>
      </c>
      <c r="BD154" s="19" t="b">
        <f t="shared" ca="1" si="1198"/>
        <v>1</v>
      </c>
      <c r="BE154" s="9"/>
      <c r="BF154" s="5" t="str">
        <f t="shared" ca="1" si="1199"/>
        <v>-</v>
      </c>
      <c r="BG154" s="19" t="str">
        <f t="shared" ca="1" si="1200"/>
        <v>-</v>
      </c>
      <c r="BH154" s="19" t="str">
        <f t="shared" ca="1" si="1200"/>
        <v>-</v>
      </c>
      <c r="BI154" s="19" t="str">
        <f t="shared" ca="1" si="1200"/>
        <v>-</v>
      </c>
      <c r="BJ154" s="5" t="str">
        <f t="shared" ca="1" si="1201"/>
        <v>-</v>
      </c>
      <c r="BK154" s="19" t="str">
        <f t="shared" ca="1" si="1202"/>
        <v>-</v>
      </c>
      <c r="BL154" s="5" t="str">
        <f t="shared" ca="1" si="1203"/>
        <v>-</v>
      </c>
      <c r="BM154" s="19" t="str">
        <f t="shared" ca="1" si="1204"/>
        <v>-</v>
      </c>
      <c r="BN154" s="19" t="str">
        <f t="shared" ca="1" si="1204"/>
        <v>-</v>
      </c>
      <c r="BO154" s="19" t="str">
        <f t="shared" ca="1" si="1204"/>
        <v>-</v>
      </c>
      <c r="BP154" s="5" t="str">
        <f t="shared" ca="1" si="1205"/>
        <v>-</v>
      </c>
      <c r="BQ154" s="9"/>
      <c r="BR154" s="19" t="str">
        <f t="shared" ca="1" si="1206"/>
        <v>-</v>
      </c>
      <c r="BS154" s="19" t="str">
        <f t="shared" ca="1" si="1206"/>
        <v>-</v>
      </c>
      <c r="BT154" s="19" t="str">
        <f t="shared" ca="1" si="1206"/>
        <v>-</v>
      </c>
      <c r="BU154" s="19" t="str">
        <f t="shared" ca="1" si="1206"/>
        <v>-</v>
      </c>
      <c r="BV154" s="19" t="str">
        <f t="shared" ca="1" si="1206"/>
        <v>-</v>
      </c>
      <c r="BW154" s="19" t="str">
        <f t="shared" ca="1" si="1206"/>
        <v>-</v>
      </c>
      <c r="BX154" s="19" t="str">
        <f t="shared" ca="1" si="1206"/>
        <v>-</v>
      </c>
      <c r="BY154" s="19" t="str">
        <f t="shared" ca="1" si="1206"/>
        <v>-</v>
      </c>
      <c r="BZ154" s="19" t="str">
        <f t="shared" ca="1" si="1206"/>
        <v>-</v>
      </c>
      <c r="CA154" s="19" t="str">
        <f t="shared" ca="1" si="1206"/>
        <v>-</v>
      </c>
      <c r="CB154" s="9"/>
      <c r="CC154" s="12" t="b">
        <v>1</v>
      </c>
      <c r="CD154" s="12" t="b">
        <v>0</v>
      </c>
      <c r="CE154" s="12" t="b">
        <v>1</v>
      </c>
      <c r="CF154" s="12">
        <f ca="1">VALUE($Q154&amp;$S154&amp;"01")</f>
        <v>7101</v>
      </c>
      <c r="CG154" s="12" t="b">
        <v>0</v>
      </c>
      <c r="CH154" s="12" t="s">
        <v>34</v>
      </c>
      <c r="CI154" s="19" t="b">
        <f t="shared" ref="CI154:CM158" ca="1" si="1234">OFFSET(CI$5,$B154,0)</f>
        <v>1</v>
      </c>
      <c r="CJ154" s="12">
        <f ca="1">VALUE($Q154&amp;$S154&amp;"02")</f>
        <v>7102</v>
      </c>
      <c r="CK154" s="19" t="str">
        <f t="shared" ca="1" si="1234"/>
        <v>-</v>
      </c>
      <c r="CL154" s="19">
        <f t="shared" ca="1" si="1234"/>
        <v>1</v>
      </c>
      <c r="CM154" s="19">
        <f t="shared" ca="1" si="1234"/>
        <v>1</v>
      </c>
      <c r="CN154" s="9"/>
      <c r="CO154" s="444">
        <f t="shared" ca="1" si="1208"/>
        <v>652</v>
      </c>
      <c r="CP154" s="444">
        <f t="shared" ca="1" si="1208"/>
        <v>686</v>
      </c>
      <c r="CQ154" s="444">
        <f t="shared" ca="1" si="1208"/>
        <v>721</v>
      </c>
      <c r="CR154" s="152">
        <f t="shared" ca="1" si="1209"/>
        <v>378</v>
      </c>
      <c r="CS154" s="152">
        <f t="shared" ca="1" si="1209"/>
        <v>413</v>
      </c>
      <c r="CT154" s="152">
        <f t="shared" ca="1" si="1209"/>
        <v>448</v>
      </c>
      <c r="CU154" s="19" t="str">
        <f t="shared" ca="1" si="1210"/>
        <v>-</v>
      </c>
      <c r="CV154" s="12" t="b">
        <v>0</v>
      </c>
      <c r="CW154" s="12" t="b">
        <v>0</v>
      </c>
      <c r="CX154" s="12" t="b">
        <v>0</v>
      </c>
      <c r="CY154" s="12" t="b">
        <v>0</v>
      </c>
      <c r="CZ154" s="19" t="b">
        <f t="shared" ca="1" si="1210"/>
        <v>1</v>
      </c>
      <c r="DA154" s="19">
        <f t="shared" ca="1" si="1210"/>
        <v>0</v>
      </c>
      <c r="DB154" s="19">
        <f t="shared" ca="1" si="1210"/>
        <v>0</v>
      </c>
      <c r="DC154" s="19">
        <f t="shared" ca="1" si="1210"/>
        <v>0</v>
      </c>
      <c r="DD154" s="19">
        <f t="shared" ca="1" si="1210"/>
        <v>0</v>
      </c>
      <c r="DE154" s="19">
        <f t="shared" ca="1" si="1210"/>
        <v>0</v>
      </c>
      <c r="DF154" s="19">
        <f t="shared" ca="1" si="1210"/>
        <v>0</v>
      </c>
      <c r="DG154" s="19">
        <f t="shared" ca="1" si="1210"/>
        <v>0</v>
      </c>
      <c r="DH154" s="19">
        <f t="shared" ca="1" si="1210"/>
        <v>0</v>
      </c>
      <c r="DI154" s="19">
        <f t="shared" ca="1" si="1210"/>
        <v>0</v>
      </c>
      <c r="DJ154" s="19">
        <f t="shared" ca="1" si="1210"/>
        <v>0</v>
      </c>
      <c r="DK154" s="19">
        <f t="shared" ca="1" si="1210"/>
        <v>0</v>
      </c>
      <c r="DL154" s="19">
        <f t="shared" ca="1" si="1211"/>
        <v>0</v>
      </c>
      <c r="DM154" s="12">
        <v>3</v>
      </c>
      <c r="DN154" s="12">
        <v>3</v>
      </c>
      <c r="DO154" s="12">
        <v>0</v>
      </c>
      <c r="DP154" s="12">
        <v>2</v>
      </c>
      <c r="DQ154" s="12">
        <v>-2</v>
      </c>
      <c r="DR154" s="19" t="str">
        <f t="shared" ca="1" si="1211"/>
        <v>-</v>
      </c>
      <c r="DS154" s="19" t="str">
        <f t="shared" ca="1" si="1211"/>
        <v>-</v>
      </c>
      <c r="DT154" s="19" t="str">
        <f t="shared" ca="1" si="1211"/>
        <v>-</v>
      </c>
      <c r="DU154" s="251">
        <f t="shared" ref="DU154:DU157" si="1235">DO154</f>
        <v>0</v>
      </c>
      <c r="DV154" s="251">
        <f>DP154</f>
        <v>2</v>
      </c>
      <c r="DW154" s="251">
        <f t="shared" ref="DW154:DW157" si="1236">DQ154</f>
        <v>-2</v>
      </c>
      <c r="DX154" s="19" t="str">
        <f t="shared" ca="1" si="1211"/>
        <v>-</v>
      </c>
      <c r="DY154" s="19" t="str">
        <f t="shared" ca="1" si="1211"/>
        <v>-</v>
      </c>
      <c r="DZ154" s="19" t="str">
        <f t="shared" ca="1" si="1211"/>
        <v>-</v>
      </c>
      <c r="EA154" s="19" t="str">
        <f t="shared" ca="1" si="1211"/>
        <v>-</v>
      </c>
      <c r="EB154" s="19" t="str">
        <f t="shared" ca="1" si="1211"/>
        <v>-</v>
      </c>
      <c r="EC154" s="19" t="str">
        <f t="shared" ca="1" si="1211"/>
        <v>-</v>
      </c>
      <c r="ED154" s="19">
        <f t="shared" ca="1" si="1211"/>
        <v>0</v>
      </c>
      <c r="EE154" s="19">
        <f t="shared" ca="1" si="1211"/>
        <v>0</v>
      </c>
      <c r="EF154" s="19">
        <f t="shared" ca="1" si="1211"/>
        <v>0</v>
      </c>
      <c r="EG154" s="19">
        <f t="shared" ca="1" si="1211"/>
        <v>0</v>
      </c>
      <c r="EH154" s="19">
        <f t="shared" ca="1" si="1211"/>
        <v>0</v>
      </c>
      <c r="EI154" s="19">
        <f t="shared" ca="1" si="1211"/>
        <v>0</v>
      </c>
      <c r="EJ154" s="19">
        <f t="shared" ca="1" si="1211"/>
        <v>0</v>
      </c>
      <c r="EK154" s="19">
        <f t="shared" ca="1" si="1211"/>
        <v>0</v>
      </c>
      <c r="EL154" s="19">
        <f t="shared" ca="1" si="1211"/>
        <v>0</v>
      </c>
      <c r="EM154" s="19">
        <f t="shared" ca="1" si="1211"/>
        <v>0</v>
      </c>
      <c r="EN154" s="19">
        <f t="shared" ca="1" si="1211"/>
        <v>0</v>
      </c>
      <c r="EO154" s="19">
        <f t="shared" ca="1" si="1211"/>
        <v>0</v>
      </c>
      <c r="EP154" s="19">
        <f t="shared" ca="1" si="1211"/>
        <v>0</v>
      </c>
      <c r="EQ154" s="19">
        <f t="shared" ca="1" si="1211"/>
        <v>0</v>
      </c>
      <c r="ER154" s="19">
        <f t="shared" ca="1" si="1211"/>
        <v>0</v>
      </c>
      <c r="ES154" s="19">
        <f t="shared" ca="1" si="1211"/>
        <v>0</v>
      </c>
      <c r="ET154" s="19">
        <f t="shared" ca="1" si="1212"/>
        <v>0</v>
      </c>
      <c r="EU154" s="19">
        <f t="shared" ca="1" si="1212"/>
        <v>0</v>
      </c>
      <c r="EV154" s="19">
        <f t="shared" ca="1" si="1212"/>
        <v>0</v>
      </c>
      <c r="EW154" s="19">
        <f t="shared" ca="1" si="1212"/>
        <v>0</v>
      </c>
      <c r="EX154" s="19">
        <f t="shared" ca="1" si="1212"/>
        <v>0</v>
      </c>
      <c r="EY154" s="19">
        <f t="shared" ca="1" si="1212"/>
        <v>0</v>
      </c>
      <c r="EZ154" s="19">
        <f t="shared" ca="1" si="1212"/>
        <v>0</v>
      </c>
      <c r="FA154" s="19">
        <f t="shared" ca="1" si="1212"/>
        <v>0</v>
      </c>
      <c r="FB154" s="19">
        <f t="shared" ca="1" si="1212"/>
        <v>0</v>
      </c>
      <c r="FC154" s="19">
        <f t="shared" ca="1" si="1212"/>
        <v>0</v>
      </c>
      <c r="FD154" s="19">
        <f t="shared" ca="1" si="1212"/>
        <v>0</v>
      </c>
      <c r="FE154" s="19">
        <f t="shared" ca="1" si="1212"/>
        <v>0</v>
      </c>
      <c r="FF154" s="19">
        <f t="shared" ca="1" si="1212"/>
        <v>0</v>
      </c>
      <c r="FG154" s="19">
        <f t="shared" ca="1" si="1212"/>
        <v>0</v>
      </c>
      <c r="FH154" s="19">
        <f t="shared" ca="1" si="1212"/>
        <v>0</v>
      </c>
      <c r="FI154" s="19">
        <f t="shared" ca="1" si="1212"/>
        <v>0</v>
      </c>
      <c r="FJ154" s="19">
        <f t="shared" ca="1" si="1213"/>
        <v>0</v>
      </c>
      <c r="FK154" s="19">
        <f t="shared" ca="1" si="1213"/>
        <v>0</v>
      </c>
      <c r="FL154" s="19">
        <f t="shared" ca="1" si="1213"/>
        <v>0</v>
      </c>
      <c r="FM154" s="19">
        <f t="shared" ca="1" si="1213"/>
        <v>0</v>
      </c>
      <c r="FN154" s="19">
        <f t="shared" ca="1" si="1213"/>
        <v>0</v>
      </c>
      <c r="FO154" s="19">
        <f t="shared" ca="1" si="1213"/>
        <v>0</v>
      </c>
      <c r="FP154" s="19">
        <f t="shared" ca="1" si="1213"/>
        <v>0</v>
      </c>
      <c r="FQ154" s="19">
        <f t="shared" ca="1" si="1213"/>
        <v>0</v>
      </c>
      <c r="FR154" s="19">
        <f t="shared" ca="1" si="1213"/>
        <v>0</v>
      </c>
      <c r="FS154" s="19">
        <f t="shared" ca="1" si="1213"/>
        <v>0</v>
      </c>
      <c r="FT154" s="19">
        <f t="shared" ca="1" si="1213"/>
        <v>0</v>
      </c>
      <c r="FU154" s="19">
        <f t="shared" ca="1" si="1213"/>
        <v>0</v>
      </c>
      <c r="FV154" s="19">
        <f t="shared" ca="1" si="1213"/>
        <v>0</v>
      </c>
      <c r="FW154" s="19">
        <f t="shared" ca="1" si="1213"/>
        <v>0</v>
      </c>
      <c r="FX154" s="19">
        <f t="shared" ca="1" si="1213"/>
        <v>0</v>
      </c>
      <c r="FY154" s="19">
        <f t="shared" ca="1" si="1213"/>
        <v>0</v>
      </c>
      <c r="FZ154" s="19">
        <f t="shared" ca="1" si="1213"/>
        <v>0</v>
      </c>
      <c r="GA154" s="19">
        <f t="shared" ca="1" si="1213"/>
        <v>0</v>
      </c>
      <c r="GB154" s="19">
        <f t="shared" ca="1" si="1213"/>
        <v>0</v>
      </c>
      <c r="GC154" s="19">
        <f t="shared" ca="1" si="1213"/>
        <v>0</v>
      </c>
      <c r="GD154" s="19">
        <f t="shared" ca="1" si="1213"/>
        <v>0</v>
      </c>
      <c r="GE154" s="19">
        <f t="shared" ca="1" si="1213"/>
        <v>0</v>
      </c>
      <c r="GF154" s="19">
        <f t="shared" ca="1" si="1213"/>
        <v>0</v>
      </c>
      <c r="GG154" s="19">
        <f t="shared" ca="1" si="1213"/>
        <v>0</v>
      </c>
      <c r="GH154" s="19">
        <f t="shared" ca="1" si="1213"/>
        <v>0</v>
      </c>
      <c r="GI154" s="19">
        <f t="shared" ca="1" si="1213"/>
        <v>0</v>
      </c>
      <c r="GJ154" s="19">
        <f t="shared" ca="1" si="1213"/>
        <v>0</v>
      </c>
      <c r="GK154" s="19">
        <f t="shared" ca="1" si="1213"/>
        <v>0</v>
      </c>
      <c r="GL154" s="19">
        <f t="shared" ca="1" si="1213"/>
        <v>0</v>
      </c>
      <c r="GM154" s="19">
        <f t="shared" ca="1" si="1213"/>
        <v>0</v>
      </c>
      <c r="GN154" s="19">
        <f t="shared" ca="1" si="1213"/>
        <v>0</v>
      </c>
      <c r="GO154" s="19">
        <f t="shared" ca="1" si="1213"/>
        <v>0</v>
      </c>
      <c r="GP154" s="19">
        <f t="shared" ca="1" si="1213"/>
        <v>0</v>
      </c>
      <c r="GQ154" s="19">
        <f t="shared" ca="1" si="1213"/>
        <v>0</v>
      </c>
      <c r="GR154" s="19">
        <f t="shared" ca="1" si="1213"/>
        <v>0</v>
      </c>
      <c r="GS154" s="19">
        <f t="shared" ca="1" si="1213"/>
        <v>0</v>
      </c>
      <c r="GT154" s="19">
        <f t="shared" ca="1" si="1213"/>
        <v>0</v>
      </c>
      <c r="GU154" s="19">
        <f t="shared" ca="1" si="1213"/>
        <v>0</v>
      </c>
      <c r="GV154" s="19">
        <f t="shared" ca="1" si="1213"/>
        <v>0</v>
      </c>
      <c r="GW154" s="19">
        <f t="shared" ca="1" si="1213"/>
        <v>0</v>
      </c>
      <c r="GX154" s="19">
        <f t="shared" ca="1" si="1213"/>
        <v>0</v>
      </c>
      <c r="GY154" s="19">
        <f t="shared" ca="1" si="1213"/>
        <v>0</v>
      </c>
      <c r="GZ154" s="19">
        <f t="shared" ca="1" si="1213"/>
        <v>0</v>
      </c>
      <c r="HA154" s="19">
        <f t="shared" ca="1" si="1213"/>
        <v>0</v>
      </c>
      <c r="HB154" s="19">
        <f t="shared" ca="1" si="1213"/>
        <v>0</v>
      </c>
      <c r="HC154" s="19">
        <f t="shared" ca="1" si="1213"/>
        <v>0</v>
      </c>
      <c r="HD154" s="19">
        <f t="shared" ca="1" si="1213"/>
        <v>0</v>
      </c>
      <c r="HE154" s="19">
        <f t="shared" ca="1" si="1213"/>
        <v>0</v>
      </c>
      <c r="HF154" s="19">
        <f t="shared" ca="1" si="1213"/>
        <v>0</v>
      </c>
      <c r="HG154" s="19">
        <f t="shared" ca="1" si="1213"/>
        <v>0</v>
      </c>
      <c r="HH154" s="19">
        <f t="shared" ca="1" si="1213"/>
        <v>0</v>
      </c>
      <c r="HI154" s="19">
        <f t="shared" ca="1" si="1213"/>
        <v>0</v>
      </c>
      <c r="HJ154" s="19">
        <f t="shared" ca="1" si="1213"/>
        <v>0</v>
      </c>
      <c r="HK154" s="19">
        <f t="shared" ca="1" si="1213"/>
        <v>0</v>
      </c>
      <c r="HL154" s="19">
        <f t="shared" ca="1" si="1214"/>
        <v>0</v>
      </c>
      <c r="HM154" s="19">
        <f t="shared" ca="1" si="1214"/>
        <v>0</v>
      </c>
      <c r="HN154" s="19">
        <f t="shared" ca="1" si="1214"/>
        <v>0</v>
      </c>
      <c r="HO154" s="19">
        <f t="shared" ca="1" si="1214"/>
        <v>0</v>
      </c>
      <c r="HP154" s="19">
        <f t="shared" ca="1" si="1214"/>
        <v>0</v>
      </c>
      <c r="HQ154" s="19">
        <f t="shared" ca="1" si="1214"/>
        <v>0</v>
      </c>
      <c r="HR154" s="19">
        <f t="shared" ca="1" si="1214"/>
        <v>0</v>
      </c>
      <c r="HS154" s="19">
        <f t="shared" ca="1" si="1214"/>
        <v>0</v>
      </c>
      <c r="HT154" s="19">
        <f t="shared" ca="1" si="1214"/>
        <v>0</v>
      </c>
      <c r="HU154" s="19">
        <f t="shared" ca="1" si="1214"/>
        <v>0</v>
      </c>
      <c r="HV154" s="19">
        <f t="shared" ca="1" si="1214"/>
        <v>0</v>
      </c>
      <c r="HW154" s="19">
        <f t="shared" ca="1" si="1214"/>
        <v>0</v>
      </c>
      <c r="HX154" s="19">
        <f t="shared" ca="1" si="1214"/>
        <v>0</v>
      </c>
      <c r="HY154" s="19">
        <f t="shared" ca="1" si="1214"/>
        <v>0</v>
      </c>
      <c r="HZ154" s="19">
        <f t="shared" ca="1" si="1214"/>
        <v>0</v>
      </c>
      <c r="IA154" s="19">
        <f t="shared" ca="1" si="1214"/>
        <v>0</v>
      </c>
      <c r="IB154" s="19">
        <f t="shared" ca="1" si="1214"/>
        <v>0</v>
      </c>
      <c r="IC154" s="19">
        <f t="shared" ca="1" si="1214"/>
        <v>0</v>
      </c>
      <c r="ID154" s="19">
        <f t="shared" ca="1" si="1214"/>
        <v>0</v>
      </c>
      <c r="IE154" s="5">
        <f t="shared" ca="1" si="1215"/>
        <v>67</v>
      </c>
      <c r="IF154" s="9"/>
      <c r="IG154" s="5">
        <f t="shared" ca="1" si="1216"/>
        <v>1</v>
      </c>
      <c r="IH154" s="5" t="b">
        <f t="shared" ca="1" si="1216"/>
        <v>0</v>
      </c>
      <c r="II154" s="19">
        <f t="shared" ca="1" si="1217"/>
        <v>0</v>
      </c>
      <c r="IJ154" s="5">
        <f t="shared" ca="1" si="1216"/>
        <v>55</v>
      </c>
      <c r="IK154" s="19">
        <f t="shared" ca="1" si="1217"/>
        <v>1</v>
      </c>
      <c r="IL154" s="19">
        <f t="shared" ca="1" si="1217"/>
        <v>0</v>
      </c>
      <c r="IM154" s="19">
        <f t="shared" ca="1" si="1217"/>
        <v>0</v>
      </c>
      <c r="IN154" s="19">
        <f t="shared" ca="1" si="1217"/>
        <v>0</v>
      </c>
      <c r="IO154" s="19">
        <f t="shared" ca="1" si="1217"/>
        <v>0</v>
      </c>
      <c r="IP154" s="19">
        <f t="shared" ca="1" si="1217"/>
        <v>0</v>
      </c>
      <c r="IQ154" s="19">
        <f t="shared" ca="1" si="1217"/>
        <v>0</v>
      </c>
      <c r="IR154" s="19">
        <f t="shared" ca="1" si="1217"/>
        <v>0</v>
      </c>
      <c r="IS154" s="19">
        <f t="shared" ca="1" si="1217"/>
        <v>0</v>
      </c>
      <c r="IT154" s="19">
        <f t="shared" ca="1" si="1217"/>
        <v>0</v>
      </c>
      <c r="IU154" s="19">
        <f t="shared" ca="1" si="1217"/>
        <v>0</v>
      </c>
      <c r="IV154" s="19">
        <f t="shared" ca="1" si="1217"/>
        <v>0</v>
      </c>
      <c r="IW154" s="19">
        <f t="shared" ca="1" si="1217"/>
        <v>0</v>
      </c>
      <c r="IX154" s="19">
        <f t="shared" ca="1" si="1217"/>
        <v>0</v>
      </c>
      <c r="IY154" s="19">
        <f t="shared" ca="1" si="1217"/>
        <v>0</v>
      </c>
      <c r="IZ154" s="19">
        <f t="shared" ca="1" si="1217"/>
        <v>0</v>
      </c>
      <c r="JA154" s="19">
        <f t="shared" ca="1" si="1217"/>
        <v>0</v>
      </c>
      <c r="JB154" s="19">
        <f t="shared" ca="1" si="1217"/>
        <v>0</v>
      </c>
      <c r="JC154" s="19">
        <f t="shared" ca="1" si="1217"/>
        <v>0</v>
      </c>
      <c r="JD154" s="19">
        <f t="shared" ca="1" si="1217"/>
        <v>0</v>
      </c>
      <c r="JE154" s="19">
        <f t="shared" ca="1" si="1217"/>
        <v>0</v>
      </c>
      <c r="JF154" s="19">
        <f t="shared" ca="1" si="1217"/>
        <v>0</v>
      </c>
      <c r="JG154" s="19">
        <f t="shared" ca="1" si="1217"/>
        <v>1</v>
      </c>
      <c r="JH154" s="19">
        <f t="shared" ca="1" si="1217"/>
        <v>0</v>
      </c>
      <c r="JI154" s="19">
        <f t="shared" ca="1" si="1217"/>
        <v>1</v>
      </c>
      <c r="JJ154" s="9"/>
      <c r="JK154" s="5" t="b">
        <f t="shared" ca="1" si="1218"/>
        <v>0</v>
      </c>
      <c r="JL154" s="19" t="b">
        <f t="shared" ref="JL154:JM158" ca="1" si="1237">OFFSET(JL$5,$B154,0)</f>
        <v>1</v>
      </c>
      <c r="JM154" s="19">
        <f t="shared" ca="1" si="1237"/>
        <v>9.8159999999999989</v>
      </c>
      <c r="JN154" s="5" t="b">
        <f t="shared" ca="1" si="1219"/>
        <v>0</v>
      </c>
      <c r="JO154" s="5" t="b">
        <f t="shared" ca="1" si="1219"/>
        <v>0</v>
      </c>
      <c r="JP154" s="5" t="b">
        <f t="shared" ca="1" si="1219"/>
        <v>1</v>
      </c>
      <c r="JQ154" s="144">
        <f t="shared" ref="JQ154:JR158" ca="1" si="1238">$O154</f>
        <v>1</v>
      </c>
      <c r="JR154" s="144">
        <f t="shared" ca="1" si="1238"/>
        <v>1</v>
      </c>
      <c r="JS154" s="19" t="str">
        <f t="shared" ref="JS154:JY158" ca="1" si="1239">OFFSET(JS$5,$B154,0)</f>
        <v>-</v>
      </c>
      <c r="JT154" s="19" t="str">
        <f t="shared" ca="1" si="1239"/>
        <v>-</v>
      </c>
      <c r="JU154" s="19" t="str">
        <f t="shared" ca="1" si="1239"/>
        <v>-</v>
      </c>
      <c r="JV154" s="19" t="str">
        <f t="shared" ca="1" si="1239"/>
        <v>-</v>
      </c>
      <c r="JW154" s="19">
        <f t="shared" ca="1" si="1239"/>
        <v>1</v>
      </c>
      <c r="JX154" s="19">
        <f t="shared" ca="1" si="1239"/>
        <v>0.66</v>
      </c>
      <c r="JY154" s="19" t="str">
        <f t="shared" ca="1" si="1239"/>
        <v>-</v>
      </c>
      <c r="JZ154" s="5" t="b" cm="1">
        <f t="array" aca="1" ref="JZ154" ca="1">IF(OR(KA154:KH154&lt;&gt;"-"),TRUE,"-")</f>
        <v>1</v>
      </c>
      <c r="KA154" s="237">
        <f ca="1">OFFSET(KA154,-1,0)</f>
        <v>2</v>
      </c>
      <c r="KB154" s="237">
        <f t="shared" ref="KB154:KH154" ca="1" si="1240">OFFSET(KB154,-1,0)</f>
        <v>2</v>
      </c>
      <c r="KC154" s="237">
        <f t="shared" ca="1" si="1240"/>
        <v>2</v>
      </c>
      <c r="KD154" s="237">
        <f t="shared" ca="1" si="1240"/>
        <v>2</v>
      </c>
      <c r="KE154" s="237">
        <f t="shared" ca="1" si="1240"/>
        <v>2</v>
      </c>
      <c r="KF154" s="237">
        <f t="shared" ca="1" si="1240"/>
        <v>2</v>
      </c>
      <c r="KG154" s="237">
        <f t="shared" ca="1" si="1240"/>
        <v>2</v>
      </c>
      <c r="KH154" s="237">
        <f t="shared" ca="1" si="1240"/>
        <v>2</v>
      </c>
      <c r="KI154" s="5" t="str">
        <f t="array" aca="1" ref="KI154" ca="1">IF(OR(KJ154:KP154&lt;&gt;"-"),TRUE,"-")</f>
        <v>-</v>
      </c>
      <c r="KJ154" s="19" t="str">
        <f t="shared" ref="KJ154:KU158" ca="1" si="1241">OFFSET(KJ$5,$B154,0)</f>
        <v>-</v>
      </c>
      <c r="KK154" s="19" t="str">
        <f t="shared" ca="1" si="1241"/>
        <v>-</v>
      </c>
      <c r="KL154" s="19" t="str">
        <f t="shared" ca="1" si="1241"/>
        <v>-</v>
      </c>
      <c r="KM154" s="19" t="str">
        <f t="shared" ca="1" si="1241"/>
        <v>-</v>
      </c>
      <c r="KN154" s="19" t="str">
        <f t="shared" ca="1" si="1241"/>
        <v>-</v>
      </c>
      <c r="KO154" s="19" t="str">
        <f t="shared" ca="1" si="1241"/>
        <v>-</v>
      </c>
      <c r="KP154" s="19" t="str">
        <f t="shared" ca="1" si="1241"/>
        <v>-</v>
      </c>
      <c r="KQ154" s="19" t="b">
        <f t="shared" ca="1" si="1241"/>
        <v>0</v>
      </c>
      <c r="KR154" s="144">
        <f t="shared" ca="1" si="1221"/>
        <v>2</v>
      </c>
      <c r="KS154" s="19">
        <f t="shared" ca="1" si="1241"/>
        <v>2</v>
      </c>
      <c r="KT154" s="19" t="b">
        <f t="shared" ca="1" si="1241"/>
        <v>0</v>
      </c>
      <c r="KU154" s="19" t="str">
        <f t="shared" ca="1" si="1241"/>
        <v>-</v>
      </c>
      <c r="KV154" s="5" t="str">
        <f t="shared" ca="1" si="1222"/>
        <v>-</v>
      </c>
      <c r="KW154" s="5" t="str">
        <f t="shared" ca="1" si="1222"/>
        <v>-</v>
      </c>
      <c r="KX154" s="5" t="str">
        <f t="shared" ca="1" si="1222"/>
        <v>-</v>
      </c>
      <c r="KY154" s="5" t="str">
        <f t="shared" ca="1" si="1222"/>
        <v>-</v>
      </c>
      <c r="KZ154" s="19" t="b">
        <f t="shared" ref="KZ154:LO158" ca="1" si="1242">OFFSET(KZ$5,$B154,0)</f>
        <v>0</v>
      </c>
      <c r="LA154" s="19" t="str">
        <f t="shared" ca="1" si="1242"/>
        <v>-</v>
      </c>
      <c r="LB154" s="19" t="str">
        <f ca="1">OFFSET(LB$5,$B154,0)</f>
        <v>-</v>
      </c>
      <c r="LC154" s="19" t="b">
        <f ca="1">OFFSET(LC$5,$B154,0)</f>
        <v>1</v>
      </c>
      <c r="LD154" s="19">
        <f t="shared" ca="1" si="1242"/>
        <v>0.75</v>
      </c>
      <c r="LE154" s="19">
        <f t="shared" ca="1" si="1242"/>
        <v>0.75</v>
      </c>
      <c r="LF154" s="19">
        <f t="shared" ca="1" si="1242"/>
        <v>0.99</v>
      </c>
      <c r="LG154" s="19">
        <f t="shared" ca="1" si="1242"/>
        <v>0.5</v>
      </c>
      <c r="LH154" s="19">
        <f t="shared" ca="1" si="1242"/>
        <v>0</v>
      </c>
      <c r="LI154" s="19">
        <f t="shared" ca="1" si="1242"/>
        <v>0</v>
      </c>
      <c r="LJ154" s="19" t="str">
        <f t="shared" ca="1" si="1242"/>
        <v>-</v>
      </c>
      <c r="LK154" s="5" cm="1">
        <f t="array" aca="1" ref="LK154" ca="1">INDEX(i.meatgrid,$Q154,LK$7)</f>
        <v>1092</v>
      </c>
      <c r="LL154" s="19" t="str">
        <f t="shared" ca="1" si="1223"/>
        <v>-</v>
      </c>
      <c r="LM154" s="5">
        <f t="shared" ca="1" si="1224"/>
        <v>1</v>
      </c>
      <c r="LN154" s="9"/>
      <c r="LO154" s="19">
        <f t="shared" ca="1" si="1223"/>
        <v>70</v>
      </c>
      <c r="LP154" s="19">
        <f t="shared" ca="1" si="1225"/>
        <v>50</v>
      </c>
      <c r="LQ154" s="19">
        <f t="shared" ca="1" si="1225"/>
        <v>80</v>
      </c>
      <c r="LR154" s="19">
        <f t="shared" ca="1" si="1225"/>
        <v>50</v>
      </c>
      <c r="LS154" s="5" t="b" cm="1">
        <f t="array" aca="1" ref="LS154" ca="1">INDEX(i.meatgrid,$Q154,LS$7)</f>
        <v>1</v>
      </c>
      <c r="LT154" s="5" t="b" cm="1">
        <f t="array" aca="1" ref="LT154" ca="1">INDEX(i.meatgrid,$Q154,LT$7)</f>
        <v>0</v>
      </c>
      <c r="LU154" s="5" t="str" cm="1">
        <f t="array" aca="1" ref="LU154" ca="1">INDEX(i.meatgrid,$Q154,LU$7)</f>
        <v>-</v>
      </c>
      <c r="LV154" s="5" t="str" cm="1">
        <f t="array" aca="1" ref="LV154" ca="1">INDEX(i.meatgrid,$Q154,LV$7)</f>
        <v>-</v>
      </c>
      <c r="LW154" s="19">
        <f t="shared" ca="1" si="1226"/>
        <v>1</v>
      </c>
      <c r="LX154" s="5">
        <f t="shared" ca="1" si="1227"/>
        <v>1</v>
      </c>
      <c r="LY154" s="5" cm="1">
        <f t="array" aca="1" ref="LY154" ca="1">INDEX(i.meatgrid,$Q154,LY$7)</f>
        <v>0</v>
      </c>
      <c r="LZ154" s="5" cm="1">
        <f t="array" aca="1" ref="LZ154" ca="1">INDEX(i.meatgrid,$Q154,LZ$7)</f>
        <v>0</v>
      </c>
      <c r="MA154" s="5" cm="1">
        <f t="array" aca="1" ref="MA154" ca="1">INDEX(i.meatgrid,$Q154,MA$7)</f>
        <v>0</v>
      </c>
      <c r="MB154" s="5" cm="1">
        <f t="array" aca="1" ref="MB154" ca="1">INDEX(i.meatgrid,$Q154,MB$7)</f>
        <v>0</v>
      </c>
      <c r="MC154" s="5" cm="1">
        <f t="array" aca="1" ref="MC154" ca="1">INDEX(i.meatgrid,$Q154,MC$7)</f>
        <v>0</v>
      </c>
      <c r="MD154" s="5" cm="1">
        <f t="array" aca="1" ref="MD154" ca="1">INDEX(i.meatgrid,$Q154,MD$7)</f>
        <v>1</v>
      </c>
      <c r="ME154" s="5" cm="1">
        <f t="array" aca="1" ref="ME154" ca="1">INDEX(i.meatgrid,$Q154,ME$7)</f>
        <v>1</v>
      </c>
      <c r="MF154" s="5" cm="1">
        <f t="array" aca="1" ref="MF154" ca="1">INDEX(i.meatgrid,$Q154,MF$7)</f>
        <v>1</v>
      </c>
      <c r="MG154" s="19">
        <f t="shared" ca="1" si="1228"/>
        <v>1</v>
      </c>
      <c r="MH154" s="9"/>
      <c r="MI154" s="19" t="b">
        <f t="shared" ca="1" si="1229"/>
        <v>0</v>
      </c>
      <c r="MJ154" s="19" t="b">
        <f t="shared" ca="1" si="1229"/>
        <v>0</v>
      </c>
      <c r="MK154" s="19">
        <f t="shared" ca="1" si="1229"/>
        <v>1</v>
      </c>
      <c r="ML154" s="19">
        <f t="shared" ca="1" si="1229"/>
        <v>0.75</v>
      </c>
      <c r="MM154" s="19">
        <f t="shared" ca="1" si="1229"/>
        <v>0.75</v>
      </c>
      <c r="MN154" s="19">
        <f t="shared" ca="1" si="1229"/>
        <v>0.8</v>
      </c>
      <c r="MO154" s="19">
        <f t="shared" ca="1" si="1229"/>
        <v>0.82499999999999996</v>
      </c>
      <c r="MP154" s="19">
        <f t="shared" ca="1" si="1229"/>
        <v>0.875</v>
      </c>
      <c r="MQ154" s="19">
        <f t="shared" ca="1" si="1229"/>
        <v>0.9</v>
      </c>
      <c r="MR154" s="19">
        <f t="shared" ca="1" si="1229"/>
        <v>1</v>
      </c>
      <c r="MS154" s="19">
        <f t="shared" ca="1" si="1229"/>
        <v>0.875</v>
      </c>
      <c r="MT154" s="19" t="b">
        <f t="shared" ca="1" si="1229"/>
        <v>1</v>
      </c>
      <c r="MU154" s="19">
        <f t="shared" ca="1" si="1230"/>
        <v>74.989999999999995</v>
      </c>
      <c r="MV154" s="19" t="str">
        <f t="shared" ca="1" si="1230"/>
        <v>-</v>
      </c>
      <c r="MW154" s="19" t="str">
        <f t="shared" ca="1" si="1230"/>
        <v>-</v>
      </c>
      <c r="MX154" s="19" t="str">
        <f t="shared" ca="1" si="1230"/>
        <v>-</v>
      </c>
      <c r="MY154" s="19" t="str">
        <f t="shared" ca="1" si="1230"/>
        <v>-</v>
      </c>
      <c r="MZ154" s="19" t="str">
        <f t="shared" ca="1" si="1230"/>
        <v>-</v>
      </c>
      <c r="NA154" s="19" t="str">
        <f t="shared" ca="1" si="1230"/>
        <v>-</v>
      </c>
      <c r="NB154" s="19" t="str">
        <f t="shared" ca="1" si="1230"/>
        <v>-</v>
      </c>
      <c r="NC154" s="19">
        <f t="shared" ca="1" si="1230"/>
        <v>36.99</v>
      </c>
      <c r="ND154" s="19">
        <f t="shared" ca="1" si="1230"/>
        <v>36.99</v>
      </c>
      <c r="NE154" s="19" t="str">
        <f t="shared" ca="1" si="1230"/>
        <v>-</v>
      </c>
      <c r="NF154" s="19" t="str">
        <f t="shared" ca="1" si="1230"/>
        <v>-</v>
      </c>
      <c r="NG154" s="19" t="str">
        <f t="shared" ca="1" si="1230"/>
        <v>-</v>
      </c>
      <c r="NH154" s="19" t="str">
        <f t="shared" ca="1" si="1230"/>
        <v>-</v>
      </c>
      <c r="NI154" s="19" t="str">
        <f t="shared" ca="1" si="1230"/>
        <v>-</v>
      </c>
      <c r="NJ154" s="19">
        <f t="shared" ca="1" si="1230"/>
        <v>49.99</v>
      </c>
      <c r="NK154" s="19">
        <f t="shared" ca="1" si="1230"/>
        <v>49.99</v>
      </c>
      <c r="NL154" s="19">
        <f t="shared" ca="1" si="1230"/>
        <v>49.99</v>
      </c>
      <c r="NM154" s="19">
        <f t="shared" ca="1" si="1230"/>
        <v>49.99</v>
      </c>
      <c r="NN154" s="19">
        <f t="shared" ca="1" si="1230"/>
        <v>49.99</v>
      </c>
      <c r="NO154" s="19">
        <f t="shared" ca="1" si="1230"/>
        <v>49.99</v>
      </c>
      <c r="NP154" s="19">
        <f t="shared" ca="1" si="1230"/>
        <v>49.99</v>
      </c>
      <c r="NQ154" s="19">
        <f t="shared" ca="1" si="1230"/>
        <v>49.99</v>
      </c>
      <c r="NR154" s="19">
        <f t="shared" ca="1" si="1230"/>
        <v>412.99</v>
      </c>
      <c r="NS154" s="19">
        <f t="shared" ca="1" si="1230"/>
        <v>412.99</v>
      </c>
      <c r="NT154" s="19" t="str">
        <f t="shared" ca="1" si="1230"/>
        <v>-</v>
      </c>
      <c r="NU154" s="19" t="str">
        <f t="shared" ca="1" si="1230"/>
        <v>-</v>
      </c>
      <c r="NV154" s="19" t="str">
        <f t="shared" ca="1" si="1230"/>
        <v>-</v>
      </c>
      <c r="NW154" s="19" t="str">
        <f t="shared" ca="1" si="1230"/>
        <v>-</v>
      </c>
      <c r="NX154" s="19" t="str">
        <f t="shared" ca="1" si="1230"/>
        <v>-</v>
      </c>
      <c r="NY154" s="19">
        <f t="shared" ca="1" si="1230"/>
        <v>6.8900000000000006</v>
      </c>
      <c r="NZ154" s="19">
        <f t="shared" ca="1" si="1230"/>
        <v>6.8900000000000006</v>
      </c>
      <c r="OA154" s="19">
        <f t="shared" ca="1" si="1230"/>
        <v>6.8900000000000006</v>
      </c>
      <c r="OB154" s="19">
        <f t="shared" ca="1" si="1230"/>
        <v>6.8900000000000006</v>
      </c>
      <c r="OC154" s="19">
        <f t="shared" ca="1" si="1230"/>
        <v>6.8900000000000006</v>
      </c>
      <c r="OD154" s="19">
        <f t="shared" ca="1" si="1230"/>
        <v>6.8900000000000006</v>
      </c>
      <c r="OE154" s="19">
        <f t="shared" ca="1" si="1230"/>
        <v>6.8900000000000006</v>
      </c>
      <c r="OF154" s="19">
        <f t="shared" ca="1" si="1230"/>
        <v>6.8900000000000006</v>
      </c>
      <c r="OG154" s="19">
        <f t="shared" ca="1" si="1230"/>
        <v>346.99</v>
      </c>
      <c r="OH154" s="19">
        <f t="shared" ca="1" si="1230"/>
        <v>346.99</v>
      </c>
      <c r="OI154" s="19" t="str">
        <f t="shared" ca="1" si="1230"/>
        <v>-</v>
      </c>
      <c r="OJ154" s="19" t="str">
        <f t="shared" ca="1" si="1230"/>
        <v>-</v>
      </c>
      <c r="OK154" s="19" t="str">
        <f t="shared" ca="1" si="1230"/>
        <v>-</v>
      </c>
      <c r="OL154" s="19" t="str">
        <f t="shared" ca="1" si="1230"/>
        <v>-</v>
      </c>
      <c r="OM154" s="19" t="str">
        <f t="shared" ca="1" si="1230"/>
        <v>-</v>
      </c>
      <c r="ON154" s="19">
        <f t="shared" ca="1" si="1230"/>
        <v>0</v>
      </c>
      <c r="OO154" s="24">
        <v>0</v>
      </c>
    </row>
    <row r="155" spans="1:405" outlineLevel="2">
      <c r="A155" s="21">
        <f t="shared" si="158"/>
        <v>150</v>
      </c>
      <c r="B155" s="222">
        <f t="shared" ref="B155:B158" ca="1" si="1243">OFFSET(B155,-1,0)</f>
        <v>148</v>
      </c>
      <c r="C155">
        <v>204</v>
      </c>
      <c r="D155" s="144" t="str">
        <f t="shared" ca="1" si="1192"/>
        <v>GSM</v>
      </c>
      <c r="E155" t="b">
        <v>0</v>
      </c>
      <c r="F155" t="b">
        <v>0</v>
      </c>
      <c r="G155" t="b">
        <f t="shared" si="1193"/>
        <v>0</v>
      </c>
      <c r="H155" s="237">
        <f t="shared" ref="H155:T158" ca="1" si="1244">OFFSET(H155,-1,0)</f>
        <v>2</v>
      </c>
      <c r="I155" s="237">
        <f t="shared" ca="1" si="1244"/>
        <v>1</v>
      </c>
      <c r="J155" s="237" t="str">
        <f t="shared" ca="1" si="1244"/>
        <v/>
      </c>
      <c r="K155" s="237">
        <f t="shared" ca="1" si="1244"/>
        <v>2</v>
      </c>
      <c r="L155" s="237">
        <f t="shared" ca="1" si="1231"/>
        <v>2</v>
      </c>
      <c r="M155" s="237">
        <f t="shared" ca="1" si="1231"/>
        <v>2</v>
      </c>
      <c r="N155" s="237">
        <f t="shared" ca="1" si="1231"/>
        <v>3</v>
      </c>
      <c r="O155" s="237">
        <f t="shared" ca="1" si="1231"/>
        <v>1</v>
      </c>
      <c r="P155" s="237">
        <f t="shared" ca="1" si="1231"/>
        <v>1</v>
      </c>
      <c r="Q155" s="237">
        <f t="shared" ca="1" si="1231"/>
        <v>7</v>
      </c>
      <c r="R155" s="237">
        <f t="shared" ca="1" si="1231"/>
        <v>1</v>
      </c>
      <c r="S155" s="237">
        <f t="shared" ca="1" si="1231"/>
        <v>1</v>
      </c>
      <c r="T155" s="237">
        <f t="shared" ca="1" si="1231"/>
        <v>1</v>
      </c>
      <c r="U155" s="275"/>
      <c r="V155" s="275"/>
      <c r="W155" s="237">
        <f t="shared" ca="1" si="1232"/>
        <v>0</v>
      </c>
      <c r="X155" s="275"/>
      <c r="Y155" s="275">
        <f t="shared" ca="1" si="1233"/>
        <v>0</v>
      </c>
      <c r="Z155" s="275">
        <f t="shared" ca="1" si="1233"/>
        <v>0</v>
      </c>
      <c r="AA155" s="275">
        <f t="shared" ca="1" si="1233"/>
        <v>0</v>
      </c>
      <c r="AB155" s="275">
        <f t="shared" ca="1" si="1233"/>
        <v>0</v>
      </c>
      <c r="AC155" s="275">
        <f t="shared" ca="1" si="1233"/>
        <v>0</v>
      </c>
      <c r="AD155" s="275">
        <f t="shared" ca="1" si="1233"/>
        <v>0</v>
      </c>
      <c r="AE155" s="275">
        <f t="shared" ca="1" si="1233"/>
        <v>0</v>
      </c>
      <c r="AF155" s="144">
        <f ca="1">INDEX(CHOOSE($N155,DataAutumn!i.AdultDrys,DataWinter!i.AdultDrys,DataSpring!i.AdultDrys),1,$M155)</f>
        <v>3</v>
      </c>
      <c r="AG155" s="5">
        <f t="shared" ca="1" si="1194"/>
        <v>2</v>
      </c>
      <c r="AH155" s="5">
        <f t="shared" ca="1" si="1194"/>
        <v>0</v>
      </c>
      <c r="AI155" s="5">
        <f t="shared" ca="1" si="1195"/>
        <v>1</v>
      </c>
      <c r="AJ155">
        <f t="shared" ca="1" si="1196"/>
        <v>1</v>
      </c>
      <c r="AL155" s="231" t="str">
        <f ca="1">TEXT(LEFT(OFFSET(AL155,-1,0),5)+1,"00000")&amp;MID(OFFSET(AL155,-1,0),6,FIND(" ",OFFSET(AL155,-1,0),7)-5)
&amp; $D155           &amp; " Day"&amp;INDEX(i.DOY,$N155,1)              &amp; IF($IG155=0," FWM","")&amp;IF($IG155=1," MWM","")&amp;IF($IG155=5," Mat","")&amp;IF($IH155=TRUE,"&amp;BBT","    ")
&amp;INDEX(DataMaster!$B$98:$B$104,$Q155,0)    &amp;IF(JL155," SR"&amp;JM155,"")&amp; " WP"&amp;TEXT($LW155*100,"000p")           &amp; " MP"&amp;TEXT($LX155*100,"000p")           &amp; " GP"&amp;TEXT($MG155*100,"000p")
&amp; " (F"&amp;3+COUNTIF($CV155:$CY155,TRUE)&amp;3&amp;"N"&amp;$DM155&amp;$DN155&amp;")"</f>
        <v>00003 FeedSupply_DSP GSM Day204 MWM    Older Mutton SR9.816 WP100p MP100p GP100p (F33N33)</v>
      </c>
      <c r="AM155" s="9" t="str">
        <f ca="1">IF(COUNTIF(AL$5:AL155,AL155)=1,"-","Dup")</f>
        <v>-</v>
      </c>
      <c r="AN155" s="9"/>
      <c r="AO155" s="237" t="str">
        <f t="shared" ref="AO155:AV158" ca="1" si="1245">OFFSET(AO155,-1,0)</f>
        <v>-</v>
      </c>
      <c r="AP155" s="237" t="str">
        <f t="shared" ca="1" si="1245"/>
        <v>-</v>
      </c>
      <c r="AQ155" s="237" t="str">
        <f t="shared" ca="1" si="1245"/>
        <v>-</v>
      </c>
      <c r="AR155" s="237" t="str">
        <f t="shared" ca="1" si="1245"/>
        <v>-</v>
      </c>
      <c r="AS155" s="237" t="str">
        <f t="shared" ca="1" si="1245"/>
        <v>-</v>
      </c>
      <c r="AT155" s="237" t="str">
        <f t="shared" ca="1" si="1245"/>
        <v>-</v>
      </c>
      <c r="AU155" s="237" t="str">
        <f t="shared" ca="1" si="1245"/>
        <v>-</v>
      </c>
      <c r="AV155" s="237" t="str">
        <f t="shared" ca="1" si="1245"/>
        <v>-</v>
      </c>
      <c r="AW155" s="9"/>
      <c r="AX155" s="5" t="b">
        <f t="shared" ca="1" si="1197"/>
        <v>0</v>
      </c>
      <c r="AY155" s="5" t="str">
        <f t="shared" ca="1" si="1197"/>
        <v>-</v>
      </c>
      <c r="AZ155" s="5" t="b">
        <f t="shared" ca="1" si="1197"/>
        <v>0</v>
      </c>
      <c r="BA155" s="5" t="b">
        <f t="shared" ca="1" si="1197"/>
        <v>1</v>
      </c>
      <c r="BB155" s="5" t="b">
        <f t="shared" ca="1" si="1197"/>
        <v>1</v>
      </c>
      <c r="BC155" s="144">
        <f t="shared" ca="1" si="1197"/>
        <v>0</v>
      </c>
      <c r="BD155" s="19" t="b">
        <f t="shared" ca="1" si="1198"/>
        <v>1</v>
      </c>
      <c r="BE155" s="9"/>
      <c r="BF155" s="5" t="str">
        <f t="shared" ca="1" si="1199"/>
        <v>-</v>
      </c>
      <c r="BG155" s="19" t="str">
        <f t="shared" ca="1" si="1200"/>
        <v>-</v>
      </c>
      <c r="BH155" s="19" t="str">
        <f t="shared" ca="1" si="1200"/>
        <v>-</v>
      </c>
      <c r="BI155" s="19" t="str">
        <f t="shared" ca="1" si="1200"/>
        <v>-</v>
      </c>
      <c r="BJ155" s="5" t="str">
        <f t="shared" ca="1" si="1201"/>
        <v>-</v>
      </c>
      <c r="BK155" s="19" t="str">
        <f t="shared" ca="1" si="1202"/>
        <v>-</v>
      </c>
      <c r="BL155" s="5" t="str">
        <f t="shared" ca="1" si="1203"/>
        <v>-</v>
      </c>
      <c r="BM155" s="19" t="str">
        <f t="shared" ca="1" si="1204"/>
        <v>-</v>
      </c>
      <c r="BN155" s="19" t="str">
        <f t="shared" ca="1" si="1204"/>
        <v>-</v>
      </c>
      <c r="BO155" s="19" t="str">
        <f t="shared" ca="1" si="1204"/>
        <v>-</v>
      </c>
      <c r="BP155" s="5" t="str">
        <f t="shared" ca="1" si="1205"/>
        <v>-</v>
      </c>
      <c r="BQ155" s="9"/>
      <c r="BR155" s="19" t="str">
        <f t="shared" ca="1" si="1206"/>
        <v>-</v>
      </c>
      <c r="BS155" s="19" t="str">
        <f t="shared" ca="1" si="1206"/>
        <v>-</v>
      </c>
      <c r="BT155" s="19" t="str">
        <f t="shared" ca="1" si="1206"/>
        <v>-</v>
      </c>
      <c r="BU155" s="19" t="str">
        <f t="shared" ca="1" si="1206"/>
        <v>-</v>
      </c>
      <c r="BV155" s="19" t="str">
        <f t="shared" ca="1" si="1206"/>
        <v>-</v>
      </c>
      <c r="BW155" s="19" t="str">
        <f t="shared" ca="1" si="1206"/>
        <v>-</v>
      </c>
      <c r="BX155" s="19" t="str">
        <f t="shared" ca="1" si="1206"/>
        <v>-</v>
      </c>
      <c r="BY155" s="19" t="str">
        <f t="shared" ca="1" si="1206"/>
        <v>-</v>
      </c>
      <c r="BZ155" s="19" t="str">
        <f t="shared" ca="1" si="1206"/>
        <v>-</v>
      </c>
      <c r="CA155" s="19" t="str">
        <f t="shared" ca="1" si="1206"/>
        <v>-</v>
      </c>
      <c r="CB155" s="9"/>
      <c r="CC155" s="237" t="b">
        <f ca="1">OFFSET(CC155,-1,0)</f>
        <v>1</v>
      </c>
      <c r="CD155" s="12" t="b">
        <v>0</v>
      </c>
      <c r="CE155" s="237" t="b">
        <f ca="1">OFFSET(CE155,-1,0)</f>
        <v>1</v>
      </c>
      <c r="CF155" s="251">
        <f t="shared" ref="CF155:CF158" ca="1" si="1246">IF(OFFSET($E155,-1,0),OFFSET($CJ155,-1,0),OFFSET(CF155,-1,0))</f>
        <v>7101</v>
      </c>
      <c r="CG155" s="237" t="b">
        <f ca="1">OFFSET(CG155,-1,0)</f>
        <v>0</v>
      </c>
      <c r="CH155" s="12" t="s">
        <v>34</v>
      </c>
      <c r="CI155" s="19" t="b">
        <f t="shared" ca="1" si="1234"/>
        <v>1</v>
      </c>
      <c r="CJ155" s="237">
        <f t="shared" ref="CJ155:CJ158" ca="1" si="1247">OFFSET(CJ155,-1,0)+1</f>
        <v>7103</v>
      </c>
      <c r="CK155" s="19" t="str">
        <f t="shared" ca="1" si="1234"/>
        <v>-</v>
      </c>
      <c r="CL155" s="19">
        <f t="shared" ca="1" si="1234"/>
        <v>1</v>
      </c>
      <c r="CM155" s="19">
        <f t="shared" ca="1" si="1234"/>
        <v>1</v>
      </c>
      <c r="CN155" s="9"/>
      <c r="CO155" s="444">
        <f t="shared" ca="1" si="1208"/>
        <v>652</v>
      </c>
      <c r="CP155" s="444">
        <f t="shared" ca="1" si="1208"/>
        <v>686</v>
      </c>
      <c r="CQ155" s="444">
        <f t="shared" ca="1" si="1208"/>
        <v>721</v>
      </c>
      <c r="CR155" s="152">
        <f t="shared" ca="1" si="1209"/>
        <v>378</v>
      </c>
      <c r="CS155" s="152">
        <f t="shared" ca="1" si="1209"/>
        <v>413</v>
      </c>
      <c r="CT155" s="152">
        <f t="shared" ca="1" si="1209"/>
        <v>448</v>
      </c>
      <c r="CU155" s="19" t="str">
        <f t="shared" ca="1" si="1210"/>
        <v>-</v>
      </c>
      <c r="CV155" s="12" t="b">
        <v>0</v>
      </c>
      <c r="CW155" s="12" t="b">
        <v>0</v>
      </c>
      <c r="CX155" s="12" t="b">
        <v>0</v>
      </c>
      <c r="CY155" s="12" t="b">
        <v>0</v>
      </c>
      <c r="CZ155" s="19" t="b">
        <f t="shared" ca="1" si="1210"/>
        <v>1</v>
      </c>
      <c r="DA155" s="19">
        <f t="shared" ca="1" si="1210"/>
        <v>0</v>
      </c>
      <c r="DB155" s="19">
        <f t="shared" ca="1" si="1210"/>
        <v>0</v>
      </c>
      <c r="DC155" s="19">
        <f t="shared" ca="1" si="1210"/>
        <v>0</v>
      </c>
      <c r="DD155" s="19">
        <f t="shared" ca="1" si="1210"/>
        <v>0</v>
      </c>
      <c r="DE155" s="19">
        <f t="shared" ca="1" si="1210"/>
        <v>0</v>
      </c>
      <c r="DF155" s="19">
        <f t="shared" ca="1" si="1210"/>
        <v>0</v>
      </c>
      <c r="DG155" s="19">
        <f t="shared" ca="1" si="1210"/>
        <v>0</v>
      </c>
      <c r="DH155" s="19">
        <f t="shared" ca="1" si="1210"/>
        <v>0</v>
      </c>
      <c r="DI155" s="19">
        <f t="shared" ca="1" si="1210"/>
        <v>0</v>
      </c>
      <c r="DJ155" s="19">
        <f t="shared" ca="1" si="1210"/>
        <v>0</v>
      </c>
      <c r="DK155" s="19">
        <f t="shared" ca="1" si="1210"/>
        <v>0</v>
      </c>
      <c r="DL155" s="19">
        <f t="shared" ca="1" si="1211"/>
        <v>0</v>
      </c>
      <c r="DM155" s="12">
        <v>3</v>
      </c>
      <c r="DN155" s="12">
        <v>3</v>
      </c>
      <c r="DO155" s="19">
        <f t="shared" ref="DO155:DR158" ca="1" si="1248">OFFSET(DO$5,$B155,0)</f>
        <v>0</v>
      </c>
      <c r="DP155" s="12">
        <v>2</v>
      </c>
      <c r="DQ155" s="12">
        <v>-2</v>
      </c>
      <c r="DR155" s="19" t="str">
        <f t="shared" ca="1" si="1211"/>
        <v>-</v>
      </c>
      <c r="DS155" s="19" t="str">
        <f t="shared" ca="1" si="1211"/>
        <v>-</v>
      </c>
      <c r="DT155" s="19" t="str">
        <f t="shared" ca="1" si="1211"/>
        <v>-</v>
      </c>
      <c r="DU155" s="251">
        <f t="shared" ca="1" si="1235"/>
        <v>0</v>
      </c>
      <c r="DV155" s="251">
        <f t="shared" ref="DV155:DV157" si="1249">DP155</f>
        <v>2</v>
      </c>
      <c r="DW155" s="251">
        <f t="shared" si="1236"/>
        <v>-2</v>
      </c>
      <c r="DX155" s="19" t="str">
        <f t="shared" ca="1" si="1211"/>
        <v>-</v>
      </c>
      <c r="DY155" s="19" t="str">
        <f t="shared" ca="1" si="1211"/>
        <v>-</v>
      </c>
      <c r="DZ155" s="19" t="str">
        <f t="shared" ca="1" si="1211"/>
        <v>-</v>
      </c>
      <c r="EA155" s="19" t="str">
        <f t="shared" ca="1" si="1211"/>
        <v>-</v>
      </c>
      <c r="EB155" s="19" t="str">
        <f t="shared" ca="1" si="1211"/>
        <v>-</v>
      </c>
      <c r="EC155" s="19" t="str">
        <f t="shared" ca="1" si="1211"/>
        <v>-</v>
      </c>
      <c r="ED155" s="19">
        <f t="shared" ca="1" si="1211"/>
        <v>0</v>
      </c>
      <c r="EE155" s="19">
        <f t="shared" ca="1" si="1211"/>
        <v>0</v>
      </c>
      <c r="EF155" s="19">
        <f t="shared" ca="1" si="1211"/>
        <v>0</v>
      </c>
      <c r="EG155" s="19">
        <f t="shared" ca="1" si="1211"/>
        <v>0</v>
      </c>
      <c r="EH155" s="19">
        <f t="shared" ca="1" si="1211"/>
        <v>0</v>
      </c>
      <c r="EI155" s="19">
        <f t="shared" ca="1" si="1211"/>
        <v>0</v>
      </c>
      <c r="EJ155" s="19">
        <f t="shared" ca="1" si="1211"/>
        <v>0</v>
      </c>
      <c r="EK155" s="19">
        <f t="shared" ca="1" si="1211"/>
        <v>0</v>
      </c>
      <c r="EL155" s="19">
        <f t="shared" ca="1" si="1211"/>
        <v>0</v>
      </c>
      <c r="EM155" s="19">
        <f t="shared" ca="1" si="1211"/>
        <v>0</v>
      </c>
      <c r="EN155" s="19">
        <f t="shared" ca="1" si="1211"/>
        <v>0</v>
      </c>
      <c r="EO155" s="19">
        <f t="shared" ca="1" si="1211"/>
        <v>0</v>
      </c>
      <c r="EP155" s="19">
        <f t="shared" ca="1" si="1211"/>
        <v>0</v>
      </c>
      <c r="EQ155" s="19">
        <f t="shared" ca="1" si="1211"/>
        <v>0</v>
      </c>
      <c r="ER155" s="19">
        <f t="shared" ca="1" si="1211"/>
        <v>0</v>
      </c>
      <c r="ES155" s="19">
        <f t="shared" ca="1" si="1211"/>
        <v>0</v>
      </c>
      <c r="ET155" s="19">
        <f t="shared" ca="1" si="1212"/>
        <v>0</v>
      </c>
      <c r="EU155" s="19">
        <f t="shared" ca="1" si="1212"/>
        <v>0</v>
      </c>
      <c r="EV155" s="19">
        <f t="shared" ca="1" si="1212"/>
        <v>0</v>
      </c>
      <c r="EW155" s="19">
        <f t="shared" ca="1" si="1212"/>
        <v>0</v>
      </c>
      <c r="EX155" s="19">
        <f t="shared" ca="1" si="1212"/>
        <v>0</v>
      </c>
      <c r="EY155" s="19">
        <f t="shared" ca="1" si="1212"/>
        <v>0</v>
      </c>
      <c r="EZ155" s="19">
        <f t="shared" ca="1" si="1212"/>
        <v>0</v>
      </c>
      <c r="FA155" s="19">
        <f t="shared" ca="1" si="1212"/>
        <v>0</v>
      </c>
      <c r="FB155" s="19">
        <f t="shared" ca="1" si="1212"/>
        <v>0</v>
      </c>
      <c r="FC155" s="19">
        <f t="shared" ca="1" si="1212"/>
        <v>0</v>
      </c>
      <c r="FD155" s="19">
        <f t="shared" ca="1" si="1212"/>
        <v>0</v>
      </c>
      <c r="FE155" s="19">
        <f t="shared" ca="1" si="1212"/>
        <v>0</v>
      </c>
      <c r="FF155" s="19">
        <f t="shared" ca="1" si="1212"/>
        <v>0</v>
      </c>
      <c r="FG155" s="19">
        <f t="shared" ca="1" si="1212"/>
        <v>0</v>
      </c>
      <c r="FH155" s="19">
        <f t="shared" ca="1" si="1212"/>
        <v>0</v>
      </c>
      <c r="FI155" s="19">
        <f t="shared" ca="1" si="1212"/>
        <v>0</v>
      </c>
      <c r="FJ155" s="19">
        <f t="shared" ca="1" si="1213"/>
        <v>0</v>
      </c>
      <c r="FK155" s="19">
        <f t="shared" ca="1" si="1213"/>
        <v>0</v>
      </c>
      <c r="FL155" s="19">
        <f t="shared" ca="1" si="1213"/>
        <v>0</v>
      </c>
      <c r="FM155" s="19">
        <f t="shared" ca="1" si="1213"/>
        <v>0</v>
      </c>
      <c r="FN155" s="19">
        <f t="shared" ca="1" si="1213"/>
        <v>0</v>
      </c>
      <c r="FO155" s="19">
        <f t="shared" ca="1" si="1213"/>
        <v>0</v>
      </c>
      <c r="FP155" s="19">
        <f t="shared" ca="1" si="1213"/>
        <v>0</v>
      </c>
      <c r="FQ155" s="19">
        <f t="shared" ca="1" si="1213"/>
        <v>0</v>
      </c>
      <c r="FR155" s="19">
        <f t="shared" ca="1" si="1213"/>
        <v>0</v>
      </c>
      <c r="FS155" s="19">
        <f t="shared" ca="1" si="1213"/>
        <v>0</v>
      </c>
      <c r="FT155" s="19">
        <f t="shared" ca="1" si="1213"/>
        <v>0</v>
      </c>
      <c r="FU155" s="19">
        <f t="shared" ca="1" si="1213"/>
        <v>0</v>
      </c>
      <c r="FV155" s="19">
        <f t="shared" ca="1" si="1213"/>
        <v>0</v>
      </c>
      <c r="FW155" s="19">
        <f t="shared" ca="1" si="1213"/>
        <v>0</v>
      </c>
      <c r="FX155" s="19">
        <f t="shared" ca="1" si="1213"/>
        <v>0</v>
      </c>
      <c r="FY155" s="19">
        <f t="shared" ca="1" si="1213"/>
        <v>0</v>
      </c>
      <c r="FZ155" s="19">
        <f t="shared" ca="1" si="1213"/>
        <v>0</v>
      </c>
      <c r="GA155" s="19">
        <f t="shared" ca="1" si="1213"/>
        <v>0</v>
      </c>
      <c r="GB155" s="19">
        <f t="shared" ca="1" si="1213"/>
        <v>0</v>
      </c>
      <c r="GC155" s="19">
        <f t="shared" ca="1" si="1213"/>
        <v>0</v>
      </c>
      <c r="GD155" s="19">
        <f t="shared" ca="1" si="1213"/>
        <v>0</v>
      </c>
      <c r="GE155" s="19">
        <f t="shared" ca="1" si="1213"/>
        <v>0</v>
      </c>
      <c r="GF155" s="19">
        <f t="shared" ca="1" si="1213"/>
        <v>0</v>
      </c>
      <c r="GG155" s="19">
        <f t="shared" ca="1" si="1213"/>
        <v>0</v>
      </c>
      <c r="GH155" s="19">
        <f t="shared" ca="1" si="1213"/>
        <v>0</v>
      </c>
      <c r="GI155" s="19">
        <f t="shared" ca="1" si="1213"/>
        <v>0</v>
      </c>
      <c r="GJ155" s="19">
        <f t="shared" ca="1" si="1213"/>
        <v>0</v>
      </c>
      <c r="GK155" s="19">
        <f t="shared" ca="1" si="1213"/>
        <v>0</v>
      </c>
      <c r="GL155" s="19">
        <f t="shared" ca="1" si="1213"/>
        <v>0</v>
      </c>
      <c r="GM155" s="19">
        <f t="shared" ca="1" si="1213"/>
        <v>0</v>
      </c>
      <c r="GN155" s="19">
        <f t="shared" ca="1" si="1213"/>
        <v>0</v>
      </c>
      <c r="GO155" s="19">
        <f t="shared" ca="1" si="1213"/>
        <v>0</v>
      </c>
      <c r="GP155" s="19">
        <f t="shared" ca="1" si="1213"/>
        <v>0</v>
      </c>
      <c r="GQ155" s="19">
        <f t="shared" ca="1" si="1213"/>
        <v>0</v>
      </c>
      <c r="GR155" s="19">
        <f t="shared" ca="1" si="1213"/>
        <v>0</v>
      </c>
      <c r="GS155" s="19">
        <f t="shared" ca="1" si="1213"/>
        <v>0</v>
      </c>
      <c r="GT155" s="19">
        <f t="shared" ca="1" si="1213"/>
        <v>0</v>
      </c>
      <c r="GU155" s="19">
        <f t="shared" ca="1" si="1213"/>
        <v>0</v>
      </c>
      <c r="GV155" s="19">
        <f t="shared" ca="1" si="1213"/>
        <v>0</v>
      </c>
      <c r="GW155" s="19">
        <f t="shared" ca="1" si="1213"/>
        <v>0</v>
      </c>
      <c r="GX155" s="19">
        <f t="shared" ca="1" si="1213"/>
        <v>0</v>
      </c>
      <c r="GY155" s="19">
        <f t="shared" ca="1" si="1213"/>
        <v>0</v>
      </c>
      <c r="GZ155" s="19">
        <f t="shared" ca="1" si="1213"/>
        <v>0</v>
      </c>
      <c r="HA155" s="19">
        <f t="shared" ca="1" si="1213"/>
        <v>0</v>
      </c>
      <c r="HB155" s="19">
        <f t="shared" ca="1" si="1213"/>
        <v>0</v>
      </c>
      <c r="HC155" s="19">
        <f t="shared" ca="1" si="1213"/>
        <v>0</v>
      </c>
      <c r="HD155" s="19">
        <f t="shared" ca="1" si="1213"/>
        <v>0</v>
      </c>
      <c r="HE155" s="19">
        <f t="shared" ca="1" si="1213"/>
        <v>0</v>
      </c>
      <c r="HF155" s="19">
        <f t="shared" ca="1" si="1213"/>
        <v>0</v>
      </c>
      <c r="HG155" s="19">
        <f t="shared" ca="1" si="1213"/>
        <v>0</v>
      </c>
      <c r="HH155" s="19">
        <f t="shared" ca="1" si="1213"/>
        <v>0</v>
      </c>
      <c r="HI155" s="19">
        <f t="shared" ca="1" si="1213"/>
        <v>0</v>
      </c>
      <c r="HJ155" s="19">
        <f t="shared" ca="1" si="1213"/>
        <v>0</v>
      </c>
      <c r="HK155" s="19">
        <f t="shared" ca="1" si="1213"/>
        <v>0</v>
      </c>
      <c r="HL155" s="19">
        <f t="shared" ca="1" si="1214"/>
        <v>0</v>
      </c>
      <c r="HM155" s="19">
        <f t="shared" ca="1" si="1214"/>
        <v>0</v>
      </c>
      <c r="HN155" s="19">
        <f t="shared" ca="1" si="1214"/>
        <v>0</v>
      </c>
      <c r="HO155" s="19">
        <f t="shared" ca="1" si="1214"/>
        <v>0</v>
      </c>
      <c r="HP155" s="19">
        <f t="shared" ca="1" si="1214"/>
        <v>0</v>
      </c>
      <c r="HQ155" s="19">
        <f t="shared" ca="1" si="1214"/>
        <v>0</v>
      </c>
      <c r="HR155" s="19">
        <f t="shared" ca="1" si="1214"/>
        <v>0</v>
      </c>
      <c r="HS155" s="19">
        <f t="shared" ca="1" si="1214"/>
        <v>0</v>
      </c>
      <c r="HT155" s="19">
        <f t="shared" ca="1" si="1214"/>
        <v>0</v>
      </c>
      <c r="HU155" s="19">
        <f t="shared" ca="1" si="1214"/>
        <v>0</v>
      </c>
      <c r="HV155" s="19">
        <f t="shared" ca="1" si="1214"/>
        <v>0</v>
      </c>
      <c r="HW155" s="19">
        <f t="shared" ca="1" si="1214"/>
        <v>0</v>
      </c>
      <c r="HX155" s="19">
        <f t="shared" ca="1" si="1214"/>
        <v>0</v>
      </c>
      <c r="HY155" s="19">
        <f t="shared" ca="1" si="1214"/>
        <v>0</v>
      </c>
      <c r="HZ155" s="19">
        <f t="shared" ca="1" si="1214"/>
        <v>0</v>
      </c>
      <c r="IA155" s="19">
        <f t="shared" ca="1" si="1214"/>
        <v>0</v>
      </c>
      <c r="IB155" s="19">
        <f t="shared" ca="1" si="1214"/>
        <v>0</v>
      </c>
      <c r="IC155" s="19">
        <f t="shared" ca="1" si="1214"/>
        <v>0</v>
      </c>
      <c r="ID155" s="19">
        <f t="shared" ca="1" si="1214"/>
        <v>0</v>
      </c>
      <c r="IE155" s="5">
        <f t="shared" ca="1" si="1215"/>
        <v>67</v>
      </c>
      <c r="IF155" s="9"/>
      <c r="IG155" s="5">
        <f t="shared" ca="1" si="1216"/>
        <v>1</v>
      </c>
      <c r="IH155" s="5" t="b">
        <f t="shared" ca="1" si="1216"/>
        <v>0</v>
      </c>
      <c r="II155" s="19">
        <f t="shared" ca="1" si="1217"/>
        <v>0</v>
      </c>
      <c r="IJ155" s="5">
        <f t="shared" ca="1" si="1216"/>
        <v>55</v>
      </c>
      <c r="IK155" s="19">
        <f t="shared" ca="1" si="1217"/>
        <v>1</v>
      </c>
      <c r="IL155" s="19">
        <f t="shared" ca="1" si="1217"/>
        <v>0</v>
      </c>
      <c r="IM155" s="19">
        <f t="shared" ca="1" si="1217"/>
        <v>0</v>
      </c>
      <c r="IN155" s="19">
        <f t="shared" ca="1" si="1217"/>
        <v>0</v>
      </c>
      <c r="IO155" s="19">
        <f t="shared" ca="1" si="1217"/>
        <v>0</v>
      </c>
      <c r="IP155" s="19">
        <f t="shared" ca="1" si="1217"/>
        <v>0</v>
      </c>
      <c r="IQ155" s="19">
        <f t="shared" ca="1" si="1217"/>
        <v>0</v>
      </c>
      <c r="IR155" s="19">
        <f t="shared" ca="1" si="1217"/>
        <v>0</v>
      </c>
      <c r="IS155" s="19">
        <f t="shared" ca="1" si="1217"/>
        <v>0</v>
      </c>
      <c r="IT155" s="19">
        <f t="shared" ca="1" si="1217"/>
        <v>0</v>
      </c>
      <c r="IU155" s="19">
        <f t="shared" ca="1" si="1217"/>
        <v>0</v>
      </c>
      <c r="IV155" s="19">
        <f t="shared" ca="1" si="1217"/>
        <v>0</v>
      </c>
      <c r="IW155" s="19">
        <f t="shared" ca="1" si="1217"/>
        <v>0</v>
      </c>
      <c r="IX155" s="19">
        <f t="shared" ca="1" si="1217"/>
        <v>0</v>
      </c>
      <c r="IY155" s="19">
        <f t="shared" ca="1" si="1217"/>
        <v>0</v>
      </c>
      <c r="IZ155" s="19">
        <f t="shared" ca="1" si="1217"/>
        <v>0</v>
      </c>
      <c r="JA155" s="19">
        <f t="shared" ca="1" si="1217"/>
        <v>0</v>
      </c>
      <c r="JB155" s="19">
        <f t="shared" ca="1" si="1217"/>
        <v>0</v>
      </c>
      <c r="JC155" s="19">
        <f t="shared" ca="1" si="1217"/>
        <v>0</v>
      </c>
      <c r="JD155" s="19">
        <f t="shared" ca="1" si="1217"/>
        <v>0</v>
      </c>
      <c r="JE155" s="19">
        <f t="shared" ca="1" si="1217"/>
        <v>0</v>
      </c>
      <c r="JF155" s="19">
        <f t="shared" ca="1" si="1217"/>
        <v>0</v>
      </c>
      <c r="JG155" s="19">
        <f t="shared" ca="1" si="1217"/>
        <v>1</v>
      </c>
      <c r="JH155" s="19">
        <f t="shared" ca="1" si="1217"/>
        <v>0</v>
      </c>
      <c r="JI155" s="19">
        <f t="shared" ca="1" si="1217"/>
        <v>1</v>
      </c>
      <c r="JJ155" s="9"/>
      <c r="JK155" s="5" t="b">
        <f t="shared" ca="1" si="1218"/>
        <v>0</v>
      </c>
      <c r="JL155" s="19" t="b">
        <f t="shared" ca="1" si="1237"/>
        <v>1</v>
      </c>
      <c r="JM155" s="19">
        <f t="shared" ca="1" si="1237"/>
        <v>9.8159999999999989</v>
      </c>
      <c r="JN155" s="5" t="b">
        <f t="shared" ca="1" si="1219"/>
        <v>0</v>
      </c>
      <c r="JO155" s="5" t="b">
        <f t="shared" ca="1" si="1219"/>
        <v>0</v>
      </c>
      <c r="JP155" s="5" t="b">
        <f t="shared" ca="1" si="1219"/>
        <v>1</v>
      </c>
      <c r="JQ155" s="144">
        <f t="shared" ca="1" si="1238"/>
        <v>1</v>
      </c>
      <c r="JR155" s="144">
        <f t="shared" ca="1" si="1238"/>
        <v>1</v>
      </c>
      <c r="JS155" s="19" t="str">
        <f t="shared" ca="1" si="1239"/>
        <v>-</v>
      </c>
      <c r="JT155" s="19" t="str">
        <f t="shared" ca="1" si="1239"/>
        <v>-</v>
      </c>
      <c r="JU155" s="19" t="str">
        <f t="shared" ca="1" si="1239"/>
        <v>-</v>
      </c>
      <c r="JV155" s="19" t="str">
        <f t="shared" ca="1" si="1239"/>
        <v>-</v>
      </c>
      <c r="JW155" s="19">
        <f t="shared" ca="1" si="1239"/>
        <v>1</v>
      </c>
      <c r="JX155" s="19">
        <f t="shared" ca="1" si="1239"/>
        <v>0.66</v>
      </c>
      <c r="JY155" s="19" t="str">
        <f t="shared" ca="1" si="1239"/>
        <v>-</v>
      </c>
      <c r="JZ155" s="5" t="b" cm="1">
        <f t="array" aca="1" ref="JZ155" ca="1">IF(OR(KA155:KH155&lt;&gt;"-"),TRUE,"-")</f>
        <v>1</v>
      </c>
      <c r="KA155" s="237">
        <f t="shared" ref="KA155:KH158" ca="1" si="1250">OFFSET(KA155,-1,0)</f>
        <v>2</v>
      </c>
      <c r="KB155" s="237">
        <f t="shared" ca="1" si="1250"/>
        <v>2</v>
      </c>
      <c r="KC155" s="237">
        <f t="shared" ca="1" si="1250"/>
        <v>2</v>
      </c>
      <c r="KD155" s="237">
        <f t="shared" ca="1" si="1250"/>
        <v>2</v>
      </c>
      <c r="KE155" s="237">
        <f t="shared" ca="1" si="1250"/>
        <v>2</v>
      </c>
      <c r="KF155" s="237">
        <f t="shared" ca="1" si="1250"/>
        <v>2</v>
      </c>
      <c r="KG155" s="237">
        <f t="shared" ca="1" si="1250"/>
        <v>2</v>
      </c>
      <c r="KH155" s="237">
        <f t="shared" ca="1" si="1250"/>
        <v>2</v>
      </c>
      <c r="KI155" s="5" t="str">
        <f t="array" aca="1" ref="KI155" ca="1">IF(OR(KJ155:KP155&lt;&gt;"-"),TRUE,"-")</f>
        <v>-</v>
      </c>
      <c r="KJ155" s="19" t="str">
        <f t="shared" ca="1" si="1241"/>
        <v>-</v>
      </c>
      <c r="KK155" s="19" t="str">
        <f t="shared" ca="1" si="1241"/>
        <v>-</v>
      </c>
      <c r="KL155" s="19" t="str">
        <f t="shared" ca="1" si="1241"/>
        <v>-</v>
      </c>
      <c r="KM155" s="19" t="str">
        <f t="shared" ca="1" si="1241"/>
        <v>-</v>
      </c>
      <c r="KN155" s="19" t="str">
        <f t="shared" ca="1" si="1241"/>
        <v>-</v>
      </c>
      <c r="KO155" s="19" t="str">
        <f t="shared" ca="1" si="1241"/>
        <v>-</v>
      </c>
      <c r="KP155" s="19" t="str">
        <f t="shared" ca="1" si="1241"/>
        <v>-</v>
      </c>
      <c r="KQ155" s="19" t="b">
        <f t="shared" ca="1" si="1241"/>
        <v>0</v>
      </c>
      <c r="KR155" s="144">
        <f t="shared" ca="1" si="1221"/>
        <v>2</v>
      </c>
      <c r="KS155" s="19">
        <f t="shared" ca="1" si="1241"/>
        <v>2</v>
      </c>
      <c r="KT155" s="19" t="b">
        <f t="shared" ca="1" si="1241"/>
        <v>0</v>
      </c>
      <c r="KU155" s="19" t="str">
        <f t="shared" ca="1" si="1241"/>
        <v>-</v>
      </c>
      <c r="KV155" s="5" t="str">
        <f t="shared" ca="1" si="1222"/>
        <v>-</v>
      </c>
      <c r="KW155" s="5" t="str">
        <f t="shared" ca="1" si="1222"/>
        <v>-</v>
      </c>
      <c r="KX155" s="5" t="str">
        <f t="shared" ca="1" si="1222"/>
        <v>-</v>
      </c>
      <c r="KY155" s="5" t="str">
        <f t="shared" ca="1" si="1222"/>
        <v>-</v>
      </c>
      <c r="KZ155" s="19" t="b">
        <f t="shared" ca="1" si="1242"/>
        <v>0</v>
      </c>
      <c r="LA155" s="19" t="str">
        <f t="shared" ca="1" si="1242"/>
        <v>-</v>
      </c>
      <c r="LB155" s="19" t="str">
        <f ca="1">OFFSET(LB$5,$B155,0)</f>
        <v>-</v>
      </c>
      <c r="LC155" s="19" t="b">
        <f ca="1">OFFSET(LC$5,$B155,0)</f>
        <v>1</v>
      </c>
      <c r="LD155" s="19">
        <f t="shared" ca="1" si="1242"/>
        <v>0.75</v>
      </c>
      <c r="LE155" s="19">
        <f t="shared" ca="1" si="1242"/>
        <v>0.75</v>
      </c>
      <c r="LF155" s="19">
        <f t="shared" ca="1" si="1242"/>
        <v>0.99</v>
      </c>
      <c r="LG155" s="19">
        <f t="shared" ca="1" si="1242"/>
        <v>0.5</v>
      </c>
      <c r="LH155" s="19">
        <f t="shared" ca="1" si="1242"/>
        <v>0</v>
      </c>
      <c r="LI155" s="19">
        <f t="shared" ca="1" si="1242"/>
        <v>0</v>
      </c>
      <c r="LJ155" s="19" t="str">
        <f t="shared" ca="1" si="1242"/>
        <v>-</v>
      </c>
      <c r="LK155" s="5" cm="1">
        <f t="array" aca="1" ref="LK155" ca="1">INDEX(i.meatgrid,$Q155,LK$7)</f>
        <v>1092</v>
      </c>
      <c r="LL155" s="19" t="str">
        <f t="shared" ca="1" si="1223"/>
        <v>-</v>
      </c>
      <c r="LM155" s="5">
        <f t="shared" ca="1" si="1224"/>
        <v>1</v>
      </c>
      <c r="LN155" s="9"/>
      <c r="LO155" s="19">
        <f t="shared" ca="1" si="1223"/>
        <v>70</v>
      </c>
      <c r="LP155" s="19">
        <f t="shared" ca="1" si="1225"/>
        <v>50</v>
      </c>
      <c r="LQ155" s="19">
        <f t="shared" ca="1" si="1225"/>
        <v>80</v>
      </c>
      <c r="LR155" s="19">
        <f t="shared" ca="1" si="1225"/>
        <v>50</v>
      </c>
      <c r="LS155" s="5" t="b" cm="1">
        <f t="array" aca="1" ref="LS155" ca="1">INDEX(i.meatgrid,$Q155,LS$7)</f>
        <v>1</v>
      </c>
      <c r="LT155" s="5" t="b" cm="1">
        <f t="array" aca="1" ref="LT155" ca="1">INDEX(i.meatgrid,$Q155,LT$7)</f>
        <v>0</v>
      </c>
      <c r="LU155" s="5" t="str" cm="1">
        <f t="array" aca="1" ref="LU155" ca="1">INDEX(i.meatgrid,$Q155,LU$7)</f>
        <v>-</v>
      </c>
      <c r="LV155" s="5" t="str" cm="1">
        <f t="array" aca="1" ref="LV155" ca="1">INDEX(i.meatgrid,$Q155,LV$7)</f>
        <v>-</v>
      </c>
      <c r="LW155" s="19">
        <f t="shared" ca="1" si="1226"/>
        <v>1</v>
      </c>
      <c r="LX155" s="5">
        <f t="shared" ca="1" si="1227"/>
        <v>1</v>
      </c>
      <c r="LY155" s="5" cm="1">
        <f t="array" aca="1" ref="LY155" ca="1">INDEX(i.meatgrid,$Q155,LY$7)</f>
        <v>0</v>
      </c>
      <c r="LZ155" s="5" cm="1">
        <f t="array" aca="1" ref="LZ155" ca="1">INDEX(i.meatgrid,$Q155,LZ$7)</f>
        <v>0</v>
      </c>
      <c r="MA155" s="5" cm="1">
        <f t="array" aca="1" ref="MA155" ca="1">INDEX(i.meatgrid,$Q155,MA$7)</f>
        <v>0</v>
      </c>
      <c r="MB155" s="5" cm="1">
        <f t="array" aca="1" ref="MB155" ca="1">INDEX(i.meatgrid,$Q155,MB$7)</f>
        <v>0</v>
      </c>
      <c r="MC155" s="5" cm="1">
        <f t="array" aca="1" ref="MC155" ca="1">INDEX(i.meatgrid,$Q155,MC$7)</f>
        <v>0</v>
      </c>
      <c r="MD155" s="5" cm="1">
        <f t="array" aca="1" ref="MD155" ca="1">INDEX(i.meatgrid,$Q155,MD$7)</f>
        <v>1</v>
      </c>
      <c r="ME155" s="5" cm="1">
        <f t="array" aca="1" ref="ME155" ca="1">INDEX(i.meatgrid,$Q155,ME$7)</f>
        <v>1</v>
      </c>
      <c r="MF155" s="5" cm="1">
        <f t="array" aca="1" ref="MF155" ca="1">INDEX(i.meatgrid,$Q155,MF$7)</f>
        <v>1</v>
      </c>
      <c r="MG155" s="19">
        <f t="shared" ca="1" si="1228"/>
        <v>1</v>
      </c>
      <c r="MH155" s="9"/>
      <c r="MI155" s="19" t="b">
        <f t="shared" ca="1" si="1229"/>
        <v>0</v>
      </c>
      <c r="MJ155" s="19" t="b">
        <f t="shared" ca="1" si="1229"/>
        <v>0</v>
      </c>
      <c r="MK155" s="19">
        <f t="shared" ca="1" si="1229"/>
        <v>1</v>
      </c>
      <c r="ML155" s="19">
        <f t="shared" ca="1" si="1229"/>
        <v>0.75</v>
      </c>
      <c r="MM155" s="19">
        <f t="shared" ca="1" si="1229"/>
        <v>0.75</v>
      </c>
      <c r="MN155" s="19">
        <f t="shared" ca="1" si="1229"/>
        <v>0.8</v>
      </c>
      <c r="MO155" s="19">
        <f t="shared" ca="1" si="1229"/>
        <v>0.82499999999999996</v>
      </c>
      <c r="MP155" s="19">
        <f t="shared" ca="1" si="1229"/>
        <v>0.875</v>
      </c>
      <c r="MQ155" s="19">
        <f t="shared" ca="1" si="1229"/>
        <v>0.9</v>
      </c>
      <c r="MR155" s="19">
        <f t="shared" ca="1" si="1229"/>
        <v>1</v>
      </c>
      <c r="MS155" s="19">
        <f t="shared" ca="1" si="1229"/>
        <v>0.875</v>
      </c>
      <c r="MT155" s="19" t="b">
        <f t="shared" ca="1" si="1229"/>
        <v>1</v>
      </c>
      <c r="MU155" s="19">
        <f t="shared" ca="1" si="1229"/>
        <v>74.989999999999995</v>
      </c>
      <c r="MV155" s="19" t="str">
        <f t="shared" ca="1" si="1229"/>
        <v>-</v>
      </c>
      <c r="MW155" s="19" t="str">
        <f t="shared" ca="1" si="1229"/>
        <v>-</v>
      </c>
      <c r="MX155" s="19" t="str">
        <f t="shared" ca="1" si="1229"/>
        <v>-</v>
      </c>
      <c r="MY155" s="19" t="str">
        <f t="shared" ca="1" si="1230"/>
        <v>-</v>
      </c>
      <c r="MZ155" s="19" t="str">
        <f t="shared" ca="1" si="1230"/>
        <v>-</v>
      </c>
      <c r="NA155" s="19" t="str">
        <f t="shared" ca="1" si="1230"/>
        <v>-</v>
      </c>
      <c r="NB155" s="19" t="str">
        <f t="shared" ca="1" si="1230"/>
        <v>-</v>
      </c>
      <c r="NC155" s="19">
        <f t="shared" ca="1" si="1230"/>
        <v>36.99</v>
      </c>
      <c r="ND155" s="19">
        <f t="shared" ca="1" si="1230"/>
        <v>36.99</v>
      </c>
      <c r="NE155" s="19" t="str">
        <f t="shared" ca="1" si="1230"/>
        <v>-</v>
      </c>
      <c r="NF155" s="19" t="str">
        <f t="shared" ca="1" si="1230"/>
        <v>-</v>
      </c>
      <c r="NG155" s="19" t="str">
        <f t="shared" ca="1" si="1230"/>
        <v>-</v>
      </c>
      <c r="NH155" s="19" t="str">
        <f t="shared" ca="1" si="1230"/>
        <v>-</v>
      </c>
      <c r="NI155" s="19" t="str">
        <f t="shared" ca="1" si="1230"/>
        <v>-</v>
      </c>
      <c r="NJ155" s="19">
        <f t="shared" ca="1" si="1230"/>
        <v>49.99</v>
      </c>
      <c r="NK155" s="19">
        <f t="shared" ca="1" si="1230"/>
        <v>49.99</v>
      </c>
      <c r="NL155" s="19">
        <f t="shared" ca="1" si="1230"/>
        <v>49.99</v>
      </c>
      <c r="NM155" s="19">
        <f t="shared" ca="1" si="1230"/>
        <v>49.99</v>
      </c>
      <c r="NN155" s="19">
        <f t="shared" ca="1" si="1230"/>
        <v>49.99</v>
      </c>
      <c r="NO155" s="19">
        <f t="shared" ca="1" si="1230"/>
        <v>49.99</v>
      </c>
      <c r="NP155" s="19">
        <f t="shared" ca="1" si="1230"/>
        <v>49.99</v>
      </c>
      <c r="NQ155" s="19">
        <f t="shared" ca="1" si="1230"/>
        <v>49.99</v>
      </c>
      <c r="NR155" s="19">
        <f t="shared" ca="1" si="1230"/>
        <v>412.99</v>
      </c>
      <c r="NS155" s="19">
        <f t="shared" ca="1" si="1230"/>
        <v>412.99</v>
      </c>
      <c r="NT155" s="19" t="str">
        <f t="shared" ca="1" si="1230"/>
        <v>-</v>
      </c>
      <c r="NU155" s="19" t="str">
        <f t="shared" ca="1" si="1230"/>
        <v>-</v>
      </c>
      <c r="NV155" s="19" t="str">
        <f t="shared" ca="1" si="1230"/>
        <v>-</v>
      </c>
      <c r="NW155" s="19" t="str">
        <f t="shared" ca="1" si="1230"/>
        <v>-</v>
      </c>
      <c r="NX155" s="19" t="str">
        <f t="shared" ca="1" si="1230"/>
        <v>-</v>
      </c>
      <c r="NY155" s="19">
        <f t="shared" ca="1" si="1230"/>
        <v>6.8900000000000006</v>
      </c>
      <c r="NZ155" s="19">
        <f t="shared" ca="1" si="1230"/>
        <v>6.8900000000000006</v>
      </c>
      <c r="OA155" s="19">
        <f t="shared" ca="1" si="1230"/>
        <v>6.8900000000000006</v>
      </c>
      <c r="OB155" s="19">
        <f t="shared" ca="1" si="1230"/>
        <v>6.8900000000000006</v>
      </c>
      <c r="OC155" s="19">
        <f t="shared" ca="1" si="1230"/>
        <v>6.8900000000000006</v>
      </c>
      <c r="OD155" s="19">
        <f t="shared" ca="1" si="1230"/>
        <v>6.8900000000000006</v>
      </c>
      <c r="OE155" s="19">
        <f t="shared" ca="1" si="1230"/>
        <v>6.8900000000000006</v>
      </c>
      <c r="OF155" s="19">
        <f t="shared" ca="1" si="1230"/>
        <v>6.8900000000000006</v>
      </c>
      <c r="OG155" s="19">
        <f t="shared" ca="1" si="1230"/>
        <v>346.99</v>
      </c>
      <c r="OH155" s="19">
        <f t="shared" ca="1" si="1230"/>
        <v>346.99</v>
      </c>
      <c r="OI155" s="19" t="str">
        <f t="shared" ca="1" si="1230"/>
        <v>-</v>
      </c>
      <c r="OJ155" s="19" t="str">
        <f t="shared" ca="1" si="1230"/>
        <v>-</v>
      </c>
      <c r="OK155" s="19" t="str">
        <f t="shared" ca="1" si="1230"/>
        <v>-</v>
      </c>
      <c r="OL155" s="19" t="str">
        <f t="shared" ca="1" si="1230"/>
        <v>-</v>
      </c>
      <c r="OM155" s="19" t="str">
        <f t="shared" ca="1" si="1230"/>
        <v>-</v>
      </c>
      <c r="ON155" s="19">
        <f t="shared" ca="1" si="1230"/>
        <v>0</v>
      </c>
      <c r="OO155" s="24">
        <v>0</v>
      </c>
    </row>
    <row r="156" spans="1:405" outlineLevel="2">
      <c r="A156" s="21">
        <f t="shared" si="158"/>
        <v>151</v>
      </c>
      <c r="B156" s="222">
        <f t="shared" ca="1" si="1243"/>
        <v>148</v>
      </c>
      <c r="C156">
        <v>204</v>
      </c>
      <c r="D156" s="144" t="str">
        <f t="shared" ca="1" si="1192"/>
        <v>GSM</v>
      </c>
      <c r="E156" t="b">
        <v>0</v>
      </c>
      <c r="F156" t="b">
        <v>0</v>
      </c>
      <c r="G156" t="b">
        <f t="shared" si="1193"/>
        <v>0</v>
      </c>
      <c r="H156" s="237">
        <f t="shared" ca="1" si="1244"/>
        <v>2</v>
      </c>
      <c r="I156" s="237">
        <f t="shared" ca="1" si="1244"/>
        <v>1</v>
      </c>
      <c r="J156" s="237" t="str">
        <f t="shared" ca="1" si="1244"/>
        <v/>
      </c>
      <c r="K156" s="237">
        <f t="shared" ca="1" si="1244"/>
        <v>2</v>
      </c>
      <c r="L156" s="237">
        <f t="shared" ca="1" si="1231"/>
        <v>2</v>
      </c>
      <c r="M156" s="237">
        <f t="shared" ca="1" si="1231"/>
        <v>2</v>
      </c>
      <c r="N156" s="237">
        <f t="shared" ca="1" si="1231"/>
        <v>3</v>
      </c>
      <c r="O156" s="237">
        <f t="shared" ca="1" si="1231"/>
        <v>1</v>
      </c>
      <c r="P156" s="237">
        <f t="shared" ca="1" si="1231"/>
        <v>1</v>
      </c>
      <c r="Q156" s="237">
        <f t="shared" ca="1" si="1231"/>
        <v>7</v>
      </c>
      <c r="R156" s="237">
        <f t="shared" ca="1" si="1231"/>
        <v>1</v>
      </c>
      <c r="S156" s="237">
        <f t="shared" ca="1" si="1231"/>
        <v>1</v>
      </c>
      <c r="T156" s="237">
        <f t="shared" ca="1" si="1231"/>
        <v>1</v>
      </c>
      <c r="U156" s="275"/>
      <c r="V156" s="275"/>
      <c r="W156" s="237">
        <f t="shared" ca="1" si="1232"/>
        <v>0</v>
      </c>
      <c r="X156" s="275"/>
      <c r="Y156" s="275">
        <f t="shared" ca="1" si="1233"/>
        <v>0</v>
      </c>
      <c r="Z156" s="275">
        <f t="shared" ca="1" si="1233"/>
        <v>0</v>
      </c>
      <c r="AA156" s="275">
        <f t="shared" ca="1" si="1233"/>
        <v>0</v>
      </c>
      <c r="AB156" s="275">
        <f t="shared" ca="1" si="1233"/>
        <v>0</v>
      </c>
      <c r="AC156" s="275">
        <f t="shared" ca="1" si="1233"/>
        <v>0</v>
      </c>
      <c r="AD156" s="275">
        <f t="shared" ca="1" si="1233"/>
        <v>0</v>
      </c>
      <c r="AE156" s="275">
        <f t="shared" ca="1" si="1233"/>
        <v>0</v>
      </c>
      <c r="AF156" s="144">
        <f ca="1">INDEX(CHOOSE($N156,DataAutumn!i.AdultDrys,DataWinter!i.AdultDrys,DataSpring!i.AdultDrys),1,$M156)</f>
        <v>3</v>
      </c>
      <c r="AG156" s="5">
        <f t="shared" ca="1" si="1194"/>
        <v>2</v>
      </c>
      <c r="AH156" s="5">
        <f t="shared" ca="1" si="1194"/>
        <v>0</v>
      </c>
      <c r="AI156" s="5">
        <f t="shared" ca="1" si="1195"/>
        <v>1</v>
      </c>
      <c r="AJ156">
        <f t="shared" ca="1" si="1196"/>
        <v>1</v>
      </c>
      <c r="AL156" s="231" t="str">
        <f ca="1">TEXT(LEFT(OFFSET(AL156,-1,0),5)+1,"00000")&amp;MID(OFFSET(AL156,-1,0),6,FIND(" ",OFFSET(AL156,-1,0),7)-5)
&amp; $D156           &amp; " Day"&amp;INDEX(i.DOY,$N156,1)              &amp; IF($IG156=0," FWM","")&amp;IF($IG156=1," MWM","")&amp;IF($IG156=5," Mat","")&amp;IF($IH156=TRUE,"&amp;BBT","    ")
&amp;INDEX(DataMaster!$B$98:$B$104,$Q156,0)    &amp;IF(JL156," SR"&amp;JM156,"")&amp; " WP"&amp;TEXT($LW156*100,"000p")           &amp; " MP"&amp;TEXT($LX156*100,"000p")           &amp; " GP"&amp;TEXT($MG156*100,"000p")
&amp; " (F"&amp;3+COUNTIF($CV156:$CY156,TRUE)&amp;3&amp;"N"&amp;$DM156&amp;$DN156&amp;")"</f>
        <v>00004 FeedSupply_DSP GSM Day204 MWM    Older Mutton SR9.816 WP100p MP100p GP100p (F33N33)</v>
      </c>
      <c r="AM156" s="9" t="str">
        <f ca="1">IF(COUNTIF(AL$5:AL156,AL156)=1,"-","Dup")</f>
        <v>-</v>
      </c>
      <c r="AN156" s="9"/>
      <c r="AO156" s="237" t="str">
        <f t="shared" ca="1" si="1245"/>
        <v>-</v>
      </c>
      <c r="AP156" s="237" t="str">
        <f t="shared" ca="1" si="1245"/>
        <v>-</v>
      </c>
      <c r="AQ156" s="237" t="str">
        <f t="shared" ca="1" si="1245"/>
        <v>-</v>
      </c>
      <c r="AR156" s="237" t="str">
        <f t="shared" ca="1" si="1245"/>
        <v>-</v>
      </c>
      <c r="AS156" s="237" t="str">
        <f t="shared" ca="1" si="1245"/>
        <v>-</v>
      </c>
      <c r="AT156" s="237" t="str">
        <f t="shared" ca="1" si="1245"/>
        <v>-</v>
      </c>
      <c r="AU156" s="237" t="str">
        <f t="shared" ca="1" si="1245"/>
        <v>-</v>
      </c>
      <c r="AV156" s="237" t="str">
        <f t="shared" ca="1" si="1245"/>
        <v>-</v>
      </c>
      <c r="AW156" s="9"/>
      <c r="AX156" s="5" t="b">
        <f t="shared" ca="1" si="1197"/>
        <v>0</v>
      </c>
      <c r="AY156" s="5" t="str">
        <f t="shared" ca="1" si="1197"/>
        <v>-</v>
      </c>
      <c r="AZ156" s="5" t="b">
        <f t="shared" ca="1" si="1197"/>
        <v>0</v>
      </c>
      <c r="BA156" s="5" t="b">
        <f t="shared" ca="1" si="1197"/>
        <v>1</v>
      </c>
      <c r="BB156" s="5" t="b">
        <f t="shared" ca="1" si="1197"/>
        <v>1</v>
      </c>
      <c r="BC156" s="144">
        <f t="shared" ca="1" si="1197"/>
        <v>0</v>
      </c>
      <c r="BD156" s="19" t="b">
        <f t="shared" ca="1" si="1198"/>
        <v>1</v>
      </c>
      <c r="BE156" s="9"/>
      <c r="BF156" s="5" t="str">
        <f t="shared" ca="1" si="1199"/>
        <v>-</v>
      </c>
      <c r="BG156" s="19" t="str">
        <f t="shared" ca="1" si="1200"/>
        <v>-</v>
      </c>
      <c r="BH156" s="19" t="str">
        <f t="shared" ca="1" si="1200"/>
        <v>-</v>
      </c>
      <c r="BI156" s="19" t="str">
        <f t="shared" ca="1" si="1200"/>
        <v>-</v>
      </c>
      <c r="BJ156" s="5" t="str">
        <f t="shared" ca="1" si="1201"/>
        <v>-</v>
      </c>
      <c r="BK156" s="19" t="str">
        <f t="shared" ca="1" si="1202"/>
        <v>-</v>
      </c>
      <c r="BL156" s="5" t="str">
        <f t="shared" ca="1" si="1203"/>
        <v>-</v>
      </c>
      <c r="BM156" s="19" t="str">
        <f t="shared" ca="1" si="1204"/>
        <v>-</v>
      </c>
      <c r="BN156" s="19" t="str">
        <f t="shared" ca="1" si="1204"/>
        <v>-</v>
      </c>
      <c r="BO156" s="19" t="str">
        <f t="shared" ca="1" si="1204"/>
        <v>-</v>
      </c>
      <c r="BP156" s="5" t="str">
        <f t="shared" ca="1" si="1205"/>
        <v>-</v>
      </c>
      <c r="BQ156" s="9"/>
      <c r="BR156" s="19" t="str">
        <f t="shared" ca="1" si="1206"/>
        <v>-</v>
      </c>
      <c r="BS156" s="19" t="str">
        <f t="shared" ca="1" si="1206"/>
        <v>-</v>
      </c>
      <c r="BT156" s="19" t="str">
        <f t="shared" ca="1" si="1206"/>
        <v>-</v>
      </c>
      <c r="BU156" s="19" t="str">
        <f t="shared" ca="1" si="1206"/>
        <v>-</v>
      </c>
      <c r="BV156" s="19" t="str">
        <f t="shared" ca="1" si="1206"/>
        <v>-</v>
      </c>
      <c r="BW156" s="19" t="str">
        <f t="shared" ca="1" si="1206"/>
        <v>-</v>
      </c>
      <c r="BX156" s="19" t="str">
        <f t="shared" ca="1" si="1206"/>
        <v>-</v>
      </c>
      <c r="BY156" s="19" t="str">
        <f t="shared" ca="1" si="1206"/>
        <v>-</v>
      </c>
      <c r="BZ156" s="19" t="str">
        <f t="shared" ca="1" si="1206"/>
        <v>-</v>
      </c>
      <c r="CA156" s="19" t="str">
        <f t="shared" ca="1" si="1206"/>
        <v>-</v>
      </c>
      <c r="CB156" s="9"/>
      <c r="CC156" s="237" t="b">
        <f t="shared" ref="CC156:CG158" ca="1" si="1251">OFFSET(CC156,-1,0)</f>
        <v>1</v>
      </c>
      <c r="CD156" s="12" t="b">
        <v>0</v>
      </c>
      <c r="CE156" s="237" t="b">
        <f t="shared" ca="1" si="1251"/>
        <v>1</v>
      </c>
      <c r="CF156" s="251">
        <f t="shared" ca="1" si="1246"/>
        <v>7101</v>
      </c>
      <c r="CG156" s="237" t="b">
        <f t="shared" ca="1" si="1251"/>
        <v>0</v>
      </c>
      <c r="CH156" s="12" t="s">
        <v>34</v>
      </c>
      <c r="CI156" s="19" t="b">
        <f t="shared" ca="1" si="1234"/>
        <v>1</v>
      </c>
      <c r="CJ156" s="237">
        <f t="shared" ca="1" si="1247"/>
        <v>7104</v>
      </c>
      <c r="CK156" s="19" t="str">
        <f t="shared" ca="1" si="1234"/>
        <v>-</v>
      </c>
      <c r="CL156" s="19">
        <f t="shared" ca="1" si="1234"/>
        <v>1</v>
      </c>
      <c r="CM156" s="19">
        <f t="shared" ca="1" si="1234"/>
        <v>1</v>
      </c>
      <c r="CN156" s="9"/>
      <c r="CO156" s="444">
        <f t="shared" ca="1" si="1208"/>
        <v>652</v>
      </c>
      <c r="CP156" s="444">
        <f t="shared" ca="1" si="1208"/>
        <v>686</v>
      </c>
      <c r="CQ156" s="444">
        <f t="shared" ca="1" si="1208"/>
        <v>721</v>
      </c>
      <c r="CR156" s="152">
        <f t="shared" ca="1" si="1209"/>
        <v>378</v>
      </c>
      <c r="CS156" s="152">
        <f t="shared" ca="1" si="1209"/>
        <v>413</v>
      </c>
      <c r="CT156" s="152">
        <f t="shared" ca="1" si="1209"/>
        <v>448</v>
      </c>
      <c r="CU156" s="19" t="str">
        <f t="shared" ca="1" si="1210"/>
        <v>-</v>
      </c>
      <c r="CV156" s="12" t="b">
        <v>0</v>
      </c>
      <c r="CW156" s="12" t="b">
        <v>0</v>
      </c>
      <c r="CX156" s="12" t="b">
        <v>0</v>
      </c>
      <c r="CY156" s="12" t="b">
        <v>0</v>
      </c>
      <c r="CZ156" s="19" t="b">
        <f t="shared" ca="1" si="1210"/>
        <v>1</v>
      </c>
      <c r="DA156" s="19">
        <f t="shared" ca="1" si="1210"/>
        <v>0</v>
      </c>
      <c r="DB156" s="19">
        <f t="shared" ca="1" si="1210"/>
        <v>0</v>
      </c>
      <c r="DC156" s="19">
        <f t="shared" ca="1" si="1210"/>
        <v>0</v>
      </c>
      <c r="DD156" s="19">
        <f t="shared" ca="1" si="1210"/>
        <v>0</v>
      </c>
      <c r="DE156" s="19">
        <f t="shared" ca="1" si="1210"/>
        <v>0</v>
      </c>
      <c r="DF156" s="19">
        <f t="shared" ca="1" si="1210"/>
        <v>0</v>
      </c>
      <c r="DG156" s="19">
        <f t="shared" ca="1" si="1210"/>
        <v>0</v>
      </c>
      <c r="DH156" s="19">
        <f t="shared" ca="1" si="1210"/>
        <v>0</v>
      </c>
      <c r="DI156" s="19">
        <f t="shared" ca="1" si="1210"/>
        <v>0</v>
      </c>
      <c r="DJ156" s="19">
        <f t="shared" ca="1" si="1210"/>
        <v>0</v>
      </c>
      <c r="DK156" s="19">
        <f t="shared" ca="1" si="1210"/>
        <v>0</v>
      </c>
      <c r="DL156" s="19">
        <f t="shared" ca="1" si="1211"/>
        <v>0</v>
      </c>
      <c r="DM156" s="12">
        <v>3</v>
      </c>
      <c r="DN156" s="12">
        <v>3</v>
      </c>
      <c r="DO156" s="19">
        <f t="shared" ca="1" si="1248"/>
        <v>0</v>
      </c>
      <c r="DP156" s="12">
        <v>1</v>
      </c>
      <c r="DQ156" s="12">
        <v>-1</v>
      </c>
      <c r="DR156" s="19" t="str">
        <f t="shared" ca="1" si="1211"/>
        <v>-</v>
      </c>
      <c r="DS156" s="19" t="str">
        <f t="shared" ca="1" si="1211"/>
        <v>-</v>
      </c>
      <c r="DT156" s="19" t="str">
        <f t="shared" ca="1" si="1211"/>
        <v>-</v>
      </c>
      <c r="DU156" s="251">
        <f t="shared" ca="1" si="1235"/>
        <v>0</v>
      </c>
      <c r="DV156" s="251">
        <f t="shared" si="1249"/>
        <v>1</v>
      </c>
      <c r="DW156" s="251">
        <f t="shared" si="1236"/>
        <v>-1</v>
      </c>
      <c r="DX156" s="19" t="str">
        <f t="shared" ca="1" si="1211"/>
        <v>-</v>
      </c>
      <c r="DY156" s="19" t="str">
        <f t="shared" ca="1" si="1211"/>
        <v>-</v>
      </c>
      <c r="DZ156" s="19" t="str">
        <f t="shared" ca="1" si="1211"/>
        <v>-</v>
      </c>
      <c r="EA156" s="19" t="str">
        <f t="shared" ca="1" si="1211"/>
        <v>-</v>
      </c>
      <c r="EB156" s="19" t="str">
        <f t="shared" ca="1" si="1211"/>
        <v>-</v>
      </c>
      <c r="EC156" s="19" t="str">
        <f t="shared" ca="1" si="1211"/>
        <v>-</v>
      </c>
      <c r="ED156" s="19">
        <f t="shared" ca="1" si="1211"/>
        <v>0</v>
      </c>
      <c r="EE156" s="19">
        <f t="shared" ca="1" si="1211"/>
        <v>0</v>
      </c>
      <c r="EF156" s="19">
        <f t="shared" ca="1" si="1211"/>
        <v>0</v>
      </c>
      <c r="EG156" s="19">
        <f t="shared" ca="1" si="1211"/>
        <v>0</v>
      </c>
      <c r="EH156" s="19">
        <f t="shared" ca="1" si="1211"/>
        <v>0</v>
      </c>
      <c r="EI156" s="19">
        <f t="shared" ca="1" si="1211"/>
        <v>0</v>
      </c>
      <c r="EJ156" s="19">
        <f t="shared" ca="1" si="1211"/>
        <v>0</v>
      </c>
      <c r="EK156" s="19">
        <f t="shared" ca="1" si="1211"/>
        <v>0</v>
      </c>
      <c r="EL156" s="19">
        <f t="shared" ca="1" si="1211"/>
        <v>0</v>
      </c>
      <c r="EM156" s="19">
        <f t="shared" ca="1" si="1211"/>
        <v>0</v>
      </c>
      <c r="EN156" s="19">
        <f t="shared" ca="1" si="1211"/>
        <v>0</v>
      </c>
      <c r="EO156" s="19">
        <f t="shared" ca="1" si="1211"/>
        <v>0</v>
      </c>
      <c r="EP156" s="19">
        <f t="shared" ca="1" si="1211"/>
        <v>0</v>
      </c>
      <c r="EQ156" s="19">
        <f t="shared" ca="1" si="1211"/>
        <v>0</v>
      </c>
      <c r="ER156" s="19">
        <f t="shared" ca="1" si="1211"/>
        <v>0</v>
      </c>
      <c r="ES156" s="19">
        <f t="shared" ca="1" si="1211"/>
        <v>0</v>
      </c>
      <c r="ET156" s="19">
        <f t="shared" ca="1" si="1212"/>
        <v>0</v>
      </c>
      <c r="EU156" s="19">
        <f t="shared" ca="1" si="1212"/>
        <v>0</v>
      </c>
      <c r="EV156" s="19">
        <f t="shared" ca="1" si="1212"/>
        <v>0</v>
      </c>
      <c r="EW156" s="19">
        <f t="shared" ca="1" si="1212"/>
        <v>0</v>
      </c>
      <c r="EX156" s="19">
        <f t="shared" ca="1" si="1212"/>
        <v>0</v>
      </c>
      <c r="EY156" s="19">
        <f t="shared" ca="1" si="1212"/>
        <v>0</v>
      </c>
      <c r="EZ156" s="19">
        <f t="shared" ca="1" si="1212"/>
        <v>0</v>
      </c>
      <c r="FA156" s="19">
        <f t="shared" ca="1" si="1212"/>
        <v>0</v>
      </c>
      <c r="FB156" s="19">
        <f t="shared" ca="1" si="1212"/>
        <v>0</v>
      </c>
      <c r="FC156" s="19">
        <f t="shared" ca="1" si="1212"/>
        <v>0</v>
      </c>
      <c r="FD156" s="19">
        <f t="shared" ca="1" si="1212"/>
        <v>0</v>
      </c>
      <c r="FE156" s="19">
        <f t="shared" ca="1" si="1212"/>
        <v>0</v>
      </c>
      <c r="FF156" s="19">
        <f t="shared" ca="1" si="1212"/>
        <v>0</v>
      </c>
      <c r="FG156" s="19">
        <f t="shared" ca="1" si="1212"/>
        <v>0</v>
      </c>
      <c r="FH156" s="19">
        <f t="shared" ca="1" si="1212"/>
        <v>0</v>
      </c>
      <c r="FI156" s="19">
        <f t="shared" ca="1" si="1212"/>
        <v>0</v>
      </c>
      <c r="FJ156" s="19">
        <f t="shared" ca="1" si="1213"/>
        <v>0</v>
      </c>
      <c r="FK156" s="19">
        <f t="shared" ca="1" si="1213"/>
        <v>0</v>
      </c>
      <c r="FL156" s="19">
        <f t="shared" ca="1" si="1213"/>
        <v>0</v>
      </c>
      <c r="FM156" s="19">
        <f t="shared" ca="1" si="1213"/>
        <v>0</v>
      </c>
      <c r="FN156" s="19">
        <f t="shared" ca="1" si="1213"/>
        <v>0</v>
      </c>
      <c r="FO156" s="19">
        <f t="shared" ca="1" si="1213"/>
        <v>0</v>
      </c>
      <c r="FP156" s="19">
        <f t="shared" ca="1" si="1213"/>
        <v>0</v>
      </c>
      <c r="FQ156" s="19">
        <f t="shared" ca="1" si="1213"/>
        <v>0</v>
      </c>
      <c r="FR156" s="19">
        <f t="shared" ca="1" si="1213"/>
        <v>0</v>
      </c>
      <c r="FS156" s="19">
        <f t="shared" ca="1" si="1213"/>
        <v>0</v>
      </c>
      <c r="FT156" s="19">
        <f t="shared" ca="1" si="1213"/>
        <v>0</v>
      </c>
      <c r="FU156" s="19">
        <f t="shared" ca="1" si="1213"/>
        <v>0</v>
      </c>
      <c r="FV156" s="19">
        <f t="shared" ca="1" si="1213"/>
        <v>0</v>
      </c>
      <c r="FW156" s="19">
        <f t="shared" ca="1" si="1213"/>
        <v>0</v>
      </c>
      <c r="FX156" s="19">
        <f t="shared" ca="1" si="1213"/>
        <v>0</v>
      </c>
      <c r="FY156" s="19">
        <f t="shared" ca="1" si="1213"/>
        <v>0</v>
      </c>
      <c r="FZ156" s="19">
        <f t="shared" ca="1" si="1213"/>
        <v>0</v>
      </c>
      <c r="GA156" s="19">
        <f t="shared" ca="1" si="1213"/>
        <v>0</v>
      </c>
      <c r="GB156" s="19">
        <f t="shared" ca="1" si="1213"/>
        <v>0</v>
      </c>
      <c r="GC156" s="19">
        <f t="shared" ca="1" si="1213"/>
        <v>0</v>
      </c>
      <c r="GD156" s="19">
        <f t="shared" ca="1" si="1213"/>
        <v>0</v>
      </c>
      <c r="GE156" s="19">
        <f t="shared" ca="1" si="1213"/>
        <v>0</v>
      </c>
      <c r="GF156" s="19">
        <f t="shared" ca="1" si="1213"/>
        <v>0</v>
      </c>
      <c r="GG156" s="19">
        <f t="shared" ca="1" si="1213"/>
        <v>0</v>
      </c>
      <c r="GH156" s="19">
        <f t="shared" ca="1" si="1213"/>
        <v>0</v>
      </c>
      <c r="GI156" s="19">
        <f t="shared" ca="1" si="1213"/>
        <v>0</v>
      </c>
      <c r="GJ156" s="19">
        <f t="shared" ca="1" si="1213"/>
        <v>0</v>
      </c>
      <c r="GK156" s="19">
        <f t="shared" ca="1" si="1213"/>
        <v>0</v>
      </c>
      <c r="GL156" s="19">
        <f t="shared" ca="1" si="1213"/>
        <v>0</v>
      </c>
      <c r="GM156" s="19">
        <f t="shared" ca="1" si="1213"/>
        <v>0</v>
      </c>
      <c r="GN156" s="19">
        <f t="shared" ca="1" si="1213"/>
        <v>0</v>
      </c>
      <c r="GO156" s="19">
        <f t="shared" ca="1" si="1213"/>
        <v>0</v>
      </c>
      <c r="GP156" s="19">
        <f t="shared" ca="1" si="1213"/>
        <v>0</v>
      </c>
      <c r="GQ156" s="19">
        <f t="shared" ca="1" si="1213"/>
        <v>0</v>
      </c>
      <c r="GR156" s="19">
        <f t="shared" ca="1" si="1213"/>
        <v>0</v>
      </c>
      <c r="GS156" s="19">
        <f t="shared" ca="1" si="1213"/>
        <v>0</v>
      </c>
      <c r="GT156" s="19">
        <f t="shared" ca="1" si="1213"/>
        <v>0</v>
      </c>
      <c r="GU156" s="19">
        <f t="shared" ca="1" si="1213"/>
        <v>0</v>
      </c>
      <c r="GV156" s="19">
        <f t="shared" ca="1" si="1213"/>
        <v>0</v>
      </c>
      <c r="GW156" s="19">
        <f t="shared" ca="1" si="1213"/>
        <v>0</v>
      </c>
      <c r="GX156" s="19">
        <f t="shared" ca="1" si="1213"/>
        <v>0</v>
      </c>
      <c r="GY156" s="19">
        <f t="shared" ca="1" si="1213"/>
        <v>0</v>
      </c>
      <c r="GZ156" s="19">
        <f t="shared" ca="1" si="1213"/>
        <v>0</v>
      </c>
      <c r="HA156" s="19">
        <f t="shared" ca="1" si="1213"/>
        <v>0</v>
      </c>
      <c r="HB156" s="19">
        <f t="shared" ca="1" si="1213"/>
        <v>0</v>
      </c>
      <c r="HC156" s="19">
        <f t="shared" ca="1" si="1213"/>
        <v>0</v>
      </c>
      <c r="HD156" s="19">
        <f t="shared" ca="1" si="1213"/>
        <v>0</v>
      </c>
      <c r="HE156" s="19">
        <f t="shared" ca="1" si="1213"/>
        <v>0</v>
      </c>
      <c r="HF156" s="19">
        <f t="shared" ca="1" si="1213"/>
        <v>0</v>
      </c>
      <c r="HG156" s="19">
        <f t="shared" ca="1" si="1213"/>
        <v>0</v>
      </c>
      <c r="HH156" s="19">
        <f t="shared" ca="1" si="1213"/>
        <v>0</v>
      </c>
      <c r="HI156" s="19">
        <f t="shared" ca="1" si="1213"/>
        <v>0</v>
      </c>
      <c r="HJ156" s="19">
        <f t="shared" ca="1" si="1213"/>
        <v>0</v>
      </c>
      <c r="HK156" s="19">
        <f t="shared" ca="1" si="1213"/>
        <v>0</v>
      </c>
      <c r="HL156" s="19">
        <f t="shared" ca="1" si="1214"/>
        <v>0</v>
      </c>
      <c r="HM156" s="19">
        <f t="shared" ca="1" si="1214"/>
        <v>0</v>
      </c>
      <c r="HN156" s="19">
        <f t="shared" ca="1" si="1214"/>
        <v>0</v>
      </c>
      <c r="HO156" s="19">
        <f t="shared" ca="1" si="1214"/>
        <v>0</v>
      </c>
      <c r="HP156" s="19">
        <f t="shared" ca="1" si="1214"/>
        <v>0</v>
      </c>
      <c r="HQ156" s="19">
        <f t="shared" ca="1" si="1214"/>
        <v>0</v>
      </c>
      <c r="HR156" s="19">
        <f t="shared" ca="1" si="1214"/>
        <v>0</v>
      </c>
      <c r="HS156" s="19">
        <f t="shared" ca="1" si="1214"/>
        <v>0</v>
      </c>
      <c r="HT156" s="19">
        <f t="shared" ca="1" si="1214"/>
        <v>0</v>
      </c>
      <c r="HU156" s="19">
        <f t="shared" ca="1" si="1214"/>
        <v>0</v>
      </c>
      <c r="HV156" s="19">
        <f t="shared" ca="1" si="1214"/>
        <v>0</v>
      </c>
      <c r="HW156" s="19">
        <f t="shared" ca="1" si="1214"/>
        <v>0</v>
      </c>
      <c r="HX156" s="19">
        <f t="shared" ca="1" si="1214"/>
        <v>0</v>
      </c>
      <c r="HY156" s="19">
        <f t="shared" ca="1" si="1214"/>
        <v>0</v>
      </c>
      <c r="HZ156" s="19">
        <f t="shared" ca="1" si="1214"/>
        <v>0</v>
      </c>
      <c r="IA156" s="19">
        <f t="shared" ca="1" si="1214"/>
        <v>0</v>
      </c>
      <c r="IB156" s="19">
        <f t="shared" ca="1" si="1214"/>
        <v>0</v>
      </c>
      <c r="IC156" s="19">
        <f t="shared" ca="1" si="1214"/>
        <v>0</v>
      </c>
      <c r="ID156" s="19">
        <f t="shared" ca="1" si="1214"/>
        <v>0</v>
      </c>
      <c r="IE156" s="5">
        <f t="shared" ca="1" si="1215"/>
        <v>67</v>
      </c>
      <c r="IF156" s="9"/>
      <c r="IG156" s="5">
        <f t="shared" ca="1" si="1216"/>
        <v>1</v>
      </c>
      <c r="IH156" s="5" t="b">
        <f t="shared" ca="1" si="1216"/>
        <v>0</v>
      </c>
      <c r="II156" s="19">
        <f t="shared" ca="1" si="1217"/>
        <v>0</v>
      </c>
      <c r="IJ156" s="5">
        <f t="shared" ca="1" si="1216"/>
        <v>55</v>
      </c>
      <c r="IK156" s="19">
        <f t="shared" ca="1" si="1217"/>
        <v>1</v>
      </c>
      <c r="IL156" s="19">
        <f t="shared" ca="1" si="1217"/>
        <v>0</v>
      </c>
      <c r="IM156" s="19">
        <f t="shared" ca="1" si="1217"/>
        <v>0</v>
      </c>
      <c r="IN156" s="19">
        <f t="shared" ca="1" si="1217"/>
        <v>0</v>
      </c>
      <c r="IO156" s="19">
        <f t="shared" ca="1" si="1217"/>
        <v>0</v>
      </c>
      <c r="IP156" s="19">
        <f t="shared" ca="1" si="1217"/>
        <v>0</v>
      </c>
      <c r="IQ156" s="19">
        <f t="shared" ca="1" si="1217"/>
        <v>0</v>
      </c>
      <c r="IR156" s="19">
        <f t="shared" ca="1" si="1217"/>
        <v>0</v>
      </c>
      <c r="IS156" s="19">
        <f t="shared" ca="1" si="1217"/>
        <v>0</v>
      </c>
      <c r="IT156" s="19">
        <f t="shared" ca="1" si="1217"/>
        <v>0</v>
      </c>
      <c r="IU156" s="19">
        <f t="shared" ca="1" si="1217"/>
        <v>0</v>
      </c>
      <c r="IV156" s="19">
        <f t="shared" ca="1" si="1217"/>
        <v>0</v>
      </c>
      <c r="IW156" s="19">
        <f t="shared" ca="1" si="1217"/>
        <v>0</v>
      </c>
      <c r="IX156" s="19">
        <f t="shared" ca="1" si="1217"/>
        <v>0</v>
      </c>
      <c r="IY156" s="19">
        <f t="shared" ca="1" si="1217"/>
        <v>0</v>
      </c>
      <c r="IZ156" s="19">
        <f t="shared" ca="1" si="1217"/>
        <v>0</v>
      </c>
      <c r="JA156" s="19">
        <f t="shared" ca="1" si="1217"/>
        <v>0</v>
      </c>
      <c r="JB156" s="19">
        <f t="shared" ca="1" si="1217"/>
        <v>0</v>
      </c>
      <c r="JC156" s="19">
        <f t="shared" ca="1" si="1217"/>
        <v>0</v>
      </c>
      <c r="JD156" s="19">
        <f t="shared" ca="1" si="1217"/>
        <v>0</v>
      </c>
      <c r="JE156" s="19">
        <f t="shared" ca="1" si="1217"/>
        <v>0</v>
      </c>
      <c r="JF156" s="19">
        <f t="shared" ca="1" si="1217"/>
        <v>0</v>
      </c>
      <c r="JG156" s="19">
        <f t="shared" ca="1" si="1217"/>
        <v>1</v>
      </c>
      <c r="JH156" s="19">
        <f t="shared" ca="1" si="1217"/>
        <v>0</v>
      </c>
      <c r="JI156" s="19">
        <f t="shared" ca="1" si="1217"/>
        <v>1</v>
      </c>
      <c r="JJ156" s="9"/>
      <c r="JK156" s="5" t="b">
        <f t="shared" ca="1" si="1218"/>
        <v>0</v>
      </c>
      <c r="JL156" s="19" t="b">
        <f t="shared" ca="1" si="1237"/>
        <v>1</v>
      </c>
      <c r="JM156" s="19">
        <f t="shared" ca="1" si="1237"/>
        <v>9.8159999999999989</v>
      </c>
      <c r="JN156" s="5" t="b">
        <f t="shared" ca="1" si="1219"/>
        <v>0</v>
      </c>
      <c r="JO156" s="5" t="b">
        <f t="shared" ca="1" si="1219"/>
        <v>0</v>
      </c>
      <c r="JP156" s="5" t="b">
        <f t="shared" ca="1" si="1219"/>
        <v>1</v>
      </c>
      <c r="JQ156" s="144">
        <f t="shared" ca="1" si="1238"/>
        <v>1</v>
      </c>
      <c r="JR156" s="144">
        <f t="shared" ca="1" si="1238"/>
        <v>1</v>
      </c>
      <c r="JS156" s="19" t="str">
        <f t="shared" ca="1" si="1239"/>
        <v>-</v>
      </c>
      <c r="JT156" s="19" t="str">
        <f t="shared" ca="1" si="1239"/>
        <v>-</v>
      </c>
      <c r="JU156" s="19" t="str">
        <f t="shared" ca="1" si="1239"/>
        <v>-</v>
      </c>
      <c r="JV156" s="19" t="str">
        <f t="shared" ca="1" si="1239"/>
        <v>-</v>
      </c>
      <c r="JW156" s="19">
        <f t="shared" ca="1" si="1239"/>
        <v>1</v>
      </c>
      <c r="JX156" s="19">
        <f t="shared" ca="1" si="1239"/>
        <v>0.66</v>
      </c>
      <c r="JY156" s="19" t="str">
        <f t="shared" ca="1" si="1239"/>
        <v>-</v>
      </c>
      <c r="JZ156" s="5" t="b" cm="1">
        <f t="array" aca="1" ref="JZ156" ca="1">IF(OR(KA156:KH156&lt;&gt;"-"),TRUE,"-")</f>
        <v>1</v>
      </c>
      <c r="KA156" s="237">
        <f t="shared" ca="1" si="1250"/>
        <v>2</v>
      </c>
      <c r="KB156" s="237">
        <f t="shared" ca="1" si="1250"/>
        <v>2</v>
      </c>
      <c r="KC156" s="237">
        <f t="shared" ca="1" si="1250"/>
        <v>2</v>
      </c>
      <c r="KD156" s="237">
        <f t="shared" ca="1" si="1250"/>
        <v>2</v>
      </c>
      <c r="KE156" s="237">
        <f t="shared" ca="1" si="1250"/>
        <v>2</v>
      </c>
      <c r="KF156" s="237">
        <f t="shared" ca="1" si="1250"/>
        <v>2</v>
      </c>
      <c r="KG156" s="237">
        <f t="shared" ca="1" si="1250"/>
        <v>2</v>
      </c>
      <c r="KH156" s="237">
        <f t="shared" ca="1" si="1250"/>
        <v>2</v>
      </c>
      <c r="KI156" s="5" t="str">
        <f t="array" aca="1" ref="KI156" ca="1">IF(OR(KJ156:KP156&lt;&gt;"-"),TRUE,"-")</f>
        <v>-</v>
      </c>
      <c r="KJ156" s="19" t="str">
        <f t="shared" ca="1" si="1241"/>
        <v>-</v>
      </c>
      <c r="KK156" s="19" t="str">
        <f t="shared" ca="1" si="1241"/>
        <v>-</v>
      </c>
      <c r="KL156" s="19" t="str">
        <f t="shared" ca="1" si="1241"/>
        <v>-</v>
      </c>
      <c r="KM156" s="19" t="str">
        <f t="shared" ca="1" si="1241"/>
        <v>-</v>
      </c>
      <c r="KN156" s="19" t="str">
        <f t="shared" ca="1" si="1241"/>
        <v>-</v>
      </c>
      <c r="KO156" s="19" t="str">
        <f t="shared" ca="1" si="1241"/>
        <v>-</v>
      </c>
      <c r="KP156" s="19" t="str">
        <f t="shared" ca="1" si="1241"/>
        <v>-</v>
      </c>
      <c r="KQ156" s="19" t="b">
        <f t="shared" ca="1" si="1241"/>
        <v>0</v>
      </c>
      <c r="KR156" s="144">
        <f t="shared" ca="1" si="1221"/>
        <v>2</v>
      </c>
      <c r="KS156" s="19">
        <f t="shared" ca="1" si="1241"/>
        <v>2</v>
      </c>
      <c r="KT156" s="19" t="b">
        <f t="shared" ca="1" si="1241"/>
        <v>0</v>
      </c>
      <c r="KU156" s="19" t="str">
        <f t="shared" ca="1" si="1241"/>
        <v>-</v>
      </c>
      <c r="KV156" s="5" t="str">
        <f t="shared" ca="1" si="1222"/>
        <v>-</v>
      </c>
      <c r="KW156" s="5" t="str">
        <f t="shared" ca="1" si="1222"/>
        <v>-</v>
      </c>
      <c r="KX156" s="5" t="str">
        <f t="shared" ca="1" si="1222"/>
        <v>-</v>
      </c>
      <c r="KY156" s="5" t="str">
        <f t="shared" ca="1" si="1222"/>
        <v>-</v>
      </c>
      <c r="KZ156" s="19" t="b">
        <f t="shared" ca="1" si="1242"/>
        <v>0</v>
      </c>
      <c r="LA156" s="19" t="str">
        <f t="shared" ca="1" si="1242"/>
        <v>-</v>
      </c>
      <c r="LB156" s="19" t="str">
        <f t="shared" ca="1" si="1242"/>
        <v>-</v>
      </c>
      <c r="LC156" s="19" t="b">
        <f t="shared" ca="1" si="1242"/>
        <v>1</v>
      </c>
      <c r="LD156" s="19">
        <f t="shared" ca="1" si="1242"/>
        <v>0.75</v>
      </c>
      <c r="LE156" s="19">
        <f t="shared" ca="1" si="1242"/>
        <v>0.75</v>
      </c>
      <c r="LF156" s="19">
        <f t="shared" ca="1" si="1242"/>
        <v>0.99</v>
      </c>
      <c r="LG156" s="19">
        <f t="shared" ca="1" si="1242"/>
        <v>0.5</v>
      </c>
      <c r="LH156" s="19">
        <f t="shared" ca="1" si="1242"/>
        <v>0</v>
      </c>
      <c r="LI156" s="19">
        <f t="shared" ca="1" si="1242"/>
        <v>0</v>
      </c>
      <c r="LJ156" s="19" t="str">
        <f t="shared" ca="1" si="1242"/>
        <v>-</v>
      </c>
      <c r="LK156" s="5" cm="1">
        <f t="array" aca="1" ref="LK156" ca="1">INDEX(i.meatgrid,$Q156,LK$7)</f>
        <v>1092</v>
      </c>
      <c r="LL156" s="19" t="str">
        <f t="shared" ca="1" si="1223"/>
        <v>-</v>
      </c>
      <c r="LM156" s="5">
        <f t="shared" ca="1" si="1224"/>
        <v>1</v>
      </c>
      <c r="LN156" s="9"/>
      <c r="LO156" s="19">
        <f t="shared" ca="1" si="1223"/>
        <v>70</v>
      </c>
      <c r="LP156" s="19">
        <f t="shared" ca="1" si="1225"/>
        <v>50</v>
      </c>
      <c r="LQ156" s="19">
        <f t="shared" ca="1" si="1225"/>
        <v>80</v>
      </c>
      <c r="LR156" s="19">
        <f t="shared" ca="1" si="1225"/>
        <v>50</v>
      </c>
      <c r="LS156" s="5" t="b" cm="1">
        <f t="array" aca="1" ref="LS156" ca="1">INDEX(i.meatgrid,$Q156,LS$7)</f>
        <v>1</v>
      </c>
      <c r="LT156" s="5" t="b" cm="1">
        <f t="array" aca="1" ref="LT156" ca="1">INDEX(i.meatgrid,$Q156,LT$7)</f>
        <v>0</v>
      </c>
      <c r="LU156" s="5" t="str" cm="1">
        <f t="array" aca="1" ref="LU156" ca="1">INDEX(i.meatgrid,$Q156,LU$7)</f>
        <v>-</v>
      </c>
      <c r="LV156" s="5" t="str" cm="1">
        <f t="array" aca="1" ref="LV156" ca="1">INDEX(i.meatgrid,$Q156,LV$7)</f>
        <v>-</v>
      </c>
      <c r="LW156" s="19">
        <f t="shared" ca="1" si="1226"/>
        <v>1</v>
      </c>
      <c r="LX156" s="5">
        <f t="shared" ca="1" si="1227"/>
        <v>1</v>
      </c>
      <c r="LY156" s="5" cm="1">
        <f t="array" aca="1" ref="LY156" ca="1">INDEX(i.meatgrid,$Q156,LY$7)</f>
        <v>0</v>
      </c>
      <c r="LZ156" s="5" cm="1">
        <f t="array" aca="1" ref="LZ156" ca="1">INDEX(i.meatgrid,$Q156,LZ$7)</f>
        <v>0</v>
      </c>
      <c r="MA156" s="5" cm="1">
        <f t="array" aca="1" ref="MA156" ca="1">INDEX(i.meatgrid,$Q156,MA$7)</f>
        <v>0</v>
      </c>
      <c r="MB156" s="5" cm="1">
        <f t="array" aca="1" ref="MB156" ca="1">INDEX(i.meatgrid,$Q156,MB$7)</f>
        <v>0</v>
      </c>
      <c r="MC156" s="5" cm="1">
        <f t="array" aca="1" ref="MC156" ca="1">INDEX(i.meatgrid,$Q156,MC$7)</f>
        <v>0</v>
      </c>
      <c r="MD156" s="5" cm="1">
        <f t="array" aca="1" ref="MD156" ca="1">INDEX(i.meatgrid,$Q156,MD$7)</f>
        <v>1</v>
      </c>
      <c r="ME156" s="5" cm="1">
        <f t="array" aca="1" ref="ME156" ca="1">INDEX(i.meatgrid,$Q156,ME$7)</f>
        <v>1</v>
      </c>
      <c r="MF156" s="5" cm="1">
        <f t="array" aca="1" ref="MF156" ca="1">INDEX(i.meatgrid,$Q156,MF$7)</f>
        <v>1</v>
      </c>
      <c r="MG156" s="19">
        <f t="shared" ca="1" si="1228"/>
        <v>1</v>
      </c>
      <c r="MH156" s="9"/>
      <c r="MI156" s="19" t="b">
        <f t="shared" ca="1" si="1229"/>
        <v>0</v>
      </c>
      <c r="MJ156" s="19" t="b">
        <f t="shared" ca="1" si="1229"/>
        <v>0</v>
      </c>
      <c r="MK156" s="19">
        <f t="shared" ca="1" si="1229"/>
        <v>1</v>
      </c>
      <c r="ML156" s="19">
        <f t="shared" ca="1" si="1229"/>
        <v>0.75</v>
      </c>
      <c r="MM156" s="19">
        <f t="shared" ca="1" si="1229"/>
        <v>0.75</v>
      </c>
      <c r="MN156" s="19">
        <f t="shared" ca="1" si="1229"/>
        <v>0.8</v>
      </c>
      <c r="MO156" s="19">
        <f t="shared" ca="1" si="1229"/>
        <v>0.82499999999999996</v>
      </c>
      <c r="MP156" s="19">
        <f t="shared" ca="1" si="1229"/>
        <v>0.875</v>
      </c>
      <c r="MQ156" s="19">
        <f t="shared" ca="1" si="1229"/>
        <v>0.9</v>
      </c>
      <c r="MR156" s="19">
        <f t="shared" ca="1" si="1229"/>
        <v>1</v>
      </c>
      <c r="MS156" s="19">
        <f t="shared" ca="1" si="1229"/>
        <v>0.875</v>
      </c>
      <c r="MT156" s="19" t="b">
        <f t="shared" ca="1" si="1229"/>
        <v>1</v>
      </c>
      <c r="MU156" s="19">
        <f t="shared" ca="1" si="1229"/>
        <v>74.989999999999995</v>
      </c>
      <c r="MV156" s="19" t="str">
        <f t="shared" ca="1" si="1229"/>
        <v>-</v>
      </c>
      <c r="MW156" s="19" t="str">
        <f t="shared" ca="1" si="1229"/>
        <v>-</v>
      </c>
      <c r="MX156" s="19" t="str">
        <f t="shared" ca="1" si="1229"/>
        <v>-</v>
      </c>
      <c r="MY156" s="19" t="str">
        <f t="shared" ca="1" si="1230"/>
        <v>-</v>
      </c>
      <c r="MZ156" s="19" t="str">
        <f t="shared" ca="1" si="1230"/>
        <v>-</v>
      </c>
      <c r="NA156" s="19" t="str">
        <f t="shared" ca="1" si="1230"/>
        <v>-</v>
      </c>
      <c r="NB156" s="19" t="str">
        <f t="shared" ca="1" si="1230"/>
        <v>-</v>
      </c>
      <c r="NC156" s="19">
        <f t="shared" ca="1" si="1230"/>
        <v>36.99</v>
      </c>
      <c r="ND156" s="19">
        <f t="shared" ca="1" si="1230"/>
        <v>36.99</v>
      </c>
      <c r="NE156" s="19" t="str">
        <f t="shared" ca="1" si="1230"/>
        <v>-</v>
      </c>
      <c r="NF156" s="19" t="str">
        <f t="shared" ca="1" si="1230"/>
        <v>-</v>
      </c>
      <c r="NG156" s="19" t="str">
        <f t="shared" ca="1" si="1230"/>
        <v>-</v>
      </c>
      <c r="NH156" s="19" t="str">
        <f t="shared" ca="1" si="1230"/>
        <v>-</v>
      </c>
      <c r="NI156" s="19" t="str">
        <f t="shared" ca="1" si="1230"/>
        <v>-</v>
      </c>
      <c r="NJ156" s="19">
        <f t="shared" ca="1" si="1230"/>
        <v>49.99</v>
      </c>
      <c r="NK156" s="19">
        <f t="shared" ca="1" si="1230"/>
        <v>49.99</v>
      </c>
      <c r="NL156" s="19">
        <f t="shared" ca="1" si="1230"/>
        <v>49.99</v>
      </c>
      <c r="NM156" s="19">
        <f t="shared" ca="1" si="1230"/>
        <v>49.99</v>
      </c>
      <c r="NN156" s="19">
        <f t="shared" ca="1" si="1230"/>
        <v>49.99</v>
      </c>
      <c r="NO156" s="19">
        <f t="shared" ca="1" si="1230"/>
        <v>49.99</v>
      </c>
      <c r="NP156" s="19">
        <f t="shared" ca="1" si="1230"/>
        <v>49.99</v>
      </c>
      <c r="NQ156" s="19">
        <f t="shared" ca="1" si="1230"/>
        <v>49.99</v>
      </c>
      <c r="NR156" s="19">
        <f t="shared" ca="1" si="1230"/>
        <v>412.99</v>
      </c>
      <c r="NS156" s="19">
        <f t="shared" ca="1" si="1230"/>
        <v>412.99</v>
      </c>
      <c r="NT156" s="19" t="str">
        <f t="shared" ca="1" si="1230"/>
        <v>-</v>
      </c>
      <c r="NU156" s="19" t="str">
        <f t="shared" ca="1" si="1230"/>
        <v>-</v>
      </c>
      <c r="NV156" s="19" t="str">
        <f t="shared" ca="1" si="1230"/>
        <v>-</v>
      </c>
      <c r="NW156" s="19" t="str">
        <f t="shared" ca="1" si="1230"/>
        <v>-</v>
      </c>
      <c r="NX156" s="19" t="str">
        <f t="shared" ca="1" si="1230"/>
        <v>-</v>
      </c>
      <c r="NY156" s="19">
        <f t="shared" ca="1" si="1230"/>
        <v>6.8900000000000006</v>
      </c>
      <c r="NZ156" s="19">
        <f t="shared" ca="1" si="1230"/>
        <v>6.8900000000000006</v>
      </c>
      <c r="OA156" s="19">
        <f t="shared" ca="1" si="1230"/>
        <v>6.8900000000000006</v>
      </c>
      <c r="OB156" s="19">
        <f t="shared" ca="1" si="1230"/>
        <v>6.8900000000000006</v>
      </c>
      <c r="OC156" s="19">
        <f t="shared" ca="1" si="1230"/>
        <v>6.8900000000000006</v>
      </c>
      <c r="OD156" s="19">
        <f t="shared" ca="1" si="1230"/>
        <v>6.8900000000000006</v>
      </c>
      <c r="OE156" s="19">
        <f t="shared" ca="1" si="1230"/>
        <v>6.8900000000000006</v>
      </c>
      <c r="OF156" s="19">
        <f t="shared" ca="1" si="1230"/>
        <v>6.8900000000000006</v>
      </c>
      <c r="OG156" s="19">
        <f t="shared" ca="1" si="1230"/>
        <v>346.99</v>
      </c>
      <c r="OH156" s="19">
        <f t="shared" ca="1" si="1230"/>
        <v>346.99</v>
      </c>
      <c r="OI156" s="19" t="str">
        <f t="shared" ca="1" si="1230"/>
        <v>-</v>
      </c>
      <c r="OJ156" s="19" t="str">
        <f t="shared" ca="1" si="1230"/>
        <v>-</v>
      </c>
      <c r="OK156" s="19" t="str">
        <f t="shared" ca="1" si="1230"/>
        <v>-</v>
      </c>
      <c r="OL156" s="19" t="str">
        <f t="shared" ca="1" si="1230"/>
        <v>-</v>
      </c>
      <c r="OM156" s="19" t="str">
        <f t="shared" ca="1" si="1230"/>
        <v>-</v>
      </c>
      <c r="ON156" s="19">
        <f t="shared" ca="1" si="1230"/>
        <v>0</v>
      </c>
      <c r="OO156" s="24">
        <v>0</v>
      </c>
    </row>
    <row r="157" spans="1:405" outlineLevel="2">
      <c r="A157" s="21">
        <f t="shared" si="158"/>
        <v>152</v>
      </c>
      <c r="B157" s="222">
        <f t="shared" ca="1" si="1243"/>
        <v>148</v>
      </c>
      <c r="C157">
        <v>204</v>
      </c>
      <c r="D157" s="144" t="str">
        <f t="shared" ca="1" si="1192"/>
        <v>GSM</v>
      </c>
      <c r="E157" t="b">
        <v>0</v>
      </c>
      <c r="F157" t="b">
        <v>0</v>
      </c>
      <c r="G157" t="b">
        <f t="shared" si="1193"/>
        <v>0</v>
      </c>
      <c r="H157" s="237">
        <f t="shared" ca="1" si="1244"/>
        <v>2</v>
      </c>
      <c r="I157" s="237">
        <f t="shared" ca="1" si="1244"/>
        <v>1</v>
      </c>
      <c r="J157" s="237" t="str">
        <f t="shared" ca="1" si="1244"/>
        <v/>
      </c>
      <c r="K157" s="237">
        <f t="shared" ca="1" si="1244"/>
        <v>2</v>
      </c>
      <c r="L157" s="237">
        <f t="shared" ca="1" si="1231"/>
        <v>2</v>
      </c>
      <c r="M157" s="237">
        <f t="shared" ca="1" si="1231"/>
        <v>2</v>
      </c>
      <c r="N157" s="237">
        <f t="shared" ca="1" si="1231"/>
        <v>3</v>
      </c>
      <c r="O157" s="237">
        <f t="shared" ca="1" si="1231"/>
        <v>1</v>
      </c>
      <c r="P157" s="237">
        <f t="shared" ca="1" si="1231"/>
        <v>1</v>
      </c>
      <c r="Q157" s="237">
        <f t="shared" ca="1" si="1231"/>
        <v>7</v>
      </c>
      <c r="R157" s="237">
        <f t="shared" ca="1" si="1231"/>
        <v>1</v>
      </c>
      <c r="S157" s="237">
        <f t="shared" ca="1" si="1231"/>
        <v>1</v>
      </c>
      <c r="T157" s="237">
        <f t="shared" ca="1" si="1231"/>
        <v>1</v>
      </c>
      <c r="U157" s="275"/>
      <c r="V157" s="275"/>
      <c r="W157" s="237">
        <f t="shared" ca="1" si="1232"/>
        <v>0</v>
      </c>
      <c r="X157" s="275"/>
      <c r="Y157" s="275">
        <f t="shared" ca="1" si="1233"/>
        <v>0</v>
      </c>
      <c r="Z157" s="275">
        <f t="shared" ca="1" si="1233"/>
        <v>0</v>
      </c>
      <c r="AA157" s="275">
        <f t="shared" ca="1" si="1233"/>
        <v>0</v>
      </c>
      <c r="AB157" s="275">
        <f t="shared" ca="1" si="1233"/>
        <v>0</v>
      </c>
      <c r="AC157" s="275">
        <f t="shared" ca="1" si="1233"/>
        <v>0</v>
      </c>
      <c r="AD157" s="275">
        <f t="shared" ca="1" si="1233"/>
        <v>0</v>
      </c>
      <c r="AE157" s="275">
        <f t="shared" ca="1" si="1233"/>
        <v>0</v>
      </c>
      <c r="AF157" s="144">
        <f ca="1">INDEX(CHOOSE($N157,DataAutumn!i.AdultDrys,DataWinter!i.AdultDrys,DataSpring!i.AdultDrys),1,$M157)</f>
        <v>3</v>
      </c>
      <c r="AG157" s="5">
        <f t="shared" ca="1" si="1194"/>
        <v>2</v>
      </c>
      <c r="AH157" s="5">
        <f t="shared" ca="1" si="1194"/>
        <v>0</v>
      </c>
      <c r="AI157" s="5">
        <f t="shared" ca="1" si="1195"/>
        <v>1</v>
      </c>
      <c r="AJ157">
        <f t="shared" ca="1" si="1196"/>
        <v>1</v>
      </c>
      <c r="AL157" s="231" t="str">
        <f ca="1">TEXT(LEFT(OFFSET(AL157,-1,0),5)+1,"00000")&amp;MID(OFFSET(AL157,-1,0),6,FIND(" ",OFFSET(AL157,-1,0),7)-5)
&amp; $D157           &amp; " Day"&amp;INDEX(i.DOY,$N157,1)              &amp; IF($IG157=0," FWM","")&amp;IF($IG157=1," MWM","")&amp;IF($IG157=5," Mat","")&amp;IF($IH157=TRUE,"&amp;BBT","    ")
&amp;INDEX(DataMaster!$B$98:$B$104,$Q157,0)    &amp;IF(JL157," SR"&amp;JM157,"")&amp; " WP"&amp;TEXT($LW157*100,"000p")           &amp; " MP"&amp;TEXT($LX157*100,"000p")           &amp; " GP"&amp;TEXT($MG157*100,"000p")
&amp; " (F"&amp;3+COUNTIF($CV157:$CY157,TRUE)&amp;3&amp;"N"&amp;$DM157&amp;$DN157&amp;")"</f>
        <v>00005 FeedSupply_DSP GSM Day204 MWM    Older Mutton SR9.816 WP100p MP100p GP100p (F33N33)</v>
      </c>
      <c r="AM157" s="9" t="str">
        <f ca="1">IF(COUNTIF(AL$5:AL157,AL157)=1,"-","Dup")</f>
        <v>-</v>
      </c>
      <c r="AN157" s="9"/>
      <c r="AO157" s="237" t="str">
        <f t="shared" ca="1" si="1245"/>
        <v>-</v>
      </c>
      <c r="AP157" s="237" t="str">
        <f t="shared" ca="1" si="1245"/>
        <v>-</v>
      </c>
      <c r="AQ157" s="237" t="str">
        <f t="shared" ca="1" si="1245"/>
        <v>-</v>
      </c>
      <c r="AR157" s="237" t="str">
        <f t="shared" ca="1" si="1245"/>
        <v>-</v>
      </c>
      <c r="AS157" s="237" t="str">
        <f t="shared" ca="1" si="1245"/>
        <v>-</v>
      </c>
      <c r="AT157" s="237" t="str">
        <f t="shared" ca="1" si="1245"/>
        <v>-</v>
      </c>
      <c r="AU157" s="237" t="str">
        <f t="shared" ca="1" si="1245"/>
        <v>-</v>
      </c>
      <c r="AV157" s="237" t="str">
        <f t="shared" ca="1" si="1245"/>
        <v>-</v>
      </c>
      <c r="AW157" s="9"/>
      <c r="AX157" s="5" t="b">
        <f t="shared" ca="1" si="1197"/>
        <v>0</v>
      </c>
      <c r="AY157" s="5" t="str">
        <f t="shared" ca="1" si="1197"/>
        <v>-</v>
      </c>
      <c r="AZ157" s="5" t="b">
        <f t="shared" ca="1" si="1197"/>
        <v>0</v>
      </c>
      <c r="BA157" s="5" t="b">
        <f t="shared" ca="1" si="1197"/>
        <v>1</v>
      </c>
      <c r="BB157" s="5" t="b">
        <f t="shared" ca="1" si="1197"/>
        <v>1</v>
      </c>
      <c r="BC157" s="144">
        <f t="shared" ca="1" si="1197"/>
        <v>0</v>
      </c>
      <c r="BD157" s="19" t="b">
        <f t="shared" ca="1" si="1198"/>
        <v>1</v>
      </c>
      <c r="BE157" s="9"/>
      <c r="BF157" s="5" t="str">
        <f t="shared" ca="1" si="1199"/>
        <v>-</v>
      </c>
      <c r="BG157" s="19" t="str">
        <f t="shared" ca="1" si="1200"/>
        <v>-</v>
      </c>
      <c r="BH157" s="19" t="str">
        <f t="shared" ca="1" si="1200"/>
        <v>-</v>
      </c>
      <c r="BI157" s="19" t="str">
        <f t="shared" ca="1" si="1200"/>
        <v>-</v>
      </c>
      <c r="BJ157" s="5" t="str">
        <f t="shared" ca="1" si="1201"/>
        <v>-</v>
      </c>
      <c r="BK157" s="19" t="str">
        <f t="shared" ca="1" si="1202"/>
        <v>-</v>
      </c>
      <c r="BL157" s="5" t="str">
        <f t="shared" ca="1" si="1203"/>
        <v>-</v>
      </c>
      <c r="BM157" s="19" t="str">
        <f t="shared" ca="1" si="1204"/>
        <v>-</v>
      </c>
      <c r="BN157" s="19" t="str">
        <f t="shared" ca="1" si="1204"/>
        <v>-</v>
      </c>
      <c r="BO157" s="19" t="str">
        <f t="shared" ca="1" si="1204"/>
        <v>-</v>
      </c>
      <c r="BP157" s="5" t="str">
        <f t="shared" ca="1" si="1205"/>
        <v>-</v>
      </c>
      <c r="BQ157" s="9"/>
      <c r="BR157" s="19" t="str">
        <f t="shared" ca="1" si="1206"/>
        <v>-</v>
      </c>
      <c r="BS157" s="19" t="str">
        <f t="shared" ca="1" si="1206"/>
        <v>-</v>
      </c>
      <c r="BT157" s="19" t="str">
        <f t="shared" ca="1" si="1206"/>
        <v>-</v>
      </c>
      <c r="BU157" s="19" t="str">
        <f t="shared" ca="1" si="1206"/>
        <v>-</v>
      </c>
      <c r="BV157" s="19" t="str">
        <f t="shared" ca="1" si="1206"/>
        <v>-</v>
      </c>
      <c r="BW157" s="19" t="str">
        <f t="shared" ca="1" si="1206"/>
        <v>-</v>
      </c>
      <c r="BX157" s="19" t="str">
        <f t="shared" ca="1" si="1206"/>
        <v>-</v>
      </c>
      <c r="BY157" s="19" t="str">
        <f t="shared" ca="1" si="1206"/>
        <v>-</v>
      </c>
      <c r="BZ157" s="19" t="str">
        <f t="shared" ca="1" si="1206"/>
        <v>-</v>
      </c>
      <c r="CA157" s="19" t="str">
        <f t="shared" ca="1" si="1206"/>
        <v>-</v>
      </c>
      <c r="CB157" s="9"/>
      <c r="CC157" s="237" t="b">
        <f t="shared" ca="1" si="1251"/>
        <v>1</v>
      </c>
      <c r="CD157" s="12" t="b">
        <v>1</v>
      </c>
      <c r="CE157" s="237" t="b">
        <f t="shared" ca="1" si="1251"/>
        <v>1</v>
      </c>
      <c r="CF157" s="251">
        <f t="shared" ca="1" si="1246"/>
        <v>7101</v>
      </c>
      <c r="CG157" s="237" t="b">
        <f t="shared" ca="1" si="1251"/>
        <v>0</v>
      </c>
      <c r="CH157" s="12" t="s">
        <v>34</v>
      </c>
      <c r="CI157" s="19" t="b">
        <f t="shared" ca="1" si="1234"/>
        <v>1</v>
      </c>
      <c r="CJ157" s="237">
        <f t="shared" ca="1" si="1247"/>
        <v>7105</v>
      </c>
      <c r="CK157" s="19" t="str">
        <f t="shared" ca="1" si="1234"/>
        <v>-</v>
      </c>
      <c r="CL157" s="19">
        <f t="shared" ca="1" si="1234"/>
        <v>1</v>
      </c>
      <c r="CM157" s="19">
        <f t="shared" ca="1" si="1234"/>
        <v>1</v>
      </c>
      <c r="CN157" s="9"/>
      <c r="CO157" s="444">
        <f t="shared" ca="1" si="1208"/>
        <v>652</v>
      </c>
      <c r="CP157" s="444">
        <f t="shared" ca="1" si="1208"/>
        <v>686</v>
      </c>
      <c r="CQ157" s="444">
        <f t="shared" ca="1" si="1208"/>
        <v>721</v>
      </c>
      <c r="CR157" s="152">
        <f t="shared" ca="1" si="1209"/>
        <v>378</v>
      </c>
      <c r="CS157" s="152">
        <f t="shared" ca="1" si="1209"/>
        <v>413</v>
      </c>
      <c r="CT157" s="152">
        <f t="shared" ca="1" si="1209"/>
        <v>448</v>
      </c>
      <c r="CU157" s="19" t="str">
        <f t="shared" ca="1" si="1210"/>
        <v>-</v>
      </c>
      <c r="CV157" s="12" t="b">
        <v>0</v>
      </c>
      <c r="CW157" s="12" t="b">
        <v>0</v>
      </c>
      <c r="CX157" s="12" t="b">
        <v>0</v>
      </c>
      <c r="CY157" s="12" t="b">
        <v>0</v>
      </c>
      <c r="CZ157" s="19" t="b">
        <f t="shared" ca="1" si="1210"/>
        <v>1</v>
      </c>
      <c r="DA157" s="19">
        <f t="shared" ca="1" si="1210"/>
        <v>0</v>
      </c>
      <c r="DB157" s="19">
        <f t="shared" ca="1" si="1210"/>
        <v>0</v>
      </c>
      <c r="DC157" s="19">
        <f t="shared" ca="1" si="1210"/>
        <v>0</v>
      </c>
      <c r="DD157" s="19">
        <f t="shared" ca="1" si="1210"/>
        <v>0</v>
      </c>
      <c r="DE157" s="19">
        <f t="shared" ca="1" si="1210"/>
        <v>0</v>
      </c>
      <c r="DF157" s="19">
        <f t="shared" ca="1" si="1210"/>
        <v>0</v>
      </c>
      <c r="DG157" s="19">
        <f t="shared" ca="1" si="1210"/>
        <v>0</v>
      </c>
      <c r="DH157" s="19">
        <f t="shared" ca="1" si="1210"/>
        <v>0</v>
      </c>
      <c r="DI157" s="19">
        <f t="shared" ca="1" si="1210"/>
        <v>0</v>
      </c>
      <c r="DJ157" s="19">
        <f t="shared" ca="1" si="1210"/>
        <v>0</v>
      </c>
      <c r="DK157" s="19">
        <f t="shared" ca="1" si="1210"/>
        <v>0</v>
      </c>
      <c r="DL157" s="19">
        <f t="shared" ca="1" si="1211"/>
        <v>0</v>
      </c>
      <c r="DM157" s="12">
        <v>3</v>
      </c>
      <c r="DN157" s="12">
        <v>3</v>
      </c>
      <c r="DO157" s="19">
        <f t="shared" ca="1" si="1248"/>
        <v>0</v>
      </c>
      <c r="DP157" s="12">
        <v>1</v>
      </c>
      <c r="DQ157" s="12">
        <v>-1</v>
      </c>
      <c r="DR157" s="19" t="str">
        <f t="shared" ca="1" si="1211"/>
        <v>-</v>
      </c>
      <c r="DS157" s="19" t="str">
        <f t="shared" ca="1" si="1211"/>
        <v>-</v>
      </c>
      <c r="DT157" s="19" t="str">
        <f t="shared" ca="1" si="1211"/>
        <v>-</v>
      </c>
      <c r="DU157" s="251">
        <f t="shared" ca="1" si="1235"/>
        <v>0</v>
      </c>
      <c r="DV157" s="251">
        <f t="shared" si="1249"/>
        <v>1</v>
      </c>
      <c r="DW157" s="251">
        <f t="shared" si="1236"/>
        <v>-1</v>
      </c>
      <c r="DX157" s="19" t="str">
        <f t="shared" ca="1" si="1211"/>
        <v>-</v>
      </c>
      <c r="DY157" s="19" t="str">
        <f t="shared" ca="1" si="1211"/>
        <v>-</v>
      </c>
      <c r="DZ157" s="19" t="str">
        <f t="shared" ca="1" si="1211"/>
        <v>-</v>
      </c>
      <c r="EA157" s="19" t="str">
        <f t="shared" ca="1" si="1211"/>
        <v>-</v>
      </c>
      <c r="EB157" s="19" t="str">
        <f t="shared" ca="1" si="1211"/>
        <v>-</v>
      </c>
      <c r="EC157" s="19" t="str">
        <f t="shared" ca="1" si="1211"/>
        <v>-</v>
      </c>
      <c r="ED157" s="19">
        <f t="shared" ca="1" si="1211"/>
        <v>0</v>
      </c>
      <c r="EE157" s="19">
        <f t="shared" ca="1" si="1211"/>
        <v>0</v>
      </c>
      <c r="EF157" s="19">
        <f t="shared" ca="1" si="1211"/>
        <v>0</v>
      </c>
      <c r="EG157" s="19">
        <f t="shared" ca="1" si="1211"/>
        <v>0</v>
      </c>
      <c r="EH157" s="19">
        <f t="shared" ca="1" si="1211"/>
        <v>0</v>
      </c>
      <c r="EI157" s="19">
        <f t="shared" ca="1" si="1211"/>
        <v>0</v>
      </c>
      <c r="EJ157" s="19">
        <f t="shared" ca="1" si="1211"/>
        <v>0</v>
      </c>
      <c r="EK157" s="19">
        <f t="shared" ca="1" si="1211"/>
        <v>0</v>
      </c>
      <c r="EL157" s="19">
        <f t="shared" ca="1" si="1211"/>
        <v>0</v>
      </c>
      <c r="EM157" s="19">
        <f t="shared" ca="1" si="1211"/>
        <v>0</v>
      </c>
      <c r="EN157" s="19">
        <f t="shared" ca="1" si="1211"/>
        <v>0</v>
      </c>
      <c r="EO157" s="19">
        <f t="shared" ca="1" si="1211"/>
        <v>0</v>
      </c>
      <c r="EP157" s="19">
        <f t="shared" ca="1" si="1211"/>
        <v>0</v>
      </c>
      <c r="EQ157" s="19">
        <f t="shared" ca="1" si="1211"/>
        <v>0</v>
      </c>
      <c r="ER157" s="19">
        <f t="shared" ca="1" si="1211"/>
        <v>0</v>
      </c>
      <c r="ES157" s="19">
        <f t="shared" ca="1" si="1211"/>
        <v>0</v>
      </c>
      <c r="ET157" s="19">
        <f t="shared" ca="1" si="1212"/>
        <v>0</v>
      </c>
      <c r="EU157" s="19">
        <f t="shared" ca="1" si="1212"/>
        <v>0</v>
      </c>
      <c r="EV157" s="19">
        <f t="shared" ca="1" si="1212"/>
        <v>0</v>
      </c>
      <c r="EW157" s="19">
        <f t="shared" ca="1" si="1212"/>
        <v>0</v>
      </c>
      <c r="EX157" s="19">
        <f t="shared" ca="1" si="1212"/>
        <v>0</v>
      </c>
      <c r="EY157" s="19">
        <f t="shared" ca="1" si="1212"/>
        <v>0</v>
      </c>
      <c r="EZ157" s="19">
        <f t="shared" ca="1" si="1212"/>
        <v>0</v>
      </c>
      <c r="FA157" s="19">
        <f t="shared" ca="1" si="1212"/>
        <v>0</v>
      </c>
      <c r="FB157" s="19">
        <f t="shared" ca="1" si="1212"/>
        <v>0</v>
      </c>
      <c r="FC157" s="19">
        <f t="shared" ca="1" si="1212"/>
        <v>0</v>
      </c>
      <c r="FD157" s="19">
        <f t="shared" ca="1" si="1212"/>
        <v>0</v>
      </c>
      <c r="FE157" s="19">
        <f t="shared" ca="1" si="1212"/>
        <v>0</v>
      </c>
      <c r="FF157" s="19">
        <f t="shared" ca="1" si="1212"/>
        <v>0</v>
      </c>
      <c r="FG157" s="19">
        <f t="shared" ca="1" si="1212"/>
        <v>0</v>
      </c>
      <c r="FH157" s="19">
        <f t="shared" ca="1" si="1212"/>
        <v>0</v>
      </c>
      <c r="FI157" s="19">
        <f t="shared" ca="1" si="1212"/>
        <v>0</v>
      </c>
      <c r="FJ157" s="19">
        <f t="shared" ca="1" si="1213"/>
        <v>0</v>
      </c>
      <c r="FK157" s="19">
        <f t="shared" ca="1" si="1213"/>
        <v>0</v>
      </c>
      <c r="FL157" s="19">
        <f t="shared" ca="1" si="1213"/>
        <v>0</v>
      </c>
      <c r="FM157" s="19">
        <f t="shared" ca="1" si="1213"/>
        <v>0</v>
      </c>
      <c r="FN157" s="19">
        <f t="shared" ca="1" si="1213"/>
        <v>0</v>
      </c>
      <c r="FO157" s="19">
        <f t="shared" ca="1" si="1213"/>
        <v>0</v>
      </c>
      <c r="FP157" s="19">
        <f t="shared" ca="1" si="1213"/>
        <v>0</v>
      </c>
      <c r="FQ157" s="19">
        <f t="shared" ca="1" si="1213"/>
        <v>0</v>
      </c>
      <c r="FR157" s="19">
        <f t="shared" ca="1" si="1213"/>
        <v>0</v>
      </c>
      <c r="FS157" s="19">
        <f t="shared" ca="1" si="1213"/>
        <v>0</v>
      </c>
      <c r="FT157" s="19">
        <f t="shared" ca="1" si="1213"/>
        <v>0</v>
      </c>
      <c r="FU157" s="19">
        <f t="shared" ca="1" si="1213"/>
        <v>0</v>
      </c>
      <c r="FV157" s="19">
        <f t="shared" ca="1" si="1213"/>
        <v>0</v>
      </c>
      <c r="FW157" s="19">
        <f t="shared" ca="1" si="1213"/>
        <v>0</v>
      </c>
      <c r="FX157" s="19">
        <f t="shared" ca="1" si="1213"/>
        <v>0</v>
      </c>
      <c r="FY157" s="19">
        <f t="shared" ca="1" si="1213"/>
        <v>0</v>
      </c>
      <c r="FZ157" s="19">
        <f t="shared" ca="1" si="1213"/>
        <v>0</v>
      </c>
      <c r="GA157" s="19">
        <f t="shared" ca="1" si="1213"/>
        <v>0</v>
      </c>
      <c r="GB157" s="19">
        <f t="shared" ca="1" si="1213"/>
        <v>0</v>
      </c>
      <c r="GC157" s="19">
        <f t="shared" ca="1" si="1213"/>
        <v>0</v>
      </c>
      <c r="GD157" s="19">
        <f t="shared" ca="1" si="1213"/>
        <v>0</v>
      </c>
      <c r="GE157" s="19">
        <f t="shared" ca="1" si="1213"/>
        <v>0</v>
      </c>
      <c r="GF157" s="19">
        <f t="shared" ca="1" si="1213"/>
        <v>0</v>
      </c>
      <c r="GG157" s="19">
        <f t="shared" ca="1" si="1213"/>
        <v>0</v>
      </c>
      <c r="GH157" s="19">
        <f t="shared" ca="1" si="1213"/>
        <v>0</v>
      </c>
      <c r="GI157" s="19">
        <f t="shared" ca="1" si="1213"/>
        <v>0</v>
      </c>
      <c r="GJ157" s="19">
        <f t="shared" ca="1" si="1213"/>
        <v>0</v>
      </c>
      <c r="GK157" s="19">
        <f t="shared" ca="1" si="1213"/>
        <v>0</v>
      </c>
      <c r="GL157" s="19">
        <f t="shared" ca="1" si="1213"/>
        <v>0</v>
      </c>
      <c r="GM157" s="19">
        <f t="shared" ca="1" si="1213"/>
        <v>0</v>
      </c>
      <c r="GN157" s="19">
        <f t="shared" ca="1" si="1213"/>
        <v>0</v>
      </c>
      <c r="GO157" s="19">
        <f t="shared" ca="1" si="1213"/>
        <v>0</v>
      </c>
      <c r="GP157" s="19">
        <f t="shared" ca="1" si="1213"/>
        <v>0</v>
      </c>
      <c r="GQ157" s="19">
        <f t="shared" ca="1" si="1213"/>
        <v>0</v>
      </c>
      <c r="GR157" s="19">
        <f t="shared" ca="1" si="1213"/>
        <v>0</v>
      </c>
      <c r="GS157" s="19">
        <f t="shared" ca="1" si="1213"/>
        <v>0</v>
      </c>
      <c r="GT157" s="19">
        <f t="shared" ca="1" si="1213"/>
        <v>0</v>
      </c>
      <c r="GU157" s="19">
        <f t="shared" ca="1" si="1213"/>
        <v>0</v>
      </c>
      <c r="GV157" s="19">
        <f t="shared" ca="1" si="1213"/>
        <v>0</v>
      </c>
      <c r="GW157" s="19">
        <f t="shared" ref="GW157:HP157" ca="1" si="1252">OFFSET(GW$5,$B157,0)</f>
        <v>0</v>
      </c>
      <c r="GX157" s="19">
        <f t="shared" ca="1" si="1252"/>
        <v>0</v>
      </c>
      <c r="GY157" s="19">
        <f t="shared" ca="1" si="1252"/>
        <v>0</v>
      </c>
      <c r="GZ157" s="19">
        <f t="shared" ca="1" si="1252"/>
        <v>0</v>
      </c>
      <c r="HA157" s="19">
        <f t="shared" ca="1" si="1252"/>
        <v>0</v>
      </c>
      <c r="HB157" s="19">
        <f t="shared" ca="1" si="1252"/>
        <v>0</v>
      </c>
      <c r="HC157" s="19">
        <f t="shared" ca="1" si="1252"/>
        <v>0</v>
      </c>
      <c r="HD157" s="19">
        <f t="shared" ca="1" si="1252"/>
        <v>0</v>
      </c>
      <c r="HE157" s="19">
        <f t="shared" ca="1" si="1252"/>
        <v>0</v>
      </c>
      <c r="HF157" s="19">
        <f t="shared" ca="1" si="1252"/>
        <v>0</v>
      </c>
      <c r="HG157" s="19">
        <f t="shared" ca="1" si="1252"/>
        <v>0</v>
      </c>
      <c r="HH157" s="19">
        <f t="shared" ca="1" si="1252"/>
        <v>0</v>
      </c>
      <c r="HI157" s="19">
        <f t="shared" ca="1" si="1252"/>
        <v>0</v>
      </c>
      <c r="HJ157" s="19">
        <f t="shared" ca="1" si="1252"/>
        <v>0</v>
      </c>
      <c r="HK157" s="19">
        <f t="shared" ca="1" si="1252"/>
        <v>0</v>
      </c>
      <c r="HL157" s="19">
        <f t="shared" ca="1" si="1252"/>
        <v>0</v>
      </c>
      <c r="HM157" s="19">
        <f t="shared" ca="1" si="1252"/>
        <v>0</v>
      </c>
      <c r="HN157" s="19">
        <f t="shared" ca="1" si="1252"/>
        <v>0</v>
      </c>
      <c r="HO157" s="19">
        <f t="shared" ca="1" si="1252"/>
        <v>0</v>
      </c>
      <c r="HP157" s="19">
        <f t="shared" ca="1" si="1252"/>
        <v>0</v>
      </c>
      <c r="HQ157" s="19">
        <f t="shared" ca="1" si="1214"/>
        <v>0</v>
      </c>
      <c r="HR157" s="19">
        <f t="shared" ca="1" si="1214"/>
        <v>0</v>
      </c>
      <c r="HS157" s="19">
        <f t="shared" ca="1" si="1214"/>
        <v>0</v>
      </c>
      <c r="HT157" s="19">
        <f t="shared" ca="1" si="1214"/>
        <v>0</v>
      </c>
      <c r="HU157" s="19">
        <f t="shared" ca="1" si="1214"/>
        <v>0</v>
      </c>
      <c r="HV157" s="19">
        <f t="shared" ca="1" si="1214"/>
        <v>0</v>
      </c>
      <c r="HW157" s="19">
        <f t="shared" ca="1" si="1214"/>
        <v>0</v>
      </c>
      <c r="HX157" s="19">
        <f t="shared" ca="1" si="1214"/>
        <v>0</v>
      </c>
      <c r="HY157" s="19">
        <f t="shared" ca="1" si="1214"/>
        <v>0</v>
      </c>
      <c r="HZ157" s="19">
        <f t="shared" ca="1" si="1214"/>
        <v>0</v>
      </c>
      <c r="IA157" s="19">
        <f t="shared" ca="1" si="1214"/>
        <v>0</v>
      </c>
      <c r="IB157" s="19">
        <f t="shared" ca="1" si="1214"/>
        <v>0</v>
      </c>
      <c r="IC157" s="19">
        <f t="shared" ca="1" si="1214"/>
        <v>0</v>
      </c>
      <c r="ID157" s="19">
        <f t="shared" ca="1" si="1214"/>
        <v>0</v>
      </c>
      <c r="IE157" s="5">
        <f t="shared" ca="1" si="1215"/>
        <v>67</v>
      </c>
      <c r="IF157" s="9"/>
      <c r="IG157" s="5">
        <f t="shared" ca="1" si="1216"/>
        <v>1</v>
      </c>
      <c r="IH157" s="5" t="b">
        <f t="shared" ca="1" si="1216"/>
        <v>0</v>
      </c>
      <c r="II157" s="19">
        <f t="shared" ca="1" si="1217"/>
        <v>0</v>
      </c>
      <c r="IJ157" s="5">
        <f t="shared" ca="1" si="1216"/>
        <v>55</v>
      </c>
      <c r="IK157" s="19">
        <f t="shared" ca="1" si="1217"/>
        <v>1</v>
      </c>
      <c r="IL157" s="19">
        <f t="shared" ca="1" si="1217"/>
        <v>0</v>
      </c>
      <c r="IM157" s="19">
        <f t="shared" ca="1" si="1217"/>
        <v>0</v>
      </c>
      <c r="IN157" s="19">
        <f t="shared" ca="1" si="1217"/>
        <v>0</v>
      </c>
      <c r="IO157" s="19">
        <f t="shared" ca="1" si="1217"/>
        <v>0</v>
      </c>
      <c r="IP157" s="19">
        <f t="shared" ca="1" si="1217"/>
        <v>0</v>
      </c>
      <c r="IQ157" s="19">
        <f t="shared" ca="1" si="1217"/>
        <v>0</v>
      </c>
      <c r="IR157" s="19">
        <f t="shared" ca="1" si="1217"/>
        <v>0</v>
      </c>
      <c r="IS157" s="19">
        <f t="shared" ca="1" si="1217"/>
        <v>0</v>
      </c>
      <c r="IT157" s="19">
        <f t="shared" ca="1" si="1217"/>
        <v>0</v>
      </c>
      <c r="IU157" s="19">
        <f t="shared" ca="1" si="1217"/>
        <v>0</v>
      </c>
      <c r="IV157" s="19">
        <f t="shared" ca="1" si="1217"/>
        <v>0</v>
      </c>
      <c r="IW157" s="19">
        <f t="shared" ca="1" si="1217"/>
        <v>0</v>
      </c>
      <c r="IX157" s="19">
        <f t="shared" ca="1" si="1217"/>
        <v>0</v>
      </c>
      <c r="IY157" s="19">
        <f t="shared" ca="1" si="1217"/>
        <v>0</v>
      </c>
      <c r="IZ157" s="19">
        <f t="shared" ca="1" si="1217"/>
        <v>0</v>
      </c>
      <c r="JA157" s="19">
        <f t="shared" ca="1" si="1217"/>
        <v>0</v>
      </c>
      <c r="JB157" s="19">
        <f t="shared" ca="1" si="1217"/>
        <v>0</v>
      </c>
      <c r="JC157" s="19">
        <f t="shared" ca="1" si="1217"/>
        <v>0</v>
      </c>
      <c r="JD157" s="19">
        <f t="shared" ca="1" si="1217"/>
        <v>0</v>
      </c>
      <c r="JE157" s="19">
        <f t="shared" ca="1" si="1217"/>
        <v>0</v>
      </c>
      <c r="JF157" s="19">
        <f t="shared" ca="1" si="1217"/>
        <v>0</v>
      </c>
      <c r="JG157" s="19">
        <f t="shared" ca="1" si="1217"/>
        <v>1</v>
      </c>
      <c r="JH157" s="19">
        <f t="shared" ca="1" si="1217"/>
        <v>0</v>
      </c>
      <c r="JI157" s="19">
        <f t="shared" ca="1" si="1217"/>
        <v>1</v>
      </c>
      <c r="JJ157" s="9"/>
      <c r="JK157" s="5" t="b">
        <f t="shared" ca="1" si="1218"/>
        <v>0</v>
      </c>
      <c r="JL157" s="19" t="b">
        <f t="shared" ca="1" si="1237"/>
        <v>1</v>
      </c>
      <c r="JM157" s="19">
        <f t="shared" ca="1" si="1237"/>
        <v>9.8159999999999989</v>
      </c>
      <c r="JN157" s="5" t="b">
        <f t="shared" ca="1" si="1219"/>
        <v>0</v>
      </c>
      <c r="JO157" s="5" t="b">
        <f t="shared" ca="1" si="1219"/>
        <v>0</v>
      </c>
      <c r="JP157" s="5" t="b">
        <f t="shared" ca="1" si="1219"/>
        <v>1</v>
      </c>
      <c r="JQ157" s="144">
        <f t="shared" ca="1" si="1238"/>
        <v>1</v>
      </c>
      <c r="JR157" s="144">
        <f t="shared" ca="1" si="1238"/>
        <v>1</v>
      </c>
      <c r="JS157" s="19" t="str">
        <f t="shared" ca="1" si="1239"/>
        <v>-</v>
      </c>
      <c r="JT157" s="19" t="str">
        <f t="shared" ca="1" si="1239"/>
        <v>-</v>
      </c>
      <c r="JU157" s="19" t="str">
        <f t="shared" ca="1" si="1239"/>
        <v>-</v>
      </c>
      <c r="JV157" s="19" t="str">
        <f t="shared" ca="1" si="1239"/>
        <v>-</v>
      </c>
      <c r="JW157" s="19">
        <f t="shared" ca="1" si="1239"/>
        <v>1</v>
      </c>
      <c r="JX157" s="19">
        <f t="shared" ca="1" si="1239"/>
        <v>0.66</v>
      </c>
      <c r="JY157" s="19" t="str">
        <f t="shared" ca="1" si="1239"/>
        <v>-</v>
      </c>
      <c r="JZ157" s="5" t="b" cm="1">
        <f t="array" aca="1" ref="JZ157" ca="1">IF(OR(KA157:KH157&lt;&gt;"-"),TRUE,"-")</f>
        <v>1</v>
      </c>
      <c r="KA157" s="237">
        <f t="shared" ca="1" si="1250"/>
        <v>2</v>
      </c>
      <c r="KB157" s="237">
        <f t="shared" ca="1" si="1250"/>
        <v>2</v>
      </c>
      <c r="KC157" s="237">
        <f t="shared" ca="1" si="1250"/>
        <v>2</v>
      </c>
      <c r="KD157" s="237">
        <f t="shared" ca="1" si="1250"/>
        <v>2</v>
      </c>
      <c r="KE157" s="237">
        <f t="shared" ca="1" si="1250"/>
        <v>2</v>
      </c>
      <c r="KF157" s="237">
        <f t="shared" ca="1" si="1250"/>
        <v>2</v>
      </c>
      <c r="KG157" s="237">
        <f t="shared" ca="1" si="1250"/>
        <v>2</v>
      </c>
      <c r="KH157" s="237">
        <f t="shared" ca="1" si="1250"/>
        <v>2</v>
      </c>
      <c r="KI157" s="5" t="str">
        <f t="array" aca="1" ref="KI157" ca="1">IF(OR(KJ157:KP157&lt;&gt;"-"),TRUE,"-")</f>
        <v>-</v>
      </c>
      <c r="KJ157" s="19" t="str">
        <f t="shared" ca="1" si="1241"/>
        <v>-</v>
      </c>
      <c r="KK157" s="19" t="str">
        <f t="shared" ca="1" si="1241"/>
        <v>-</v>
      </c>
      <c r="KL157" s="19" t="str">
        <f t="shared" ca="1" si="1241"/>
        <v>-</v>
      </c>
      <c r="KM157" s="19" t="str">
        <f t="shared" ca="1" si="1241"/>
        <v>-</v>
      </c>
      <c r="KN157" s="19" t="str">
        <f t="shared" ca="1" si="1241"/>
        <v>-</v>
      </c>
      <c r="KO157" s="19" t="str">
        <f t="shared" ca="1" si="1241"/>
        <v>-</v>
      </c>
      <c r="KP157" s="19" t="str">
        <f t="shared" ca="1" si="1241"/>
        <v>-</v>
      </c>
      <c r="KQ157" s="19" t="b">
        <f t="shared" ca="1" si="1241"/>
        <v>0</v>
      </c>
      <c r="KR157" s="144">
        <f t="shared" ca="1" si="1221"/>
        <v>2</v>
      </c>
      <c r="KS157" s="19">
        <f t="shared" ca="1" si="1241"/>
        <v>2</v>
      </c>
      <c r="KT157" s="19" t="b">
        <f t="shared" ca="1" si="1241"/>
        <v>0</v>
      </c>
      <c r="KU157" s="19" t="str">
        <f t="shared" ca="1" si="1241"/>
        <v>-</v>
      </c>
      <c r="KV157" s="5" t="str">
        <f t="shared" ca="1" si="1222"/>
        <v>-</v>
      </c>
      <c r="KW157" s="5" t="str">
        <f t="shared" ca="1" si="1222"/>
        <v>-</v>
      </c>
      <c r="KX157" s="5" t="str">
        <f t="shared" ca="1" si="1222"/>
        <v>-</v>
      </c>
      <c r="KY157" s="5" t="str">
        <f t="shared" ca="1" si="1222"/>
        <v>-</v>
      </c>
      <c r="KZ157" s="19" t="b">
        <f t="shared" ca="1" si="1242"/>
        <v>0</v>
      </c>
      <c r="LA157" s="19" t="str">
        <f t="shared" ca="1" si="1242"/>
        <v>-</v>
      </c>
      <c r="LB157" s="19" t="str">
        <f t="shared" ca="1" si="1242"/>
        <v>-</v>
      </c>
      <c r="LC157" s="19" t="b">
        <f t="shared" ca="1" si="1242"/>
        <v>1</v>
      </c>
      <c r="LD157" s="19">
        <f t="shared" ca="1" si="1242"/>
        <v>0.75</v>
      </c>
      <c r="LE157" s="19">
        <f t="shared" ca="1" si="1242"/>
        <v>0.75</v>
      </c>
      <c r="LF157" s="19">
        <f t="shared" ca="1" si="1242"/>
        <v>0.99</v>
      </c>
      <c r="LG157" s="19">
        <f t="shared" ca="1" si="1242"/>
        <v>0.5</v>
      </c>
      <c r="LH157" s="19">
        <f t="shared" ca="1" si="1242"/>
        <v>0</v>
      </c>
      <c r="LI157" s="19">
        <f t="shared" ca="1" si="1242"/>
        <v>0</v>
      </c>
      <c r="LJ157" s="19" t="str">
        <f t="shared" ca="1" si="1242"/>
        <v>-</v>
      </c>
      <c r="LK157" s="5" cm="1">
        <f t="array" aca="1" ref="LK157" ca="1">INDEX(i.meatgrid,$Q157,LK$7)</f>
        <v>1092</v>
      </c>
      <c r="LL157" s="19" t="str">
        <f t="shared" ca="1" si="1223"/>
        <v>-</v>
      </c>
      <c r="LM157" s="5">
        <f t="shared" ca="1" si="1224"/>
        <v>1</v>
      </c>
      <c r="LN157" s="9"/>
      <c r="LO157" s="19">
        <f t="shared" ca="1" si="1223"/>
        <v>70</v>
      </c>
      <c r="LP157" s="19">
        <f t="shared" ca="1" si="1225"/>
        <v>50</v>
      </c>
      <c r="LQ157" s="19">
        <f t="shared" ca="1" si="1225"/>
        <v>80</v>
      </c>
      <c r="LR157" s="19">
        <f t="shared" ca="1" si="1225"/>
        <v>50</v>
      </c>
      <c r="LS157" s="5" t="b" cm="1">
        <f t="array" aca="1" ref="LS157" ca="1">INDEX(i.meatgrid,$Q157,LS$7)</f>
        <v>1</v>
      </c>
      <c r="LT157" s="5" t="b" cm="1">
        <f t="array" aca="1" ref="LT157" ca="1">INDEX(i.meatgrid,$Q157,LT$7)</f>
        <v>0</v>
      </c>
      <c r="LU157" s="5" t="str" cm="1">
        <f t="array" aca="1" ref="LU157" ca="1">INDEX(i.meatgrid,$Q157,LU$7)</f>
        <v>-</v>
      </c>
      <c r="LV157" s="5" t="str" cm="1">
        <f t="array" aca="1" ref="LV157" ca="1">INDEX(i.meatgrid,$Q157,LV$7)</f>
        <v>-</v>
      </c>
      <c r="LW157" s="19">
        <f t="shared" ca="1" si="1226"/>
        <v>1</v>
      </c>
      <c r="LX157" s="5">
        <f t="shared" ca="1" si="1227"/>
        <v>1</v>
      </c>
      <c r="LY157" s="5" cm="1">
        <f t="array" aca="1" ref="LY157" ca="1">INDEX(i.meatgrid,$Q157,LY$7)</f>
        <v>0</v>
      </c>
      <c r="LZ157" s="5" cm="1">
        <f t="array" aca="1" ref="LZ157" ca="1">INDEX(i.meatgrid,$Q157,LZ$7)</f>
        <v>0</v>
      </c>
      <c r="MA157" s="5" cm="1">
        <f t="array" aca="1" ref="MA157" ca="1">INDEX(i.meatgrid,$Q157,MA$7)</f>
        <v>0</v>
      </c>
      <c r="MB157" s="5" cm="1">
        <f t="array" aca="1" ref="MB157" ca="1">INDEX(i.meatgrid,$Q157,MB$7)</f>
        <v>0</v>
      </c>
      <c r="MC157" s="5" cm="1">
        <f t="array" aca="1" ref="MC157" ca="1">INDEX(i.meatgrid,$Q157,MC$7)</f>
        <v>0</v>
      </c>
      <c r="MD157" s="5" cm="1">
        <f t="array" aca="1" ref="MD157" ca="1">INDEX(i.meatgrid,$Q157,MD$7)</f>
        <v>1</v>
      </c>
      <c r="ME157" s="5" cm="1">
        <f t="array" aca="1" ref="ME157" ca="1">INDEX(i.meatgrid,$Q157,ME$7)</f>
        <v>1</v>
      </c>
      <c r="MF157" s="5" cm="1">
        <f t="array" aca="1" ref="MF157" ca="1">INDEX(i.meatgrid,$Q157,MF$7)</f>
        <v>1</v>
      </c>
      <c r="MG157" s="19">
        <f t="shared" ca="1" si="1228"/>
        <v>1</v>
      </c>
      <c r="MH157" s="9"/>
      <c r="MI157" s="19" t="b">
        <f t="shared" ca="1" si="1229"/>
        <v>0</v>
      </c>
      <c r="MJ157" s="19" t="b">
        <f t="shared" ca="1" si="1229"/>
        <v>0</v>
      </c>
      <c r="MK157" s="19">
        <f t="shared" ca="1" si="1229"/>
        <v>1</v>
      </c>
      <c r="ML157" s="19">
        <f t="shared" ca="1" si="1229"/>
        <v>0.75</v>
      </c>
      <c r="MM157" s="19">
        <f t="shared" ca="1" si="1229"/>
        <v>0.75</v>
      </c>
      <c r="MN157" s="19">
        <f t="shared" ca="1" si="1229"/>
        <v>0.8</v>
      </c>
      <c r="MO157" s="19">
        <f t="shared" ca="1" si="1229"/>
        <v>0.82499999999999996</v>
      </c>
      <c r="MP157" s="19">
        <f t="shared" ca="1" si="1229"/>
        <v>0.875</v>
      </c>
      <c r="MQ157" s="19">
        <f t="shared" ca="1" si="1229"/>
        <v>0.9</v>
      </c>
      <c r="MR157" s="19">
        <f t="shared" ca="1" si="1229"/>
        <v>1</v>
      </c>
      <c r="MS157" s="19">
        <f t="shared" ca="1" si="1229"/>
        <v>0.875</v>
      </c>
      <c r="MT157" s="19" t="b">
        <f t="shared" ca="1" si="1229"/>
        <v>1</v>
      </c>
      <c r="MU157" s="19">
        <f t="shared" ca="1" si="1229"/>
        <v>74.989999999999995</v>
      </c>
      <c r="MV157" s="19" t="str">
        <f t="shared" ca="1" si="1229"/>
        <v>-</v>
      </c>
      <c r="MW157" s="19" t="str">
        <f t="shared" ca="1" si="1229"/>
        <v>-</v>
      </c>
      <c r="MX157" s="19" t="str">
        <f t="shared" ca="1" si="1229"/>
        <v>-</v>
      </c>
      <c r="MY157" s="19" t="str">
        <f t="shared" ca="1" si="1230"/>
        <v>-</v>
      </c>
      <c r="MZ157" s="19" t="str">
        <f t="shared" ca="1" si="1230"/>
        <v>-</v>
      </c>
      <c r="NA157" s="19" t="str">
        <f t="shared" ca="1" si="1230"/>
        <v>-</v>
      </c>
      <c r="NB157" s="19" t="str">
        <f t="shared" ca="1" si="1230"/>
        <v>-</v>
      </c>
      <c r="NC157" s="19">
        <f t="shared" ca="1" si="1230"/>
        <v>36.99</v>
      </c>
      <c r="ND157" s="19">
        <f t="shared" ca="1" si="1230"/>
        <v>36.99</v>
      </c>
      <c r="NE157" s="19" t="str">
        <f t="shared" ca="1" si="1230"/>
        <v>-</v>
      </c>
      <c r="NF157" s="19" t="str">
        <f t="shared" ca="1" si="1230"/>
        <v>-</v>
      </c>
      <c r="NG157" s="19" t="str">
        <f t="shared" ca="1" si="1230"/>
        <v>-</v>
      </c>
      <c r="NH157" s="19" t="str">
        <f t="shared" ca="1" si="1230"/>
        <v>-</v>
      </c>
      <c r="NI157" s="19" t="str">
        <f t="shared" ca="1" si="1230"/>
        <v>-</v>
      </c>
      <c r="NJ157" s="19">
        <f t="shared" ca="1" si="1230"/>
        <v>49.99</v>
      </c>
      <c r="NK157" s="19">
        <f t="shared" ca="1" si="1230"/>
        <v>49.99</v>
      </c>
      <c r="NL157" s="19">
        <f t="shared" ca="1" si="1230"/>
        <v>49.99</v>
      </c>
      <c r="NM157" s="19">
        <f t="shared" ca="1" si="1230"/>
        <v>49.99</v>
      </c>
      <c r="NN157" s="19">
        <f t="shared" ca="1" si="1230"/>
        <v>49.99</v>
      </c>
      <c r="NO157" s="19">
        <f t="shared" ca="1" si="1230"/>
        <v>49.99</v>
      </c>
      <c r="NP157" s="19">
        <f t="shared" ca="1" si="1230"/>
        <v>49.99</v>
      </c>
      <c r="NQ157" s="19">
        <f t="shared" ca="1" si="1230"/>
        <v>49.99</v>
      </c>
      <c r="NR157" s="19">
        <f t="shared" ca="1" si="1230"/>
        <v>412.99</v>
      </c>
      <c r="NS157" s="19">
        <f t="shared" ca="1" si="1230"/>
        <v>412.99</v>
      </c>
      <c r="NT157" s="19" t="str">
        <f t="shared" ca="1" si="1230"/>
        <v>-</v>
      </c>
      <c r="NU157" s="19" t="str">
        <f t="shared" ca="1" si="1230"/>
        <v>-</v>
      </c>
      <c r="NV157" s="19" t="str">
        <f t="shared" ca="1" si="1230"/>
        <v>-</v>
      </c>
      <c r="NW157" s="19" t="str">
        <f t="shared" ca="1" si="1230"/>
        <v>-</v>
      </c>
      <c r="NX157" s="19" t="str">
        <f t="shared" ca="1" si="1230"/>
        <v>-</v>
      </c>
      <c r="NY157" s="19">
        <f t="shared" ca="1" si="1230"/>
        <v>6.8900000000000006</v>
      </c>
      <c r="NZ157" s="19">
        <f t="shared" ca="1" si="1230"/>
        <v>6.8900000000000006</v>
      </c>
      <c r="OA157" s="19">
        <f t="shared" ca="1" si="1230"/>
        <v>6.8900000000000006</v>
      </c>
      <c r="OB157" s="19">
        <f t="shared" ca="1" si="1230"/>
        <v>6.8900000000000006</v>
      </c>
      <c r="OC157" s="19">
        <f t="shared" ca="1" si="1230"/>
        <v>6.8900000000000006</v>
      </c>
      <c r="OD157" s="19">
        <f t="shared" ca="1" si="1230"/>
        <v>6.8900000000000006</v>
      </c>
      <c r="OE157" s="19">
        <f t="shared" ca="1" si="1230"/>
        <v>6.8900000000000006</v>
      </c>
      <c r="OF157" s="19">
        <f t="shared" ca="1" si="1230"/>
        <v>6.8900000000000006</v>
      </c>
      <c r="OG157" s="19">
        <f t="shared" ca="1" si="1230"/>
        <v>346.99</v>
      </c>
      <c r="OH157" s="19">
        <f t="shared" ca="1" si="1230"/>
        <v>346.99</v>
      </c>
      <c r="OI157" s="19" t="str">
        <f t="shared" ca="1" si="1230"/>
        <v>-</v>
      </c>
      <c r="OJ157" s="19" t="str">
        <f t="shared" ca="1" si="1230"/>
        <v>-</v>
      </c>
      <c r="OK157" s="19" t="str">
        <f t="shared" ca="1" si="1230"/>
        <v>-</v>
      </c>
      <c r="OL157" s="19" t="str">
        <f t="shared" ca="1" si="1230"/>
        <v>-</v>
      </c>
      <c r="OM157" s="19" t="str">
        <f t="shared" ca="1" si="1230"/>
        <v>-</v>
      </c>
      <c r="ON157" s="19">
        <f t="shared" ca="1" si="1230"/>
        <v>0</v>
      </c>
      <c r="OO157" s="24">
        <v>0</v>
      </c>
    </row>
    <row r="158" spans="1:405" outlineLevel="2">
      <c r="A158" s="21">
        <f t="shared" si="158"/>
        <v>153</v>
      </c>
      <c r="B158" s="222">
        <f t="shared" ca="1" si="1243"/>
        <v>148</v>
      </c>
      <c r="C158">
        <v>204</v>
      </c>
      <c r="D158" s="549" t="str">
        <f t="shared" ca="1" si="1192"/>
        <v>GSM</v>
      </c>
      <c r="E158" t="b">
        <v>0</v>
      </c>
      <c r="F158" t="b">
        <v>0</v>
      </c>
      <c r="G158" t="b">
        <f t="shared" si="1193"/>
        <v>0</v>
      </c>
      <c r="H158" s="237">
        <f t="shared" ca="1" si="1244"/>
        <v>2</v>
      </c>
      <c r="I158" s="237">
        <f t="shared" ca="1" si="1244"/>
        <v>1</v>
      </c>
      <c r="J158" s="237" t="str">
        <f t="shared" ca="1" si="1244"/>
        <v/>
      </c>
      <c r="K158" s="237">
        <f t="shared" ca="1" si="1244"/>
        <v>2</v>
      </c>
      <c r="L158" s="237">
        <f t="shared" ca="1" si="1231"/>
        <v>2</v>
      </c>
      <c r="M158" s="237">
        <f t="shared" ca="1" si="1231"/>
        <v>2</v>
      </c>
      <c r="N158" s="237">
        <f t="shared" ca="1" si="1244"/>
        <v>3</v>
      </c>
      <c r="O158" s="237">
        <f t="shared" ca="1" si="1231"/>
        <v>1</v>
      </c>
      <c r="P158" s="237">
        <f t="shared" ca="1" si="1244"/>
        <v>1</v>
      </c>
      <c r="Q158" s="237">
        <f t="shared" ca="1" si="1244"/>
        <v>7</v>
      </c>
      <c r="R158" s="237">
        <f t="shared" ca="1" si="1244"/>
        <v>1</v>
      </c>
      <c r="S158" s="237">
        <f t="shared" ca="1" si="1244"/>
        <v>1</v>
      </c>
      <c r="T158" s="237">
        <f t="shared" ca="1" si="1244"/>
        <v>1</v>
      </c>
      <c r="U158" s="275"/>
      <c r="V158" s="275"/>
      <c r="W158" s="237">
        <f t="shared" ca="1" si="1232"/>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194"/>
        <v>2</v>
      </c>
      <c r="AH158" s="5">
        <f t="shared" ca="1" si="1194"/>
        <v>0</v>
      </c>
      <c r="AI158" s="5">
        <f t="shared" ca="1" si="1195"/>
        <v>1</v>
      </c>
      <c r="AJ158">
        <f t="shared" ca="1" si="1196"/>
        <v>1</v>
      </c>
      <c r="AK158">
        <v>1</v>
      </c>
      <c r="AL158" s="231" t="str">
        <f ca="1">TEXT(LEFT(OFFSET(AL158,-1,0),5)+1,"00000")&amp;MID(OFFSET(AL158,-1,0),6,FIND(" ",OFFSET(AL158,-1,0),7)-5)
&amp; $D158           &amp; " Day"&amp;INDEX(i.DOY,$N158,1)              &amp; IF($IG158=0," FWM","")&amp;IF($IG158=1," MWM","")&amp;IF($IG158=5," Mat","")&amp;IF($IH158=TRUE,"&amp;BBT","    ")
&amp;INDEX(DataMaster!$B$98:$B$104,$Q158,0)    &amp;IF(JL158," SR"&amp;JM158,"")&amp; " WP"&amp;TEXT($LW158*100,"000p")           &amp; " MP"&amp;TEXT($LX158*100,"000p")           &amp; " GP"&amp;TEXT($MG158*100,"000p")
&amp; " (F"&amp;3+COUNTIF($CV158:$CY158,TRUE)&amp;3&amp;"N"&amp;$DM158&amp;$DN158&amp;")"</f>
        <v>00006 FeedSupply_DSP GSM Day204 MWM    Older Mutton SR9.816 WP100p MP100p GP100p (F33N11)</v>
      </c>
      <c r="AM158" s="9" t="str">
        <f ca="1">IF(COUNTIF(AL$5:AL158,AL158)=1,"-","Dup")</f>
        <v>-</v>
      </c>
      <c r="AN158" s="9"/>
      <c r="AO158" s="237" t="str">
        <f t="shared" ca="1" si="1245"/>
        <v>-</v>
      </c>
      <c r="AP158" s="237" t="str">
        <f t="shared" ca="1" si="1245"/>
        <v>-</v>
      </c>
      <c r="AQ158" s="237" t="str">
        <f t="shared" ca="1" si="1245"/>
        <v>-</v>
      </c>
      <c r="AR158" s="237" t="str">
        <f t="shared" ca="1" si="1245"/>
        <v>-</v>
      </c>
      <c r="AS158" s="237" t="str">
        <f t="shared" ca="1" si="1245"/>
        <v>-</v>
      </c>
      <c r="AT158" s="237" t="str">
        <f t="shared" ca="1" si="1245"/>
        <v>-</v>
      </c>
      <c r="AU158" s="237" t="str">
        <f t="shared" ca="1" si="1245"/>
        <v>-</v>
      </c>
      <c r="AV158" s="237" t="str">
        <f t="shared" ca="1" si="1245"/>
        <v>-</v>
      </c>
      <c r="AW158" s="9"/>
      <c r="AX158" s="5" t="b">
        <f t="shared" ca="1" si="1197"/>
        <v>0</v>
      </c>
      <c r="AY158" s="5" t="str">
        <f t="shared" ca="1" si="1197"/>
        <v>-</v>
      </c>
      <c r="AZ158" s="5" t="b">
        <f t="shared" ca="1" si="1197"/>
        <v>0</v>
      </c>
      <c r="BA158" s="5" t="b">
        <f t="shared" ca="1" si="1197"/>
        <v>1</v>
      </c>
      <c r="BB158" s="5" t="b">
        <f t="shared" ca="1" si="1197"/>
        <v>1</v>
      </c>
      <c r="BC158" s="144">
        <f t="shared" ca="1" si="1197"/>
        <v>0</v>
      </c>
      <c r="BD158" s="19" t="b">
        <f t="shared" ca="1" si="1198"/>
        <v>1</v>
      </c>
      <c r="BE158" s="9"/>
      <c r="BF158" s="5" t="str">
        <f t="shared" ca="1" si="1199"/>
        <v>-</v>
      </c>
      <c r="BG158" s="19" t="str">
        <f t="shared" ca="1" si="1200"/>
        <v>-</v>
      </c>
      <c r="BH158" s="19" t="str">
        <f t="shared" ca="1" si="1200"/>
        <v>-</v>
      </c>
      <c r="BI158" s="19" t="str">
        <f t="shared" ca="1" si="1200"/>
        <v>-</v>
      </c>
      <c r="BJ158" s="5" t="str">
        <f t="shared" ca="1" si="1201"/>
        <v>-</v>
      </c>
      <c r="BK158" s="19" t="str">
        <f t="shared" ca="1" si="1202"/>
        <v>-</v>
      </c>
      <c r="BL158" s="5" t="str">
        <f t="shared" ca="1" si="1203"/>
        <v>-</v>
      </c>
      <c r="BM158" s="19" t="str">
        <f t="shared" ca="1" si="1204"/>
        <v>-</v>
      </c>
      <c r="BN158" s="19" t="str">
        <f t="shared" ca="1" si="1204"/>
        <v>-</v>
      </c>
      <c r="BO158" s="19" t="str">
        <f t="shared" ca="1" si="1204"/>
        <v>-</v>
      </c>
      <c r="BP158" s="5" t="str">
        <f t="shared" ca="1" si="1205"/>
        <v>-</v>
      </c>
      <c r="BQ158" s="9"/>
      <c r="BR158" s="19" t="str">
        <f t="shared" ca="1" si="1206"/>
        <v>-</v>
      </c>
      <c r="BS158" s="19" t="str">
        <f t="shared" ca="1" si="1206"/>
        <v>-</v>
      </c>
      <c r="BT158" s="19" t="str">
        <f t="shared" ca="1" si="1206"/>
        <v>-</v>
      </c>
      <c r="BU158" s="19" t="str">
        <f t="shared" ca="1" si="1206"/>
        <v>-</v>
      </c>
      <c r="BV158" s="19" t="str">
        <f t="shared" ca="1" si="1206"/>
        <v>-</v>
      </c>
      <c r="BW158" s="19" t="str">
        <f t="shared" ca="1" si="1206"/>
        <v>-</v>
      </c>
      <c r="BX158" s="19" t="str">
        <f t="shared" ca="1" si="1206"/>
        <v>-</v>
      </c>
      <c r="BY158" s="19" t="str">
        <f t="shared" ca="1" si="1206"/>
        <v>-</v>
      </c>
      <c r="BZ158" s="19" t="str">
        <f t="shared" ca="1" si="1206"/>
        <v>-</v>
      </c>
      <c r="CA158" s="19" t="str">
        <f t="shared" ca="1" si="1206"/>
        <v>-</v>
      </c>
      <c r="CB158" s="9"/>
      <c r="CC158" s="237" t="b">
        <f t="shared" ca="1" si="1251"/>
        <v>1</v>
      </c>
      <c r="CD158" s="12" t="b">
        <v>1</v>
      </c>
      <c r="CE158" s="237" t="b">
        <f t="shared" ca="1" si="1251"/>
        <v>1</v>
      </c>
      <c r="CF158" s="251">
        <f t="shared" ca="1" si="1246"/>
        <v>7101</v>
      </c>
      <c r="CG158" s="12" t="b">
        <v>1</v>
      </c>
      <c r="CH158" s="12">
        <v>0</v>
      </c>
      <c r="CI158" s="12" t="b">
        <v>0</v>
      </c>
      <c r="CJ158" s="237">
        <f t="shared" ca="1" si="1247"/>
        <v>7106</v>
      </c>
      <c r="CK158" s="19" t="str">
        <f t="shared" ca="1" si="1234"/>
        <v>-</v>
      </c>
      <c r="CL158" s="12">
        <v>1</v>
      </c>
      <c r="CM158" s="12">
        <v>1</v>
      </c>
      <c r="CN158" s="9"/>
      <c r="CO158" s="444">
        <f t="shared" ca="1" si="1208"/>
        <v>652</v>
      </c>
      <c r="CP158" s="444">
        <f t="shared" ca="1" si="1208"/>
        <v>686</v>
      </c>
      <c r="CQ158" s="444">
        <f t="shared" ca="1" si="1208"/>
        <v>721</v>
      </c>
      <c r="CR158" s="152">
        <f t="shared" ca="1" si="1209"/>
        <v>378</v>
      </c>
      <c r="CS158" s="152">
        <f t="shared" ca="1" si="1209"/>
        <v>413</v>
      </c>
      <c r="CT158" s="152">
        <f t="shared" ca="1" si="1209"/>
        <v>448</v>
      </c>
      <c r="CU158" s="19" t="str">
        <f t="shared" ca="1" si="1210"/>
        <v>-</v>
      </c>
      <c r="CV158" s="19" t="str">
        <f t="shared" ca="1" si="1210"/>
        <v>-</v>
      </c>
      <c r="CW158" s="19" t="str">
        <f t="shared" ca="1" si="1210"/>
        <v>-</v>
      </c>
      <c r="CX158" s="19" t="str">
        <f t="shared" ca="1" si="1210"/>
        <v>-</v>
      </c>
      <c r="CY158" s="19" t="str">
        <f t="shared" ca="1" si="1210"/>
        <v>-</v>
      </c>
      <c r="CZ158" s="19" t="b">
        <f t="shared" ca="1" si="1210"/>
        <v>1</v>
      </c>
      <c r="DA158" s="19">
        <f t="shared" ca="1" si="1210"/>
        <v>0</v>
      </c>
      <c r="DB158" s="19">
        <f t="shared" ca="1" si="1210"/>
        <v>0</v>
      </c>
      <c r="DC158" s="19">
        <f t="shared" ca="1" si="1210"/>
        <v>0</v>
      </c>
      <c r="DD158" s="19">
        <f t="shared" ca="1" si="1210"/>
        <v>0</v>
      </c>
      <c r="DE158" s="19">
        <f t="shared" ca="1" si="1210"/>
        <v>0</v>
      </c>
      <c r="DF158" s="19">
        <f t="shared" ca="1" si="1210"/>
        <v>0</v>
      </c>
      <c r="DG158" s="19">
        <f t="shared" ca="1" si="1210"/>
        <v>0</v>
      </c>
      <c r="DH158" s="19">
        <f t="shared" ca="1" si="1210"/>
        <v>0</v>
      </c>
      <c r="DI158" s="19">
        <f t="shared" ca="1" si="1210"/>
        <v>0</v>
      </c>
      <c r="DJ158" s="19">
        <f t="shared" ca="1" si="1210"/>
        <v>0</v>
      </c>
      <c r="DK158" s="19">
        <f t="shared" ca="1" si="1210"/>
        <v>0</v>
      </c>
      <c r="DL158" s="19">
        <f t="shared" ca="1" si="1211"/>
        <v>0</v>
      </c>
      <c r="DM158" s="12">
        <v>1</v>
      </c>
      <c r="DN158" s="12">
        <v>1</v>
      </c>
      <c r="DO158" s="19">
        <f t="shared" ca="1" si="1248"/>
        <v>0</v>
      </c>
      <c r="DP158" s="19" t="str">
        <f t="shared" ca="1" si="1248"/>
        <v>-</v>
      </c>
      <c r="DQ158" s="19" t="str">
        <f t="shared" ca="1" si="1248"/>
        <v>-</v>
      </c>
      <c r="DR158" s="19" t="str">
        <f t="shared" ca="1" si="1248"/>
        <v>-</v>
      </c>
      <c r="DS158" s="19" t="str">
        <f t="shared" ca="1" si="1211"/>
        <v>-</v>
      </c>
      <c r="DT158" s="19" t="str">
        <f t="shared" ca="1" si="1211"/>
        <v>-</v>
      </c>
      <c r="DU158" s="19">
        <f t="shared" ca="1" si="1211"/>
        <v>0</v>
      </c>
      <c r="DV158" s="19" t="str">
        <f t="shared" ca="1" si="1211"/>
        <v>-</v>
      </c>
      <c r="DW158" s="19" t="str">
        <f t="shared" ca="1" si="1211"/>
        <v>-</v>
      </c>
      <c r="DX158" s="19" t="str">
        <f t="shared" ca="1" si="1211"/>
        <v>-</v>
      </c>
      <c r="DY158" s="19" t="str">
        <f t="shared" ca="1" si="1211"/>
        <v>-</v>
      </c>
      <c r="DZ158" s="19" t="str">
        <f t="shared" ca="1" si="1211"/>
        <v>-</v>
      </c>
      <c r="EA158" s="19" t="str">
        <f t="shared" ca="1" si="1211"/>
        <v>-</v>
      </c>
      <c r="EB158" s="19" t="str">
        <f t="shared" ca="1" si="1211"/>
        <v>-</v>
      </c>
      <c r="EC158" s="19" t="str">
        <f t="shared" ca="1" si="1211"/>
        <v>-</v>
      </c>
      <c r="ED158" s="19">
        <f t="shared" ca="1" si="1211"/>
        <v>0</v>
      </c>
      <c r="EE158" s="19">
        <f t="shared" ca="1" si="1211"/>
        <v>0</v>
      </c>
      <c r="EF158" s="19">
        <f t="shared" ca="1" si="1211"/>
        <v>0</v>
      </c>
      <c r="EG158" s="124">
        <f t="shared" ref="EG158:EX158" ca="1" si="1253">IF(AND($K158=EG$9,$N158=EG$11,$AB158=EG$8,$AI158=EG$12),INDEX(i.FS_Strategy,$AC158+1,$AB158),0)</f>
        <v>0</v>
      </c>
      <c r="EH158" s="124">
        <f t="shared" ca="1" si="1253"/>
        <v>0</v>
      </c>
      <c r="EI158" s="124">
        <f t="shared" ca="1" si="1253"/>
        <v>0</v>
      </c>
      <c r="EJ158" s="124">
        <f t="shared" ca="1" si="1253"/>
        <v>0</v>
      </c>
      <c r="EK158" s="124">
        <f t="shared" ca="1" si="1253"/>
        <v>0</v>
      </c>
      <c r="EL158" s="124">
        <f t="shared" ca="1" si="1253"/>
        <v>0</v>
      </c>
      <c r="EM158" s="124">
        <f t="shared" ca="1" si="1253"/>
        <v>0</v>
      </c>
      <c r="EN158" s="124">
        <f t="shared" ca="1" si="1253"/>
        <v>0</v>
      </c>
      <c r="EO158" s="124">
        <f t="shared" ca="1" si="1253"/>
        <v>0</v>
      </c>
      <c r="EP158" s="124">
        <f t="shared" ca="1" si="1253"/>
        <v>0</v>
      </c>
      <c r="EQ158" s="124">
        <f t="shared" ca="1" si="1253"/>
        <v>0</v>
      </c>
      <c r="ER158" s="124">
        <f t="shared" ca="1" si="1253"/>
        <v>0</v>
      </c>
      <c r="ES158" s="124">
        <f t="shared" ca="1" si="1253"/>
        <v>0</v>
      </c>
      <c r="ET158" s="124">
        <f t="shared" ca="1" si="1253"/>
        <v>0</v>
      </c>
      <c r="EU158" s="124">
        <f t="shared" ca="1" si="1253"/>
        <v>0</v>
      </c>
      <c r="EV158" s="124">
        <f t="shared" ca="1" si="1253"/>
        <v>0</v>
      </c>
      <c r="EW158" s="124">
        <f t="shared" ca="1" si="1253"/>
        <v>0</v>
      </c>
      <c r="EX158" s="124">
        <f t="shared" ca="1" si="1253"/>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54">IF(AND($K158=FB$9,$N158=FB$11,$AB158=FB$8),INDEX(i.FS_Strategy,$AE158+1,$AB158),0)</f>
        <v>0</v>
      </c>
      <c r="FC158" s="125">
        <f t="shared" ca="1" si="1254"/>
        <v>0</v>
      </c>
      <c r="FD158" s="125">
        <f t="shared" ca="1" si="1254"/>
        <v>0</v>
      </c>
      <c r="FE158" s="125">
        <f t="shared" ca="1" si="1254"/>
        <v>0</v>
      </c>
      <c r="FF158" s="125">
        <f t="shared" ca="1" si="1254"/>
        <v>0</v>
      </c>
      <c r="FG158" s="125">
        <f t="shared" ca="1" si="1254"/>
        <v>0</v>
      </c>
      <c r="FH158" s="125">
        <f t="shared" ca="1" si="1254"/>
        <v>0</v>
      </c>
      <c r="FI158" s="125">
        <f t="shared" ca="1" si="1254"/>
        <v>0</v>
      </c>
      <c r="FJ158" s="125">
        <f t="shared" ca="1" si="1254"/>
        <v>0</v>
      </c>
      <c r="FK158" s="125">
        <f t="shared" ca="1" si="1254"/>
        <v>0</v>
      </c>
      <c r="FL158" s="125">
        <f t="shared" ca="1" si="1254"/>
        <v>0</v>
      </c>
      <c r="FM158" s="125">
        <f t="shared" ca="1" si="1254"/>
        <v>0</v>
      </c>
      <c r="FN158" s="125">
        <f t="shared" ca="1" si="1254"/>
        <v>0</v>
      </c>
      <c r="FO158" s="124">
        <f t="shared" ref="FO158:GF158" ca="1" si="1255">IF(AND($K158=FO$9,$N158=FO$11,$AB158=FO$8,$AI158=FO$12),INDEX(i.FS_Strategy,$AC158+1,$AB158),0)</f>
        <v>0</v>
      </c>
      <c r="FP158" s="124">
        <f t="shared" ca="1" si="1255"/>
        <v>0</v>
      </c>
      <c r="FQ158" s="124">
        <f t="shared" ca="1" si="1255"/>
        <v>0</v>
      </c>
      <c r="FR158" s="124">
        <f t="shared" ca="1" si="1255"/>
        <v>0</v>
      </c>
      <c r="FS158" s="124">
        <f t="shared" ca="1" si="1255"/>
        <v>0</v>
      </c>
      <c r="FT158" s="124">
        <f t="shared" ca="1" si="1255"/>
        <v>0</v>
      </c>
      <c r="FU158" s="124">
        <f t="shared" ca="1" si="1255"/>
        <v>0</v>
      </c>
      <c r="FV158" s="124">
        <f t="shared" ca="1" si="1255"/>
        <v>0</v>
      </c>
      <c r="FW158" s="124">
        <f t="shared" ca="1" si="1255"/>
        <v>0</v>
      </c>
      <c r="FX158" s="124">
        <f t="shared" ca="1" si="1255"/>
        <v>0</v>
      </c>
      <c r="FY158" s="124">
        <f t="shared" ca="1" si="1255"/>
        <v>0</v>
      </c>
      <c r="FZ158" s="124">
        <f t="shared" ca="1" si="1255"/>
        <v>0</v>
      </c>
      <c r="GA158" s="124">
        <f t="shared" ca="1" si="1255"/>
        <v>0</v>
      </c>
      <c r="GB158" s="124">
        <f t="shared" ca="1" si="1255"/>
        <v>0</v>
      </c>
      <c r="GC158" s="124">
        <f t="shared" ca="1" si="1255"/>
        <v>0</v>
      </c>
      <c r="GD158" s="124">
        <f t="shared" ca="1" si="1255"/>
        <v>0</v>
      </c>
      <c r="GE158" s="124">
        <f t="shared" ca="1" si="1255"/>
        <v>0</v>
      </c>
      <c r="GF158" s="124">
        <f t="shared" ca="1" si="1255"/>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56">IF(AND($K158=GJ$9,$N158=GJ$11,$AB158=GJ$8),INDEX(i.FS_Strategy,$AE158+1,$AB158),0)</f>
        <v>0</v>
      </c>
      <c r="GK158" s="125">
        <f t="shared" ca="1" si="1256"/>
        <v>0</v>
      </c>
      <c r="GL158" s="125">
        <f t="shared" ca="1" si="1256"/>
        <v>0</v>
      </c>
      <c r="GM158" s="125">
        <f t="shared" ca="1" si="1256"/>
        <v>0</v>
      </c>
      <c r="GN158" s="125">
        <f t="shared" ca="1" si="1256"/>
        <v>0</v>
      </c>
      <c r="GO158" s="125">
        <f t="shared" ca="1" si="1256"/>
        <v>0</v>
      </c>
      <c r="GP158" s="125">
        <f t="shared" ca="1" si="1256"/>
        <v>0</v>
      </c>
      <c r="GQ158" s="125">
        <f t="shared" ca="1" si="1256"/>
        <v>0</v>
      </c>
      <c r="GR158" s="125">
        <f t="shared" ca="1" si="1256"/>
        <v>0</v>
      </c>
      <c r="GS158" s="125">
        <f t="shared" ca="1" si="1256"/>
        <v>0</v>
      </c>
      <c r="GT158" s="125">
        <f t="shared" ca="1" si="1256"/>
        <v>0</v>
      </c>
      <c r="GU158" s="125">
        <f t="shared" ca="1" si="1256"/>
        <v>0</v>
      </c>
      <c r="GV158" s="125">
        <f t="shared" ca="1" si="1256"/>
        <v>0</v>
      </c>
      <c r="GW158" s="124">
        <f t="shared" ref="GW158:HN158" ca="1" si="1257">IF(AND($K158=GW$9,$N158=GW$11,$AB158=GW$8,$AI158=GW$12),INDEX(i.FS_Strategy,$AC158+1,$AB158),0)</f>
        <v>0</v>
      </c>
      <c r="GX158" s="124">
        <f t="shared" ca="1" si="1257"/>
        <v>0</v>
      </c>
      <c r="GY158" s="124">
        <f t="shared" ca="1" si="1257"/>
        <v>0</v>
      </c>
      <c r="GZ158" s="124">
        <f t="shared" ca="1" si="1257"/>
        <v>0</v>
      </c>
      <c r="HA158" s="124">
        <f t="shared" ca="1" si="1257"/>
        <v>0</v>
      </c>
      <c r="HB158" s="124">
        <f t="shared" ca="1" si="1257"/>
        <v>0</v>
      </c>
      <c r="HC158" s="124">
        <f t="shared" ca="1" si="1257"/>
        <v>0</v>
      </c>
      <c r="HD158" s="124">
        <f t="shared" ca="1" si="1257"/>
        <v>0</v>
      </c>
      <c r="HE158" s="124">
        <f t="shared" ca="1" si="1257"/>
        <v>0</v>
      </c>
      <c r="HF158" s="124">
        <f t="shared" ca="1" si="1257"/>
        <v>0</v>
      </c>
      <c r="HG158" s="124">
        <f t="shared" ca="1" si="1257"/>
        <v>0</v>
      </c>
      <c r="HH158" s="124">
        <f t="shared" ca="1" si="1257"/>
        <v>0</v>
      </c>
      <c r="HI158" s="124">
        <f t="shared" ca="1" si="1257"/>
        <v>0</v>
      </c>
      <c r="HJ158" s="124">
        <f t="shared" ca="1" si="1257"/>
        <v>0</v>
      </c>
      <c r="HK158" s="124">
        <f t="shared" ca="1" si="1257"/>
        <v>0</v>
      </c>
      <c r="HL158" s="124">
        <f t="shared" ca="1" si="1257"/>
        <v>0</v>
      </c>
      <c r="HM158" s="124">
        <f t="shared" ca="1" si="1257"/>
        <v>0</v>
      </c>
      <c r="HN158" s="124">
        <f t="shared" ca="1" si="1257"/>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58">IF(AND($K158=HR$9,$N158=HR$11,$AB158=HR$8),INDEX(i.FS_Strategy,$AE158+1,$AB158),0)</f>
        <v>0</v>
      </c>
      <c r="HS158" s="125">
        <f t="shared" ca="1" si="1258"/>
        <v>0</v>
      </c>
      <c r="HT158" s="125">
        <f t="shared" ca="1" si="1258"/>
        <v>0</v>
      </c>
      <c r="HU158" s="125">
        <f t="shared" ca="1" si="1258"/>
        <v>0</v>
      </c>
      <c r="HV158" s="125">
        <f t="shared" ca="1" si="1258"/>
        <v>0</v>
      </c>
      <c r="HW158" s="125">
        <f t="shared" ca="1" si="1258"/>
        <v>0</v>
      </c>
      <c r="HX158" s="125">
        <f t="shared" ca="1" si="1258"/>
        <v>0</v>
      </c>
      <c r="HY158" s="125">
        <f t="shared" ca="1" si="1258"/>
        <v>0</v>
      </c>
      <c r="HZ158" s="125">
        <f t="shared" ca="1" si="1258"/>
        <v>0</v>
      </c>
      <c r="IA158" s="125">
        <f t="shared" ca="1" si="1258"/>
        <v>0</v>
      </c>
      <c r="IB158" s="125">
        <f t="shared" ca="1" si="1258"/>
        <v>0</v>
      </c>
      <c r="IC158" s="125">
        <f t="shared" ca="1" si="1258"/>
        <v>0</v>
      </c>
      <c r="ID158" s="125">
        <f t="shared" ca="1" si="1258"/>
        <v>0</v>
      </c>
      <c r="IE158" s="5">
        <f t="shared" ca="1" si="1215"/>
        <v>67</v>
      </c>
      <c r="IF158" s="9"/>
      <c r="IG158" s="5">
        <f t="shared" ca="1" si="1216"/>
        <v>1</v>
      </c>
      <c r="IH158" s="5" t="b">
        <f t="shared" ca="1" si="1216"/>
        <v>0</v>
      </c>
      <c r="II158" s="19">
        <f t="shared" ca="1" si="1217"/>
        <v>0</v>
      </c>
      <c r="IJ158" s="5">
        <f t="shared" ca="1" si="1216"/>
        <v>55</v>
      </c>
      <c r="IK158" s="19">
        <f t="shared" ca="1" si="1217"/>
        <v>1</v>
      </c>
      <c r="IL158" s="19">
        <f t="shared" ca="1" si="1217"/>
        <v>0</v>
      </c>
      <c r="IM158" s="19">
        <f t="shared" ca="1" si="1217"/>
        <v>0</v>
      </c>
      <c r="IN158" s="19">
        <f t="shared" ca="1" si="1217"/>
        <v>0</v>
      </c>
      <c r="IO158" s="19">
        <f t="shared" ca="1" si="1217"/>
        <v>0</v>
      </c>
      <c r="IP158" s="19">
        <f t="shared" ca="1" si="1217"/>
        <v>0</v>
      </c>
      <c r="IQ158" s="19">
        <f t="shared" ca="1" si="1217"/>
        <v>0</v>
      </c>
      <c r="IR158" s="19">
        <f t="shared" ca="1" si="1217"/>
        <v>0</v>
      </c>
      <c r="IS158" s="19">
        <f t="shared" ca="1" si="1217"/>
        <v>0</v>
      </c>
      <c r="IT158" s="19">
        <f t="shared" ca="1" si="1217"/>
        <v>0</v>
      </c>
      <c r="IU158" s="19">
        <f t="shared" ca="1" si="1217"/>
        <v>0</v>
      </c>
      <c r="IV158" s="19">
        <f t="shared" ca="1" si="1217"/>
        <v>0</v>
      </c>
      <c r="IW158" s="19">
        <f t="shared" ca="1" si="1217"/>
        <v>0</v>
      </c>
      <c r="IX158" s="19">
        <f t="shared" ca="1" si="1217"/>
        <v>0</v>
      </c>
      <c r="IY158" s="19">
        <f t="shared" ca="1" si="1217"/>
        <v>0</v>
      </c>
      <c r="IZ158" s="19">
        <f t="shared" ca="1" si="1217"/>
        <v>0</v>
      </c>
      <c r="JA158" s="19">
        <f t="shared" ca="1" si="1217"/>
        <v>0</v>
      </c>
      <c r="JB158" s="19">
        <f t="shared" ca="1" si="1217"/>
        <v>0</v>
      </c>
      <c r="JC158" s="19">
        <f t="shared" ca="1" si="1217"/>
        <v>0</v>
      </c>
      <c r="JD158" s="19">
        <f t="shared" ca="1" si="1217"/>
        <v>0</v>
      </c>
      <c r="JE158" s="19">
        <f t="shared" ca="1" si="1217"/>
        <v>0</v>
      </c>
      <c r="JF158" s="19">
        <f t="shared" ca="1" si="1217"/>
        <v>0</v>
      </c>
      <c r="JG158" s="19">
        <f t="shared" ca="1" si="1217"/>
        <v>1</v>
      </c>
      <c r="JH158" s="19">
        <f t="shared" ca="1" si="1217"/>
        <v>0</v>
      </c>
      <c r="JI158" s="19">
        <f t="shared" ca="1" si="1217"/>
        <v>1</v>
      </c>
      <c r="JJ158" s="9"/>
      <c r="JK158" s="5" t="b">
        <f t="shared" ca="1" si="1218"/>
        <v>0</v>
      </c>
      <c r="JL158" s="19" t="b">
        <f t="shared" ca="1" si="1237"/>
        <v>1</v>
      </c>
      <c r="JM158" s="19">
        <f t="shared" ca="1" si="1237"/>
        <v>9.8159999999999989</v>
      </c>
      <c r="JN158" s="5" t="b">
        <f t="shared" ca="1" si="1219"/>
        <v>0</v>
      </c>
      <c r="JO158" s="5" t="b">
        <f t="shared" ca="1" si="1219"/>
        <v>0</v>
      </c>
      <c r="JP158" s="5" t="b">
        <f t="shared" ca="1" si="1219"/>
        <v>1</v>
      </c>
      <c r="JQ158" s="144">
        <f t="shared" ca="1" si="1238"/>
        <v>1</v>
      </c>
      <c r="JR158" s="144">
        <f t="shared" ca="1" si="1238"/>
        <v>1</v>
      </c>
      <c r="JS158" s="19" t="str">
        <f t="shared" ca="1" si="1239"/>
        <v>-</v>
      </c>
      <c r="JT158" s="19" t="str">
        <f t="shared" ca="1" si="1239"/>
        <v>-</v>
      </c>
      <c r="JU158" s="19" t="str">
        <f t="shared" ca="1" si="1239"/>
        <v>-</v>
      </c>
      <c r="JV158" s="19" t="str">
        <f t="shared" ca="1" si="1239"/>
        <v>-</v>
      </c>
      <c r="JW158" s="19">
        <f t="shared" ca="1" si="1239"/>
        <v>1</v>
      </c>
      <c r="JX158" s="19">
        <f t="shared" ca="1" si="1239"/>
        <v>0.66</v>
      </c>
      <c r="JY158" s="19" t="str">
        <f t="shared" ca="1" si="1239"/>
        <v>-</v>
      </c>
      <c r="JZ158" s="5" t="b" cm="1">
        <f t="array" aca="1" ref="JZ158" ca="1">IF(OR(KA158:KH158&lt;&gt;"-"),TRUE,"-")</f>
        <v>1</v>
      </c>
      <c r="KA158" s="237">
        <f t="shared" ca="1" si="1250"/>
        <v>2</v>
      </c>
      <c r="KB158" s="237">
        <f t="shared" ca="1" si="1250"/>
        <v>2</v>
      </c>
      <c r="KC158" s="237">
        <f t="shared" ca="1" si="1250"/>
        <v>2</v>
      </c>
      <c r="KD158" s="237">
        <f t="shared" ca="1" si="1250"/>
        <v>2</v>
      </c>
      <c r="KE158" s="237">
        <f t="shared" ca="1" si="1250"/>
        <v>2</v>
      </c>
      <c r="KF158" s="237">
        <f t="shared" ca="1" si="1250"/>
        <v>2</v>
      </c>
      <c r="KG158" s="237">
        <f t="shared" ca="1" si="1250"/>
        <v>2</v>
      </c>
      <c r="KH158" s="237">
        <f t="shared" ca="1" si="1250"/>
        <v>2</v>
      </c>
      <c r="KI158" s="5" t="str">
        <f t="array" aca="1" ref="KI158" ca="1">IF(OR(KJ158:KP158&lt;&gt;"-"),TRUE,"-")</f>
        <v>-</v>
      </c>
      <c r="KJ158" s="19" t="str">
        <f t="shared" ca="1" si="1241"/>
        <v>-</v>
      </c>
      <c r="KK158" s="19" t="str">
        <f t="shared" ca="1" si="1241"/>
        <v>-</v>
      </c>
      <c r="KL158" s="19" t="str">
        <f t="shared" ca="1" si="1241"/>
        <v>-</v>
      </c>
      <c r="KM158" s="19" t="str">
        <f t="shared" ca="1" si="1241"/>
        <v>-</v>
      </c>
      <c r="KN158" s="19" t="str">
        <f t="shared" ca="1" si="1241"/>
        <v>-</v>
      </c>
      <c r="KO158" s="19" t="str">
        <f t="shared" ca="1" si="1241"/>
        <v>-</v>
      </c>
      <c r="KP158" s="19" t="str">
        <f t="shared" ca="1" si="1241"/>
        <v>-</v>
      </c>
      <c r="KQ158" s="19" t="b">
        <f t="shared" ca="1" si="1241"/>
        <v>0</v>
      </c>
      <c r="KR158" s="144">
        <f t="shared" ca="1" si="1221"/>
        <v>2</v>
      </c>
      <c r="KS158" s="19">
        <f t="shared" ca="1" si="1241"/>
        <v>2</v>
      </c>
      <c r="KT158" s="19" t="b">
        <f t="shared" ca="1" si="1241"/>
        <v>0</v>
      </c>
      <c r="KU158" s="19" t="str">
        <f t="shared" ca="1" si="1241"/>
        <v>-</v>
      </c>
      <c r="KV158" s="5" t="str">
        <f t="shared" ca="1" si="1222"/>
        <v>-</v>
      </c>
      <c r="KW158" s="5" t="str">
        <f t="shared" ca="1" si="1222"/>
        <v>-</v>
      </c>
      <c r="KX158" s="5" t="str">
        <f t="shared" ca="1" si="1222"/>
        <v>-</v>
      </c>
      <c r="KY158" s="5" t="str">
        <f t="shared" ca="1" si="1222"/>
        <v>-</v>
      </c>
      <c r="KZ158" s="19" t="b">
        <f t="shared" ca="1" si="1242"/>
        <v>0</v>
      </c>
      <c r="LA158" s="19" t="str">
        <f t="shared" ca="1" si="1242"/>
        <v>-</v>
      </c>
      <c r="LB158" s="19" t="str">
        <f t="shared" ca="1" si="1242"/>
        <v>-</v>
      </c>
      <c r="LC158" s="19" t="b">
        <f t="shared" ca="1" si="1242"/>
        <v>1</v>
      </c>
      <c r="LD158" s="19">
        <f t="shared" ca="1" si="1242"/>
        <v>0.75</v>
      </c>
      <c r="LE158" s="19">
        <f t="shared" ca="1" si="1242"/>
        <v>0.75</v>
      </c>
      <c r="LF158" s="19">
        <f t="shared" ca="1" si="1242"/>
        <v>0.99</v>
      </c>
      <c r="LG158" s="19">
        <f t="shared" ca="1" si="1242"/>
        <v>0.5</v>
      </c>
      <c r="LH158" s="19">
        <f t="shared" ca="1" si="1242"/>
        <v>0</v>
      </c>
      <c r="LI158" s="19">
        <f t="shared" ca="1" si="1242"/>
        <v>0</v>
      </c>
      <c r="LJ158" s="19" t="str">
        <f t="shared" ca="1" si="1242"/>
        <v>-</v>
      </c>
      <c r="LK158" s="5" cm="1">
        <f t="array" aca="1" ref="LK158" ca="1">INDEX(i.meatgrid,$Q158,LK$7)</f>
        <v>1092</v>
      </c>
      <c r="LL158" s="19" t="str">
        <f t="shared" ca="1" si="1223"/>
        <v>-</v>
      </c>
      <c r="LM158" s="5">
        <f t="shared" ca="1" si="1224"/>
        <v>1</v>
      </c>
      <c r="LN158" s="9"/>
      <c r="LO158" s="19">
        <f t="shared" ca="1" si="1223"/>
        <v>70</v>
      </c>
      <c r="LP158" s="19">
        <f t="shared" ca="1" si="1225"/>
        <v>50</v>
      </c>
      <c r="LQ158" s="19">
        <f t="shared" ca="1" si="1225"/>
        <v>80</v>
      </c>
      <c r="LR158" s="19">
        <f t="shared" ca="1" si="1225"/>
        <v>50</v>
      </c>
      <c r="LS158" s="5" t="b" cm="1">
        <f t="array" aca="1" ref="LS158" ca="1">INDEX(i.meatgrid,$Q158,LS$7)</f>
        <v>1</v>
      </c>
      <c r="LT158" s="5" t="b" cm="1">
        <f t="array" aca="1" ref="LT158" ca="1">INDEX(i.meatgrid,$Q158,LT$7)</f>
        <v>0</v>
      </c>
      <c r="LU158" s="5" t="str" cm="1">
        <f t="array" aca="1" ref="LU158" ca="1">INDEX(i.meatgrid,$Q158,LU$7)</f>
        <v>-</v>
      </c>
      <c r="LV158" s="5" t="str" cm="1">
        <f t="array" aca="1" ref="LV158" ca="1">INDEX(i.meatgrid,$Q158,LV$7)</f>
        <v>-</v>
      </c>
      <c r="LW158" s="19">
        <f t="shared" ca="1" si="1226"/>
        <v>1</v>
      </c>
      <c r="LX158" s="5">
        <f t="shared" ca="1" si="1227"/>
        <v>1</v>
      </c>
      <c r="LY158" s="5" cm="1">
        <f t="array" aca="1" ref="LY158" ca="1">INDEX(i.meatgrid,$Q158,LY$7)</f>
        <v>0</v>
      </c>
      <c r="LZ158" s="5" cm="1">
        <f t="array" aca="1" ref="LZ158" ca="1">INDEX(i.meatgrid,$Q158,LZ$7)</f>
        <v>0</v>
      </c>
      <c r="MA158" s="5" cm="1">
        <f t="array" aca="1" ref="MA158" ca="1">INDEX(i.meatgrid,$Q158,MA$7)</f>
        <v>0</v>
      </c>
      <c r="MB158" s="5" cm="1">
        <f t="array" aca="1" ref="MB158" ca="1">INDEX(i.meatgrid,$Q158,MB$7)</f>
        <v>0</v>
      </c>
      <c r="MC158" s="5" cm="1">
        <f t="array" aca="1" ref="MC158" ca="1">INDEX(i.meatgrid,$Q158,MC$7)</f>
        <v>0</v>
      </c>
      <c r="MD158" s="5" cm="1">
        <f t="array" aca="1" ref="MD158" ca="1">INDEX(i.meatgrid,$Q158,MD$7)</f>
        <v>1</v>
      </c>
      <c r="ME158" s="5" cm="1">
        <f t="array" aca="1" ref="ME158" ca="1">INDEX(i.meatgrid,$Q158,ME$7)</f>
        <v>1</v>
      </c>
      <c r="MF158" s="5" cm="1">
        <f t="array" aca="1" ref="MF158" ca="1">INDEX(i.meatgrid,$Q158,MF$7)</f>
        <v>1</v>
      </c>
      <c r="MG158" s="19">
        <f t="shared" ca="1" si="1228"/>
        <v>1</v>
      </c>
      <c r="MH158" s="9"/>
      <c r="MI158" s="19" t="b">
        <f t="shared" ca="1" si="1229"/>
        <v>0</v>
      </c>
      <c r="MJ158" s="19" t="b">
        <f t="shared" ca="1" si="1229"/>
        <v>0</v>
      </c>
      <c r="MK158" s="19">
        <f t="shared" ca="1" si="1229"/>
        <v>1</v>
      </c>
      <c r="ML158" s="19">
        <f t="shared" ca="1" si="1229"/>
        <v>0.75</v>
      </c>
      <c r="MM158" s="19">
        <f t="shared" ca="1" si="1229"/>
        <v>0.75</v>
      </c>
      <c r="MN158" s="19">
        <f t="shared" ca="1" si="1229"/>
        <v>0.8</v>
      </c>
      <c r="MO158" s="19">
        <f t="shared" ca="1" si="1229"/>
        <v>0.82499999999999996</v>
      </c>
      <c r="MP158" s="19">
        <f t="shared" ca="1" si="1229"/>
        <v>0.875</v>
      </c>
      <c r="MQ158" s="19">
        <f t="shared" ca="1" si="1229"/>
        <v>0.9</v>
      </c>
      <c r="MR158" s="19">
        <f t="shared" ca="1" si="1229"/>
        <v>1</v>
      </c>
      <c r="MS158" s="19">
        <f t="shared" ca="1" si="1229"/>
        <v>0.875</v>
      </c>
      <c r="MT158" s="19" t="b">
        <f t="shared" ca="1" si="1229"/>
        <v>1</v>
      </c>
      <c r="MU158" s="19">
        <f t="shared" ca="1" si="1229"/>
        <v>74.989999999999995</v>
      </c>
      <c r="MV158" s="19" t="str">
        <f t="shared" ca="1" si="1229"/>
        <v>-</v>
      </c>
      <c r="MW158" s="19" t="str">
        <f t="shared" ca="1" si="1229"/>
        <v>-</v>
      </c>
      <c r="MX158" s="19" t="str">
        <f t="shared" ca="1" si="1229"/>
        <v>-</v>
      </c>
      <c r="MY158" s="19" t="str">
        <f t="shared" ca="1" si="1230"/>
        <v>-</v>
      </c>
      <c r="MZ158" s="19" t="str">
        <f t="shared" ca="1" si="1230"/>
        <v>-</v>
      </c>
      <c r="NA158" s="19" t="str">
        <f t="shared" ca="1" si="1230"/>
        <v>-</v>
      </c>
      <c r="NB158" s="19" t="str">
        <f t="shared" ca="1" si="1230"/>
        <v>-</v>
      </c>
      <c r="NC158" s="19">
        <f t="shared" ca="1" si="1230"/>
        <v>36.99</v>
      </c>
      <c r="ND158" s="19">
        <f t="shared" ca="1" si="1230"/>
        <v>36.99</v>
      </c>
      <c r="NE158" s="19" t="str">
        <f t="shared" ca="1" si="1230"/>
        <v>-</v>
      </c>
      <c r="NF158" s="19" t="str">
        <f t="shared" ca="1" si="1230"/>
        <v>-</v>
      </c>
      <c r="NG158" s="19" t="str">
        <f t="shared" ca="1" si="1230"/>
        <v>-</v>
      </c>
      <c r="NH158" s="19" t="str">
        <f t="shared" ca="1" si="1230"/>
        <v>-</v>
      </c>
      <c r="NI158" s="19" t="str">
        <f t="shared" ca="1" si="1230"/>
        <v>-</v>
      </c>
      <c r="NJ158" s="19">
        <f t="shared" ca="1" si="1230"/>
        <v>49.99</v>
      </c>
      <c r="NK158" s="19">
        <f t="shared" ca="1" si="1230"/>
        <v>49.99</v>
      </c>
      <c r="NL158" s="19">
        <f t="shared" ca="1" si="1230"/>
        <v>49.99</v>
      </c>
      <c r="NM158" s="19">
        <f t="shared" ca="1" si="1230"/>
        <v>49.99</v>
      </c>
      <c r="NN158" s="19">
        <f t="shared" ca="1" si="1230"/>
        <v>49.99</v>
      </c>
      <c r="NO158" s="19">
        <f t="shared" ca="1" si="1230"/>
        <v>49.99</v>
      </c>
      <c r="NP158" s="19">
        <f t="shared" ca="1" si="1230"/>
        <v>49.99</v>
      </c>
      <c r="NQ158" s="19">
        <f t="shared" ca="1" si="1230"/>
        <v>49.99</v>
      </c>
      <c r="NR158" s="19">
        <f t="shared" ca="1" si="1230"/>
        <v>412.99</v>
      </c>
      <c r="NS158" s="19">
        <f t="shared" ca="1" si="1230"/>
        <v>412.99</v>
      </c>
      <c r="NT158" s="19" t="str">
        <f t="shared" ca="1" si="1230"/>
        <v>-</v>
      </c>
      <c r="NU158" s="19" t="str">
        <f t="shared" ca="1" si="1230"/>
        <v>-</v>
      </c>
      <c r="NV158" s="19" t="str">
        <f t="shared" ca="1" si="1230"/>
        <v>-</v>
      </c>
      <c r="NW158" s="19" t="str">
        <f t="shared" ca="1" si="1230"/>
        <v>-</v>
      </c>
      <c r="NX158" s="19" t="str">
        <f t="shared" ca="1" si="1230"/>
        <v>-</v>
      </c>
      <c r="NY158" s="19">
        <f t="shared" ca="1" si="1230"/>
        <v>6.8900000000000006</v>
      </c>
      <c r="NZ158" s="19">
        <f t="shared" ca="1" si="1230"/>
        <v>6.8900000000000006</v>
      </c>
      <c r="OA158" s="19">
        <f t="shared" ref="OA158:ON158" ca="1" si="1259">OFFSET(OA$5,$B158,0)</f>
        <v>6.8900000000000006</v>
      </c>
      <c r="OB158" s="19">
        <f t="shared" ca="1" si="1259"/>
        <v>6.8900000000000006</v>
      </c>
      <c r="OC158" s="19">
        <f t="shared" ca="1" si="1259"/>
        <v>6.8900000000000006</v>
      </c>
      <c r="OD158" s="19">
        <f t="shared" ca="1" si="1259"/>
        <v>6.8900000000000006</v>
      </c>
      <c r="OE158" s="19">
        <f t="shared" ca="1" si="1259"/>
        <v>6.8900000000000006</v>
      </c>
      <c r="OF158" s="19">
        <f t="shared" ca="1" si="1259"/>
        <v>6.8900000000000006</v>
      </c>
      <c r="OG158" s="19">
        <f t="shared" ca="1" si="1259"/>
        <v>346.99</v>
      </c>
      <c r="OH158" s="19">
        <f t="shared" ca="1" si="1259"/>
        <v>346.99</v>
      </c>
      <c r="OI158" s="19" t="str">
        <f t="shared" ca="1" si="1259"/>
        <v>-</v>
      </c>
      <c r="OJ158" s="19" t="str">
        <f t="shared" ca="1" si="1259"/>
        <v>-</v>
      </c>
      <c r="OK158" s="19" t="str">
        <f t="shared" ca="1" si="1259"/>
        <v>-</v>
      </c>
      <c r="OL158" s="19" t="str">
        <f t="shared" ca="1" si="1259"/>
        <v>-</v>
      </c>
      <c r="OM158" s="19" t="str">
        <f t="shared" ca="1" si="1259"/>
        <v>-</v>
      </c>
      <c r="ON158" s="19">
        <f t="shared" ca="1" si="1259"/>
        <v>0</v>
      </c>
      <c r="OO158" s="24">
        <v>0</v>
      </c>
    </row>
    <row r="159" spans="1:405"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0.092</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9"/>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9"/>
      <c r="LO159" s="14"/>
      <c r="LP159" s="14"/>
      <c r="LQ159" s="14"/>
      <c r="LR159" s="14"/>
      <c r="LS159" s="14"/>
      <c r="LT159" s="14"/>
      <c r="LU159" s="14"/>
      <c r="LV159" s="14"/>
      <c r="LW159" s="14"/>
      <c r="LX159" s="14"/>
      <c r="LY159" s="14"/>
      <c r="LZ159" s="14"/>
      <c r="MA159" s="14"/>
      <c r="MB159" s="14"/>
      <c r="MC159" s="14"/>
      <c r="MD159" s="14"/>
      <c r="ME159" s="14"/>
      <c r="MF159" s="14"/>
      <c r="MG159" s="14"/>
      <c r="MH159" s="9"/>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24">
        <v>0</v>
      </c>
    </row>
    <row r="160" spans="1:405">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9"/>
      <c r="JK160" s="515"/>
      <c r="JL160" s="515"/>
      <c r="JM160" s="515"/>
      <c r="JN160" s="515"/>
      <c r="JO160" s="515"/>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9"/>
      <c r="LO160" s="515"/>
      <c r="LP160" s="515"/>
      <c r="LQ160" s="515"/>
      <c r="LR160" s="515"/>
      <c r="LS160" s="515"/>
      <c r="LT160" s="515"/>
      <c r="LU160" s="515"/>
      <c r="LV160" s="515"/>
      <c r="LW160" s="515"/>
      <c r="LX160" s="515"/>
      <c r="LY160" s="515"/>
      <c r="LZ160" s="515"/>
      <c r="MA160" s="515"/>
      <c r="MB160" s="515"/>
      <c r="MC160" s="515"/>
      <c r="MD160" s="515"/>
      <c r="ME160" s="515"/>
      <c r="MF160" s="515"/>
      <c r="MG160" s="515"/>
      <c r="MH160" s="9"/>
      <c r="MI160" s="515"/>
      <c r="MJ160" s="515"/>
      <c r="MK160" s="515"/>
      <c r="ML160" s="515"/>
      <c r="MM160" s="515"/>
      <c r="MN160" s="515"/>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24">
        <v>0</v>
      </c>
    </row>
    <row r="161" spans="1:405"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9"/>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9"/>
      <c r="LO161" s="14"/>
      <c r="LP161" s="14"/>
      <c r="LQ161" s="14"/>
      <c r="LR161" s="14"/>
      <c r="LS161" s="14"/>
      <c r="LT161" s="14"/>
      <c r="LU161" s="14"/>
      <c r="LV161" s="14"/>
      <c r="LW161" s="14"/>
      <c r="LX161" s="14"/>
      <c r="LY161" s="14"/>
      <c r="LZ161" s="14"/>
      <c r="MA161" s="14"/>
      <c r="MB161" s="14"/>
      <c r="MC161" s="14"/>
      <c r="MD161" s="14"/>
      <c r="ME161" s="14"/>
      <c r="MF161" s="14"/>
      <c r="MG161" s="14"/>
      <c r="MH161" s="9"/>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24">
        <v>0</v>
      </c>
    </row>
    <row r="162" spans="1:405" outlineLevel="1">
      <c r="A162" s="21">
        <f t="shared" si="158"/>
        <v>157</v>
      </c>
      <c r="B162" s="29">
        <f>$A$14</f>
        <v>9</v>
      </c>
      <c r="C162">
        <v>204</v>
      </c>
      <c r="D162" s="144" t="str">
        <f t="shared" ref="D162:D167" si="1260">INDEX(i.Region_Desc,$K162,1)</f>
        <v>GSM</v>
      </c>
      <c r="E162" t="b">
        <v>0</v>
      </c>
      <c r="F162" t="b">
        <v>0</v>
      </c>
      <c r="G162" t="b">
        <f t="shared" ref="G162:G167" si="1261">E162</f>
        <v>0</v>
      </c>
      <c r="H162" s="325">
        <v>2</v>
      </c>
      <c r="I162" s="325">
        <v>1</v>
      </c>
      <c r="J162" s="29" t="str">
        <f>""</f>
        <v/>
      </c>
      <c r="K162" s="29">
        <f>d.Region</f>
        <v>2</v>
      </c>
      <c r="L162" s="29">
        <v>2</v>
      </c>
      <c r="M162" s="29">
        <v>3</v>
      </c>
      <c r="N162" s="325">
        <v>3</v>
      </c>
      <c r="O162" s="325">
        <v>1</v>
      </c>
      <c r="P162" s="29">
        <v>1</v>
      </c>
      <c r="Q162" s="29">
        <v>4</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62">INDEX(i.FlkStrctr,$M162,AG$7)</f>
        <v>1</v>
      </c>
      <c r="AH162" s="5">
        <f t="shared" si="1262"/>
        <v>1</v>
      </c>
      <c r="AI162" s="5">
        <f t="shared" ref="AI162:AI167" si="1263">INDEX(i.StdELMan,($K162-1)*12+($M162-1)*3+$N162,AI$7)</f>
        <v>0</v>
      </c>
      <c r="AJ162">
        <f t="shared" ref="AJ162:AJ167" si="1264">IFERROR(MOD($CF162,100),0)</f>
        <v>11</v>
      </c>
      <c r="AL162" s="235" t="str">
        <f ca="1">TEXT(LEFT(OFFSET(AL162,-1,0),5)+1,"00000")&amp;MID(OFFSET(AL162,-1,0),6,FIND(" ",OFFSET(AL162,-1,0),7)-5)
&amp; $D162           &amp; " Day"&amp;INDEX(i.DOY,$N162,1)              &amp; IF($IG162=0," FWM","")&amp;IF($IG162=1," MWM","")&amp;IF($IG162=5," Mat","")&amp;IF($IH162=TRUE,"&amp;BBT","    ")
&amp;INDEX(DataMaster!$B$98:$B$104,$Q162,0)    &amp;IF(JL162," SR"&amp;JM162,"")&amp; " WP"&amp;TEXT($LW162*100,"000p")           &amp; " MP"&amp;TEXT($LX162*100,"000p")           &amp; " GP"&amp;TEXT($MG162*100,"000p")
&amp; " (F"&amp;3+COUNTIF($CV162:$CY162,TRUE)&amp;3&amp;"N"&amp;$DM162&amp;$DN162&amp;")"</f>
        <v>00001 FeedSupply_DSP GSM Day204 MWM&amp;BBTPrime SR9.816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65">INDEX(i.model_structure,$H162,AX$7)</f>
        <v>0</v>
      </c>
      <c r="AY162" s="5" t="str">
        <f t="shared" si="1265"/>
        <v>-</v>
      </c>
      <c r="AZ162" s="5" t="b">
        <f t="shared" si="1265"/>
        <v>0</v>
      </c>
      <c r="BA162" s="5" t="b">
        <f t="shared" si="1265"/>
        <v>1</v>
      </c>
      <c r="BB162" s="5" t="b">
        <f t="shared" si="1265"/>
        <v>1</v>
      </c>
      <c r="BC162" s="144">
        <f t="shared" si="1265"/>
        <v>0</v>
      </c>
      <c r="BD162" s="19" t="b">
        <f t="shared" ref="BD162:BD167" ca="1" si="1266">OFFSET(BD$5,$B162,0)</f>
        <v>1</v>
      </c>
      <c r="BE162" s="9"/>
      <c r="BF162" s="5" t="str">
        <f t="shared" ref="BF162:BF167" ca="1" si="1267">IF($M162&lt;&gt;4,OFFSET(BF$5,$B162,0),1)</f>
        <v>-</v>
      </c>
      <c r="BG162" s="19" t="str">
        <f t="shared" ref="BG162:BI167" ca="1" si="1268">OFFSET(BG$5,$B162,0)</f>
        <v>-</v>
      </c>
      <c r="BH162" s="19" t="str">
        <f t="shared" ca="1" si="1268"/>
        <v>-</v>
      </c>
      <c r="BI162" s="19" t="str">
        <f t="shared" ca="1" si="1268"/>
        <v>-</v>
      </c>
      <c r="BJ162" s="5" t="str">
        <f t="shared" ref="BJ162:BJ167" ca="1" si="1269">IF($M162&lt;&gt;4,OFFSET(BJ$5,$B162,0),1)</f>
        <v>-</v>
      </c>
      <c r="BK162" s="19" t="str">
        <f t="shared" ref="BK162:BK167" ca="1" si="1270">OFFSET(BK$5,$B162,0)</f>
        <v>-</v>
      </c>
      <c r="BL162" s="5" t="str">
        <f t="shared" ref="BL162:BL167" ca="1" si="1271">IF($M162&lt;&gt;4,OFFSET(BL$5,$B162,0),1)</f>
        <v>-</v>
      </c>
      <c r="BM162" s="19" t="str">
        <f t="shared" ref="BM162:BO167" ca="1" si="1272">OFFSET(BM$5,$B162,0)</f>
        <v>-</v>
      </c>
      <c r="BN162" s="19" t="str">
        <f t="shared" ca="1" si="1272"/>
        <v>-</v>
      </c>
      <c r="BO162" s="19" t="str">
        <f t="shared" ca="1" si="1272"/>
        <v>-</v>
      </c>
      <c r="BP162" s="5" t="str">
        <f t="shared" ref="BP162:BP167" ca="1" si="1273">IF($M162&lt;&gt;4,OFFSET(BP$5,$B162,0),1)</f>
        <v>-</v>
      </c>
      <c r="BQ162" s="9"/>
      <c r="BR162" s="19" t="str">
        <f t="shared" ref="BR162:CA167" ca="1" si="1274">OFFSET(BR$5,$B162,0)</f>
        <v>-</v>
      </c>
      <c r="BS162" s="19" t="str">
        <f t="shared" ca="1" si="1274"/>
        <v>-</v>
      </c>
      <c r="BT162" s="19" t="str">
        <f t="shared" ca="1" si="1274"/>
        <v>-</v>
      </c>
      <c r="BU162" s="19" t="str">
        <f t="shared" ca="1" si="1274"/>
        <v>-</v>
      </c>
      <c r="BV162" s="19" t="str">
        <f t="shared" ca="1" si="1274"/>
        <v>-</v>
      </c>
      <c r="BW162" s="19" t="str">
        <f t="shared" ca="1" si="1274"/>
        <v>-</v>
      </c>
      <c r="BX162" s="19" t="str">
        <f t="shared" ca="1" si="1274"/>
        <v>-</v>
      </c>
      <c r="BY162" s="19" t="str">
        <f t="shared" ca="1" si="1274"/>
        <v>-</v>
      </c>
      <c r="BZ162" s="19" t="str">
        <f t="shared" ca="1" si="1274"/>
        <v>-</v>
      </c>
      <c r="CA162" s="19" t="str">
        <f t="shared" ca="1" si="1274"/>
        <v>-</v>
      </c>
      <c r="CB162" s="9"/>
      <c r="CC162" s="12" t="b">
        <v>0</v>
      </c>
      <c r="CD162" s="12" t="b">
        <v>0</v>
      </c>
      <c r="CE162" s="12" t="b">
        <v>0</v>
      </c>
      <c r="CF162" s="12">
        <f>VALUE($K162&amp;$M162&amp;$N162&amp;$O162&amp;"1")</f>
        <v>23311</v>
      </c>
      <c r="CG162" s="144" t="b">
        <f>NOT(CE162)</f>
        <v>1</v>
      </c>
      <c r="CH162" s="12" t="s">
        <v>34</v>
      </c>
      <c r="CI162" s="12" t="b">
        <v>1</v>
      </c>
      <c r="CJ162" s="12">
        <f>VALUE(M162&amp;$Q162&amp;$S162&amp;"01")</f>
        <v>34101</v>
      </c>
      <c r="CK162" s="19" t="str">
        <f t="shared" ref="CK162:CM162" ca="1" si="1275">OFFSET(CK$5,$B162,0)</f>
        <v>-</v>
      </c>
      <c r="CL162" s="19">
        <f t="shared" ca="1" si="1275"/>
        <v>1</v>
      </c>
      <c r="CM162" s="19">
        <f t="shared" ca="1" si="1275"/>
        <v>1</v>
      </c>
      <c r="CN162" s="9"/>
      <c r="CO162" s="444">
        <v>652</v>
      </c>
      <c r="CP162" s="444">
        <v>686</v>
      </c>
      <c r="CQ162" s="444">
        <v>721</v>
      </c>
      <c r="CR162" s="152">
        <v>378</v>
      </c>
      <c r="CS162" s="152">
        <v>413</v>
      </c>
      <c r="CT162" s="152">
        <v>448</v>
      </c>
      <c r="CU162" s="19" t="str">
        <f t="shared" ref="CU162:DK167" ca="1" si="1276">OFFSET(CU$5,$B162,0)</f>
        <v>-</v>
      </c>
      <c r="CV162" s="19" t="str">
        <f t="shared" ca="1" si="1276"/>
        <v>-</v>
      </c>
      <c r="CW162" s="19" t="str">
        <f t="shared" ca="1" si="1276"/>
        <v>-</v>
      </c>
      <c r="CX162" s="19" t="str">
        <f t="shared" ca="1" si="1276"/>
        <v>-</v>
      </c>
      <c r="CY162" s="19" t="str">
        <f t="shared" ca="1" si="1276"/>
        <v>-</v>
      </c>
      <c r="CZ162" s="19" t="b">
        <f t="shared" ca="1" si="1276"/>
        <v>1</v>
      </c>
      <c r="DA162" s="19">
        <f t="shared" ca="1" si="1276"/>
        <v>0</v>
      </c>
      <c r="DB162" s="19">
        <f t="shared" ca="1" si="1276"/>
        <v>0</v>
      </c>
      <c r="DC162" s="19">
        <f t="shared" ca="1" si="1276"/>
        <v>0</v>
      </c>
      <c r="DD162" s="19">
        <f t="shared" ca="1" si="1276"/>
        <v>0</v>
      </c>
      <c r="DE162" s="19">
        <f t="shared" ca="1" si="1276"/>
        <v>0</v>
      </c>
      <c r="DF162" s="19">
        <f t="shared" ca="1" si="1276"/>
        <v>0</v>
      </c>
      <c r="DG162" s="19">
        <f t="shared" ca="1" si="1276"/>
        <v>0</v>
      </c>
      <c r="DH162" s="19">
        <f t="shared" ca="1" si="1276"/>
        <v>0</v>
      </c>
      <c r="DI162" s="19">
        <f t="shared" ca="1" si="1276"/>
        <v>0</v>
      </c>
      <c r="DJ162" s="19">
        <f t="shared" ca="1" si="1276"/>
        <v>0</v>
      </c>
      <c r="DK162" s="19">
        <f t="shared" ca="1" si="1276"/>
        <v>0</v>
      </c>
      <c r="DL162" s="19">
        <f t="shared" ref="DL162:ES167" ca="1" si="1277">OFFSET(DL$5,$B162,0)</f>
        <v>0</v>
      </c>
      <c r="DM162" s="19">
        <f t="shared" ca="1" si="1277"/>
        <v>1</v>
      </c>
      <c r="DN162" s="19">
        <f t="shared" ca="1" si="1277"/>
        <v>1</v>
      </c>
      <c r="DO162" s="19">
        <f t="shared" ca="1" si="1277"/>
        <v>0</v>
      </c>
      <c r="DP162" s="19" t="str">
        <f t="shared" ca="1" si="1277"/>
        <v>-</v>
      </c>
      <c r="DQ162" s="19" t="str">
        <f t="shared" ca="1" si="1277"/>
        <v>-</v>
      </c>
      <c r="DR162" s="19" t="str">
        <f t="shared" ca="1" si="1277"/>
        <v>-</v>
      </c>
      <c r="DS162" s="19" t="str">
        <f t="shared" ca="1" si="1277"/>
        <v>-</v>
      </c>
      <c r="DT162" s="19" t="str">
        <f t="shared" ca="1" si="1277"/>
        <v>-</v>
      </c>
      <c r="DU162" s="19">
        <f t="shared" ca="1" si="1277"/>
        <v>0</v>
      </c>
      <c r="DV162" s="19" t="str">
        <f t="shared" ca="1" si="1277"/>
        <v>-</v>
      </c>
      <c r="DW162" s="19" t="str">
        <f t="shared" ca="1" si="1277"/>
        <v>-</v>
      </c>
      <c r="DX162" s="19" t="str">
        <f t="shared" ca="1" si="1277"/>
        <v>-</v>
      </c>
      <c r="DY162" s="19" t="str">
        <f t="shared" ca="1" si="1277"/>
        <v>-</v>
      </c>
      <c r="DZ162" s="19" t="str">
        <f t="shared" ca="1" si="1277"/>
        <v>-</v>
      </c>
      <c r="EA162" s="19" t="str">
        <f t="shared" ca="1" si="1277"/>
        <v>-</v>
      </c>
      <c r="EB162" s="19" t="str">
        <f t="shared" ca="1" si="1277"/>
        <v>-</v>
      </c>
      <c r="EC162" s="19" t="str">
        <f t="shared" ca="1" si="1277"/>
        <v>-</v>
      </c>
      <c r="ED162" s="19">
        <f t="shared" ca="1" si="1277"/>
        <v>0</v>
      </c>
      <c r="EE162" s="19">
        <f t="shared" ca="1" si="1277"/>
        <v>0</v>
      </c>
      <c r="EF162" s="19">
        <f t="shared" ca="1" si="1277"/>
        <v>0</v>
      </c>
      <c r="EG162" s="19">
        <f t="shared" ca="1" si="1277"/>
        <v>0</v>
      </c>
      <c r="EH162" s="19">
        <f t="shared" ca="1" si="1277"/>
        <v>0</v>
      </c>
      <c r="EI162" s="19">
        <f t="shared" ca="1" si="1277"/>
        <v>0</v>
      </c>
      <c r="EJ162" s="19">
        <f t="shared" ca="1" si="1277"/>
        <v>0</v>
      </c>
      <c r="EK162" s="19">
        <f t="shared" ca="1" si="1277"/>
        <v>0</v>
      </c>
      <c r="EL162" s="19">
        <f t="shared" ca="1" si="1277"/>
        <v>0</v>
      </c>
      <c r="EM162" s="19">
        <f t="shared" ca="1" si="1277"/>
        <v>0</v>
      </c>
      <c r="EN162" s="19">
        <f t="shared" ca="1" si="1277"/>
        <v>0</v>
      </c>
      <c r="EO162" s="19">
        <f t="shared" ca="1" si="1277"/>
        <v>0</v>
      </c>
      <c r="EP162" s="19">
        <f t="shared" ca="1" si="1277"/>
        <v>0</v>
      </c>
      <c r="EQ162" s="19">
        <f t="shared" ca="1" si="1277"/>
        <v>0</v>
      </c>
      <c r="ER162" s="19">
        <f t="shared" ca="1" si="1277"/>
        <v>0</v>
      </c>
      <c r="ES162" s="19">
        <f t="shared" ca="1" si="1277"/>
        <v>0</v>
      </c>
      <c r="ET162" s="19">
        <f t="shared" ref="ET162:FI166" ca="1" si="1278">OFFSET(ET$5,$B162,0)</f>
        <v>0</v>
      </c>
      <c r="EU162" s="19">
        <f t="shared" ca="1" si="1278"/>
        <v>0</v>
      </c>
      <c r="EV162" s="19">
        <f t="shared" ca="1" si="1278"/>
        <v>0</v>
      </c>
      <c r="EW162" s="19">
        <f t="shared" ca="1" si="1278"/>
        <v>0</v>
      </c>
      <c r="EX162" s="19">
        <f t="shared" ca="1" si="1278"/>
        <v>0</v>
      </c>
      <c r="EY162" s="19">
        <f t="shared" ca="1" si="1278"/>
        <v>0</v>
      </c>
      <c r="EZ162" s="19">
        <f t="shared" ca="1" si="1278"/>
        <v>0</v>
      </c>
      <c r="FA162" s="19">
        <f t="shared" ca="1" si="1278"/>
        <v>0</v>
      </c>
      <c r="FB162" s="19">
        <f t="shared" ca="1" si="1278"/>
        <v>0</v>
      </c>
      <c r="FC162" s="19">
        <f t="shared" ca="1" si="1278"/>
        <v>0</v>
      </c>
      <c r="FD162" s="19">
        <f t="shared" ca="1" si="1278"/>
        <v>0</v>
      </c>
      <c r="FE162" s="19">
        <f t="shared" ca="1" si="1278"/>
        <v>0</v>
      </c>
      <c r="FF162" s="19">
        <f t="shared" ca="1" si="1278"/>
        <v>0</v>
      </c>
      <c r="FG162" s="19">
        <f t="shared" ca="1" si="1278"/>
        <v>0</v>
      </c>
      <c r="FH162" s="19">
        <f t="shared" ca="1" si="1278"/>
        <v>0</v>
      </c>
      <c r="FI162" s="19">
        <f t="shared" ca="1" si="1278"/>
        <v>0</v>
      </c>
      <c r="FJ162" s="19">
        <f t="shared" ref="FJ162:HK166" ca="1" si="1279">OFFSET(FJ$5,$B162,0)</f>
        <v>0</v>
      </c>
      <c r="FK162" s="19">
        <f t="shared" ca="1" si="1279"/>
        <v>0</v>
      </c>
      <c r="FL162" s="19">
        <f t="shared" ca="1" si="1279"/>
        <v>0</v>
      </c>
      <c r="FM162" s="19">
        <f t="shared" ca="1" si="1279"/>
        <v>0</v>
      </c>
      <c r="FN162" s="19">
        <f t="shared" ca="1" si="1279"/>
        <v>0</v>
      </c>
      <c r="FO162" s="19">
        <f t="shared" ca="1" si="1279"/>
        <v>0</v>
      </c>
      <c r="FP162" s="19">
        <f t="shared" ca="1" si="1279"/>
        <v>0</v>
      </c>
      <c r="FQ162" s="19">
        <f t="shared" ca="1" si="1279"/>
        <v>0</v>
      </c>
      <c r="FR162" s="19">
        <f t="shared" ca="1" si="1279"/>
        <v>0</v>
      </c>
      <c r="FS162" s="19">
        <f t="shared" ca="1" si="1279"/>
        <v>0</v>
      </c>
      <c r="FT162" s="19">
        <f t="shared" ca="1" si="1279"/>
        <v>0</v>
      </c>
      <c r="FU162" s="19">
        <f t="shared" ca="1" si="1279"/>
        <v>0</v>
      </c>
      <c r="FV162" s="19">
        <f t="shared" ca="1" si="1279"/>
        <v>0</v>
      </c>
      <c r="FW162" s="19">
        <f t="shared" ca="1" si="1279"/>
        <v>0</v>
      </c>
      <c r="FX162" s="19">
        <f t="shared" ca="1" si="1279"/>
        <v>0</v>
      </c>
      <c r="FY162" s="19">
        <f t="shared" ca="1" si="1279"/>
        <v>0</v>
      </c>
      <c r="FZ162" s="19">
        <f t="shared" ca="1" si="1279"/>
        <v>0</v>
      </c>
      <c r="GA162" s="19">
        <f t="shared" ca="1" si="1279"/>
        <v>0</v>
      </c>
      <c r="GB162" s="19">
        <f t="shared" ca="1" si="1279"/>
        <v>0</v>
      </c>
      <c r="GC162" s="19">
        <f t="shared" ca="1" si="1279"/>
        <v>0</v>
      </c>
      <c r="GD162" s="19">
        <f t="shared" ca="1" si="1279"/>
        <v>0</v>
      </c>
      <c r="GE162" s="19">
        <f t="shared" ca="1" si="1279"/>
        <v>0</v>
      </c>
      <c r="GF162" s="19">
        <f t="shared" ca="1" si="1279"/>
        <v>0</v>
      </c>
      <c r="GG162" s="19">
        <f t="shared" ca="1" si="1279"/>
        <v>0</v>
      </c>
      <c r="GH162" s="19">
        <f t="shared" ca="1" si="1279"/>
        <v>0</v>
      </c>
      <c r="GI162" s="19">
        <f t="shared" ca="1" si="1279"/>
        <v>0</v>
      </c>
      <c r="GJ162" s="19">
        <f t="shared" ca="1" si="1279"/>
        <v>0</v>
      </c>
      <c r="GK162" s="19">
        <f t="shared" ca="1" si="1279"/>
        <v>0</v>
      </c>
      <c r="GL162" s="19">
        <f t="shared" ca="1" si="1279"/>
        <v>0</v>
      </c>
      <c r="GM162" s="19">
        <f t="shared" ca="1" si="1279"/>
        <v>0</v>
      </c>
      <c r="GN162" s="19">
        <f t="shared" ca="1" si="1279"/>
        <v>0</v>
      </c>
      <c r="GO162" s="19">
        <f t="shared" ca="1" si="1279"/>
        <v>0</v>
      </c>
      <c r="GP162" s="19">
        <f t="shared" ca="1" si="1279"/>
        <v>0</v>
      </c>
      <c r="GQ162" s="19">
        <f t="shared" ca="1" si="1279"/>
        <v>0</v>
      </c>
      <c r="GR162" s="19">
        <f t="shared" ca="1" si="1279"/>
        <v>0</v>
      </c>
      <c r="GS162" s="19">
        <f t="shared" ca="1" si="1279"/>
        <v>0</v>
      </c>
      <c r="GT162" s="19">
        <f t="shared" ca="1" si="1279"/>
        <v>0</v>
      </c>
      <c r="GU162" s="19">
        <f t="shared" ca="1" si="1279"/>
        <v>0</v>
      </c>
      <c r="GV162" s="19">
        <f t="shared" ca="1" si="1279"/>
        <v>0</v>
      </c>
      <c r="GW162" s="19">
        <f t="shared" ca="1" si="1279"/>
        <v>0</v>
      </c>
      <c r="GX162" s="19">
        <f t="shared" ca="1" si="1279"/>
        <v>0</v>
      </c>
      <c r="GY162" s="19">
        <f t="shared" ca="1" si="1279"/>
        <v>0</v>
      </c>
      <c r="GZ162" s="19">
        <f t="shared" ca="1" si="1279"/>
        <v>0</v>
      </c>
      <c r="HA162" s="19">
        <f t="shared" ca="1" si="1279"/>
        <v>0</v>
      </c>
      <c r="HB162" s="19">
        <f t="shared" ca="1" si="1279"/>
        <v>0</v>
      </c>
      <c r="HC162" s="19">
        <f t="shared" ca="1" si="1279"/>
        <v>0</v>
      </c>
      <c r="HD162" s="19">
        <f t="shared" ca="1" si="1279"/>
        <v>0</v>
      </c>
      <c r="HE162" s="19">
        <f t="shared" ca="1" si="1279"/>
        <v>0</v>
      </c>
      <c r="HF162" s="19">
        <f t="shared" ca="1" si="1279"/>
        <v>0</v>
      </c>
      <c r="HG162" s="19">
        <f t="shared" ca="1" si="1279"/>
        <v>0</v>
      </c>
      <c r="HH162" s="19">
        <f t="shared" ca="1" si="1279"/>
        <v>0</v>
      </c>
      <c r="HI162" s="19">
        <f t="shared" ca="1" si="1279"/>
        <v>0</v>
      </c>
      <c r="HJ162" s="19">
        <f t="shared" ca="1" si="1279"/>
        <v>0</v>
      </c>
      <c r="HK162" s="19">
        <f t="shared" ca="1" si="1279"/>
        <v>0</v>
      </c>
      <c r="HL162" s="19">
        <f t="shared" ref="HL162:ID166" ca="1" si="1280">OFFSET(HL$5,$B162,0)</f>
        <v>0</v>
      </c>
      <c r="HM162" s="19">
        <f t="shared" ca="1" si="1280"/>
        <v>0</v>
      </c>
      <c r="HN162" s="19">
        <f t="shared" ca="1" si="1280"/>
        <v>0</v>
      </c>
      <c r="HO162" s="19">
        <f t="shared" ca="1" si="1280"/>
        <v>0</v>
      </c>
      <c r="HP162" s="19">
        <f t="shared" ca="1" si="1280"/>
        <v>0</v>
      </c>
      <c r="HQ162" s="19">
        <f t="shared" ca="1" si="1280"/>
        <v>0</v>
      </c>
      <c r="HR162" s="19">
        <f t="shared" ca="1" si="1280"/>
        <v>0</v>
      </c>
      <c r="HS162" s="19">
        <f t="shared" ca="1" si="1280"/>
        <v>0</v>
      </c>
      <c r="HT162" s="19">
        <f t="shared" ca="1" si="1280"/>
        <v>0</v>
      </c>
      <c r="HU162" s="19">
        <f t="shared" ca="1" si="1280"/>
        <v>0</v>
      </c>
      <c r="HV162" s="19">
        <f t="shared" ca="1" si="1280"/>
        <v>0</v>
      </c>
      <c r="HW162" s="19">
        <f t="shared" ca="1" si="1280"/>
        <v>0</v>
      </c>
      <c r="HX162" s="19">
        <f t="shared" ca="1" si="1280"/>
        <v>0</v>
      </c>
      <c r="HY162" s="19">
        <f t="shared" ca="1" si="1280"/>
        <v>0</v>
      </c>
      <c r="HZ162" s="19">
        <f t="shared" ca="1" si="1280"/>
        <v>0</v>
      </c>
      <c r="IA162" s="19">
        <f t="shared" ca="1" si="1280"/>
        <v>0</v>
      </c>
      <c r="IB162" s="19">
        <f t="shared" ca="1" si="1280"/>
        <v>0</v>
      </c>
      <c r="IC162" s="19">
        <f t="shared" ca="1" si="1280"/>
        <v>0</v>
      </c>
      <c r="ID162" s="19">
        <f t="shared" ca="1" si="1280"/>
        <v>0</v>
      </c>
      <c r="IE162" s="5">
        <f t="shared" ref="IE162:IE167" si="1281">INDEX(i.TOL,$N162,IE$7)</f>
        <v>67</v>
      </c>
      <c r="IF162" s="9"/>
      <c r="IG162" s="5">
        <f t="shared" ref="IG162:IJ167" si="1282">INDEX(i.FlkStrctr,$M162,IG$7)</f>
        <v>1</v>
      </c>
      <c r="IH162" s="5" t="b">
        <f t="shared" si="1282"/>
        <v>1</v>
      </c>
      <c r="II162" s="19">
        <f t="shared" ref="II162:JI167" ca="1" si="1283">OFFSET(II$5,$B162,0)</f>
        <v>0</v>
      </c>
      <c r="IJ162" s="5">
        <f t="shared" si="1282"/>
        <v>55</v>
      </c>
      <c r="IK162" s="19">
        <f t="shared" ca="1" si="1283"/>
        <v>1</v>
      </c>
      <c r="IL162" s="19">
        <f t="shared" ca="1" si="1283"/>
        <v>0</v>
      </c>
      <c r="IM162" s="19">
        <f t="shared" ca="1" si="1283"/>
        <v>0</v>
      </c>
      <c r="IN162" s="19">
        <f t="shared" ca="1" si="1283"/>
        <v>0</v>
      </c>
      <c r="IO162" s="19">
        <f t="shared" ca="1" si="1283"/>
        <v>0</v>
      </c>
      <c r="IP162" s="19">
        <f t="shared" ca="1" si="1283"/>
        <v>0</v>
      </c>
      <c r="IQ162" s="19">
        <f t="shared" ca="1" si="1283"/>
        <v>0</v>
      </c>
      <c r="IR162" s="19">
        <f t="shared" ca="1" si="1283"/>
        <v>0</v>
      </c>
      <c r="IS162" s="19">
        <f t="shared" ca="1" si="1283"/>
        <v>0</v>
      </c>
      <c r="IT162" s="19">
        <f t="shared" ca="1" si="1283"/>
        <v>0</v>
      </c>
      <c r="IU162" s="19">
        <f t="shared" ca="1" si="1283"/>
        <v>0</v>
      </c>
      <c r="IV162" s="19">
        <f t="shared" ca="1" si="1283"/>
        <v>0</v>
      </c>
      <c r="IW162" s="19">
        <f t="shared" ca="1" si="1283"/>
        <v>0</v>
      </c>
      <c r="IX162" s="19">
        <f t="shared" ca="1" si="1283"/>
        <v>0</v>
      </c>
      <c r="IY162" s="19">
        <f t="shared" ca="1" si="1283"/>
        <v>0</v>
      </c>
      <c r="IZ162" s="19">
        <f t="shared" ca="1" si="1283"/>
        <v>0</v>
      </c>
      <c r="JA162" s="19">
        <f t="shared" ca="1" si="1283"/>
        <v>0</v>
      </c>
      <c r="JB162" s="19">
        <f t="shared" ca="1" si="1283"/>
        <v>0</v>
      </c>
      <c r="JC162" s="19">
        <f t="shared" ca="1" si="1283"/>
        <v>0</v>
      </c>
      <c r="JD162" s="19">
        <f t="shared" ca="1" si="1283"/>
        <v>0</v>
      </c>
      <c r="JE162" s="19">
        <f t="shared" ca="1" si="1283"/>
        <v>0</v>
      </c>
      <c r="JF162" s="19">
        <f t="shared" ca="1" si="1283"/>
        <v>0</v>
      </c>
      <c r="JG162" s="19">
        <f t="shared" ca="1" si="1283"/>
        <v>1</v>
      </c>
      <c r="JH162" s="19">
        <f t="shared" ca="1" si="1283"/>
        <v>0</v>
      </c>
      <c r="JI162" s="19">
        <f t="shared" ca="1" si="1283"/>
        <v>1</v>
      </c>
      <c r="JJ162" s="9"/>
      <c r="JK162" s="5" t="b">
        <f t="shared" ref="JK162:JK167" ca="1" si="1284">IF($L162&lt;&gt;0,INDEX(i.cropgraze_inc,$L162,JK$7),OFFSET(JK$5,$B162,0))</f>
        <v>0</v>
      </c>
      <c r="JL162" s="477" t="b">
        <v>1</v>
      </c>
      <c r="JM162" s="477">
        <v>9.8159999999999989</v>
      </c>
      <c r="JN162" s="5" t="b">
        <f t="shared" ref="JN162:JP167" si="1285">($N162=JN$11)</f>
        <v>0</v>
      </c>
      <c r="JO162" s="5" t="b">
        <f t="shared" si="1285"/>
        <v>0</v>
      </c>
      <c r="JP162" s="5" t="b">
        <f t="shared" si="1285"/>
        <v>1</v>
      </c>
      <c r="JQ162" s="144">
        <f>$O162</f>
        <v>1</v>
      </c>
      <c r="JR162" s="144">
        <f t="shared" ref="JR162" si="1286">$O162</f>
        <v>1</v>
      </c>
      <c r="JS162" s="12" t="s">
        <v>34</v>
      </c>
      <c r="JT162" s="12" t="s">
        <v>34</v>
      </c>
      <c r="JU162" s="12" t="s">
        <v>34</v>
      </c>
      <c r="JV162" s="12" t="s">
        <v>34</v>
      </c>
      <c r="JW162" s="12">
        <v>1</v>
      </c>
      <c r="JX162" s="12">
        <v>0.66</v>
      </c>
      <c r="JY162" s="244" t="s">
        <v>34</v>
      </c>
      <c r="JZ162" s="5" t="b" cm="1">
        <f t="array" ref="JZ162">IF(OR(KA162:KH162&lt;&gt;"-"),TRUE,"-")</f>
        <v>1</v>
      </c>
      <c r="KA162" s="12">
        <v>2</v>
      </c>
      <c r="KB162" s="12">
        <v>2</v>
      </c>
      <c r="KC162" s="12">
        <v>2</v>
      </c>
      <c r="KD162" s="12">
        <v>2</v>
      </c>
      <c r="KE162" s="12">
        <v>2</v>
      </c>
      <c r="KF162" s="12">
        <v>2</v>
      </c>
      <c r="KG162" s="12">
        <v>2</v>
      </c>
      <c r="KH162" s="12">
        <v>2</v>
      </c>
      <c r="KI162" s="5" t="str">
        <f t="array" ref="KI162">IF(OR(KJ162:KP162&lt;&gt;"-"),TRUE,"-")</f>
        <v>-</v>
      </c>
      <c r="KJ162" s="12" t="s">
        <v>34</v>
      </c>
      <c r="KK162" s="12" t="s">
        <v>34</v>
      </c>
      <c r="KL162" s="12" t="s">
        <v>34</v>
      </c>
      <c r="KM162" s="12" t="s">
        <v>34</v>
      </c>
      <c r="KN162" s="12" t="s">
        <v>34</v>
      </c>
      <c r="KO162" s="12" t="s">
        <v>34</v>
      </c>
      <c r="KP162" s="12" t="s">
        <v>34</v>
      </c>
      <c r="KQ162" s="12" t="b">
        <v>0</v>
      </c>
      <c r="KR162" s="144">
        <f t="shared" ref="KR162:KR167" si="1287">IF($AI162=6,0,$KS162)</f>
        <v>2</v>
      </c>
      <c r="KS162" s="12">
        <v>2</v>
      </c>
      <c r="KT162" s="12" t="b">
        <v>0</v>
      </c>
      <c r="KU162" s="12" t="s">
        <v>34</v>
      </c>
      <c r="KV162" s="5" t="str">
        <f t="shared" ref="KV162:KY167" si="1288">INDEX(i.FlkStrctr,$M162,KV$7)</f>
        <v>-</v>
      </c>
      <c r="KW162" s="5" t="str">
        <f t="shared" si="1288"/>
        <v>-</v>
      </c>
      <c r="KX162" s="5" t="str">
        <f t="shared" si="1288"/>
        <v>-</v>
      </c>
      <c r="KY162" s="5" t="str">
        <f t="shared" si="1288"/>
        <v>-</v>
      </c>
      <c r="KZ162" s="12" t="b">
        <v>0</v>
      </c>
      <c r="LA162" s="244" t="s">
        <v>34</v>
      </c>
      <c r="LB162" s="244" t="s">
        <v>34</v>
      </c>
      <c r="LC162" s="12" t="b">
        <v>1</v>
      </c>
      <c r="LD162" s="12">
        <v>0.75</v>
      </c>
      <c r="LE162" s="144">
        <f>LD162</f>
        <v>0.75</v>
      </c>
      <c r="LF162" s="12">
        <v>0.99</v>
      </c>
      <c r="LG162" s="12">
        <v>0.5</v>
      </c>
      <c r="LH162" s="12">
        <v>0</v>
      </c>
      <c r="LI162" s="12">
        <v>0</v>
      </c>
      <c r="LJ162" s="12" t="s">
        <v>34</v>
      </c>
      <c r="LK162" s="5" t="str" cm="1">
        <f t="array" ref="LK162">INDEX(i.meatgrid,$Q162,LK$7)</f>
        <v>-</v>
      </c>
      <c r="LL162" s="19" t="str">
        <f t="shared" ref="LL162:LO167" ca="1" si="1289">OFFSET(LL$5,$B162,0)</f>
        <v>-</v>
      </c>
      <c r="LM162" s="5">
        <f t="shared" ref="LM162:LM167" si="1290">INDEX(i.conservation,$W162+1,$N162)</f>
        <v>1</v>
      </c>
      <c r="LN162" s="9"/>
      <c r="LO162" s="19">
        <f t="shared" ref="LO162:LR167" ca="1" si="1291">OFFSET(LO$5,$B162,0)</f>
        <v>70</v>
      </c>
      <c r="LP162" s="19">
        <f t="shared" ca="1" si="1291"/>
        <v>50</v>
      </c>
      <c r="LQ162" s="19">
        <f t="shared" ca="1" si="1291"/>
        <v>80</v>
      </c>
      <c r="LR162" s="19">
        <f t="shared" ca="1" si="1291"/>
        <v>50</v>
      </c>
      <c r="LS162" s="5" t="b" cm="1">
        <f t="array" ref="LS162">INDEX(i.meatgrid,$Q162,LS$7)</f>
        <v>0</v>
      </c>
      <c r="LT162" s="5" t="b" cm="1">
        <f t="array" ref="LT162">INDEX(i.meatgrid,$Q162,LT$7)</f>
        <v>0</v>
      </c>
      <c r="LU162" s="5" cm="1">
        <f t="array" ref="LU162">INDEX(i.meatgrid,$Q162,LU$7)</f>
        <v>40</v>
      </c>
      <c r="LV162" s="5" t="str" cm="1">
        <f t="array" ref="LV162">INDEX(i.meatgrid,$Q162,LV$7)</f>
        <v>-</v>
      </c>
      <c r="LW162" s="19">
        <f t="shared" ref="LW162:LW167" ca="1" si="1292">OFFSET(LW$5,$B162,0)</f>
        <v>1</v>
      </c>
      <c r="LX162" s="5">
        <f t="shared" ref="LX162:LX167" si="1293">INDEX(i.MeatPrices,$S162,LX$7)</f>
        <v>1</v>
      </c>
      <c r="LY162" s="5" cm="1">
        <f t="array" ref="LY162">INDEX(i.meatgrid,$Q162,LY$7)</f>
        <v>1</v>
      </c>
      <c r="LZ162" s="5" cm="1">
        <f t="array" ref="LZ162">INDEX(i.meatgrid,$Q162,LZ$7)</f>
        <v>0</v>
      </c>
      <c r="MA162" s="5" cm="1">
        <f t="array" ref="MA162">INDEX(i.meatgrid,$Q162,MA$7)</f>
        <v>0</v>
      </c>
      <c r="MB162" s="5" cm="1">
        <f t="array" ref="MB162">INDEX(i.meatgrid,$Q162,MB$7)</f>
        <v>0</v>
      </c>
      <c r="MC162" s="5" cm="1">
        <f t="array" ref="MC162">INDEX(i.meatgrid,$Q162,MC$7)</f>
        <v>0</v>
      </c>
      <c r="MD162" s="5" cm="1">
        <f t="array" ref="MD162">INDEX(i.meatgrid,$Q162,MD$7)</f>
        <v>1</v>
      </c>
      <c r="ME162" s="5" cm="1">
        <f t="array" ref="ME162">INDEX(i.meatgrid,$Q162,ME$7)</f>
        <v>1</v>
      </c>
      <c r="MF162" s="5" cm="1">
        <f t="array" ref="MF162">INDEX(i.meatgrid,$Q162,MF$7)</f>
        <v>1</v>
      </c>
      <c r="MG162" s="19">
        <f t="shared" ref="MG162:MG167" ca="1" si="1294">OFFSET(MG$5,$B162,0)</f>
        <v>1</v>
      </c>
      <c r="MH162" s="9"/>
      <c r="MI162" s="19" t="b">
        <f t="shared" ref="MI162:MX167" ca="1" si="1295">OFFSET(MI$5,$B162,0)</f>
        <v>0</v>
      </c>
      <c r="MJ162" s="19" t="b">
        <f t="shared" ca="1" si="1295"/>
        <v>0</v>
      </c>
      <c r="MK162" s="19">
        <f ca="1">OFFSET(MK$5,$B162,0)</f>
        <v>1</v>
      </c>
      <c r="ML162" s="19">
        <f t="shared" ref="ML162:ON167" ca="1" si="1296">OFFSET(ML$5,$B162,0)</f>
        <v>0.75</v>
      </c>
      <c r="MM162" s="19">
        <f t="shared" ca="1" si="1296"/>
        <v>0.75</v>
      </c>
      <c r="MN162" s="19">
        <f t="shared" ca="1" si="1296"/>
        <v>0.8</v>
      </c>
      <c r="MO162" s="19">
        <f t="shared" ca="1" si="1296"/>
        <v>0.82499999999999996</v>
      </c>
      <c r="MP162" s="19">
        <f t="shared" ca="1" si="1296"/>
        <v>0.875</v>
      </c>
      <c r="MQ162" s="19">
        <f t="shared" ca="1" si="1296"/>
        <v>0.9</v>
      </c>
      <c r="MR162" s="19">
        <f t="shared" ca="1" si="1296"/>
        <v>1</v>
      </c>
      <c r="MS162" s="19">
        <f t="shared" ca="1" si="1296"/>
        <v>0.875</v>
      </c>
      <c r="MT162" s="19" t="b">
        <f t="shared" ca="1" si="1296"/>
        <v>1</v>
      </c>
      <c r="MU162" s="19">
        <f t="shared" ca="1" si="1296"/>
        <v>74.989999999999995</v>
      </c>
      <c r="MV162" s="19" t="str">
        <f t="shared" ca="1" si="1296"/>
        <v>-</v>
      </c>
      <c r="MW162" s="19" t="str">
        <f t="shared" ca="1" si="1296"/>
        <v>-</v>
      </c>
      <c r="MX162" s="19" t="str">
        <f t="shared" ca="1" si="1296"/>
        <v>-</v>
      </c>
      <c r="MY162" s="19" t="str">
        <f t="shared" ca="1" si="1296"/>
        <v>-</v>
      </c>
      <c r="MZ162" s="19" t="str">
        <f t="shared" ca="1" si="1296"/>
        <v>-</v>
      </c>
      <c r="NA162" s="19" t="str">
        <f t="shared" ca="1" si="1296"/>
        <v>-</v>
      </c>
      <c r="NB162" s="19" t="str">
        <f t="shared" ca="1" si="1296"/>
        <v>-</v>
      </c>
      <c r="NC162" s="19">
        <f t="shared" ca="1" si="1296"/>
        <v>36.99</v>
      </c>
      <c r="ND162" s="19">
        <f t="shared" ca="1" si="1296"/>
        <v>36.99</v>
      </c>
      <c r="NE162" s="19" t="str">
        <f t="shared" ca="1" si="1296"/>
        <v>-</v>
      </c>
      <c r="NF162" s="19" t="str">
        <f t="shared" ca="1" si="1296"/>
        <v>-</v>
      </c>
      <c r="NG162" s="19" t="str">
        <f t="shared" ca="1" si="1296"/>
        <v>-</v>
      </c>
      <c r="NH162" s="19" t="str">
        <f t="shared" ca="1" si="1296"/>
        <v>-</v>
      </c>
      <c r="NI162" s="19" t="str">
        <f t="shared" ca="1" si="1296"/>
        <v>-</v>
      </c>
      <c r="NJ162" s="19">
        <f t="shared" ca="1" si="1296"/>
        <v>49.99</v>
      </c>
      <c r="NK162" s="19">
        <f t="shared" ca="1" si="1296"/>
        <v>49.99</v>
      </c>
      <c r="NL162" s="19">
        <f t="shared" ca="1" si="1296"/>
        <v>49.99</v>
      </c>
      <c r="NM162" s="19">
        <f t="shared" ca="1" si="1296"/>
        <v>49.99</v>
      </c>
      <c r="NN162" s="19">
        <f t="shared" ca="1" si="1296"/>
        <v>49.99</v>
      </c>
      <c r="NO162" s="19">
        <f t="shared" ca="1" si="1296"/>
        <v>49.99</v>
      </c>
      <c r="NP162" s="19">
        <f t="shared" ca="1" si="1296"/>
        <v>49.99</v>
      </c>
      <c r="NQ162" s="19">
        <f t="shared" ca="1" si="1296"/>
        <v>49.99</v>
      </c>
      <c r="NR162" s="19">
        <f t="shared" ca="1" si="1296"/>
        <v>412.99</v>
      </c>
      <c r="NS162" s="19">
        <f t="shared" ca="1" si="1296"/>
        <v>412.99</v>
      </c>
      <c r="NT162" s="19" t="str">
        <f t="shared" ca="1" si="1296"/>
        <v>-</v>
      </c>
      <c r="NU162" s="19" t="str">
        <f t="shared" ca="1" si="1296"/>
        <v>-</v>
      </c>
      <c r="NV162" s="19" t="str">
        <f t="shared" ca="1" si="1296"/>
        <v>-</v>
      </c>
      <c r="NW162" s="19" t="str">
        <f t="shared" ca="1" si="1296"/>
        <v>-</v>
      </c>
      <c r="NX162" s="19" t="str">
        <f t="shared" ca="1" si="1296"/>
        <v>-</v>
      </c>
      <c r="NY162" s="19">
        <f t="shared" ca="1" si="1296"/>
        <v>6.8900000000000006</v>
      </c>
      <c r="NZ162" s="19">
        <f t="shared" ca="1" si="1296"/>
        <v>6.8900000000000006</v>
      </c>
      <c r="OA162" s="19">
        <f t="shared" ca="1" si="1296"/>
        <v>6.8900000000000006</v>
      </c>
      <c r="OB162" s="19">
        <f t="shared" ca="1" si="1296"/>
        <v>6.8900000000000006</v>
      </c>
      <c r="OC162" s="19">
        <f t="shared" ca="1" si="1296"/>
        <v>6.8900000000000006</v>
      </c>
      <c r="OD162" s="19">
        <f t="shared" ca="1" si="1296"/>
        <v>6.8900000000000006</v>
      </c>
      <c r="OE162" s="19">
        <f t="shared" ca="1" si="1296"/>
        <v>6.8900000000000006</v>
      </c>
      <c r="OF162" s="19">
        <f t="shared" ca="1" si="1296"/>
        <v>6.8900000000000006</v>
      </c>
      <c r="OG162" s="19">
        <f t="shared" ca="1" si="1296"/>
        <v>346.99</v>
      </c>
      <c r="OH162" s="19">
        <f t="shared" ca="1" si="1296"/>
        <v>346.99</v>
      </c>
      <c r="OI162" s="19" t="str">
        <f t="shared" ca="1" si="1296"/>
        <v>-</v>
      </c>
      <c r="OJ162" s="19" t="str">
        <f t="shared" ca="1" si="1296"/>
        <v>-</v>
      </c>
      <c r="OK162" s="19" t="str">
        <f t="shared" ca="1" si="1296"/>
        <v>-</v>
      </c>
      <c r="OL162" s="19" t="str">
        <f t="shared" ca="1" si="1296"/>
        <v>-</v>
      </c>
      <c r="OM162" s="19" t="str">
        <f t="shared" ca="1" si="1296"/>
        <v>-</v>
      </c>
      <c r="ON162" s="19">
        <f t="shared" ca="1" si="1296"/>
        <v>0</v>
      </c>
      <c r="OO162" s="24">
        <v>0</v>
      </c>
    </row>
    <row r="163" spans="1:405" outlineLevel="2">
      <c r="A163" s="21">
        <f t="shared" si="158"/>
        <v>158</v>
      </c>
      <c r="B163" s="29">
        <f ca="1">OFFSET(B163,-1,-1)</f>
        <v>157</v>
      </c>
      <c r="C163">
        <v>204</v>
      </c>
      <c r="D163" s="144" t="str">
        <f t="shared" ca="1" si="1260"/>
        <v>GSM</v>
      </c>
      <c r="E163" t="b">
        <v>0</v>
      </c>
      <c r="F163" t="b">
        <v>0</v>
      </c>
      <c r="G163" t="b">
        <f t="shared" si="1261"/>
        <v>0</v>
      </c>
      <c r="H163" s="237">
        <f ca="1">OFFSET(H163,-1,0)</f>
        <v>2</v>
      </c>
      <c r="I163" s="237">
        <f t="shared" ref="I163:T167" ca="1" si="1297">OFFSET(I163,-1,0)</f>
        <v>1</v>
      </c>
      <c r="J163" s="237" t="str">
        <f t="shared" ca="1" si="1297"/>
        <v/>
      </c>
      <c r="K163" s="237">
        <f t="shared" ca="1" si="1297"/>
        <v>2</v>
      </c>
      <c r="L163" s="237">
        <f t="shared" ca="1" si="1297"/>
        <v>2</v>
      </c>
      <c r="M163" s="237">
        <f t="shared" ca="1" si="1297"/>
        <v>3</v>
      </c>
      <c r="N163" s="237">
        <f t="shared" ca="1" si="1297"/>
        <v>3</v>
      </c>
      <c r="O163" s="237">
        <f t="shared" ca="1" si="1297"/>
        <v>1</v>
      </c>
      <c r="P163" s="237">
        <f t="shared" ca="1" si="1297"/>
        <v>1</v>
      </c>
      <c r="Q163" s="237">
        <f t="shared" ca="1" si="1297"/>
        <v>4</v>
      </c>
      <c r="R163" s="237">
        <f t="shared" ca="1" si="1297"/>
        <v>1</v>
      </c>
      <c r="S163" s="237">
        <f t="shared" ca="1" si="1297"/>
        <v>1</v>
      </c>
      <c r="T163" s="237">
        <f t="shared" ca="1" si="1297"/>
        <v>1</v>
      </c>
      <c r="U163" s="275"/>
      <c r="V163" s="275"/>
      <c r="W163" s="237">
        <f t="shared" ref="W163:W167" ca="1" si="1298">OFFSET(W163,-1,0)</f>
        <v>0</v>
      </c>
      <c r="X163" s="275"/>
      <c r="Y163" s="275">
        <f t="shared" ref="Y163:AE166" ca="1" si="1299">OFFSET(Y163,-1,0)</f>
        <v>0</v>
      </c>
      <c r="Z163" s="275">
        <f t="shared" ca="1" si="1299"/>
        <v>0</v>
      </c>
      <c r="AA163" s="275">
        <f t="shared" ca="1" si="1299"/>
        <v>0</v>
      </c>
      <c r="AB163" s="275">
        <f t="shared" ca="1" si="1299"/>
        <v>0</v>
      </c>
      <c r="AC163" s="275">
        <f t="shared" ca="1" si="1299"/>
        <v>0</v>
      </c>
      <c r="AD163" s="275">
        <f t="shared" ca="1" si="1299"/>
        <v>0</v>
      </c>
      <c r="AE163" s="275">
        <f t="shared" ca="1" si="1299"/>
        <v>0</v>
      </c>
      <c r="AF163" s="144">
        <f ca="1">INDEX(CHOOSE($N163,DataAutumn!i.AdultDrys,DataWinter!i.AdultDrys,DataSpring!i.AdultDrys),1,$M163)</f>
        <v>3</v>
      </c>
      <c r="AG163" s="5">
        <f t="shared" ca="1" si="1262"/>
        <v>1</v>
      </c>
      <c r="AH163" s="5">
        <f t="shared" ca="1" si="1262"/>
        <v>1</v>
      </c>
      <c r="AI163" s="5">
        <f t="shared" ca="1" si="1263"/>
        <v>0</v>
      </c>
      <c r="AJ163">
        <f t="shared" ca="1" si="1264"/>
        <v>1</v>
      </c>
      <c r="AL163" s="231" t="str">
        <f ca="1">TEXT(LEFT(OFFSET(AL163,-1,0),5)+1,"00000")&amp;MID(OFFSET(AL163,-1,0),6,FIND(" ",OFFSET(AL163,-1,0),7)-5)
&amp; $D163           &amp; " Day"&amp;INDEX(i.DOY,$N163,1)              &amp; IF($IG163=0," FWM","")&amp;IF($IG163=1," MWM","")&amp;IF($IG163=5," Mat","")&amp;IF($IH163=TRUE,"&amp;BBT","    ")
&amp;INDEX(DataMaster!$B$98:$B$104,$Q163,0)    &amp;IF(JL163," SR"&amp;JM163,"")&amp; " WP"&amp;TEXT($LW163*100,"000p")           &amp; " MP"&amp;TEXT($LX163*100,"000p")           &amp; " GP"&amp;TEXT($MG163*100,"000p")
&amp; " (F"&amp;3+COUNTIF($CV163:$CY163,TRUE)&amp;3&amp;"N"&amp;$DM163&amp;$DN163&amp;")"</f>
        <v>00002 FeedSupply_DSP GSM Day204 MWM&amp;BBTPrime SR9.816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65"/>
        <v>0</v>
      </c>
      <c r="AY163" s="5" t="str">
        <f t="shared" ca="1" si="1265"/>
        <v>-</v>
      </c>
      <c r="AZ163" s="5" t="b">
        <f t="shared" ca="1" si="1265"/>
        <v>0</v>
      </c>
      <c r="BA163" s="5" t="b">
        <f t="shared" ca="1" si="1265"/>
        <v>1</v>
      </c>
      <c r="BB163" s="5" t="b">
        <f t="shared" ca="1" si="1265"/>
        <v>1</v>
      </c>
      <c r="BC163" s="144">
        <f t="shared" ca="1" si="1265"/>
        <v>0</v>
      </c>
      <c r="BD163" s="19" t="b">
        <f t="shared" ca="1" si="1266"/>
        <v>1</v>
      </c>
      <c r="BE163" s="9"/>
      <c r="BF163" s="5" t="str">
        <f t="shared" ca="1" si="1267"/>
        <v>-</v>
      </c>
      <c r="BG163" s="19" t="str">
        <f t="shared" ca="1" si="1268"/>
        <v>-</v>
      </c>
      <c r="BH163" s="19" t="str">
        <f t="shared" ca="1" si="1268"/>
        <v>-</v>
      </c>
      <c r="BI163" s="19" t="str">
        <f t="shared" ca="1" si="1268"/>
        <v>-</v>
      </c>
      <c r="BJ163" s="5" t="str">
        <f t="shared" ca="1" si="1269"/>
        <v>-</v>
      </c>
      <c r="BK163" s="19" t="str">
        <f t="shared" ca="1" si="1270"/>
        <v>-</v>
      </c>
      <c r="BL163" s="5" t="str">
        <f t="shared" ca="1" si="1271"/>
        <v>-</v>
      </c>
      <c r="BM163" s="19" t="str">
        <f t="shared" ca="1" si="1272"/>
        <v>-</v>
      </c>
      <c r="BN163" s="19" t="str">
        <f t="shared" ca="1" si="1272"/>
        <v>-</v>
      </c>
      <c r="BO163" s="19" t="str">
        <f t="shared" ca="1" si="1272"/>
        <v>-</v>
      </c>
      <c r="BP163" s="5" t="str">
        <f t="shared" ca="1" si="1273"/>
        <v>-</v>
      </c>
      <c r="BQ163" s="9"/>
      <c r="BR163" s="19" t="str">
        <f t="shared" ca="1" si="1274"/>
        <v>-</v>
      </c>
      <c r="BS163" s="19" t="str">
        <f t="shared" ca="1" si="1274"/>
        <v>-</v>
      </c>
      <c r="BT163" s="19" t="str">
        <f t="shared" ca="1" si="1274"/>
        <v>-</v>
      </c>
      <c r="BU163" s="19" t="str">
        <f t="shared" ca="1" si="1274"/>
        <v>-</v>
      </c>
      <c r="BV163" s="19" t="str">
        <f t="shared" ca="1" si="1274"/>
        <v>-</v>
      </c>
      <c r="BW163" s="19" t="str">
        <f t="shared" ca="1" si="1274"/>
        <v>-</v>
      </c>
      <c r="BX163" s="19" t="str">
        <f t="shared" ca="1" si="1274"/>
        <v>-</v>
      </c>
      <c r="BY163" s="19" t="str">
        <f t="shared" ca="1" si="1274"/>
        <v>-</v>
      </c>
      <c r="BZ163" s="19" t="str">
        <f t="shared" ca="1" si="1274"/>
        <v>-</v>
      </c>
      <c r="CA163" s="19" t="str">
        <f t="shared" ca="1" si="1274"/>
        <v>-</v>
      </c>
      <c r="CB163" s="9"/>
      <c r="CC163" s="12" t="b">
        <v>1</v>
      </c>
      <c r="CD163" s="12" t="b">
        <v>0</v>
      </c>
      <c r="CE163" s="12" t="b">
        <v>1</v>
      </c>
      <c r="CF163" s="12">
        <f ca="1">VALUE(M163&amp;$Q163&amp;$S163&amp;"01")</f>
        <v>34101</v>
      </c>
      <c r="CG163" s="12" t="b">
        <v>0</v>
      </c>
      <c r="CH163" s="12" t="s">
        <v>34</v>
      </c>
      <c r="CI163" s="19" t="b">
        <f t="shared" ref="CI163:CM167" ca="1" si="1300">OFFSET(CI$5,$B163,0)</f>
        <v>1</v>
      </c>
      <c r="CJ163" s="12">
        <f ca="1">VALUE(M163&amp;$Q163&amp;$S163&amp;"02")</f>
        <v>34102</v>
      </c>
      <c r="CK163" s="19" t="str">
        <f t="shared" ca="1" si="1300"/>
        <v>-</v>
      </c>
      <c r="CL163" s="19">
        <f t="shared" ca="1" si="1300"/>
        <v>1</v>
      </c>
      <c r="CM163" s="19">
        <f t="shared" ca="1" si="1300"/>
        <v>1</v>
      </c>
      <c r="CN163" s="9"/>
      <c r="CO163" s="444">
        <v>652</v>
      </c>
      <c r="CP163" s="444">
        <v>686</v>
      </c>
      <c r="CQ163" s="444">
        <v>721</v>
      </c>
      <c r="CR163" s="152">
        <v>378</v>
      </c>
      <c r="CS163" s="152">
        <v>413</v>
      </c>
      <c r="CT163" s="152">
        <v>448</v>
      </c>
      <c r="CU163" s="19" t="str">
        <f t="shared" ca="1" si="1276"/>
        <v>-</v>
      </c>
      <c r="CV163" s="12" t="b">
        <v>0</v>
      </c>
      <c r="CW163" s="12" t="b">
        <v>0</v>
      </c>
      <c r="CX163" s="12" t="b">
        <v>0</v>
      </c>
      <c r="CY163" s="12" t="b">
        <v>0</v>
      </c>
      <c r="CZ163" s="19" t="b">
        <f t="shared" ca="1" si="1276"/>
        <v>1</v>
      </c>
      <c r="DA163" s="19">
        <f t="shared" ca="1" si="1276"/>
        <v>0</v>
      </c>
      <c r="DB163" s="19">
        <f t="shared" ca="1" si="1276"/>
        <v>0</v>
      </c>
      <c r="DC163" s="19">
        <f t="shared" ca="1" si="1276"/>
        <v>0</v>
      </c>
      <c r="DD163" s="19">
        <f t="shared" ca="1" si="1276"/>
        <v>0</v>
      </c>
      <c r="DE163" s="19">
        <f t="shared" ca="1" si="1276"/>
        <v>0</v>
      </c>
      <c r="DF163" s="19">
        <f t="shared" ca="1" si="1276"/>
        <v>0</v>
      </c>
      <c r="DG163" s="19">
        <f t="shared" ca="1" si="1276"/>
        <v>0</v>
      </c>
      <c r="DH163" s="19">
        <f t="shared" ca="1" si="1276"/>
        <v>0</v>
      </c>
      <c r="DI163" s="19">
        <f t="shared" ca="1" si="1276"/>
        <v>0</v>
      </c>
      <c r="DJ163" s="19">
        <f t="shared" ca="1" si="1276"/>
        <v>0</v>
      </c>
      <c r="DK163" s="19">
        <f t="shared" ca="1" si="1276"/>
        <v>0</v>
      </c>
      <c r="DL163" s="19">
        <f t="shared" ca="1" si="1277"/>
        <v>0</v>
      </c>
      <c r="DM163" s="12">
        <v>3</v>
      </c>
      <c r="DN163" s="12">
        <v>3</v>
      </c>
      <c r="DO163" s="12">
        <v>0</v>
      </c>
      <c r="DP163" s="12">
        <v>2</v>
      </c>
      <c r="DQ163" s="12">
        <v>-2</v>
      </c>
      <c r="DR163" s="19" t="str">
        <f t="shared" ca="1" si="1277"/>
        <v>-</v>
      </c>
      <c r="DS163" s="19" t="str">
        <f t="shared" ca="1" si="1277"/>
        <v>-</v>
      </c>
      <c r="DT163" s="19" t="str">
        <f t="shared" ca="1" si="1277"/>
        <v>-</v>
      </c>
      <c r="DU163" s="251">
        <f t="shared" ref="DU163:DU166" si="1301">DO163</f>
        <v>0</v>
      </c>
      <c r="DV163" s="251">
        <f>DP163</f>
        <v>2</v>
      </c>
      <c r="DW163" s="251">
        <f t="shared" ref="DW163:DW166" si="1302">DQ163</f>
        <v>-2</v>
      </c>
      <c r="DX163" s="19" t="str">
        <f t="shared" ca="1" si="1277"/>
        <v>-</v>
      </c>
      <c r="DY163" s="19" t="str">
        <f t="shared" ca="1" si="1277"/>
        <v>-</v>
      </c>
      <c r="DZ163" s="19" t="str">
        <f t="shared" ca="1" si="1277"/>
        <v>-</v>
      </c>
      <c r="EA163" s="19" t="str">
        <f t="shared" ca="1" si="1277"/>
        <v>-</v>
      </c>
      <c r="EB163" s="19" t="str">
        <f t="shared" ca="1" si="1277"/>
        <v>-</v>
      </c>
      <c r="EC163" s="19" t="str">
        <f t="shared" ca="1" si="1277"/>
        <v>-</v>
      </c>
      <c r="ED163" s="19">
        <f t="shared" ca="1" si="1277"/>
        <v>0</v>
      </c>
      <c r="EE163" s="19">
        <f t="shared" ca="1" si="1277"/>
        <v>0</v>
      </c>
      <c r="EF163" s="19">
        <f t="shared" ca="1" si="1277"/>
        <v>0</v>
      </c>
      <c r="EG163" s="19">
        <f t="shared" ca="1" si="1277"/>
        <v>0</v>
      </c>
      <c r="EH163" s="19">
        <f t="shared" ca="1" si="1277"/>
        <v>0</v>
      </c>
      <c r="EI163" s="19">
        <f t="shared" ca="1" si="1277"/>
        <v>0</v>
      </c>
      <c r="EJ163" s="19">
        <f t="shared" ca="1" si="1277"/>
        <v>0</v>
      </c>
      <c r="EK163" s="19">
        <f t="shared" ca="1" si="1277"/>
        <v>0</v>
      </c>
      <c r="EL163" s="19">
        <f t="shared" ca="1" si="1277"/>
        <v>0</v>
      </c>
      <c r="EM163" s="19">
        <f t="shared" ca="1" si="1277"/>
        <v>0</v>
      </c>
      <c r="EN163" s="19">
        <f t="shared" ca="1" si="1277"/>
        <v>0</v>
      </c>
      <c r="EO163" s="19">
        <f t="shared" ca="1" si="1277"/>
        <v>0</v>
      </c>
      <c r="EP163" s="19">
        <f t="shared" ca="1" si="1277"/>
        <v>0</v>
      </c>
      <c r="EQ163" s="19">
        <f t="shared" ca="1" si="1277"/>
        <v>0</v>
      </c>
      <c r="ER163" s="19">
        <f t="shared" ca="1" si="1277"/>
        <v>0</v>
      </c>
      <c r="ES163" s="19">
        <f t="shared" ca="1" si="1277"/>
        <v>0</v>
      </c>
      <c r="ET163" s="19">
        <f t="shared" ca="1" si="1278"/>
        <v>0</v>
      </c>
      <c r="EU163" s="19">
        <f t="shared" ca="1" si="1278"/>
        <v>0</v>
      </c>
      <c r="EV163" s="19">
        <f t="shared" ca="1" si="1278"/>
        <v>0</v>
      </c>
      <c r="EW163" s="19">
        <f t="shared" ca="1" si="1278"/>
        <v>0</v>
      </c>
      <c r="EX163" s="19">
        <f t="shared" ca="1" si="1278"/>
        <v>0</v>
      </c>
      <c r="EY163" s="19">
        <f t="shared" ca="1" si="1278"/>
        <v>0</v>
      </c>
      <c r="EZ163" s="19">
        <f t="shared" ca="1" si="1278"/>
        <v>0</v>
      </c>
      <c r="FA163" s="19">
        <f t="shared" ca="1" si="1278"/>
        <v>0</v>
      </c>
      <c r="FB163" s="19">
        <f t="shared" ca="1" si="1278"/>
        <v>0</v>
      </c>
      <c r="FC163" s="19">
        <f t="shared" ca="1" si="1278"/>
        <v>0</v>
      </c>
      <c r="FD163" s="19">
        <f t="shared" ca="1" si="1278"/>
        <v>0</v>
      </c>
      <c r="FE163" s="19">
        <f t="shared" ca="1" si="1278"/>
        <v>0</v>
      </c>
      <c r="FF163" s="19">
        <f t="shared" ca="1" si="1278"/>
        <v>0</v>
      </c>
      <c r="FG163" s="19">
        <f t="shared" ca="1" si="1278"/>
        <v>0</v>
      </c>
      <c r="FH163" s="19">
        <f t="shared" ca="1" si="1278"/>
        <v>0</v>
      </c>
      <c r="FI163" s="19">
        <f t="shared" ca="1" si="1278"/>
        <v>0</v>
      </c>
      <c r="FJ163" s="19">
        <f t="shared" ca="1" si="1279"/>
        <v>0</v>
      </c>
      <c r="FK163" s="19">
        <f t="shared" ca="1" si="1279"/>
        <v>0</v>
      </c>
      <c r="FL163" s="19">
        <f t="shared" ca="1" si="1279"/>
        <v>0</v>
      </c>
      <c r="FM163" s="19">
        <f t="shared" ca="1" si="1279"/>
        <v>0</v>
      </c>
      <c r="FN163" s="19">
        <f t="shared" ca="1" si="1279"/>
        <v>0</v>
      </c>
      <c r="FO163" s="19">
        <f t="shared" ca="1" si="1279"/>
        <v>0</v>
      </c>
      <c r="FP163" s="19">
        <f t="shared" ca="1" si="1279"/>
        <v>0</v>
      </c>
      <c r="FQ163" s="19">
        <f t="shared" ca="1" si="1279"/>
        <v>0</v>
      </c>
      <c r="FR163" s="19">
        <f t="shared" ca="1" si="1279"/>
        <v>0</v>
      </c>
      <c r="FS163" s="19">
        <f t="shared" ca="1" si="1279"/>
        <v>0</v>
      </c>
      <c r="FT163" s="19">
        <f t="shared" ca="1" si="1279"/>
        <v>0</v>
      </c>
      <c r="FU163" s="19">
        <f t="shared" ca="1" si="1279"/>
        <v>0</v>
      </c>
      <c r="FV163" s="19">
        <f t="shared" ca="1" si="1279"/>
        <v>0</v>
      </c>
      <c r="FW163" s="19">
        <f t="shared" ca="1" si="1279"/>
        <v>0</v>
      </c>
      <c r="FX163" s="19">
        <f t="shared" ca="1" si="1279"/>
        <v>0</v>
      </c>
      <c r="FY163" s="19">
        <f t="shared" ca="1" si="1279"/>
        <v>0</v>
      </c>
      <c r="FZ163" s="19">
        <f t="shared" ca="1" si="1279"/>
        <v>0</v>
      </c>
      <c r="GA163" s="19">
        <f t="shared" ca="1" si="1279"/>
        <v>0</v>
      </c>
      <c r="GB163" s="19">
        <f t="shared" ca="1" si="1279"/>
        <v>0</v>
      </c>
      <c r="GC163" s="19">
        <f t="shared" ca="1" si="1279"/>
        <v>0</v>
      </c>
      <c r="GD163" s="19">
        <f t="shared" ca="1" si="1279"/>
        <v>0</v>
      </c>
      <c r="GE163" s="19">
        <f t="shared" ca="1" si="1279"/>
        <v>0</v>
      </c>
      <c r="GF163" s="19">
        <f t="shared" ca="1" si="1279"/>
        <v>0</v>
      </c>
      <c r="GG163" s="19">
        <f t="shared" ca="1" si="1279"/>
        <v>0</v>
      </c>
      <c r="GH163" s="19">
        <f t="shared" ca="1" si="1279"/>
        <v>0</v>
      </c>
      <c r="GI163" s="19">
        <f t="shared" ca="1" si="1279"/>
        <v>0</v>
      </c>
      <c r="GJ163" s="19">
        <f t="shared" ca="1" si="1279"/>
        <v>0</v>
      </c>
      <c r="GK163" s="19">
        <f t="shared" ca="1" si="1279"/>
        <v>0</v>
      </c>
      <c r="GL163" s="19">
        <f t="shared" ca="1" si="1279"/>
        <v>0</v>
      </c>
      <c r="GM163" s="19">
        <f t="shared" ca="1" si="1279"/>
        <v>0</v>
      </c>
      <c r="GN163" s="19">
        <f t="shared" ca="1" si="1279"/>
        <v>0</v>
      </c>
      <c r="GO163" s="19">
        <f t="shared" ca="1" si="1279"/>
        <v>0</v>
      </c>
      <c r="GP163" s="19">
        <f t="shared" ca="1" si="1279"/>
        <v>0</v>
      </c>
      <c r="GQ163" s="19">
        <f t="shared" ca="1" si="1279"/>
        <v>0</v>
      </c>
      <c r="GR163" s="19">
        <f t="shared" ca="1" si="1279"/>
        <v>0</v>
      </c>
      <c r="GS163" s="19">
        <f t="shared" ca="1" si="1279"/>
        <v>0</v>
      </c>
      <c r="GT163" s="19">
        <f t="shared" ca="1" si="1279"/>
        <v>0</v>
      </c>
      <c r="GU163" s="19">
        <f t="shared" ca="1" si="1279"/>
        <v>0</v>
      </c>
      <c r="GV163" s="19">
        <f t="shared" ca="1" si="1279"/>
        <v>0</v>
      </c>
      <c r="GW163" s="19">
        <f t="shared" ca="1" si="1279"/>
        <v>0</v>
      </c>
      <c r="GX163" s="19">
        <f t="shared" ca="1" si="1279"/>
        <v>0</v>
      </c>
      <c r="GY163" s="19">
        <f t="shared" ca="1" si="1279"/>
        <v>0</v>
      </c>
      <c r="GZ163" s="19">
        <f t="shared" ca="1" si="1279"/>
        <v>0</v>
      </c>
      <c r="HA163" s="19">
        <f t="shared" ca="1" si="1279"/>
        <v>0</v>
      </c>
      <c r="HB163" s="19">
        <f t="shared" ca="1" si="1279"/>
        <v>0</v>
      </c>
      <c r="HC163" s="19">
        <f t="shared" ca="1" si="1279"/>
        <v>0</v>
      </c>
      <c r="HD163" s="19">
        <f t="shared" ca="1" si="1279"/>
        <v>0</v>
      </c>
      <c r="HE163" s="19">
        <f t="shared" ca="1" si="1279"/>
        <v>0</v>
      </c>
      <c r="HF163" s="19">
        <f t="shared" ca="1" si="1279"/>
        <v>0</v>
      </c>
      <c r="HG163" s="19">
        <f t="shared" ca="1" si="1279"/>
        <v>0</v>
      </c>
      <c r="HH163" s="19">
        <f t="shared" ca="1" si="1279"/>
        <v>0</v>
      </c>
      <c r="HI163" s="19">
        <f t="shared" ca="1" si="1279"/>
        <v>0</v>
      </c>
      <c r="HJ163" s="19">
        <f t="shared" ca="1" si="1279"/>
        <v>0</v>
      </c>
      <c r="HK163" s="19">
        <f t="shared" ca="1" si="1279"/>
        <v>0</v>
      </c>
      <c r="HL163" s="19">
        <f t="shared" ca="1" si="1280"/>
        <v>0</v>
      </c>
      <c r="HM163" s="19">
        <f t="shared" ca="1" si="1280"/>
        <v>0</v>
      </c>
      <c r="HN163" s="19">
        <f t="shared" ca="1" si="1280"/>
        <v>0</v>
      </c>
      <c r="HO163" s="19">
        <f t="shared" ca="1" si="1280"/>
        <v>0</v>
      </c>
      <c r="HP163" s="19">
        <f t="shared" ca="1" si="1280"/>
        <v>0</v>
      </c>
      <c r="HQ163" s="19">
        <f t="shared" ca="1" si="1280"/>
        <v>0</v>
      </c>
      <c r="HR163" s="19">
        <f t="shared" ca="1" si="1280"/>
        <v>0</v>
      </c>
      <c r="HS163" s="19">
        <f t="shared" ca="1" si="1280"/>
        <v>0</v>
      </c>
      <c r="HT163" s="19">
        <f t="shared" ca="1" si="1280"/>
        <v>0</v>
      </c>
      <c r="HU163" s="19">
        <f t="shared" ca="1" si="1280"/>
        <v>0</v>
      </c>
      <c r="HV163" s="19">
        <f t="shared" ca="1" si="1280"/>
        <v>0</v>
      </c>
      <c r="HW163" s="19">
        <f t="shared" ca="1" si="1280"/>
        <v>0</v>
      </c>
      <c r="HX163" s="19">
        <f t="shared" ca="1" si="1280"/>
        <v>0</v>
      </c>
      <c r="HY163" s="19">
        <f t="shared" ca="1" si="1280"/>
        <v>0</v>
      </c>
      <c r="HZ163" s="19">
        <f t="shared" ca="1" si="1280"/>
        <v>0</v>
      </c>
      <c r="IA163" s="19">
        <f t="shared" ca="1" si="1280"/>
        <v>0</v>
      </c>
      <c r="IB163" s="19">
        <f t="shared" ca="1" si="1280"/>
        <v>0</v>
      </c>
      <c r="IC163" s="19">
        <f t="shared" ca="1" si="1280"/>
        <v>0</v>
      </c>
      <c r="ID163" s="19">
        <f t="shared" ca="1" si="1280"/>
        <v>0</v>
      </c>
      <c r="IE163" s="5">
        <f t="shared" ca="1" si="1281"/>
        <v>67</v>
      </c>
      <c r="IF163" s="9"/>
      <c r="IG163" s="5">
        <f t="shared" ca="1" si="1282"/>
        <v>1</v>
      </c>
      <c r="IH163" s="5" t="b">
        <f t="shared" ca="1" si="1282"/>
        <v>1</v>
      </c>
      <c r="II163" s="19">
        <f t="shared" ca="1" si="1283"/>
        <v>0</v>
      </c>
      <c r="IJ163" s="5">
        <f t="shared" ca="1" si="1282"/>
        <v>55</v>
      </c>
      <c r="IK163" s="19">
        <f t="shared" ca="1" si="1283"/>
        <v>1</v>
      </c>
      <c r="IL163" s="19">
        <f t="shared" ca="1" si="1283"/>
        <v>0</v>
      </c>
      <c r="IM163" s="19">
        <f t="shared" ca="1" si="1283"/>
        <v>0</v>
      </c>
      <c r="IN163" s="19">
        <f t="shared" ca="1" si="1283"/>
        <v>0</v>
      </c>
      <c r="IO163" s="19">
        <f t="shared" ca="1" si="1283"/>
        <v>0</v>
      </c>
      <c r="IP163" s="19">
        <f t="shared" ca="1" si="1283"/>
        <v>0</v>
      </c>
      <c r="IQ163" s="19">
        <f t="shared" ca="1" si="1283"/>
        <v>0</v>
      </c>
      <c r="IR163" s="19">
        <f t="shared" ca="1" si="1283"/>
        <v>0</v>
      </c>
      <c r="IS163" s="19">
        <f t="shared" ca="1" si="1283"/>
        <v>0</v>
      </c>
      <c r="IT163" s="19">
        <f t="shared" ca="1" si="1283"/>
        <v>0</v>
      </c>
      <c r="IU163" s="19">
        <f t="shared" ca="1" si="1283"/>
        <v>0</v>
      </c>
      <c r="IV163" s="19">
        <f t="shared" ca="1" si="1283"/>
        <v>0</v>
      </c>
      <c r="IW163" s="19">
        <f t="shared" ca="1" si="1283"/>
        <v>0</v>
      </c>
      <c r="IX163" s="19">
        <f t="shared" ca="1" si="1283"/>
        <v>0</v>
      </c>
      <c r="IY163" s="19">
        <f t="shared" ca="1" si="1283"/>
        <v>0</v>
      </c>
      <c r="IZ163" s="19">
        <f t="shared" ca="1" si="1283"/>
        <v>0</v>
      </c>
      <c r="JA163" s="19">
        <f t="shared" ca="1" si="1283"/>
        <v>0</v>
      </c>
      <c r="JB163" s="19">
        <f t="shared" ca="1" si="1283"/>
        <v>0</v>
      </c>
      <c r="JC163" s="19">
        <f t="shared" ca="1" si="1283"/>
        <v>0</v>
      </c>
      <c r="JD163" s="19">
        <f t="shared" ca="1" si="1283"/>
        <v>0</v>
      </c>
      <c r="JE163" s="19">
        <f t="shared" ca="1" si="1283"/>
        <v>0</v>
      </c>
      <c r="JF163" s="19">
        <f t="shared" ca="1" si="1283"/>
        <v>0</v>
      </c>
      <c r="JG163" s="19">
        <f t="shared" ca="1" si="1283"/>
        <v>1</v>
      </c>
      <c r="JH163" s="19">
        <f t="shared" ca="1" si="1283"/>
        <v>0</v>
      </c>
      <c r="JI163" s="19">
        <f t="shared" ca="1" si="1283"/>
        <v>1</v>
      </c>
      <c r="JJ163" s="9"/>
      <c r="JK163" s="5" t="b">
        <f t="shared" ca="1" si="1284"/>
        <v>0</v>
      </c>
      <c r="JL163" s="19" t="b">
        <f t="shared" ref="JL163:JM167" ca="1" si="1303">OFFSET(JL$5,$B163,0)</f>
        <v>1</v>
      </c>
      <c r="JM163" s="19">
        <f t="shared" ca="1" si="1303"/>
        <v>9.8159999999999989</v>
      </c>
      <c r="JN163" s="5" t="b">
        <f t="shared" ca="1" si="1285"/>
        <v>0</v>
      </c>
      <c r="JO163" s="5" t="b">
        <f t="shared" ca="1" si="1285"/>
        <v>0</v>
      </c>
      <c r="JP163" s="5" t="b">
        <f t="shared" ca="1" si="1285"/>
        <v>1</v>
      </c>
      <c r="JQ163" s="144">
        <f t="shared" ref="JQ163:JR167" ca="1" si="1304">$O163</f>
        <v>1</v>
      </c>
      <c r="JR163" s="144">
        <f t="shared" ca="1" si="1304"/>
        <v>1</v>
      </c>
      <c r="JS163" s="19" t="str">
        <f t="shared" ref="JS163:JY167" ca="1" si="1305">OFFSET(JS$5,$B163,0)</f>
        <v>-</v>
      </c>
      <c r="JT163" s="19" t="str">
        <f t="shared" ca="1" si="1305"/>
        <v>-</v>
      </c>
      <c r="JU163" s="19" t="str">
        <f t="shared" ca="1" si="1305"/>
        <v>-</v>
      </c>
      <c r="JV163" s="19" t="str">
        <f t="shared" ca="1" si="1305"/>
        <v>-</v>
      </c>
      <c r="JW163" s="19">
        <f t="shared" ca="1" si="1305"/>
        <v>1</v>
      </c>
      <c r="JX163" s="19">
        <f t="shared" ca="1" si="1305"/>
        <v>0.66</v>
      </c>
      <c r="JY163" s="19" t="str">
        <f t="shared" ca="1" si="1305"/>
        <v>-</v>
      </c>
      <c r="JZ163" s="5" t="b" cm="1">
        <f t="array" aca="1" ref="JZ163" ca="1">IF(OR(KA163:KH163&lt;&gt;"-"),TRUE,"-")</f>
        <v>1</v>
      </c>
      <c r="KA163" s="237">
        <f ca="1">OFFSET(KA163,-1,0)</f>
        <v>2</v>
      </c>
      <c r="KB163" s="237">
        <f t="shared" ref="KB163:KH163" ca="1" si="1306">OFFSET(KB163,-1,0)</f>
        <v>2</v>
      </c>
      <c r="KC163" s="237">
        <f t="shared" ca="1" si="1306"/>
        <v>2</v>
      </c>
      <c r="KD163" s="237">
        <f t="shared" ca="1" si="1306"/>
        <v>2</v>
      </c>
      <c r="KE163" s="237">
        <f t="shared" ca="1" si="1306"/>
        <v>2</v>
      </c>
      <c r="KF163" s="237">
        <f t="shared" ca="1" si="1306"/>
        <v>2</v>
      </c>
      <c r="KG163" s="237">
        <f t="shared" ca="1" si="1306"/>
        <v>2</v>
      </c>
      <c r="KH163" s="237">
        <f t="shared" ca="1" si="1306"/>
        <v>2</v>
      </c>
      <c r="KI163" s="5" t="str">
        <f t="array" aca="1" ref="KI163" ca="1">IF(OR(KJ163:KP163&lt;&gt;"-"),TRUE,"-")</f>
        <v>-</v>
      </c>
      <c r="KJ163" s="19" t="str">
        <f t="shared" ref="KJ163:KU167" ca="1" si="1307">OFFSET(KJ$5,$B163,0)</f>
        <v>-</v>
      </c>
      <c r="KK163" s="19" t="str">
        <f t="shared" ca="1" si="1307"/>
        <v>-</v>
      </c>
      <c r="KL163" s="19" t="str">
        <f t="shared" ca="1" si="1307"/>
        <v>-</v>
      </c>
      <c r="KM163" s="19" t="str">
        <f t="shared" ca="1" si="1307"/>
        <v>-</v>
      </c>
      <c r="KN163" s="19" t="str">
        <f t="shared" ca="1" si="1307"/>
        <v>-</v>
      </c>
      <c r="KO163" s="19" t="str">
        <f t="shared" ca="1" si="1307"/>
        <v>-</v>
      </c>
      <c r="KP163" s="19" t="str">
        <f t="shared" ca="1" si="1307"/>
        <v>-</v>
      </c>
      <c r="KQ163" s="19" t="b">
        <f t="shared" ca="1" si="1307"/>
        <v>0</v>
      </c>
      <c r="KR163" s="144">
        <f t="shared" ca="1" si="1287"/>
        <v>2</v>
      </c>
      <c r="KS163" s="19">
        <f t="shared" ca="1" si="1307"/>
        <v>2</v>
      </c>
      <c r="KT163" s="19" t="b">
        <f t="shared" ca="1" si="1307"/>
        <v>0</v>
      </c>
      <c r="KU163" s="19" t="str">
        <f t="shared" ca="1" si="1307"/>
        <v>-</v>
      </c>
      <c r="KV163" s="5" t="str">
        <f t="shared" ca="1" si="1288"/>
        <v>-</v>
      </c>
      <c r="KW163" s="5" t="str">
        <f t="shared" ca="1" si="1288"/>
        <v>-</v>
      </c>
      <c r="KX163" s="5" t="str">
        <f t="shared" ca="1" si="1288"/>
        <v>-</v>
      </c>
      <c r="KY163" s="5" t="str">
        <f t="shared" ca="1" si="1288"/>
        <v>-</v>
      </c>
      <c r="KZ163" s="19" t="b">
        <f t="shared" ref="KZ163:LO167" ca="1" si="1308">OFFSET(KZ$5,$B163,0)</f>
        <v>0</v>
      </c>
      <c r="LA163" s="19" t="str">
        <f t="shared" ca="1" si="1308"/>
        <v>-</v>
      </c>
      <c r="LB163" s="19" t="str">
        <f ca="1">OFFSET(LB$5,$B163,0)</f>
        <v>-</v>
      </c>
      <c r="LC163" s="19" t="b">
        <f ca="1">OFFSET(LC$5,$B163,0)</f>
        <v>1</v>
      </c>
      <c r="LD163" s="19">
        <f t="shared" ca="1" si="1308"/>
        <v>0.75</v>
      </c>
      <c r="LE163" s="19">
        <f t="shared" ca="1" si="1308"/>
        <v>0.75</v>
      </c>
      <c r="LF163" s="19">
        <f t="shared" ca="1" si="1308"/>
        <v>0.99</v>
      </c>
      <c r="LG163" s="19">
        <f t="shared" ca="1" si="1308"/>
        <v>0.5</v>
      </c>
      <c r="LH163" s="19">
        <f t="shared" ca="1" si="1308"/>
        <v>0</v>
      </c>
      <c r="LI163" s="19">
        <f t="shared" ca="1" si="1308"/>
        <v>0</v>
      </c>
      <c r="LJ163" s="19" t="str">
        <f t="shared" ca="1" si="1308"/>
        <v>-</v>
      </c>
      <c r="LK163" s="5" t="str" cm="1">
        <f t="array" aca="1" ref="LK163" ca="1">INDEX(i.meatgrid,$Q163,LK$7)</f>
        <v>-</v>
      </c>
      <c r="LL163" s="19" t="str">
        <f t="shared" ca="1" si="1289"/>
        <v>-</v>
      </c>
      <c r="LM163" s="5">
        <f t="shared" ca="1" si="1290"/>
        <v>1</v>
      </c>
      <c r="LN163" s="9"/>
      <c r="LO163" s="19">
        <f t="shared" ca="1" si="1289"/>
        <v>70</v>
      </c>
      <c r="LP163" s="19">
        <f t="shared" ca="1" si="1291"/>
        <v>50</v>
      </c>
      <c r="LQ163" s="19">
        <f t="shared" ca="1" si="1291"/>
        <v>80</v>
      </c>
      <c r="LR163" s="19">
        <f t="shared" ca="1" si="1291"/>
        <v>50</v>
      </c>
      <c r="LS163" s="5" t="b" cm="1">
        <f t="array" aca="1" ref="LS163" ca="1">INDEX(i.meatgrid,$Q163,LS$7)</f>
        <v>0</v>
      </c>
      <c r="LT163" s="5" t="b" cm="1">
        <f t="array" aca="1" ref="LT163" ca="1">INDEX(i.meatgrid,$Q163,LT$7)</f>
        <v>0</v>
      </c>
      <c r="LU163" s="5" cm="1">
        <f t="array" aca="1" ref="LU163" ca="1">INDEX(i.meatgrid,$Q163,LU$7)</f>
        <v>40</v>
      </c>
      <c r="LV163" s="5" t="str" cm="1">
        <f t="array" aca="1" ref="LV163" ca="1">INDEX(i.meatgrid,$Q163,LV$7)</f>
        <v>-</v>
      </c>
      <c r="LW163" s="19">
        <f t="shared" ca="1" si="1292"/>
        <v>1</v>
      </c>
      <c r="LX163" s="5">
        <f t="shared" ca="1" si="1293"/>
        <v>1</v>
      </c>
      <c r="LY163" s="5" cm="1">
        <f t="array" aca="1" ref="LY163" ca="1">INDEX(i.meatgrid,$Q163,LY$7)</f>
        <v>1</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0</v>
      </c>
      <c r="MD163" s="5" cm="1">
        <f t="array" aca="1" ref="MD163" ca="1">INDEX(i.meatgrid,$Q163,MD$7)</f>
        <v>1</v>
      </c>
      <c r="ME163" s="5" cm="1">
        <f t="array" aca="1" ref="ME163" ca="1">INDEX(i.meatgrid,$Q163,ME$7)</f>
        <v>1</v>
      </c>
      <c r="MF163" s="5" cm="1">
        <f t="array" aca="1" ref="MF163" ca="1">INDEX(i.meatgrid,$Q163,MF$7)</f>
        <v>1</v>
      </c>
      <c r="MG163" s="19">
        <f t="shared" ca="1" si="1294"/>
        <v>1</v>
      </c>
      <c r="MH163" s="9"/>
      <c r="MI163" s="19" t="b">
        <f t="shared" ca="1" si="1295"/>
        <v>0</v>
      </c>
      <c r="MJ163" s="19" t="b">
        <f t="shared" ca="1" si="1295"/>
        <v>0</v>
      </c>
      <c r="MK163" s="19">
        <f t="shared" ca="1" si="1295"/>
        <v>1</v>
      </c>
      <c r="ML163" s="19">
        <f t="shared" ca="1" si="1295"/>
        <v>0.75</v>
      </c>
      <c r="MM163" s="19">
        <f t="shared" ca="1" si="1295"/>
        <v>0.75</v>
      </c>
      <c r="MN163" s="19">
        <f t="shared" ca="1" si="1295"/>
        <v>0.8</v>
      </c>
      <c r="MO163" s="19">
        <f t="shared" ca="1" si="1295"/>
        <v>0.82499999999999996</v>
      </c>
      <c r="MP163" s="19">
        <f t="shared" ca="1" si="1295"/>
        <v>0.875</v>
      </c>
      <c r="MQ163" s="19">
        <f t="shared" ca="1" si="1295"/>
        <v>0.9</v>
      </c>
      <c r="MR163" s="19">
        <f t="shared" ca="1" si="1295"/>
        <v>1</v>
      </c>
      <c r="MS163" s="19">
        <f t="shared" ca="1" si="1295"/>
        <v>0.875</v>
      </c>
      <c r="MT163" s="19" t="b">
        <f t="shared" ca="1" si="1295"/>
        <v>1</v>
      </c>
      <c r="MU163" s="19">
        <f t="shared" ca="1" si="1296"/>
        <v>74.989999999999995</v>
      </c>
      <c r="MV163" s="19" t="str">
        <f t="shared" ca="1" si="1296"/>
        <v>-</v>
      </c>
      <c r="MW163" s="19" t="str">
        <f t="shared" ca="1" si="1296"/>
        <v>-</v>
      </c>
      <c r="MX163" s="19" t="str">
        <f t="shared" ca="1" si="1296"/>
        <v>-</v>
      </c>
      <c r="MY163" s="19" t="str">
        <f t="shared" ca="1" si="1296"/>
        <v>-</v>
      </c>
      <c r="MZ163" s="19" t="str">
        <f t="shared" ca="1" si="1296"/>
        <v>-</v>
      </c>
      <c r="NA163" s="19" t="str">
        <f t="shared" ca="1" si="1296"/>
        <v>-</v>
      </c>
      <c r="NB163" s="19" t="str">
        <f t="shared" ca="1" si="1296"/>
        <v>-</v>
      </c>
      <c r="NC163" s="19">
        <f t="shared" ca="1" si="1296"/>
        <v>36.99</v>
      </c>
      <c r="ND163" s="19">
        <f t="shared" ca="1" si="1296"/>
        <v>36.99</v>
      </c>
      <c r="NE163" s="19" t="str">
        <f t="shared" ca="1" si="1296"/>
        <v>-</v>
      </c>
      <c r="NF163" s="19" t="str">
        <f t="shared" ca="1" si="1296"/>
        <v>-</v>
      </c>
      <c r="NG163" s="19" t="str">
        <f t="shared" ca="1" si="1296"/>
        <v>-</v>
      </c>
      <c r="NH163" s="19" t="str">
        <f t="shared" ca="1" si="1296"/>
        <v>-</v>
      </c>
      <c r="NI163" s="19" t="str">
        <f t="shared" ca="1" si="1296"/>
        <v>-</v>
      </c>
      <c r="NJ163" s="19">
        <f t="shared" ca="1" si="1296"/>
        <v>49.99</v>
      </c>
      <c r="NK163" s="19">
        <f t="shared" ca="1" si="1296"/>
        <v>49.99</v>
      </c>
      <c r="NL163" s="19">
        <f t="shared" ca="1" si="1296"/>
        <v>49.99</v>
      </c>
      <c r="NM163" s="19">
        <f t="shared" ca="1" si="1296"/>
        <v>49.99</v>
      </c>
      <c r="NN163" s="19">
        <f t="shared" ca="1" si="1296"/>
        <v>49.99</v>
      </c>
      <c r="NO163" s="19">
        <f t="shared" ca="1" si="1296"/>
        <v>49.99</v>
      </c>
      <c r="NP163" s="19">
        <f t="shared" ca="1" si="1296"/>
        <v>49.99</v>
      </c>
      <c r="NQ163" s="19">
        <f t="shared" ca="1" si="1296"/>
        <v>49.99</v>
      </c>
      <c r="NR163" s="19">
        <f t="shared" ca="1" si="1296"/>
        <v>412.99</v>
      </c>
      <c r="NS163" s="19">
        <f t="shared" ca="1" si="1296"/>
        <v>412.99</v>
      </c>
      <c r="NT163" s="19" t="str">
        <f t="shared" ca="1" si="1296"/>
        <v>-</v>
      </c>
      <c r="NU163" s="19" t="str">
        <f t="shared" ca="1" si="1296"/>
        <v>-</v>
      </c>
      <c r="NV163" s="19" t="str">
        <f t="shared" ca="1" si="1296"/>
        <v>-</v>
      </c>
      <c r="NW163" s="19" t="str">
        <f t="shared" ca="1" si="1296"/>
        <v>-</v>
      </c>
      <c r="NX163" s="19" t="str">
        <f t="shared" ca="1" si="1296"/>
        <v>-</v>
      </c>
      <c r="NY163" s="19">
        <f t="shared" ca="1" si="1296"/>
        <v>6.8900000000000006</v>
      </c>
      <c r="NZ163" s="19">
        <f t="shared" ca="1" si="1296"/>
        <v>6.8900000000000006</v>
      </c>
      <c r="OA163" s="19">
        <f t="shared" ca="1" si="1296"/>
        <v>6.8900000000000006</v>
      </c>
      <c r="OB163" s="19">
        <f t="shared" ca="1" si="1296"/>
        <v>6.8900000000000006</v>
      </c>
      <c r="OC163" s="19">
        <f t="shared" ca="1" si="1296"/>
        <v>6.8900000000000006</v>
      </c>
      <c r="OD163" s="19">
        <f t="shared" ca="1" si="1296"/>
        <v>6.8900000000000006</v>
      </c>
      <c r="OE163" s="19">
        <f t="shared" ca="1" si="1296"/>
        <v>6.8900000000000006</v>
      </c>
      <c r="OF163" s="19">
        <f t="shared" ca="1" si="1296"/>
        <v>6.8900000000000006</v>
      </c>
      <c r="OG163" s="19">
        <f t="shared" ca="1" si="1296"/>
        <v>346.99</v>
      </c>
      <c r="OH163" s="19">
        <f t="shared" ca="1" si="1296"/>
        <v>346.99</v>
      </c>
      <c r="OI163" s="19" t="str">
        <f t="shared" ca="1" si="1296"/>
        <v>-</v>
      </c>
      <c r="OJ163" s="19" t="str">
        <f t="shared" ca="1" si="1296"/>
        <v>-</v>
      </c>
      <c r="OK163" s="19" t="str">
        <f t="shared" ca="1" si="1296"/>
        <v>-</v>
      </c>
      <c r="OL163" s="19" t="str">
        <f t="shared" ca="1" si="1296"/>
        <v>-</v>
      </c>
      <c r="OM163" s="19" t="str">
        <f t="shared" ca="1" si="1296"/>
        <v>-</v>
      </c>
      <c r="ON163" s="19">
        <f t="shared" ca="1" si="1296"/>
        <v>0</v>
      </c>
      <c r="OO163" s="24">
        <v>0</v>
      </c>
    </row>
    <row r="164" spans="1:405" outlineLevel="2">
      <c r="A164" s="21">
        <f t="shared" si="158"/>
        <v>159</v>
      </c>
      <c r="B164" s="222">
        <f t="shared" ref="B164:B167" ca="1" si="1309">OFFSET(B164,-1,0)</f>
        <v>157</v>
      </c>
      <c r="C164">
        <v>204</v>
      </c>
      <c r="D164" s="144" t="str">
        <f t="shared" ca="1" si="1260"/>
        <v>GSM</v>
      </c>
      <c r="E164" t="b">
        <v>0</v>
      </c>
      <c r="F164" t="b">
        <v>0</v>
      </c>
      <c r="G164" t="b">
        <f t="shared" si="1261"/>
        <v>0</v>
      </c>
      <c r="H164" s="237">
        <f t="shared" ref="H164:T167" ca="1" si="1310">OFFSET(H164,-1,0)</f>
        <v>2</v>
      </c>
      <c r="I164" s="237">
        <f t="shared" ca="1" si="1310"/>
        <v>1</v>
      </c>
      <c r="J164" s="237" t="str">
        <f t="shared" ca="1" si="1310"/>
        <v/>
      </c>
      <c r="K164" s="237">
        <f t="shared" ca="1" si="1310"/>
        <v>2</v>
      </c>
      <c r="L164" s="237">
        <f t="shared" ca="1" si="1297"/>
        <v>2</v>
      </c>
      <c r="M164" s="237">
        <f t="shared" ca="1" si="1297"/>
        <v>3</v>
      </c>
      <c r="N164" s="237">
        <f t="shared" ca="1" si="1297"/>
        <v>3</v>
      </c>
      <c r="O164" s="237">
        <f t="shared" ca="1" si="1297"/>
        <v>1</v>
      </c>
      <c r="P164" s="237">
        <f t="shared" ca="1" si="1297"/>
        <v>1</v>
      </c>
      <c r="Q164" s="237">
        <f t="shared" ca="1" si="1297"/>
        <v>4</v>
      </c>
      <c r="R164" s="237">
        <f t="shared" ca="1" si="1297"/>
        <v>1</v>
      </c>
      <c r="S164" s="237">
        <f t="shared" ca="1" si="1297"/>
        <v>1</v>
      </c>
      <c r="T164" s="237">
        <f t="shared" ca="1" si="1297"/>
        <v>1</v>
      </c>
      <c r="U164" s="275"/>
      <c r="V164" s="275"/>
      <c r="W164" s="237">
        <f t="shared" ca="1" si="1298"/>
        <v>0</v>
      </c>
      <c r="X164" s="275"/>
      <c r="Y164" s="275">
        <f t="shared" ca="1" si="1299"/>
        <v>0</v>
      </c>
      <c r="Z164" s="275">
        <f t="shared" ca="1" si="1299"/>
        <v>0</v>
      </c>
      <c r="AA164" s="275">
        <f t="shared" ca="1" si="1299"/>
        <v>0</v>
      </c>
      <c r="AB164" s="275">
        <f t="shared" ca="1" si="1299"/>
        <v>0</v>
      </c>
      <c r="AC164" s="275">
        <f t="shared" ca="1" si="1299"/>
        <v>0</v>
      </c>
      <c r="AD164" s="275">
        <f t="shared" ca="1" si="1299"/>
        <v>0</v>
      </c>
      <c r="AE164" s="275">
        <f t="shared" ca="1" si="1299"/>
        <v>0</v>
      </c>
      <c r="AF164" s="144">
        <f ca="1">INDEX(CHOOSE($N164,DataAutumn!i.AdultDrys,DataWinter!i.AdultDrys,DataSpring!i.AdultDrys),1,$M164)</f>
        <v>3</v>
      </c>
      <c r="AG164" s="5">
        <f t="shared" ca="1" si="1262"/>
        <v>1</v>
      </c>
      <c r="AH164" s="5">
        <f t="shared" ca="1" si="1262"/>
        <v>1</v>
      </c>
      <c r="AI164" s="5">
        <f t="shared" ca="1" si="1263"/>
        <v>0</v>
      </c>
      <c r="AJ164">
        <f t="shared" ca="1" si="1264"/>
        <v>1</v>
      </c>
      <c r="AL164" s="231" t="str">
        <f ca="1">TEXT(LEFT(OFFSET(AL164,-1,0),5)+1,"00000")&amp;MID(OFFSET(AL164,-1,0),6,FIND(" ",OFFSET(AL164,-1,0),7)-5)
&amp; $D164           &amp; " Day"&amp;INDEX(i.DOY,$N164,1)              &amp; IF($IG164=0," FWM","")&amp;IF($IG164=1," MWM","")&amp;IF($IG164=5," Mat","")&amp;IF($IH164=TRUE,"&amp;BBT","    ")
&amp;INDEX(DataMaster!$B$98:$B$104,$Q164,0)    &amp;IF(JL164," SR"&amp;JM164,"")&amp; " WP"&amp;TEXT($LW164*100,"000p")           &amp; " MP"&amp;TEXT($LX164*100,"000p")           &amp; " GP"&amp;TEXT($MG164*100,"000p")
&amp; " (F"&amp;3+COUNTIF($CV164:$CY164,TRUE)&amp;3&amp;"N"&amp;$DM164&amp;$DN164&amp;")"</f>
        <v>00003 FeedSupply_DSP GSM Day204 MWM&amp;BBTPrime SR9.816 WP100p MP100p GP100p (F33N33)</v>
      </c>
      <c r="AM164" s="9" t="str">
        <f ca="1">IF(COUNTIF(AL$5:AL164,AL164)=1,"-","Dup")</f>
        <v>-</v>
      </c>
      <c r="AN164" s="9"/>
      <c r="AO164" s="237" t="str">
        <f t="shared" ref="AO164:AV167" ca="1" si="1311">OFFSET(AO164,-1,0)</f>
        <v>-</v>
      </c>
      <c r="AP164" s="237" t="str">
        <f t="shared" ca="1" si="1311"/>
        <v>-</v>
      </c>
      <c r="AQ164" s="237" t="str">
        <f t="shared" ca="1" si="1311"/>
        <v>-</v>
      </c>
      <c r="AR164" s="237" t="str">
        <f t="shared" ca="1" si="1311"/>
        <v>-</v>
      </c>
      <c r="AS164" s="237" t="str">
        <f t="shared" ca="1" si="1311"/>
        <v>-</v>
      </c>
      <c r="AT164" s="237" t="str">
        <f t="shared" ca="1" si="1311"/>
        <v>-</v>
      </c>
      <c r="AU164" s="237" t="str">
        <f t="shared" ca="1" si="1311"/>
        <v>-</v>
      </c>
      <c r="AV164" s="237" t="str">
        <f t="shared" ca="1" si="1311"/>
        <v>-</v>
      </c>
      <c r="AW164" s="9"/>
      <c r="AX164" s="5" t="b">
        <f t="shared" ca="1" si="1265"/>
        <v>0</v>
      </c>
      <c r="AY164" s="5" t="str">
        <f t="shared" ca="1" si="1265"/>
        <v>-</v>
      </c>
      <c r="AZ164" s="5" t="b">
        <f t="shared" ca="1" si="1265"/>
        <v>0</v>
      </c>
      <c r="BA164" s="5" t="b">
        <f t="shared" ca="1" si="1265"/>
        <v>1</v>
      </c>
      <c r="BB164" s="5" t="b">
        <f t="shared" ca="1" si="1265"/>
        <v>1</v>
      </c>
      <c r="BC164" s="144">
        <f t="shared" ca="1" si="1265"/>
        <v>0</v>
      </c>
      <c r="BD164" s="19" t="b">
        <f t="shared" ca="1" si="1266"/>
        <v>1</v>
      </c>
      <c r="BE164" s="9"/>
      <c r="BF164" s="5" t="str">
        <f t="shared" ca="1" si="1267"/>
        <v>-</v>
      </c>
      <c r="BG164" s="19" t="str">
        <f t="shared" ca="1" si="1268"/>
        <v>-</v>
      </c>
      <c r="BH164" s="19" t="str">
        <f t="shared" ca="1" si="1268"/>
        <v>-</v>
      </c>
      <c r="BI164" s="19" t="str">
        <f t="shared" ca="1" si="1268"/>
        <v>-</v>
      </c>
      <c r="BJ164" s="5" t="str">
        <f t="shared" ca="1" si="1269"/>
        <v>-</v>
      </c>
      <c r="BK164" s="19" t="str">
        <f t="shared" ca="1" si="1270"/>
        <v>-</v>
      </c>
      <c r="BL164" s="5" t="str">
        <f t="shared" ca="1" si="1271"/>
        <v>-</v>
      </c>
      <c r="BM164" s="19" t="str">
        <f t="shared" ca="1" si="1272"/>
        <v>-</v>
      </c>
      <c r="BN164" s="19" t="str">
        <f t="shared" ca="1" si="1272"/>
        <v>-</v>
      </c>
      <c r="BO164" s="19" t="str">
        <f t="shared" ca="1" si="1272"/>
        <v>-</v>
      </c>
      <c r="BP164" s="5" t="str">
        <f t="shared" ca="1" si="1273"/>
        <v>-</v>
      </c>
      <c r="BQ164" s="9"/>
      <c r="BR164" s="19" t="str">
        <f t="shared" ca="1" si="1274"/>
        <v>-</v>
      </c>
      <c r="BS164" s="19" t="str">
        <f t="shared" ca="1" si="1274"/>
        <v>-</v>
      </c>
      <c r="BT164" s="19" t="str">
        <f t="shared" ca="1" si="1274"/>
        <v>-</v>
      </c>
      <c r="BU164" s="19" t="str">
        <f t="shared" ca="1" si="1274"/>
        <v>-</v>
      </c>
      <c r="BV164" s="19" t="str">
        <f t="shared" ca="1" si="1274"/>
        <v>-</v>
      </c>
      <c r="BW164" s="19" t="str">
        <f t="shared" ca="1" si="1274"/>
        <v>-</v>
      </c>
      <c r="BX164" s="19" t="str">
        <f t="shared" ca="1" si="1274"/>
        <v>-</v>
      </c>
      <c r="BY164" s="19" t="str">
        <f t="shared" ca="1" si="1274"/>
        <v>-</v>
      </c>
      <c r="BZ164" s="19" t="str">
        <f t="shared" ca="1" si="1274"/>
        <v>-</v>
      </c>
      <c r="CA164" s="19" t="str">
        <f t="shared" ca="1" si="1274"/>
        <v>-</v>
      </c>
      <c r="CB164" s="9"/>
      <c r="CC164" s="237" t="b">
        <f ca="1">OFFSET(CC164,-1,0)</f>
        <v>1</v>
      </c>
      <c r="CD164" s="12" t="b">
        <v>0</v>
      </c>
      <c r="CE164" s="237" t="b">
        <f ca="1">OFFSET(CE164,-1,0)</f>
        <v>1</v>
      </c>
      <c r="CF164" s="251">
        <f t="shared" ref="CF164:CF167" ca="1" si="1312">IF(OFFSET($E164,-1,0),OFFSET($CJ164,-1,0),OFFSET(CF164,-1,0))</f>
        <v>34101</v>
      </c>
      <c r="CG164" s="237" t="b">
        <f ca="1">OFFSET(CG164,-1,0)</f>
        <v>0</v>
      </c>
      <c r="CH164" s="12" t="s">
        <v>34</v>
      </c>
      <c r="CI164" s="19" t="b">
        <f t="shared" ca="1" si="1300"/>
        <v>1</v>
      </c>
      <c r="CJ164" s="237">
        <f t="shared" ref="CJ164:CJ167" ca="1" si="1313">OFFSET(CJ164,-1,0)+1</f>
        <v>34103</v>
      </c>
      <c r="CK164" s="19" t="str">
        <f t="shared" ca="1" si="1300"/>
        <v>-</v>
      </c>
      <c r="CL164" s="19">
        <f t="shared" ca="1" si="1300"/>
        <v>1</v>
      </c>
      <c r="CM164" s="19">
        <f t="shared" ca="1" si="1300"/>
        <v>1</v>
      </c>
      <c r="CN164" s="9"/>
      <c r="CO164" s="444">
        <v>652</v>
      </c>
      <c r="CP164" s="444">
        <v>686</v>
      </c>
      <c r="CQ164" s="444">
        <v>721</v>
      </c>
      <c r="CR164" s="152">
        <v>378</v>
      </c>
      <c r="CS164" s="152">
        <v>413</v>
      </c>
      <c r="CT164" s="152">
        <v>448</v>
      </c>
      <c r="CU164" s="19" t="str">
        <f t="shared" ca="1" si="1276"/>
        <v>-</v>
      </c>
      <c r="CV164" s="12" t="b">
        <v>0</v>
      </c>
      <c r="CW164" s="12" t="b">
        <v>0</v>
      </c>
      <c r="CX164" s="12" t="b">
        <v>0</v>
      </c>
      <c r="CY164" s="12" t="b">
        <v>0</v>
      </c>
      <c r="CZ164" s="19" t="b">
        <f t="shared" ca="1" si="1276"/>
        <v>1</v>
      </c>
      <c r="DA164" s="19">
        <f t="shared" ca="1" si="1276"/>
        <v>0</v>
      </c>
      <c r="DB164" s="19">
        <f t="shared" ca="1" si="1276"/>
        <v>0</v>
      </c>
      <c r="DC164" s="19">
        <f t="shared" ca="1" si="1276"/>
        <v>0</v>
      </c>
      <c r="DD164" s="19">
        <f t="shared" ca="1" si="1276"/>
        <v>0</v>
      </c>
      <c r="DE164" s="19">
        <f t="shared" ca="1" si="1276"/>
        <v>0</v>
      </c>
      <c r="DF164" s="19">
        <f t="shared" ca="1" si="1276"/>
        <v>0</v>
      </c>
      <c r="DG164" s="19">
        <f t="shared" ca="1" si="1276"/>
        <v>0</v>
      </c>
      <c r="DH164" s="19">
        <f t="shared" ca="1" si="1276"/>
        <v>0</v>
      </c>
      <c r="DI164" s="19">
        <f t="shared" ca="1" si="1276"/>
        <v>0</v>
      </c>
      <c r="DJ164" s="19">
        <f t="shared" ca="1" si="1276"/>
        <v>0</v>
      </c>
      <c r="DK164" s="19">
        <f t="shared" ca="1" si="1276"/>
        <v>0</v>
      </c>
      <c r="DL164" s="19">
        <f t="shared" ca="1" si="1277"/>
        <v>0</v>
      </c>
      <c r="DM164" s="12">
        <v>3</v>
      </c>
      <c r="DN164" s="12">
        <v>3</v>
      </c>
      <c r="DO164" s="19">
        <f t="shared" ref="DO164:DR167" ca="1" si="1314">OFFSET(DO$5,$B164,0)</f>
        <v>0</v>
      </c>
      <c r="DP164" s="12">
        <v>2</v>
      </c>
      <c r="DQ164" s="12">
        <v>-2</v>
      </c>
      <c r="DR164" s="19" t="str">
        <f t="shared" ca="1" si="1277"/>
        <v>-</v>
      </c>
      <c r="DS164" s="19" t="str">
        <f t="shared" ca="1" si="1277"/>
        <v>-</v>
      </c>
      <c r="DT164" s="19" t="str">
        <f t="shared" ca="1" si="1277"/>
        <v>-</v>
      </c>
      <c r="DU164" s="251">
        <f t="shared" ca="1" si="1301"/>
        <v>0</v>
      </c>
      <c r="DV164" s="251">
        <f t="shared" ref="DV164:DV166" si="1315">DP164</f>
        <v>2</v>
      </c>
      <c r="DW164" s="251">
        <f t="shared" si="1302"/>
        <v>-2</v>
      </c>
      <c r="DX164" s="19" t="str">
        <f t="shared" ca="1" si="1277"/>
        <v>-</v>
      </c>
      <c r="DY164" s="19" t="str">
        <f t="shared" ca="1" si="1277"/>
        <v>-</v>
      </c>
      <c r="DZ164" s="19" t="str">
        <f t="shared" ca="1" si="1277"/>
        <v>-</v>
      </c>
      <c r="EA164" s="19" t="str">
        <f t="shared" ca="1" si="1277"/>
        <v>-</v>
      </c>
      <c r="EB164" s="19" t="str">
        <f t="shared" ca="1" si="1277"/>
        <v>-</v>
      </c>
      <c r="EC164" s="19" t="str">
        <f t="shared" ca="1" si="1277"/>
        <v>-</v>
      </c>
      <c r="ED164" s="19">
        <f t="shared" ca="1" si="1277"/>
        <v>0</v>
      </c>
      <c r="EE164" s="19">
        <f t="shared" ca="1" si="1277"/>
        <v>0</v>
      </c>
      <c r="EF164" s="19">
        <f t="shared" ca="1" si="1277"/>
        <v>0</v>
      </c>
      <c r="EG164" s="19">
        <f t="shared" ca="1" si="1277"/>
        <v>0</v>
      </c>
      <c r="EH164" s="19">
        <f t="shared" ca="1" si="1277"/>
        <v>0</v>
      </c>
      <c r="EI164" s="19">
        <f t="shared" ca="1" si="1277"/>
        <v>0</v>
      </c>
      <c r="EJ164" s="19">
        <f t="shared" ca="1" si="1277"/>
        <v>0</v>
      </c>
      <c r="EK164" s="19">
        <f t="shared" ca="1" si="1277"/>
        <v>0</v>
      </c>
      <c r="EL164" s="19">
        <f t="shared" ca="1" si="1277"/>
        <v>0</v>
      </c>
      <c r="EM164" s="19">
        <f t="shared" ca="1" si="1277"/>
        <v>0</v>
      </c>
      <c r="EN164" s="19">
        <f t="shared" ca="1" si="1277"/>
        <v>0</v>
      </c>
      <c r="EO164" s="19">
        <f t="shared" ca="1" si="1277"/>
        <v>0</v>
      </c>
      <c r="EP164" s="19">
        <f t="shared" ca="1" si="1277"/>
        <v>0</v>
      </c>
      <c r="EQ164" s="19">
        <f t="shared" ca="1" si="1277"/>
        <v>0</v>
      </c>
      <c r="ER164" s="19">
        <f t="shared" ca="1" si="1277"/>
        <v>0</v>
      </c>
      <c r="ES164" s="19">
        <f t="shared" ca="1" si="1277"/>
        <v>0</v>
      </c>
      <c r="ET164" s="19">
        <f t="shared" ca="1" si="1278"/>
        <v>0</v>
      </c>
      <c r="EU164" s="19">
        <f t="shared" ca="1" si="1278"/>
        <v>0</v>
      </c>
      <c r="EV164" s="19">
        <f t="shared" ca="1" si="1278"/>
        <v>0</v>
      </c>
      <c r="EW164" s="19">
        <f t="shared" ca="1" si="1278"/>
        <v>0</v>
      </c>
      <c r="EX164" s="19">
        <f t="shared" ca="1" si="1278"/>
        <v>0</v>
      </c>
      <c r="EY164" s="19">
        <f t="shared" ca="1" si="1278"/>
        <v>0</v>
      </c>
      <c r="EZ164" s="19">
        <f t="shared" ca="1" si="1278"/>
        <v>0</v>
      </c>
      <c r="FA164" s="19">
        <f t="shared" ca="1" si="1278"/>
        <v>0</v>
      </c>
      <c r="FB164" s="19">
        <f t="shared" ca="1" si="1278"/>
        <v>0</v>
      </c>
      <c r="FC164" s="19">
        <f t="shared" ca="1" si="1278"/>
        <v>0</v>
      </c>
      <c r="FD164" s="19">
        <f t="shared" ca="1" si="1278"/>
        <v>0</v>
      </c>
      <c r="FE164" s="19">
        <f t="shared" ca="1" si="1278"/>
        <v>0</v>
      </c>
      <c r="FF164" s="19">
        <f t="shared" ca="1" si="1278"/>
        <v>0</v>
      </c>
      <c r="FG164" s="19">
        <f t="shared" ca="1" si="1278"/>
        <v>0</v>
      </c>
      <c r="FH164" s="19">
        <f t="shared" ca="1" si="1278"/>
        <v>0</v>
      </c>
      <c r="FI164" s="19">
        <f t="shared" ca="1" si="1278"/>
        <v>0</v>
      </c>
      <c r="FJ164" s="19">
        <f t="shared" ca="1" si="1279"/>
        <v>0</v>
      </c>
      <c r="FK164" s="19">
        <f t="shared" ca="1" si="1279"/>
        <v>0</v>
      </c>
      <c r="FL164" s="19">
        <f t="shared" ca="1" si="1279"/>
        <v>0</v>
      </c>
      <c r="FM164" s="19">
        <f t="shared" ca="1" si="1279"/>
        <v>0</v>
      </c>
      <c r="FN164" s="19">
        <f t="shared" ca="1" si="1279"/>
        <v>0</v>
      </c>
      <c r="FO164" s="19">
        <f t="shared" ca="1" si="1279"/>
        <v>0</v>
      </c>
      <c r="FP164" s="19">
        <f t="shared" ca="1" si="1279"/>
        <v>0</v>
      </c>
      <c r="FQ164" s="19">
        <f t="shared" ca="1" si="1279"/>
        <v>0</v>
      </c>
      <c r="FR164" s="19">
        <f t="shared" ca="1" si="1279"/>
        <v>0</v>
      </c>
      <c r="FS164" s="19">
        <f t="shared" ca="1" si="1279"/>
        <v>0</v>
      </c>
      <c r="FT164" s="19">
        <f t="shared" ca="1" si="1279"/>
        <v>0</v>
      </c>
      <c r="FU164" s="19">
        <f t="shared" ca="1" si="1279"/>
        <v>0</v>
      </c>
      <c r="FV164" s="19">
        <f t="shared" ca="1" si="1279"/>
        <v>0</v>
      </c>
      <c r="FW164" s="19">
        <f t="shared" ca="1" si="1279"/>
        <v>0</v>
      </c>
      <c r="FX164" s="19">
        <f t="shared" ca="1" si="1279"/>
        <v>0</v>
      </c>
      <c r="FY164" s="19">
        <f t="shared" ca="1" si="1279"/>
        <v>0</v>
      </c>
      <c r="FZ164" s="19">
        <f t="shared" ca="1" si="1279"/>
        <v>0</v>
      </c>
      <c r="GA164" s="19">
        <f t="shared" ca="1" si="1279"/>
        <v>0</v>
      </c>
      <c r="GB164" s="19">
        <f t="shared" ca="1" si="1279"/>
        <v>0</v>
      </c>
      <c r="GC164" s="19">
        <f t="shared" ca="1" si="1279"/>
        <v>0</v>
      </c>
      <c r="GD164" s="19">
        <f t="shared" ca="1" si="1279"/>
        <v>0</v>
      </c>
      <c r="GE164" s="19">
        <f t="shared" ca="1" si="1279"/>
        <v>0</v>
      </c>
      <c r="GF164" s="19">
        <f t="shared" ca="1" si="1279"/>
        <v>0</v>
      </c>
      <c r="GG164" s="19">
        <f t="shared" ca="1" si="1279"/>
        <v>0</v>
      </c>
      <c r="GH164" s="19">
        <f t="shared" ca="1" si="1279"/>
        <v>0</v>
      </c>
      <c r="GI164" s="19">
        <f t="shared" ca="1" si="1279"/>
        <v>0</v>
      </c>
      <c r="GJ164" s="19">
        <f t="shared" ca="1" si="1279"/>
        <v>0</v>
      </c>
      <c r="GK164" s="19">
        <f t="shared" ca="1" si="1279"/>
        <v>0</v>
      </c>
      <c r="GL164" s="19">
        <f t="shared" ca="1" si="1279"/>
        <v>0</v>
      </c>
      <c r="GM164" s="19">
        <f t="shared" ca="1" si="1279"/>
        <v>0</v>
      </c>
      <c r="GN164" s="19">
        <f t="shared" ca="1" si="1279"/>
        <v>0</v>
      </c>
      <c r="GO164" s="19">
        <f t="shared" ca="1" si="1279"/>
        <v>0</v>
      </c>
      <c r="GP164" s="19">
        <f t="shared" ca="1" si="1279"/>
        <v>0</v>
      </c>
      <c r="GQ164" s="19">
        <f t="shared" ca="1" si="1279"/>
        <v>0</v>
      </c>
      <c r="GR164" s="19">
        <f t="shared" ca="1" si="1279"/>
        <v>0</v>
      </c>
      <c r="GS164" s="19">
        <f t="shared" ca="1" si="1279"/>
        <v>0</v>
      </c>
      <c r="GT164" s="19">
        <f t="shared" ca="1" si="1279"/>
        <v>0</v>
      </c>
      <c r="GU164" s="19">
        <f t="shared" ca="1" si="1279"/>
        <v>0</v>
      </c>
      <c r="GV164" s="19">
        <f t="shared" ca="1" si="1279"/>
        <v>0</v>
      </c>
      <c r="GW164" s="19">
        <f t="shared" ca="1" si="1279"/>
        <v>0</v>
      </c>
      <c r="GX164" s="19">
        <f t="shared" ca="1" si="1279"/>
        <v>0</v>
      </c>
      <c r="GY164" s="19">
        <f t="shared" ca="1" si="1279"/>
        <v>0</v>
      </c>
      <c r="GZ164" s="19">
        <f t="shared" ca="1" si="1279"/>
        <v>0</v>
      </c>
      <c r="HA164" s="19">
        <f t="shared" ca="1" si="1279"/>
        <v>0</v>
      </c>
      <c r="HB164" s="19">
        <f t="shared" ca="1" si="1279"/>
        <v>0</v>
      </c>
      <c r="HC164" s="19">
        <f t="shared" ca="1" si="1279"/>
        <v>0</v>
      </c>
      <c r="HD164" s="19">
        <f t="shared" ca="1" si="1279"/>
        <v>0</v>
      </c>
      <c r="HE164" s="19">
        <f t="shared" ca="1" si="1279"/>
        <v>0</v>
      </c>
      <c r="HF164" s="19">
        <f t="shared" ca="1" si="1279"/>
        <v>0</v>
      </c>
      <c r="HG164" s="19">
        <f t="shared" ca="1" si="1279"/>
        <v>0</v>
      </c>
      <c r="HH164" s="19">
        <f t="shared" ca="1" si="1279"/>
        <v>0</v>
      </c>
      <c r="HI164" s="19">
        <f t="shared" ca="1" si="1279"/>
        <v>0</v>
      </c>
      <c r="HJ164" s="19">
        <f t="shared" ca="1" si="1279"/>
        <v>0</v>
      </c>
      <c r="HK164" s="19">
        <f t="shared" ca="1" si="1279"/>
        <v>0</v>
      </c>
      <c r="HL164" s="19">
        <f t="shared" ca="1" si="1280"/>
        <v>0</v>
      </c>
      <c r="HM164" s="19">
        <f t="shared" ca="1" si="1280"/>
        <v>0</v>
      </c>
      <c r="HN164" s="19">
        <f t="shared" ca="1" si="1280"/>
        <v>0</v>
      </c>
      <c r="HO164" s="19">
        <f t="shared" ca="1" si="1280"/>
        <v>0</v>
      </c>
      <c r="HP164" s="19">
        <f t="shared" ca="1" si="1280"/>
        <v>0</v>
      </c>
      <c r="HQ164" s="19">
        <f t="shared" ca="1" si="1280"/>
        <v>0</v>
      </c>
      <c r="HR164" s="19">
        <f t="shared" ca="1" si="1280"/>
        <v>0</v>
      </c>
      <c r="HS164" s="19">
        <f t="shared" ca="1" si="1280"/>
        <v>0</v>
      </c>
      <c r="HT164" s="19">
        <f t="shared" ca="1" si="1280"/>
        <v>0</v>
      </c>
      <c r="HU164" s="19">
        <f t="shared" ca="1" si="1280"/>
        <v>0</v>
      </c>
      <c r="HV164" s="19">
        <f t="shared" ca="1" si="1280"/>
        <v>0</v>
      </c>
      <c r="HW164" s="19">
        <f t="shared" ca="1" si="1280"/>
        <v>0</v>
      </c>
      <c r="HX164" s="19">
        <f t="shared" ca="1" si="1280"/>
        <v>0</v>
      </c>
      <c r="HY164" s="19">
        <f t="shared" ca="1" si="1280"/>
        <v>0</v>
      </c>
      <c r="HZ164" s="19">
        <f t="shared" ca="1" si="1280"/>
        <v>0</v>
      </c>
      <c r="IA164" s="19">
        <f t="shared" ca="1" si="1280"/>
        <v>0</v>
      </c>
      <c r="IB164" s="19">
        <f t="shared" ca="1" si="1280"/>
        <v>0</v>
      </c>
      <c r="IC164" s="19">
        <f t="shared" ca="1" si="1280"/>
        <v>0</v>
      </c>
      <c r="ID164" s="19">
        <f t="shared" ca="1" si="1280"/>
        <v>0</v>
      </c>
      <c r="IE164" s="5">
        <f t="shared" ca="1" si="1281"/>
        <v>67</v>
      </c>
      <c r="IF164" s="9"/>
      <c r="IG164" s="5">
        <f t="shared" ca="1" si="1282"/>
        <v>1</v>
      </c>
      <c r="IH164" s="5" t="b">
        <f t="shared" ca="1" si="1282"/>
        <v>1</v>
      </c>
      <c r="II164" s="19">
        <f t="shared" ca="1" si="1283"/>
        <v>0</v>
      </c>
      <c r="IJ164" s="5">
        <f t="shared" ca="1" si="1282"/>
        <v>55</v>
      </c>
      <c r="IK164" s="19">
        <f t="shared" ca="1" si="1283"/>
        <v>1</v>
      </c>
      <c r="IL164" s="19">
        <f t="shared" ca="1" si="1283"/>
        <v>0</v>
      </c>
      <c r="IM164" s="19">
        <f t="shared" ca="1" si="1283"/>
        <v>0</v>
      </c>
      <c r="IN164" s="19">
        <f t="shared" ca="1" si="1283"/>
        <v>0</v>
      </c>
      <c r="IO164" s="19">
        <f t="shared" ca="1" si="1283"/>
        <v>0</v>
      </c>
      <c r="IP164" s="19">
        <f t="shared" ca="1" si="1283"/>
        <v>0</v>
      </c>
      <c r="IQ164" s="19">
        <f t="shared" ca="1" si="1283"/>
        <v>0</v>
      </c>
      <c r="IR164" s="19">
        <f t="shared" ca="1" si="1283"/>
        <v>0</v>
      </c>
      <c r="IS164" s="19">
        <f t="shared" ca="1" si="1283"/>
        <v>0</v>
      </c>
      <c r="IT164" s="19">
        <f t="shared" ca="1" si="1283"/>
        <v>0</v>
      </c>
      <c r="IU164" s="19">
        <f t="shared" ca="1" si="1283"/>
        <v>0</v>
      </c>
      <c r="IV164" s="19">
        <f t="shared" ca="1" si="1283"/>
        <v>0</v>
      </c>
      <c r="IW164" s="19">
        <f t="shared" ca="1" si="1283"/>
        <v>0</v>
      </c>
      <c r="IX164" s="19">
        <f t="shared" ca="1" si="1283"/>
        <v>0</v>
      </c>
      <c r="IY164" s="19">
        <f t="shared" ca="1" si="1283"/>
        <v>0</v>
      </c>
      <c r="IZ164" s="19">
        <f t="shared" ca="1" si="1283"/>
        <v>0</v>
      </c>
      <c r="JA164" s="19">
        <f t="shared" ca="1" si="1283"/>
        <v>0</v>
      </c>
      <c r="JB164" s="19">
        <f t="shared" ca="1" si="1283"/>
        <v>0</v>
      </c>
      <c r="JC164" s="19">
        <f t="shared" ca="1" si="1283"/>
        <v>0</v>
      </c>
      <c r="JD164" s="19">
        <f t="shared" ca="1" si="1283"/>
        <v>0</v>
      </c>
      <c r="JE164" s="19">
        <f t="shared" ca="1" si="1283"/>
        <v>0</v>
      </c>
      <c r="JF164" s="19">
        <f t="shared" ca="1" si="1283"/>
        <v>0</v>
      </c>
      <c r="JG164" s="19">
        <f t="shared" ca="1" si="1283"/>
        <v>1</v>
      </c>
      <c r="JH164" s="19">
        <f t="shared" ca="1" si="1283"/>
        <v>0</v>
      </c>
      <c r="JI164" s="19">
        <f t="shared" ca="1" si="1283"/>
        <v>1</v>
      </c>
      <c r="JJ164" s="9"/>
      <c r="JK164" s="5" t="b">
        <f t="shared" ca="1" si="1284"/>
        <v>0</v>
      </c>
      <c r="JL164" s="19" t="b">
        <f t="shared" ca="1" si="1303"/>
        <v>1</v>
      </c>
      <c r="JM164" s="19">
        <f t="shared" ca="1" si="1303"/>
        <v>9.8159999999999989</v>
      </c>
      <c r="JN164" s="5" t="b">
        <f t="shared" ca="1" si="1285"/>
        <v>0</v>
      </c>
      <c r="JO164" s="5" t="b">
        <f t="shared" ca="1" si="1285"/>
        <v>0</v>
      </c>
      <c r="JP164" s="5" t="b">
        <f t="shared" ca="1" si="1285"/>
        <v>1</v>
      </c>
      <c r="JQ164" s="144">
        <f t="shared" ca="1" si="1304"/>
        <v>1</v>
      </c>
      <c r="JR164" s="144">
        <f t="shared" ca="1" si="1304"/>
        <v>1</v>
      </c>
      <c r="JS164" s="19" t="str">
        <f t="shared" ca="1" si="1305"/>
        <v>-</v>
      </c>
      <c r="JT164" s="19" t="str">
        <f t="shared" ca="1" si="1305"/>
        <v>-</v>
      </c>
      <c r="JU164" s="19" t="str">
        <f t="shared" ca="1" si="1305"/>
        <v>-</v>
      </c>
      <c r="JV164" s="19" t="str">
        <f t="shared" ca="1" si="1305"/>
        <v>-</v>
      </c>
      <c r="JW164" s="19">
        <f t="shared" ca="1" si="1305"/>
        <v>1</v>
      </c>
      <c r="JX164" s="19">
        <f t="shared" ca="1" si="1305"/>
        <v>0.66</v>
      </c>
      <c r="JY164" s="19" t="str">
        <f t="shared" ca="1" si="1305"/>
        <v>-</v>
      </c>
      <c r="JZ164" s="5" t="b" cm="1">
        <f t="array" aca="1" ref="JZ164" ca="1">IF(OR(KA164:KH164&lt;&gt;"-"),TRUE,"-")</f>
        <v>1</v>
      </c>
      <c r="KA164" s="237">
        <f t="shared" ref="KA164:KH167" ca="1" si="1316">OFFSET(KA164,-1,0)</f>
        <v>2</v>
      </c>
      <c r="KB164" s="237">
        <f t="shared" ca="1" si="1316"/>
        <v>2</v>
      </c>
      <c r="KC164" s="237">
        <f t="shared" ca="1" si="1316"/>
        <v>2</v>
      </c>
      <c r="KD164" s="237">
        <f t="shared" ca="1" si="1316"/>
        <v>2</v>
      </c>
      <c r="KE164" s="237">
        <f t="shared" ca="1" si="1316"/>
        <v>2</v>
      </c>
      <c r="KF164" s="237">
        <f t="shared" ca="1" si="1316"/>
        <v>2</v>
      </c>
      <c r="KG164" s="237">
        <f t="shared" ca="1" si="1316"/>
        <v>2</v>
      </c>
      <c r="KH164" s="237">
        <f t="shared" ca="1" si="1316"/>
        <v>2</v>
      </c>
      <c r="KI164" s="5" t="str">
        <f t="array" aca="1" ref="KI164" ca="1">IF(OR(KJ164:KP164&lt;&gt;"-"),TRUE,"-")</f>
        <v>-</v>
      </c>
      <c r="KJ164" s="19" t="str">
        <f t="shared" ca="1" si="1307"/>
        <v>-</v>
      </c>
      <c r="KK164" s="19" t="str">
        <f t="shared" ca="1" si="1307"/>
        <v>-</v>
      </c>
      <c r="KL164" s="19" t="str">
        <f t="shared" ca="1" si="1307"/>
        <v>-</v>
      </c>
      <c r="KM164" s="19" t="str">
        <f t="shared" ca="1" si="1307"/>
        <v>-</v>
      </c>
      <c r="KN164" s="19" t="str">
        <f t="shared" ca="1" si="1307"/>
        <v>-</v>
      </c>
      <c r="KO164" s="19" t="str">
        <f t="shared" ca="1" si="1307"/>
        <v>-</v>
      </c>
      <c r="KP164" s="19" t="str">
        <f t="shared" ca="1" si="1307"/>
        <v>-</v>
      </c>
      <c r="KQ164" s="19" t="b">
        <f t="shared" ca="1" si="1307"/>
        <v>0</v>
      </c>
      <c r="KR164" s="144">
        <f t="shared" ca="1" si="1287"/>
        <v>2</v>
      </c>
      <c r="KS164" s="19">
        <f t="shared" ca="1" si="1307"/>
        <v>2</v>
      </c>
      <c r="KT164" s="19" t="b">
        <f t="shared" ca="1" si="1307"/>
        <v>0</v>
      </c>
      <c r="KU164" s="19" t="str">
        <f t="shared" ca="1" si="1307"/>
        <v>-</v>
      </c>
      <c r="KV164" s="5" t="str">
        <f t="shared" ca="1" si="1288"/>
        <v>-</v>
      </c>
      <c r="KW164" s="5" t="str">
        <f t="shared" ca="1" si="1288"/>
        <v>-</v>
      </c>
      <c r="KX164" s="5" t="str">
        <f t="shared" ca="1" si="1288"/>
        <v>-</v>
      </c>
      <c r="KY164" s="5" t="str">
        <f t="shared" ca="1" si="1288"/>
        <v>-</v>
      </c>
      <c r="KZ164" s="19" t="b">
        <f t="shared" ca="1" si="1308"/>
        <v>0</v>
      </c>
      <c r="LA164" s="19" t="str">
        <f t="shared" ca="1" si="1308"/>
        <v>-</v>
      </c>
      <c r="LB164" s="19" t="str">
        <f ca="1">OFFSET(LB$5,$B164,0)</f>
        <v>-</v>
      </c>
      <c r="LC164" s="19" t="b">
        <f ca="1">OFFSET(LC$5,$B164,0)</f>
        <v>1</v>
      </c>
      <c r="LD164" s="19">
        <f t="shared" ca="1" si="1308"/>
        <v>0.75</v>
      </c>
      <c r="LE164" s="19">
        <f t="shared" ca="1" si="1308"/>
        <v>0.75</v>
      </c>
      <c r="LF164" s="19">
        <f t="shared" ca="1" si="1308"/>
        <v>0.99</v>
      </c>
      <c r="LG164" s="19">
        <f t="shared" ca="1" si="1308"/>
        <v>0.5</v>
      </c>
      <c r="LH164" s="19">
        <f t="shared" ca="1" si="1308"/>
        <v>0</v>
      </c>
      <c r="LI164" s="19">
        <f t="shared" ca="1" si="1308"/>
        <v>0</v>
      </c>
      <c r="LJ164" s="19" t="str">
        <f t="shared" ca="1" si="1308"/>
        <v>-</v>
      </c>
      <c r="LK164" s="5" t="str" cm="1">
        <f t="array" aca="1" ref="LK164" ca="1">INDEX(i.meatgrid,$Q164,LK$7)</f>
        <v>-</v>
      </c>
      <c r="LL164" s="19" t="str">
        <f t="shared" ca="1" si="1289"/>
        <v>-</v>
      </c>
      <c r="LM164" s="5">
        <f t="shared" ca="1" si="1290"/>
        <v>1</v>
      </c>
      <c r="LN164" s="9"/>
      <c r="LO164" s="19">
        <f t="shared" ca="1" si="1289"/>
        <v>70</v>
      </c>
      <c r="LP164" s="19">
        <f t="shared" ca="1" si="1291"/>
        <v>50</v>
      </c>
      <c r="LQ164" s="19">
        <f t="shared" ca="1" si="1291"/>
        <v>80</v>
      </c>
      <c r="LR164" s="19">
        <f t="shared" ca="1" si="1291"/>
        <v>50</v>
      </c>
      <c r="LS164" s="5" t="b" cm="1">
        <f t="array" aca="1" ref="LS164" ca="1">INDEX(i.meatgrid,$Q164,LS$7)</f>
        <v>0</v>
      </c>
      <c r="LT164" s="5" t="b" cm="1">
        <f t="array" aca="1" ref="LT164" ca="1">INDEX(i.meatgrid,$Q164,LT$7)</f>
        <v>0</v>
      </c>
      <c r="LU164" s="5" cm="1">
        <f t="array" aca="1" ref="LU164" ca="1">INDEX(i.meatgrid,$Q164,LU$7)</f>
        <v>40</v>
      </c>
      <c r="LV164" s="5" t="str" cm="1">
        <f t="array" aca="1" ref="LV164" ca="1">INDEX(i.meatgrid,$Q164,LV$7)</f>
        <v>-</v>
      </c>
      <c r="LW164" s="19">
        <f t="shared" ca="1" si="1292"/>
        <v>1</v>
      </c>
      <c r="LX164" s="5">
        <f t="shared" ca="1" si="1293"/>
        <v>1</v>
      </c>
      <c r="LY164" s="5" cm="1">
        <f t="array" aca="1" ref="LY164" ca="1">INDEX(i.meatgrid,$Q164,LY$7)</f>
        <v>1</v>
      </c>
      <c r="LZ164" s="5" cm="1">
        <f t="array" aca="1" ref="LZ164" ca="1">INDEX(i.meatgrid,$Q164,LZ$7)</f>
        <v>0</v>
      </c>
      <c r="MA164" s="5" cm="1">
        <f t="array" aca="1" ref="MA164" ca="1">INDEX(i.meatgrid,$Q164,MA$7)</f>
        <v>0</v>
      </c>
      <c r="MB164" s="5" cm="1">
        <f t="array" aca="1" ref="MB164" ca="1">INDEX(i.meatgrid,$Q164,MB$7)</f>
        <v>0</v>
      </c>
      <c r="MC164" s="5" cm="1">
        <f t="array" aca="1" ref="MC164" ca="1">INDEX(i.meatgrid,$Q164,MC$7)</f>
        <v>0</v>
      </c>
      <c r="MD164" s="5" cm="1">
        <f t="array" aca="1" ref="MD164" ca="1">INDEX(i.meatgrid,$Q164,MD$7)</f>
        <v>1</v>
      </c>
      <c r="ME164" s="5" cm="1">
        <f t="array" aca="1" ref="ME164" ca="1">INDEX(i.meatgrid,$Q164,ME$7)</f>
        <v>1</v>
      </c>
      <c r="MF164" s="5" cm="1">
        <f t="array" aca="1" ref="MF164" ca="1">INDEX(i.meatgrid,$Q164,MF$7)</f>
        <v>1</v>
      </c>
      <c r="MG164" s="19">
        <f t="shared" ca="1" si="1294"/>
        <v>1</v>
      </c>
      <c r="MH164" s="9"/>
      <c r="MI164" s="19" t="b">
        <f t="shared" ca="1" si="1295"/>
        <v>0</v>
      </c>
      <c r="MJ164" s="19" t="b">
        <f t="shared" ca="1" si="1295"/>
        <v>0</v>
      </c>
      <c r="MK164" s="19">
        <f t="shared" ca="1" si="1295"/>
        <v>1</v>
      </c>
      <c r="ML164" s="19">
        <f t="shared" ca="1" si="1295"/>
        <v>0.75</v>
      </c>
      <c r="MM164" s="19">
        <f t="shared" ca="1" si="1295"/>
        <v>0.75</v>
      </c>
      <c r="MN164" s="19">
        <f t="shared" ca="1" si="1295"/>
        <v>0.8</v>
      </c>
      <c r="MO164" s="19">
        <f t="shared" ca="1" si="1295"/>
        <v>0.82499999999999996</v>
      </c>
      <c r="MP164" s="19">
        <f t="shared" ca="1" si="1295"/>
        <v>0.875</v>
      </c>
      <c r="MQ164" s="19">
        <f t="shared" ca="1" si="1295"/>
        <v>0.9</v>
      </c>
      <c r="MR164" s="19">
        <f t="shared" ca="1" si="1295"/>
        <v>1</v>
      </c>
      <c r="MS164" s="19">
        <f t="shared" ca="1" si="1295"/>
        <v>0.875</v>
      </c>
      <c r="MT164" s="19" t="b">
        <f t="shared" ca="1" si="1295"/>
        <v>1</v>
      </c>
      <c r="MU164" s="19">
        <f t="shared" ca="1" si="1295"/>
        <v>74.989999999999995</v>
      </c>
      <c r="MV164" s="19" t="str">
        <f t="shared" ca="1" si="1295"/>
        <v>-</v>
      </c>
      <c r="MW164" s="19" t="str">
        <f t="shared" ca="1" si="1295"/>
        <v>-</v>
      </c>
      <c r="MX164" s="19" t="str">
        <f t="shared" ca="1" si="1295"/>
        <v>-</v>
      </c>
      <c r="MY164" s="19" t="str">
        <f t="shared" ca="1" si="1296"/>
        <v>-</v>
      </c>
      <c r="MZ164" s="19" t="str">
        <f t="shared" ca="1" si="1296"/>
        <v>-</v>
      </c>
      <c r="NA164" s="19" t="str">
        <f t="shared" ca="1" si="1296"/>
        <v>-</v>
      </c>
      <c r="NB164" s="19" t="str">
        <f t="shared" ca="1" si="1296"/>
        <v>-</v>
      </c>
      <c r="NC164" s="19">
        <f t="shared" ca="1" si="1296"/>
        <v>36.99</v>
      </c>
      <c r="ND164" s="19">
        <f t="shared" ca="1" si="1296"/>
        <v>36.99</v>
      </c>
      <c r="NE164" s="19" t="str">
        <f t="shared" ca="1" si="1296"/>
        <v>-</v>
      </c>
      <c r="NF164" s="19" t="str">
        <f t="shared" ca="1" si="1296"/>
        <v>-</v>
      </c>
      <c r="NG164" s="19" t="str">
        <f t="shared" ca="1" si="1296"/>
        <v>-</v>
      </c>
      <c r="NH164" s="19" t="str">
        <f t="shared" ca="1" si="1296"/>
        <v>-</v>
      </c>
      <c r="NI164" s="19" t="str">
        <f t="shared" ca="1" si="1296"/>
        <v>-</v>
      </c>
      <c r="NJ164" s="19">
        <f t="shared" ca="1" si="1296"/>
        <v>49.99</v>
      </c>
      <c r="NK164" s="19">
        <f t="shared" ca="1" si="1296"/>
        <v>49.99</v>
      </c>
      <c r="NL164" s="19">
        <f t="shared" ca="1" si="1296"/>
        <v>49.99</v>
      </c>
      <c r="NM164" s="19">
        <f t="shared" ca="1" si="1296"/>
        <v>49.99</v>
      </c>
      <c r="NN164" s="19">
        <f t="shared" ca="1" si="1296"/>
        <v>49.99</v>
      </c>
      <c r="NO164" s="19">
        <f t="shared" ca="1" si="1296"/>
        <v>49.99</v>
      </c>
      <c r="NP164" s="19">
        <f t="shared" ca="1" si="1296"/>
        <v>49.99</v>
      </c>
      <c r="NQ164" s="19">
        <f t="shared" ca="1" si="1296"/>
        <v>49.99</v>
      </c>
      <c r="NR164" s="19">
        <f t="shared" ca="1" si="1296"/>
        <v>412.99</v>
      </c>
      <c r="NS164" s="19">
        <f t="shared" ca="1" si="1296"/>
        <v>412.99</v>
      </c>
      <c r="NT164" s="19" t="str">
        <f t="shared" ca="1" si="1296"/>
        <v>-</v>
      </c>
      <c r="NU164" s="19" t="str">
        <f t="shared" ca="1" si="1296"/>
        <v>-</v>
      </c>
      <c r="NV164" s="19" t="str">
        <f t="shared" ca="1" si="1296"/>
        <v>-</v>
      </c>
      <c r="NW164" s="19" t="str">
        <f t="shared" ca="1" si="1296"/>
        <v>-</v>
      </c>
      <c r="NX164" s="19" t="str">
        <f t="shared" ca="1" si="1296"/>
        <v>-</v>
      </c>
      <c r="NY164" s="19">
        <f t="shared" ca="1" si="1296"/>
        <v>6.8900000000000006</v>
      </c>
      <c r="NZ164" s="19">
        <f t="shared" ca="1" si="1296"/>
        <v>6.8900000000000006</v>
      </c>
      <c r="OA164" s="19">
        <f t="shared" ca="1" si="1296"/>
        <v>6.8900000000000006</v>
      </c>
      <c r="OB164" s="19">
        <f t="shared" ca="1" si="1296"/>
        <v>6.8900000000000006</v>
      </c>
      <c r="OC164" s="19">
        <f t="shared" ca="1" si="1296"/>
        <v>6.8900000000000006</v>
      </c>
      <c r="OD164" s="19">
        <f t="shared" ca="1" si="1296"/>
        <v>6.8900000000000006</v>
      </c>
      <c r="OE164" s="19">
        <f t="shared" ca="1" si="1296"/>
        <v>6.8900000000000006</v>
      </c>
      <c r="OF164" s="19">
        <f t="shared" ca="1" si="1296"/>
        <v>6.8900000000000006</v>
      </c>
      <c r="OG164" s="19">
        <f t="shared" ca="1" si="1296"/>
        <v>346.99</v>
      </c>
      <c r="OH164" s="19">
        <f t="shared" ca="1" si="1296"/>
        <v>346.99</v>
      </c>
      <c r="OI164" s="19" t="str">
        <f t="shared" ca="1" si="1296"/>
        <v>-</v>
      </c>
      <c r="OJ164" s="19" t="str">
        <f t="shared" ca="1" si="1296"/>
        <v>-</v>
      </c>
      <c r="OK164" s="19" t="str">
        <f t="shared" ca="1" si="1296"/>
        <v>-</v>
      </c>
      <c r="OL164" s="19" t="str">
        <f t="shared" ca="1" si="1296"/>
        <v>-</v>
      </c>
      <c r="OM164" s="19" t="str">
        <f t="shared" ca="1" si="1296"/>
        <v>-</v>
      </c>
      <c r="ON164" s="19">
        <f t="shared" ca="1" si="1296"/>
        <v>0</v>
      </c>
      <c r="OO164" s="24">
        <v>0</v>
      </c>
    </row>
    <row r="165" spans="1:405" outlineLevel="2">
      <c r="A165" s="21">
        <f t="shared" si="158"/>
        <v>160</v>
      </c>
      <c r="B165" s="222">
        <f t="shared" ca="1" si="1309"/>
        <v>157</v>
      </c>
      <c r="C165">
        <v>204</v>
      </c>
      <c r="D165" s="144" t="str">
        <f t="shared" ca="1" si="1260"/>
        <v>GSM</v>
      </c>
      <c r="E165" t="b">
        <v>0</v>
      </c>
      <c r="F165" t="b">
        <v>0</v>
      </c>
      <c r="G165" t="b">
        <f t="shared" si="1261"/>
        <v>0</v>
      </c>
      <c r="H165" s="237">
        <f t="shared" ca="1" si="1310"/>
        <v>2</v>
      </c>
      <c r="I165" s="237">
        <f t="shared" ca="1" si="1310"/>
        <v>1</v>
      </c>
      <c r="J165" s="237" t="str">
        <f t="shared" ca="1" si="1310"/>
        <v/>
      </c>
      <c r="K165" s="237">
        <f t="shared" ca="1" si="1310"/>
        <v>2</v>
      </c>
      <c r="L165" s="237">
        <f t="shared" ca="1" si="1297"/>
        <v>2</v>
      </c>
      <c r="M165" s="237">
        <f t="shared" ca="1" si="1297"/>
        <v>3</v>
      </c>
      <c r="N165" s="237">
        <f t="shared" ca="1" si="1297"/>
        <v>3</v>
      </c>
      <c r="O165" s="237">
        <f t="shared" ca="1" si="1297"/>
        <v>1</v>
      </c>
      <c r="P165" s="237">
        <f t="shared" ca="1" si="1297"/>
        <v>1</v>
      </c>
      <c r="Q165" s="237">
        <f t="shared" ca="1" si="1297"/>
        <v>4</v>
      </c>
      <c r="R165" s="237">
        <f t="shared" ca="1" si="1297"/>
        <v>1</v>
      </c>
      <c r="S165" s="237">
        <f t="shared" ca="1" si="1297"/>
        <v>1</v>
      </c>
      <c r="T165" s="237">
        <f t="shared" ca="1" si="1297"/>
        <v>1</v>
      </c>
      <c r="U165" s="275"/>
      <c r="V165" s="275"/>
      <c r="W165" s="237">
        <f t="shared" ca="1" si="1298"/>
        <v>0</v>
      </c>
      <c r="X165" s="275"/>
      <c r="Y165" s="275">
        <f t="shared" ca="1" si="1299"/>
        <v>0</v>
      </c>
      <c r="Z165" s="275">
        <f t="shared" ca="1" si="1299"/>
        <v>0</v>
      </c>
      <c r="AA165" s="275">
        <f t="shared" ca="1" si="1299"/>
        <v>0</v>
      </c>
      <c r="AB165" s="275">
        <f t="shared" ca="1" si="1299"/>
        <v>0</v>
      </c>
      <c r="AC165" s="275">
        <f t="shared" ca="1" si="1299"/>
        <v>0</v>
      </c>
      <c r="AD165" s="275">
        <f t="shared" ca="1" si="1299"/>
        <v>0</v>
      </c>
      <c r="AE165" s="275">
        <f t="shared" ca="1" si="1299"/>
        <v>0</v>
      </c>
      <c r="AF165" s="144">
        <f ca="1">INDEX(CHOOSE($N165,DataAutumn!i.AdultDrys,DataWinter!i.AdultDrys,DataSpring!i.AdultDrys),1,$M165)</f>
        <v>3</v>
      </c>
      <c r="AG165" s="5">
        <f t="shared" ca="1" si="1262"/>
        <v>1</v>
      </c>
      <c r="AH165" s="5">
        <f t="shared" ca="1" si="1262"/>
        <v>1</v>
      </c>
      <c r="AI165" s="5">
        <f t="shared" ca="1" si="1263"/>
        <v>0</v>
      </c>
      <c r="AJ165">
        <f t="shared" ca="1" si="1264"/>
        <v>1</v>
      </c>
      <c r="AL165" s="231" t="str">
        <f ca="1">TEXT(LEFT(OFFSET(AL165,-1,0),5)+1,"00000")&amp;MID(OFFSET(AL165,-1,0),6,FIND(" ",OFFSET(AL165,-1,0),7)-5)
&amp; $D165           &amp; " Day"&amp;INDEX(i.DOY,$N165,1)              &amp; IF($IG165=0," FWM","")&amp;IF($IG165=1," MWM","")&amp;IF($IG165=5," Mat","")&amp;IF($IH165=TRUE,"&amp;BBT","    ")
&amp;INDEX(DataMaster!$B$98:$B$104,$Q165,0)    &amp;IF(JL165," SR"&amp;JM165,"")&amp; " WP"&amp;TEXT($LW165*100,"000p")           &amp; " MP"&amp;TEXT($LX165*100,"000p")           &amp; " GP"&amp;TEXT($MG165*100,"000p")
&amp; " (F"&amp;3+COUNTIF($CV165:$CY165,TRUE)&amp;3&amp;"N"&amp;$DM165&amp;$DN165&amp;")"</f>
        <v>00004 FeedSupply_DSP GSM Day204 MWM&amp;BBTPrime SR9.816 WP100p MP100p GP100p (F33N33)</v>
      </c>
      <c r="AM165" s="9" t="str">
        <f ca="1">IF(COUNTIF(AL$5:AL165,AL165)=1,"-","Dup")</f>
        <v>-</v>
      </c>
      <c r="AN165" s="9"/>
      <c r="AO165" s="237" t="str">
        <f t="shared" ca="1" si="1311"/>
        <v>-</v>
      </c>
      <c r="AP165" s="237" t="str">
        <f t="shared" ca="1" si="1311"/>
        <v>-</v>
      </c>
      <c r="AQ165" s="237" t="str">
        <f t="shared" ca="1" si="1311"/>
        <v>-</v>
      </c>
      <c r="AR165" s="237" t="str">
        <f t="shared" ca="1" si="1311"/>
        <v>-</v>
      </c>
      <c r="AS165" s="237" t="str">
        <f t="shared" ca="1" si="1311"/>
        <v>-</v>
      </c>
      <c r="AT165" s="237" t="str">
        <f t="shared" ca="1" si="1311"/>
        <v>-</v>
      </c>
      <c r="AU165" s="237" t="str">
        <f t="shared" ca="1" si="1311"/>
        <v>-</v>
      </c>
      <c r="AV165" s="237" t="str">
        <f t="shared" ca="1" si="1311"/>
        <v>-</v>
      </c>
      <c r="AW165" s="9"/>
      <c r="AX165" s="5" t="b">
        <f t="shared" ca="1" si="1265"/>
        <v>0</v>
      </c>
      <c r="AY165" s="5" t="str">
        <f t="shared" ca="1" si="1265"/>
        <v>-</v>
      </c>
      <c r="AZ165" s="5" t="b">
        <f t="shared" ca="1" si="1265"/>
        <v>0</v>
      </c>
      <c r="BA165" s="5" t="b">
        <f t="shared" ca="1" si="1265"/>
        <v>1</v>
      </c>
      <c r="BB165" s="5" t="b">
        <f t="shared" ca="1" si="1265"/>
        <v>1</v>
      </c>
      <c r="BC165" s="144">
        <f t="shared" ca="1" si="1265"/>
        <v>0</v>
      </c>
      <c r="BD165" s="19" t="b">
        <f t="shared" ca="1" si="1266"/>
        <v>1</v>
      </c>
      <c r="BE165" s="9"/>
      <c r="BF165" s="5" t="str">
        <f t="shared" ca="1" si="1267"/>
        <v>-</v>
      </c>
      <c r="BG165" s="19" t="str">
        <f t="shared" ca="1" si="1268"/>
        <v>-</v>
      </c>
      <c r="BH165" s="19" t="str">
        <f t="shared" ca="1" si="1268"/>
        <v>-</v>
      </c>
      <c r="BI165" s="19" t="str">
        <f t="shared" ca="1" si="1268"/>
        <v>-</v>
      </c>
      <c r="BJ165" s="5" t="str">
        <f t="shared" ca="1" si="1269"/>
        <v>-</v>
      </c>
      <c r="BK165" s="19" t="str">
        <f t="shared" ca="1" si="1270"/>
        <v>-</v>
      </c>
      <c r="BL165" s="5" t="str">
        <f t="shared" ca="1" si="1271"/>
        <v>-</v>
      </c>
      <c r="BM165" s="19" t="str">
        <f t="shared" ca="1" si="1272"/>
        <v>-</v>
      </c>
      <c r="BN165" s="19" t="str">
        <f t="shared" ca="1" si="1272"/>
        <v>-</v>
      </c>
      <c r="BO165" s="19" t="str">
        <f t="shared" ca="1" si="1272"/>
        <v>-</v>
      </c>
      <c r="BP165" s="5" t="str">
        <f t="shared" ca="1" si="1273"/>
        <v>-</v>
      </c>
      <c r="BQ165" s="9"/>
      <c r="BR165" s="19" t="str">
        <f t="shared" ca="1" si="1274"/>
        <v>-</v>
      </c>
      <c r="BS165" s="19" t="str">
        <f t="shared" ca="1" si="1274"/>
        <v>-</v>
      </c>
      <c r="BT165" s="19" t="str">
        <f t="shared" ca="1" si="1274"/>
        <v>-</v>
      </c>
      <c r="BU165" s="19" t="str">
        <f t="shared" ca="1" si="1274"/>
        <v>-</v>
      </c>
      <c r="BV165" s="19" t="str">
        <f t="shared" ca="1" si="1274"/>
        <v>-</v>
      </c>
      <c r="BW165" s="19" t="str">
        <f t="shared" ca="1" si="1274"/>
        <v>-</v>
      </c>
      <c r="BX165" s="19" t="str">
        <f t="shared" ca="1" si="1274"/>
        <v>-</v>
      </c>
      <c r="BY165" s="19" t="str">
        <f t="shared" ca="1" si="1274"/>
        <v>-</v>
      </c>
      <c r="BZ165" s="19" t="str">
        <f t="shared" ca="1" si="1274"/>
        <v>-</v>
      </c>
      <c r="CA165" s="19" t="str">
        <f t="shared" ca="1" si="1274"/>
        <v>-</v>
      </c>
      <c r="CB165" s="9"/>
      <c r="CC165" s="237" t="b">
        <f t="shared" ref="CC165:CG167" ca="1" si="1317">OFFSET(CC165,-1,0)</f>
        <v>1</v>
      </c>
      <c r="CD165" s="12" t="b">
        <v>0</v>
      </c>
      <c r="CE165" s="237" t="b">
        <f t="shared" ca="1" si="1317"/>
        <v>1</v>
      </c>
      <c r="CF165" s="251">
        <f t="shared" ca="1" si="1312"/>
        <v>34101</v>
      </c>
      <c r="CG165" s="237" t="b">
        <f t="shared" ca="1" si="1317"/>
        <v>0</v>
      </c>
      <c r="CH165" s="12" t="s">
        <v>34</v>
      </c>
      <c r="CI165" s="19" t="b">
        <f t="shared" ca="1" si="1300"/>
        <v>1</v>
      </c>
      <c r="CJ165" s="237">
        <f t="shared" ca="1" si="1313"/>
        <v>34104</v>
      </c>
      <c r="CK165" s="19" t="str">
        <f t="shared" ca="1" si="1300"/>
        <v>-</v>
      </c>
      <c r="CL165" s="19">
        <f t="shared" ca="1" si="1300"/>
        <v>1</v>
      </c>
      <c r="CM165" s="19">
        <f t="shared" ca="1" si="1300"/>
        <v>1</v>
      </c>
      <c r="CN165" s="9"/>
      <c r="CO165" s="444">
        <v>652</v>
      </c>
      <c r="CP165" s="444">
        <v>686</v>
      </c>
      <c r="CQ165" s="444">
        <v>721</v>
      </c>
      <c r="CR165" s="152">
        <v>378</v>
      </c>
      <c r="CS165" s="152">
        <v>413</v>
      </c>
      <c r="CT165" s="152">
        <v>448</v>
      </c>
      <c r="CU165" s="19" t="str">
        <f t="shared" ca="1" si="1276"/>
        <v>-</v>
      </c>
      <c r="CV165" s="12" t="b">
        <v>0</v>
      </c>
      <c r="CW165" s="12" t="b">
        <v>0</v>
      </c>
      <c r="CX165" s="12" t="b">
        <v>0</v>
      </c>
      <c r="CY165" s="12" t="b">
        <v>0</v>
      </c>
      <c r="CZ165" s="19" t="b">
        <f t="shared" ca="1" si="1276"/>
        <v>1</v>
      </c>
      <c r="DA165" s="19">
        <f t="shared" ca="1" si="1276"/>
        <v>0</v>
      </c>
      <c r="DB165" s="19">
        <f t="shared" ca="1" si="1276"/>
        <v>0</v>
      </c>
      <c r="DC165" s="19">
        <f t="shared" ca="1" si="1276"/>
        <v>0</v>
      </c>
      <c r="DD165" s="19">
        <f t="shared" ca="1" si="1276"/>
        <v>0</v>
      </c>
      <c r="DE165" s="19">
        <f t="shared" ca="1" si="1276"/>
        <v>0</v>
      </c>
      <c r="DF165" s="19">
        <f t="shared" ca="1" si="1276"/>
        <v>0</v>
      </c>
      <c r="DG165" s="19">
        <f t="shared" ca="1" si="1276"/>
        <v>0</v>
      </c>
      <c r="DH165" s="19">
        <f t="shared" ca="1" si="1276"/>
        <v>0</v>
      </c>
      <c r="DI165" s="19">
        <f t="shared" ca="1" si="1276"/>
        <v>0</v>
      </c>
      <c r="DJ165" s="19">
        <f t="shared" ca="1" si="1276"/>
        <v>0</v>
      </c>
      <c r="DK165" s="19">
        <f t="shared" ca="1" si="1276"/>
        <v>0</v>
      </c>
      <c r="DL165" s="19">
        <f t="shared" ca="1" si="1277"/>
        <v>0</v>
      </c>
      <c r="DM165" s="12">
        <v>3</v>
      </c>
      <c r="DN165" s="12">
        <v>3</v>
      </c>
      <c r="DO165" s="19">
        <f t="shared" ca="1" si="1314"/>
        <v>0</v>
      </c>
      <c r="DP165" s="12">
        <v>1</v>
      </c>
      <c r="DQ165" s="12">
        <v>-1</v>
      </c>
      <c r="DR165" s="19" t="str">
        <f t="shared" ca="1" si="1277"/>
        <v>-</v>
      </c>
      <c r="DS165" s="19" t="str">
        <f t="shared" ca="1" si="1277"/>
        <v>-</v>
      </c>
      <c r="DT165" s="19" t="str">
        <f t="shared" ca="1" si="1277"/>
        <v>-</v>
      </c>
      <c r="DU165" s="251">
        <f t="shared" ca="1" si="1301"/>
        <v>0</v>
      </c>
      <c r="DV165" s="251">
        <f t="shared" si="1315"/>
        <v>1</v>
      </c>
      <c r="DW165" s="251">
        <f t="shared" si="1302"/>
        <v>-1</v>
      </c>
      <c r="DX165" s="19" t="str">
        <f t="shared" ca="1" si="1277"/>
        <v>-</v>
      </c>
      <c r="DY165" s="19" t="str">
        <f t="shared" ca="1" si="1277"/>
        <v>-</v>
      </c>
      <c r="DZ165" s="19" t="str">
        <f t="shared" ca="1" si="1277"/>
        <v>-</v>
      </c>
      <c r="EA165" s="19" t="str">
        <f t="shared" ca="1" si="1277"/>
        <v>-</v>
      </c>
      <c r="EB165" s="19" t="str">
        <f t="shared" ca="1" si="1277"/>
        <v>-</v>
      </c>
      <c r="EC165" s="19" t="str">
        <f t="shared" ca="1" si="1277"/>
        <v>-</v>
      </c>
      <c r="ED165" s="19">
        <f t="shared" ca="1" si="1277"/>
        <v>0</v>
      </c>
      <c r="EE165" s="19">
        <f t="shared" ca="1" si="1277"/>
        <v>0</v>
      </c>
      <c r="EF165" s="19">
        <f t="shared" ca="1" si="1277"/>
        <v>0</v>
      </c>
      <c r="EG165" s="19">
        <f t="shared" ca="1" si="1277"/>
        <v>0</v>
      </c>
      <c r="EH165" s="19">
        <f t="shared" ca="1" si="1277"/>
        <v>0</v>
      </c>
      <c r="EI165" s="19">
        <f t="shared" ca="1" si="1277"/>
        <v>0</v>
      </c>
      <c r="EJ165" s="19">
        <f t="shared" ca="1" si="1277"/>
        <v>0</v>
      </c>
      <c r="EK165" s="19">
        <f t="shared" ca="1" si="1277"/>
        <v>0</v>
      </c>
      <c r="EL165" s="19">
        <f t="shared" ca="1" si="1277"/>
        <v>0</v>
      </c>
      <c r="EM165" s="19">
        <f t="shared" ca="1" si="1277"/>
        <v>0</v>
      </c>
      <c r="EN165" s="19">
        <f t="shared" ca="1" si="1277"/>
        <v>0</v>
      </c>
      <c r="EO165" s="19">
        <f t="shared" ca="1" si="1277"/>
        <v>0</v>
      </c>
      <c r="EP165" s="19">
        <f t="shared" ca="1" si="1277"/>
        <v>0</v>
      </c>
      <c r="EQ165" s="19">
        <f t="shared" ca="1" si="1277"/>
        <v>0</v>
      </c>
      <c r="ER165" s="19">
        <f t="shared" ca="1" si="1277"/>
        <v>0</v>
      </c>
      <c r="ES165" s="19">
        <f t="shared" ca="1" si="1277"/>
        <v>0</v>
      </c>
      <c r="ET165" s="19">
        <f t="shared" ca="1" si="1278"/>
        <v>0</v>
      </c>
      <c r="EU165" s="19">
        <f t="shared" ca="1" si="1278"/>
        <v>0</v>
      </c>
      <c r="EV165" s="19">
        <f t="shared" ca="1" si="1278"/>
        <v>0</v>
      </c>
      <c r="EW165" s="19">
        <f t="shared" ca="1" si="1278"/>
        <v>0</v>
      </c>
      <c r="EX165" s="19">
        <f t="shared" ca="1" si="1278"/>
        <v>0</v>
      </c>
      <c r="EY165" s="19">
        <f t="shared" ca="1" si="1278"/>
        <v>0</v>
      </c>
      <c r="EZ165" s="19">
        <f t="shared" ca="1" si="1278"/>
        <v>0</v>
      </c>
      <c r="FA165" s="19">
        <f t="shared" ca="1" si="1278"/>
        <v>0</v>
      </c>
      <c r="FB165" s="19">
        <f t="shared" ca="1" si="1278"/>
        <v>0</v>
      </c>
      <c r="FC165" s="19">
        <f t="shared" ca="1" si="1278"/>
        <v>0</v>
      </c>
      <c r="FD165" s="19">
        <f t="shared" ca="1" si="1278"/>
        <v>0</v>
      </c>
      <c r="FE165" s="19">
        <f t="shared" ca="1" si="1278"/>
        <v>0</v>
      </c>
      <c r="FF165" s="19">
        <f t="shared" ca="1" si="1278"/>
        <v>0</v>
      </c>
      <c r="FG165" s="19">
        <f t="shared" ca="1" si="1278"/>
        <v>0</v>
      </c>
      <c r="FH165" s="19">
        <f t="shared" ca="1" si="1278"/>
        <v>0</v>
      </c>
      <c r="FI165" s="19">
        <f t="shared" ca="1" si="1278"/>
        <v>0</v>
      </c>
      <c r="FJ165" s="19">
        <f t="shared" ca="1" si="1279"/>
        <v>0</v>
      </c>
      <c r="FK165" s="19">
        <f t="shared" ca="1" si="1279"/>
        <v>0</v>
      </c>
      <c r="FL165" s="19">
        <f t="shared" ca="1" si="1279"/>
        <v>0</v>
      </c>
      <c r="FM165" s="19">
        <f t="shared" ca="1" si="1279"/>
        <v>0</v>
      </c>
      <c r="FN165" s="19">
        <f t="shared" ca="1" si="1279"/>
        <v>0</v>
      </c>
      <c r="FO165" s="19">
        <f t="shared" ca="1" si="1279"/>
        <v>0</v>
      </c>
      <c r="FP165" s="19">
        <f t="shared" ca="1" si="1279"/>
        <v>0</v>
      </c>
      <c r="FQ165" s="19">
        <f t="shared" ca="1" si="1279"/>
        <v>0</v>
      </c>
      <c r="FR165" s="19">
        <f t="shared" ca="1" si="1279"/>
        <v>0</v>
      </c>
      <c r="FS165" s="19">
        <f t="shared" ca="1" si="1279"/>
        <v>0</v>
      </c>
      <c r="FT165" s="19">
        <f t="shared" ca="1" si="1279"/>
        <v>0</v>
      </c>
      <c r="FU165" s="19">
        <f t="shared" ca="1" si="1279"/>
        <v>0</v>
      </c>
      <c r="FV165" s="19">
        <f t="shared" ca="1" si="1279"/>
        <v>0</v>
      </c>
      <c r="FW165" s="19">
        <f t="shared" ca="1" si="1279"/>
        <v>0</v>
      </c>
      <c r="FX165" s="19">
        <f t="shared" ca="1" si="1279"/>
        <v>0</v>
      </c>
      <c r="FY165" s="19">
        <f t="shared" ca="1" si="1279"/>
        <v>0</v>
      </c>
      <c r="FZ165" s="19">
        <f t="shared" ca="1" si="1279"/>
        <v>0</v>
      </c>
      <c r="GA165" s="19">
        <f t="shared" ca="1" si="1279"/>
        <v>0</v>
      </c>
      <c r="GB165" s="19">
        <f t="shared" ca="1" si="1279"/>
        <v>0</v>
      </c>
      <c r="GC165" s="19">
        <f t="shared" ca="1" si="1279"/>
        <v>0</v>
      </c>
      <c r="GD165" s="19">
        <f t="shared" ca="1" si="1279"/>
        <v>0</v>
      </c>
      <c r="GE165" s="19">
        <f t="shared" ca="1" si="1279"/>
        <v>0</v>
      </c>
      <c r="GF165" s="19">
        <f t="shared" ca="1" si="1279"/>
        <v>0</v>
      </c>
      <c r="GG165" s="19">
        <f t="shared" ca="1" si="1279"/>
        <v>0</v>
      </c>
      <c r="GH165" s="19">
        <f t="shared" ca="1" si="1279"/>
        <v>0</v>
      </c>
      <c r="GI165" s="19">
        <f t="shared" ca="1" si="1279"/>
        <v>0</v>
      </c>
      <c r="GJ165" s="19">
        <f t="shared" ca="1" si="1279"/>
        <v>0</v>
      </c>
      <c r="GK165" s="19">
        <f t="shared" ca="1" si="1279"/>
        <v>0</v>
      </c>
      <c r="GL165" s="19">
        <f t="shared" ca="1" si="1279"/>
        <v>0</v>
      </c>
      <c r="GM165" s="19">
        <f t="shared" ca="1" si="1279"/>
        <v>0</v>
      </c>
      <c r="GN165" s="19">
        <f t="shared" ca="1" si="1279"/>
        <v>0</v>
      </c>
      <c r="GO165" s="19">
        <f t="shared" ca="1" si="1279"/>
        <v>0</v>
      </c>
      <c r="GP165" s="19">
        <f t="shared" ca="1" si="1279"/>
        <v>0</v>
      </c>
      <c r="GQ165" s="19">
        <f t="shared" ca="1" si="1279"/>
        <v>0</v>
      </c>
      <c r="GR165" s="19">
        <f t="shared" ca="1" si="1279"/>
        <v>0</v>
      </c>
      <c r="GS165" s="19">
        <f t="shared" ca="1" si="1279"/>
        <v>0</v>
      </c>
      <c r="GT165" s="19">
        <f t="shared" ca="1" si="1279"/>
        <v>0</v>
      </c>
      <c r="GU165" s="19">
        <f t="shared" ca="1" si="1279"/>
        <v>0</v>
      </c>
      <c r="GV165" s="19">
        <f t="shared" ca="1" si="1279"/>
        <v>0</v>
      </c>
      <c r="GW165" s="19">
        <f t="shared" ca="1" si="1279"/>
        <v>0</v>
      </c>
      <c r="GX165" s="19">
        <f t="shared" ca="1" si="1279"/>
        <v>0</v>
      </c>
      <c r="GY165" s="19">
        <f t="shared" ca="1" si="1279"/>
        <v>0</v>
      </c>
      <c r="GZ165" s="19">
        <f t="shared" ca="1" si="1279"/>
        <v>0</v>
      </c>
      <c r="HA165" s="19">
        <f t="shared" ca="1" si="1279"/>
        <v>0</v>
      </c>
      <c r="HB165" s="19">
        <f t="shared" ca="1" si="1279"/>
        <v>0</v>
      </c>
      <c r="HC165" s="19">
        <f t="shared" ca="1" si="1279"/>
        <v>0</v>
      </c>
      <c r="HD165" s="19">
        <f t="shared" ca="1" si="1279"/>
        <v>0</v>
      </c>
      <c r="HE165" s="19">
        <f t="shared" ca="1" si="1279"/>
        <v>0</v>
      </c>
      <c r="HF165" s="19">
        <f t="shared" ca="1" si="1279"/>
        <v>0</v>
      </c>
      <c r="HG165" s="19">
        <f t="shared" ca="1" si="1279"/>
        <v>0</v>
      </c>
      <c r="HH165" s="19">
        <f t="shared" ca="1" si="1279"/>
        <v>0</v>
      </c>
      <c r="HI165" s="19">
        <f t="shared" ca="1" si="1279"/>
        <v>0</v>
      </c>
      <c r="HJ165" s="19">
        <f t="shared" ca="1" si="1279"/>
        <v>0</v>
      </c>
      <c r="HK165" s="19">
        <f t="shared" ca="1" si="1279"/>
        <v>0</v>
      </c>
      <c r="HL165" s="19">
        <f t="shared" ca="1" si="1280"/>
        <v>0</v>
      </c>
      <c r="HM165" s="19">
        <f t="shared" ca="1" si="1280"/>
        <v>0</v>
      </c>
      <c r="HN165" s="19">
        <f t="shared" ca="1" si="1280"/>
        <v>0</v>
      </c>
      <c r="HO165" s="19">
        <f t="shared" ca="1" si="1280"/>
        <v>0</v>
      </c>
      <c r="HP165" s="19">
        <f t="shared" ca="1" si="1280"/>
        <v>0</v>
      </c>
      <c r="HQ165" s="19">
        <f t="shared" ca="1" si="1280"/>
        <v>0</v>
      </c>
      <c r="HR165" s="19">
        <f t="shared" ca="1" si="1280"/>
        <v>0</v>
      </c>
      <c r="HS165" s="19">
        <f t="shared" ca="1" si="1280"/>
        <v>0</v>
      </c>
      <c r="HT165" s="19">
        <f t="shared" ca="1" si="1280"/>
        <v>0</v>
      </c>
      <c r="HU165" s="19">
        <f t="shared" ca="1" si="1280"/>
        <v>0</v>
      </c>
      <c r="HV165" s="19">
        <f t="shared" ca="1" si="1280"/>
        <v>0</v>
      </c>
      <c r="HW165" s="19">
        <f t="shared" ca="1" si="1280"/>
        <v>0</v>
      </c>
      <c r="HX165" s="19">
        <f t="shared" ca="1" si="1280"/>
        <v>0</v>
      </c>
      <c r="HY165" s="19">
        <f t="shared" ca="1" si="1280"/>
        <v>0</v>
      </c>
      <c r="HZ165" s="19">
        <f t="shared" ca="1" si="1280"/>
        <v>0</v>
      </c>
      <c r="IA165" s="19">
        <f t="shared" ca="1" si="1280"/>
        <v>0</v>
      </c>
      <c r="IB165" s="19">
        <f t="shared" ca="1" si="1280"/>
        <v>0</v>
      </c>
      <c r="IC165" s="19">
        <f t="shared" ca="1" si="1280"/>
        <v>0</v>
      </c>
      <c r="ID165" s="19">
        <f t="shared" ca="1" si="1280"/>
        <v>0</v>
      </c>
      <c r="IE165" s="5">
        <f t="shared" ca="1" si="1281"/>
        <v>67</v>
      </c>
      <c r="IF165" s="9"/>
      <c r="IG165" s="5">
        <f t="shared" ca="1" si="1282"/>
        <v>1</v>
      </c>
      <c r="IH165" s="5" t="b">
        <f t="shared" ca="1" si="1282"/>
        <v>1</v>
      </c>
      <c r="II165" s="19">
        <f t="shared" ca="1" si="1283"/>
        <v>0</v>
      </c>
      <c r="IJ165" s="5">
        <f t="shared" ca="1" si="1282"/>
        <v>55</v>
      </c>
      <c r="IK165" s="19">
        <f t="shared" ca="1" si="1283"/>
        <v>1</v>
      </c>
      <c r="IL165" s="19">
        <f t="shared" ca="1" si="1283"/>
        <v>0</v>
      </c>
      <c r="IM165" s="19">
        <f t="shared" ca="1" si="1283"/>
        <v>0</v>
      </c>
      <c r="IN165" s="19">
        <f t="shared" ca="1" si="1283"/>
        <v>0</v>
      </c>
      <c r="IO165" s="19">
        <f t="shared" ca="1" si="1283"/>
        <v>0</v>
      </c>
      <c r="IP165" s="19">
        <f t="shared" ca="1" si="1283"/>
        <v>0</v>
      </c>
      <c r="IQ165" s="19">
        <f t="shared" ca="1" si="1283"/>
        <v>0</v>
      </c>
      <c r="IR165" s="19">
        <f t="shared" ca="1" si="1283"/>
        <v>0</v>
      </c>
      <c r="IS165" s="19">
        <f t="shared" ca="1" si="1283"/>
        <v>0</v>
      </c>
      <c r="IT165" s="19">
        <f t="shared" ca="1" si="1283"/>
        <v>0</v>
      </c>
      <c r="IU165" s="19">
        <f t="shared" ca="1" si="1283"/>
        <v>0</v>
      </c>
      <c r="IV165" s="19">
        <f t="shared" ca="1" si="1283"/>
        <v>0</v>
      </c>
      <c r="IW165" s="19">
        <f t="shared" ca="1" si="1283"/>
        <v>0</v>
      </c>
      <c r="IX165" s="19">
        <f t="shared" ca="1" si="1283"/>
        <v>0</v>
      </c>
      <c r="IY165" s="19">
        <f t="shared" ca="1" si="1283"/>
        <v>0</v>
      </c>
      <c r="IZ165" s="19">
        <f t="shared" ca="1" si="1283"/>
        <v>0</v>
      </c>
      <c r="JA165" s="19">
        <f t="shared" ca="1" si="1283"/>
        <v>0</v>
      </c>
      <c r="JB165" s="19">
        <f t="shared" ca="1" si="1283"/>
        <v>0</v>
      </c>
      <c r="JC165" s="19">
        <f t="shared" ca="1" si="1283"/>
        <v>0</v>
      </c>
      <c r="JD165" s="19">
        <f t="shared" ca="1" si="1283"/>
        <v>0</v>
      </c>
      <c r="JE165" s="19">
        <f t="shared" ca="1" si="1283"/>
        <v>0</v>
      </c>
      <c r="JF165" s="19">
        <f t="shared" ca="1" si="1283"/>
        <v>0</v>
      </c>
      <c r="JG165" s="19">
        <f t="shared" ca="1" si="1283"/>
        <v>1</v>
      </c>
      <c r="JH165" s="19">
        <f t="shared" ca="1" si="1283"/>
        <v>0</v>
      </c>
      <c r="JI165" s="19">
        <f t="shared" ca="1" si="1283"/>
        <v>1</v>
      </c>
      <c r="JJ165" s="9"/>
      <c r="JK165" s="5" t="b">
        <f t="shared" ca="1" si="1284"/>
        <v>0</v>
      </c>
      <c r="JL165" s="19" t="b">
        <f t="shared" ca="1" si="1303"/>
        <v>1</v>
      </c>
      <c r="JM165" s="19">
        <f t="shared" ca="1" si="1303"/>
        <v>9.8159999999999989</v>
      </c>
      <c r="JN165" s="5" t="b">
        <f t="shared" ca="1" si="1285"/>
        <v>0</v>
      </c>
      <c r="JO165" s="5" t="b">
        <f t="shared" ca="1" si="1285"/>
        <v>0</v>
      </c>
      <c r="JP165" s="5" t="b">
        <f t="shared" ca="1" si="1285"/>
        <v>1</v>
      </c>
      <c r="JQ165" s="144">
        <f t="shared" ca="1" si="1304"/>
        <v>1</v>
      </c>
      <c r="JR165" s="144">
        <f t="shared" ca="1" si="1304"/>
        <v>1</v>
      </c>
      <c r="JS165" s="19" t="str">
        <f t="shared" ca="1" si="1305"/>
        <v>-</v>
      </c>
      <c r="JT165" s="19" t="str">
        <f t="shared" ca="1" si="1305"/>
        <v>-</v>
      </c>
      <c r="JU165" s="19" t="str">
        <f t="shared" ca="1" si="1305"/>
        <v>-</v>
      </c>
      <c r="JV165" s="19" t="str">
        <f t="shared" ca="1" si="1305"/>
        <v>-</v>
      </c>
      <c r="JW165" s="19">
        <f t="shared" ca="1" si="1305"/>
        <v>1</v>
      </c>
      <c r="JX165" s="19">
        <f t="shared" ca="1" si="1305"/>
        <v>0.66</v>
      </c>
      <c r="JY165" s="19" t="str">
        <f t="shared" ca="1" si="1305"/>
        <v>-</v>
      </c>
      <c r="JZ165" s="5" t="b" cm="1">
        <f t="array" aca="1" ref="JZ165" ca="1">IF(OR(KA165:KH165&lt;&gt;"-"),TRUE,"-")</f>
        <v>1</v>
      </c>
      <c r="KA165" s="237">
        <f t="shared" ca="1" si="1316"/>
        <v>2</v>
      </c>
      <c r="KB165" s="237">
        <f t="shared" ca="1" si="1316"/>
        <v>2</v>
      </c>
      <c r="KC165" s="237">
        <f t="shared" ca="1" si="1316"/>
        <v>2</v>
      </c>
      <c r="KD165" s="237">
        <f t="shared" ca="1" si="1316"/>
        <v>2</v>
      </c>
      <c r="KE165" s="237">
        <f t="shared" ca="1" si="1316"/>
        <v>2</v>
      </c>
      <c r="KF165" s="237">
        <f t="shared" ca="1" si="1316"/>
        <v>2</v>
      </c>
      <c r="KG165" s="237">
        <f t="shared" ca="1" si="1316"/>
        <v>2</v>
      </c>
      <c r="KH165" s="237">
        <f t="shared" ca="1" si="1316"/>
        <v>2</v>
      </c>
      <c r="KI165" s="5" t="str">
        <f t="array" aca="1" ref="KI165" ca="1">IF(OR(KJ165:KP165&lt;&gt;"-"),TRUE,"-")</f>
        <v>-</v>
      </c>
      <c r="KJ165" s="19" t="str">
        <f t="shared" ca="1" si="1307"/>
        <v>-</v>
      </c>
      <c r="KK165" s="19" t="str">
        <f t="shared" ca="1" si="1307"/>
        <v>-</v>
      </c>
      <c r="KL165" s="19" t="str">
        <f t="shared" ca="1" si="1307"/>
        <v>-</v>
      </c>
      <c r="KM165" s="19" t="str">
        <f t="shared" ca="1" si="1307"/>
        <v>-</v>
      </c>
      <c r="KN165" s="19" t="str">
        <f t="shared" ca="1" si="1307"/>
        <v>-</v>
      </c>
      <c r="KO165" s="19" t="str">
        <f t="shared" ca="1" si="1307"/>
        <v>-</v>
      </c>
      <c r="KP165" s="19" t="str">
        <f t="shared" ca="1" si="1307"/>
        <v>-</v>
      </c>
      <c r="KQ165" s="19" t="b">
        <f t="shared" ca="1" si="1307"/>
        <v>0</v>
      </c>
      <c r="KR165" s="144">
        <f t="shared" ca="1" si="1287"/>
        <v>2</v>
      </c>
      <c r="KS165" s="19">
        <f t="shared" ca="1" si="1307"/>
        <v>2</v>
      </c>
      <c r="KT165" s="19" t="b">
        <f t="shared" ca="1" si="1307"/>
        <v>0</v>
      </c>
      <c r="KU165" s="19" t="str">
        <f t="shared" ca="1" si="1307"/>
        <v>-</v>
      </c>
      <c r="KV165" s="5" t="str">
        <f t="shared" ca="1" si="1288"/>
        <v>-</v>
      </c>
      <c r="KW165" s="5" t="str">
        <f t="shared" ca="1" si="1288"/>
        <v>-</v>
      </c>
      <c r="KX165" s="5" t="str">
        <f t="shared" ca="1" si="1288"/>
        <v>-</v>
      </c>
      <c r="KY165" s="5" t="str">
        <f t="shared" ca="1" si="1288"/>
        <v>-</v>
      </c>
      <c r="KZ165" s="19" t="b">
        <f t="shared" ca="1" si="1308"/>
        <v>0</v>
      </c>
      <c r="LA165" s="19" t="str">
        <f t="shared" ca="1" si="1308"/>
        <v>-</v>
      </c>
      <c r="LB165" s="19" t="str">
        <f t="shared" ca="1" si="1308"/>
        <v>-</v>
      </c>
      <c r="LC165" s="19" t="b">
        <f t="shared" ca="1" si="1308"/>
        <v>1</v>
      </c>
      <c r="LD165" s="19">
        <f t="shared" ca="1" si="1308"/>
        <v>0.75</v>
      </c>
      <c r="LE165" s="19">
        <f t="shared" ca="1" si="1308"/>
        <v>0.75</v>
      </c>
      <c r="LF165" s="19">
        <f t="shared" ca="1" si="1308"/>
        <v>0.99</v>
      </c>
      <c r="LG165" s="19">
        <f t="shared" ca="1" si="1308"/>
        <v>0.5</v>
      </c>
      <c r="LH165" s="19">
        <f t="shared" ca="1" si="1308"/>
        <v>0</v>
      </c>
      <c r="LI165" s="19">
        <f t="shared" ca="1" si="1308"/>
        <v>0</v>
      </c>
      <c r="LJ165" s="19" t="str">
        <f t="shared" ca="1" si="1308"/>
        <v>-</v>
      </c>
      <c r="LK165" s="5" t="str" cm="1">
        <f t="array" aca="1" ref="LK165" ca="1">INDEX(i.meatgrid,$Q165,LK$7)</f>
        <v>-</v>
      </c>
      <c r="LL165" s="19" t="str">
        <f t="shared" ca="1" si="1289"/>
        <v>-</v>
      </c>
      <c r="LM165" s="5">
        <f t="shared" ca="1" si="1290"/>
        <v>1</v>
      </c>
      <c r="LN165" s="9"/>
      <c r="LO165" s="19">
        <f t="shared" ca="1" si="1289"/>
        <v>70</v>
      </c>
      <c r="LP165" s="19">
        <f t="shared" ca="1" si="1291"/>
        <v>50</v>
      </c>
      <c r="LQ165" s="19">
        <f t="shared" ca="1" si="1291"/>
        <v>80</v>
      </c>
      <c r="LR165" s="19">
        <f t="shared" ca="1" si="1291"/>
        <v>50</v>
      </c>
      <c r="LS165" s="5" t="b" cm="1">
        <f t="array" aca="1" ref="LS165" ca="1">INDEX(i.meatgrid,$Q165,LS$7)</f>
        <v>0</v>
      </c>
      <c r="LT165" s="5" t="b" cm="1">
        <f t="array" aca="1" ref="LT165" ca="1">INDEX(i.meatgrid,$Q165,LT$7)</f>
        <v>0</v>
      </c>
      <c r="LU165" s="5" cm="1">
        <f t="array" aca="1" ref="LU165" ca="1">INDEX(i.meatgrid,$Q165,LU$7)</f>
        <v>40</v>
      </c>
      <c r="LV165" s="5" t="str" cm="1">
        <f t="array" aca="1" ref="LV165" ca="1">INDEX(i.meatgrid,$Q165,LV$7)</f>
        <v>-</v>
      </c>
      <c r="LW165" s="19">
        <f t="shared" ca="1" si="1292"/>
        <v>1</v>
      </c>
      <c r="LX165" s="5">
        <f t="shared" ca="1" si="1293"/>
        <v>1</v>
      </c>
      <c r="LY165" s="5" cm="1">
        <f t="array" aca="1" ref="LY165" ca="1">INDEX(i.meatgrid,$Q165,LY$7)</f>
        <v>1</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19">
        <f t="shared" ca="1" si="1294"/>
        <v>1</v>
      </c>
      <c r="MH165" s="9"/>
      <c r="MI165" s="19" t="b">
        <f t="shared" ca="1" si="1295"/>
        <v>0</v>
      </c>
      <c r="MJ165" s="19" t="b">
        <f t="shared" ca="1" si="1295"/>
        <v>0</v>
      </c>
      <c r="MK165" s="19">
        <f t="shared" ca="1" si="1295"/>
        <v>1</v>
      </c>
      <c r="ML165" s="19">
        <f t="shared" ca="1" si="1295"/>
        <v>0.75</v>
      </c>
      <c r="MM165" s="19">
        <f t="shared" ca="1" si="1295"/>
        <v>0.75</v>
      </c>
      <c r="MN165" s="19">
        <f t="shared" ca="1" si="1295"/>
        <v>0.8</v>
      </c>
      <c r="MO165" s="19">
        <f t="shared" ca="1" si="1295"/>
        <v>0.82499999999999996</v>
      </c>
      <c r="MP165" s="19">
        <f t="shared" ca="1" si="1295"/>
        <v>0.875</v>
      </c>
      <c r="MQ165" s="19">
        <f t="shared" ca="1" si="1295"/>
        <v>0.9</v>
      </c>
      <c r="MR165" s="19">
        <f t="shared" ca="1" si="1295"/>
        <v>1</v>
      </c>
      <c r="MS165" s="19">
        <f t="shared" ca="1" si="1295"/>
        <v>0.875</v>
      </c>
      <c r="MT165" s="19" t="b">
        <f t="shared" ca="1" si="1295"/>
        <v>1</v>
      </c>
      <c r="MU165" s="19">
        <f t="shared" ca="1" si="1295"/>
        <v>74.989999999999995</v>
      </c>
      <c r="MV165" s="19" t="str">
        <f t="shared" ca="1" si="1295"/>
        <v>-</v>
      </c>
      <c r="MW165" s="19" t="str">
        <f t="shared" ca="1" si="1295"/>
        <v>-</v>
      </c>
      <c r="MX165" s="19" t="str">
        <f t="shared" ca="1" si="1295"/>
        <v>-</v>
      </c>
      <c r="MY165" s="19" t="str">
        <f t="shared" ca="1" si="1296"/>
        <v>-</v>
      </c>
      <c r="MZ165" s="19" t="str">
        <f t="shared" ca="1" si="1296"/>
        <v>-</v>
      </c>
      <c r="NA165" s="19" t="str">
        <f t="shared" ca="1" si="1296"/>
        <v>-</v>
      </c>
      <c r="NB165" s="19" t="str">
        <f t="shared" ca="1" si="1296"/>
        <v>-</v>
      </c>
      <c r="NC165" s="19">
        <f t="shared" ca="1" si="1296"/>
        <v>36.99</v>
      </c>
      <c r="ND165" s="19">
        <f t="shared" ca="1" si="1296"/>
        <v>36.99</v>
      </c>
      <c r="NE165" s="19" t="str">
        <f t="shared" ca="1" si="1296"/>
        <v>-</v>
      </c>
      <c r="NF165" s="19" t="str">
        <f t="shared" ca="1" si="1296"/>
        <v>-</v>
      </c>
      <c r="NG165" s="19" t="str">
        <f t="shared" ca="1" si="1296"/>
        <v>-</v>
      </c>
      <c r="NH165" s="19" t="str">
        <f t="shared" ca="1" si="1296"/>
        <v>-</v>
      </c>
      <c r="NI165" s="19" t="str">
        <f t="shared" ca="1" si="1296"/>
        <v>-</v>
      </c>
      <c r="NJ165" s="19">
        <f t="shared" ca="1" si="1296"/>
        <v>49.99</v>
      </c>
      <c r="NK165" s="19">
        <f t="shared" ca="1" si="1296"/>
        <v>49.99</v>
      </c>
      <c r="NL165" s="19">
        <f t="shared" ca="1" si="1296"/>
        <v>49.99</v>
      </c>
      <c r="NM165" s="19">
        <f t="shared" ca="1" si="1296"/>
        <v>49.99</v>
      </c>
      <c r="NN165" s="19">
        <f t="shared" ca="1" si="1296"/>
        <v>49.99</v>
      </c>
      <c r="NO165" s="19">
        <f t="shared" ca="1" si="1296"/>
        <v>49.99</v>
      </c>
      <c r="NP165" s="19">
        <f t="shared" ca="1" si="1296"/>
        <v>49.99</v>
      </c>
      <c r="NQ165" s="19">
        <f t="shared" ca="1" si="1296"/>
        <v>49.99</v>
      </c>
      <c r="NR165" s="19">
        <f t="shared" ca="1" si="1296"/>
        <v>412.99</v>
      </c>
      <c r="NS165" s="19">
        <f t="shared" ca="1" si="1296"/>
        <v>412.99</v>
      </c>
      <c r="NT165" s="19" t="str">
        <f t="shared" ca="1" si="1296"/>
        <v>-</v>
      </c>
      <c r="NU165" s="19" t="str">
        <f t="shared" ca="1" si="1296"/>
        <v>-</v>
      </c>
      <c r="NV165" s="19" t="str">
        <f t="shared" ca="1" si="1296"/>
        <v>-</v>
      </c>
      <c r="NW165" s="19" t="str">
        <f t="shared" ca="1" si="1296"/>
        <v>-</v>
      </c>
      <c r="NX165" s="19" t="str">
        <f t="shared" ca="1" si="1296"/>
        <v>-</v>
      </c>
      <c r="NY165" s="19">
        <f t="shared" ca="1" si="1296"/>
        <v>6.8900000000000006</v>
      </c>
      <c r="NZ165" s="19">
        <f t="shared" ca="1" si="1296"/>
        <v>6.8900000000000006</v>
      </c>
      <c r="OA165" s="19">
        <f t="shared" ca="1" si="1296"/>
        <v>6.8900000000000006</v>
      </c>
      <c r="OB165" s="19">
        <f t="shared" ca="1" si="1296"/>
        <v>6.8900000000000006</v>
      </c>
      <c r="OC165" s="19">
        <f t="shared" ca="1" si="1296"/>
        <v>6.8900000000000006</v>
      </c>
      <c r="OD165" s="19">
        <f t="shared" ca="1" si="1296"/>
        <v>6.8900000000000006</v>
      </c>
      <c r="OE165" s="19">
        <f t="shared" ca="1" si="1296"/>
        <v>6.8900000000000006</v>
      </c>
      <c r="OF165" s="19">
        <f t="shared" ca="1" si="1296"/>
        <v>6.8900000000000006</v>
      </c>
      <c r="OG165" s="19">
        <f t="shared" ca="1" si="1296"/>
        <v>346.99</v>
      </c>
      <c r="OH165" s="19">
        <f t="shared" ca="1" si="1296"/>
        <v>346.99</v>
      </c>
      <c r="OI165" s="19" t="str">
        <f t="shared" ca="1" si="1296"/>
        <v>-</v>
      </c>
      <c r="OJ165" s="19" t="str">
        <f t="shared" ca="1" si="1296"/>
        <v>-</v>
      </c>
      <c r="OK165" s="19" t="str">
        <f t="shared" ca="1" si="1296"/>
        <v>-</v>
      </c>
      <c r="OL165" s="19" t="str">
        <f t="shared" ca="1" si="1296"/>
        <v>-</v>
      </c>
      <c r="OM165" s="19" t="str">
        <f t="shared" ca="1" si="1296"/>
        <v>-</v>
      </c>
      <c r="ON165" s="19">
        <f t="shared" ca="1" si="1296"/>
        <v>0</v>
      </c>
      <c r="OO165" s="24">
        <v>0</v>
      </c>
    </row>
    <row r="166" spans="1:405" outlineLevel="2">
      <c r="A166" s="21">
        <f t="shared" si="158"/>
        <v>161</v>
      </c>
      <c r="B166" s="222">
        <f t="shared" ca="1" si="1309"/>
        <v>157</v>
      </c>
      <c r="C166">
        <v>204</v>
      </c>
      <c r="D166" s="144" t="str">
        <f t="shared" ca="1" si="1260"/>
        <v>GSM</v>
      </c>
      <c r="E166" t="b">
        <v>0</v>
      </c>
      <c r="F166" t="b">
        <v>0</v>
      </c>
      <c r="G166" t="b">
        <f t="shared" si="1261"/>
        <v>0</v>
      </c>
      <c r="H166" s="237">
        <f t="shared" ca="1" si="1310"/>
        <v>2</v>
      </c>
      <c r="I166" s="237">
        <f t="shared" ca="1" si="1310"/>
        <v>1</v>
      </c>
      <c r="J166" s="237" t="str">
        <f t="shared" ca="1" si="1310"/>
        <v/>
      </c>
      <c r="K166" s="237">
        <f t="shared" ca="1" si="1310"/>
        <v>2</v>
      </c>
      <c r="L166" s="237">
        <f t="shared" ca="1" si="1297"/>
        <v>2</v>
      </c>
      <c r="M166" s="237">
        <f t="shared" ca="1" si="1297"/>
        <v>3</v>
      </c>
      <c r="N166" s="237">
        <f t="shared" ca="1" si="1297"/>
        <v>3</v>
      </c>
      <c r="O166" s="237">
        <f t="shared" ca="1" si="1297"/>
        <v>1</v>
      </c>
      <c r="P166" s="237">
        <f t="shared" ca="1" si="1297"/>
        <v>1</v>
      </c>
      <c r="Q166" s="237">
        <f t="shared" ca="1" si="1297"/>
        <v>4</v>
      </c>
      <c r="R166" s="237">
        <f t="shared" ca="1" si="1297"/>
        <v>1</v>
      </c>
      <c r="S166" s="237">
        <f t="shared" ca="1" si="1297"/>
        <v>1</v>
      </c>
      <c r="T166" s="237">
        <f t="shared" ca="1" si="1297"/>
        <v>1</v>
      </c>
      <c r="U166" s="275"/>
      <c r="V166" s="275"/>
      <c r="W166" s="237">
        <f t="shared" ca="1" si="1298"/>
        <v>0</v>
      </c>
      <c r="X166" s="275"/>
      <c r="Y166" s="275">
        <f t="shared" ca="1" si="1299"/>
        <v>0</v>
      </c>
      <c r="Z166" s="275">
        <f t="shared" ca="1" si="1299"/>
        <v>0</v>
      </c>
      <c r="AA166" s="275">
        <f t="shared" ca="1" si="1299"/>
        <v>0</v>
      </c>
      <c r="AB166" s="275">
        <f t="shared" ca="1" si="1299"/>
        <v>0</v>
      </c>
      <c r="AC166" s="275">
        <f t="shared" ca="1" si="1299"/>
        <v>0</v>
      </c>
      <c r="AD166" s="275">
        <f t="shared" ca="1" si="1299"/>
        <v>0</v>
      </c>
      <c r="AE166" s="275">
        <f t="shared" ca="1" si="1299"/>
        <v>0</v>
      </c>
      <c r="AF166" s="144">
        <f ca="1">INDEX(CHOOSE($N166,DataAutumn!i.AdultDrys,DataWinter!i.AdultDrys,DataSpring!i.AdultDrys),1,$M166)</f>
        <v>3</v>
      </c>
      <c r="AG166" s="5">
        <f t="shared" ca="1" si="1262"/>
        <v>1</v>
      </c>
      <c r="AH166" s="5">
        <f t="shared" ca="1" si="1262"/>
        <v>1</v>
      </c>
      <c r="AI166" s="5">
        <f t="shared" ca="1" si="1263"/>
        <v>0</v>
      </c>
      <c r="AJ166">
        <f t="shared" ca="1" si="1264"/>
        <v>1</v>
      </c>
      <c r="AL166" s="231" t="str">
        <f ca="1">TEXT(LEFT(OFFSET(AL166,-1,0),5)+1,"00000")&amp;MID(OFFSET(AL166,-1,0),6,FIND(" ",OFFSET(AL166,-1,0),7)-5)
&amp; $D166           &amp; " Day"&amp;INDEX(i.DOY,$N166,1)              &amp; IF($IG166=0," FWM","")&amp;IF($IG166=1," MWM","")&amp;IF($IG166=5," Mat","")&amp;IF($IH166=TRUE,"&amp;BBT","    ")
&amp;INDEX(DataMaster!$B$98:$B$104,$Q166,0)    &amp;IF(JL166," SR"&amp;JM166,"")&amp; " WP"&amp;TEXT($LW166*100,"000p")           &amp; " MP"&amp;TEXT($LX166*100,"000p")           &amp; " GP"&amp;TEXT($MG166*100,"000p")
&amp; " (F"&amp;3+COUNTIF($CV166:$CY166,TRUE)&amp;3&amp;"N"&amp;$DM166&amp;$DN166&amp;")"</f>
        <v>00005 FeedSupply_DSP GSM Day204 MWM&amp;BBTPrime SR9.816 WP100p MP100p GP100p (F33N33)</v>
      </c>
      <c r="AM166" s="9" t="str">
        <f ca="1">IF(COUNTIF(AL$5:AL166,AL166)=1,"-","Dup")</f>
        <v>-</v>
      </c>
      <c r="AN166" s="9"/>
      <c r="AO166" s="237" t="str">
        <f t="shared" ca="1" si="1311"/>
        <v>-</v>
      </c>
      <c r="AP166" s="237" t="str">
        <f t="shared" ca="1" si="1311"/>
        <v>-</v>
      </c>
      <c r="AQ166" s="237" t="str">
        <f t="shared" ca="1" si="1311"/>
        <v>-</v>
      </c>
      <c r="AR166" s="237" t="str">
        <f t="shared" ca="1" si="1311"/>
        <v>-</v>
      </c>
      <c r="AS166" s="237" t="str">
        <f t="shared" ca="1" si="1311"/>
        <v>-</v>
      </c>
      <c r="AT166" s="237" t="str">
        <f t="shared" ca="1" si="1311"/>
        <v>-</v>
      </c>
      <c r="AU166" s="237" t="str">
        <f t="shared" ca="1" si="1311"/>
        <v>-</v>
      </c>
      <c r="AV166" s="237" t="str">
        <f t="shared" ca="1" si="1311"/>
        <v>-</v>
      </c>
      <c r="AW166" s="9"/>
      <c r="AX166" s="5" t="b">
        <f t="shared" ca="1" si="1265"/>
        <v>0</v>
      </c>
      <c r="AY166" s="5" t="str">
        <f t="shared" ca="1" si="1265"/>
        <v>-</v>
      </c>
      <c r="AZ166" s="5" t="b">
        <f t="shared" ca="1" si="1265"/>
        <v>0</v>
      </c>
      <c r="BA166" s="5" t="b">
        <f t="shared" ca="1" si="1265"/>
        <v>1</v>
      </c>
      <c r="BB166" s="5" t="b">
        <f t="shared" ca="1" si="1265"/>
        <v>1</v>
      </c>
      <c r="BC166" s="144">
        <f t="shared" ca="1" si="1265"/>
        <v>0</v>
      </c>
      <c r="BD166" s="19" t="b">
        <f t="shared" ca="1" si="1266"/>
        <v>1</v>
      </c>
      <c r="BE166" s="9"/>
      <c r="BF166" s="5" t="str">
        <f t="shared" ca="1" si="1267"/>
        <v>-</v>
      </c>
      <c r="BG166" s="19" t="str">
        <f t="shared" ca="1" si="1268"/>
        <v>-</v>
      </c>
      <c r="BH166" s="19" t="str">
        <f t="shared" ca="1" si="1268"/>
        <v>-</v>
      </c>
      <c r="BI166" s="19" t="str">
        <f t="shared" ca="1" si="1268"/>
        <v>-</v>
      </c>
      <c r="BJ166" s="5" t="str">
        <f t="shared" ca="1" si="1269"/>
        <v>-</v>
      </c>
      <c r="BK166" s="19" t="str">
        <f t="shared" ca="1" si="1270"/>
        <v>-</v>
      </c>
      <c r="BL166" s="5" t="str">
        <f t="shared" ca="1" si="1271"/>
        <v>-</v>
      </c>
      <c r="BM166" s="19" t="str">
        <f t="shared" ca="1" si="1272"/>
        <v>-</v>
      </c>
      <c r="BN166" s="19" t="str">
        <f t="shared" ca="1" si="1272"/>
        <v>-</v>
      </c>
      <c r="BO166" s="19" t="str">
        <f t="shared" ca="1" si="1272"/>
        <v>-</v>
      </c>
      <c r="BP166" s="5" t="str">
        <f t="shared" ca="1" si="1273"/>
        <v>-</v>
      </c>
      <c r="BQ166" s="9"/>
      <c r="BR166" s="19" t="str">
        <f t="shared" ca="1" si="1274"/>
        <v>-</v>
      </c>
      <c r="BS166" s="19" t="str">
        <f t="shared" ca="1" si="1274"/>
        <v>-</v>
      </c>
      <c r="BT166" s="19" t="str">
        <f t="shared" ca="1" si="1274"/>
        <v>-</v>
      </c>
      <c r="BU166" s="19" t="str">
        <f t="shared" ca="1" si="1274"/>
        <v>-</v>
      </c>
      <c r="BV166" s="19" t="str">
        <f t="shared" ca="1" si="1274"/>
        <v>-</v>
      </c>
      <c r="BW166" s="19" t="str">
        <f t="shared" ca="1" si="1274"/>
        <v>-</v>
      </c>
      <c r="BX166" s="19" t="str">
        <f t="shared" ca="1" si="1274"/>
        <v>-</v>
      </c>
      <c r="BY166" s="19" t="str">
        <f t="shared" ca="1" si="1274"/>
        <v>-</v>
      </c>
      <c r="BZ166" s="19" t="str">
        <f t="shared" ca="1" si="1274"/>
        <v>-</v>
      </c>
      <c r="CA166" s="19" t="str">
        <f t="shared" ca="1" si="1274"/>
        <v>-</v>
      </c>
      <c r="CB166" s="9"/>
      <c r="CC166" s="237" t="b">
        <f t="shared" ca="1" si="1317"/>
        <v>1</v>
      </c>
      <c r="CD166" s="12" t="b">
        <v>1</v>
      </c>
      <c r="CE166" s="237" t="b">
        <f t="shared" ca="1" si="1317"/>
        <v>1</v>
      </c>
      <c r="CF166" s="251">
        <f t="shared" ca="1" si="1312"/>
        <v>34101</v>
      </c>
      <c r="CG166" s="237" t="b">
        <f t="shared" ca="1" si="1317"/>
        <v>0</v>
      </c>
      <c r="CH166" s="12" t="s">
        <v>34</v>
      </c>
      <c r="CI166" s="19" t="b">
        <f t="shared" ca="1" si="1300"/>
        <v>1</v>
      </c>
      <c r="CJ166" s="237">
        <f t="shared" ca="1" si="1313"/>
        <v>34105</v>
      </c>
      <c r="CK166" s="19" t="str">
        <f t="shared" ca="1" si="1300"/>
        <v>-</v>
      </c>
      <c r="CL166" s="19">
        <f t="shared" ca="1" si="1300"/>
        <v>1</v>
      </c>
      <c r="CM166" s="19">
        <f t="shared" ca="1" si="1300"/>
        <v>1</v>
      </c>
      <c r="CN166" s="9"/>
      <c r="CO166" s="444">
        <v>652</v>
      </c>
      <c r="CP166" s="444">
        <v>686</v>
      </c>
      <c r="CQ166" s="444">
        <v>721</v>
      </c>
      <c r="CR166" s="152">
        <v>378</v>
      </c>
      <c r="CS166" s="152">
        <v>413</v>
      </c>
      <c r="CT166" s="152">
        <v>448</v>
      </c>
      <c r="CU166" s="19" t="str">
        <f t="shared" ca="1" si="1276"/>
        <v>-</v>
      </c>
      <c r="CV166" s="12" t="b">
        <v>0</v>
      </c>
      <c r="CW166" s="12" t="b">
        <v>0</v>
      </c>
      <c r="CX166" s="12" t="b">
        <v>0</v>
      </c>
      <c r="CY166" s="12" t="b">
        <v>0</v>
      </c>
      <c r="CZ166" s="19" t="b">
        <f t="shared" ca="1" si="1276"/>
        <v>1</v>
      </c>
      <c r="DA166" s="19">
        <f t="shared" ca="1" si="1276"/>
        <v>0</v>
      </c>
      <c r="DB166" s="19">
        <f t="shared" ca="1" si="1276"/>
        <v>0</v>
      </c>
      <c r="DC166" s="19">
        <f t="shared" ca="1" si="1276"/>
        <v>0</v>
      </c>
      <c r="DD166" s="19">
        <f t="shared" ca="1" si="1276"/>
        <v>0</v>
      </c>
      <c r="DE166" s="19">
        <f t="shared" ca="1" si="1276"/>
        <v>0</v>
      </c>
      <c r="DF166" s="19">
        <f t="shared" ca="1" si="1276"/>
        <v>0</v>
      </c>
      <c r="DG166" s="19">
        <f t="shared" ca="1" si="1276"/>
        <v>0</v>
      </c>
      <c r="DH166" s="19">
        <f t="shared" ca="1" si="1276"/>
        <v>0</v>
      </c>
      <c r="DI166" s="19">
        <f t="shared" ca="1" si="1276"/>
        <v>0</v>
      </c>
      <c r="DJ166" s="19">
        <f t="shared" ca="1" si="1276"/>
        <v>0</v>
      </c>
      <c r="DK166" s="19">
        <f t="shared" ca="1" si="1276"/>
        <v>0</v>
      </c>
      <c r="DL166" s="19">
        <f t="shared" ca="1" si="1277"/>
        <v>0</v>
      </c>
      <c r="DM166" s="12">
        <v>3</v>
      </c>
      <c r="DN166" s="12">
        <v>3</v>
      </c>
      <c r="DO166" s="19">
        <f t="shared" ca="1" si="1314"/>
        <v>0</v>
      </c>
      <c r="DP166" s="12">
        <v>1</v>
      </c>
      <c r="DQ166" s="12">
        <v>-1</v>
      </c>
      <c r="DR166" s="19" t="str">
        <f t="shared" ca="1" si="1277"/>
        <v>-</v>
      </c>
      <c r="DS166" s="19" t="str">
        <f t="shared" ca="1" si="1277"/>
        <v>-</v>
      </c>
      <c r="DT166" s="19" t="str">
        <f t="shared" ca="1" si="1277"/>
        <v>-</v>
      </c>
      <c r="DU166" s="251">
        <f t="shared" ca="1" si="1301"/>
        <v>0</v>
      </c>
      <c r="DV166" s="251">
        <f t="shared" si="1315"/>
        <v>1</v>
      </c>
      <c r="DW166" s="251">
        <f t="shared" si="1302"/>
        <v>-1</v>
      </c>
      <c r="DX166" s="19" t="str">
        <f t="shared" ca="1" si="1277"/>
        <v>-</v>
      </c>
      <c r="DY166" s="19" t="str">
        <f t="shared" ca="1" si="1277"/>
        <v>-</v>
      </c>
      <c r="DZ166" s="19" t="str">
        <f t="shared" ca="1" si="1277"/>
        <v>-</v>
      </c>
      <c r="EA166" s="19" t="str">
        <f t="shared" ca="1" si="1277"/>
        <v>-</v>
      </c>
      <c r="EB166" s="19" t="str">
        <f t="shared" ca="1" si="1277"/>
        <v>-</v>
      </c>
      <c r="EC166" s="19" t="str">
        <f t="shared" ca="1" si="1277"/>
        <v>-</v>
      </c>
      <c r="ED166" s="19">
        <f t="shared" ca="1" si="1277"/>
        <v>0</v>
      </c>
      <c r="EE166" s="19">
        <f t="shared" ca="1" si="1277"/>
        <v>0</v>
      </c>
      <c r="EF166" s="19">
        <f t="shared" ca="1" si="1277"/>
        <v>0</v>
      </c>
      <c r="EG166" s="19">
        <f t="shared" ca="1" si="1277"/>
        <v>0</v>
      </c>
      <c r="EH166" s="19">
        <f t="shared" ca="1" si="1277"/>
        <v>0</v>
      </c>
      <c r="EI166" s="19">
        <f t="shared" ca="1" si="1277"/>
        <v>0</v>
      </c>
      <c r="EJ166" s="19">
        <f t="shared" ca="1" si="1277"/>
        <v>0</v>
      </c>
      <c r="EK166" s="19">
        <f t="shared" ca="1" si="1277"/>
        <v>0</v>
      </c>
      <c r="EL166" s="19">
        <f t="shared" ca="1" si="1277"/>
        <v>0</v>
      </c>
      <c r="EM166" s="19">
        <f t="shared" ca="1" si="1277"/>
        <v>0</v>
      </c>
      <c r="EN166" s="19">
        <f t="shared" ca="1" si="1277"/>
        <v>0</v>
      </c>
      <c r="EO166" s="19">
        <f t="shared" ca="1" si="1277"/>
        <v>0</v>
      </c>
      <c r="EP166" s="19">
        <f t="shared" ca="1" si="1277"/>
        <v>0</v>
      </c>
      <c r="EQ166" s="19">
        <f t="shared" ca="1" si="1277"/>
        <v>0</v>
      </c>
      <c r="ER166" s="19">
        <f t="shared" ca="1" si="1277"/>
        <v>0</v>
      </c>
      <c r="ES166" s="19">
        <f t="shared" ca="1" si="1277"/>
        <v>0</v>
      </c>
      <c r="ET166" s="19">
        <f t="shared" ca="1" si="1278"/>
        <v>0</v>
      </c>
      <c r="EU166" s="19">
        <f t="shared" ca="1" si="1278"/>
        <v>0</v>
      </c>
      <c r="EV166" s="19">
        <f t="shared" ca="1" si="1278"/>
        <v>0</v>
      </c>
      <c r="EW166" s="19">
        <f t="shared" ca="1" si="1278"/>
        <v>0</v>
      </c>
      <c r="EX166" s="19">
        <f t="shared" ca="1" si="1278"/>
        <v>0</v>
      </c>
      <c r="EY166" s="19">
        <f t="shared" ca="1" si="1278"/>
        <v>0</v>
      </c>
      <c r="EZ166" s="19">
        <f t="shared" ca="1" si="1278"/>
        <v>0</v>
      </c>
      <c r="FA166" s="19">
        <f t="shared" ca="1" si="1278"/>
        <v>0</v>
      </c>
      <c r="FB166" s="19">
        <f t="shared" ca="1" si="1278"/>
        <v>0</v>
      </c>
      <c r="FC166" s="19">
        <f t="shared" ca="1" si="1278"/>
        <v>0</v>
      </c>
      <c r="FD166" s="19">
        <f t="shared" ca="1" si="1278"/>
        <v>0</v>
      </c>
      <c r="FE166" s="19">
        <f t="shared" ca="1" si="1278"/>
        <v>0</v>
      </c>
      <c r="FF166" s="19">
        <f t="shared" ca="1" si="1278"/>
        <v>0</v>
      </c>
      <c r="FG166" s="19">
        <f t="shared" ca="1" si="1278"/>
        <v>0</v>
      </c>
      <c r="FH166" s="19">
        <f t="shared" ca="1" si="1278"/>
        <v>0</v>
      </c>
      <c r="FI166" s="19">
        <f t="shared" ca="1" si="1278"/>
        <v>0</v>
      </c>
      <c r="FJ166" s="19">
        <f t="shared" ca="1" si="1279"/>
        <v>0</v>
      </c>
      <c r="FK166" s="19">
        <f t="shared" ca="1" si="1279"/>
        <v>0</v>
      </c>
      <c r="FL166" s="19">
        <f t="shared" ca="1" si="1279"/>
        <v>0</v>
      </c>
      <c r="FM166" s="19">
        <f t="shared" ca="1" si="1279"/>
        <v>0</v>
      </c>
      <c r="FN166" s="19">
        <f t="shared" ca="1" si="1279"/>
        <v>0</v>
      </c>
      <c r="FO166" s="19">
        <f t="shared" ca="1" si="1279"/>
        <v>0</v>
      </c>
      <c r="FP166" s="19">
        <f t="shared" ca="1" si="1279"/>
        <v>0</v>
      </c>
      <c r="FQ166" s="19">
        <f t="shared" ca="1" si="1279"/>
        <v>0</v>
      </c>
      <c r="FR166" s="19">
        <f t="shared" ca="1" si="1279"/>
        <v>0</v>
      </c>
      <c r="FS166" s="19">
        <f t="shared" ca="1" si="1279"/>
        <v>0</v>
      </c>
      <c r="FT166" s="19">
        <f t="shared" ca="1" si="1279"/>
        <v>0</v>
      </c>
      <c r="FU166" s="19">
        <f t="shared" ca="1" si="1279"/>
        <v>0</v>
      </c>
      <c r="FV166" s="19">
        <f t="shared" ca="1" si="1279"/>
        <v>0</v>
      </c>
      <c r="FW166" s="19">
        <f t="shared" ca="1" si="1279"/>
        <v>0</v>
      </c>
      <c r="FX166" s="19">
        <f t="shared" ca="1" si="1279"/>
        <v>0</v>
      </c>
      <c r="FY166" s="19">
        <f t="shared" ca="1" si="1279"/>
        <v>0</v>
      </c>
      <c r="FZ166" s="19">
        <f t="shared" ca="1" si="1279"/>
        <v>0</v>
      </c>
      <c r="GA166" s="19">
        <f t="shared" ca="1" si="1279"/>
        <v>0</v>
      </c>
      <c r="GB166" s="19">
        <f t="shared" ca="1" si="1279"/>
        <v>0</v>
      </c>
      <c r="GC166" s="19">
        <f t="shared" ca="1" si="1279"/>
        <v>0</v>
      </c>
      <c r="GD166" s="19">
        <f t="shared" ca="1" si="1279"/>
        <v>0</v>
      </c>
      <c r="GE166" s="19">
        <f t="shared" ca="1" si="1279"/>
        <v>0</v>
      </c>
      <c r="GF166" s="19">
        <f t="shared" ca="1" si="1279"/>
        <v>0</v>
      </c>
      <c r="GG166" s="19">
        <f t="shared" ca="1" si="1279"/>
        <v>0</v>
      </c>
      <c r="GH166" s="19">
        <f t="shared" ca="1" si="1279"/>
        <v>0</v>
      </c>
      <c r="GI166" s="19">
        <f t="shared" ca="1" si="1279"/>
        <v>0</v>
      </c>
      <c r="GJ166" s="19">
        <f t="shared" ca="1" si="1279"/>
        <v>0</v>
      </c>
      <c r="GK166" s="19">
        <f t="shared" ca="1" si="1279"/>
        <v>0</v>
      </c>
      <c r="GL166" s="19">
        <f t="shared" ca="1" si="1279"/>
        <v>0</v>
      </c>
      <c r="GM166" s="19">
        <f t="shared" ca="1" si="1279"/>
        <v>0</v>
      </c>
      <c r="GN166" s="19">
        <f t="shared" ca="1" si="1279"/>
        <v>0</v>
      </c>
      <c r="GO166" s="19">
        <f t="shared" ca="1" si="1279"/>
        <v>0</v>
      </c>
      <c r="GP166" s="19">
        <f t="shared" ca="1" si="1279"/>
        <v>0</v>
      </c>
      <c r="GQ166" s="19">
        <f t="shared" ca="1" si="1279"/>
        <v>0</v>
      </c>
      <c r="GR166" s="19">
        <f t="shared" ca="1" si="1279"/>
        <v>0</v>
      </c>
      <c r="GS166" s="19">
        <f t="shared" ca="1" si="1279"/>
        <v>0</v>
      </c>
      <c r="GT166" s="19">
        <f t="shared" ca="1" si="1279"/>
        <v>0</v>
      </c>
      <c r="GU166" s="19">
        <f t="shared" ca="1" si="1279"/>
        <v>0</v>
      </c>
      <c r="GV166" s="19">
        <f t="shared" ca="1" si="1279"/>
        <v>0</v>
      </c>
      <c r="GW166" s="19">
        <f t="shared" ref="GW166:HP166" ca="1" si="1318">OFFSET(GW$5,$B166,0)</f>
        <v>0</v>
      </c>
      <c r="GX166" s="19">
        <f t="shared" ca="1" si="1318"/>
        <v>0</v>
      </c>
      <c r="GY166" s="19">
        <f t="shared" ca="1" si="1318"/>
        <v>0</v>
      </c>
      <c r="GZ166" s="19">
        <f t="shared" ca="1" si="1318"/>
        <v>0</v>
      </c>
      <c r="HA166" s="19">
        <f t="shared" ca="1" si="1318"/>
        <v>0</v>
      </c>
      <c r="HB166" s="19">
        <f t="shared" ca="1" si="1318"/>
        <v>0</v>
      </c>
      <c r="HC166" s="19">
        <f t="shared" ca="1" si="1318"/>
        <v>0</v>
      </c>
      <c r="HD166" s="19">
        <f t="shared" ca="1" si="1318"/>
        <v>0</v>
      </c>
      <c r="HE166" s="19">
        <f t="shared" ca="1" si="1318"/>
        <v>0</v>
      </c>
      <c r="HF166" s="19">
        <f t="shared" ca="1" si="1318"/>
        <v>0</v>
      </c>
      <c r="HG166" s="19">
        <f t="shared" ca="1" si="1318"/>
        <v>0</v>
      </c>
      <c r="HH166" s="19">
        <f t="shared" ca="1" si="1318"/>
        <v>0</v>
      </c>
      <c r="HI166" s="19">
        <f t="shared" ca="1" si="1318"/>
        <v>0</v>
      </c>
      <c r="HJ166" s="19">
        <f t="shared" ca="1" si="1318"/>
        <v>0</v>
      </c>
      <c r="HK166" s="19">
        <f t="shared" ca="1" si="1318"/>
        <v>0</v>
      </c>
      <c r="HL166" s="19">
        <f t="shared" ca="1" si="1318"/>
        <v>0</v>
      </c>
      <c r="HM166" s="19">
        <f t="shared" ca="1" si="1318"/>
        <v>0</v>
      </c>
      <c r="HN166" s="19">
        <f t="shared" ca="1" si="1318"/>
        <v>0</v>
      </c>
      <c r="HO166" s="19">
        <f t="shared" ca="1" si="1318"/>
        <v>0</v>
      </c>
      <c r="HP166" s="19">
        <f t="shared" ca="1" si="1318"/>
        <v>0</v>
      </c>
      <c r="HQ166" s="19">
        <f t="shared" ca="1" si="1280"/>
        <v>0</v>
      </c>
      <c r="HR166" s="19">
        <f t="shared" ca="1" si="1280"/>
        <v>0</v>
      </c>
      <c r="HS166" s="19">
        <f t="shared" ca="1" si="1280"/>
        <v>0</v>
      </c>
      <c r="HT166" s="19">
        <f t="shared" ca="1" si="1280"/>
        <v>0</v>
      </c>
      <c r="HU166" s="19">
        <f t="shared" ca="1" si="1280"/>
        <v>0</v>
      </c>
      <c r="HV166" s="19">
        <f t="shared" ca="1" si="1280"/>
        <v>0</v>
      </c>
      <c r="HW166" s="19">
        <f t="shared" ca="1" si="1280"/>
        <v>0</v>
      </c>
      <c r="HX166" s="19">
        <f t="shared" ca="1" si="1280"/>
        <v>0</v>
      </c>
      <c r="HY166" s="19">
        <f t="shared" ca="1" si="1280"/>
        <v>0</v>
      </c>
      <c r="HZ166" s="19">
        <f t="shared" ca="1" si="1280"/>
        <v>0</v>
      </c>
      <c r="IA166" s="19">
        <f t="shared" ca="1" si="1280"/>
        <v>0</v>
      </c>
      <c r="IB166" s="19">
        <f t="shared" ca="1" si="1280"/>
        <v>0</v>
      </c>
      <c r="IC166" s="19">
        <f t="shared" ca="1" si="1280"/>
        <v>0</v>
      </c>
      <c r="ID166" s="19">
        <f t="shared" ca="1" si="1280"/>
        <v>0</v>
      </c>
      <c r="IE166" s="5">
        <f t="shared" ca="1" si="1281"/>
        <v>67</v>
      </c>
      <c r="IF166" s="9"/>
      <c r="IG166" s="5">
        <f t="shared" ca="1" si="1282"/>
        <v>1</v>
      </c>
      <c r="IH166" s="5" t="b">
        <f t="shared" ca="1" si="1282"/>
        <v>1</v>
      </c>
      <c r="II166" s="19">
        <f t="shared" ca="1" si="1283"/>
        <v>0</v>
      </c>
      <c r="IJ166" s="5">
        <f t="shared" ca="1" si="1282"/>
        <v>55</v>
      </c>
      <c r="IK166" s="19">
        <f t="shared" ca="1" si="1283"/>
        <v>1</v>
      </c>
      <c r="IL166" s="19">
        <f t="shared" ca="1" si="1283"/>
        <v>0</v>
      </c>
      <c r="IM166" s="19">
        <f t="shared" ca="1" si="1283"/>
        <v>0</v>
      </c>
      <c r="IN166" s="19">
        <f t="shared" ca="1" si="1283"/>
        <v>0</v>
      </c>
      <c r="IO166" s="19">
        <f t="shared" ca="1" si="1283"/>
        <v>0</v>
      </c>
      <c r="IP166" s="19">
        <f t="shared" ca="1" si="1283"/>
        <v>0</v>
      </c>
      <c r="IQ166" s="19">
        <f t="shared" ca="1" si="1283"/>
        <v>0</v>
      </c>
      <c r="IR166" s="19">
        <f t="shared" ca="1" si="1283"/>
        <v>0</v>
      </c>
      <c r="IS166" s="19">
        <f t="shared" ca="1" si="1283"/>
        <v>0</v>
      </c>
      <c r="IT166" s="19">
        <f t="shared" ca="1" si="1283"/>
        <v>0</v>
      </c>
      <c r="IU166" s="19">
        <f t="shared" ca="1" si="1283"/>
        <v>0</v>
      </c>
      <c r="IV166" s="19">
        <f t="shared" ca="1" si="1283"/>
        <v>0</v>
      </c>
      <c r="IW166" s="19">
        <f t="shared" ca="1" si="1283"/>
        <v>0</v>
      </c>
      <c r="IX166" s="19">
        <f t="shared" ca="1" si="1283"/>
        <v>0</v>
      </c>
      <c r="IY166" s="19">
        <f t="shared" ca="1" si="1283"/>
        <v>0</v>
      </c>
      <c r="IZ166" s="19">
        <f t="shared" ca="1" si="1283"/>
        <v>0</v>
      </c>
      <c r="JA166" s="19">
        <f t="shared" ca="1" si="1283"/>
        <v>0</v>
      </c>
      <c r="JB166" s="19">
        <f t="shared" ca="1" si="1283"/>
        <v>0</v>
      </c>
      <c r="JC166" s="19">
        <f t="shared" ca="1" si="1283"/>
        <v>0</v>
      </c>
      <c r="JD166" s="19">
        <f t="shared" ca="1" si="1283"/>
        <v>0</v>
      </c>
      <c r="JE166" s="19">
        <f t="shared" ca="1" si="1283"/>
        <v>0</v>
      </c>
      <c r="JF166" s="19">
        <f t="shared" ca="1" si="1283"/>
        <v>0</v>
      </c>
      <c r="JG166" s="19">
        <f t="shared" ca="1" si="1283"/>
        <v>1</v>
      </c>
      <c r="JH166" s="19">
        <f t="shared" ca="1" si="1283"/>
        <v>0</v>
      </c>
      <c r="JI166" s="19">
        <f t="shared" ca="1" si="1283"/>
        <v>1</v>
      </c>
      <c r="JJ166" s="9"/>
      <c r="JK166" s="5" t="b">
        <f t="shared" ca="1" si="1284"/>
        <v>0</v>
      </c>
      <c r="JL166" s="19" t="b">
        <f t="shared" ca="1" si="1303"/>
        <v>1</v>
      </c>
      <c r="JM166" s="19">
        <f t="shared" ca="1" si="1303"/>
        <v>9.8159999999999989</v>
      </c>
      <c r="JN166" s="5" t="b">
        <f t="shared" ca="1" si="1285"/>
        <v>0</v>
      </c>
      <c r="JO166" s="5" t="b">
        <f t="shared" ca="1" si="1285"/>
        <v>0</v>
      </c>
      <c r="JP166" s="5" t="b">
        <f t="shared" ca="1" si="1285"/>
        <v>1</v>
      </c>
      <c r="JQ166" s="144">
        <f t="shared" ca="1" si="1304"/>
        <v>1</v>
      </c>
      <c r="JR166" s="144">
        <f t="shared" ca="1" si="1304"/>
        <v>1</v>
      </c>
      <c r="JS166" s="19" t="str">
        <f t="shared" ca="1" si="1305"/>
        <v>-</v>
      </c>
      <c r="JT166" s="19" t="str">
        <f t="shared" ca="1" si="1305"/>
        <v>-</v>
      </c>
      <c r="JU166" s="19" t="str">
        <f t="shared" ca="1" si="1305"/>
        <v>-</v>
      </c>
      <c r="JV166" s="19" t="str">
        <f t="shared" ca="1" si="1305"/>
        <v>-</v>
      </c>
      <c r="JW166" s="19">
        <f t="shared" ca="1" si="1305"/>
        <v>1</v>
      </c>
      <c r="JX166" s="19">
        <f t="shared" ca="1" si="1305"/>
        <v>0.66</v>
      </c>
      <c r="JY166" s="19" t="str">
        <f t="shared" ca="1" si="1305"/>
        <v>-</v>
      </c>
      <c r="JZ166" s="5" t="b" cm="1">
        <f t="array" aca="1" ref="JZ166" ca="1">IF(OR(KA166:KH166&lt;&gt;"-"),TRUE,"-")</f>
        <v>1</v>
      </c>
      <c r="KA166" s="237">
        <f t="shared" ca="1" si="1316"/>
        <v>2</v>
      </c>
      <c r="KB166" s="237">
        <f t="shared" ca="1" si="1316"/>
        <v>2</v>
      </c>
      <c r="KC166" s="237">
        <f t="shared" ca="1" si="1316"/>
        <v>2</v>
      </c>
      <c r="KD166" s="237">
        <f t="shared" ca="1" si="1316"/>
        <v>2</v>
      </c>
      <c r="KE166" s="237">
        <f t="shared" ca="1" si="1316"/>
        <v>2</v>
      </c>
      <c r="KF166" s="237">
        <f t="shared" ca="1" si="1316"/>
        <v>2</v>
      </c>
      <c r="KG166" s="237">
        <f t="shared" ca="1" si="1316"/>
        <v>2</v>
      </c>
      <c r="KH166" s="237">
        <f t="shared" ca="1" si="1316"/>
        <v>2</v>
      </c>
      <c r="KI166" s="5" t="str">
        <f t="array" aca="1" ref="KI166" ca="1">IF(OR(KJ166:KP166&lt;&gt;"-"),TRUE,"-")</f>
        <v>-</v>
      </c>
      <c r="KJ166" s="19" t="str">
        <f t="shared" ca="1" si="1307"/>
        <v>-</v>
      </c>
      <c r="KK166" s="19" t="str">
        <f t="shared" ca="1" si="1307"/>
        <v>-</v>
      </c>
      <c r="KL166" s="19" t="str">
        <f t="shared" ca="1" si="1307"/>
        <v>-</v>
      </c>
      <c r="KM166" s="19" t="str">
        <f t="shared" ca="1" si="1307"/>
        <v>-</v>
      </c>
      <c r="KN166" s="19" t="str">
        <f t="shared" ca="1" si="1307"/>
        <v>-</v>
      </c>
      <c r="KO166" s="19" t="str">
        <f t="shared" ca="1" si="1307"/>
        <v>-</v>
      </c>
      <c r="KP166" s="19" t="str">
        <f t="shared" ca="1" si="1307"/>
        <v>-</v>
      </c>
      <c r="KQ166" s="19" t="b">
        <f t="shared" ca="1" si="1307"/>
        <v>0</v>
      </c>
      <c r="KR166" s="144">
        <f t="shared" ca="1" si="1287"/>
        <v>2</v>
      </c>
      <c r="KS166" s="19">
        <f t="shared" ca="1" si="1307"/>
        <v>2</v>
      </c>
      <c r="KT166" s="19" t="b">
        <f t="shared" ca="1" si="1307"/>
        <v>0</v>
      </c>
      <c r="KU166" s="19" t="str">
        <f t="shared" ca="1" si="1307"/>
        <v>-</v>
      </c>
      <c r="KV166" s="5" t="str">
        <f t="shared" ca="1" si="1288"/>
        <v>-</v>
      </c>
      <c r="KW166" s="5" t="str">
        <f t="shared" ca="1" si="1288"/>
        <v>-</v>
      </c>
      <c r="KX166" s="5" t="str">
        <f t="shared" ca="1" si="1288"/>
        <v>-</v>
      </c>
      <c r="KY166" s="5" t="str">
        <f t="shared" ca="1" si="1288"/>
        <v>-</v>
      </c>
      <c r="KZ166" s="19" t="b">
        <f t="shared" ca="1" si="1308"/>
        <v>0</v>
      </c>
      <c r="LA166" s="19" t="str">
        <f t="shared" ca="1" si="1308"/>
        <v>-</v>
      </c>
      <c r="LB166" s="19" t="str">
        <f t="shared" ca="1" si="1308"/>
        <v>-</v>
      </c>
      <c r="LC166" s="19" t="b">
        <f t="shared" ca="1" si="1308"/>
        <v>1</v>
      </c>
      <c r="LD166" s="19">
        <f t="shared" ca="1" si="1308"/>
        <v>0.75</v>
      </c>
      <c r="LE166" s="19">
        <f t="shared" ca="1" si="1308"/>
        <v>0.75</v>
      </c>
      <c r="LF166" s="19">
        <f t="shared" ca="1" si="1308"/>
        <v>0.99</v>
      </c>
      <c r="LG166" s="19">
        <f t="shared" ca="1" si="1308"/>
        <v>0.5</v>
      </c>
      <c r="LH166" s="19">
        <f t="shared" ca="1" si="1308"/>
        <v>0</v>
      </c>
      <c r="LI166" s="19">
        <f t="shared" ca="1" si="1308"/>
        <v>0</v>
      </c>
      <c r="LJ166" s="19" t="str">
        <f t="shared" ca="1" si="1308"/>
        <v>-</v>
      </c>
      <c r="LK166" s="5" t="str" cm="1">
        <f t="array" aca="1" ref="LK166" ca="1">INDEX(i.meatgrid,$Q166,LK$7)</f>
        <v>-</v>
      </c>
      <c r="LL166" s="19" t="str">
        <f t="shared" ca="1" si="1289"/>
        <v>-</v>
      </c>
      <c r="LM166" s="5">
        <f t="shared" ca="1" si="1290"/>
        <v>1</v>
      </c>
      <c r="LN166" s="9"/>
      <c r="LO166" s="19">
        <f t="shared" ca="1" si="1289"/>
        <v>70</v>
      </c>
      <c r="LP166" s="19">
        <f t="shared" ca="1" si="1291"/>
        <v>50</v>
      </c>
      <c r="LQ166" s="19">
        <f t="shared" ca="1" si="1291"/>
        <v>80</v>
      </c>
      <c r="LR166" s="19">
        <f t="shared" ca="1" si="1291"/>
        <v>50</v>
      </c>
      <c r="LS166" s="5" t="b" cm="1">
        <f t="array" aca="1" ref="LS166" ca="1">INDEX(i.meatgrid,$Q166,LS$7)</f>
        <v>0</v>
      </c>
      <c r="LT166" s="5" t="b" cm="1">
        <f t="array" aca="1" ref="LT166" ca="1">INDEX(i.meatgrid,$Q166,LT$7)</f>
        <v>0</v>
      </c>
      <c r="LU166" s="5" cm="1">
        <f t="array" aca="1" ref="LU166" ca="1">INDEX(i.meatgrid,$Q166,LU$7)</f>
        <v>40</v>
      </c>
      <c r="LV166" s="5" t="str" cm="1">
        <f t="array" aca="1" ref="LV166" ca="1">INDEX(i.meatgrid,$Q166,LV$7)</f>
        <v>-</v>
      </c>
      <c r="LW166" s="19">
        <f t="shared" ca="1" si="1292"/>
        <v>1</v>
      </c>
      <c r="LX166" s="5">
        <f t="shared" ca="1" si="1293"/>
        <v>1</v>
      </c>
      <c r="LY166" s="5" cm="1">
        <f t="array" aca="1" ref="LY166" ca="1">INDEX(i.meatgrid,$Q166,LY$7)</f>
        <v>1</v>
      </c>
      <c r="LZ166" s="5" cm="1">
        <f t="array" aca="1" ref="LZ166" ca="1">INDEX(i.meatgrid,$Q166,LZ$7)</f>
        <v>0</v>
      </c>
      <c r="MA166" s="5" cm="1">
        <f t="array" aca="1" ref="MA166" ca="1">INDEX(i.meatgrid,$Q166,MA$7)</f>
        <v>0</v>
      </c>
      <c r="MB166" s="5" cm="1">
        <f t="array" aca="1" ref="MB166" ca="1">INDEX(i.meatgrid,$Q166,MB$7)</f>
        <v>0</v>
      </c>
      <c r="MC166" s="5" cm="1">
        <f t="array" aca="1" ref="MC166" ca="1">INDEX(i.meatgrid,$Q166,MC$7)</f>
        <v>0</v>
      </c>
      <c r="MD166" s="5" cm="1">
        <f t="array" aca="1" ref="MD166" ca="1">INDEX(i.meatgrid,$Q166,MD$7)</f>
        <v>1</v>
      </c>
      <c r="ME166" s="5" cm="1">
        <f t="array" aca="1" ref="ME166" ca="1">INDEX(i.meatgrid,$Q166,ME$7)</f>
        <v>1</v>
      </c>
      <c r="MF166" s="5" cm="1">
        <f t="array" aca="1" ref="MF166" ca="1">INDEX(i.meatgrid,$Q166,MF$7)</f>
        <v>1</v>
      </c>
      <c r="MG166" s="19">
        <f t="shared" ca="1" si="1294"/>
        <v>1</v>
      </c>
      <c r="MH166" s="9"/>
      <c r="MI166" s="19" t="b">
        <f t="shared" ca="1" si="1295"/>
        <v>0</v>
      </c>
      <c r="MJ166" s="19" t="b">
        <f t="shared" ca="1" si="1295"/>
        <v>0</v>
      </c>
      <c r="MK166" s="19">
        <f t="shared" ca="1" si="1295"/>
        <v>1</v>
      </c>
      <c r="ML166" s="19">
        <f t="shared" ca="1" si="1295"/>
        <v>0.75</v>
      </c>
      <c r="MM166" s="19">
        <f t="shared" ca="1" si="1295"/>
        <v>0.75</v>
      </c>
      <c r="MN166" s="19">
        <f t="shared" ca="1" si="1295"/>
        <v>0.8</v>
      </c>
      <c r="MO166" s="19">
        <f t="shared" ca="1" si="1295"/>
        <v>0.82499999999999996</v>
      </c>
      <c r="MP166" s="19">
        <f t="shared" ca="1" si="1295"/>
        <v>0.875</v>
      </c>
      <c r="MQ166" s="19">
        <f t="shared" ca="1" si="1295"/>
        <v>0.9</v>
      </c>
      <c r="MR166" s="19">
        <f t="shared" ca="1" si="1295"/>
        <v>1</v>
      </c>
      <c r="MS166" s="19">
        <f t="shared" ca="1" si="1295"/>
        <v>0.875</v>
      </c>
      <c r="MT166" s="19" t="b">
        <f t="shared" ca="1" si="1295"/>
        <v>1</v>
      </c>
      <c r="MU166" s="19">
        <f t="shared" ca="1" si="1295"/>
        <v>74.989999999999995</v>
      </c>
      <c r="MV166" s="19" t="str">
        <f t="shared" ca="1" si="1295"/>
        <v>-</v>
      </c>
      <c r="MW166" s="19" t="str">
        <f t="shared" ca="1" si="1295"/>
        <v>-</v>
      </c>
      <c r="MX166" s="19" t="str">
        <f t="shared" ca="1" si="1295"/>
        <v>-</v>
      </c>
      <c r="MY166" s="19" t="str">
        <f t="shared" ca="1" si="1296"/>
        <v>-</v>
      </c>
      <c r="MZ166" s="19" t="str">
        <f t="shared" ca="1" si="1296"/>
        <v>-</v>
      </c>
      <c r="NA166" s="19" t="str">
        <f t="shared" ca="1" si="1296"/>
        <v>-</v>
      </c>
      <c r="NB166" s="19" t="str">
        <f t="shared" ca="1" si="1296"/>
        <v>-</v>
      </c>
      <c r="NC166" s="19">
        <f t="shared" ca="1" si="1296"/>
        <v>36.99</v>
      </c>
      <c r="ND166" s="19">
        <f t="shared" ca="1" si="1296"/>
        <v>36.99</v>
      </c>
      <c r="NE166" s="19" t="str">
        <f t="shared" ca="1" si="1296"/>
        <v>-</v>
      </c>
      <c r="NF166" s="19" t="str">
        <f t="shared" ca="1" si="1296"/>
        <v>-</v>
      </c>
      <c r="NG166" s="19" t="str">
        <f t="shared" ca="1" si="1296"/>
        <v>-</v>
      </c>
      <c r="NH166" s="19" t="str">
        <f t="shared" ca="1" si="1296"/>
        <v>-</v>
      </c>
      <c r="NI166" s="19" t="str">
        <f t="shared" ca="1" si="1296"/>
        <v>-</v>
      </c>
      <c r="NJ166" s="19">
        <f t="shared" ca="1" si="1296"/>
        <v>49.99</v>
      </c>
      <c r="NK166" s="19">
        <f t="shared" ca="1" si="1296"/>
        <v>49.99</v>
      </c>
      <c r="NL166" s="19">
        <f t="shared" ca="1" si="1296"/>
        <v>49.99</v>
      </c>
      <c r="NM166" s="19">
        <f t="shared" ca="1" si="1296"/>
        <v>49.99</v>
      </c>
      <c r="NN166" s="19">
        <f t="shared" ca="1" si="1296"/>
        <v>49.99</v>
      </c>
      <c r="NO166" s="19">
        <f t="shared" ca="1" si="1296"/>
        <v>49.99</v>
      </c>
      <c r="NP166" s="19">
        <f t="shared" ca="1" si="1296"/>
        <v>49.99</v>
      </c>
      <c r="NQ166" s="19">
        <f t="shared" ca="1" si="1296"/>
        <v>49.99</v>
      </c>
      <c r="NR166" s="19">
        <f t="shared" ca="1" si="1296"/>
        <v>412.99</v>
      </c>
      <c r="NS166" s="19">
        <f t="shared" ca="1" si="1296"/>
        <v>412.99</v>
      </c>
      <c r="NT166" s="19" t="str">
        <f t="shared" ca="1" si="1296"/>
        <v>-</v>
      </c>
      <c r="NU166" s="19" t="str">
        <f t="shared" ca="1" si="1296"/>
        <v>-</v>
      </c>
      <c r="NV166" s="19" t="str">
        <f t="shared" ca="1" si="1296"/>
        <v>-</v>
      </c>
      <c r="NW166" s="19" t="str">
        <f t="shared" ca="1" si="1296"/>
        <v>-</v>
      </c>
      <c r="NX166" s="19" t="str">
        <f t="shared" ca="1" si="1296"/>
        <v>-</v>
      </c>
      <c r="NY166" s="19">
        <f t="shared" ca="1" si="1296"/>
        <v>6.8900000000000006</v>
      </c>
      <c r="NZ166" s="19">
        <f t="shared" ca="1" si="1296"/>
        <v>6.8900000000000006</v>
      </c>
      <c r="OA166" s="19">
        <f t="shared" ca="1" si="1296"/>
        <v>6.8900000000000006</v>
      </c>
      <c r="OB166" s="19">
        <f t="shared" ca="1" si="1296"/>
        <v>6.8900000000000006</v>
      </c>
      <c r="OC166" s="19">
        <f t="shared" ca="1" si="1296"/>
        <v>6.8900000000000006</v>
      </c>
      <c r="OD166" s="19">
        <f t="shared" ca="1" si="1296"/>
        <v>6.8900000000000006</v>
      </c>
      <c r="OE166" s="19">
        <f t="shared" ca="1" si="1296"/>
        <v>6.8900000000000006</v>
      </c>
      <c r="OF166" s="19">
        <f t="shared" ca="1" si="1296"/>
        <v>6.8900000000000006</v>
      </c>
      <c r="OG166" s="19">
        <f t="shared" ca="1" si="1296"/>
        <v>346.99</v>
      </c>
      <c r="OH166" s="19">
        <f t="shared" ca="1" si="1296"/>
        <v>346.99</v>
      </c>
      <c r="OI166" s="19" t="str">
        <f t="shared" ca="1" si="1296"/>
        <v>-</v>
      </c>
      <c r="OJ166" s="19" t="str">
        <f t="shared" ca="1" si="1296"/>
        <v>-</v>
      </c>
      <c r="OK166" s="19" t="str">
        <f t="shared" ca="1" si="1296"/>
        <v>-</v>
      </c>
      <c r="OL166" s="19" t="str">
        <f t="shared" ca="1" si="1296"/>
        <v>-</v>
      </c>
      <c r="OM166" s="19" t="str">
        <f t="shared" ca="1" si="1296"/>
        <v>-</v>
      </c>
      <c r="ON166" s="19">
        <f t="shared" ca="1" si="1296"/>
        <v>0</v>
      </c>
      <c r="OO166" s="24">
        <v>0</v>
      </c>
    </row>
    <row r="167" spans="1:405" outlineLevel="2">
      <c r="A167" s="21">
        <f t="shared" si="158"/>
        <v>162</v>
      </c>
      <c r="B167" s="222">
        <f t="shared" ca="1" si="1309"/>
        <v>157</v>
      </c>
      <c r="C167">
        <v>204</v>
      </c>
      <c r="D167" s="549" t="str">
        <f t="shared" ca="1" si="1260"/>
        <v>GSM</v>
      </c>
      <c r="E167" t="b">
        <v>0</v>
      </c>
      <c r="F167" t="b">
        <v>0</v>
      </c>
      <c r="G167" t="b">
        <f t="shared" si="1261"/>
        <v>0</v>
      </c>
      <c r="H167" s="237">
        <f t="shared" ca="1" si="1310"/>
        <v>2</v>
      </c>
      <c r="I167" s="237">
        <f t="shared" ca="1" si="1310"/>
        <v>1</v>
      </c>
      <c r="J167" s="237" t="str">
        <f t="shared" ca="1" si="1310"/>
        <v/>
      </c>
      <c r="K167" s="237">
        <f t="shared" ca="1" si="1310"/>
        <v>2</v>
      </c>
      <c r="L167" s="237">
        <f t="shared" ca="1" si="1297"/>
        <v>2</v>
      </c>
      <c r="M167" s="237">
        <f t="shared" ca="1" si="1297"/>
        <v>3</v>
      </c>
      <c r="N167" s="237">
        <f t="shared" ca="1" si="1310"/>
        <v>3</v>
      </c>
      <c r="O167" s="237">
        <f t="shared" ca="1" si="1297"/>
        <v>1</v>
      </c>
      <c r="P167" s="237">
        <f t="shared" ca="1" si="1310"/>
        <v>1</v>
      </c>
      <c r="Q167" s="237">
        <f t="shared" ca="1" si="1310"/>
        <v>4</v>
      </c>
      <c r="R167" s="237">
        <f t="shared" ca="1" si="1310"/>
        <v>1</v>
      </c>
      <c r="S167" s="237">
        <f t="shared" ca="1" si="1310"/>
        <v>1</v>
      </c>
      <c r="T167" s="237">
        <f t="shared" ca="1" si="1310"/>
        <v>1</v>
      </c>
      <c r="U167" s="275"/>
      <c r="V167" s="275"/>
      <c r="W167" s="237">
        <f t="shared" ca="1" si="1298"/>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62"/>
        <v>1</v>
      </c>
      <c r="AH167" s="5">
        <f t="shared" ca="1" si="1262"/>
        <v>1</v>
      </c>
      <c r="AI167" s="5">
        <f t="shared" ca="1" si="1263"/>
        <v>0</v>
      </c>
      <c r="AJ167">
        <f t="shared" ca="1" si="1264"/>
        <v>1</v>
      </c>
      <c r="AK167">
        <v>1</v>
      </c>
      <c r="AL167" s="231" t="str">
        <f ca="1">TEXT(LEFT(OFFSET(AL167,-1,0),5)+1,"00000")&amp;MID(OFFSET(AL167,-1,0),6,FIND(" ",OFFSET(AL167,-1,0),7)-5)
&amp; $D167           &amp; " Day"&amp;INDEX(i.DOY,$N167,1)              &amp; IF($IG167=0," FWM","")&amp;IF($IG167=1," MWM","")&amp;IF($IG167=5," Mat","")&amp;IF($IH167=TRUE,"&amp;BBT","    ")
&amp;INDEX(DataMaster!$B$98:$B$104,$Q167,0)    &amp;IF(JL167," SR"&amp;JM167,"")&amp; " WP"&amp;TEXT($LW167*100,"000p")           &amp; " MP"&amp;TEXT($LX167*100,"000p")           &amp; " GP"&amp;TEXT($MG167*100,"000p")
&amp; " (F"&amp;3+COUNTIF($CV167:$CY167,TRUE)&amp;3&amp;"N"&amp;$DM167&amp;$DN167&amp;")"</f>
        <v>00006 FeedSupply_DSP GSM Day204 MWM&amp;BBTPrime SR9.816 WP100p MP100p GP100p (F33N11)</v>
      </c>
      <c r="AM167" s="9" t="str">
        <f ca="1">IF(COUNTIF(AL$5:AL167,AL167)=1,"-","Dup")</f>
        <v>-</v>
      </c>
      <c r="AN167" s="9"/>
      <c r="AO167" s="237" t="str">
        <f t="shared" ca="1" si="1311"/>
        <v>-</v>
      </c>
      <c r="AP167" s="237" t="str">
        <f t="shared" ca="1" si="1311"/>
        <v>-</v>
      </c>
      <c r="AQ167" s="237" t="str">
        <f t="shared" ca="1" si="1311"/>
        <v>-</v>
      </c>
      <c r="AR167" s="237" t="str">
        <f t="shared" ca="1" si="1311"/>
        <v>-</v>
      </c>
      <c r="AS167" s="237" t="str">
        <f t="shared" ca="1" si="1311"/>
        <v>-</v>
      </c>
      <c r="AT167" s="237" t="str">
        <f t="shared" ca="1" si="1311"/>
        <v>-</v>
      </c>
      <c r="AU167" s="237" t="str">
        <f t="shared" ca="1" si="1311"/>
        <v>-</v>
      </c>
      <c r="AV167" s="237" t="str">
        <f t="shared" ca="1" si="1311"/>
        <v>-</v>
      </c>
      <c r="AW167" s="9"/>
      <c r="AX167" s="5" t="b">
        <f t="shared" ca="1" si="1265"/>
        <v>0</v>
      </c>
      <c r="AY167" s="5" t="str">
        <f t="shared" ca="1" si="1265"/>
        <v>-</v>
      </c>
      <c r="AZ167" s="5" t="b">
        <f t="shared" ca="1" si="1265"/>
        <v>0</v>
      </c>
      <c r="BA167" s="5" t="b">
        <f t="shared" ca="1" si="1265"/>
        <v>1</v>
      </c>
      <c r="BB167" s="5" t="b">
        <f t="shared" ca="1" si="1265"/>
        <v>1</v>
      </c>
      <c r="BC167" s="144">
        <f t="shared" ca="1" si="1265"/>
        <v>0</v>
      </c>
      <c r="BD167" s="19" t="b">
        <f t="shared" ca="1" si="1266"/>
        <v>1</v>
      </c>
      <c r="BE167" s="9"/>
      <c r="BF167" s="5" t="str">
        <f t="shared" ca="1" si="1267"/>
        <v>-</v>
      </c>
      <c r="BG167" s="19" t="str">
        <f t="shared" ca="1" si="1268"/>
        <v>-</v>
      </c>
      <c r="BH167" s="19" t="str">
        <f t="shared" ca="1" si="1268"/>
        <v>-</v>
      </c>
      <c r="BI167" s="19" t="str">
        <f t="shared" ca="1" si="1268"/>
        <v>-</v>
      </c>
      <c r="BJ167" s="5" t="str">
        <f t="shared" ca="1" si="1269"/>
        <v>-</v>
      </c>
      <c r="BK167" s="19" t="str">
        <f t="shared" ca="1" si="1270"/>
        <v>-</v>
      </c>
      <c r="BL167" s="5" t="str">
        <f t="shared" ca="1" si="1271"/>
        <v>-</v>
      </c>
      <c r="BM167" s="19" t="str">
        <f t="shared" ca="1" si="1272"/>
        <v>-</v>
      </c>
      <c r="BN167" s="19" t="str">
        <f t="shared" ca="1" si="1272"/>
        <v>-</v>
      </c>
      <c r="BO167" s="19" t="str">
        <f t="shared" ca="1" si="1272"/>
        <v>-</v>
      </c>
      <c r="BP167" s="5" t="str">
        <f t="shared" ca="1" si="1273"/>
        <v>-</v>
      </c>
      <c r="BQ167" s="9"/>
      <c r="BR167" s="19" t="str">
        <f t="shared" ca="1" si="1274"/>
        <v>-</v>
      </c>
      <c r="BS167" s="19" t="str">
        <f t="shared" ca="1" si="1274"/>
        <v>-</v>
      </c>
      <c r="BT167" s="19" t="str">
        <f t="shared" ca="1" si="1274"/>
        <v>-</v>
      </c>
      <c r="BU167" s="19" t="str">
        <f t="shared" ca="1" si="1274"/>
        <v>-</v>
      </c>
      <c r="BV167" s="19" t="str">
        <f t="shared" ca="1" si="1274"/>
        <v>-</v>
      </c>
      <c r="BW167" s="19" t="str">
        <f t="shared" ca="1" si="1274"/>
        <v>-</v>
      </c>
      <c r="BX167" s="19" t="str">
        <f t="shared" ca="1" si="1274"/>
        <v>-</v>
      </c>
      <c r="BY167" s="19" t="str">
        <f t="shared" ca="1" si="1274"/>
        <v>-</v>
      </c>
      <c r="BZ167" s="19" t="str">
        <f t="shared" ca="1" si="1274"/>
        <v>-</v>
      </c>
      <c r="CA167" s="19" t="str">
        <f t="shared" ca="1" si="1274"/>
        <v>-</v>
      </c>
      <c r="CB167" s="9"/>
      <c r="CC167" s="237" t="b">
        <f t="shared" ca="1" si="1317"/>
        <v>1</v>
      </c>
      <c r="CD167" s="12" t="b">
        <v>1</v>
      </c>
      <c r="CE167" s="237" t="b">
        <f t="shared" ca="1" si="1317"/>
        <v>1</v>
      </c>
      <c r="CF167" s="251">
        <f t="shared" ca="1" si="1312"/>
        <v>34101</v>
      </c>
      <c r="CG167" s="12" t="b">
        <v>1</v>
      </c>
      <c r="CH167" s="12">
        <v>0</v>
      </c>
      <c r="CI167" s="12" t="b">
        <v>0</v>
      </c>
      <c r="CJ167" s="237">
        <f t="shared" ca="1" si="1313"/>
        <v>34106</v>
      </c>
      <c r="CK167" s="19" t="str">
        <f t="shared" ca="1" si="1300"/>
        <v>-</v>
      </c>
      <c r="CL167" s="12">
        <v>1</v>
      </c>
      <c r="CM167" s="12">
        <v>1</v>
      </c>
      <c r="CN167" s="9"/>
      <c r="CO167" s="444">
        <v>652</v>
      </c>
      <c r="CP167" s="444">
        <v>686</v>
      </c>
      <c r="CQ167" s="444">
        <v>721</v>
      </c>
      <c r="CR167" s="152">
        <v>378</v>
      </c>
      <c r="CS167" s="152">
        <v>413</v>
      </c>
      <c r="CT167" s="152">
        <v>448</v>
      </c>
      <c r="CU167" s="19" t="str">
        <f t="shared" ca="1" si="1276"/>
        <v>-</v>
      </c>
      <c r="CV167" s="19" t="str">
        <f t="shared" ca="1" si="1276"/>
        <v>-</v>
      </c>
      <c r="CW167" s="19" t="str">
        <f t="shared" ca="1" si="1276"/>
        <v>-</v>
      </c>
      <c r="CX167" s="19" t="str">
        <f t="shared" ca="1" si="1276"/>
        <v>-</v>
      </c>
      <c r="CY167" s="19" t="str">
        <f t="shared" ca="1" si="1276"/>
        <v>-</v>
      </c>
      <c r="CZ167" s="19" t="b">
        <f t="shared" ca="1" si="1276"/>
        <v>1</v>
      </c>
      <c r="DA167" s="19">
        <f t="shared" ca="1" si="1276"/>
        <v>0</v>
      </c>
      <c r="DB167" s="19">
        <f t="shared" ca="1" si="1276"/>
        <v>0</v>
      </c>
      <c r="DC167" s="19">
        <f t="shared" ca="1" si="1276"/>
        <v>0</v>
      </c>
      <c r="DD167" s="19">
        <f t="shared" ca="1" si="1276"/>
        <v>0</v>
      </c>
      <c r="DE167" s="19">
        <f t="shared" ca="1" si="1276"/>
        <v>0</v>
      </c>
      <c r="DF167" s="19">
        <f t="shared" ca="1" si="1276"/>
        <v>0</v>
      </c>
      <c r="DG167" s="19">
        <f t="shared" ca="1" si="1276"/>
        <v>0</v>
      </c>
      <c r="DH167" s="19">
        <f t="shared" ca="1" si="1276"/>
        <v>0</v>
      </c>
      <c r="DI167" s="19">
        <f t="shared" ca="1" si="1276"/>
        <v>0</v>
      </c>
      <c r="DJ167" s="19">
        <f t="shared" ca="1" si="1276"/>
        <v>0</v>
      </c>
      <c r="DK167" s="19">
        <f t="shared" ca="1" si="1276"/>
        <v>0</v>
      </c>
      <c r="DL167" s="19">
        <f t="shared" ca="1" si="1277"/>
        <v>0</v>
      </c>
      <c r="DM167" s="12">
        <v>1</v>
      </c>
      <c r="DN167" s="12">
        <v>1</v>
      </c>
      <c r="DO167" s="19">
        <f t="shared" ca="1" si="1314"/>
        <v>0</v>
      </c>
      <c r="DP167" s="19" t="str">
        <f t="shared" ca="1" si="1314"/>
        <v>-</v>
      </c>
      <c r="DQ167" s="19" t="str">
        <f t="shared" ca="1" si="1314"/>
        <v>-</v>
      </c>
      <c r="DR167" s="19" t="str">
        <f t="shared" ca="1" si="1314"/>
        <v>-</v>
      </c>
      <c r="DS167" s="19" t="str">
        <f t="shared" ca="1" si="1277"/>
        <v>-</v>
      </c>
      <c r="DT167" s="19" t="str">
        <f t="shared" ca="1" si="1277"/>
        <v>-</v>
      </c>
      <c r="DU167" s="19">
        <f t="shared" ca="1" si="1277"/>
        <v>0</v>
      </c>
      <c r="DV167" s="19" t="str">
        <f t="shared" ca="1" si="1277"/>
        <v>-</v>
      </c>
      <c r="DW167" s="19" t="str">
        <f t="shared" ca="1" si="1277"/>
        <v>-</v>
      </c>
      <c r="DX167" s="19" t="str">
        <f t="shared" ca="1" si="1277"/>
        <v>-</v>
      </c>
      <c r="DY167" s="19" t="str">
        <f t="shared" ca="1" si="1277"/>
        <v>-</v>
      </c>
      <c r="DZ167" s="19" t="str">
        <f t="shared" ca="1" si="1277"/>
        <v>-</v>
      </c>
      <c r="EA167" s="19" t="str">
        <f t="shared" ca="1" si="1277"/>
        <v>-</v>
      </c>
      <c r="EB167" s="19" t="str">
        <f t="shared" ca="1" si="1277"/>
        <v>-</v>
      </c>
      <c r="EC167" s="19" t="str">
        <f t="shared" ca="1" si="1277"/>
        <v>-</v>
      </c>
      <c r="ED167" s="19">
        <f t="shared" ca="1" si="1277"/>
        <v>0</v>
      </c>
      <c r="EE167" s="19">
        <f t="shared" ca="1" si="1277"/>
        <v>0</v>
      </c>
      <c r="EF167" s="19">
        <f t="shared" ca="1" si="1277"/>
        <v>0</v>
      </c>
      <c r="EG167" s="124">
        <f t="shared" ref="EG167:EX167" ca="1" si="1319">IF(AND($K167=EG$9,$N167=EG$11,$AB167=EG$8,$AI167=EG$12),INDEX(i.FS_Strategy,$AC167+1,$AB167),0)</f>
        <v>0</v>
      </c>
      <c r="EH167" s="124">
        <f t="shared" ca="1" si="1319"/>
        <v>0</v>
      </c>
      <c r="EI167" s="124">
        <f t="shared" ca="1" si="1319"/>
        <v>0</v>
      </c>
      <c r="EJ167" s="124">
        <f t="shared" ca="1" si="1319"/>
        <v>0</v>
      </c>
      <c r="EK167" s="124">
        <f t="shared" ca="1" si="1319"/>
        <v>0</v>
      </c>
      <c r="EL167" s="124">
        <f t="shared" ca="1" si="1319"/>
        <v>0</v>
      </c>
      <c r="EM167" s="124">
        <f t="shared" ca="1" si="1319"/>
        <v>0</v>
      </c>
      <c r="EN167" s="124">
        <f t="shared" ca="1" si="1319"/>
        <v>0</v>
      </c>
      <c r="EO167" s="124">
        <f t="shared" ca="1" si="1319"/>
        <v>0</v>
      </c>
      <c r="EP167" s="124">
        <f t="shared" ca="1" si="1319"/>
        <v>0</v>
      </c>
      <c r="EQ167" s="124">
        <f t="shared" ca="1" si="1319"/>
        <v>0</v>
      </c>
      <c r="ER167" s="124">
        <f t="shared" ca="1" si="1319"/>
        <v>0</v>
      </c>
      <c r="ES167" s="124">
        <f t="shared" ca="1" si="1319"/>
        <v>0</v>
      </c>
      <c r="ET167" s="124">
        <f t="shared" ca="1" si="1319"/>
        <v>0</v>
      </c>
      <c r="EU167" s="124">
        <f t="shared" ca="1" si="1319"/>
        <v>0</v>
      </c>
      <c r="EV167" s="124">
        <f t="shared" ca="1" si="1319"/>
        <v>0</v>
      </c>
      <c r="EW167" s="124">
        <f t="shared" ca="1" si="1319"/>
        <v>0</v>
      </c>
      <c r="EX167" s="124">
        <f t="shared" ca="1" si="1319"/>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20">IF(AND($K167=FB$9,$N167=FB$11,$AB167=FB$8),INDEX(i.FS_Strategy,$AE167+1,$AB167),0)</f>
        <v>0</v>
      </c>
      <c r="FC167" s="125">
        <f t="shared" ca="1" si="1320"/>
        <v>0</v>
      </c>
      <c r="FD167" s="125">
        <f t="shared" ca="1" si="1320"/>
        <v>0</v>
      </c>
      <c r="FE167" s="125">
        <f t="shared" ca="1" si="1320"/>
        <v>0</v>
      </c>
      <c r="FF167" s="125">
        <f t="shared" ca="1" si="1320"/>
        <v>0</v>
      </c>
      <c r="FG167" s="125">
        <f t="shared" ca="1" si="1320"/>
        <v>0</v>
      </c>
      <c r="FH167" s="125">
        <f t="shared" ca="1" si="1320"/>
        <v>0</v>
      </c>
      <c r="FI167" s="125">
        <f t="shared" ca="1" si="1320"/>
        <v>0</v>
      </c>
      <c r="FJ167" s="125">
        <f t="shared" ca="1" si="1320"/>
        <v>0</v>
      </c>
      <c r="FK167" s="125">
        <f t="shared" ca="1" si="1320"/>
        <v>0</v>
      </c>
      <c r="FL167" s="125">
        <f t="shared" ca="1" si="1320"/>
        <v>0</v>
      </c>
      <c r="FM167" s="125">
        <f t="shared" ca="1" si="1320"/>
        <v>0</v>
      </c>
      <c r="FN167" s="125">
        <f t="shared" ca="1" si="1320"/>
        <v>0</v>
      </c>
      <c r="FO167" s="124">
        <f t="shared" ref="FO167:GF167" ca="1" si="1321">IF(AND($K167=FO$9,$N167=FO$11,$AB167=FO$8,$AI167=FO$12),INDEX(i.FS_Strategy,$AC167+1,$AB167),0)</f>
        <v>0</v>
      </c>
      <c r="FP167" s="124">
        <f t="shared" ca="1" si="1321"/>
        <v>0</v>
      </c>
      <c r="FQ167" s="124">
        <f t="shared" ca="1" si="1321"/>
        <v>0</v>
      </c>
      <c r="FR167" s="124">
        <f t="shared" ca="1" si="1321"/>
        <v>0</v>
      </c>
      <c r="FS167" s="124">
        <f t="shared" ca="1" si="1321"/>
        <v>0</v>
      </c>
      <c r="FT167" s="124">
        <f t="shared" ca="1" si="1321"/>
        <v>0</v>
      </c>
      <c r="FU167" s="124">
        <f t="shared" ca="1" si="1321"/>
        <v>0</v>
      </c>
      <c r="FV167" s="124">
        <f t="shared" ca="1" si="1321"/>
        <v>0</v>
      </c>
      <c r="FW167" s="124">
        <f t="shared" ca="1" si="1321"/>
        <v>0</v>
      </c>
      <c r="FX167" s="124">
        <f t="shared" ca="1" si="1321"/>
        <v>0</v>
      </c>
      <c r="FY167" s="124">
        <f t="shared" ca="1" si="1321"/>
        <v>0</v>
      </c>
      <c r="FZ167" s="124">
        <f t="shared" ca="1" si="1321"/>
        <v>0</v>
      </c>
      <c r="GA167" s="124">
        <f t="shared" ca="1" si="1321"/>
        <v>0</v>
      </c>
      <c r="GB167" s="124">
        <f t="shared" ca="1" si="1321"/>
        <v>0</v>
      </c>
      <c r="GC167" s="124">
        <f t="shared" ca="1" si="1321"/>
        <v>0</v>
      </c>
      <c r="GD167" s="124">
        <f t="shared" ca="1" si="1321"/>
        <v>0</v>
      </c>
      <c r="GE167" s="124">
        <f t="shared" ca="1" si="1321"/>
        <v>0</v>
      </c>
      <c r="GF167" s="124">
        <f t="shared" ca="1" si="1321"/>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22">IF(AND($K167=GJ$9,$N167=GJ$11,$AB167=GJ$8),INDEX(i.FS_Strategy,$AE167+1,$AB167),0)</f>
        <v>0</v>
      </c>
      <c r="GK167" s="125">
        <f t="shared" ca="1" si="1322"/>
        <v>0</v>
      </c>
      <c r="GL167" s="125">
        <f t="shared" ca="1" si="1322"/>
        <v>0</v>
      </c>
      <c r="GM167" s="125">
        <f t="shared" ca="1" si="1322"/>
        <v>0</v>
      </c>
      <c r="GN167" s="125">
        <f t="shared" ca="1" si="1322"/>
        <v>0</v>
      </c>
      <c r="GO167" s="125">
        <f t="shared" ca="1" si="1322"/>
        <v>0</v>
      </c>
      <c r="GP167" s="125">
        <f t="shared" ca="1" si="1322"/>
        <v>0</v>
      </c>
      <c r="GQ167" s="125">
        <f t="shared" ca="1" si="1322"/>
        <v>0</v>
      </c>
      <c r="GR167" s="125">
        <f t="shared" ca="1" si="1322"/>
        <v>0</v>
      </c>
      <c r="GS167" s="125">
        <f t="shared" ca="1" si="1322"/>
        <v>0</v>
      </c>
      <c r="GT167" s="125">
        <f t="shared" ca="1" si="1322"/>
        <v>0</v>
      </c>
      <c r="GU167" s="125">
        <f t="shared" ca="1" si="1322"/>
        <v>0</v>
      </c>
      <c r="GV167" s="125">
        <f t="shared" ca="1" si="1322"/>
        <v>0</v>
      </c>
      <c r="GW167" s="124">
        <f t="shared" ref="GW167:HN167" ca="1" si="1323">IF(AND($K167=GW$9,$N167=GW$11,$AB167=GW$8,$AI167=GW$12),INDEX(i.FS_Strategy,$AC167+1,$AB167),0)</f>
        <v>0</v>
      </c>
      <c r="GX167" s="124">
        <f t="shared" ca="1" si="1323"/>
        <v>0</v>
      </c>
      <c r="GY167" s="124">
        <f t="shared" ca="1" si="1323"/>
        <v>0</v>
      </c>
      <c r="GZ167" s="124">
        <f t="shared" ca="1" si="1323"/>
        <v>0</v>
      </c>
      <c r="HA167" s="124">
        <f t="shared" ca="1" si="1323"/>
        <v>0</v>
      </c>
      <c r="HB167" s="124">
        <f t="shared" ca="1" si="1323"/>
        <v>0</v>
      </c>
      <c r="HC167" s="124">
        <f t="shared" ca="1" si="1323"/>
        <v>0</v>
      </c>
      <c r="HD167" s="124">
        <f t="shared" ca="1" si="1323"/>
        <v>0</v>
      </c>
      <c r="HE167" s="124">
        <f t="shared" ca="1" si="1323"/>
        <v>0</v>
      </c>
      <c r="HF167" s="124">
        <f t="shared" ca="1" si="1323"/>
        <v>0</v>
      </c>
      <c r="HG167" s="124">
        <f t="shared" ca="1" si="1323"/>
        <v>0</v>
      </c>
      <c r="HH167" s="124">
        <f t="shared" ca="1" si="1323"/>
        <v>0</v>
      </c>
      <c r="HI167" s="124">
        <f t="shared" ca="1" si="1323"/>
        <v>0</v>
      </c>
      <c r="HJ167" s="124">
        <f t="shared" ca="1" si="1323"/>
        <v>0</v>
      </c>
      <c r="HK167" s="124">
        <f t="shared" ca="1" si="1323"/>
        <v>0</v>
      </c>
      <c r="HL167" s="124">
        <f t="shared" ca="1" si="1323"/>
        <v>0</v>
      </c>
      <c r="HM167" s="124">
        <f t="shared" ca="1" si="1323"/>
        <v>0</v>
      </c>
      <c r="HN167" s="124">
        <f t="shared" ca="1" si="1323"/>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24">IF(AND($K167=HR$9,$N167=HR$11,$AB167=HR$8),INDEX(i.FS_Strategy,$AE167+1,$AB167),0)</f>
        <v>0</v>
      </c>
      <c r="HS167" s="125">
        <f t="shared" ca="1" si="1324"/>
        <v>0</v>
      </c>
      <c r="HT167" s="125">
        <f t="shared" ca="1" si="1324"/>
        <v>0</v>
      </c>
      <c r="HU167" s="125">
        <f t="shared" ca="1" si="1324"/>
        <v>0</v>
      </c>
      <c r="HV167" s="125">
        <f t="shared" ca="1" si="1324"/>
        <v>0</v>
      </c>
      <c r="HW167" s="125">
        <f t="shared" ca="1" si="1324"/>
        <v>0</v>
      </c>
      <c r="HX167" s="125">
        <f t="shared" ca="1" si="1324"/>
        <v>0</v>
      </c>
      <c r="HY167" s="125">
        <f t="shared" ca="1" si="1324"/>
        <v>0</v>
      </c>
      <c r="HZ167" s="125">
        <f t="shared" ca="1" si="1324"/>
        <v>0</v>
      </c>
      <c r="IA167" s="125">
        <f t="shared" ca="1" si="1324"/>
        <v>0</v>
      </c>
      <c r="IB167" s="125">
        <f t="shared" ca="1" si="1324"/>
        <v>0</v>
      </c>
      <c r="IC167" s="125">
        <f t="shared" ca="1" si="1324"/>
        <v>0</v>
      </c>
      <c r="ID167" s="125">
        <f t="shared" ca="1" si="1324"/>
        <v>0</v>
      </c>
      <c r="IE167" s="5">
        <f t="shared" ca="1" si="1281"/>
        <v>67</v>
      </c>
      <c r="IF167" s="9"/>
      <c r="IG167" s="5">
        <f t="shared" ca="1" si="1282"/>
        <v>1</v>
      </c>
      <c r="IH167" s="5" t="b">
        <f t="shared" ca="1" si="1282"/>
        <v>1</v>
      </c>
      <c r="II167" s="19">
        <f t="shared" ca="1" si="1283"/>
        <v>0</v>
      </c>
      <c r="IJ167" s="5">
        <f t="shared" ca="1" si="1282"/>
        <v>55</v>
      </c>
      <c r="IK167" s="19">
        <f t="shared" ca="1" si="1283"/>
        <v>1</v>
      </c>
      <c r="IL167" s="19">
        <f t="shared" ca="1" si="1283"/>
        <v>0</v>
      </c>
      <c r="IM167" s="19">
        <f t="shared" ca="1" si="1283"/>
        <v>0</v>
      </c>
      <c r="IN167" s="19">
        <f t="shared" ca="1" si="1283"/>
        <v>0</v>
      </c>
      <c r="IO167" s="19">
        <f t="shared" ca="1" si="1283"/>
        <v>0</v>
      </c>
      <c r="IP167" s="19">
        <f t="shared" ca="1" si="1283"/>
        <v>0</v>
      </c>
      <c r="IQ167" s="19">
        <f t="shared" ca="1" si="1283"/>
        <v>0</v>
      </c>
      <c r="IR167" s="19">
        <f t="shared" ca="1" si="1283"/>
        <v>0</v>
      </c>
      <c r="IS167" s="19">
        <f t="shared" ca="1" si="1283"/>
        <v>0</v>
      </c>
      <c r="IT167" s="19">
        <f t="shared" ca="1" si="1283"/>
        <v>0</v>
      </c>
      <c r="IU167" s="19">
        <f t="shared" ca="1" si="1283"/>
        <v>0</v>
      </c>
      <c r="IV167" s="19">
        <f t="shared" ca="1" si="1283"/>
        <v>0</v>
      </c>
      <c r="IW167" s="19">
        <f t="shared" ca="1" si="1283"/>
        <v>0</v>
      </c>
      <c r="IX167" s="19">
        <f t="shared" ca="1" si="1283"/>
        <v>0</v>
      </c>
      <c r="IY167" s="19">
        <f t="shared" ca="1" si="1283"/>
        <v>0</v>
      </c>
      <c r="IZ167" s="19">
        <f t="shared" ca="1" si="1283"/>
        <v>0</v>
      </c>
      <c r="JA167" s="19">
        <f t="shared" ca="1" si="1283"/>
        <v>0</v>
      </c>
      <c r="JB167" s="19">
        <f t="shared" ca="1" si="1283"/>
        <v>0</v>
      </c>
      <c r="JC167" s="19">
        <f t="shared" ca="1" si="1283"/>
        <v>0</v>
      </c>
      <c r="JD167" s="19">
        <f t="shared" ca="1" si="1283"/>
        <v>0</v>
      </c>
      <c r="JE167" s="19">
        <f t="shared" ca="1" si="1283"/>
        <v>0</v>
      </c>
      <c r="JF167" s="19">
        <f t="shared" ca="1" si="1283"/>
        <v>0</v>
      </c>
      <c r="JG167" s="19">
        <f t="shared" ca="1" si="1283"/>
        <v>1</v>
      </c>
      <c r="JH167" s="19">
        <f t="shared" ca="1" si="1283"/>
        <v>0</v>
      </c>
      <c r="JI167" s="19">
        <f t="shared" ca="1" si="1283"/>
        <v>1</v>
      </c>
      <c r="JJ167" s="9"/>
      <c r="JK167" s="5" t="b">
        <f t="shared" ca="1" si="1284"/>
        <v>0</v>
      </c>
      <c r="JL167" s="19" t="b">
        <f t="shared" ca="1" si="1303"/>
        <v>1</v>
      </c>
      <c r="JM167" s="19">
        <f t="shared" ca="1" si="1303"/>
        <v>9.8159999999999989</v>
      </c>
      <c r="JN167" s="5" t="b">
        <f t="shared" ca="1" si="1285"/>
        <v>0</v>
      </c>
      <c r="JO167" s="5" t="b">
        <f t="shared" ca="1" si="1285"/>
        <v>0</v>
      </c>
      <c r="JP167" s="5" t="b">
        <f t="shared" ca="1" si="1285"/>
        <v>1</v>
      </c>
      <c r="JQ167" s="144">
        <f t="shared" ca="1" si="1304"/>
        <v>1</v>
      </c>
      <c r="JR167" s="144">
        <f t="shared" ca="1" si="1304"/>
        <v>1</v>
      </c>
      <c r="JS167" s="19" t="str">
        <f t="shared" ca="1" si="1305"/>
        <v>-</v>
      </c>
      <c r="JT167" s="19" t="str">
        <f t="shared" ca="1" si="1305"/>
        <v>-</v>
      </c>
      <c r="JU167" s="19" t="str">
        <f t="shared" ca="1" si="1305"/>
        <v>-</v>
      </c>
      <c r="JV167" s="19" t="str">
        <f t="shared" ca="1" si="1305"/>
        <v>-</v>
      </c>
      <c r="JW167" s="19">
        <f t="shared" ca="1" si="1305"/>
        <v>1</v>
      </c>
      <c r="JX167" s="19">
        <f t="shared" ca="1" si="1305"/>
        <v>0.66</v>
      </c>
      <c r="JY167" s="19" t="str">
        <f t="shared" ca="1" si="1305"/>
        <v>-</v>
      </c>
      <c r="JZ167" s="5" t="b" cm="1">
        <f t="array" aca="1" ref="JZ167" ca="1">IF(OR(KA167:KH167&lt;&gt;"-"),TRUE,"-")</f>
        <v>1</v>
      </c>
      <c r="KA167" s="237">
        <f t="shared" ca="1" si="1316"/>
        <v>2</v>
      </c>
      <c r="KB167" s="237">
        <f t="shared" ca="1" si="1316"/>
        <v>2</v>
      </c>
      <c r="KC167" s="237">
        <f t="shared" ca="1" si="1316"/>
        <v>2</v>
      </c>
      <c r="KD167" s="237">
        <f t="shared" ca="1" si="1316"/>
        <v>2</v>
      </c>
      <c r="KE167" s="237">
        <f t="shared" ca="1" si="1316"/>
        <v>2</v>
      </c>
      <c r="KF167" s="237">
        <f t="shared" ca="1" si="1316"/>
        <v>2</v>
      </c>
      <c r="KG167" s="237">
        <f t="shared" ca="1" si="1316"/>
        <v>2</v>
      </c>
      <c r="KH167" s="237">
        <f t="shared" ca="1" si="1316"/>
        <v>2</v>
      </c>
      <c r="KI167" s="5" t="str">
        <f t="array" aca="1" ref="KI167" ca="1">IF(OR(KJ167:KP167&lt;&gt;"-"),TRUE,"-")</f>
        <v>-</v>
      </c>
      <c r="KJ167" s="19" t="str">
        <f t="shared" ca="1" si="1307"/>
        <v>-</v>
      </c>
      <c r="KK167" s="19" t="str">
        <f t="shared" ca="1" si="1307"/>
        <v>-</v>
      </c>
      <c r="KL167" s="19" t="str">
        <f t="shared" ca="1" si="1307"/>
        <v>-</v>
      </c>
      <c r="KM167" s="19" t="str">
        <f t="shared" ca="1" si="1307"/>
        <v>-</v>
      </c>
      <c r="KN167" s="19" t="str">
        <f t="shared" ca="1" si="1307"/>
        <v>-</v>
      </c>
      <c r="KO167" s="19" t="str">
        <f t="shared" ca="1" si="1307"/>
        <v>-</v>
      </c>
      <c r="KP167" s="19" t="str">
        <f t="shared" ca="1" si="1307"/>
        <v>-</v>
      </c>
      <c r="KQ167" s="19" t="b">
        <f t="shared" ca="1" si="1307"/>
        <v>0</v>
      </c>
      <c r="KR167" s="144">
        <f t="shared" ca="1" si="1287"/>
        <v>2</v>
      </c>
      <c r="KS167" s="19">
        <f t="shared" ca="1" si="1307"/>
        <v>2</v>
      </c>
      <c r="KT167" s="19" t="b">
        <f t="shared" ca="1" si="1307"/>
        <v>0</v>
      </c>
      <c r="KU167" s="19" t="str">
        <f t="shared" ca="1" si="1307"/>
        <v>-</v>
      </c>
      <c r="KV167" s="5" t="str">
        <f t="shared" ca="1" si="1288"/>
        <v>-</v>
      </c>
      <c r="KW167" s="5" t="str">
        <f t="shared" ca="1" si="1288"/>
        <v>-</v>
      </c>
      <c r="KX167" s="5" t="str">
        <f t="shared" ca="1" si="1288"/>
        <v>-</v>
      </c>
      <c r="KY167" s="5" t="str">
        <f t="shared" ca="1" si="1288"/>
        <v>-</v>
      </c>
      <c r="KZ167" s="19" t="b">
        <f t="shared" ca="1" si="1308"/>
        <v>0</v>
      </c>
      <c r="LA167" s="19" t="str">
        <f t="shared" ca="1" si="1308"/>
        <v>-</v>
      </c>
      <c r="LB167" s="19" t="str">
        <f t="shared" ca="1" si="1308"/>
        <v>-</v>
      </c>
      <c r="LC167" s="19" t="b">
        <f t="shared" ca="1" si="1308"/>
        <v>1</v>
      </c>
      <c r="LD167" s="19">
        <f t="shared" ca="1" si="1308"/>
        <v>0.75</v>
      </c>
      <c r="LE167" s="19">
        <f t="shared" ca="1" si="1308"/>
        <v>0.75</v>
      </c>
      <c r="LF167" s="19">
        <f t="shared" ca="1" si="1308"/>
        <v>0.99</v>
      </c>
      <c r="LG167" s="19">
        <f t="shared" ca="1" si="1308"/>
        <v>0.5</v>
      </c>
      <c r="LH167" s="19">
        <f t="shared" ca="1" si="1308"/>
        <v>0</v>
      </c>
      <c r="LI167" s="19">
        <f t="shared" ca="1" si="1308"/>
        <v>0</v>
      </c>
      <c r="LJ167" s="19" t="str">
        <f t="shared" ca="1" si="1308"/>
        <v>-</v>
      </c>
      <c r="LK167" s="5" t="str" cm="1">
        <f t="array" aca="1" ref="LK167" ca="1">INDEX(i.meatgrid,$Q167,LK$7)</f>
        <v>-</v>
      </c>
      <c r="LL167" s="19" t="str">
        <f t="shared" ca="1" si="1289"/>
        <v>-</v>
      </c>
      <c r="LM167" s="5">
        <f t="shared" ca="1" si="1290"/>
        <v>1</v>
      </c>
      <c r="LN167" s="9"/>
      <c r="LO167" s="19">
        <f t="shared" ca="1" si="1289"/>
        <v>70</v>
      </c>
      <c r="LP167" s="19">
        <f t="shared" ca="1" si="1291"/>
        <v>50</v>
      </c>
      <c r="LQ167" s="19">
        <f t="shared" ca="1" si="1291"/>
        <v>80</v>
      </c>
      <c r="LR167" s="19">
        <f t="shared" ca="1" si="1291"/>
        <v>50</v>
      </c>
      <c r="LS167" s="5" t="b" cm="1">
        <f t="array" aca="1" ref="LS167" ca="1">INDEX(i.meatgrid,$Q167,LS$7)</f>
        <v>0</v>
      </c>
      <c r="LT167" s="5" t="b" cm="1">
        <f t="array" aca="1" ref="LT167" ca="1">INDEX(i.meatgrid,$Q167,LT$7)</f>
        <v>0</v>
      </c>
      <c r="LU167" s="5" cm="1">
        <f t="array" aca="1" ref="LU167" ca="1">INDEX(i.meatgrid,$Q167,LU$7)</f>
        <v>40</v>
      </c>
      <c r="LV167" s="5" t="str" cm="1">
        <f t="array" aca="1" ref="LV167" ca="1">INDEX(i.meatgrid,$Q167,LV$7)</f>
        <v>-</v>
      </c>
      <c r="LW167" s="19">
        <f t="shared" ca="1" si="1292"/>
        <v>1</v>
      </c>
      <c r="LX167" s="5">
        <f t="shared" ca="1" si="1293"/>
        <v>1</v>
      </c>
      <c r="LY167" s="5" cm="1">
        <f t="array" aca="1" ref="LY167" ca="1">INDEX(i.meatgrid,$Q167,LY$7)</f>
        <v>1</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19">
        <f t="shared" ca="1" si="1294"/>
        <v>1</v>
      </c>
      <c r="MH167" s="9"/>
      <c r="MI167" s="19" t="b">
        <f t="shared" ca="1" si="1295"/>
        <v>0</v>
      </c>
      <c r="MJ167" s="19" t="b">
        <f t="shared" ca="1" si="1295"/>
        <v>0</v>
      </c>
      <c r="MK167" s="19">
        <f t="shared" ca="1" si="1295"/>
        <v>1</v>
      </c>
      <c r="ML167" s="19">
        <f t="shared" ca="1" si="1295"/>
        <v>0.75</v>
      </c>
      <c r="MM167" s="19">
        <f t="shared" ca="1" si="1295"/>
        <v>0.75</v>
      </c>
      <c r="MN167" s="19">
        <f t="shared" ca="1" si="1295"/>
        <v>0.8</v>
      </c>
      <c r="MO167" s="19">
        <f t="shared" ca="1" si="1295"/>
        <v>0.82499999999999996</v>
      </c>
      <c r="MP167" s="19">
        <f t="shared" ca="1" si="1295"/>
        <v>0.875</v>
      </c>
      <c r="MQ167" s="19">
        <f t="shared" ca="1" si="1295"/>
        <v>0.9</v>
      </c>
      <c r="MR167" s="19">
        <f t="shared" ca="1" si="1295"/>
        <v>1</v>
      </c>
      <c r="MS167" s="19">
        <f t="shared" ca="1" si="1295"/>
        <v>0.875</v>
      </c>
      <c r="MT167" s="19" t="b">
        <f t="shared" ca="1" si="1295"/>
        <v>1</v>
      </c>
      <c r="MU167" s="19">
        <f t="shared" ca="1" si="1295"/>
        <v>74.989999999999995</v>
      </c>
      <c r="MV167" s="19" t="str">
        <f t="shared" ca="1" si="1295"/>
        <v>-</v>
      </c>
      <c r="MW167" s="19" t="str">
        <f t="shared" ca="1" si="1295"/>
        <v>-</v>
      </c>
      <c r="MX167" s="19" t="str">
        <f t="shared" ca="1" si="1295"/>
        <v>-</v>
      </c>
      <c r="MY167" s="19" t="str">
        <f t="shared" ca="1" si="1296"/>
        <v>-</v>
      </c>
      <c r="MZ167" s="19" t="str">
        <f t="shared" ca="1" si="1296"/>
        <v>-</v>
      </c>
      <c r="NA167" s="19" t="str">
        <f t="shared" ca="1" si="1296"/>
        <v>-</v>
      </c>
      <c r="NB167" s="19" t="str">
        <f t="shared" ca="1" si="1296"/>
        <v>-</v>
      </c>
      <c r="NC167" s="19">
        <f t="shared" ca="1" si="1296"/>
        <v>36.99</v>
      </c>
      <c r="ND167" s="19">
        <f t="shared" ca="1" si="1296"/>
        <v>36.99</v>
      </c>
      <c r="NE167" s="19" t="str">
        <f t="shared" ca="1" si="1296"/>
        <v>-</v>
      </c>
      <c r="NF167" s="19" t="str">
        <f t="shared" ca="1" si="1296"/>
        <v>-</v>
      </c>
      <c r="NG167" s="19" t="str">
        <f t="shared" ca="1" si="1296"/>
        <v>-</v>
      </c>
      <c r="NH167" s="19" t="str">
        <f t="shared" ca="1" si="1296"/>
        <v>-</v>
      </c>
      <c r="NI167" s="19" t="str">
        <f t="shared" ca="1" si="1296"/>
        <v>-</v>
      </c>
      <c r="NJ167" s="19">
        <f t="shared" ca="1" si="1296"/>
        <v>49.99</v>
      </c>
      <c r="NK167" s="19">
        <f t="shared" ca="1" si="1296"/>
        <v>49.99</v>
      </c>
      <c r="NL167" s="19">
        <f t="shared" ca="1" si="1296"/>
        <v>49.99</v>
      </c>
      <c r="NM167" s="19">
        <f t="shared" ca="1" si="1296"/>
        <v>49.99</v>
      </c>
      <c r="NN167" s="19">
        <f t="shared" ca="1" si="1296"/>
        <v>49.99</v>
      </c>
      <c r="NO167" s="19">
        <f t="shared" ca="1" si="1296"/>
        <v>49.99</v>
      </c>
      <c r="NP167" s="19">
        <f t="shared" ca="1" si="1296"/>
        <v>49.99</v>
      </c>
      <c r="NQ167" s="19">
        <f t="shared" ca="1" si="1296"/>
        <v>49.99</v>
      </c>
      <c r="NR167" s="19">
        <f t="shared" ca="1" si="1296"/>
        <v>412.99</v>
      </c>
      <c r="NS167" s="19">
        <f t="shared" ca="1" si="1296"/>
        <v>412.99</v>
      </c>
      <c r="NT167" s="19" t="str">
        <f t="shared" ca="1" si="1296"/>
        <v>-</v>
      </c>
      <c r="NU167" s="19" t="str">
        <f t="shared" ca="1" si="1296"/>
        <v>-</v>
      </c>
      <c r="NV167" s="19" t="str">
        <f t="shared" ca="1" si="1296"/>
        <v>-</v>
      </c>
      <c r="NW167" s="19" t="str">
        <f t="shared" ca="1" si="1296"/>
        <v>-</v>
      </c>
      <c r="NX167" s="19" t="str">
        <f t="shared" ca="1" si="1296"/>
        <v>-</v>
      </c>
      <c r="NY167" s="19">
        <f t="shared" ca="1" si="1296"/>
        <v>6.8900000000000006</v>
      </c>
      <c r="NZ167" s="19">
        <f t="shared" ca="1" si="1296"/>
        <v>6.8900000000000006</v>
      </c>
      <c r="OA167" s="19">
        <f t="shared" ref="OA167:ON167" ca="1" si="1325">OFFSET(OA$5,$B167,0)</f>
        <v>6.8900000000000006</v>
      </c>
      <c r="OB167" s="19">
        <f t="shared" ca="1" si="1325"/>
        <v>6.8900000000000006</v>
      </c>
      <c r="OC167" s="19">
        <f t="shared" ca="1" si="1325"/>
        <v>6.8900000000000006</v>
      </c>
      <c r="OD167" s="19">
        <f t="shared" ca="1" si="1325"/>
        <v>6.8900000000000006</v>
      </c>
      <c r="OE167" s="19">
        <f t="shared" ca="1" si="1325"/>
        <v>6.8900000000000006</v>
      </c>
      <c r="OF167" s="19">
        <f t="shared" ca="1" si="1325"/>
        <v>6.8900000000000006</v>
      </c>
      <c r="OG167" s="19">
        <f t="shared" ca="1" si="1325"/>
        <v>346.99</v>
      </c>
      <c r="OH167" s="19">
        <f t="shared" ca="1" si="1325"/>
        <v>346.99</v>
      </c>
      <c r="OI167" s="19" t="str">
        <f t="shared" ca="1" si="1325"/>
        <v>-</v>
      </c>
      <c r="OJ167" s="19" t="str">
        <f t="shared" ca="1" si="1325"/>
        <v>-</v>
      </c>
      <c r="OK167" s="19" t="str">
        <f t="shared" ca="1" si="1325"/>
        <v>-</v>
      </c>
      <c r="OL167" s="19" t="str">
        <f t="shared" ca="1" si="1325"/>
        <v>-</v>
      </c>
      <c r="OM167" s="19" t="str">
        <f t="shared" ca="1" si="1325"/>
        <v>-</v>
      </c>
      <c r="ON167" s="19">
        <f t="shared" ca="1" si="1325"/>
        <v>0</v>
      </c>
      <c r="OO167" s="24">
        <v>0</v>
      </c>
    </row>
    <row r="168" spans="1:405"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0.940</v>
      </c>
      <c r="AM168" s="9" t="str">
        <f ca="1">IF(COUNTIF(AL$5:AL168,AL168)=1,"-","Dup")</f>
        <v>Dup</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9"/>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9"/>
      <c r="LO168" s="14"/>
      <c r="LP168" s="14"/>
      <c r="LQ168" s="14"/>
      <c r="LR168" s="14"/>
      <c r="LS168" s="14"/>
      <c r="LT168" s="14"/>
      <c r="LU168" s="14"/>
      <c r="LV168" s="14"/>
      <c r="LW168" s="14"/>
      <c r="LX168" s="14"/>
      <c r="LY168" s="14"/>
      <c r="LZ168" s="14"/>
      <c r="MA168" s="14"/>
      <c r="MB168" s="14"/>
      <c r="MC168" s="14"/>
      <c r="MD168" s="14"/>
      <c r="ME168" s="14"/>
      <c r="MF168" s="14"/>
      <c r="MG168" s="14"/>
      <c r="MH168" s="9"/>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24">
        <v>0</v>
      </c>
    </row>
    <row r="169" spans="1:405">
      <c r="A169" s="21">
        <f>ROW(A169)-5</f>
        <v>164</v>
      </c>
      <c r="B169" s="21"/>
      <c r="D169" s="515"/>
      <c r="E169" t="b">
        <v>0</v>
      </c>
      <c r="G169" s="32" t="s">
        <v>1019</v>
      </c>
      <c r="M169">
        <v>1</v>
      </c>
      <c r="N169">
        <v>1</v>
      </c>
      <c r="O169">
        <v>2</v>
      </c>
      <c r="P169">
        <v>1</v>
      </c>
      <c r="Q169">
        <v>1</v>
      </c>
      <c r="R169">
        <v>1</v>
      </c>
      <c r="S169">
        <v>1</v>
      </c>
      <c r="T169">
        <v>1</v>
      </c>
      <c r="U169" s="218"/>
      <c r="V169" s="218"/>
      <c r="W169">
        <v>0</v>
      </c>
      <c r="X169" s="218"/>
      <c r="Y169" s="218">
        <v>0</v>
      </c>
      <c r="Z169" s="218">
        <v>0</v>
      </c>
      <c r="AA169" s="218">
        <v>0</v>
      </c>
      <c r="AB169" s="218">
        <v>0</v>
      </c>
      <c r="AC169" s="218">
        <v>0</v>
      </c>
      <c r="AD169" s="218">
        <v>0</v>
      </c>
      <c r="AE169" s="218">
        <v>0</v>
      </c>
      <c r="AL169" s="233" t="s">
        <v>848</v>
      </c>
      <c r="AM169" s="9" t="str">
        <f ca="1">IF(COUNTIF(AL$5:AL169,AL169)=1,"-","Dup")</f>
        <v>Dup</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9"/>
      <c r="JK169" s="515"/>
      <c r="JL169" s="515"/>
      <c r="JM169" s="515"/>
      <c r="JN169" s="515"/>
      <c r="JO169" s="515"/>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9"/>
      <c r="LO169" s="515"/>
      <c r="LP169" s="515"/>
      <c r="LQ169" s="515"/>
      <c r="LR169" s="515"/>
      <c r="LS169" s="515"/>
      <c r="LT169" s="515"/>
      <c r="LU169" s="515"/>
      <c r="LV169" s="515"/>
      <c r="LW169" s="515"/>
      <c r="LX169" s="515"/>
      <c r="LY169" s="515"/>
      <c r="LZ169" s="515"/>
      <c r="MA169" s="515"/>
      <c r="MB169" s="515"/>
      <c r="MC169" s="515"/>
      <c r="MD169" s="515"/>
      <c r="ME169" s="515"/>
      <c r="MF169" s="515"/>
      <c r="MG169" s="515"/>
      <c r="MH169" s="9"/>
      <c r="MI169" s="515"/>
      <c r="MJ169" s="515"/>
      <c r="MK169" s="515"/>
      <c r="ML169" s="515"/>
      <c r="MM169" s="515"/>
      <c r="MN169" s="515"/>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24">
        <v>0</v>
      </c>
    </row>
    <row r="170" spans="1:405" outlineLevel="1">
      <c r="A170" s="21">
        <f>ROW(A170)-5</f>
        <v>165</v>
      </c>
      <c r="B170" s="21"/>
      <c r="D170" s="14"/>
      <c r="E170" t="b">
        <v>0</v>
      </c>
      <c r="G170" s="32" t="s">
        <v>1020</v>
      </c>
      <c r="M170">
        <v>4</v>
      </c>
      <c r="N170">
        <v>3</v>
      </c>
      <c r="O170">
        <v>2</v>
      </c>
      <c r="P170">
        <v>3</v>
      </c>
      <c r="Q170">
        <v>4</v>
      </c>
      <c r="R170">
        <v>3</v>
      </c>
      <c r="S170">
        <v>4</v>
      </c>
      <c r="T170">
        <v>4</v>
      </c>
      <c r="U170" s="218"/>
      <c r="V170" s="218"/>
      <c r="W170">
        <v>0</v>
      </c>
      <c r="X170" s="218"/>
      <c r="Y170" s="218">
        <v>0</v>
      </c>
      <c r="Z170" s="218">
        <v>0</v>
      </c>
      <c r="AA170" s="218">
        <v>0</v>
      </c>
      <c r="AB170" s="218">
        <v>3</v>
      </c>
      <c r="AC170" s="218">
        <v>5</v>
      </c>
      <c r="AD170" s="218">
        <v>5</v>
      </c>
      <c r="AE170" s="218">
        <v>5</v>
      </c>
      <c r="AL170" s="559" t="s">
        <v>1829</v>
      </c>
      <c r="AM170" s="9" t="str">
        <f ca="1">IF(COUNTIF(AL$5:AL170,AL170)=1,"-","Dup")</f>
        <v>-</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9"/>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9"/>
      <c r="LO170" s="14"/>
      <c r="LP170" s="14"/>
      <c r="LQ170" s="14"/>
      <c r="LR170" s="14"/>
      <c r="LS170" s="14"/>
      <c r="LT170" s="14"/>
      <c r="LU170" s="14"/>
      <c r="LV170" s="14"/>
      <c r="LW170" s="14"/>
      <c r="LX170" s="14"/>
      <c r="LY170" s="14"/>
      <c r="LZ170" s="14"/>
      <c r="MA170" s="14"/>
      <c r="MB170" s="14"/>
      <c r="MC170" s="14"/>
      <c r="MD170" s="14"/>
      <c r="ME170" s="14"/>
      <c r="MF170" s="14"/>
      <c r="MG170" s="14"/>
      <c r="MH170" s="9"/>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24">
        <v>0</v>
      </c>
    </row>
    <row r="171" spans="1:405" outlineLevel="1">
      <c r="A171" s="21">
        <f t="shared" si="158"/>
        <v>166</v>
      </c>
      <c r="B171" s="21">
        <f>$A$14</f>
        <v>9</v>
      </c>
      <c r="C171">
        <v>110</v>
      </c>
      <c r="D171" s="144" t="str">
        <f t="shared" ref="D171:D173" si="1326">INDEX(i.Region_Desc,$K171,1)</f>
        <v>GSM</v>
      </c>
      <c r="E171" t="b">
        <f t="shared" ref="E171:E172" si="1327">NOT($IH171)</f>
        <v>1</v>
      </c>
      <c r="F171" t="b">
        <v>0</v>
      </c>
      <c r="G171" t="b">
        <f>E171</f>
        <v>1</v>
      </c>
      <c r="H171" s="29">
        <v>1</v>
      </c>
      <c r="I171" s="29">
        <v>1</v>
      </c>
      <c r="J171" s="29" t="str">
        <f>""</f>
        <v/>
      </c>
      <c r="K171" s="29">
        <f>d.Region</f>
        <v>2</v>
      </c>
      <c r="L171" s="29">
        <v>2</v>
      </c>
      <c r="M171" s="29">
        <v>2</v>
      </c>
      <c r="N171" s="29">
        <v>3</v>
      </c>
      <c r="O171" s="29">
        <v>1</v>
      </c>
      <c r="P171" s="29">
        <v>1</v>
      </c>
      <c r="Q171" s="29">
        <v>2</v>
      </c>
      <c r="R171" s="29">
        <v>1</v>
      </c>
      <c r="S171" s="29">
        <v>1</v>
      </c>
      <c r="T171" s="29">
        <v>1</v>
      </c>
      <c r="U171" s="218"/>
      <c r="V171" s="218"/>
      <c r="W171" s="29">
        <v>0</v>
      </c>
      <c r="X171" s="218"/>
      <c r="Y171" s="218"/>
      <c r="Z171" s="218"/>
      <c r="AA171" s="218"/>
      <c r="AB171" s="218"/>
      <c r="AC171" s="218"/>
      <c r="AD171" s="218"/>
      <c r="AE171" s="218"/>
      <c r="AF171" s="144">
        <f>INDEX(CHOOSE($N171,DataAutumn!i.AdultDrys,DataWinter!i.AdultDrys,DataSpring!i.AdultDrys),1,$M171)</f>
        <v>3</v>
      </c>
      <c r="AG171" s="5">
        <f t="shared" ref="AG171:AH173" si="1328">INDEX(i.FlkStrctr,$M171,AG$7)</f>
        <v>2</v>
      </c>
      <c r="AH171" s="5">
        <f t="shared" si="1328"/>
        <v>0</v>
      </c>
      <c r="AI171" s="5">
        <f t="shared" ref="AI171:AI173" si="1329">INDEX(i.StdELMan,($K171-1)*12+($M171-1)*3+$N171,AI$7)</f>
        <v>1</v>
      </c>
      <c r="AJ171" s="218"/>
      <c r="AK171" s="218"/>
      <c r="AL171" s="365" t="str">
        <f ca="1">TEXT(LEFT(OFFSET(AL171,-1,0),5)+1,"00000")&amp;MID(OFFSET(AL171,-1,0),6,FIND(" ",OFFSET(AL171,-1,0),7)-5)
&amp; $D171           &amp; " Day"&amp;INDEX(i.DOY,$N171,1)              &amp; IF($IG171=0," FWM","")&amp;IF($IG171=1," MWM","")&amp;IF($IG171=5," Mat","")&amp;IF($IH171=TRUE,"&amp;BBT","    ")
&amp;INDEX(DataMaster!$B$98:$B$104,$Q171,0)    &amp; " WP"&amp;TEXT($LW171*100,"000p")           &amp; " MP"&amp;TEXT($LX171*100,"000p")           &amp; " GP"&amp;TEXT($MG171*100,"000p")
&amp; " (F"&amp;3+COUNTIF($CV171:$CY171,TRUE)&amp;3&amp;"N"&amp;$DM171&amp;$DN171&amp;")"</f>
        <v>00001 SE_shipper_lw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3" si="1330">INDEX(i.model_structure,$H171,AX$7)</f>
        <v>1</v>
      </c>
      <c r="AY171" s="5" t="str">
        <f t="shared" si="1330"/>
        <v>-</v>
      </c>
      <c r="AZ171" s="5" t="str">
        <f t="shared" si="1330"/>
        <v>-</v>
      </c>
      <c r="BA171" s="5" t="str">
        <f t="shared" si="1330"/>
        <v>-</v>
      </c>
      <c r="BB171" s="5" t="b">
        <f t="shared" si="1330"/>
        <v>0</v>
      </c>
      <c r="BC171" s="144">
        <f t="shared" si="1330"/>
        <v>0.25</v>
      </c>
      <c r="BD171" s="19" t="b">
        <f t="shared" ref="BD171:BD173" ca="1" si="1331">OFFSET(BD$5,$B171,0)</f>
        <v>1</v>
      </c>
      <c r="BE171" s="9"/>
      <c r="BF171" s="5" t="str">
        <f t="shared" ref="BF171:BF173" ca="1" si="1332">IF($M171&lt;&gt;4,OFFSET(BF$5,$B171,0),1)</f>
        <v>-</v>
      </c>
      <c r="BG171" s="19" t="str">
        <f t="shared" ref="BG171:BI173" ca="1" si="1333">OFFSET(BG$5,$B171,0)</f>
        <v>-</v>
      </c>
      <c r="BH171" s="19" t="str">
        <f t="shared" ca="1" si="1333"/>
        <v>-</v>
      </c>
      <c r="BI171" s="19" t="str">
        <f t="shared" ca="1" si="1333"/>
        <v>-</v>
      </c>
      <c r="BJ171" s="5" t="str">
        <f t="shared" ref="BJ171:BJ173" ca="1" si="1334">IF($M171&lt;&gt;4,OFFSET(BJ$5,$B171,0),1)</f>
        <v>-</v>
      </c>
      <c r="BK171" s="19" t="str">
        <f t="shared" ref="BK171:BK173" ca="1" si="1335">OFFSET(BK$5,$B171,0)</f>
        <v>-</v>
      </c>
      <c r="BL171" s="5" t="str">
        <f t="shared" ref="BL171:BL173" ca="1" si="1336">IF($M171&lt;&gt;4,OFFSET(BL$5,$B171,0),1)</f>
        <v>-</v>
      </c>
      <c r="BM171" s="19" t="str">
        <f t="shared" ref="BM171:BO173" ca="1" si="1337">OFFSET(BM$5,$B171,0)</f>
        <v>-</v>
      </c>
      <c r="BN171" s="19" t="str">
        <f t="shared" ca="1" si="1337"/>
        <v>-</v>
      </c>
      <c r="BO171" s="19" t="str">
        <f t="shared" ca="1" si="1337"/>
        <v>-</v>
      </c>
      <c r="BP171" s="5" t="str">
        <f t="shared" ref="BP171:BP173" ca="1" si="1338">IF($M171&lt;&gt;4,OFFSET(BP$5,$B171,0),1)</f>
        <v>-</v>
      </c>
      <c r="BQ171" s="9"/>
      <c r="BR171" s="5" t="b">
        <f t="shared" ref="BR171:BR173" si="1339">$J171&lt;0</f>
        <v>0</v>
      </c>
      <c r="BS171" s="5" t="str">
        <f t="shared" ref="BS171:BS173" ca="1" si="1340">IF($J171="",BS$14,ABS($J171))</f>
        <v>-</v>
      </c>
      <c r="BT171" s="5" t="str">
        <f t="shared" ref="BT171:CA173" ca="1" si="1341">IF($J171="",BT$14,ABS($J171)=BT$7)</f>
        <v>-</v>
      </c>
      <c r="BU171" s="5" t="str">
        <f t="shared" ca="1" si="1341"/>
        <v>-</v>
      </c>
      <c r="BV171" s="5" t="str">
        <f t="shared" ca="1" si="1341"/>
        <v>-</v>
      </c>
      <c r="BW171" s="5" t="str">
        <f t="shared" ca="1" si="1341"/>
        <v>-</v>
      </c>
      <c r="BX171" s="5" t="str">
        <f t="shared" ca="1" si="1341"/>
        <v>-</v>
      </c>
      <c r="BY171" s="5" t="str">
        <f t="shared" ca="1" si="1341"/>
        <v>-</v>
      </c>
      <c r="BZ171" s="5" t="str">
        <f t="shared" ca="1" si="1341"/>
        <v>-</v>
      </c>
      <c r="CA171" s="5" t="str">
        <f t="shared" ca="1" si="1341"/>
        <v>-</v>
      </c>
      <c r="CB171" s="9"/>
      <c r="CC171" s="12" t="b">
        <v>1</v>
      </c>
      <c r="CD171" s="12" t="b">
        <v>1</v>
      </c>
      <c r="CE171" s="12" t="b">
        <v>1</v>
      </c>
      <c r="CF171" s="12">
        <f>VALUE($K171&amp;$M171&amp;$N171&amp;$Q171&amp;$S171&amp;"07")</f>
        <v>2232107</v>
      </c>
      <c r="CG171" s="144" t="b">
        <f>NOT(CE171)</f>
        <v>0</v>
      </c>
      <c r="CH171" s="12" t="s">
        <v>34</v>
      </c>
      <c r="CI171" s="19" t="str">
        <f t="shared" ref="CI171:CM172" ca="1" si="1342">OFFSET(CI$5,$B171,0)</f>
        <v>-</v>
      </c>
      <c r="CJ171" s="19" t="str">
        <f t="shared" ca="1" si="1342"/>
        <v>-</v>
      </c>
      <c r="CK171" s="19" t="str">
        <f t="shared" ca="1" si="1342"/>
        <v>-</v>
      </c>
      <c r="CL171" s="19">
        <f t="shared" ca="1" si="1342"/>
        <v>1</v>
      </c>
      <c r="CM171" s="19">
        <f t="shared" ca="1" si="1342"/>
        <v>1</v>
      </c>
      <c r="CN171" s="9"/>
      <c r="CO171" s="444">
        <f t="shared" ref="CO171:CQ173" si="1343">INDEX(i.UserPeriod0,$AI171,CO$7)</f>
        <v>652</v>
      </c>
      <c r="CP171" s="444">
        <f t="shared" si="1343"/>
        <v>686</v>
      </c>
      <c r="CQ171" s="444">
        <f t="shared" si="1343"/>
        <v>721</v>
      </c>
      <c r="CR171" s="152">
        <f t="shared" ref="CR171:CT173" si="1344">7*INDEX(i.end_joining,1,CR$7+($AI171-1)*3)</f>
        <v>378</v>
      </c>
      <c r="CS171" s="152">
        <f t="shared" si="1344"/>
        <v>413</v>
      </c>
      <c r="CT171" s="152">
        <f t="shared" si="1344"/>
        <v>448</v>
      </c>
      <c r="CU171" s="19" t="str">
        <f t="shared" ref="CU171:CU173" ca="1" si="1345">OFFSET(CU$5,$B171,0)</f>
        <v>-</v>
      </c>
      <c r="CV171" s="19" t="str">
        <f t="shared" ref="CV171:ED173" ca="1" si="1346">OFFSET(CV$5,$B171,0)</f>
        <v>-</v>
      </c>
      <c r="CW171" s="19" t="str">
        <f t="shared" ca="1" si="1346"/>
        <v>-</v>
      </c>
      <c r="CX171" s="19" t="str">
        <f t="shared" ca="1" si="1346"/>
        <v>-</v>
      </c>
      <c r="CY171" s="19" t="str">
        <f t="shared" ca="1" si="1346"/>
        <v>-</v>
      </c>
      <c r="CZ171" s="19" t="b">
        <f ca="1">OFFSET(CZ$5,$B171,0)</f>
        <v>1</v>
      </c>
      <c r="DA171" s="19">
        <f t="shared" ca="1" si="1346"/>
        <v>0</v>
      </c>
      <c r="DB171" s="19">
        <f t="shared" ca="1" si="1346"/>
        <v>0</v>
      </c>
      <c r="DC171" s="19">
        <f t="shared" ca="1" si="1346"/>
        <v>0</v>
      </c>
      <c r="DD171" s="19">
        <f t="shared" ca="1" si="1346"/>
        <v>0</v>
      </c>
      <c r="DE171" s="19">
        <f t="shared" ca="1" si="1346"/>
        <v>0</v>
      </c>
      <c r="DF171" s="19">
        <f t="shared" ca="1" si="1346"/>
        <v>0</v>
      </c>
      <c r="DG171" s="19">
        <f t="shared" ca="1" si="1346"/>
        <v>0</v>
      </c>
      <c r="DH171" s="19">
        <f t="shared" ca="1" si="1346"/>
        <v>0</v>
      </c>
      <c r="DI171" s="19">
        <f t="shared" ca="1" si="1346"/>
        <v>0</v>
      </c>
      <c r="DJ171" s="19">
        <f t="shared" ca="1" si="1346"/>
        <v>0</v>
      </c>
      <c r="DK171" s="19">
        <f t="shared" ca="1" si="1346"/>
        <v>0</v>
      </c>
      <c r="DL171" s="19">
        <f t="shared" ca="1" si="1346"/>
        <v>0</v>
      </c>
      <c r="DM171" s="19">
        <f t="shared" ca="1" si="1346"/>
        <v>1</v>
      </c>
      <c r="DN171" s="19">
        <f t="shared" ca="1" si="1346"/>
        <v>1</v>
      </c>
      <c r="DO171" s="19">
        <f t="shared" ca="1" si="1346"/>
        <v>0</v>
      </c>
      <c r="DP171" s="19" t="str">
        <f t="shared" ca="1" si="1346"/>
        <v>-</v>
      </c>
      <c r="DQ171" s="19" t="str">
        <f t="shared" ca="1" si="1346"/>
        <v>-</v>
      </c>
      <c r="DR171" s="19" t="str">
        <f t="shared" ca="1" si="1346"/>
        <v>-</v>
      </c>
      <c r="DS171" s="19" t="str">
        <f t="shared" ca="1" si="1346"/>
        <v>-</v>
      </c>
      <c r="DT171" s="19" t="str">
        <f t="shared" ca="1" si="1346"/>
        <v>-</v>
      </c>
      <c r="DU171" s="19">
        <f t="shared" ca="1" si="1346"/>
        <v>0</v>
      </c>
      <c r="DV171" s="19" t="str">
        <f t="shared" ca="1" si="1346"/>
        <v>-</v>
      </c>
      <c r="DW171" s="19" t="str">
        <f t="shared" ca="1" si="1346"/>
        <v>-</v>
      </c>
      <c r="DX171" s="19" t="str">
        <f t="shared" ca="1" si="1346"/>
        <v>-</v>
      </c>
      <c r="DY171" s="19" t="str">
        <f t="shared" ca="1" si="1346"/>
        <v>-</v>
      </c>
      <c r="DZ171" s="19" t="str">
        <f t="shared" ca="1" si="1346"/>
        <v>-</v>
      </c>
      <c r="EA171" s="19" t="str">
        <f t="shared" ca="1" si="1346"/>
        <v>-</v>
      </c>
      <c r="EB171" s="19" t="str">
        <f t="shared" ca="1" si="1346"/>
        <v>-</v>
      </c>
      <c r="EC171" s="19" t="str">
        <f t="shared" ca="1" si="1346"/>
        <v>-</v>
      </c>
      <c r="ED171" s="19">
        <f t="shared" ca="1" si="1346"/>
        <v>0</v>
      </c>
      <c r="EE171" s="444">
        <f t="shared" ref="EE171:EF173" si="1347">IF(AND($N171=EE$11,$Y171&lt;&gt;0,$AI171=EE$12),INDEX(i.LTWFeedLevels,$Y171,MOD(EE$7-1,7)+1),0)</f>
        <v>0</v>
      </c>
      <c r="EF171" s="444">
        <f t="shared" si="1347"/>
        <v>0</v>
      </c>
      <c r="EG171" s="124">
        <f t="shared" ref="EG171:EV173" si="1348">IF(AND($K171=EG$9,$N171=EG$11,$AB171=EG$8,$AI171=EG$12,$Y171&lt;&gt;0),INDEX(i.FS_Strategy,$Y171,$AB171),0)</f>
        <v>0</v>
      </c>
      <c r="EH171" s="124">
        <f t="shared" si="1348"/>
        <v>0</v>
      </c>
      <c r="EI171" s="124">
        <f t="shared" si="1348"/>
        <v>0</v>
      </c>
      <c r="EJ171" s="124">
        <f t="shared" si="1348"/>
        <v>0</v>
      </c>
      <c r="EK171" s="124">
        <f t="shared" si="1348"/>
        <v>0</v>
      </c>
      <c r="EL171" s="124">
        <f t="shared" si="1348"/>
        <v>0</v>
      </c>
      <c r="EM171" s="124">
        <f t="shared" si="1348"/>
        <v>0</v>
      </c>
      <c r="EN171" s="124">
        <f t="shared" si="1348"/>
        <v>0</v>
      </c>
      <c r="EO171" s="124">
        <f t="shared" si="1348"/>
        <v>0</v>
      </c>
      <c r="EP171" s="124">
        <f t="shared" si="1348"/>
        <v>0</v>
      </c>
      <c r="EQ171" s="124">
        <f t="shared" si="1348"/>
        <v>0</v>
      </c>
      <c r="ER171" s="124">
        <f t="shared" si="1348"/>
        <v>0</v>
      </c>
      <c r="ES171" s="124">
        <f t="shared" si="1348"/>
        <v>0</v>
      </c>
      <c r="ET171" s="124">
        <f t="shared" si="1348"/>
        <v>0</v>
      </c>
      <c r="EU171" s="124">
        <f t="shared" si="1348"/>
        <v>0</v>
      </c>
      <c r="EV171" s="124">
        <f t="shared" si="1348"/>
        <v>0</v>
      </c>
      <c r="EW171" s="124">
        <f t="shared" ref="EW171:EX173" si="1349">IF(AND($K171=EW$9,$N171=EW$11,$AB171=EW$8,$AI171=EW$12,$Y171&lt;&gt;0),INDEX(i.FS_Strategy,$Y171,$AB171),0)</f>
        <v>0</v>
      </c>
      <c r="EX171" s="124">
        <f t="shared" si="1349"/>
        <v>0</v>
      </c>
      <c r="EY171" s="554">
        <f t="shared" ref="EY171:FN173" si="1350">IF(AND($K171=EY$9,$N171=EY$11,$AB171=EY$8,$AI171=EY$12,$Z171&lt;&gt;0),INDEX(i.FS_Strategy,$Z171,$AB171),0)</f>
        <v>0</v>
      </c>
      <c r="EZ171" s="554">
        <f t="shared" si="1350"/>
        <v>0</v>
      </c>
      <c r="FA171" s="554">
        <f t="shared" si="1350"/>
        <v>0</v>
      </c>
      <c r="FB171" s="125">
        <f t="shared" si="1350"/>
        <v>0</v>
      </c>
      <c r="FC171" s="125">
        <f t="shared" si="1350"/>
        <v>0</v>
      </c>
      <c r="FD171" s="125">
        <f t="shared" si="1350"/>
        <v>0</v>
      </c>
      <c r="FE171" s="125">
        <f t="shared" si="1350"/>
        <v>0</v>
      </c>
      <c r="FF171" s="125">
        <f t="shared" si="1350"/>
        <v>0</v>
      </c>
      <c r="FG171" s="125">
        <f t="shared" si="1350"/>
        <v>0</v>
      </c>
      <c r="FH171" s="125">
        <f t="shared" si="1350"/>
        <v>0</v>
      </c>
      <c r="FI171" s="125">
        <f t="shared" si="1350"/>
        <v>0</v>
      </c>
      <c r="FJ171" s="125">
        <f t="shared" si="1350"/>
        <v>0</v>
      </c>
      <c r="FK171" s="125">
        <f t="shared" si="1350"/>
        <v>0</v>
      </c>
      <c r="FL171" s="125">
        <f t="shared" si="1350"/>
        <v>0</v>
      </c>
      <c r="FM171" s="125">
        <f t="shared" si="1350"/>
        <v>0</v>
      </c>
      <c r="FN171" s="125">
        <f t="shared" si="1350"/>
        <v>0</v>
      </c>
      <c r="FO171" s="124">
        <f t="shared" ref="FO171:GD173" si="1351">IF(AND($K171=FO$9,$N171=FO$11,$AB171=FO$8,$AI171=FO$12),INDEX(i.FS_Strategy,$AC171+1,$AB171),0)</f>
        <v>0</v>
      </c>
      <c r="FP171" s="124">
        <f t="shared" si="1351"/>
        <v>0</v>
      </c>
      <c r="FQ171" s="124">
        <f t="shared" si="1351"/>
        <v>0</v>
      </c>
      <c r="FR171" s="124">
        <f t="shared" si="1351"/>
        <v>0</v>
      </c>
      <c r="FS171" s="124">
        <f t="shared" si="1351"/>
        <v>0</v>
      </c>
      <c r="FT171" s="124">
        <f t="shared" si="1351"/>
        <v>0</v>
      </c>
      <c r="FU171" s="124">
        <f t="shared" si="1351"/>
        <v>0</v>
      </c>
      <c r="FV171" s="124">
        <f t="shared" si="1351"/>
        <v>0</v>
      </c>
      <c r="FW171" s="124">
        <f t="shared" si="1351"/>
        <v>0</v>
      </c>
      <c r="FX171" s="124">
        <f t="shared" si="1351"/>
        <v>0</v>
      </c>
      <c r="FY171" s="124">
        <f t="shared" si="1351"/>
        <v>0</v>
      </c>
      <c r="FZ171" s="124">
        <f t="shared" si="1351"/>
        <v>0</v>
      </c>
      <c r="GA171" s="124">
        <f t="shared" si="1351"/>
        <v>0</v>
      </c>
      <c r="GB171" s="124">
        <f t="shared" si="1351"/>
        <v>0</v>
      </c>
      <c r="GC171" s="124">
        <f t="shared" si="1351"/>
        <v>0</v>
      </c>
      <c r="GD171" s="124">
        <f t="shared" si="1351"/>
        <v>0</v>
      </c>
      <c r="GE171" s="124">
        <f t="shared" ref="GE171:GF173" si="1352">IF(AND($K171=GE$9,$N171=GE$11,$AB171=GE$8,$AI171=GE$12),INDEX(i.FS_Strategy,$AC171+1,$AB171),0)</f>
        <v>0</v>
      </c>
      <c r="GF171" s="124">
        <f t="shared" si="1352"/>
        <v>0</v>
      </c>
      <c r="GG171" s="554">
        <f t="shared" ref="GG171:GI173" si="1353">IF(AND($K171=GG$9,$N171=GG$11,$AB171=GG$8),INDEX(i.FS_Strategy,$AD171+1,$AB171),0)</f>
        <v>0</v>
      </c>
      <c r="GH171" s="554">
        <f t="shared" si="1353"/>
        <v>0</v>
      </c>
      <c r="GI171" s="554">
        <f t="shared" si="1353"/>
        <v>0</v>
      </c>
      <c r="GJ171" s="125">
        <f t="shared" ref="GJ171:GV173" si="1354">IF(AND($K171=GJ$9,$N171=GJ$11,$AB171=GJ$8),INDEX(i.FS_Strategy,$AE171+1,$AB171),0)</f>
        <v>0</v>
      </c>
      <c r="GK171" s="125">
        <f t="shared" si="1354"/>
        <v>0</v>
      </c>
      <c r="GL171" s="125">
        <f t="shared" si="1354"/>
        <v>0</v>
      </c>
      <c r="GM171" s="125">
        <f t="shared" si="1354"/>
        <v>0</v>
      </c>
      <c r="GN171" s="125">
        <f t="shared" si="1354"/>
        <v>0</v>
      </c>
      <c r="GO171" s="125">
        <f t="shared" si="1354"/>
        <v>0</v>
      </c>
      <c r="GP171" s="125">
        <f t="shared" si="1354"/>
        <v>0</v>
      </c>
      <c r="GQ171" s="125">
        <f t="shared" si="1354"/>
        <v>0</v>
      </c>
      <c r="GR171" s="125">
        <f t="shared" si="1354"/>
        <v>0</v>
      </c>
      <c r="GS171" s="125">
        <f t="shared" si="1354"/>
        <v>0</v>
      </c>
      <c r="GT171" s="125">
        <f t="shared" si="1354"/>
        <v>0</v>
      </c>
      <c r="GU171" s="125">
        <f t="shared" si="1354"/>
        <v>0</v>
      </c>
      <c r="GV171" s="125">
        <f t="shared" si="1354"/>
        <v>0</v>
      </c>
      <c r="GW171" s="124">
        <f t="shared" ref="GW171:HL173" si="1355">IF(AND($K171=GW$9,$N171=GW$11,$AB171=GW$8,$AI171=GW$12),INDEX(i.FS_Strategy,$AC171+1,$AB171),0)</f>
        <v>0</v>
      </c>
      <c r="GX171" s="124">
        <f t="shared" si="1355"/>
        <v>0</v>
      </c>
      <c r="GY171" s="124">
        <f t="shared" si="1355"/>
        <v>0</v>
      </c>
      <c r="GZ171" s="124">
        <f t="shared" si="1355"/>
        <v>0</v>
      </c>
      <c r="HA171" s="124">
        <f t="shared" si="1355"/>
        <v>0</v>
      </c>
      <c r="HB171" s="124">
        <f t="shared" si="1355"/>
        <v>0</v>
      </c>
      <c r="HC171" s="124">
        <f t="shared" si="1355"/>
        <v>0</v>
      </c>
      <c r="HD171" s="124">
        <f t="shared" si="1355"/>
        <v>0</v>
      </c>
      <c r="HE171" s="124">
        <f t="shared" si="1355"/>
        <v>0</v>
      </c>
      <c r="HF171" s="124">
        <f t="shared" si="1355"/>
        <v>0</v>
      </c>
      <c r="HG171" s="124">
        <f t="shared" si="1355"/>
        <v>0</v>
      </c>
      <c r="HH171" s="124">
        <f t="shared" si="1355"/>
        <v>0</v>
      </c>
      <c r="HI171" s="124">
        <f t="shared" si="1355"/>
        <v>0</v>
      </c>
      <c r="HJ171" s="124">
        <f t="shared" si="1355"/>
        <v>0</v>
      </c>
      <c r="HK171" s="124">
        <f t="shared" si="1355"/>
        <v>0</v>
      </c>
      <c r="HL171" s="124">
        <f t="shared" si="1355"/>
        <v>0</v>
      </c>
      <c r="HM171" s="124">
        <f t="shared" ref="HM171:HN173" si="1356">IF(AND($K171=HM$9,$N171=HM$11,$AB171=HM$8,$AI171=HM$12),INDEX(i.FS_Strategy,$AC171+1,$AB171),0)</f>
        <v>0</v>
      </c>
      <c r="HN171" s="124">
        <f t="shared" si="1356"/>
        <v>0</v>
      </c>
      <c r="HO171" s="554">
        <f t="shared" ref="HO171:HQ173" si="1357">IF(AND($K171=HO$9,$N171=HO$11,$AB171=HO$8),INDEX(i.FS_Strategy,$AD171+1,$AB171),0)</f>
        <v>0</v>
      </c>
      <c r="HP171" s="554">
        <f t="shared" si="1357"/>
        <v>0</v>
      </c>
      <c r="HQ171" s="554">
        <f t="shared" si="1357"/>
        <v>0</v>
      </c>
      <c r="HR171" s="125">
        <f t="shared" ref="HR171:ID173" si="1358">IF(AND($K171=HR$9,$N171=HR$11,$AB171=HR$8),INDEX(i.FS_Strategy,$AE171+1,$AB171),0)</f>
        <v>0</v>
      </c>
      <c r="HS171" s="125">
        <f t="shared" si="1358"/>
        <v>0</v>
      </c>
      <c r="HT171" s="125">
        <f t="shared" si="1358"/>
        <v>0</v>
      </c>
      <c r="HU171" s="125">
        <f t="shared" si="1358"/>
        <v>0</v>
      </c>
      <c r="HV171" s="125">
        <f t="shared" si="1358"/>
        <v>0</v>
      </c>
      <c r="HW171" s="125">
        <f t="shared" si="1358"/>
        <v>0</v>
      </c>
      <c r="HX171" s="125">
        <f t="shared" si="1358"/>
        <v>0</v>
      </c>
      <c r="HY171" s="125">
        <f t="shared" si="1358"/>
        <v>0</v>
      </c>
      <c r="HZ171" s="125">
        <f t="shared" si="1358"/>
        <v>0</v>
      </c>
      <c r="IA171" s="125">
        <f t="shared" si="1358"/>
        <v>0</v>
      </c>
      <c r="IB171" s="125">
        <f t="shared" si="1358"/>
        <v>0</v>
      </c>
      <c r="IC171" s="125">
        <f t="shared" si="1358"/>
        <v>0</v>
      </c>
      <c r="ID171" s="125">
        <f t="shared" si="1358"/>
        <v>0</v>
      </c>
      <c r="IE171" s="5">
        <f t="shared" ref="IE171:IE173" si="1359">INDEX(i.TOL,$N171,IE$7)</f>
        <v>67</v>
      </c>
      <c r="IF171" s="9"/>
      <c r="IG171" s="5">
        <f t="shared" ref="IG171:IJ173" si="1360">INDEX(i.FlkStrctr,$M171,IG$7)</f>
        <v>1</v>
      </c>
      <c r="IH171" s="5" t="b">
        <f t="shared" si="1360"/>
        <v>0</v>
      </c>
      <c r="II171" s="19">
        <f t="shared" ref="II171:II173" ca="1" si="1361">OFFSET(II$5,$B171,0)</f>
        <v>0</v>
      </c>
      <c r="IJ171" s="5">
        <f t="shared" si="1360"/>
        <v>55</v>
      </c>
      <c r="IK171" s="5" cm="1">
        <f t="array" ref="IK171">INDEX(i.pi_yatf,$X171+1,IK$7)</f>
        <v>1</v>
      </c>
      <c r="IL171" s="19">
        <f t="shared" ref="IL171:JI173" ca="1" si="1362">OFFSET(IL$5,$B171,0)</f>
        <v>0</v>
      </c>
      <c r="IM171" s="19">
        <f t="shared" ca="1" si="1362"/>
        <v>0</v>
      </c>
      <c r="IN171" s="19">
        <f t="shared" ca="1" si="1362"/>
        <v>0</v>
      </c>
      <c r="IO171" s="19">
        <f t="shared" ca="1" si="1362"/>
        <v>0</v>
      </c>
      <c r="IP171" s="19">
        <f t="shared" ca="1" si="1362"/>
        <v>0</v>
      </c>
      <c r="IQ171" s="19">
        <f t="shared" ca="1" si="1362"/>
        <v>0</v>
      </c>
      <c r="IR171" s="19">
        <f t="shared" ca="1" si="1362"/>
        <v>0</v>
      </c>
      <c r="IS171" s="19">
        <f t="shared" ca="1" si="1362"/>
        <v>0</v>
      </c>
      <c r="IT171" s="19">
        <f t="shared" ca="1" si="1362"/>
        <v>0</v>
      </c>
      <c r="IU171" s="19">
        <f t="shared" ca="1" si="1362"/>
        <v>0</v>
      </c>
      <c r="IV171" s="19">
        <f t="shared" ca="1" si="1362"/>
        <v>0</v>
      </c>
      <c r="IW171" s="19">
        <f t="shared" ca="1" si="1362"/>
        <v>0</v>
      </c>
      <c r="IX171" s="19">
        <f t="shared" ca="1" si="1362"/>
        <v>0</v>
      </c>
      <c r="IY171" s="19">
        <f t="shared" ca="1" si="1362"/>
        <v>0</v>
      </c>
      <c r="IZ171" s="19">
        <f t="shared" ca="1" si="1362"/>
        <v>0</v>
      </c>
      <c r="JA171" s="19">
        <f t="shared" ca="1" si="1362"/>
        <v>0</v>
      </c>
      <c r="JB171" s="19">
        <f t="shared" ca="1" si="1362"/>
        <v>0</v>
      </c>
      <c r="JC171" s="19">
        <f t="shared" ca="1" si="1362"/>
        <v>0</v>
      </c>
      <c r="JD171" s="19">
        <f t="shared" ca="1" si="1362"/>
        <v>0</v>
      </c>
      <c r="JE171" s="19">
        <f t="shared" ca="1" si="1362"/>
        <v>0</v>
      </c>
      <c r="JF171" s="19">
        <f t="shared" ca="1" si="1362"/>
        <v>0</v>
      </c>
      <c r="JG171" s="19">
        <f t="shared" ca="1" si="1362"/>
        <v>1</v>
      </c>
      <c r="JH171" s="19">
        <f t="shared" ca="1" si="1362"/>
        <v>0</v>
      </c>
      <c r="JI171" s="19">
        <f t="shared" ca="1" si="1362"/>
        <v>1</v>
      </c>
      <c r="JJ171" s="9"/>
      <c r="JK171" s="5" t="b">
        <f t="shared" ref="JK171:JK173" ca="1" si="1363">IF($L171&lt;&gt;0,INDEX(i.cropgraze_inc,$L171,JK$7),OFFSET(JK$5,$B171,0))</f>
        <v>0</v>
      </c>
      <c r="JL171" s="19" t="str">
        <f t="shared" ref="JL171:JM173" ca="1" si="1364">OFFSET(JL$5,$B171,0)</f>
        <v>-</v>
      </c>
      <c r="JM171" s="19" t="str">
        <f t="shared" ca="1" si="1364"/>
        <v>-</v>
      </c>
      <c r="JN171" s="5" t="b">
        <f t="shared" ref="JN171:JP173" si="1365">($N171=JN$11)</f>
        <v>0</v>
      </c>
      <c r="JO171" s="5" t="b">
        <f t="shared" si="1365"/>
        <v>0</v>
      </c>
      <c r="JP171" s="5" t="b">
        <f t="shared" si="1365"/>
        <v>1</v>
      </c>
      <c r="JQ171" s="144">
        <f t="shared" ref="JQ171:JR173" si="1366">$O171</f>
        <v>1</v>
      </c>
      <c r="JR171" s="144">
        <f t="shared" si="1366"/>
        <v>1</v>
      </c>
      <c r="JS171" s="5" t="b">
        <f t="shared" ref="JS171:JV173" si="1367">INDEX(i_dryman,($AF171-1)*4+INDEX(i.StdELMan,($K171-1)*12+($M171-1)*3+$N171,JS$8),JS$7)</f>
        <v>0</v>
      </c>
      <c r="JT171" s="5" t="b">
        <f t="shared" si="1367"/>
        <v>1</v>
      </c>
      <c r="JU171" s="5" t="b">
        <f t="shared" si="1367"/>
        <v>1</v>
      </c>
      <c r="JV171" s="5" t="b">
        <f t="shared" si="1367"/>
        <v>0</v>
      </c>
      <c r="JW171" s="5">
        <f t="shared" ref="JW171:JX173" si="1368">INDEX(i_dryman,($AF171-1)*4+INDEX(i.StdELMan,($K171-1)*12+($M171-1)*3+$N171,JW$8),JW$7+$M171-1)</f>
        <v>1</v>
      </c>
      <c r="JX171" s="5">
        <f t="shared" si="1368"/>
        <v>0</v>
      </c>
      <c r="JY171" s="5" t="b">
        <f>AND(INDEX(i_dryman,($AF171-1)*4+INDEX(i.StdELMan,($K171-1)*12+($M171-1)*3+$N171,JY$8),JY$7),($JR171&gt;0))</f>
        <v>0</v>
      </c>
      <c r="JZ171" s="5" t="str" cm="1">
        <f t="array" aca="1" ref="JZ171" ca="1">IF(OR(KA171:KH171&lt;&gt;"-"),TRUE,"-")</f>
        <v>-</v>
      </c>
      <c r="KA171" s="19" t="str">
        <f t="shared" ref="KA171:KH173" ca="1" si="1369">OFFSET(KA$5,$B171,0)</f>
        <v>-</v>
      </c>
      <c r="KB171" s="19" t="str">
        <f t="shared" ca="1" si="1369"/>
        <v>-</v>
      </c>
      <c r="KC171" s="19" t="str">
        <f t="shared" ca="1" si="1369"/>
        <v>-</v>
      </c>
      <c r="KD171" s="19" t="str">
        <f t="shared" ca="1" si="1369"/>
        <v>-</v>
      </c>
      <c r="KE171" s="19" t="str">
        <f t="shared" ca="1" si="1369"/>
        <v>-</v>
      </c>
      <c r="KF171" s="19" t="str">
        <f t="shared" ca="1" si="1369"/>
        <v>-</v>
      </c>
      <c r="KG171" s="19" t="str">
        <f t="shared" ca="1" si="1369"/>
        <v>-</v>
      </c>
      <c r="KH171" s="19" t="str">
        <f t="shared" ca="1" si="1369"/>
        <v>-</v>
      </c>
      <c r="KI171" s="5" t="b">
        <f t="array" aca="1" ref="KI171" ca="1">IF(OR(KJ171:KP171&lt;&gt;"-"),TRUE,"-")</f>
        <v>1</v>
      </c>
      <c r="KJ171" s="19">
        <f t="shared" ref="KJ171:KS173" ca="1" si="1370">OFFSET(KJ$5,$B171,0)</f>
        <v>0</v>
      </c>
      <c r="KK171" s="19" t="str">
        <f t="shared" ca="1" si="1370"/>
        <v>-</v>
      </c>
      <c r="KL171" s="19">
        <f t="shared" ca="1" si="1370"/>
        <v>999999</v>
      </c>
      <c r="KM171" s="19">
        <f t="shared" ca="1" si="1370"/>
        <v>999999</v>
      </c>
      <c r="KN171" s="19">
        <f t="shared" ca="1" si="1370"/>
        <v>999999</v>
      </c>
      <c r="KO171" s="19">
        <f t="shared" ca="1" si="1370"/>
        <v>999999</v>
      </c>
      <c r="KP171" s="19">
        <f t="shared" ca="1" si="1370"/>
        <v>999999</v>
      </c>
      <c r="KQ171" s="19" t="str">
        <f t="shared" ca="1" si="1370"/>
        <v>-</v>
      </c>
      <c r="KR171" s="19" t="str">
        <f ca="1">OFFSET(KR$5,$B171,0)</f>
        <v>-</v>
      </c>
      <c r="KS171" s="19" t="str">
        <f ca="1">OFFSET(KS$5,$B171,0)</f>
        <v>-</v>
      </c>
      <c r="KT171" s="19" t="b">
        <f t="shared" ref="KT171:KU173" ca="1" si="1371">OFFSET(KT$5,$B171,0)</f>
        <v>1</v>
      </c>
      <c r="KU171" s="19">
        <f t="shared" ca="1" si="1371"/>
        <v>0</v>
      </c>
      <c r="KV171" s="5" t="str">
        <f t="shared" ref="KV171:KY173" si="1372">INDEX(i.FlkStrctr,$M171,KV$7)</f>
        <v>-</v>
      </c>
      <c r="KW171" s="5" t="str">
        <f t="shared" si="1372"/>
        <v>-</v>
      </c>
      <c r="KX171" s="5" t="str">
        <f t="shared" si="1372"/>
        <v>-</v>
      </c>
      <c r="KY171" s="5" t="str">
        <f t="shared" si="1372"/>
        <v>-</v>
      </c>
      <c r="KZ171" s="19" t="str">
        <f t="shared" ref="KZ171:LO173" ca="1" si="1373">OFFSET(KZ$5,$B171,0)</f>
        <v>-</v>
      </c>
      <c r="LA171" s="19" t="str">
        <f t="shared" ca="1" si="1373"/>
        <v>-</v>
      </c>
      <c r="LB171" s="19" t="str">
        <f t="shared" ca="1" si="1373"/>
        <v>-</v>
      </c>
      <c r="LC171" s="19" t="str">
        <f t="shared" ca="1" si="1373"/>
        <v>-</v>
      </c>
      <c r="LD171" s="19" t="str">
        <f t="shared" ca="1" si="1373"/>
        <v>-</v>
      </c>
      <c r="LE171" s="19" t="str">
        <f t="shared" ca="1" si="1373"/>
        <v>-</v>
      </c>
      <c r="LF171" s="19" t="str">
        <f t="shared" ca="1" si="1373"/>
        <v>-</v>
      </c>
      <c r="LG171" s="5" t="str">
        <f t="shared" ref="LG171:LL173" si="1374">INDEX(i.FlkStrctr,$M171,LG$7)</f>
        <v>-</v>
      </c>
      <c r="LH171" s="5">
        <f t="shared" si="1374"/>
        <v>500</v>
      </c>
      <c r="LI171" s="5">
        <f t="shared" si="1374"/>
        <v>500</v>
      </c>
      <c r="LJ171" s="5" t="str">
        <f t="shared" si="1374"/>
        <v>-</v>
      </c>
      <c r="LK171" s="5" t="str" cm="1">
        <f t="array" ref="LK171">INDEX(i.meatgrid,$Q171,LK$7)</f>
        <v>-</v>
      </c>
      <c r="LL171" s="5" t="str">
        <f t="shared" si="1374"/>
        <v>-</v>
      </c>
      <c r="LM171" s="5">
        <f t="shared" ref="LM171:LM173" si="1375">INDEX(i.conservation,$W171+1,$N171)</f>
        <v>1</v>
      </c>
      <c r="LN171" s="9"/>
      <c r="LO171" s="19">
        <f t="shared" ca="1" si="1373"/>
        <v>70</v>
      </c>
      <c r="LP171" s="19">
        <f t="shared" ref="LP171:LR173" ca="1" si="1376">OFFSET(LP$5,$B171,0)</f>
        <v>50</v>
      </c>
      <c r="LQ171" s="19">
        <f t="shared" ca="1" si="1376"/>
        <v>80</v>
      </c>
      <c r="LR171" s="19">
        <f t="shared" ca="1" si="1376"/>
        <v>50</v>
      </c>
      <c r="LS171" s="5" t="b" cm="1">
        <f t="array" ref="LS171">INDEX(i.meatgrid,$Q171,LS$7)</f>
        <v>0</v>
      </c>
      <c r="LT171" s="5" t="b" cm="1">
        <f t="array" ref="LT171">INDEX(i.meatgrid,$Q171,LT$7)</f>
        <v>0</v>
      </c>
      <c r="LU171" s="5" t="str" cm="1">
        <f t="array" ref="LU171">INDEX(i.meatgrid,$Q171,LU$7)</f>
        <v>-</v>
      </c>
      <c r="LV171" s="5" t="str" cm="1">
        <f t="array" ref="LV171">INDEX(i.meatgrid,$Q171,LV$7)</f>
        <v>-</v>
      </c>
      <c r="LW171" s="5">
        <f t="shared" ref="LW171:LW173" si="1377">INDEX(i.WoolPrices,$R171,LW$7)</f>
        <v>1</v>
      </c>
      <c r="LX171" s="5">
        <f t="shared" ref="LX171:LX173" si="1378">INDEX(i.MeatPrices,$S171,LX$7)</f>
        <v>1</v>
      </c>
      <c r="LY171" s="5" cm="1">
        <f t="array" ref="LY171">INDEX(i.meatgrid,$Q171,LY$7)</f>
        <v>0</v>
      </c>
      <c r="LZ171" s="5" cm="1">
        <f t="array" ref="LZ171">INDEX(i.meatgrid,$Q171,LZ$7)</f>
        <v>0</v>
      </c>
      <c r="MA171" s="5" cm="1">
        <f t="array" ref="MA171">INDEX(i.meatgrid,$Q171,MA$7)</f>
        <v>0</v>
      </c>
      <c r="MB171" s="5" cm="1">
        <f t="array" ref="MB171">INDEX(i.meatgrid,$Q171,MB$7)</f>
        <v>0</v>
      </c>
      <c r="MC171" s="5" cm="1">
        <f t="array" ref="MC171">INDEX(i.meatgrid,$Q171,MC$7)</f>
        <v>1</v>
      </c>
      <c r="MD171" s="5" cm="1">
        <f t="array" ref="MD171">INDEX(i.meatgrid,$Q171,MD$7)</f>
        <v>1</v>
      </c>
      <c r="ME171" s="5" cm="1">
        <f t="array" ref="ME171">INDEX(i.meatgrid,$Q171,ME$7)</f>
        <v>1</v>
      </c>
      <c r="MF171" s="5" cm="1">
        <f t="array" ref="MF171">INDEX(i.meatgrid,$Q171,MF$7)</f>
        <v>1</v>
      </c>
      <c r="MG171" s="5">
        <f t="shared" ref="MG171:MG173" si="1379">INDEX(i.GrainPrices,$T171,MG$7)</f>
        <v>1</v>
      </c>
      <c r="MH171" s="9"/>
      <c r="MI171" s="19" t="b">
        <f t="shared" ref="MI171:MX173" ca="1" si="1380">OFFSET(MI$5,$B171,0)</f>
        <v>0</v>
      </c>
      <c r="MJ171" s="19" t="b">
        <f t="shared" ca="1" si="1380"/>
        <v>0</v>
      </c>
      <c r="MK171" s="19">
        <f t="shared" ca="1" si="1380"/>
        <v>1</v>
      </c>
      <c r="ML171" s="19">
        <f t="shared" ca="1" si="1380"/>
        <v>0.75</v>
      </c>
      <c r="MM171" s="19">
        <f t="shared" ca="1" si="1380"/>
        <v>0.75</v>
      </c>
      <c r="MN171" s="19">
        <f t="shared" ca="1" si="1380"/>
        <v>0.8</v>
      </c>
      <c r="MO171" s="19">
        <f t="shared" ca="1" si="1380"/>
        <v>0.82499999999999996</v>
      </c>
      <c r="MP171" s="19">
        <f t="shared" ca="1" si="1380"/>
        <v>0.875</v>
      </c>
      <c r="MQ171" s="19">
        <f t="shared" ca="1" si="1380"/>
        <v>0.9</v>
      </c>
      <c r="MR171" s="19">
        <f t="shared" ca="1" si="1380"/>
        <v>1</v>
      </c>
      <c r="MS171" s="19">
        <f t="shared" ca="1" si="1380"/>
        <v>0.875</v>
      </c>
      <c r="MT171" s="19" t="b">
        <f t="shared" ca="1" si="1380"/>
        <v>1</v>
      </c>
      <c r="MU171" s="19">
        <f t="shared" ca="1" si="1380"/>
        <v>74.989999999999995</v>
      </c>
      <c r="MV171" s="19" t="str">
        <f t="shared" ca="1" si="1380"/>
        <v>-</v>
      </c>
      <c r="MW171" s="19" t="str">
        <f t="shared" ca="1" si="1380"/>
        <v>-</v>
      </c>
      <c r="MX171" s="19" t="str">
        <f t="shared" ca="1" si="1380"/>
        <v>-</v>
      </c>
      <c r="MY171" s="19" t="str">
        <f t="shared" ref="MY171:ON173" ca="1" si="1381">OFFSET(MY$5,$B171,0)</f>
        <v>-</v>
      </c>
      <c r="MZ171" s="19" t="str">
        <f t="shared" ca="1" si="1381"/>
        <v>-</v>
      </c>
      <c r="NA171" s="19" t="str">
        <f t="shared" ca="1" si="1381"/>
        <v>-</v>
      </c>
      <c r="NB171" s="19" t="str">
        <f t="shared" ca="1" si="1381"/>
        <v>-</v>
      </c>
      <c r="NC171" s="19">
        <f t="shared" ca="1" si="1381"/>
        <v>36.99</v>
      </c>
      <c r="ND171" s="19">
        <f t="shared" ca="1" si="1381"/>
        <v>36.99</v>
      </c>
      <c r="NE171" s="19" t="str">
        <f t="shared" ca="1" si="1381"/>
        <v>-</v>
      </c>
      <c r="NF171" s="19" t="str">
        <f t="shared" ca="1" si="1381"/>
        <v>-</v>
      </c>
      <c r="NG171" s="19" t="str">
        <f t="shared" ca="1" si="1381"/>
        <v>-</v>
      </c>
      <c r="NH171" s="19" t="str">
        <f t="shared" ca="1" si="1381"/>
        <v>-</v>
      </c>
      <c r="NI171" s="19" t="str">
        <f t="shared" ca="1" si="1381"/>
        <v>-</v>
      </c>
      <c r="NJ171" s="19">
        <f t="shared" ca="1" si="1381"/>
        <v>49.99</v>
      </c>
      <c r="NK171" s="19">
        <f t="shared" ca="1" si="1381"/>
        <v>49.99</v>
      </c>
      <c r="NL171" s="19">
        <f t="shared" ca="1" si="1381"/>
        <v>49.99</v>
      </c>
      <c r="NM171" s="19">
        <f t="shared" ca="1" si="1381"/>
        <v>49.99</v>
      </c>
      <c r="NN171" s="19">
        <f t="shared" ca="1" si="1381"/>
        <v>49.99</v>
      </c>
      <c r="NO171" s="19">
        <f t="shared" ca="1" si="1381"/>
        <v>49.99</v>
      </c>
      <c r="NP171" s="19">
        <f t="shared" ca="1" si="1381"/>
        <v>49.99</v>
      </c>
      <c r="NQ171" s="19">
        <f t="shared" ca="1" si="1381"/>
        <v>49.99</v>
      </c>
      <c r="NR171" s="19">
        <f t="shared" ca="1" si="1381"/>
        <v>412.99</v>
      </c>
      <c r="NS171" s="19">
        <f t="shared" ca="1" si="1381"/>
        <v>412.99</v>
      </c>
      <c r="NT171" s="19" t="str">
        <f t="shared" ca="1" si="1381"/>
        <v>-</v>
      </c>
      <c r="NU171" s="19" t="str">
        <f t="shared" ca="1" si="1381"/>
        <v>-</v>
      </c>
      <c r="NV171" s="19" t="str">
        <f t="shared" ca="1" si="1381"/>
        <v>-</v>
      </c>
      <c r="NW171" s="19" t="str">
        <f t="shared" ca="1" si="1381"/>
        <v>-</v>
      </c>
      <c r="NX171" s="19" t="str">
        <f t="shared" ca="1" si="1381"/>
        <v>-</v>
      </c>
      <c r="NY171" s="19">
        <f t="shared" ca="1" si="1381"/>
        <v>6.8900000000000006</v>
      </c>
      <c r="NZ171" s="19">
        <f t="shared" ca="1" si="1381"/>
        <v>6.8900000000000006</v>
      </c>
      <c r="OA171" s="19">
        <f t="shared" ca="1" si="1381"/>
        <v>6.8900000000000006</v>
      </c>
      <c r="OB171" s="19">
        <f t="shared" ca="1" si="1381"/>
        <v>6.8900000000000006</v>
      </c>
      <c r="OC171" s="19">
        <f t="shared" ca="1" si="1381"/>
        <v>6.8900000000000006</v>
      </c>
      <c r="OD171" s="19">
        <f t="shared" ca="1" si="1381"/>
        <v>6.8900000000000006</v>
      </c>
      <c r="OE171" s="19">
        <f t="shared" ca="1" si="1381"/>
        <v>6.8900000000000006</v>
      </c>
      <c r="OF171" s="19">
        <f t="shared" ca="1" si="1381"/>
        <v>6.8900000000000006</v>
      </c>
      <c r="OG171" s="19">
        <f t="shared" ca="1" si="1381"/>
        <v>346.99</v>
      </c>
      <c r="OH171" s="19">
        <f t="shared" ca="1" si="1381"/>
        <v>346.99</v>
      </c>
      <c r="OI171" s="19" t="str">
        <f t="shared" ca="1" si="1381"/>
        <v>-</v>
      </c>
      <c r="OJ171" s="19" t="str">
        <f t="shared" ca="1" si="1381"/>
        <v>-</v>
      </c>
      <c r="OK171" s="19" t="str">
        <f t="shared" ca="1" si="1381"/>
        <v>-</v>
      </c>
      <c r="OL171" s="19" t="str">
        <f t="shared" ca="1" si="1381"/>
        <v>-</v>
      </c>
      <c r="OM171" s="19" t="str">
        <f t="shared" ca="1" si="1381"/>
        <v>-</v>
      </c>
      <c r="ON171" s="19">
        <f t="shared" ca="1" si="1381"/>
        <v>0</v>
      </c>
      <c r="OO171" s="24">
        <v>0</v>
      </c>
    </row>
    <row r="172" spans="1:405" outlineLevel="1">
      <c r="A172" s="21">
        <f t="shared" si="158"/>
        <v>167</v>
      </c>
      <c r="B172" s="21">
        <f>$A$24</f>
        <v>19</v>
      </c>
      <c r="C172">
        <v>110</v>
      </c>
      <c r="D172" s="144" t="str">
        <f t="shared" ca="1" si="1326"/>
        <v>GSM</v>
      </c>
      <c r="E172" t="b">
        <f t="shared" ca="1" si="1327"/>
        <v>1</v>
      </c>
      <c r="F172" t="b">
        <v>0</v>
      </c>
      <c r="G172" t="b">
        <f t="shared" ref="G172:G173" ca="1" si="1382">E172</f>
        <v>1</v>
      </c>
      <c r="H172" s="237">
        <f t="shared" ref="H172:L173" ca="1" si="1383">OFFSET(H172,-1,0)</f>
        <v>1</v>
      </c>
      <c r="I172" s="237">
        <f t="shared" ca="1" si="1383"/>
        <v>1</v>
      </c>
      <c r="J172" s="237" t="str">
        <f t="shared" ca="1" si="1383"/>
        <v/>
      </c>
      <c r="K172" s="237">
        <f t="shared" ca="1" si="1383"/>
        <v>2</v>
      </c>
      <c r="L172" s="237">
        <f t="shared" ca="1" si="1383"/>
        <v>2</v>
      </c>
      <c r="M172" s="182">
        <f t="array" aca="1" ref="M172" ca="1">MAX(M$22,MOD(M171+1*AND(N172:$V172=N$22:$V$22),M$23+1))</f>
        <v>2</v>
      </c>
      <c r="N172" s="182">
        <f t="array" aca="1" ref="N172" ca="1">MAX(N$22,MOD(N171+1*AND(O172:$V172=O$22:$V$22),N$23+1))</f>
        <v>3</v>
      </c>
      <c r="O172" s="237">
        <f ca="1">OFFSET(O172,-1,0)</f>
        <v>1</v>
      </c>
      <c r="P172" s="237">
        <f ca="1">OFFSET(P172,-1,0)</f>
        <v>1</v>
      </c>
      <c r="Q172" s="29">
        <v>1</v>
      </c>
      <c r="R172" s="29">
        <v>1</v>
      </c>
      <c r="S172" s="29">
        <v>1</v>
      </c>
      <c r="T172" s="29">
        <v>1</v>
      </c>
      <c r="U172" s="218"/>
      <c r="V172" s="218"/>
      <c r="W172" s="182">
        <f t="array" ref="W172">MAX(W$22,MOD(W171+1*AND(R172:$V172=R$22:$V$22),W$23+1))</f>
        <v>0</v>
      </c>
      <c r="X172" s="218"/>
      <c r="Y172" s="218"/>
      <c r="Z172" s="218"/>
      <c r="AA172" s="218"/>
      <c r="AB172" s="218"/>
      <c r="AC172" s="218"/>
      <c r="AD172" s="218"/>
      <c r="AE172" s="218"/>
      <c r="AF172" s="144">
        <f ca="1">INDEX(CHOOSE($N172,DataAutumn!i.AdultDrys,DataWinter!i.AdultDrys,DataSpring!i.AdultDrys),1,$M172)</f>
        <v>3</v>
      </c>
      <c r="AG172" s="5">
        <f t="shared" ca="1" si="1328"/>
        <v>2</v>
      </c>
      <c r="AH172" s="5">
        <f t="shared" ca="1" si="1328"/>
        <v>0</v>
      </c>
      <c r="AI172" s="5">
        <f t="shared" ca="1" si="1329"/>
        <v>1</v>
      </c>
      <c r="AJ172" s="218"/>
      <c r="AK172" s="218"/>
      <c r="AL172" s="366" t="str">
        <f ca="1">TEXT(LEFT(OFFSET(AL172,-1,0),5)+1,"00000")&amp;MID(OFFSET(AL172,-1,0),6,FIND(" ",OFFSET(AL172,-1,0),7)-5)
&amp; $D172           &amp; " Day"&amp;INDEX(i.DOY,$N172,1)              &amp; IF($IG172=0," FWM","")&amp;IF($IG172=1," MWM","")&amp;IF($IG172=5," Mat","")&amp;IF($IH172=TRUE,"&amp;BBT","    ")
&amp;INDEX(DataMaster!$B$98:$B$104,$Q172,0)    &amp; " WP"&amp;TEXT($LW172*100,"000p")           &amp; " MP"&amp;TEXT($LX172*100,"000p")           &amp; " GP"&amp;TEXT($MG172*100,"000p")
&amp; " (F"&amp;3+COUNTIF($CV172:$CY172,TRUE)&amp;3&amp;"N"&amp;$DM172&amp;$DN172&amp;")"</f>
        <v>00002 SE_shipper_lw GSM Day204 MWM    all grids WP100p MP100p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330"/>
        <v>1</v>
      </c>
      <c r="AY172" s="5" t="str">
        <f t="shared" ca="1" si="1330"/>
        <v>-</v>
      </c>
      <c r="AZ172" s="5" t="str">
        <f t="shared" ca="1" si="1330"/>
        <v>-</v>
      </c>
      <c r="BA172" s="5" t="str">
        <f t="shared" ca="1" si="1330"/>
        <v>-</v>
      </c>
      <c r="BB172" s="5" t="b">
        <f t="shared" ca="1" si="1330"/>
        <v>0</v>
      </c>
      <c r="BC172" s="144">
        <f t="shared" ca="1" si="1330"/>
        <v>0.25</v>
      </c>
      <c r="BD172" s="19" t="b">
        <f t="shared" ca="1" si="1331"/>
        <v>1</v>
      </c>
      <c r="BE172" s="9"/>
      <c r="BF172" s="5" t="str">
        <f t="shared" ca="1" si="1332"/>
        <v>-</v>
      </c>
      <c r="BG172" s="19" t="str">
        <f t="shared" ca="1" si="1333"/>
        <v>-</v>
      </c>
      <c r="BH172" s="19" t="str">
        <f t="shared" ca="1" si="1333"/>
        <v>-</v>
      </c>
      <c r="BI172" s="19" t="str">
        <f t="shared" ca="1" si="1333"/>
        <v>-</v>
      </c>
      <c r="BJ172" s="5" t="str">
        <f t="shared" ca="1" si="1334"/>
        <v>-</v>
      </c>
      <c r="BK172" s="19" t="str">
        <f t="shared" ca="1" si="1335"/>
        <v>-</v>
      </c>
      <c r="BL172" s="5" t="str">
        <f t="shared" ca="1" si="1336"/>
        <v>-</v>
      </c>
      <c r="BM172" s="19" t="str">
        <f t="shared" ca="1" si="1337"/>
        <v>-</v>
      </c>
      <c r="BN172" s="19" t="str">
        <f t="shared" ca="1" si="1337"/>
        <v>-</v>
      </c>
      <c r="BO172" s="19" t="str">
        <f t="shared" ca="1" si="1337"/>
        <v>-</v>
      </c>
      <c r="BP172" s="5" t="str">
        <f t="shared" ca="1" si="1338"/>
        <v>-</v>
      </c>
      <c r="BQ172" s="9"/>
      <c r="BR172" s="5" t="b">
        <f t="shared" ca="1" si="1339"/>
        <v>0</v>
      </c>
      <c r="BS172" s="5" t="str">
        <f t="shared" ca="1" si="1340"/>
        <v>-</v>
      </c>
      <c r="BT172" s="5" t="str">
        <f t="shared" ca="1" si="1341"/>
        <v>-</v>
      </c>
      <c r="BU172" s="5" t="str">
        <f t="shared" ca="1" si="1341"/>
        <v>-</v>
      </c>
      <c r="BV172" s="5" t="str">
        <f t="shared" ca="1" si="1341"/>
        <v>-</v>
      </c>
      <c r="BW172" s="5" t="str">
        <f t="shared" ca="1" si="1341"/>
        <v>-</v>
      </c>
      <c r="BX172" s="5" t="str">
        <f t="shared" ca="1" si="1341"/>
        <v>-</v>
      </c>
      <c r="BY172" s="5" t="str">
        <f t="shared" ca="1" si="1341"/>
        <v>-</v>
      </c>
      <c r="BZ172" s="5" t="str">
        <f t="shared" ca="1" si="1341"/>
        <v>-</v>
      </c>
      <c r="CA172" s="5" t="str">
        <f t="shared" ca="1" si="1341"/>
        <v>-</v>
      </c>
      <c r="CB172" s="9"/>
      <c r="CC172" s="237" t="b">
        <f ca="1">OFFSET(CC172,-1,0)</f>
        <v>1</v>
      </c>
      <c r="CD172" s="237" t="b">
        <f ca="1">OFFSET(CD172,-1,0)</f>
        <v>1</v>
      </c>
      <c r="CE172" s="237" t="b">
        <f ca="1">OFFSET(CE172,-1,0)</f>
        <v>1</v>
      </c>
      <c r="CF172" s="12">
        <v>2232107</v>
      </c>
      <c r="CG172" s="144" t="b">
        <f ca="1">NOT(CE172)</f>
        <v>0</v>
      </c>
      <c r="CH172" s="12" t="s">
        <v>34</v>
      </c>
      <c r="CI172" s="19" t="str">
        <f t="shared" ca="1" si="1342"/>
        <v>-</v>
      </c>
      <c r="CJ172" s="19" t="str">
        <f t="shared" ca="1" si="1342"/>
        <v>-</v>
      </c>
      <c r="CK172" s="19" t="str">
        <f t="shared" ca="1" si="1342"/>
        <v>-</v>
      </c>
      <c r="CL172" s="19">
        <f t="shared" ca="1" si="1342"/>
        <v>1</v>
      </c>
      <c r="CM172" s="19">
        <f t="shared" ca="1" si="1342"/>
        <v>1</v>
      </c>
      <c r="CN172" s="9"/>
      <c r="CO172" s="444">
        <f t="shared" ca="1" si="1343"/>
        <v>652</v>
      </c>
      <c r="CP172" s="444">
        <f t="shared" ca="1" si="1343"/>
        <v>686</v>
      </c>
      <c r="CQ172" s="444">
        <f t="shared" ca="1" si="1343"/>
        <v>721</v>
      </c>
      <c r="CR172" s="152">
        <f t="shared" ca="1" si="1344"/>
        <v>378</v>
      </c>
      <c r="CS172" s="152">
        <f t="shared" ca="1" si="1344"/>
        <v>413</v>
      </c>
      <c r="CT172" s="152">
        <f t="shared" ca="1" si="1344"/>
        <v>448</v>
      </c>
      <c r="CU172" s="19" t="str">
        <f t="shared" ca="1" si="1345"/>
        <v>-</v>
      </c>
      <c r="CV172" s="19" t="str">
        <f t="shared" ca="1" si="1346"/>
        <v>-</v>
      </c>
      <c r="CW172" s="19" t="str">
        <f t="shared" ca="1" si="1346"/>
        <v>-</v>
      </c>
      <c r="CX172" s="19" t="str">
        <f t="shared" ca="1" si="1346"/>
        <v>-</v>
      </c>
      <c r="CY172" s="19" t="str">
        <f t="shared" ca="1" si="1346"/>
        <v>-</v>
      </c>
      <c r="CZ172" s="19" t="b">
        <f ca="1">OFFSET(CZ$5,$B172,0)</f>
        <v>1</v>
      </c>
      <c r="DA172" s="19">
        <f t="shared" ca="1" si="1346"/>
        <v>0</v>
      </c>
      <c r="DB172" s="19">
        <f t="shared" ca="1" si="1346"/>
        <v>0</v>
      </c>
      <c r="DC172" s="19">
        <f t="shared" ca="1" si="1346"/>
        <v>0</v>
      </c>
      <c r="DD172" s="19">
        <f t="shared" ca="1" si="1346"/>
        <v>0</v>
      </c>
      <c r="DE172" s="19">
        <f t="shared" ca="1" si="1346"/>
        <v>0</v>
      </c>
      <c r="DF172" s="19">
        <f t="shared" ca="1" si="1346"/>
        <v>0</v>
      </c>
      <c r="DG172" s="19">
        <f t="shared" ca="1" si="1346"/>
        <v>0</v>
      </c>
      <c r="DH172" s="19">
        <f t="shared" ca="1" si="1346"/>
        <v>0</v>
      </c>
      <c r="DI172" s="19">
        <f t="shared" ca="1" si="1346"/>
        <v>0</v>
      </c>
      <c r="DJ172" s="19">
        <f t="shared" ca="1" si="1346"/>
        <v>0</v>
      </c>
      <c r="DK172" s="19">
        <f t="shared" ca="1" si="1346"/>
        <v>0</v>
      </c>
      <c r="DL172" s="19">
        <f t="shared" ca="1" si="1346"/>
        <v>0</v>
      </c>
      <c r="DM172" s="19">
        <f t="shared" ca="1" si="1346"/>
        <v>1</v>
      </c>
      <c r="DN172" s="19">
        <f t="shared" ca="1" si="1346"/>
        <v>1</v>
      </c>
      <c r="DO172" s="19">
        <f t="shared" ca="1" si="1346"/>
        <v>0</v>
      </c>
      <c r="DP172" s="19" t="str">
        <f t="shared" ca="1" si="1346"/>
        <v>-</v>
      </c>
      <c r="DQ172" s="19" t="str">
        <f t="shared" ca="1" si="1346"/>
        <v>-</v>
      </c>
      <c r="DR172" s="19" t="str">
        <f t="shared" ca="1" si="1346"/>
        <v>-</v>
      </c>
      <c r="DS172" s="19" t="str">
        <f t="shared" ca="1" si="1346"/>
        <v>-</v>
      </c>
      <c r="DT172" s="19" t="str">
        <f t="shared" ca="1" si="1346"/>
        <v>-</v>
      </c>
      <c r="DU172" s="19">
        <f t="shared" ca="1" si="1346"/>
        <v>0</v>
      </c>
      <c r="DV172" s="19" t="str">
        <f t="shared" ca="1" si="1346"/>
        <v>-</v>
      </c>
      <c r="DW172" s="19" t="str">
        <f t="shared" ca="1" si="1346"/>
        <v>-</v>
      </c>
      <c r="DX172" s="19" t="str">
        <f t="shared" ca="1" si="1346"/>
        <v>-</v>
      </c>
      <c r="DY172" s="19" t="str">
        <f t="shared" ca="1" si="1346"/>
        <v>-</v>
      </c>
      <c r="DZ172" s="19" t="str">
        <f t="shared" ca="1" si="1346"/>
        <v>-</v>
      </c>
      <c r="EA172" s="19" t="str">
        <f t="shared" ca="1" si="1346"/>
        <v>-</v>
      </c>
      <c r="EB172" s="19" t="str">
        <f t="shared" ca="1" si="1346"/>
        <v>-</v>
      </c>
      <c r="EC172" s="19" t="str">
        <f t="shared" ca="1" si="1346"/>
        <v>-</v>
      </c>
      <c r="ED172" s="19">
        <f t="shared" ca="1" si="1346"/>
        <v>0</v>
      </c>
      <c r="EE172" s="444">
        <f t="shared" ca="1" si="1347"/>
        <v>0</v>
      </c>
      <c r="EF172" s="444">
        <f t="shared" ca="1" si="1347"/>
        <v>0</v>
      </c>
      <c r="EG172" s="124">
        <f t="shared" ca="1" si="1348"/>
        <v>0</v>
      </c>
      <c r="EH172" s="124">
        <f t="shared" ca="1" si="1348"/>
        <v>0</v>
      </c>
      <c r="EI172" s="124">
        <f t="shared" ca="1" si="1348"/>
        <v>0</v>
      </c>
      <c r="EJ172" s="124">
        <f t="shared" ca="1" si="1348"/>
        <v>0</v>
      </c>
      <c r="EK172" s="124">
        <f t="shared" ca="1" si="1348"/>
        <v>0</v>
      </c>
      <c r="EL172" s="124">
        <f t="shared" ca="1" si="1348"/>
        <v>0</v>
      </c>
      <c r="EM172" s="124">
        <f t="shared" ca="1" si="1348"/>
        <v>0</v>
      </c>
      <c r="EN172" s="124">
        <f t="shared" ca="1" si="1348"/>
        <v>0</v>
      </c>
      <c r="EO172" s="124">
        <f t="shared" ca="1" si="1348"/>
        <v>0</v>
      </c>
      <c r="EP172" s="124">
        <f t="shared" ca="1" si="1348"/>
        <v>0</v>
      </c>
      <c r="EQ172" s="124">
        <f t="shared" ca="1" si="1348"/>
        <v>0</v>
      </c>
      <c r="ER172" s="124">
        <f t="shared" ca="1" si="1348"/>
        <v>0</v>
      </c>
      <c r="ES172" s="124">
        <f t="shared" ca="1" si="1348"/>
        <v>0</v>
      </c>
      <c r="ET172" s="124">
        <f t="shared" ca="1" si="1348"/>
        <v>0</v>
      </c>
      <c r="EU172" s="124">
        <f t="shared" ca="1" si="1348"/>
        <v>0</v>
      </c>
      <c r="EV172" s="124">
        <f t="shared" ca="1" si="1348"/>
        <v>0</v>
      </c>
      <c r="EW172" s="124">
        <f t="shared" ca="1" si="1349"/>
        <v>0</v>
      </c>
      <c r="EX172" s="124">
        <f t="shared" ca="1" si="1349"/>
        <v>0</v>
      </c>
      <c r="EY172" s="554">
        <f t="shared" ca="1" si="1350"/>
        <v>0</v>
      </c>
      <c r="EZ172" s="554">
        <f t="shared" ca="1" si="1350"/>
        <v>0</v>
      </c>
      <c r="FA172" s="554">
        <f t="shared" ca="1" si="1350"/>
        <v>0</v>
      </c>
      <c r="FB172" s="125">
        <f t="shared" ca="1" si="1350"/>
        <v>0</v>
      </c>
      <c r="FC172" s="125">
        <f t="shared" ca="1" si="1350"/>
        <v>0</v>
      </c>
      <c r="FD172" s="125">
        <f t="shared" ca="1" si="1350"/>
        <v>0</v>
      </c>
      <c r="FE172" s="125">
        <f t="shared" ca="1" si="1350"/>
        <v>0</v>
      </c>
      <c r="FF172" s="125">
        <f t="shared" ca="1" si="1350"/>
        <v>0</v>
      </c>
      <c r="FG172" s="125">
        <f t="shared" ca="1" si="1350"/>
        <v>0</v>
      </c>
      <c r="FH172" s="125">
        <f t="shared" ca="1" si="1350"/>
        <v>0</v>
      </c>
      <c r="FI172" s="125">
        <f t="shared" ca="1" si="1350"/>
        <v>0</v>
      </c>
      <c r="FJ172" s="125">
        <f t="shared" ca="1" si="1350"/>
        <v>0</v>
      </c>
      <c r="FK172" s="125">
        <f t="shared" ca="1" si="1350"/>
        <v>0</v>
      </c>
      <c r="FL172" s="125">
        <f t="shared" ca="1" si="1350"/>
        <v>0</v>
      </c>
      <c r="FM172" s="125">
        <f t="shared" ca="1" si="1350"/>
        <v>0</v>
      </c>
      <c r="FN172" s="125">
        <f t="shared" ca="1" si="1350"/>
        <v>0</v>
      </c>
      <c r="FO172" s="124">
        <f t="shared" ca="1" si="1351"/>
        <v>0</v>
      </c>
      <c r="FP172" s="124">
        <f t="shared" ca="1" si="1351"/>
        <v>0</v>
      </c>
      <c r="FQ172" s="124">
        <f t="shared" ca="1" si="1351"/>
        <v>0</v>
      </c>
      <c r="FR172" s="124">
        <f t="shared" ca="1" si="1351"/>
        <v>0</v>
      </c>
      <c r="FS172" s="124">
        <f t="shared" ca="1" si="1351"/>
        <v>0</v>
      </c>
      <c r="FT172" s="124">
        <f t="shared" ca="1" si="1351"/>
        <v>0</v>
      </c>
      <c r="FU172" s="124">
        <f t="shared" ca="1" si="1351"/>
        <v>0</v>
      </c>
      <c r="FV172" s="124">
        <f t="shared" ca="1" si="1351"/>
        <v>0</v>
      </c>
      <c r="FW172" s="124">
        <f t="shared" ca="1" si="1351"/>
        <v>0</v>
      </c>
      <c r="FX172" s="124">
        <f t="shared" ca="1" si="1351"/>
        <v>0</v>
      </c>
      <c r="FY172" s="124">
        <f t="shared" ca="1" si="1351"/>
        <v>0</v>
      </c>
      <c r="FZ172" s="124">
        <f t="shared" ca="1" si="1351"/>
        <v>0</v>
      </c>
      <c r="GA172" s="124">
        <f t="shared" ca="1" si="1351"/>
        <v>0</v>
      </c>
      <c r="GB172" s="124">
        <f t="shared" ca="1" si="1351"/>
        <v>0</v>
      </c>
      <c r="GC172" s="124">
        <f t="shared" ca="1" si="1351"/>
        <v>0</v>
      </c>
      <c r="GD172" s="124">
        <f t="shared" ca="1" si="1351"/>
        <v>0</v>
      </c>
      <c r="GE172" s="124">
        <f t="shared" ca="1" si="1352"/>
        <v>0</v>
      </c>
      <c r="GF172" s="124">
        <f t="shared" ca="1" si="1352"/>
        <v>0</v>
      </c>
      <c r="GG172" s="554">
        <f t="shared" ca="1" si="1353"/>
        <v>0</v>
      </c>
      <c r="GH172" s="554">
        <f t="shared" ca="1" si="1353"/>
        <v>0</v>
      </c>
      <c r="GI172" s="554">
        <f t="shared" ca="1" si="1353"/>
        <v>0</v>
      </c>
      <c r="GJ172" s="125">
        <f t="shared" ca="1" si="1354"/>
        <v>0</v>
      </c>
      <c r="GK172" s="125">
        <f t="shared" ca="1" si="1354"/>
        <v>0</v>
      </c>
      <c r="GL172" s="125">
        <f t="shared" ca="1" si="1354"/>
        <v>0</v>
      </c>
      <c r="GM172" s="125">
        <f t="shared" ca="1" si="1354"/>
        <v>0</v>
      </c>
      <c r="GN172" s="125">
        <f t="shared" ca="1" si="1354"/>
        <v>0</v>
      </c>
      <c r="GO172" s="125">
        <f t="shared" ca="1" si="1354"/>
        <v>0</v>
      </c>
      <c r="GP172" s="125">
        <f t="shared" ca="1" si="1354"/>
        <v>0</v>
      </c>
      <c r="GQ172" s="125">
        <f t="shared" ca="1" si="1354"/>
        <v>0</v>
      </c>
      <c r="GR172" s="125">
        <f t="shared" ca="1" si="1354"/>
        <v>0</v>
      </c>
      <c r="GS172" s="125">
        <f t="shared" ca="1" si="1354"/>
        <v>0</v>
      </c>
      <c r="GT172" s="125">
        <f t="shared" ca="1" si="1354"/>
        <v>0</v>
      </c>
      <c r="GU172" s="125">
        <f t="shared" ca="1" si="1354"/>
        <v>0</v>
      </c>
      <c r="GV172" s="125">
        <f t="shared" ca="1" si="1354"/>
        <v>0</v>
      </c>
      <c r="GW172" s="124">
        <f t="shared" ca="1" si="1355"/>
        <v>0</v>
      </c>
      <c r="GX172" s="124">
        <f t="shared" ca="1" si="1355"/>
        <v>0</v>
      </c>
      <c r="GY172" s="124">
        <f t="shared" ca="1" si="1355"/>
        <v>0</v>
      </c>
      <c r="GZ172" s="124">
        <f t="shared" ca="1" si="1355"/>
        <v>0</v>
      </c>
      <c r="HA172" s="124">
        <f t="shared" ca="1" si="1355"/>
        <v>0</v>
      </c>
      <c r="HB172" s="124">
        <f t="shared" ca="1" si="1355"/>
        <v>0</v>
      </c>
      <c r="HC172" s="124">
        <f t="shared" ca="1" si="1355"/>
        <v>0</v>
      </c>
      <c r="HD172" s="124">
        <f t="shared" ca="1" si="1355"/>
        <v>0</v>
      </c>
      <c r="HE172" s="124">
        <f t="shared" ca="1" si="1355"/>
        <v>0</v>
      </c>
      <c r="HF172" s="124">
        <f t="shared" ca="1" si="1355"/>
        <v>0</v>
      </c>
      <c r="HG172" s="124">
        <f t="shared" ca="1" si="1355"/>
        <v>0</v>
      </c>
      <c r="HH172" s="124">
        <f t="shared" ca="1" si="1355"/>
        <v>0</v>
      </c>
      <c r="HI172" s="124">
        <f t="shared" ca="1" si="1355"/>
        <v>0</v>
      </c>
      <c r="HJ172" s="124">
        <f t="shared" ca="1" si="1355"/>
        <v>0</v>
      </c>
      <c r="HK172" s="124">
        <f t="shared" ca="1" si="1355"/>
        <v>0</v>
      </c>
      <c r="HL172" s="124">
        <f t="shared" ca="1" si="1355"/>
        <v>0</v>
      </c>
      <c r="HM172" s="124">
        <f t="shared" ca="1" si="1356"/>
        <v>0</v>
      </c>
      <c r="HN172" s="124">
        <f t="shared" ca="1" si="1356"/>
        <v>0</v>
      </c>
      <c r="HO172" s="554">
        <f t="shared" ca="1" si="1357"/>
        <v>0</v>
      </c>
      <c r="HP172" s="554">
        <f t="shared" ca="1" si="1357"/>
        <v>0</v>
      </c>
      <c r="HQ172" s="554">
        <f t="shared" ca="1" si="1357"/>
        <v>0</v>
      </c>
      <c r="HR172" s="125">
        <f t="shared" ca="1" si="1358"/>
        <v>0</v>
      </c>
      <c r="HS172" s="125">
        <f t="shared" ca="1" si="1358"/>
        <v>0</v>
      </c>
      <c r="HT172" s="125">
        <f t="shared" ca="1" si="1358"/>
        <v>0</v>
      </c>
      <c r="HU172" s="125">
        <f t="shared" ca="1" si="1358"/>
        <v>0</v>
      </c>
      <c r="HV172" s="125">
        <f t="shared" ca="1" si="1358"/>
        <v>0</v>
      </c>
      <c r="HW172" s="125">
        <f t="shared" ca="1" si="1358"/>
        <v>0</v>
      </c>
      <c r="HX172" s="125">
        <f t="shared" ca="1" si="1358"/>
        <v>0</v>
      </c>
      <c r="HY172" s="125">
        <f t="shared" ca="1" si="1358"/>
        <v>0</v>
      </c>
      <c r="HZ172" s="125">
        <f t="shared" ca="1" si="1358"/>
        <v>0</v>
      </c>
      <c r="IA172" s="125">
        <f t="shared" ca="1" si="1358"/>
        <v>0</v>
      </c>
      <c r="IB172" s="125">
        <f t="shared" ca="1" si="1358"/>
        <v>0</v>
      </c>
      <c r="IC172" s="125">
        <f t="shared" ca="1" si="1358"/>
        <v>0</v>
      </c>
      <c r="ID172" s="125">
        <f t="shared" ca="1" si="1358"/>
        <v>0</v>
      </c>
      <c r="IE172" s="5">
        <f t="shared" ca="1" si="1359"/>
        <v>67</v>
      </c>
      <c r="IF172" s="9"/>
      <c r="IG172" s="5">
        <f t="shared" ca="1" si="1360"/>
        <v>1</v>
      </c>
      <c r="IH172" s="5" t="b">
        <f t="shared" ca="1" si="1360"/>
        <v>0</v>
      </c>
      <c r="II172" s="19">
        <f t="shared" ca="1" si="1361"/>
        <v>0</v>
      </c>
      <c r="IJ172" s="5">
        <f t="shared" ca="1" si="1360"/>
        <v>55</v>
      </c>
      <c r="IK172" s="5" cm="1">
        <f t="array" ref="IK172">INDEX(i.pi_yatf,$X172+1,IK$7)</f>
        <v>1</v>
      </c>
      <c r="IL172" s="19">
        <f t="shared" ca="1" si="1362"/>
        <v>0</v>
      </c>
      <c r="IM172" s="19">
        <f t="shared" ca="1" si="1362"/>
        <v>0</v>
      </c>
      <c r="IN172" s="19">
        <f t="shared" ca="1" si="1362"/>
        <v>0</v>
      </c>
      <c r="IO172" s="19">
        <f t="shared" ca="1" si="1362"/>
        <v>0</v>
      </c>
      <c r="IP172" s="19">
        <f t="shared" ca="1" si="1362"/>
        <v>0</v>
      </c>
      <c r="IQ172" s="19">
        <f t="shared" ca="1" si="1362"/>
        <v>0</v>
      </c>
      <c r="IR172" s="19">
        <f t="shared" ca="1" si="1362"/>
        <v>0</v>
      </c>
      <c r="IS172" s="19">
        <f t="shared" ca="1" si="1362"/>
        <v>0</v>
      </c>
      <c r="IT172" s="19">
        <f t="shared" ca="1" si="1362"/>
        <v>0</v>
      </c>
      <c r="IU172" s="19">
        <f t="shared" ca="1" si="1362"/>
        <v>0</v>
      </c>
      <c r="IV172" s="19">
        <f t="shared" ca="1" si="1362"/>
        <v>0</v>
      </c>
      <c r="IW172" s="19">
        <f t="shared" ca="1" si="1362"/>
        <v>0</v>
      </c>
      <c r="IX172" s="19">
        <f t="shared" ca="1" si="1362"/>
        <v>0</v>
      </c>
      <c r="IY172" s="19">
        <f t="shared" ca="1" si="1362"/>
        <v>0</v>
      </c>
      <c r="IZ172" s="19">
        <f t="shared" ca="1" si="1362"/>
        <v>0</v>
      </c>
      <c r="JA172" s="19">
        <f t="shared" ca="1" si="1362"/>
        <v>0</v>
      </c>
      <c r="JB172" s="19">
        <f t="shared" ca="1" si="1362"/>
        <v>0</v>
      </c>
      <c r="JC172" s="19">
        <f t="shared" ca="1" si="1362"/>
        <v>0</v>
      </c>
      <c r="JD172" s="19">
        <f t="shared" ca="1" si="1362"/>
        <v>0</v>
      </c>
      <c r="JE172" s="19">
        <f t="shared" ca="1" si="1362"/>
        <v>0</v>
      </c>
      <c r="JF172" s="19">
        <f t="shared" ca="1" si="1362"/>
        <v>0</v>
      </c>
      <c r="JG172" s="19">
        <f t="shared" ca="1" si="1362"/>
        <v>1</v>
      </c>
      <c r="JH172" s="19">
        <f t="shared" ca="1" si="1362"/>
        <v>0</v>
      </c>
      <c r="JI172" s="19">
        <f t="shared" ca="1" si="1362"/>
        <v>1</v>
      </c>
      <c r="JJ172" s="9"/>
      <c r="JK172" s="5" t="b">
        <f t="shared" ca="1" si="1363"/>
        <v>0</v>
      </c>
      <c r="JL172" s="19" t="str">
        <f t="shared" ca="1" si="1364"/>
        <v>-</v>
      </c>
      <c r="JM172" s="19" t="str">
        <f t="shared" ca="1" si="1364"/>
        <v>-</v>
      </c>
      <c r="JN172" s="5" t="b">
        <f t="shared" ca="1" si="1365"/>
        <v>0</v>
      </c>
      <c r="JO172" s="5" t="b">
        <f t="shared" ca="1" si="1365"/>
        <v>0</v>
      </c>
      <c r="JP172" s="5" t="b">
        <f t="shared" ca="1" si="1365"/>
        <v>1</v>
      </c>
      <c r="JQ172" s="144">
        <f t="shared" ca="1" si="1366"/>
        <v>1</v>
      </c>
      <c r="JR172" s="144">
        <f t="shared" ca="1" si="1366"/>
        <v>1</v>
      </c>
      <c r="JS172" s="5" t="b">
        <f t="shared" ca="1" si="1367"/>
        <v>0</v>
      </c>
      <c r="JT172" s="5" t="b">
        <f t="shared" ca="1" si="1367"/>
        <v>1</v>
      </c>
      <c r="JU172" s="5" t="b">
        <f t="shared" ca="1" si="1367"/>
        <v>1</v>
      </c>
      <c r="JV172" s="5" t="b">
        <f t="shared" ca="1" si="1367"/>
        <v>0</v>
      </c>
      <c r="JW172" s="5">
        <f t="shared" ca="1" si="1368"/>
        <v>1</v>
      </c>
      <c r="JX172" s="5">
        <f t="shared" ca="1" si="1368"/>
        <v>0</v>
      </c>
      <c r="JY172" s="5" t="b">
        <f ca="1">AND(INDEX(i_dryman,($AF172-1)*4+INDEX(i.StdELMan,($K172-1)*12+($M172-1)*3+$N172,JY$8),JY$7),($JR172&gt;0))</f>
        <v>0</v>
      </c>
      <c r="JZ172" s="5" t="str" cm="1">
        <f t="array" aca="1" ref="JZ172" ca="1">IF(OR(KA172:KH172&lt;&gt;"-"),TRUE,"-")</f>
        <v>-</v>
      </c>
      <c r="KA172" s="19" t="str">
        <f t="shared" ca="1" si="1369"/>
        <v>-</v>
      </c>
      <c r="KB172" s="19" t="str">
        <f t="shared" ca="1" si="1369"/>
        <v>-</v>
      </c>
      <c r="KC172" s="19" t="str">
        <f t="shared" ca="1" si="1369"/>
        <v>-</v>
      </c>
      <c r="KD172" s="19" t="str">
        <f t="shared" ca="1" si="1369"/>
        <v>-</v>
      </c>
      <c r="KE172" s="19" t="str">
        <f t="shared" ca="1" si="1369"/>
        <v>-</v>
      </c>
      <c r="KF172" s="19" t="str">
        <f t="shared" ca="1" si="1369"/>
        <v>-</v>
      </c>
      <c r="KG172" s="19" t="str">
        <f t="shared" ca="1" si="1369"/>
        <v>-</v>
      </c>
      <c r="KH172" s="19" t="str">
        <f t="shared" ca="1" si="1369"/>
        <v>-</v>
      </c>
      <c r="KI172" s="5" t="b">
        <f t="array" aca="1" ref="KI172" ca="1">IF(OR(KJ172:KP172&lt;&gt;"-"),TRUE,"-")</f>
        <v>1</v>
      </c>
      <c r="KJ172" s="19">
        <f t="shared" ca="1" si="1370"/>
        <v>0</v>
      </c>
      <c r="KK172" s="19" t="str">
        <f t="shared" ca="1" si="1370"/>
        <v>-</v>
      </c>
      <c r="KL172" s="19">
        <f t="shared" ca="1" si="1370"/>
        <v>999999</v>
      </c>
      <c r="KM172" s="19">
        <f t="shared" ca="1" si="1370"/>
        <v>999999</v>
      </c>
      <c r="KN172" s="19">
        <f t="shared" ca="1" si="1370"/>
        <v>999999</v>
      </c>
      <c r="KO172" s="19">
        <f t="shared" ca="1" si="1370"/>
        <v>999999</v>
      </c>
      <c r="KP172" s="19">
        <f t="shared" ca="1" si="1370"/>
        <v>999999</v>
      </c>
      <c r="KQ172" s="19" t="str">
        <f t="shared" ca="1" si="1370"/>
        <v>-</v>
      </c>
      <c r="KR172" s="19" t="str">
        <f ca="1">OFFSET(KR$5,$B172,0)</f>
        <v>-</v>
      </c>
      <c r="KS172" s="19" t="str">
        <f ca="1">OFFSET(KS$5,$B172,0)</f>
        <v>-</v>
      </c>
      <c r="KT172" s="19" t="b">
        <f t="shared" ca="1" si="1371"/>
        <v>1</v>
      </c>
      <c r="KU172" s="19">
        <f t="shared" ca="1" si="1371"/>
        <v>0</v>
      </c>
      <c r="KV172" s="5" t="str">
        <f t="shared" ca="1" si="1372"/>
        <v>-</v>
      </c>
      <c r="KW172" s="5" t="str">
        <f t="shared" ca="1" si="1372"/>
        <v>-</v>
      </c>
      <c r="KX172" s="5" t="str">
        <f t="shared" ca="1" si="1372"/>
        <v>-</v>
      </c>
      <c r="KY172" s="5" t="str">
        <f t="shared" ca="1" si="1372"/>
        <v>-</v>
      </c>
      <c r="KZ172" s="19" t="str">
        <f t="shared" ca="1" si="1373"/>
        <v>-</v>
      </c>
      <c r="LA172" s="19" t="str">
        <f t="shared" ca="1" si="1373"/>
        <v>-</v>
      </c>
      <c r="LB172" s="19" t="str">
        <f t="shared" ca="1" si="1373"/>
        <v>-</v>
      </c>
      <c r="LC172" s="19" t="str">
        <f t="shared" ca="1" si="1373"/>
        <v>-</v>
      </c>
      <c r="LD172" s="19" t="str">
        <f t="shared" ca="1" si="1373"/>
        <v>-</v>
      </c>
      <c r="LE172" s="19" t="str">
        <f t="shared" ca="1" si="1373"/>
        <v>-</v>
      </c>
      <c r="LF172" s="19" t="str">
        <f t="shared" ca="1" si="1373"/>
        <v>-</v>
      </c>
      <c r="LG172" s="5" t="str">
        <f t="shared" ca="1" si="1374"/>
        <v>-</v>
      </c>
      <c r="LH172" s="5">
        <f t="shared" ca="1" si="1374"/>
        <v>500</v>
      </c>
      <c r="LI172" s="5">
        <f t="shared" ca="1" si="1374"/>
        <v>500</v>
      </c>
      <c r="LJ172" s="5" t="str">
        <f t="shared" ca="1" si="1374"/>
        <v>-</v>
      </c>
      <c r="LK172" s="5" t="str" cm="1">
        <f t="array" ref="LK172">INDEX(i.meatgrid,$Q172,LK$7)</f>
        <v>-</v>
      </c>
      <c r="LL172" s="5" t="str">
        <f t="shared" ca="1" si="1374"/>
        <v>-</v>
      </c>
      <c r="LM172" s="5">
        <f t="shared" ca="1" si="1375"/>
        <v>1</v>
      </c>
      <c r="LN172" s="9"/>
      <c r="LO172" s="19">
        <f t="shared" ca="1" si="1373"/>
        <v>70</v>
      </c>
      <c r="LP172" s="19">
        <f t="shared" ca="1" si="1376"/>
        <v>50</v>
      </c>
      <c r="LQ172" s="19">
        <f t="shared" ca="1" si="1376"/>
        <v>80</v>
      </c>
      <c r="LR172" s="19">
        <f t="shared" ca="1" si="1376"/>
        <v>50</v>
      </c>
      <c r="LS172" s="5" t="b" cm="1">
        <f t="array" ref="LS172">INDEX(i.meatgrid,$Q172,LS$7)</f>
        <v>1</v>
      </c>
      <c r="LT172" s="5" t="b" cm="1">
        <f t="array" ref="LT172">INDEX(i.meatgrid,$Q172,LT$7)</f>
        <v>0</v>
      </c>
      <c r="LU172" s="5" t="str" cm="1">
        <f t="array" ref="LU172">INDEX(i.meatgrid,$Q172,LU$7)</f>
        <v>-</v>
      </c>
      <c r="LV172" s="5" t="str" cm="1">
        <f t="array" ref="LV172">INDEX(i.meatgrid,$Q172,LV$7)</f>
        <v>-</v>
      </c>
      <c r="LW172" s="5">
        <f t="shared" si="1377"/>
        <v>1</v>
      </c>
      <c r="LX172" s="5">
        <f t="shared" si="1378"/>
        <v>1</v>
      </c>
      <c r="LY172" s="5" cm="1">
        <f t="array" ref="LY172">INDEX(i.meatgrid,$Q172,LY$7)</f>
        <v>1</v>
      </c>
      <c r="LZ172" s="5" cm="1">
        <f t="array" ref="LZ172">INDEX(i.meatgrid,$Q172,LZ$7)</f>
        <v>1</v>
      </c>
      <c r="MA172" s="5" cm="1">
        <f t="array" ref="MA172">INDEX(i.meatgrid,$Q172,MA$7)</f>
        <v>1</v>
      </c>
      <c r="MB172" s="5" cm="1">
        <f t="array" ref="MB172">INDEX(i.meatgrid,$Q172,MB$7)</f>
        <v>0</v>
      </c>
      <c r="MC172" s="5" cm="1">
        <f t="array" ref="MC172">INDEX(i.meatgrid,$Q172,MC$7)</f>
        <v>1</v>
      </c>
      <c r="MD172" s="5" cm="1">
        <f t="array" ref="MD172">INDEX(i.meatgrid,$Q172,MD$7)</f>
        <v>1</v>
      </c>
      <c r="ME172" s="5" cm="1">
        <f t="array" ref="ME172">INDEX(i.meatgrid,$Q172,ME$7)</f>
        <v>1</v>
      </c>
      <c r="MF172" s="5" cm="1">
        <f t="array" ref="MF172">INDEX(i.meatgrid,$Q172,MF$7)</f>
        <v>1</v>
      </c>
      <c r="MG172" s="5">
        <f t="shared" si="1379"/>
        <v>1</v>
      </c>
      <c r="MH172" s="9"/>
      <c r="MI172" s="19" t="b">
        <f t="shared" ca="1" si="1380"/>
        <v>0</v>
      </c>
      <c r="MJ172" s="19" t="b">
        <f t="shared" ca="1" si="1380"/>
        <v>0</v>
      </c>
      <c r="MK172" s="19">
        <f t="shared" ca="1" si="1380"/>
        <v>1</v>
      </c>
      <c r="ML172" s="19">
        <f t="shared" ca="1" si="1380"/>
        <v>0.75</v>
      </c>
      <c r="MM172" s="19">
        <f t="shared" ca="1" si="1380"/>
        <v>0.75</v>
      </c>
      <c r="MN172" s="19">
        <f t="shared" ca="1" si="1380"/>
        <v>0.8</v>
      </c>
      <c r="MO172" s="19">
        <f t="shared" ca="1" si="1380"/>
        <v>0.82499999999999996</v>
      </c>
      <c r="MP172" s="19">
        <f t="shared" ca="1" si="1380"/>
        <v>0.875</v>
      </c>
      <c r="MQ172" s="19">
        <f t="shared" ca="1" si="1380"/>
        <v>0.9</v>
      </c>
      <c r="MR172" s="19">
        <f t="shared" ca="1" si="1380"/>
        <v>1</v>
      </c>
      <c r="MS172" s="19">
        <f t="shared" ca="1" si="1380"/>
        <v>0.875</v>
      </c>
      <c r="MT172" s="19" t="b">
        <f t="shared" ca="1" si="1380"/>
        <v>1</v>
      </c>
      <c r="MU172" s="19">
        <f t="shared" ca="1" si="1380"/>
        <v>74.989999999999995</v>
      </c>
      <c r="MV172" s="19" t="str">
        <f t="shared" ca="1" si="1380"/>
        <v>-</v>
      </c>
      <c r="MW172" s="19" t="str">
        <f t="shared" ca="1" si="1380"/>
        <v>-</v>
      </c>
      <c r="MX172" s="19" t="str">
        <f t="shared" ca="1" si="1380"/>
        <v>-</v>
      </c>
      <c r="MY172" s="19" t="str">
        <f t="shared" ca="1" si="1381"/>
        <v>-</v>
      </c>
      <c r="MZ172" s="19" t="str">
        <f t="shared" ca="1" si="1381"/>
        <v>-</v>
      </c>
      <c r="NA172" s="19" t="str">
        <f t="shared" ca="1" si="1381"/>
        <v>-</v>
      </c>
      <c r="NB172" s="19" t="str">
        <f t="shared" ca="1" si="1381"/>
        <v>-</v>
      </c>
      <c r="NC172" s="19">
        <f t="shared" ca="1" si="1381"/>
        <v>36.99</v>
      </c>
      <c r="ND172" s="19">
        <f t="shared" ca="1" si="1381"/>
        <v>36.99</v>
      </c>
      <c r="NE172" s="19" t="str">
        <f t="shared" ca="1" si="1381"/>
        <v>-</v>
      </c>
      <c r="NF172" s="19" t="str">
        <f t="shared" ca="1" si="1381"/>
        <v>-</v>
      </c>
      <c r="NG172" s="19" t="str">
        <f t="shared" ca="1" si="1381"/>
        <v>-</v>
      </c>
      <c r="NH172" s="19" t="str">
        <f t="shared" ca="1" si="1381"/>
        <v>-</v>
      </c>
      <c r="NI172" s="19" t="str">
        <f t="shared" ca="1" si="1381"/>
        <v>-</v>
      </c>
      <c r="NJ172" s="19">
        <f t="shared" ca="1" si="1381"/>
        <v>49.99</v>
      </c>
      <c r="NK172" s="19">
        <f t="shared" ca="1" si="1381"/>
        <v>49.99</v>
      </c>
      <c r="NL172" s="19">
        <f t="shared" ca="1" si="1381"/>
        <v>49.99</v>
      </c>
      <c r="NM172" s="19">
        <f t="shared" ca="1" si="1381"/>
        <v>49.99</v>
      </c>
      <c r="NN172" s="19">
        <f t="shared" ca="1" si="1381"/>
        <v>49.99</v>
      </c>
      <c r="NO172" s="19">
        <f t="shared" ca="1" si="1381"/>
        <v>49.99</v>
      </c>
      <c r="NP172" s="19">
        <f t="shared" ca="1" si="1381"/>
        <v>49.99</v>
      </c>
      <c r="NQ172" s="19">
        <f t="shared" ca="1" si="1381"/>
        <v>49.99</v>
      </c>
      <c r="NR172" s="19">
        <f t="shared" ca="1" si="1381"/>
        <v>412.99</v>
      </c>
      <c r="NS172" s="19">
        <f t="shared" ca="1" si="1381"/>
        <v>412.99</v>
      </c>
      <c r="NT172" s="19" t="str">
        <f t="shared" ca="1" si="1381"/>
        <v>-</v>
      </c>
      <c r="NU172" s="19" t="str">
        <f t="shared" ca="1" si="1381"/>
        <v>-</v>
      </c>
      <c r="NV172" s="19" t="str">
        <f t="shared" ca="1" si="1381"/>
        <v>-</v>
      </c>
      <c r="NW172" s="19" t="str">
        <f t="shared" ca="1" si="1381"/>
        <v>-</v>
      </c>
      <c r="NX172" s="19" t="str">
        <f t="shared" ca="1" si="1381"/>
        <v>-</v>
      </c>
      <c r="NY172" s="19">
        <f t="shared" ca="1" si="1381"/>
        <v>6.8900000000000006</v>
      </c>
      <c r="NZ172" s="19">
        <f t="shared" ca="1" si="1381"/>
        <v>6.8900000000000006</v>
      </c>
      <c r="OA172" s="19">
        <f t="shared" ca="1" si="1381"/>
        <v>6.8900000000000006</v>
      </c>
      <c r="OB172" s="19">
        <f t="shared" ca="1" si="1381"/>
        <v>6.8900000000000006</v>
      </c>
      <c r="OC172" s="19">
        <f t="shared" ca="1" si="1381"/>
        <v>6.8900000000000006</v>
      </c>
      <c r="OD172" s="19">
        <f t="shared" ca="1" si="1381"/>
        <v>6.8900000000000006</v>
      </c>
      <c r="OE172" s="19">
        <f t="shared" ca="1" si="1381"/>
        <v>6.8900000000000006</v>
      </c>
      <c r="OF172" s="19">
        <f t="shared" ca="1" si="1381"/>
        <v>6.8900000000000006</v>
      </c>
      <c r="OG172" s="19">
        <f t="shared" ca="1" si="1381"/>
        <v>346.99</v>
      </c>
      <c r="OH172" s="19">
        <f t="shared" ca="1" si="1381"/>
        <v>346.99</v>
      </c>
      <c r="OI172" s="19" t="str">
        <f t="shared" ca="1" si="1381"/>
        <v>-</v>
      </c>
      <c r="OJ172" s="19" t="str">
        <f t="shared" ca="1" si="1381"/>
        <v>-</v>
      </c>
      <c r="OK172" s="19" t="str">
        <f t="shared" ca="1" si="1381"/>
        <v>-</v>
      </c>
      <c r="OL172" s="19" t="str">
        <f t="shared" ca="1" si="1381"/>
        <v>-</v>
      </c>
      <c r="OM172" s="19" t="str">
        <f t="shared" ca="1" si="1381"/>
        <v>-</v>
      </c>
      <c r="ON172" s="19">
        <f t="shared" ca="1" si="1381"/>
        <v>0</v>
      </c>
      <c r="OO172" s="24">
        <v>0</v>
      </c>
    </row>
    <row r="173" spans="1:405" outlineLevel="1">
      <c r="A173" s="21">
        <f t="shared" si="158"/>
        <v>168</v>
      </c>
      <c r="B173" s="21">
        <f>$A$24</f>
        <v>19</v>
      </c>
      <c r="C173">
        <v>110</v>
      </c>
      <c r="D173" s="144" t="str">
        <f t="shared" ca="1" si="1326"/>
        <v>GSM</v>
      </c>
      <c r="E173" t="b">
        <f ca="1">NOT($IH173)</f>
        <v>1</v>
      </c>
      <c r="F173" t="b">
        <v>0</v>
      </c>
      <c r="G173" t="b">
        <f t="shared" ca="1" si="1382"/>
        <v>1</v>
      </c>
      <c r="H173" s="237">
        <f t="shared" ca="1" si="1383"/>
        <v>1</v>
      </c>
      <c r="I173" s="237">
        <f t="shared" ca="1" si="1383"/>
        <v>1</v>
      </c>
      <c r="J173" s="237" t="str">
        <f t="shared" ca="1" si="1383"/>
        <v/>
      </c>
      <c r="K173" s="237">
        <f t="shared" ca="1" si="1383"/>
        <v>2</v>
      </c>
      <c r="L173" s="237">
        <f t="shared" ca="1" si="1383"/>
        <v>2</v>
      </c>
      <c r="M173" s="182">
        <f t="array" aca="1" ref="M173" ca="1">MAX(M$22,MOD(M172+1*AND(N173:$V173=N$22:$V$22),M$23+1))</f>
        <v>2</v>
      </c>
      <c r="N173" s="182">
        <f t="array" aca="1" ref="N173" ca="1">MAX(N$22,MOD(N172+1*AND(O173:$V173=O$22:$V$22),N$23+1))</f>
        <v>3</v>
      </c>
      <c r="O173" s="237">
        <f ca="1">OFFSET(O173,-1,0)</f>
        <v>1</v>
      </c>
      <c r="P173" s="237">
        <f ca="1">OFFSET(P173,-1,0)</f>
        <v>1</v>
      </c>
      <c r="Q173" s="182">
        <v>3</v>
      </c>
      <c r="R173" s="29">
        <v>1</v>
      </c>
      <c r="S173" s="29">
        <v>1</v>
      </c>
      <c r="T173" s="29">
        <v>1</v>
      </c>
      <c r="U173" s="218"/>
      <c r="V173" s="218"/>
      <c r="W173" s="182">
        <f t="array" ref="W173">MAX(W$22,MOD(W172+1*AND(R173:$V173=R$22:$V$22),W$23+1))</f>
        <v>0</v>
      </c>
      <c r="X173" s="218"/>
      <c r="Y173" s="218"/>
      <c r="Z173" s="218"/>
      <c r="AA173" s="218"/>
      <c r="AB173" s="218"/>
      <c r="AC173" s="218"/>
      <c r="AD173" s="218"/>
      <c r="AE173" s="218"/>
      <c r="AF173" s="144">
        <f ca="1">INDEX(CHOOSE($N173,DataAutumn!i.AdultDrys,DataWinter!i.AdultDrys,DataSpring!i.AdultDrys),1,$M173)</f>
        <v>3</v>
      </c>
      <c r="AG173" s="5">
        <f t="shared" ca="1" si="1328"/>
        <v>2</v>
      </c>
      <c r="AH173" s="5">
        <f t="shared" ca="1" si="1328"/>
        <v>0</v>
      </c>
      <c r="AI173" s="5">
        <f t="shared" ca="1" si="1329"/>
        <v>1</v>
      </c>
      <c r="AJ173" s="218"/>
      <c r="AK173" s="218"/>
      <c r="AL173" s="366" t="str">
        <f ca="1">TEXT(LEFT(OFFSET(AL173,-1,0),5)+1,"00000")&amp;MID(OFFSET(AL173,-1,0),6,FIND(" ",OFFSET(AL173,-1,0),7)-5)
&amp; $D173           &amp; " Day"&amp;INDEX(i.DOY,$N173,1)              &amp; IF($IG173=0," FWM","")&amp;IF($IG173=1," MWM","")&amp;IF($IG173=5," Mat","")&amp;IF($IH173=TRUE,"&amp;BBT","    ")
&amp;INDEX(DataMaster!$B$98:$B$104,$Q173,0)    &amp; " WP"&amp;TEXT($LW173*100,"000p")           &amp; " MP"&amp;TEXT($LX173*100,"000p")           &amp; " GP"&amp;TEXT($MG173*100,"000p")
&amp; " (F"&amp;3+COUNTIF($CV173:$CY173,TRUE)&amp;3&amp;"N"&amp;$DM173&amp;$DN173&amp;")"</f>
        <v>00003 SE_shipper_lw GSM Day204 MWM    No export WP100p MP100p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330"/>
        <v>1</v>
      </c>
      <c r="AY173" s="5" t="str">
        <f t="shared" ca="1" si="1330"/>
        <v>-</v>
      </c>
      <c r="AZ173" s="5" t="str">
        <f t="shared" ca="1" si="1330"/>
        <v>-</v>
      </c>
      <c r="BA173" s="5" t="str">
        <f t="shared" ca="1" si="1330"/>
        <v>-</v>
      </c>
      <c r="BB173" s="5" t="b">
        <f t="shared" ca="1" si="1330"/>
        <v>0</v>
      </c>
      <c r="BC173" s="144">
        <f t="shared" ca="1" si="1330"/>
        <v>0.25</v>
      </c>
      <c r="BD173" s="19" t="b">
        <f t="shared" ca="1" si="1331"/>
        <v>1</v>
      </c>
      <c r="BE173" s="9"/>
      <c r="BF173" s="5" t="str">
        <f t="shared" ca="1" si="1332"/>
        <v>-</v>
      </c>
      <c r="BG173" s="19" t="str">
        <f t="shared" ca="1" si="1333"/>
        <v>-</v>
      </c>
      <c r="BH173" s="19" t="str">
        <f t="shared" ca="1" si="1333"/>
        <v>-</v>
      </c>
      <c r="BI173" s="19" t="str">
        <f t="shared" ca="1" si="1333"/>
        <v>-</v>
      </c>
      <c r="BJ173" s="5" t="str">
        <f t="shared" ca="1" si="1334"/>
        <v>-</v>
      </c>
      <c r="BK173" s="19" t="str">
        <f t="shared" ca="1" si="1335"/>
        <v>-</v>
      </c>
      <c r="BL173" s="5" t="str">
        <f t="shared" ca="1" si="1336"/>
        <v>-</v>
      </c>
      <c r="BM173" s="19" t="str">
        <f t="shared" ca="1" si="1337"/>
        <v>-</v>
      </c>
      <c r="BN173" s="19" t="str">
        <f t="shared" ca="1" si="1337"/>
        <v>-</v>
      </c>
      <c r="BO173" s="19" t="str">
        <f t="shared" ca="1" si="1337"/>
        <v>-</v>
      </c>
      <c r="BP173" s="5" t="str">
        <f t="shared" ca="1" si="1338"/>
        <v>-</v>
      </c>
      <c r="BQ173" s="9"/>
      <c r="BR173" s="5" t="b">
        <f t="shared" ca="1" si="1339"/>
        <v>0</v>
      </c>
      <c r="BS173" s="5" t="str">
        <f t="shared" ca="1" si="1340"/>
        <v>-</v>
      </c>
      <c r="BT173" s="5" t="str">
        <f t="shared" ca="1" si="1341"/>
        <v>-</v>
      </c>
      <c r="BU173" s="5" t="str">
        <f t="shared" ca="1" si="1341"/>
        <v>-</v>
      </c>
      <c r="BV173" s="5" t="str">
        <f t="shared" ca="1" si="1341"/>
        <v>-</v>
      </c>
      <c r="BW173" s="5" t="str">
        <f t="shared" ca="1" si="1341"/>
        <v>-</v>
      </c>
      <c r="BX173" s="5" t="str">
        <f t="shared" ca="1" si="1341"/>
        <v>-</v>
      </c>
      <c r="BY173" s="5" t="str">
        <f t="shared" ca="1" si="1341"/>
        <v>-</v>
      </c>
      <c r="BZ173" s="5" t="str">
        <f t="shared" ca="1" si="1341"/>
        <v>-</v>
      </c>
      <c r="CA173" s="5" t="str">
        <f t="shared" ca="1" si="1341"/>
        <v>-</v>
      </c>
      <c r="CB173" s="9"/>
      <c r="CC173" s="237" t="b">
        <f t="shared" ref="CC173:CD173" ca="1" si="1384">OFFSET(CC173,-1,0)</f>
        <v>1</v>
      </c>
      <c r="CD173" s="237" t="b">
        <f t="shared" ca="1" si="1384"/>
        <v>1</v>
      </c>
      <c r="CE173" s="237" t="b">
        <f t="shared" ref="CE173" ca="1" si="1385">OFFSET(CE173,-1,0)</f>
        <v>1</v>
      </c>
      <c r="CF173" s="12">
        <v>2232107</v>
      </c>
      <c r="CG173" s="144" t="b">
        <f t="shared" ref="CG173" ca="1" si="1386">NOT(CE173)</f>
        <v>0</v>
      </c>
      <c r="CH173" s="19" t="str">
        <f t="shared" ref="CH173:CM173" ca="1" si="1387">OFFSET(CH$5,$B173,0)</f>
        <v>-</v>
      </c>
      <c r="CI173" s="19" t="str">
        <f t="shared" ca="1" si="1387"/>
        <v>-</v>
      </c>
      <c r="CJ173" s="19" t="str">
        <f t="shared" ca="1" si="1387"/>
        <v>-</v>
      </c>
      <c r="CK173" s="19" t="str">
        <f t="shared" ca="1" si="1387"/>
        <v>-</v>
      </c>
      <c r="CL173" s="19">
        <f t="shared" ca="1" si="1387"/>
        <v>1</v>
      </c>
      <c r="CM173" s="19">
        <f t="shared" ca="1" si="1387"/>
        <v>1</v>
      </c>
      <c r="CN173" s="9"/>
      <c r="CO173" s="444">
        <f t="shared" ca="1" si="1343"/>
        <v>652</v>
      </c>
      <c r="CP173" s="444">
        <f t="shared" ca="1" si="1343"/>
        <v>686</v>
      </c>
      <c r="CQ173" s="444">
        <f t="shared" ca="1" si="1343"/>
        <v>721</v>
      </c>
      <c r="CR173" s="152">
        <f t="shared" ca="1" si="1344"/>
        <v>378</v>
      </c>
      <c r="CS173" s="152">
        <f t="shared" ca="1" si="1344"/>
        <v>413</v>
      </c>
      <c r="CT173" s="152">
        <f t="shared" ca="1" si="1344"/>
        <v>448</v>
      </c>
      <c r="CU173" s="19" t="str">
        <f t="shared" ca="1" si="1345"/>
        <v>-</v>
      </c>
      <c r="CV173" s="19" t="str">
        <f t="shared" ca="1" si="1346"/>
        <v>-</v>
      </c>
      <c r="CW173" s="19" t="str">
        <f t="shared" ca="1" si="1346"/>
        <v>-</v>
      </c>
      <c r="CX173" s="19" t="str">
        <f t="shared" ca="1" si="1346"/>
        <v>-</v>
      </c>
      <c r="CY173" s="19" t="str">
        <f t="shared" ca="1" si="1346"/>
        <v>-</v>
      </c>
      <c r="CZ173" s="19" t="b">
        <f ca="1">OFFSET(CZ$5,$B173,0)</f>
        <v>1</v>
      </c>
      <c r="DA173" s="19">
        <f t="shared" ca="1" si="1346"/>
        <v>0</v>
      </c>
      <c r="DB173" s="19">
        <f t="shared" ca="1" si="1346"/>
        <v>0</v>
      </c>
      <c r="DC173" s="19">
        <f t="shared" ca="1" si="1346"/>
        <v>0</v>
      </c>
      <c r="DD173" s="19">
        <f t="shared" ca="1" si="1346"/>
        <v>0</v>
      </c>
      <c r="DE173" s="19">
        <f t="shared" ca="1" si="1346"/>
        <v>0</v>
      </c>
      <c r="DF173" s="19">
        <f t="shared" ca="1" si="1346"/>
        <v>0</v>
      </c>
      <c r="DG173" s="19">
        <f t="shared" ca="1" si="1346"/>
        <v>0</v>
      </c>
      <c r="DH173" s="19">
        <f t="shared" ca="1" si="1346"/>
        <v>0</v>
      </c>
      <c r="DI173" s="19">
        <f t="shared" ca="1" si="1346"/>
        <v>0</v>
      </c>
      <c r="DJ173" s="19">
        <f t="shared" ca="1" si="1346"/>
        <v>0</v>
      </c>
      <c r="DK173" s="19">
        <f t="shared" ca="1" si="1346"/>
        <v>0</v>
      </c>
      <c r="DL173" s="19">
        <f t="shared" ca="1" si="1346"/>
        <v>0</v>
      </c>
      <c r="DM173" s="19">
        <f t="shared" ca="1" si="1346"/>
        <v>1</v>
      </c>
      <c r="DN173" s="19">
        <f t="shared" ca="1" si="1346"/>
        <v>1</v>
      </c>
      <c r="DO173" s="19">
        <f t="shared" ca="1" si="1346"/>
        <v>0</v>
      </c>
      <c r="DP173" s="19" t="str">
        <f t="shared" ca="1" si="1346"/>
        <v>-</v>
      </c>
      <c r="DQ173" s="19" t="str">
        <f t="shared" ca="1" si="1346"/>
        <v>-</v>
      </c>
      <c r="DR173" s="19" t="str">
        <f t="shared" ca="1" si="1346"/>
        <v>-</v>
      </c>
      <c r="DS173" s="19" t="str">
        <f t="shared" ca="1" si="1346"/>
        <v>-</v>
      </c>
      <c r="DT173" s="19" t="str">
        <f t="shared" ca="1" si="1346"/>
        <v>-</v>
      </c>
      <c r="DU173" s="19">
        <f t="shared" ca="1" si="1346"/>
        <v>0</v>
      </c>
      <c r="DV173" s="19" t="str">
        <f t="shared" ca="1" si="1346"/>
        <v>-</v>
      </c>
      <c r="DW173" s="19" t="str">
        <f t="shared" ca="1" si="1346"/>
        <v>-</v>
      </c>
      <c r="DX173" s="19" t="str">
        <f t="shared" ca="1" si="1346"/>
        <v>-</v>
      </c>
      <c r="DY173" s="19" t="str">
        <f t="shared" ca="1" si="1346"/>
        <v>-</v>
      </c>
      <c r="DZ173" s="19" t="str">
        <f t="shared" ca="1" si="1346"/>
        <v>-</v>
      </c>
      <c r="EA173" s="19" t="str">
        <f t="shared" ca="1" si="1346"/>
        <v>-</v>
      </c>
      <c r="EB173" s="19" t="str">
        <f t="shared" ca="1" si="1346"/>
        <v>-</v>
      </c>
      <c r="EC173" s="19" t="str">
        <f t="shared" ca="1" si="1346"/>
        <v>-</v>
      </c>
      <c r="ED173" s="19">
        <f t="shared" ca="1" si="1346"/>
        <v>0</v>
      </c>
      <c r="EE173" s="444">
        <f t="shared" ca="1" si="1347"/>
        <v>0</v>
      </c>
      <c r="EF173" s="444">
        <f t="shared" ca="1" si="1347"/>
        <v>0</v>
      </c>
      <c r="EG173" s="124">
        <f t="shared" ca="1" si="1348"/>
        <v>0</v>
      </c>
      <c r="EH173" s="124">
        <f t="shared" ca="1" si="1348"/>
        <v>0</v>
      </c>
      <c r="EI173" s="124">
        <f t="shared" ca="1" si="1348"/>
        <v>0</v>
      </c>
      <c r="EJ173" s="124">
        <f t="shared" ca="1" si="1348"/>
        <v>0</v>
      </c>
      <c r="EK173" s="124">
        <f t="shared" ca="1" si="1348"/>
        <v>0</v>
      </c>
      <c r="EL173" s="124">
        <f t="shared" ca="1" si="1348"/>
        <v>0</v>
      </c>
      <c r="EM173" s="124">
        <f t="shared" ca="1" si="1348"/>
        <v>0</v>
      </c>
      <c r="EN173" s="124">
        <f t="shared" ca="1" si="1348"/>
        <v>0</v>
      </c>
      <c r="EO173" s="124">
        <f t="shared" ca="1" si="1348"/>
        <v>0</v>
      </c>
      <c r="EP173" s="124">
        <f t="shared" ca="1" si="1348"/>
        <v>0</v>
      </c>
      <c r="EQ173" s="124">
        <f t="shared" ca="1" si="1348"/>
        <v>0</v>
      </c>
      <c r="ER173" s="124">
        <f t="shared" ca="1" si="1348"/>
        <v>0</v>
      </c>
      <c r="ES173" s="124">
        <f t="shared" ca="1" si="1348"/>
        <v>0</v>
      </c>
      <c r="ET173" s="124">
        <f t="shared" ca="1" si="1348"/>
        <v>0</v>
      </c>
      <c r="EU173" s="124">
        <f t="shared" ca="1" si="1348"/>
        <v>0</v>
      </c>
      <c r="EV173" s="124">
        <f t="shared" ca="1" si="1348"/>
        <v>0</v>
      </c>
      <c r="EW173" s="124">
        <f t="shared" ca="1" si="1349"/>
        <v>0</v>
      </c>
      <c r="EX173" s="124">
        <f t="shared" ca="1" si="1349"/>
        <v>0</v>
      </c>
      <c r="EY173" s="554">
        <f t="shared" ca="1" si="1350"/>
        <v>0</v>
      </c>
      <c r="EZ173" s="554">
        <f t="shared" ca="1" si="1350"/>
        <v>0</v>
      </c>
      <c r="FA173" s="554">
        <f t="shared" ca="1" si="1350"/>
        <v>0</v>
      </c>
      <c r="FB173" s="125">
        <f t="shared" ca="1" si="1350"/>
        <v>0</v>
      </c>
      <c r="FC173" s="125">
        <f t="shared" ca="1" si="1350"/>
        <v>0</v>
      </c>
      <c r="FD173" s="125">
        <f t="shared" ca="1" si="1350"/>
        <v>0</v>
      </c>
      <c r="FE173" s="125">
        <f t="shared" ca="1" si="1350"/>
        <v>0</v>
      </c>
      <c r="FF173" s="125">
        <f t="shared" ca="1" si="1350"/>
        <v>0</v>
      </c>
      <c r="FG173" s="125">
        <f t="shared" ca="1" si="1350"/>
        <v>0</v>
      </c>
      <c r="FH173" s="125">
        <f t="shared" ca="1" si="1350"/>
        <v>0</v>
      </c>
      <c r="FI173" s="125">
        <f t="shared" ca="1" si="1350"/>
        <v>0</v>
      </c>
      <c r="FJ173" s="125">
        <f t="shared" ca="1" si="1350"/>
        <v>0</v>
      </c>
      <c r="FK173" s="125">
        <f t="shared" ca="1" si="1350"/>
        <v>0</v>
      </c>
      <c r="FL173" s="125">
        <f t="shared" ca="1" si="1350"/>
        <v>0</v>
      </c>
      <c r="FM173" s="125">
        <f t="shared" ca="1" si="1350"/>
        <v>0</v>
      </c>
      <c r="FN173" s="125">
        <f t="shared" ca="1" si="1350"/>
        <v>0</v>
      </c>
      <c r="FO173" s="124">
        <f t="shared" ca="1" si="1351"/>
        <v>0</v>
      </c>
      <c r="FP173" s="124">
        <f t="shared" ca="1" si="1351"/>
        <v>0</v>
      </c>
      <c r="FQ173" s="124">
        <f t="shared" ca="1" si="1351"/>
        <v>0</v>
      </c>
      <c r="FR173" s="124">
        <f t="shared" ca="1" si="1351"/>
        <v>0</v>
      </c>
      <c r="FS173" s="124">
        <f t="shared" ca="1" si="1351"/>
        <v>0</v>
      </c>
      <c r="FT173" s="124">
        <f t="shared" ca="1" si="1351"/>
        <v>0</v>
      </c>
      <c r="FU173" s="124">
        <f t="shared" ca="1" si="1351"/>
        <v>0</v>
      </c>
      <c r="FV173" s="124">
        <f t="shared" ca="1" si="1351"/>
        <v>0</v>
      </c>
      <c r="FW173" s="124">
        <f t="shared" ca="1" si="1351"/>
        <v>0</v>
      </c>
      <c r="FX173" s="124">
        <f t="shared" ca="1" si="1351"/>
        <v>0</v>
      </c>
      <c r="FY173" s="124">
        <f t="shared" ca="1" si="1351"/>
        <v>0</v>
      </c>
      <c r="FZ173" s="124">
        <f t="shared" ca="1" si="1351"/>
        <v>0</v>
      </c>
      <c r="GA173" s="124">
        <f t="shared" ca="1" si="1351"/>
        <v>0</v>
      </c>
      <c r="GB173" s="124">
        <f t="shared" ca="1" si="1351"/>
        <v>0</v>
      </c>
      <c r="GC173" s="124">
        <f t="shared" ca="1" si="1351"/>
        <v>0</v>
      </c>
      <c r="GD173" s="124">
        <f t="shared" ca="1" si="1351"/>
        <v>0</v>
      </c>
      <c r="GE173" s="124">
        <f t="shared" ca="1" si="1352"/>
        <v>0</v>
      </c>
      <c r="GF173" s="124">
        <f t="shared" ca="1" si="1352"/>
        <v>0</v>
      </c>
      <c r="GG173" s="554">
        <f t="shared" ca="1" si="1353"/>
        <v>0</v>
      </c>
      <c r="GH173" s="554">
        <f t="shared" ca="1" si="1353"/>
        <v>0</v>
      </c>
      <c r="GI173" s="554">
        <f t="shared" ca="1" si="1353"/>
        <v>0</v>
      </c>
      <c r="GJ173" s="125">
        <f t="shared" ca="1" si="1354"/>
        <v>0</v>
      </c>
      <c r="GK173" s="125">
        <f t="shared" ca="1" si="1354"/>
        <v>0</v>
      </c>
      <c r="GL173" s="125">
        <f t="shared" ca="1" si="1354"/>
        <v>0</v>
      </c>
      <c r="GM173" s="125">
        <f t="shared" ca="1" si="1354"/>
        <v>0</v>
      </c>
      <c r="GN173" s="125">
        <f t="shared" ca="1" si="1354"/>
        <v>0</v>
      </c>
      <c r="GO173" s="125">
        <f t="shared" ca="1" si="1354"/>
        <v>0</v>
      </c>
      <c r="GP173" s="125">
        <f t="shared" ca="1" si="1354"/>
        <v>0</v>
      </c>
      <c r="GQ173" s="125">
        <f t="shared" ca="1" si="1354"/>
        <v>0</v>
      </c>
      <c r="GR173" s="125">
        <f t="shared" ca="1" si="1354"/>
        <v>0</v>
      </c>
      <c r="GS173" s="125">
        <f t="shared" ca="1" si="1354"/>
        <v>0</v>
      </c>
      <c r="GT173" s="125">
        <f t="shared" ca="1" si="1354"/>
        <v>0</v>
      </c>
      <c r="GU173" s="125">
        <f t="shared" ca="1" si="1354"/>
        <v>0</v>
      </c>
      <c r="GV173" s="125">
        <f t="shared" ca="1" si="1354"/>
        <v>0</v>
      </c>
      <c r="GW173" s="124">
        <f t="shared" ca="1" si="1355"/>
        <v>0</v>
      </c>
      <c r="GX173" s="124">
        <f t="shared" ca="1" si="1355"/>
        <v>0</v>
      </c>
      <c r="GY173" s="124">
        <f t="shared" ca="1" si="1355"/>
        <v>0</v>
      </c>
      <c r="GZ173" s="124">
        <f t="shared" ca="1" si="1355"/>
        <v>0</v>
      </c>
      <c r="HA173" s="124">
        <f t="shared" ca="1" si="1355"/>
        <v>0</v>
      </c>
      <c r="HB173" s="124">
        <f t="shared" ca="1" si="1355"/>
        <v>0</v>
      </c>
      <c r="HC173" s="124">
        <f t="shared" ca="1" si="1355"/>
        <v>0</v>
      </c>
      <c r="HD173" s="124">
        <f t="shared" ca="1" si="1355"/>
        <v>0</v>
      </c>
      <c r="HE173" s="124">
        <f t="shared" ca="1" si="1355"/>
        <v>0</v>
      </c>
      <c r="HF173" s="124">
        <f t="shared" ca="1" si="1355"/>
        <v>0</v>
      </c>
      <c r="HG173" s="124">
        <f t="shared" ca="1" si="1355"/>
        <v>0</v>
      </c>
      <c r="HH173" s="124">
        <f t="shared" ca="1" si="1355"/>
        <v>0</v>
      </c>
      <c r="HI173" s="124">
        <f t="shared" ca="1" si="1355"/>
        <v>0</v>
      </c>
      <c r="HJ173" s="124">
        <f t="shared" ca="1" si="1355"/>
        <v>0</v>
      </c>
      <c r="HK173" s="124">
        <f t="shared" ca="1" si="1355"/>
        <v>0</v>
      </c>
      <c r="HL173" s="124">
        <f t="shared" ca="1" si="1355"/>
        <v>0</v>
      </c>
      <c r="HM173" s="124">
        <f t="shared" ca="1" si="1356"/>
        <v>0</v>
      </c>
      <c r="HN173" s="124">
        <f t="shared" ca="1" si="1356"/>
        <v>0</v>
      </c>
      <c r="HO173" s="554">
        <f t="shared" ca="1" si="1357"/>
        <v>0</v>
      </c>
      <c r="HP173" s="554">
        <f t="shared" ca="1" si="1357"/>
        <v>0</v>
      </c>
      <c r="HQ173" s="554">
        <f t="shared" ca="1" si="1357"/>
        <v>0</v>
      </c>
      <c r="HR173" s="125">
        <f t="shared" ca="1" si="1358"/>
        <v>0</v>
      </c>
      <c r="HS173" s="125">
        <f t="shared" ca="1" si="1358"/>
        <v>0</v>
      </c>
      <c r="HT173" s="125">
        <f t="shared" ca="1" si="1358"/>
        <v>0</v>
      </c>
      <c r="HU173" s="125">
        <f t="shared" ca="1" si="1358"/>
        <v>0</v>
      </c>
      <c r="HV173" s="125">
        <f t="shared" ca="1" si="1358"/>
        <v>0</v>
      </c>
      <c r="HW173" s="125">
        <f t="shared" ca="1" si="1358"/>
        <v>0</v>
      </c>
      <c r="HX173" s="125">
        <f t="shared" ca="1" si="1358"/>
        <v>0</v>
      </c>
      <c r="HY173" s="125">
        <f t="shared" ca="1" si="1358"/>
        <v>0</v>
      </c>
      <c r="HZ173" s="125">
        <f t="shared" ca="1" si="1358"/>
        <v>0</v>
      </c>
      <c r="IA173" s="125">
        <f t="shared" ca="1" si="1358"/>
        <v>0</v>
      </c>
      <c r="IB173" s="125">
        <f t="shared" ca="1" si="1358"/>
        <v>0</v>
      </c>
      <c r="IC173" s="125">
        <f t="shared" ca="1" si="1358"/>
        <v>0</v>
      </c>
      <c r="ID173" s="125">
        <f t="shared" ca="1" si="1358"/>
        <v>0</v>
      </c>
      <c r="IE173" s="5">
        <f t="shared" ca="1" si="1359"/>
        <v>67</v>
      </c>
      <c r="IF173" s="9"/>
      <c r="IG173" s="5">
        <f t="shared" ca="1" si="1360"/>
        <v>1</v>
      </c>
      <c r="IH173" s="5" t="b">
        <f t="shared" ca="1" si="1360"/>
        <v>0</v>
      </c>
      <c r="II173" s="19">
        <f t="shared" ca="1" si="1361"/>
        <v>0</v>
      </c>
      <c r="IJ173" s="5">
        <f t="shared" ca="1" si="1360"/>
        <v>55</v>
      </c>
      <c r="IK173" s="5" cm="1">
        <f t="array" ref="IK173">INDEX(i.pi_yatf,$X173+1,IK$7)</f>
        <v>1</v>
      </c>
      <c r="IL173" s="19">
        <f t="shared" ca="1" si="1362"/>
        <v>0</v>
      </c>
      <c r="IM173" s="19">
        <f t="shared" ca="1" si="1362"/>
        <v>0</v>
      </c>
      <c r="IN173" s="19">
        <f t="shared" ca="1" si="1362"/>
        <v>0</v>
      </c>
      <c r="IO173" s="19">
        <f t="shared" ca="1" si="1362"/>
        <v>0</v>
      </c>
      <c r="IP173" s="19">
        <f t="shared" ca="1" si="1362"/>
        <v>0</v>
      </c>
      <c r="IQ173" s="19">
        <f t="shared" ca="1" si="1362"/>
        <v>0</v>
      </c>
      <c r="IR173" s="19">
        <f t="shared" ca="1" si="1362"/>
        <v>0</v>
      </c>
      <c r="IS173" s="19">
        <f t="shared" ca="1" si="1362"/>
        <v>0</v>
      </c>
      <c r="IT173" s="19">
        <f t="shared" ca="1" si="1362"/>
        <v>0</v>
      </c>
      <c r="IU173" s="19">
        <f t="shared" ca="1" si="1362"/>
        <v>0</v>
      </c>
      <c r="IV173" s="19">
        <f t="shared" ca="1" si="1362"/>
        <v>0</v>
      </c>
      <c r="IW173" s="19">
        <f t="shared" ca="1" si="1362"/>
        <v>0</v>
      </c>
      <c r="IX173" s="19">
        <f t="shared" ca="1" si="1362"/>
        <v>0</v>
      </c>
      <c r="IY173" s="19">
        <f t="shared" ca="1" si="1362"/>
        <v>0</v>
      </c>
      <c r="IZ173" s="19">
        <f t="shared" ca="1" si="1362"/>
        <v>0</v>
      </c>
      <c r="JA173" s="19">
        <f t="shared" ca="1" si="1362"/>
        <v>0</v>
      </c>
      <c r="JB173" s="19">
        <f t="shared" ca="1" si="1362"/>
        <v>0</v>
      </c>
      <c r="JC173" s="19">
        <f t="shared" ca="1" si="1362"/>
        <v>0</v>
      </c>
      <c r="JD173" s="19">
        <f t="shared" ca="1" si="1362"/>
        <v>0</v>
      </c>
      <c r="JE173" s="19">
        <f t="shared" ca="1" si="1362"/>
        <v>0</v>
      </c>
      <c r="JF173" s="19">
        <f t="shared" ca="1" si="1362"/>
        <v>0</v>
      </c>
      <c r="JG173" s="19">
        <f t="shared" ca="1" si="1362"/>
        <v>1</v>
      </c>
      <c r="JH173" s="19">
        <f t="shared" ca="1" si="1362"/>
        <v>0</v>
      </c>
      <c r="JI173" s="19">
        <f t="shared" ca="1" si="1362"/>
        <v>1</v>
      </c>
      <c r="JJ173" s="9"/>
      <c r="JK173" s="5" t="b">
        <f t="shared" ca="1" si="1363"/>
        <v>0</v>
      </c>
      <c r="JL173" s="19" t="str">
        <f t="shared" ca="1" si="1364"/>
        <v>-</v>
      </c>
      <c r="JM173" s="19" t="str">
        <f t="shared" ca="1" si="1364"/>
        <v>-</v>
      </c>
      <c r="JN173" s="5" t="b">
        <f t="shared" ca="1" si="1365"/>
        <v>0</v>
      </c>
      <c r="JO173" s="5" t="b">
        <f t="shared" ca="1" si="1365"/>
        <v>0</v>
      </c>
      <c r="JP173" s="5" t="b">
        <f t="shared" ca="1" si="1365"/>
        <v>1</v>
      </c>
      <c r="JQ173" s="144">
        <f t="shared" ca="1" si="1366"/>
        <v>1</v>
      </c>
      <c r="JR173" s="144">
        <f t="shared" ca="1" si="1366"/>
        <v>1</v>
      </c>
      <c r="JS173" s="5" t="b">
        <f t="shared" ca="1" si="1367"/>
        <v>0</v>
      </c>
      <c r="JT173" s="5" t="b">
        <f t="shared" ca="1" si="1367"/>
        <v>1</v>
      </c>
      <c r="JU173" s="5" t="b">
        <f t="shared" ca="1" si="1367"/>
        <v>1</v>
      </c>
      <c r="JV173" s="5" t="b">
        <f t="shared" ca="1" si="1367"/>
        <v>0</v>
      </c>
      <c r="JW173" s="5">
        <f t="shared" ca="1" si="1368"/>
        <v>1</v>
      </c>
      <c r="JX173" s="5">
        <f t="shared" ca="1" si="1368"/>
        <v>0</v>
      </c>
      <c r="JY173" s="5" t="b">
        <f ca="1">AND(INDEX(i_dryman,($AF173-1)*4+INDEX(i.StdELMan,($K173-1)*12+($M173-1)*3+$N173,JY$8),JY$7),($JR173&gt;0))</f>
        <v>0</v>
      </c>
      <c r="JZ173" s="5" t="str" cm="1">
        <f t="array" aca="1" ref="JZ173" ca="1">IF(OR(KA173:KH173&lt;&gt;"-"),TRUE,"-")</f>
        <v>-</v>
      </c>
      <c r="KA173" s="19" t="str">
        <f t="shared" ca="1" si="1369"/>
        <v>-</v>
      </c>
      <c r="KB173" s="19" t="str">
        <f t="shared" ca="1" si="1369"/>
        <v>-</v>
      </c>
      <c r="KC173" s="19" t="str">
        <f t="shared" ca="1" si="1369"/>
        <v>-</v>
      </c>
      <c r="KD173" s="19" t="str">
        <f t="shared" ca="1" si="1369"/>
        <v>-</v>
      </c>
      <c r="KE173" s="19" t="str">
        <f t="shared" ca="1" si="1369"/>
        <v>-</v>
      </c>
      <c r="KF173" s="19" t="str">
        <f t="shared" ca="1" si="1369"/>
        <v>-</v>
      </c>
      <c r="KG173" s="19" t="str">
        <f t="shared" ca="1" si="1369"/>
        <v>-</v>
      </c>
      <c r="KH173" s="19" t="str">
        <f t="shared" ca="1" si="1369"/>
        <v>-</v>
      </c>
      <c r="KI173" s="5" t="b">
        <f t="array" aca="1" ref="KI173" ca="1">IF(OR(KJ173:KP173&lt;&gt;"-"),TRUE,"-")</f>
        <v>1</v>
      </c>
      <c r="KJ173" s="19">
        <f t="shared" ca="1" si="1370"/>
        <v>0</v>
      </c>
      <c r="KK173" s="19" t="str">
        <f t="shared" ca="1" si="1370"/>
        <v>-</v>
      </c>
      <c r="KL173" s="19">
        <f t="shared" ca="1" si="1370"/>
        <v>999999</v>
      </c>
      <c r="KM173" s="19">
        <f t="shared" ca="1" si="1370"/>
        <v>999999</v>
      </c>
      <c r="KN173" s="19">
        <f t="shared" ca="1" si="1370"/>
        <v>999999</v>
      </c>
      <c r="KO173" s="19">
        <f t="shared" ca="1" si="1370"/>
        <v>999999</v>
      </c>
      <c r="KP173" s="19">
        <f t="shared" ca="1" si="1370"/>
        <v>999999</v>
      </c>
      <c r="KQ173" s="19" t="str">
        <f t="shared" ca="1" si="1370"/>
        <v>-</v>
      </c>
      <c r="KR173" s="19" t="str">
        <f t="shared" ca="1" si="1370"/>
        <v>-</v>
      </c>
      <c r="KS173" s="19" t="str">
        <f t="shared" ca="1" si="1370"/>
        <v>-</v>
      </c>
      <c r="KT173" s="19" t="b">
        <f t="shared" ca="1" si="1371"/>
        <v>1</v>
      </c>
      <c r="KU173" s="19">
        <f t="shared" ca="1" si="1371"/>
        <v>0</v>
      </c>
      <c r="KV173" s="5" t="str">
        <f t="shared" ca="1" si="1372"/>
        <v>-</v>
      </c>
      <c r="KW173" s="5" t="str">
        <f t="shared" ca="1" si="1372"/>
        <v>-</v>
      </c>
      <c r="KX173" s="5" t="str">
        <f t="shared" ca="1" si="1372"/>
        <v>-</v>
      </c>
      <c r="KY173" s="5" t="str">
        <f t="shared" ca="1" si="1372"/>
        <v>-</v>
      </c>
      <c r="KZ173" s="19" t="str">
        <f t="shared" ca="1" si="1373"/>
        <v>-</v>
      </c>
      <c r="LA173" s="19" t="str">
        <f t="shared" ca="1" si="1373"/>
        <v>-</v>
      </c>
      <c r="LB173" s="19" t="str">
        <f t="shared" ca="1" si="1373"/>
        <v>-</v>
      </c>
      <c r="LC173" s="19" t="str">
        <f t="shared" ca="1" si="1373"/>
        <v>-</v>
      </c>
      <c r="LD173" s="19" t="str">
        <f t="shared" ca="1" si="1373"/>
        <v>-</v>
      </c>
      <c r="LE173" s="19" t="str">
        <f t="shared" ca="1" si="1373"/>
        <v>-</v>
      </c>
      <c r="LF173" s="19" t="str">
        <f t="shared" ca="1" si="1373"/>
        <v>-</v>
      </c>
      <c r="LG173" s="5" t="str">
        <f t="shared" ca="1" si="1374"/>
        <v>-</v>
      </c>
      <c r="LH173" s="5">
        <f t="shared" ca="1" si="1374"/>
        <v>500</v>
      </c>
      <c r="LI173" s="5">
        <f t="shared" ca="1" si="1374"/>
        <v>500</v>
      </c>
      <c r="LJ173" s="5" t="str">
        <f t="shared" ca="1" si="1374"/>
        <v>-</v>
      </c>
      <c r="LK173" s="5" t="str" cm="1">
        <f t="array" ref="LK173">INDEX(i.meatgrid,$Q173,LK$7)</f>
        <v>-</v>
      </c>
      <c r="LL173" s="5" t="str">
        <f t="shared" ca="1" si="1374"/>
        <v>-</v>
      </c>
      <c r="LM173" s="5">
        <f t="shared" ca="1" si="1375"/>
        <v>1</v>
      </c>
      <c r="LN173" s="9"/>
      <c r="LO173" s="19">
        <f t="shared" ca="1" si="1373"/>
        <v>70</v>
      </c>
      <c r="LP173" s="19">
        <f t="shared" ca="1" si="1376"/>
        <v>50</v>
      </c>
      <c r="LQ173" s="19">
        <f t="shared" ca="1" si="1376"/>
        <v>80</v>
      </c>
      <c r="LR173" s="19">
        <f t="shared" ca="1" si="1376"/>
        <v>50</v>
      </c>
      <c r="LS173" s="5" t="b" cm="1">
        <f t="array" ref="LS173">INDEX(i.meatgrid,$Q173,LS$7)</f>
        <v>1</v>
      </c>
      <c r="LT173" s="5" t="b" cm="1">
        <f t="array" ref="LT173">INDEX(i.meatgrid,$Q173,LT$7)</f>
        <v>0</v>
      </c>
      <c r="LU173" s="5" t="str" cm="1">
        <f t="array" ref="LU173">INDEX(i.meatgrid,$Q173,LU$7)</f>
        <v>-</v>
      </c>
      <c r="LV173" s="5" t="str" cm="1">
        <f t="array" ref="LV173">INDEX(i.meatgrid,$Q173,LV$7)</f>
        <v>-</v>
      </c>
      <c r="LW173" s="5">
        <f t="shared" si="1377"/>
        <v>1</v>
      </c>
      <c r="LX173" s="5">
        <f t="shared" si="1378"/>
        <v>1</v>
      </c>
      <c r="LY173" s="5" cm="1">
        <f t="array" ref="LY173">INDEX(i.meatgrid,$Q173,LY$7)</f>
        <v>1</v>
      </c>
      <c r="LZ173" s="5" cm="1">
        <f t="array" ref="LZ173">INDEX(i.meatgrid,$Q173,LZ$7)</f>
        <v>1</v>
      </c>
      <c r="MA173" s="5" cm="1">
        <f t="array" ref="MA173">INDEX(i.meatgrid,$Q173,MA$7)</f>
        <v>1</v>
      </c>
      <c r="MB173" s="5" cm="1">
        <f t="array" ref="MB173">INDEX(i.meatgrid,$Q173,MB$7)</f>
        <v>0</v>
      </c>
      <c r="MC173" s="5" cm="1">
        <f t="array" ref="MC173">INDEX(i.meatgrid,$Q173,MC$7)</f>
        <v>0</v>
      </c>
      <c r="MD173" s="5" cm="1">
        <f t="array" ref="MD173">INDEX(i.meatgrid,$Q173,MD$7)</f>
        <v>1</v>
      </c>
      <c r="ME173" s="5" cm="1">
        <f t="array" ref="ME173">INDEX(i.meatgrid,$Q173,ME$7)</f>
        <v>1</v>
      </c>
      <c r="MF173" s="5" cm="1">
        <f t="array" ref="MF173">INDEX(i.meatgrid,$Q173,MF$7)</f>
        <v>1</v>
      </c>
      <c r="MG173" s="5">
        <f t="shared" si="1379"/>
        <v>1</v>
      </c>
      <c r="MH173" s="9"/>
      <c r="MI173" s="19" t="b">
        <f t="shared" ca="1" si="1380"/>
        <v>0</v>
      </c>
      <c r="MJ173" s="19" t="b">
        <f t="shared" ca="1" si="1380"/>
        <v>0</v>
      </c>
      <c r="MK173" s="19">
        <f t="shared" ca="1" si="1380"/>
        <v>1</v>
      </c>
      <c r="ML173" s="19">
        <f t="shared" ca="1" si="1380"/>
        <v>0.75</v>
      </c>
      <c r="MM173" s="19">
        <f t="shared" ca="1" si="1380"/>
        <v>0.75</v>
      </c>
      <c r="MN173" s="19">
        <f t="shared" ca="1" si="1380"/>
        <v>0.8</v>
      </c>
      <c r="MO173" s="19">
        <f t="shared" ca="1" si="1380"/>
        <v>0.82499999999999996</v>
      </c>
      <c r="MP173" s="19">
        <f t="shared" ca="1" si="1380"/>
        <v>0.875</v>
      </c>
      <c r="MQ173" s="19">
        <f t="shared" ca="1" si="1380"/>
        <v>0.9</v>
      </c>
      <c r="MR173" s="19">
        <f t="shared" ca="1" si="1380"/>
        <v>1</v>
      </c>
      <c r="MS173" s="19">
        <f t="shared" ca="1" si="1380"/>
        <v>0.875</v>
      </c>
      <c r="MT173" s="19" t="b">
        <f t="shared" ca="1" si="1380"/>
        <v>1</v>
      </c>
      <c r="MU173" s="19">
        <f t="shared" ca="1" si="1380"/>
        <v>74.989999999999995</v>
      </c>
      <c r="MV173" s="19" t="str">
        <f t="shared" ca="1" si="1380"/>
        <v>-</v>
      </c>
      <c r="MW173" s="19" t="str">
        <f t="shared" ca="1" si="1380"/>
        <v>-</v>
      </c>
      <c r="MX173" s="19" t="str">
        <f t="shared" ca="1" si="1380"/>
        <v>-</v>
      </c>
      <c r="MY173" s="19" t="str">
        <f t="shared" ca="1" si="1381"/>
        <v>-</v>
      </c>
      <c r="MZ173" s="19" t="str">
        <f t="shared" ca="1" si="1381"/>
        <v>-</v>
      </c>
      <c r="NA173" s="19" t="str">
        <f t="shared" ca="1" si="1381"/>
        <v>-</v>
      </c>
      <c r="NB173" s="19" t="str">
        <f t="shared" ca="1" si="1381"/>
        <v>-</v>
      </c>
      <c r="NC173" s="19">
        <f t="shared" ca="1" si="1381"/>
        <v>36.99</v>
      </c>
      <c r="ND173" s="19">
        <f t="shared" ca="1" si="1381"/>
        <v>36.99</v>
      </c>
      <c r="NE173" s="19" t="str">
        <f t="shared" ca="1" si="1381"/>
        <v>-</v>
      </c>
      <c r="NF173" s="19" t="str">
        <f t="shared" ca="1" si="1381"/>
        <v>-</v>
      </c>
      <c r="NG173" s="19" t="str">
        <f t="shared" ca="1" si="1381"/>
        <v>-</v>
      </c>
      <c r="NH173" s="19" t="str">
        <f t="shared" ca="1" si="1381"/>
        <v>-</v>
      </c>
      <c r="NI173" s="19" t="str">
        <f t="shared" ca="1" si="1381"/>
        <v>-</v>
      </c>
      <c r="NJ173" s="19">
        <f t="shared" ca="1" si="1381"/>
        <v>49.99</v>
      </c>
      <c r="NK173" s="19">
        <f t="shared" ca="1" si="1381"/>
        <v>49.99</v>
      </c>
      <c r="NL173" s="19">
        <f t="shared" ca="1" si="1381"/>
        <v>49.99</v>
      </c>
      <c r="NM173" s="19">
        <f t="shared" ca="1" si="1381"/>
        <v>49.99</v>
      </c>
      <c r="NN173" s="19">
        <f t="shared" ca="1" si="1381"/>
        <v>49.99</v>
      </c>
      <c r="NO173" s="19">
        <f t="shared" ca="1" si="1381"/>
        <v>49.99</v>
      </c>
      <c r="NP173" s="19">
        <f t="shared" ca="1" si="1381"/>
        <v>49.99</v>
      </c>
      <c r="NQ173" s="19">
        <f t="shared" ca="1" si="1381"/>
        <v>49.99</v>
      </c>
      <c r="NR173" s="19">
        <f t="shared" ca="1" si="1381"/>
        <v>412.99</v>
      </c>
      <c r="NS173" s="19">
        <f t="shared" ca="1" si="1381"/>
        <v>412.99</v>
      </c>
      <c r="NT173" s="19" t="str">
        <f t="shared" ca="1" si="1381"/>
        <v>-</v>
      </c>
      <c r="NU173" s="19" t="str">
        <f t="shared" ca="1" si="1381"/>
        <v>-</v>
      </c>
      <c r="NV173" s="19" t="str">
        <f t="shared" ca="1" si="1381"/>
        <v>-</v>
      </c>
      <c r="NW173" s="19" t="str">
        <f t="shared" ca="1" si="1381"/>
        <v>-</v>
      </c>
      <c r="NX173" s="19" t="str">
        <f t="shared" ca="1" si="1381"/>
        <v>-</v>
      </c>
      <c r="NY173" s="19">
        <f t="shared" ca="1" si="1381"/>
        <v>6.8900000000000006</v>
      </c>
      <c r="NZ173" s="19">
        <f t="shared" ca="1" si="1381"/>
        <v>6.8900000000000006</v>
      </c>
      <c r="OA173" s="19">
        <f t="shared" ca="1" si="1381"/>
        <v>6.8900000000000006</v>
      </c>
      <c r="OB173" s="19">
        <f t="shared" ca="1" si="1381"/>
        <v>6.8900000000000006</v>
      </c>
      <c r="OC173" s="19">
        <f t="shared" ca="1" si="1381"/>
        <v>6.8900000000000006</v>
      </c>
      <c r="OD173" s="19">
        <f t="shared" ca="1" si="1381"/>
        <v>6.8900000000000006</v>
      </c>
      <c r="OE173" s="19">
        <f t="shared" ca="1" si="1381"/>
        <v>6.8900000000000006</v>
      </c>
      <c r="OF173" s="19">
        <f t="shared" ca="1" si="1381"/>
        <v>6.8900000000000006</v>
      </c>
      <c r="OG173" s="19">
        <f t="shared" ca="1" si="1381"/>
        <v>346.99</v>
      </c>
      <c r="OH173" s="19">
        <f t="shared" ca="1" si="1381"/>
        <v>346.99</v>
      </c>
      <c r="OI173" s="19" t="str">
        <f t="shared" ca="1" si="1381"/>
        <v>-</v>
      </c>
      <c r="OJ173" s="19" t="str">
        <f t="shared" ca="1" si="1381"/>
        <v>-</v>
      </c>
      <c r="OK173" s="19" t="str">
        <f t="shared" ca="1" si="1381"/>
        <v>-</v>
      </c>
      <c r="OL173" s="19" t="str">
        <f t="shared" ca="1" si="1381"/>
        <v>-</v>
      </c>
      <c r="OM173" s="19" t="str">
        <f t="shared" ca="1" si="1381"/>
        <v>-</v>
      </c>
      <c r="ON173" s="19">
        <f t="shared" ca="1" si="1381"/>
        <v>0</v>
      </c>
      <c r="OO173" s="24">
        <v>0</v>
      </c>
    </row>
    <row r="174" spans="1:405" outlineLevel="1">
      <c r="A174" s="21">
        <f t="shared" ref="A174" si="1388">ROW(A174)-5</f>
        <v>169</v>
      </c>
      <c r="B174" s="21"/>
      <c r="D174" s="14"/>
      <c r="E174" t="b">
        <v>0</v>
      </c>
      <c r="H174" s="21"/>
      <c r="I174" s="21"/>
      <c r="J174" s="21"/>
      <c r="K174" s="21"/>
      <c r="L174" s="21"/>
      <c r="M174" s="21"/>
      <c r="N174" s="21"/>
      <c r="O174" s="21"/>
      <c r="P174" s="21"/>
      <c r="Q174" s="21"/>
      <c r="R174" s="21"/>
      <c r="S174" s="21"/>
      <c r="T174" s="21"/>
      <c r="U174" s="218"/>
      <c r="V174" s="218"/>
      <c r="W174" s="21"/>
      <c r="X174" s="218"/>
      <c r="Y174" s="218"/>
      <c r="Z174" s="218"/>
      <c r="AA174" s="218"/>
      <c r="AB174" s="218"/>
      <c r="AC174" s="218"/>
      <c r="AD174" s="218"/>
      <c r="AE174" s="218"/>
      <c r="AJ174" s="218"/>
      <c r="AK174" s="218"/>
      <c r="AL174" s="234" t="str">
        <f ca="1">"blank "&amp;TEXT(RAND(),"0.000")</f>
        <v>blank 0.564</v>
      </c>
      <c r="AM174" s="9" t="str">
        <f ca="1">IF(COUNTIF(AL$5:AL174,AL174)=1,"-","Dup")</f>
        <v>-</v>
      </c>
      <c r="AN174" s="9"/>
      <c r="AO174" s="14"/>
      <c r="AP174" s="14"/>
      <c r="AQ174" s="14"/>
      <c r="AR174" s="14"/>
      <c r="AS174" s="14"/>
      <c r="AT174" s="14"/>
      <c r="AU174" s="563"/>
      <c r="AV174" s="563"/>
      <c r="AW174" s="9"/>
      <c r="AX174" s="14"/>
      <c r="AY174" s="14"/>
      <c r="AZ174" s="14"/>
      <c r="BA174" s="14"/>
      <c r="BB174" s="14"/>
      <c r="BC174" s="14"/>
      <c r="BD174" s="14"/>
      <c r="BE174" s="9"/>
      <c r="BF174" s="14"/>
      <c r="BG174" s="14"/>
      <c r="BH174" s="14"/>
      <c r="BI174" s="14"/>
      <c r="BJ174" s="14"/>
      <c r="BK174" s="14"/>
      <c r="BL174" s="14"/>
      <c r="BM174" s="14"/>
      <c r="BN174" s="14"/>
      <c r="BO174" s="14"/>
      <c r="BP174" s="14"/>
      <c r="BQ174" s="9"/>
      <c r="BR174" s="14"/>
      <c r="BS174" s="14"/>
      <c r="BT174" s="14"/>
      <c r="BU174" s="14"/>
      <c r="BV174" s="14"/>
      <c r="BW174" s="14"/>
      <c r="BX174" s="14"/>
      <c r="BY174" s="14"/>
      <c r="BZ174" s="14"/>
      <c r="CA174" s="14"/>
      <c r="CB174" s="9"/>
      <c r="CC174" s="14"/>
      <c r="CD174" s="14"/>
      <c r="CE174" s="14"/>
      <c r="CF174" s="14"/>
      <c r="CG174" s="14"/>
      <c r="CH174" s="14"/>
      <c r="CI174" s="14"/>
      <c r="CJ174" s="14"/>
      <c r="CK174" s="14"/>
      <c r="CL174" s="14"/>
      <c r="CM174" s="14"/>
      <c r="CN174" s="9"/>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9"/>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9"/>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9"/>
      <c r="LO174" s="14"/>
      <c r="LP174" s="14"/>
      <c r="LQ174" s="14"/>
      <c r="LR174" s="14"/>
      <c r="LS174" s="14"/>
      <c r="LT174" s="14"/>
      <c r="LU174" s="14"/>
      <c r="LV174" s="14"/>
      <c r="LW174" s="14"/>
      <c r="LX174" s="14"/>
      <c r="LY174" s="14"/>
      <c r="LZ174" s="14"/>
      <c r="MA174" s="14"/>
      <c r="MB174" s="14"/>
      <c r="MC174" s="14"/>
      <c r="MD174" s="14"/>
      <c r="ME174" s="14"/>
      <c r="MF174" s="14"/>
      <c r="MG174" s="14"/>
      <c r="MH174" s="9"/>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24">
        <v>0</v>
      </c>
    </row>
    <row r="175" spans="1:405">
      <c r="A175" s="21">
        <f>ROW(A175)-5</f>
        <v>170</v>
      </c>
      <c r="B175" s="21"/>
      <c r="D175" s="515"/>
      <c r="E175" t="b">
        <v>0</v>
      </c>
      <c r="G175" s="32" t="s">
        <v>1019</v>
      </c>
      <c r="M175">
        <v>1</v>
      </c>
      <c r="N175">
        <v>1</v>
      </c>
      <c r="O175">
        <v>2</v>
      </c>
      <c r="P175">
        <v>1</v>
      </c>
      <c r="Q175">
        <v>1</v>
      </c>
      <c r="R175">
        <v>1</v>
      </c>
      <c r="S175">
        <v>1</v>
      </c>
      <c r="T175">
        <v>1</v>
      </c>
      <c r="U175" s="218"/>
      <c r="V175" s="218"/>
      <c r="W175">
        <v>0</v>
      </c>
      <c r="X175" s="218"/>
      <c r="Y175" s="218">
        <v>0</v>
      </c>
      <c r="Z175" s="218">
        <v>0</v>
      </c>
      <c r="AA175" s="218">
        <v>0</v>
      </c>
      <c r="AB175" s="218">
        <v>0</v>
      </c>
      <c r="AC175" s="218">
        <v>0</v>
      </c>
      <c r="AD175" s="218">
        <v>0</v>
      </c>
      <c r="AE175" s="218">
        <v>0</v>
      </c>
      <c r="AL175" s="233" t="s">
        <v>848</v>
      </c>
      <c r="AM175" s="9" t="str">
        <f ca="1">IF(COUNTIF(AL$5:AL175,AL175)=1,"-","Dup")</f>
        <v>Dup</v>
      </c>
      <c r="AN175" s="9"/>
      <c r="AO175" s="515"/>
      <c r="AP175" s="515"/>
      <c r="AQ175" s="515"/>
      <c r="AR175" s="515"/>
      <c r="AS175" s="515"/>
      <c r="AT175" s="515"/>
      <c r="AU175" s="563"/>
      <c r="AV175" s="563"/>
      <c r="AW175" s="9"/>
      <c r="AX175" s="515"/>
      <c r="AY175" s="515"/>
      <c r="AZ175" s="515"/>
      <c r="BA175" s="515"/>
      <c r="BB175" s="515"/>
      <c r="BC175" s="515"/>
      <c r="BD175" s="515"/>
      <c r="BE175" s="9"/>
      <c r="BF175" s="515"/>
      <c r="BG175" s="515"/>
      <c r="BH175" s="515"/>
      <c r="BI175" s="515"/>
      <c r="BJ175" s="515"/>
      <c r="BK175" s="515"/>
      <c r="BL175" s="515"/>
      <c r="BM175" s="515"/>
      <c r="BN175" s="515"/>
      <c r="BO175" s="515"/>
      <c r="BP175" s="515"/>
      <c r="BQ175" s="9"/>
      <c r="BR175" s="515"/>
      <c r="BS175" s="515"/>
      <c r="BT175" s="515"/>
      <c r="BU175" s="515"/>
      <c r="BV175" s="515"/>
      <c r="BW175" s="515"/>
      <c r="BX175" s="515"/>
      <c r="BY175" s="515"/>
      <c r="BZ175" s="515"/>
      <c r="CA175" s="515"/>
      <c r="CB175" s="9"/>
      <c r="CC175" s="515"/>
      <c r="CD175" s="515"/>
      <c r="CE175" s="515"/>
      <c r="CF175" s="515"/>
      <c r="CG175" s="515"/>
      <c r="CH175" s="515"/>
      <c r="CI175" s="515"/>
      <c r="CJ175" s="515"/>
      <c r="CK175" s="515"/>
      <c r="CL175" s="515"/>
      <c r="CM175" s="515"/>
      <c r="CN175" s="9"/>
      <c r="CO175" s="515"/>
      <c r="CP175" s="515"/>
      <c r="CQ175" s="515"/>
      <c r="CR175" s="515"/>
      <c r="CS175" s="515"/>
      <c r="CT175" s="515"/>
      <c r="CU175" s="515"/>
      <c r="CV175" s="515"/>
      <c r="CW175" s="515"/>
      <c r="CX175" s="515"/>
      <c r="CY175" s="515"/>
      <c r="CZ175" s="515"/>
      <c r="DA175" s="515"/>
      <c r="DB175" s="515"/>
      <c r="DC175" s="515"/>
      <c r="DD175" s="515"/>
      <c r="DE175" s="515"/>
      <c r="DF175" s="515"/>
      <c r="DG175" s="515"/>
      <c r="DH175" s="515"/>
      <c r="DI175" s="515"/>
      <c r="DJ175" s="515"/>
      <c r="DK175" s="515"/>
      <c r="DL175" s="515"/>
      <c r="DM175" s="515"/>
      <c r="DN175" s="515"/>
      <c r="DO175" s="515"/>
      <c r="DP175" s="515"/>
      <c r="DQ175" s="515"/>
      <c r="DR175" s="515"/>
      <c r="DS175" s="515"/>
      <c r="DT175" s="515"/>
      <c r="DU175" s="515"/>
      <c r="DV175" s="515"/>
      <c r="DW175" s="515"/>
      <c r="DX175" s="515"/>
      <c r="DY175" s="515"/>
      <c r="DZ175" s="515"/>
      <c r="EA175" s="515"/>
      <c r="EB175" s="515"/>
      <c r="EC175" s="515"/>
      <c r="ED175" s="516"/>
      <c r="EE175" s="515"/>
      <c r="EF175" s="515"/>
      <c r="EG175" s="515"/>
      <c r="EH175" s="515"/>
      <c r="EI175" s="515"/>
      <c r="EJ175" s="515"/>
      <c r="EK175" s="515"/>
      <c r="EL175" s="515"/>
      <c r="EM175" s="515"/>
      <c r="EN175" s="515"/>
      <c r="EO175" s="515"/>
      <c r="EP175" s="515"/>
      <c r="EQ175" s="515"/>
      <c r="ER175" s="515"/>
      <c r="ES175" s="515"/>
      <c r="ET175" s="515"/>
      <c r="EU175" s="515"/>
      <c r="EV175" s="515"/>
      <c r="EW175" s="515"/>
      <c r="EX175" s="515"/>
      <c r="EY175" s="515"/>
      <c r="EZ175" s="515"/>
      <c r="FA175" s="515"/>
      <c r="FB175" s="515"/>
      <c r="FC175" s="515"/>
      <c r="FD175" s="515"/>
      <c r="FE175" s="515"/>
      <c r="FF175" s="515"/>
      <c r="FG175" s="515"/>
      <c r="FH175" s="515"/>
      <c r="FI175" s="515"/>
      <c r="FJ175" s="515"/>
      <c r="FK175" s="515"/>
      <c r="FL175" s="515"/>
      <c r="FM175" s="515"/>
      <c r="FN175" s="515"/>
      <c r="FO175" s="515"/>
      <c r="FP175" s="515"/>
      <c r="FQ175" s="515"/>
      <c r="FR175" s="515"/>
      <c r="FS175" s="515"/>
      <c r="FT175" s="515"/>
      <c r="FU175" s="515"/>
      <c r="FV175" s="515"/>
      <c r="FW175" s="515"/>
      <c r="FX175" s="515"/>
      <c r="FY175" s="515"/>
      <c r="FZ175" s="515"/>
      <c r="GA175" s="515"/>
      <c r="GB175" s="515"/>
      <c r="GC175" s="515"/>
      <c r="GD175" s="515"/>
      <c r="GE175" s="515"/>
      <c r="GF175" s="515"/>
      <c r="GG175" s="515"/>
      <c r="GH175" s="515"/>
      <c r="GI175" s="515"/>
      <c r="GJ175" s="515"/>
      <c r="GK175" s="515"/>
      <c r="GL175" s="515"/>
      <c r="GM175" s="515"/>
      <c r="GN175" s="515"/>
      <c r="GO175" s="515"/>
      <c r="GP175" s="515"/>
      <c r="GQ175" s="515"/>
      <c r="GR175" s="515"/>
      <c r="GS175" s="515"/>
      <c r="GT175" s="515"/>
      <c r="GU175" s="515"/>
      <c r="GV175" s="515"/>
      <c r="GW175" s="515"/>
      <c r="GX175" s="515"/>
      <c r="GY175" s="515"/>
      <c r="GZ175" s="515"/>
      <c r="HA175" s="515"/>
      <c r="HB175" s="515"/>
      <c r="HC175" s="515"/>
      <c r="HD175" s="515"/>
      <c r="HE175" s="515"/>
      <c r="HF175" s="515"/>
      <c r="HG175" s="515"/>
      <c r="HH175" s="515"/>
      <c r="HI175" s="515"/>
      <c r="HJ175" s="515"/>
      <c r="HK175" s="515"/>
      <c r="HL175" s="515"/>
      <c r="HM175" s="515"/>
      <c r="HN175" s="515"/>
      <c r="HO175" s="515"/>
      <c r="HP175" s="515"/>
      <c r="HQ175" s="515"/>
      <c r="HR175" s="515"/>
      <c r="HS175" s="515"/>
      <c r="HT175" s="515"/>
      <c r="HU175" s="515"/>
      <c r="HV175" s="515"/>
      <c r="HW175" s="515"/>
      <c r="HX175" s="515"/>
      <c r="HY175" s="515"/>
      <c r="HZ175" s="515"/>
      <c r="IA175" s="515"/>
      <c r="IB175" s="515"/>
      <c r="IC175" s="515"/>
      <c r="ID175" s="515"/>
      <c r="IE175" s="515"/>
      <c r="IF175" s="9"/>
      <c r="IG175" s="515"/>
      <c r="IH175" s="515"/>
      <c r="II175" s="515"/>
      <c r="IJ175" s="515"/>
      <c r="IK175" s="515"/>
      <c r="IL175" s="515"/>
      <c r="IM175" s="515"/>
      <c r="IN175" s="515"/>
      <c r="IO175" s="515"/>
      <c r="IP175" s="515"/>
      <c r="IQ175" s="515"/>
      <c r="IR175" s="515"/>
      <c r="IS175" s="515"/>
      <c r="IT175" s="515"/>
      <c r="IU175" s="515"/>
      <c r="IV175" s="515"/>
      <c r="IW175" s="515"/>
      <c r="IX175" s="515"/>
      <c r="IY175" s="515"/>
      <c r="IZ175" s="515"/>
      <c r="JA175" s="515"/>
      <c r="JB175" s="515"/>
      <c r="JC175" s="515"/>
      <c r="JD175" s="515"/>
      <c r="JE175" s="515"/>
      <c r="JF175" s="515"/>
      <c r="JG175" s="515"/>
      <c r="JH175" s="515"/>
      <c r="JI175" s="515"/>
      <c r="JJ175" s="9"/>
      <c r="JK175" s="515"/>
      <c r="JL175" s="515"/>
      <c r="JM175" s="515"/>
      <c r="JN175" s="515"/>
      <c r="JO175" s="515"/>
      <c r="JP175" s="515"/>
      <c r="JQ175" s="515"/>
      <c r="JR175" s="515"/>
      <c r="JS175" s="515"/>
      <c r="JT175" s="515"/>
      <c r="JU175" s="515"/>
      <c r="JV175" s="515"/>
      <c r="JW175" s="515"/>
      <c r="JX175" s="515"/>
      <c r="JY175" s="515"/>
      <c r="JZ175" s="515"/>
      <c r="KA175" s="515"/>
      <c r="KB175" s="515"/>
      <c r="KC175" s="515"/>
      <c r="KD175" s="515"/>
      <c r="KE175" s="515"/>
      <c r="KF175" s="515"/>
      <c r="KG175" s="515"/>
      <c r="KH175" s="515"/>
      <c r="KI175" s="515"/>
      <c r="KJ175" s="515"/>
      <c r="KK175" s="515"/>
      <c r="KL175" s="515"/>
      <c r="KM175" s="515"/>
      <c r="KN175" s="515"/>
      <c r="KO175" s="515"/>
      <c r="KP175" s="515"/>
      <c r="KQ175" s="515"/>
      <c r="KR175" s="515"/>
      <c r="KS175" s="515"/>
      <c r="KT175" s="515"/>
      <c r="KU175" s="515"/>
      <c r="KV175" s="515"/>
      <c r="KW175" s="515"/>
      <c r="KX175" s="515"/>
      <c r="KY175" s="515"/>
      <c r="KZ175" s="515"/>
      <c r="LA175" s="515"/>
      <c r="LB175" s="515"/>
      <c r="LC175" s="515"/>
      <c r="LD175" s="515"/>
      <c r="LE175" s="515"/>
      <c r="LF175" s="515"/>
      <c r="LG175" s="515"/>
      <c r="LH175" s="515"/>
      <c r="LI175" s="515"/>
      <c r="LJ175" s="515"/>
      <c r="LK175" s="515"/>
      <c r="LL175" s="515"/>
      <c r="LM175" s="515"/>
      <c r="LN175" s="9"/>
      <c r="LO175" s="515"/>
      <c r="LP175" s="515"/>
      <c r="LQ175" s="515"/>
      <c r="LR175" s="515"/>
      <c r="LS175" s="515"/>
      <c r="LT175" s="515"/>
      <c r="LU175" s="515"/>
      <c r="LV175" s="515"/>
      <c r="LW175" s="515"/>
      <c r="LX175" s="515"/>
      <c r="LY175" s="515"/>
      <c r="LZ175" s="515"/>
      <c r="MA175" s="515"/>
      <c r="MB175" s="515"/>
      <c r="MC175" s="515"/>
      <c r="MD175" s="515"/>
      <c r="ME175" s="515"/>
      <c r="MF175" s="515"/>
      <c r="MG175" s="515"/>
      <c r="MH175" s="9"/>
      <c r="MI175" s="515"/>
      <c r="MJ175" s="515"/>
      <c r="MK175" s="515"/>
      <c r="ML175" s="515"/>
      <c r="MM175" s="515"/>
      <c r="MN175" s="515"/>
      <c r="MO175" s="515"/>
      <c r="MP175" s="515"/>
      <c r="MQ175" s="515"/>
      <c r="MR175" s="515"/>
      <c r="MS175" s="515"/>
      <c r="MT175" s="515"/>
      <c r="MU175" s="515"/>
      <c r="MV175" s="515"/>
      <c r="MW175" s="515"/>
      <c r="MX175" s="515"/>
      <c r="MY175" s="515"/>
      <c r="MZ175" s="515"/>
      <c r="NA175" s="515"/>
      <c r="NB175" s="515"/>
      <c r="NC175" s="515"/>
      <c r="ND175" s="515"/>
      <c r="NE175" s="515"/>
      <c r="NF175" s="515"/>
      <c r="NG175" s="515"/>
      <c r="NH175" s="515"/>
      <c r="NI175" s="515"/>
      <c r="NJ175" s="515"/>
      <c r="NK175" s="515"/>
      <c r="NL175" s="515"/>
      <c r="NM175" s="515"/>
      <c r="NN175" s="515"/>
      <c r="NO175" s="515"/>
      <c r="NP175" s="515"/>
      <c r="NQ175" s="515"/>
      <c r="NR175" s="515"/>
      <c r="NS175" s="515"/>
      <c r="NT175" s="515"/>
      <c r="NU175" s="515"/>
      <c r="NV175" s="515"/>
      <c r="NW175" s="515"/>
      <c r="NX175" s="515"/>
      <c r="NY175" s="515"/>
      <c r="NZ175" s="515"/>
      <c r="OA175" s="515"/>
      <c r="OB175" s="515"/>
      <c r="OC175" s="515"/>
      <c r="OD175" s="515"/>
      <c r="OE175" s="515"/>
      <c r="OF175" s="515"/>
      <c r="OG175" s="515"/>
      <c r="OH175" s="515"/>
      <c r="OI175" s="515"/>
      <c r="OJ175" s="515"/>
      <c r="OK175" s="515"/>
      <c r="OL175" s="515"/>
      <c r="OM175" s="515"/>
      <c r="ON175" s="515"/>
      <c r="OO175" s="24">
        <v>0</v>
      </c>
    </row>
    <row r="176" spans="1:405" outlineLevel="1">
      <c r="A176" s="21">
        <f>ROW(A176)-5</f>
        <v>171</v>
      </c>
      <c r="B176" s="21"/>
      <c r="D176" s="14"/>
      <c r="E176" t="b">
        <v>0</v>
      </c>
      <c r="G176" s="32" t="s">
        <v>1020</v>
      </c>
      <c r="M176">
        <v>4</v>
      </c>
      <c r="N176">
        <v>3</v>
      </c>
      <c r="O176">
        <v>2</v>
      </c>
      <c r="P176">
        <v>3</v>
      </c>
      <c r="Q176">
        <v>4</v>
      </c>
      <c r="R176">
        <v>3</v>
      </c>
      <c r="S176">
        <v>4</v>
      </c>
      <c r="T176">
        <v>4</v>
      </c>
      <c r="U176" s="218"/>
      <c r="V176" s="218"/>
      <c r="W176">
        <v>0</v>
      </c>
      <c r="X176" s="218"/>
      <c r="Y176" s="218">
        <v>0</v>
      </c>
      <c r="Z176" s="218">
        <v>0</v>
      </c>
      <c r="AA176" s="218">
        <v>0</v>
      </c>
      <c r="AB176" s="218">
        <v>3</v>
      </c>
      <c r="AC176" s="218">
        <v>5</v>
      </c>
      <c r="AD176" s="218">
        <v>5</v>
      </c>
      <c r="AE176" s="218">
        <v>5</v>
      </c>
      <c r="AL176" s="559" t="s">
        <v>1831</v>
      </c>
      <c r="AM176" s="9" t="str">
        <f ca="1">IF(COUNTIF(AL$5:AL176,AL176)=1,"-","Dup")</f>
        <v>-</v>
      </c>
      <c r="AN176" s="9"/>
      <c r="AO176" s="14"/>
      <c r="AP176" s="14"/>
      <c r="AQ176" s="14"/>
      <c r="AR176" s="14"/>
      <c r="AS176" s="14"/>
      <c r="AT176" s="14"/>
      <c r="AU176" s="563"/>
      <c r="AV176" s="563"/>
      <c r="AW176" s="9"/>
      <c r="AX176" s="14"/>
      <c r="AY176" s="14"/>
      <c r="AZ176" s="14"/>
      <c r="BA176" s="14"/>
      <c r="BB176" s="14"/>
      <c r="BC176" s="14"/>
      <c r="BD176" s="14"/>
      <c r="BE176" s="9"/>
      <c r="BF176" s="14"/>
      <c r="BG176" s="14"/>
      <c r="BH176" s="14"/>
      <c r="BI176" s="14"/>
      <c r="BJ176" s="14"/>
      <c r="BK176" s="14"/>
      <c r="BL176" s="14"/>
      <c r="BM176" s="14"/>
      <c r="BN176" s="14"/>
      <c r="BO176" s="14"/>
      <c r="BP176" s="14"/>
      <c r="BQ176" s="9"/>
      <c r="BR176" s="14"/>
      <c r="BS176" s="14"/>
      <c r="BT176" s="14"/>
      <c r="BU176" s="14"/>
      <c r="BV176" s="14"/>
      <c r="BW176" s="14"/>
      <c r="BX176" s="14"/>
      <c r="BY176" s="14"/>
      <c r="BZ176" s="14"/>
      <c r="CA176" s="14"/>
      <c r="CB176" s="9"/>
      <c r="CC176" s="14"/>
      <c r="CD176" s="14"/>
      <c r="CE176" s="14"/>
      <c r="CF176" s="14"/>
      <c r="CG176" s="14"/>
      <c r="CH176" s="153"/>
      <c r="CI176" s="14"/>
      <c r="CJ176" s="14"/>
      <c r="CK176" s="14"/>
      <c r="CL176" s="14"/>
      <c r="CM176" s="14"/>
      <c r="CN176" s="9"/>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322"/>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9"/>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9"/>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9"/>
      <c r="LO176" s="14"/>
      <c r="LP176" s="14"/>
      <c r="LQ176" s="14"/>
      <c r="LR176" s="14"/>
      <c r="LS176" s="14"/>
      <c r="LT176" s="14"/>
      <c r="LU176" s="14"/>
      <c r="LV176" s="14"/>
      <c r="LW176" s="14"/>
      <c r="LX176" s="14"/>
      <c r="LY176" s="14"/>
      <c r="LZ176" s="14"/>
      <c r="MA176" s="14"/>
      <c r="MB176" s="14"/>
      <c r="MC176" s="14"/>
      <c r="MD176" s="14"/>
      <c r="ME176" s="14"/>
      <c r="MF176" s="14"/>
      <c r="MG176" s="14"/>
      <c r="MH176" s="9"/>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24">
        <v>0</v>
      </c>
    </row>
    <row r="177" spans="1:405" outlineLevel="1">
      <c r="A177" s="21">
        <f t="shared" si="158"/>
        <v>172</v>
      </c>
      <c r="B177" s="21">
        <f>$A$14</f>
        <v>9</v>
      </c>
      <c r="C177">
        <v>2031</v>
      </c>
      <c r="D177" s="144" t="str">
        <f t="shared" ref="D177" si="1389">INDEX(i.Region_Desc,$K177,1)</f>
        <v>GSM</v>
      </c>
      <c r="E177" t="b">
        <f>NOT($IH177)</f>
        <v>1</v>
      </c>
      <c r="F177" t="b">
        <v>0</v>
      </c>
      <c r="G177" t="b">
        <f>E177</f>
        <v>1</v>
      </c>
      <c r="H177" s="29">
        <v>1</v>
      </c>
      <c r="I177" s="29">
        <v>1</v>
      </c>
      <c r="J177" s="29" t="str">
        <f>""</f>
        <v/>
      </c>
      <c r="K177" s="29">
        <f>d.Region</f>
        <v>2</v>
      </c>
      <c r="L177" s="29">
        <v>2</v>
      </c>
      <c r="M177" s="29">
        <v>2</v>
      </c>
      <c r="N177" s="29">
        <v>3</v>
      </c>
      <c r="O177" s="29">
        <v>1</v>
      </c>
      <c r="P177" s="29">
        <v>1</v>
      </c>
      <c r="Q177" s="29">
        <v>2</v>
      </c>
      <c r="R177" s="29">
        <v>1</v>
      </c>
      <c r="S177" s="29">
        <v>1</v>
      </c>
      <c r="T177" s="29">
        <v>1</v>
      </c>
      <c r="U177" s="218"/>
      <c r="V177" s="218"/>
      <c r="W177" s="29">
        <v>0</v>
      </c>
      <c r="X177" s="218"/>
      <c r="Y177" s="218"/>
      <c r="Z177" s="218"/>
      <c r="AA177" s="218"/>
      <c r="AB177" s="218"/>
      <c r="AC177" s="218"/>
      <c r="AD177" s="218"/>
      <c r="AE177" s="218"/>
      <c r="AF177" s="144">
        <f>INDEX(CHOOSE($N177,DataAutumn!i.AdultDrys,DataWinter!i.AdultDrys,DataSpring!i.AdultDrys),1,$M177)</f>
        <v>3</v>
      </c>
      <c r="AG177" s="5">
        <f t="shared" ref="AG177:AH177" si="1390">INDEX(i.FlkStrctr,$M177,AG$7)</f>
        <v>2</v>
      </c>
      <c r="AH177" s="5">
        <f t="shared" si="1390"/>
        <v>0</v>
      </c>
      <c r="AI177" s="5">
        <f t="shared" ref="AI177" si="1391">INDEX(i.StdELMan,($K177-1)*12+($M177-1)*3+$N177,AI$7)</f>
        <v>1</v>
      </c>
      <c r="AJ177" s="218"/>
      <c r="AK177" s="218"/>
      <c r="AL177" s="365" t="str">
        <f ca="1">TEXT(LEFT(OFFSET(AL177,-1,0),5)+1,"00000")&amp;MID(OFFSET(AL177,-1,0),6,FIND(" ",OFFSET(AL177,-1,0),7)-5)
&amp; $D177           &amp; " Day"&amp;INDEX(i.DOY,$N177,1)              &amp; IF($IG177=0," FWM","")&amp;IF($IG177=1," MWM","")&amp;IF($IG177=5," Mat","")&amp;IF($IH177=TRUE,"&amp;BBT","    ")
&amp;INDEX(DataMaster!$B$98:$B$104,$Q177,0)    &amp; " WP"&amp;TEXT($LW177*100,"000p")           &amp; " MP"&amp;TEXT($LX177*100,"000p")           &amp; " GP"&amp;TEXT($MG177*100,"000p")
&amp; " (F"&amp;3+COUNTIF($CV177:$CY177,TRUE)&amp;3&amp;"N"&amp;$DM177&amp;$DN177&amp;")"</f>
        <v>00001 SE_create_ashley_lw GSM Day204 MWM    Only export WP100p MP100p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ref="AX177:BC177" si="1392">INDEX(i.model_structure,$H177,AX$7)</f>
        <v>1</v>
      </c>
      <c r="AY177" s="5" t="str">
        <f t="shared" si="1392"/>
        <v>-</v>
      </c>
      <c r="AZ177" s="5" t="str">
        <f t="shared" si="1392"/>
        <v>-</v>
      </c>
      <c r="BA177" s="5" t="str">
        <f t="shared" si="1392"/>
        <v>-</v>
      </c>
      <c r="BB177" s="5" t="b">
        <f t="shared" si="1392"/>
        <v>0</v>
      </c>
      <c r="BC177" s="144">
        <f t="shared" si="1392"/>
        <v>0.25</v>
      </c>
      <c r="BD177" s="19" t="b">
        <f t="shared" ref="BD177" ca="1" si="1393">OFFSET(BD$5,$B177,0)</f>
        <v>1</v>
      </c>
      <c r="BE177" s="9"/>
      <c r="BF177" s="5" t="str">
        <f t="shared" ref="BF177" ca="1" si="1394">IF($M177&lt;&gt;4,OFFSET(BF$5,$B177,0),1)</f>
        <v>-</v>
      </c>
      <c r="BG177" s="19" t="str">
        <f t="shared" ref="BG177:BI177" ca="1" si="1395">OFFSET(BG$5,$B177,0)</f>
        <v>-</v>
      </c>
      <c r="BH177" s="19" t="str">
        <f t="shared" ca="1" si="1395"/>
        <v>-</v>
      </c>
      <c r="BI177" s="19" t="str">
        <f t="shared" ca="1" si="1395"/>
        <v>-</v>
      </c>
      <c r="BJ177" s="5" t="str">
        <f t="shared" ref="BJ177" ca="1" si="1396">IF($M177&lt;&gt;4,OFFSET(BJ$5,$B177,0),1)</f>
        <v>-</v>
      </c>
      <c r="BK177" s="19" t="str">
        <f t="shared" ref="BK177" ca="1" si="1397">OFFSET(BK$5,$B177,0)</f>
        <v>-</v>
      </c>
      <c r="BL177" s="5" t="str">
        <f t="shared" ref="BL177" ca="1" si="1398">IF($M177&lt;&gt;4,OFFSET(BL$5,$B177,0),1)</f>
        <v>-</v>
      </c>
      <c r="BM177" s="19" t="str">
        <f t="shared" ref="BM177:BO177" ca="1" si="1399">OFFSET(BM$5,$B177,0)</f>
        <v>-</v>
      </c>
      <c r="BN177" s="19" t="str">
        <f t="shared" ca="1" si="1399"/>
        <v>-</v>
      </c>
      <c r="BO177" s="19" t="str">
        <f t="shared" ca="1" si="1399"/>
        <v>-</v>
      </c>
      <c r="BP177" s="5" t="str">
        <f t="shared" ref="BP177" ca="1" si="1400">IF($M177&lt;&gt;4,OFFSET(BP$5,$B177,0),1)</f>
        <v>-</v>
      </c>
      <c r="BQ177" s="9"/>
      <c r="BR177" s="5" t="b">
        <f t="shared" ref="BR177" si="1401">$J177&lt;0</f>
        <v>0</v>
      </c>
      <c r="BS177" s="5" t="str">
        <f t="shared" ref="BS177" ca="1" si="1402">IF($J177="",BS$14,ABS($J177))</f>
        <v>-</v>
      </c>
      <c r="BT177" s="5" t="str">
        <f t="shared" ref="BT177:CA177" ca="1" si="1403">IF($J177="",BT$14,ABS($J177)=BT$7)</f>
        <v>-</v>
      </c>
      <c r="BU177" s="5" t="str">
        <f t="shared" ca="1" si="1403"/>
        <v>-</v>
      </c>
      <c r="BV177" s="5" t="str">
        <f t="shared" ca="1" si="1403"/>
        <v>-</v>
      </c>
      <c r="BW177" s="5" t="str">
        <f t="shared" ca="1" si="1403"/>
        <v>-</v>
      </c>
      <c r="BX177" s="5" t="str">
        <f t="shared" ca="1" si="1403"/>
        <v>-</v>
      </c>
      <c r="BY177" s="5" t="str">
        <f t="shared" ca="1" si="1403"/>
        <v>-</v>
      </c>
      <c r="BZ177" s="5" t="str">
        <f t="shared" ca="1" si="1403"/>
        <v>-</v>
      </c>
      <c r="CA177" s="5" t="str">
        <f t="shared" ca="1" si="1403"/>
        <v>-</v>
      </c>
      <c r="CB177" s="9"/>
      <c r="CC177" s="12" t="b">
        <v>1</v>
      </c>
      <c r="CD177" s="12" t="b">
        <v>0</v>
      </c>
      <c r="CE177" s="12" t="b">
        <v>1</v>
      </c>
      <c r="CF177" s="12">
        <f>VALUE($K177&amp;$M177&amp;$N177&amp;$Q177&amp;$S177&amp;"07")</f>
        <v>2232107</v>
      </c>
      <c r="CG177" s="144" t="b">
        <f>NOT(CE177)</f>
        <v>0</v>
      </c>
      <c r="CH177" s="12" t="s">
        <v>34</v>
      </c>
      <c r="CI177" s="12" t="b">
        <v>1</v>
      </c>
      <c r="CJ177" s="12">
        <v>203</v>
      </c>
      <c r="CK177" s="19" t="str">
        <f t="shared" ref="CK177:CM177" ca="1" si="1404">OFFSET(CK$5,$B177,0)</f>
        <v>-</v>
      </c>
      <c r="CL177" s="19">
        <f t="shared" ca="1" si="1404"/>
        <v>1</v>
      </c>
      <c r="CM177" s="19">
        <f t="shared" ca="1" si="1404"/>
        <v>1</v>
      </c>
      <c r="CN177" s="9"/>
      <c r="CO177" s="444">
        <f t="shared" ref="CO177:CQ177" si="1405">INDEX(i.UserPeriod0,$AI177,CO$7)</f>
        <v>652</v>
      </c>
      <c r="CP177" s="444">
        <f t="shared" si="1405"/>
        <v>686</v>
      </c>
      <c r="CQ177" s="444">
        <f t="shared" si="1405"/>
        <v>721</v>
      </c>
      <c r="CR177" s="152">
        <f t="shared" ref="CR177:CT177" si="1406">7*INDEX(i.end_joining,1,CR$7+($AI177-1)*3)</f>
        <v>378</v>
      </c>
      <c r="CS177" s="152">
        <f t="shared" si="1406"/>
        <v>413</v>
      </c>
      <c r="CT177" s="152">
        <f t="shared" si="1406"/>
        <v>448</v>
      </c>
      <c r="CU177" s="19" t="str">
        <f t="shared" ref="CU177:DJ177" ca="1" si="1407">OFFSET(CU$5,$B177,0)</f>
        <v>-</v>
      </c>
      <c r="CV177" s="19" t="str">
        <f t="shared" ca="1" si="1407"/>
        <v>-</v>
      </c>
      <c r="CW177" s="19" t="str">
        <f t="shared" ca="1" si="1407"/>
        <v>-</v>
      </c>
      <c r="CX177" s="19" t="str">
        <f t="shared" ca="1" si="1407"/>
        <v>-</v>
      </c>
      <c r="CY177" s="19" t="str">
        <f t="shared" ca="1" si="1407"/>
        <v>-</v>
      </c>
      <c r="CZ177" s="19" t="b">
        <f ca="1">OFFSET(CZ$5,$B177,0)</f>
        <v>1</v>
      </c>
      <c r="DA177" s="19">
        <f t="shared" ca="1" si="1407"/>
        <v>0</v>
      </c>
      <c r="DB177" s="19">
        <f t="shared" ca="1" si="1407"/>
        <v>0</v>
      </c>
      <c r="DC177" s="19">
        <f t="shared" ca="1" si="1407"/>
        <v>0</v>
      </c>
      <c r="DD177" s="19">
        <f t="shared" ca="1" si="1407"/>
        <v>0</v>
      </c>
      <c r="DE177" s="19">
        <f t="shared" ca="1" si="1407"/>
        <v>0</v>
      </c>
      <c r="DF177" s="19">
        <f t="shared" ca="1" si="1407"/>
        <v>0</v>
      </c>
      <c r="DG177" s="19">
        <f t="shared" ca="1" si="1407"/>
        <v>0</v>
      </c>
      <c r="DH177" s="19">
        <f t="shared" ca="1" si="1407"/>
        <v>0</v>
      </c>
      <c r="DI177" s="19">
        <f t="shared" ca="1" si="1407"/>
        <v>0</v>
      </c>
      <c r="DJ177" s="19">
        <f t="shared" ca="1" si="1407"/>
        <v>0</v>
      </c>
      <c r="DK177" s="19">
        <f t="shared" ref="DK177:ED177" ca="1" si="1408">OFFSET(DK$5,$B177,0)</f>
        <v>0</v>
      </c>
      <c r="DL177" s="19">
        <f t="shared" ca="1" si="1408"/>
        <v>0</v>
      </c>
      <c r="DM177" s="19">
        <f t="shared" ca="1" si="1408"/>
        <v>1</v>
      </c>
      <c r="DN177" s="19">
        <f t="shared" ca="1" si="1408"/>
        <v>1</v>
      </c>
      <c r="DO177" s="19">
        <f t="shared" ca="1" si="1408"/>
        <v>0</v>
      </c>
      <c r="DP177" s="19" t="str">
        <f t="shared" ca="1" si="1408"/>
        <v>-</v>
      </c>
      <c r="DQ177" s="19" t="str">
        <f t="shared" ca="1" si="1408"/>
        <v>-</v>
      </c>
      <c r="DR177" s="19" t="str">
        <f t="shared" ca="1" si="1408"/>
        <v>-</v>
      </c>
      <c r="DS177" s="19" t="str">
        <f t="shared" ca="1" si="1408"/>
        <v>-</v>
      </c>
      <c r="DT177" s="19" t="str">
        <f t="shared" ca="1" si="1408"/>
        <v>-</v>
      </c>
      <c r="DU177" s="19">
        <f t="shared" ca="1" si="1408"/>
        <v>0</v>
      </c>
      <c r="DV177" s="19" t="str">
        <f t="shared" ca="1" si="1408"/>
        <v>-</v>
      </c>
      <c r="DW177" s="19" t="str">
        <f t="shared" ca="1" si="1408"/>
        <v>-</v>
      </c>
      <c r="DX177" s="477">
        <v>1.3180000000000001</v>
      </c>
      <c r="DY177" s="477">
        <v>0.3</v>
      </c>
      <c r="DZ177" s="477">
        <v>0.28499999999999998</v>
      </c>
      <c r="EA177" s="477">
        <v>0.11600000000000001</v>
      </c>
      <c r="EB177" s="477">
        <v>0.22800000000000001</v>
      </c>
      <c r="EC177" s="477">
        <v>0.38</v>
      </c>
      <c r="ED177" s="19">
        <f t="shared" ca="1" si="1408"/>
        <v>0</v>
      </c>
      <c r="EE177" s="444">
        <f t="shared" ref="EE177:EF177" si="1409">IF(AND($N177=EE$11,$Y177&lt;&gt;0,$AI177=EE$12),INDEX(i.LTWFeedLevels,$Y177,MOD(EE$7-1,7)+1),0)</f>
        <v>0</v>
      </c>
      <c r="EF177" s="444">
        <f t="shared" si="1409"/>
        <v>0</v>
      </c>
      <c r="EG177" s="124">
        <f t="shared" ref="EG177:EV177" si="1410">IF(AND($K177=EG$9,$N177=EG$11,$AB177=EG$8,$AI177=EG$12,$Y177&lt;&gt;0),INDEX(i.FS_Strategy,$Y177,$AB177),0)</f>
        <v>0</v>
      </c>
      <c r="EH177" s="124">
        <f t="shared" si="1410"/>
        <v>0</v>
      </c>
      <c r="EI177" s="124">
        <f t="shared" si="1410"/>
        <v>0</v>
      </c>
      <c r="EJ177" s="124">
        <f t="shared" si="1410"/>
        <v>0</v>
      </c>
      <c r="EK177" s="124">
        <f t="shared" si="1410"/>
        <v>0</v>
      </c>
      <c r="EL177" s="124">
        <f t="shared" si="1410"/>
        <v>0</v>
      </c>
      <c r="EM177" s="124">
        <f t="shared" si="1410"/>
        <v>0</v>
      </c>
      <c r="EN177" s="124">
        <f t="shared" si="1410"/>
        <v>0</v>
      </c>
      <c r="EO177" s="124">
        <f t="shared" si="1410"/>
        <v>0</v>
      </c>
      <c r="EP177" s="124">
        <f t="shared" si="1410"/>
        <v>0</v>
      </c>
      <c r="EQ177" s="124">
        <f t="shared" si="1410"/>
        <v>0</v>
      </c>
      <c r="ER177" s="124">
        <f t="shared" si="1410"/>
        <v>0</v>
      </c>
      <c r="ES177" s="124">
        <f t="shared" si="1410"/>
        <v>0</v>
      </c>
      <c r="ET177" s="124">
        <f t="shared" si="1410"/>
        <v>0</v>
      </c>
      <c r="EU177" s="124">
        <f t="shared" si="1410"/>
        <v>0</v>
      </c>
      <c r="EV177" s="124">
        <f t="shared" si="1410"/>
        <v>0</v>
      </c>
      <c r="EW177" s="124">
        <f t="shared" ref="EW177:EX177" si="1411">IF(AND($K177=EW$9,$N177=EW$11,$AB177=EW$8,$AI177=EW$12,$Y177&lt;&gt;0),INDEX(i.FS_Strategy,$Y177,$AB177),0)</f>
        <v>0</v>
      </c>
      <c r="EX177" s="124">
        <f t="shared" si="1411"/>
        <v>0</v>
      </c>
      <c r="EY177" s="554">
        <f t="shared" ref="EY177:FN177" si="1412">IF(AND($K177=EY$9,$N177=EY$11,$AB177=EY$8,$AI177=EY$12,$Z177&lt;&gt;0),INDEX(i.FS_Strategy,$Z177,$AB177),0)</f>
        <v>0</v>
      </c>
      <c r="EZ177" s="554">
        <f t="shared" si="1412"/>
        <v>0</v>
      </c>
      <c r="FA177" s="554">
        <f t="shared" si="1412"/>
        <v>0</v>
      </c>
      <c r="FB177" s="125">
        <f t="shared" si="1412"/>
        <v>0</v>
      </c>
      <c r="FC177" s="125">
        <f t="shared" si="1412"/>
        <v>0</v>
      </c>
      <c r="FD177" s="125">
        <f t="shared" si="1412"/>
        <v>0</v>
      </c>
      <c r="FE177" s="125">
        <f t="shared" si="1412"/>
        <v>0</v>
      </c>
      <c r="FF177" s="125">
        <f t="shared" si="1412"/>
        <v>0</v>
      </c>
      <c r="FG177" s="125">
        <f t="shared" si="1412"/>
        <v>0</v>
      </c>
      <c r="FH177" s="125">
        <f t="shared" si="1412"/>
        <v>0</v>
      </c>
      <c r="FI177" s="125">
        <f t="shared" si="1412"/>
        <v>0</v>
      </c>
      <c r="FJ177" s="125">
        <f t="shared" si="1412"/>
        <v>0</v>
      </c>
      <c r="FK177" s="125">
        <f t="shared" si="1412"/>
        <v>0</v>
      </c>
      <c r="FL177" s="125">
        <f t="shared" si="1412"/>
        <v>0</v>
      </c>
      <c r="FM177" s="125">
        <f t="shared" si="1412"/>
        <v>0</v>
      </c>
      <c r="FN177" s="125">
        <f t="shared" si="1412"/>
        <v>0</v>
      </c>
      <c r="FO177" s="124">
        <f t="shared" ref="FO177:GD177" si="1413">IF(AND($K177=FO$9,$N177=FO$11,$AB177=FO$8,$AI177=FO$12),INDEX(i.FS_Strategy,$AC177+1,$AB177),0)</f>
        <v>0</v>
      </c>
      <c r="FP177" s="124">
        <f t="shared" si="1413"/>
        <v>0</v>
      </c>
      <c r="FQ177" s="124">
        <f t="shared" si="1413"/>
        <v>0</v>
      </c>
      <c r="FR177" s="124">
        <f t="shared" si="1413"/>
        <v>0</v>
      </c>
      <c r="FS177" s="124">
        <f t="shared" si="1413"/>
        <v>0</v>
      </c>
      <c r="FT177" s="124">
        <f t="shared" si="1413"/>
        <v>0</v>
      </c>
      <c r="FU177" s="124">
        <f t="shared" si="1413"/>
        <v>0</v>
      </c>
      <c r="FV177" s="124">
        <f t="shared" si="1413"/>
        <v>0</v>
      </c>
      <c r="FW177" s="124">
        <f t="shared" si="1413"/>
        <v>0</v>
      </c>
      <c r="FX177" s="124">
        <f t="shared" si="1413"/>
        <v>0</v>
      </c>
      <c r="FY177" s="124">
        <f t="shared" si="1413"/>
        <v>0</v>
      </c>
      <c r="FZ177" s="124">
        <f t="shared" si="1413"/>
        <v>0</v>
      </c>
      <c r="GA177" s="124">
        <f t="shared" si="1413"/>
        <v>0</v>
      </c>
      <c r="GB177" s="124">
        <f t="shared" si="1413"/>
        <v>0</v>
      </c>
      <c r="GC177" s="124">
        <f t="shared" si="1413"/>
        <v>0</v>
      </c>
      <c r="GD177" s="124">
        <f t="shared" si="1413"/>
        <v>0</v>
      </c>
      <c r="GE177" s="124">
        <f t="shared" ref="GE177:GF177" si="1414">IF(AND($K177=GE$9,$N177=GE$11,$AB177=GE$8,$AI177=GE$12),INDEX(i.FS_Strategy,$AC177+1,$AB177),0)</f>
        <v>0</v>
      </c>
      <c r="GF177" s="124">
        <f t="shared" si="1414"/>
        <v>0</v>
      </c>
      <c r="GG177" s="554">
        <f t="shared" ref="GG177:GI177" si="1415">IF(AND($K177=GG$9,$N177=GG$11,$AB177=GG$8),INDEX(i.FS_Strategy,$AD177+1,$AB177),0)</f>
        <v>0</v>
      </c>
      <c r="GH177" s="554">
        <f t="shared" si="1415"/>
        <v>0</v>
      </c>
      <c r="GI177" s="554">
        <f t="shared" si="1415"/>
        <v>0</v>
      </c>
      <c r="GJ177" s="125">
        <f t="shared" ref="GJ177:GV177" si="1416">IF(AND($K177=GJ$9,$N177=GJ$11,$AB177=GJ$8),INDEX(i.FS_Strategy,$AE177+1,$AB177),0)</f>
        <v>0</v>
      </c>
      <c r="GK177" s="125">
        <f t="shared" si="1416"/>
        <v>0</v>
      </c>
      <c r="GL177" s="125">
        <f t="shared" si="1416"/>
        <v>0</v>
      </c>
      <c r="GM177" s="125">
        <f t="shared" si="1416"/>
        <v>0</v>
      </c>
      <c r="GN177" s="125">
        <f t="shared" si="1416"/>
        <v>0</v>
      </c>
      <c r="GO177" s="125">
        <f t="shared" si="1416"/>
        <v>0</v>
      </c>
      <c r="GP177" s="125">
        <f t="shared" si="1416"/>
        <v>0</v>
      </c>
      <c r="GQ177" s="125">
        <f t="shared" si="1416"/>
        <v>0</v>
      </c>
      <c r="GR177" s="125">
        <f t="shared" si="1416"/>
        <v>0</v>
      </c>
      <c r="GS177" s="125">
        <f t="shared" si="1416"/>
        <v>0</v>
      </c>
      <c r="GT177" s="125">
        <f t="shared" si="1416"/>
        <v>0</v>
      </c>
      <c r="GU177" s="125">
        <f t="shared" si="1416"/>
        <v>0</v>
      </c>
      <c r="GV177" s="125">
        <f t="shared" si="1416"/>
        <v>0</v>
      </c>
      <c r="GW177" s="124">
        <f t="shared" ref="GW177:HL177" si="1417">IF(AND($K177=GW$9,$N177=GW$11,$AB177=GW$8,$AI177=GW$12),INDEX(i.FS_Strategy,$AC177+1,$AB177),0)</f>
        <v>0</v>
      </c>
      <c r="GX177" s="124">
        <f t="shared" si="1417"/>
        <v>0</v>
      </c>
      <c r="GY177" s="124">
        <f t="shared" si="1417"/>
        <v>0</v>
      </c>
      <c r="GZ177" s="124">
        <f t="shared" si="1417"/>
        <v>0</v>
      </c>
      <c r="HA177" s="124">
        <f t="shared" si="1417"/>
        <v>0</v>
      </c>
      <c r="HB177" s="124">
        <f t="shared" si="1417"/>
        <v>0</v>
      </c>
      <c r="HC177" s="124">
        <f t="shared" si="1417"/>
        <v>0</v>
      </c>
      <c r="HD177" s="124">
        <f t="shared" si="1417"/>
        <v>0</v>
      </c>
      <c r="HE177" s="124">
        <f t="shared" si="1417"/>
        <v>0</v>
      </c>
      <c r="HF177" s="124">
        <f t="shared" si="1417"/>
        <v>0</v>
      </c>
      <c r="HG177" s="124">
        <f t="shared" si="1417"/>
        <v>0</v>
      </c>
      <c r="HH177" s="124">
        <f t="shared" si="1417"/>
        <v>0</v>
      </c>
      <c r="HI177" s="124">
        <f t="shared" si="1417"/>
        <v>0</v>
      </c>
      <c r="HJ177" s="124">
        <f t="shared" si="1417"/>
        <v>0</v>
      </c>
      <c r="HK177" s="124">
        <f t="shared" si="1417"/>
        <v>0</v>
      </c>
      <c r="HL177" s="124">
        <f t="shared" si="1417"/>
        <v>0</v>
      </c>
      <c r="HM177" s="124">
        <f t="shared" ref="HM177:HN177" si="1418">IF(AND($K177=HM$9,$N177=HM$11,$AB177=HM$8,$AI177=HM$12),INDEX(i.FS_Strategy,$AC177+1,$AB177),0)</f>
        <v>0</v>
      </c>
      <c r="HN177" s="124">
        <f t="shared" si="1418"/>
        <v>0</v>
      </c>
      <c r="HO177" s="554">
        <f t="shared" ref="HO177:HQ177" si="1419">IF(AND($K177=HO$9,$N177=HO$11,$AB177=HO$8),INDEX(i.FS_Strategy,$AD177+1,$AB177),0)</f>
        <v>0</v>
      </c>
      <c r="HP177" s="554">
        <f t="shared" si="1419"/>
        <v>0</v>
      </c>
      <c r="HQ177" s="554">
        <f t="shared" si="1419"/>
        <v>0</v>
      </c>
      <c r="HR177" s="125">
        <f t="shared" ref="HR177:ID177" si="1420">IF(AND($K177=HR$9,$N177=HR$11,$AB177=HR$8),INDEX(i.FS_Strategy,$AE177+1,$AB177),0)</f>
        <v>0</v>
      </c>
      <c r="HS177" s="125">
        <f t="shared" si="1420"/>
        <v>0</v>
      </c>
      <c r="HT177" s="125">
        <f t="shared" si="1420"/>
        <v>0</v>
      </c>
      <c r="HU177" s="125">
        <f t="shared" si="1420"/>
        <v>0</v>
      </c>
      <c r="HV177" s="125">
        <f t="shared" si="1420"/>
        <v>0</v>
      </c>
      <c r="HW177" s="125">
        <f t="shared" si="1420"/>
        <v>0</v>
      </c>
      <c r="HX177" s="125">
        <f t="shared" si="1420"/>
        <v>0</v>
      </c>
      <c r="HY177" s="125">
        <f t="shared" si="1420"/>
        <v>0</v>
      </c>
      <c r="HZ177" s="125">
        <f t="shared" si="1420"/>
        <v>0</v>
      </c>
      <c r="IA177" s="125">
        <f t="shared" si="1420"/>
        <v>0</v>
      </c>
      <c r="IB177" s="125">
        <f t="shared" si="1420"/>
        <v>0</v>
      </c>
      <c r="IC177" s="125">
        <f t="shared" si="1420"/>
        <v>0</v>
      </c>
      <c r="ID177" s="125">
        <f t="shared" si="1420"/>
        <v>0</v>
      </c>
      <c r="IE177" s="5">
        <f t="shared" ref="IE177" si="1421">INDEX(i.TOL,$N177,IE$7)</f>
        <v>67</v>
      </c>
      <c r="IF177" s="9"/>
      <c r="IG177" s="5">
        <f t="shared" ref="IG177:IJ177" si="1422">INDEX(i.FlkStrctr,$M177,IG$7)</f>
        <v>1</v>
      </c>
      <c r="IH177" s="5" t="b">
        <f t="shared" si="1422"/>
        <v>0</v>
      </c>
      <c r="II177" s="19">
        <f t="shared" ref="II177" ca="1" si="1423">OFFSET(II$5,$B177,0)</f>
        <v>0</v>
      </c>
      <c r="IJ177" s="5">
        <f t="shared" si="1422"/>
        <v>55</v>
      </c>
      <c r="IK177" s="5" cm="1">
        <f t="array" ref="IK177">INDEX(i.pi_yatf,$X177+1,IK$7)</f>
        <v>1</v>
      </c>
      <c r="IL177" s="19">
        <f t="shared" ref="IL177:JI177" ca="1" si="1424">OFFSET(IL$5,$B177,0)</f>
        <v>0</v>
      </c>
      <c r="IM177" s="19">
        <f t="shared" ca="1" si="1424"/>
        <v>0</v>
      </c>
      <c r="IN177" s="19">
        <f t="shared" ca="1" si="1424"/>
        <v>0</v>
      </c>
      <c r="IO177" s="19">
        <f t="shared" ca="1" si="1424"/>
        <v>0</v>
      </c>
      <c r="IP177" s="19">
        <f t="shared" ca="1" si="1424"/>
        <v>0</v>
      </c>
      <c r="IQ177" s="19">
        <f t="shared" ca="1" si="1424"/>
        <v>0</v>
      </c>
      <c r="IR177" s="19">
        <f t="shared" ca="1" si="1424"/>
        <v>0</v>
      </c>
      <c r="IS177" s="19">
        <f t="shared" ca="1" si="1424"/>
        <v>0</v>
      </c>
      <c r="IT177" s="19">
        <f t="shared" ca="1" si="1424"/>
        <v>0</v>
      </c>
      <c r="IU177" s="19">
        <f t="shared" ca="1" si="1424"/>
        <v>0</v>
      </c>
      <c r="IV177" s="19">
        <f t="shared" ca="1" si="1424"/>
        <v>0</v>
      </c>
      <c r="IW177" s="19">
        <f t="shared" ca="1" si="1424"/>
        <v>0</v>
      </c>
      <c r="IX177" s="19">
        <f t="shared" ca="1" si="1424"/>
        <v>0</v>
      </c>
      <c r="IY177" s="19">
        <f t="shared" ca="1" si="1424"/>
        <v>0</v>
      </c>
      <c r="IZ177" s="19">
        <f t="shared" ca="1" si="1424"/>
        <v>0</v>
      </c>
      <c r="JA177" s="19">
        <f t="shared" ca="1" si="1424"/>
        <v>0</v>
      </c>
      <c r="JB177" s="19">
        <f t="shared" ca="1" si="1424"/>
        <v>0</v>
      </c>
      <c r="JC177" s="19">
        <f t="shared" ca="1" si="1424"/>
        <v>0</v>
      </c>
      <c r="JD177" s="19">
        <f t="shared" ca="1" si="1424"/>
        <v>0</v>
      </c>
      <c r="JE177" s="19">
        <f t="shared" ca="1" si="1424"/>
        <v>0</v>
      </c>
      <c r="JF177" s="19">
        <f t="shared" ca="1" si="1424"/>
        <v>0</v>
      </c>
      <c r="JG177" s="19">
        <f t="shared" ca="1" si="1424"/>
        <v>1</v>
      </c>
      <c r="JH177" s="19">
        <f t="shared" ca="1" si="1424"/>
        <v>0</v>
      </c>
      <c r="JI177" s="19">
        <f t="shared" ca="1" si="1424"/>
        <v>1</v>
      </c>
      <c r="JJ177" s="9"/>
      <c r="JK177" s="5" t="b">
        <f t="shared" ref="JK177" ca="1" si="1425">IF($L177&lt;&gt;0,INDEX(i.cropgraze_inc,$L177,JK$7),OFFSET(JK$5,$B177,0))</f>
        <v>0</v>
      </c>
      <c r="JL177" s="19" t="str">
        <f t="shared" ref="JL177:JM177" ca="1" si="1426">OFFSET(JL$5,$B177,0)</f>
        <v>-</v>
      </c>
      <c r="JM177" s="19" t="str">
        <f t="shared" ca="1" si="1426"/>
        <v>-</v>
      </c>
      <c r="JN177" s="5" t="b">
        <f t="shared" ref="JN177:JP177" si="1427">($N177=JN$11)</f>
        <v>0</v>
      </c>
      <c r="JO177" s="5" t="b">
        <f t="shared" si="1427"/>
        <v>0</v>
      </c>
      <c r="JP177" s="5" t="b">
        <f t="shared" si="1427"/>
        <v>1</v>
      </c>
      <c r="JQ177" s="144">
        <f t="shared" ref="JQ177:JR177" si="1428">$O177</f>
        <v>1</v>
      </c>
      <c r="JR177" s="144">
        <f t="shared" si="1428"/>
        <v>1</v>
      </c>
      <c r="JS177" s="5" t="b">
        <f t="shared" ref="JS177:JV177" si="1429">INDEX(i_dryman,($AF177-1)*4+INDEX(i.StdELMan,($K177-1)*12+($M177-1)*3+$N177,JS$8),JS$7)</f>
        <v>0</v>
      </c>
      <c r="JT177" s="5" t="b">
        <f t="shared" si="1429"/>
        <v>1</v>
      </c>
      <c r="JU177" s="5" t="b">
        <f t="shared" si="1429"/>
        <v>1</v>
      </c>
      <c r="JV177" s="5" t="b">
        <f t="shared" si="1429"/>
        <v>0</v>
      </c>
      <c r="JW177" s="5">
        <f t="shared" ref="JW177:JX177" si="1430">INDEX(i_dryman,($AF177-1)*4+INDEX(i.StdELMan,($K177-1)*12+($M177-1)*3+$N177,JW$8),JW$7+$M177-1)</f>
        <v>1</v>
      </c>
      <c r="JX177" s="5">
        <f t="shared" si="1430"/>
        <v>0</v>
      </c>
      <c r="JY177" s="5" t="b">
        <f>AND(INDEX(i_dryman,($AF177-1)*4+INDEX(i.StdELMan,($K177-1)*12+($M177-1)*3+$N177,JY$8),JY$7),($JR177&gt;0))</f>
        <v>0</v>
      </c>
      <c r="JZ177" s="5" t="str" cm="1">
        <f t="array" aca="1" ref="JZ177" ca="1">IF(OR(KA177:KH177&lt;&gt;"-"),TRUE,"-")</f>
        <v>-</v>
      </c>
      <c r="KA177" s="19" t="str">
        <f t="shared" ref="KA177:KH177" ca="1" si="1431">OFFSET(KA$5,$B177,0)</f>
        <v>-</v>
      </c>
      <c r="KB177" s="19" t="str">
        <f t="shared" ca="1" si="1431"/>
        <v>-</v>
      </c>
      <c r="KC177" s="19" t="str">
        <f t="shared" ca="1" si="1431"/>
        <v>-</v>
      </c>
      <c r="KD177" s="19" t="str">
        <f t="shared" ca="1" si="1431"/>
        <v>-</v>
      </c>
      <c r="KE177" s="19" t="str">
        <f t="shared" ca="1" si="1431"/>
        <v>-</v>
      </c>
      <c r="KF177" s="19" t="str">
        <f t="shared" ca="1" si="1431"/>
        <v>-</v>
      </c>
      <c r="KG177" s="19" t="str">
        <f t="shared" ca="1" si="1431"/>
        <v>-</v>
      </c>
      <c r="KH177" s="19" t="str">
        <f t="shared" ca="1" si="1431"/>
        <v>-</v>
      </c>
      <c r="KI177" s="5" t="b">
        <f t="array" aca="1" ref="KI177" ca="1">IF(OR(KJ177:KP177&lt;&gt;"-"),TRUE,"-")</f>
        <v>1</v>
      </c>
      <c r="KJ177" s="19">
        <f t="shared" ref="KJ177:KQ177" ca="1" si="1432">OFFSET(KJ$5,$B177,0)</f>
        <v>0</v>
      </c>
      <c r="KK177" s="19" t="str">
        <f t="shared" ca="1" si="1432"/>
        <v>-</v>
      </c>
      <c r="KL177" s="19">
        <f t="shared" ca="1" si="1432"/>
        <v>999999</v>
      </c>
      <c r="KM177" s="19">
        <f t="shared" ca="1" si="1432"/>
        <v>999999</v>
      </c>
      <c r="KN177" s="19">
        <f t="shared" ca="1" si="1432"/>
        <v>999999</v>
      </c>
      <c r="KO177" s="19">
        <f t="shared" ca="1" si="1432"/>
        <v>999999</v>
      </c>
      <c r="KP177" s="19">
        <f t="shared" ca="1" si="1432"/>
        <v>999999</v>
      </c>
      <c r="KQ177" s="19" t="str">
        <f t="shared" ca="1" si="1432"/>
        <v>-</v>
      </c>
      <c r="KR177" s="19" t="str">
        <f ca="1">OFFSET(KR$5,$B177,0)</f>
        <v>-</v>
      </c>
      <c r="KS177" s="19" t="str">
        <f ca="1">OFFSET(KS$5,$B177,0)</f>
        <v>-</v>
      </c>
      <c r="KT177" s="19" t="b">
        <f t="shared" ref="KT177:KU177" ca="1" si="1433">OFFSET(KT$5,$B177,0)</f>
        <v>1</v>
      </c>
      <c r="KU177" s="19">
        <f t="shared" ca="1" si="1433"/>
        <v>0</v>
      </c>
      <c r="KV177" s="5" t="str">
        <f t="shared" ref="KV177:KY177" si="1434">INDEX(i.FlkStrctr,$M177,KV$7)</f>
        <v>-</v>
      </c>
      <c r="KW177" s="5" t="str">
        <f t="shared" si="1434"/>
        <v>-</v>
      </c>
      <c r="KX177" s="5" t="str">
        <f t="shared" si="1434"/>
        <v>-</v>
      </c>
      <c r="KY177" s="5" t="str">
        <f t="shared" si="1434"/>
        <v>-</v>
      </c>
      <c r="KZ177" s="19" t="str">
        <f t="shared" ref="KZ177:LO177" ca="1" si="1435">OFFSET(KZ$5,$B177,0)</f>
        <v>-</v>
      </c>
      <c r="LA177" s="19" t="str">
        <f t="shared" ca="1" si="1435"/>
        <v>-</v>
      </c>
      <c r="LB177" s="19" t="str">
        <f t="shared" ca="1" si="1435"/>
        <v>-</v>
      </c>
      <c r="LC177" s="19" t="str">
        <f t="shared" ca="1" si="1435"/>
        <v>-</v>
      </c>
      <c r="LD177" s="19" t="str">
        <f t="shared" ca="1" si="1435"/>
        <v>-</v>
      </c>
      <c r="LE177" s="19" t="str">
        <f t="shared" ca="1" si="1435"/>
        <v>-</v>
      </c>
      <c r="LF177" s="19" t="str">
        <f t="shared" ca="1" si="1435"/>
        <v>-</v>
      </c>
      <c r="LG177" s="5" t="str">
        <f t="shared" ref="LG177:LL177" si="1436">INDEX(i.FlkStrctr,$M177,LG$7)</f>
        <v>-</v>
      </c>
      <c r="LH177" s="5">
        <f t="shared" si="1436"/>
        <v>500</v>
      </c>
      <c r="LI177" s="5">
        <f t="shared" si="1436"/>
        <v>500</v>
      </c>
      <c r="LJ177" s="5" t="str">
        <f t="shared" si="1436"/>
        <v>-</v>
      </c>
      <c r="LK177" s="5" t="str" cm="1">
        <f t="array" ref="LK177">INDEX(i.meatgrid,$Q177,LK$7)</f>
        <v>-</v>
      </c>
      <c r="LL177" s="5" t="str">
        <f t="shared" si="1436"/>
        <v>-</v>
      </c>
      <c r="LM177" s="5">
        <f t="shared" ref="LM177" si="1437">INDEX(i.conservation,$W177+1,$N177)</f>
        <v>1</v>
      </c>
      <c r="LN177" s="9"/>
      <c r="LO177" s="19">
        <f t="shared" ca="1" si="1435"/>
        <v>70</v>
      </c>
      <c r="LP177" s="19">
        <f t="shared" ref="LP177:LR177" ca="1" si="1438">OFFSET(LP$5,$B177,0)</f>
        <v>50</v>
      </c>
      <c r="LQ177" s="19">
        <f t="shared" ca="1" si="1438"/>
        <v>80</v>
      </c>
      <c r="LR177" s="19">
        <f t="shared" ca="1" si="1438"/>
        <v>50</v>
      </c>
      <c r="LS177" s="5" t="b" cm="1">
        <f t="array" ref="LS177">INDEX(i.meatgrid,$Q177,LS$7)</f>
        <v>0</v>
      </c>
      <c r="LT177" s="5" t="b" cm="1">
        <f t="array" ref="LT177">INDEX(i.meatgrid,$Q177,LT$7)</f>
        <v>0</v>
      </c>
      <c r="LU177" s="5" t="str" cm="1">
        <f t="array" ref="LU177">INDEX(i.meatgrid,$Q177,LU$7)</f>
        <v>-</v>
      </c>
      <c r="LV177" s="5" t="str" cm="1">
        <f t="array" ref="LV177">INDEX(i.meatgrid,$Q177,LV$7)</f>
        <v>-</v>
      </c>
      <c r="LW177" s="5">
        <f t="shared" ref="LW177" si="1439">INDEX(i.WoolPrices,$R177,LW$7)</f>
        <v>1</v>
      </c>
      <c r="LX177" s="5">
        <f t="shared" ref="LX177" si="1440">INDEX(i.MeatPrices,$S177,LX$7)</f>
        <v>1</v>
      </c>
      <c r="LY177" s="5" cm="1">
        <f t="array" ref="LY177">INDEX(i.meatgrid,$Q177,LY$7)</f>
        <v>0</v>
      </c>
      <c r="LZ177" s="5" cm="1">
        <f t="array" ref="LZ177">INDEX(i.meatgrid,$Q177,LZ$7)</f>
        <v>0</v>
      </c>
      <c r="MA177" s="5" cm="1">
        <f t="array" ref="MA177">INDEX(i.meatgrid,$Q177,MA$7)</f>
        <v>0</v>
      </c>
      <c r="MB177" s="5" cm="1">
        <f t="array" ref="MB177">INDEX(i.meatgrid,$Q177,MB$7)</f>
        <v>0</v>
      </c>
      <c r="MC177" s="5" cm="1">
        <f t="array" ref="MC177">INDEX(i.meatgrid,$Q177,MC$7)</f>
        <v>1</v>
      </c>
      <c r="MD177" s="5" cm="1">
        <f t="array" ref="MD177">INDEX(i.meatgrid,$Q177,MD$7)</f>
        <v>1</v>
      </c>
      <c r="ME177" s="5" cm="1">
        <f t="array" ref="ME177">INDEX(i.meatgrid,$Q177,ME$7)</f>
        <v>1</v>
      </c>
      <c r="MF177" s="5" cm="1">
        <f t="array" ref="MF177">INDEX(i.meatgrid,$Q177,MF$7)</f>
        <v>1</v>
      </c>
      <c r="MG177" s="5">
        <f t="shared" ref="MG177" si="1441">INDEX(i.GrainPrices,$T177,MG$7)</f>
        <v>1</v>
      </c>
      <c r="MH177" s="9"/>
      <c r="MI177" s="19" t="b">
        <f t="shared" ref="MI177:MX177" ca="1" si="1442">OFFSET(MI$5,$B177,0)</f>
        <v>0</v>
      </c>
      <c r="MJ177" s="19" t="b">
        <f t="shared" ca="1" si="1442"/>
        <v>0</v>
      </c>
      <c r="MK177" s="19">
        <f t="shared" ca="1" si="1442"/>
        <v>1</v>
      </c>
      <c r="ML177" s="19">
        <f t="shared" ca="1" si="1442"/>
        <v>0.75</v>
      </c>
      <c r="MM177" s="19">
        <f t="shared" ca="1" si="1442"/>
        <v>0.75</v>
      </c>
      <c r="MN177" s="19">
        <f t="shared" ca="1" si="1442"/>
        <v>0.8</v>
      </c>
      <c r="MO177" s="19">
        <f t="shared" ca="1" si="1442"/>
        <v>0.82499999999999996</v>
      </c>
      <c r="MP177" s="19">
        <f t="shared" ca="1" si="1442"/>
        <v>0.875</v>
      </c>
      <c r="MQ177" s="19">
        <f t="shared" ca="1" si="1442"/>
        <v>0.9</v>
      </c>
      <c r="MR177" s="19">
        <f t="shared" ca="1" si="1442"/>
        <v>1</v>
      </c>
      <c r="MS177" s="19">
        <f t="shared" ca="1" si="1442"/>
        <v>0.875</v>
      </c>
      <c r="MT177" s="19" t="b">
        <f t="shared" ca="1" si="1442"/>
        <v>1</v>
      </c>
      <c r="MU177" s="19">
        <f t="shared" ca="1" si="1442"/>
        <v>74.989999999999995</v>
      </c>
      <c r="MV177" s="19" t="str">
        <f t="shared" ca="1" si="1442"/>
        <v>-</v>
      </c>
      <c r="MW177" s="19" t="str">
        <f t="shared" ca="1" si="1442"/>
        <v>-</v>
      </c>
      <c r="MX177" s="19" t="str">
        <f t="shared" ca="1" si="1442"/>
        <v>-</v>
      </c>
      <c r="MY177" s="19" t="str">
        <f t="shared" ref="MY177:ON177" ca="1" si="1443">OFFSET(MY$5,$B177,0)</f>
        <v>-</v>
      </c>
      <c r="MZ177" s="19" t="str">
        <f t="shared" ca="1" si="1443"/>
        <v>-</v>
      </c>
      <c r="NA177" s="19" t="str">
        <f t="shared" ca="1" si="1443"/>
        <v>-</v>
      </c>
      <c r="NB177" s="19" t="str">
        <f t="shared" ca="1" si="1443"/>
        <v>-</v>
      </c>
      <c r="NC177" s="19">
        <f t="shared" ca="1" si="1443"/>
        <v>36.99</v>
      </c>
      <c r="ND177" s="19">
        <f t="shared" ca="1" si="1443"/>
        <v>36.99</v>
      </c>
      <c r="NE177" s="19" t="str">
        <f t="shared" ca="1" si="1443"/>
        <v>-</v>
      </c>
      <c r="NF177" s="19" t="str">
        <f t="shared" ca="1" si="1443"/>
        <v>-</v>
      </c>
      <c r="NG177" s="19" t="str">
        <f t="shared" ca="1" si="1443"/>
        <v>-</v>
      </c>
      <c r="NH177" s="19" t="str">
        <f t="shared" ca="1" si="1443"/>
        <v>-</v>
      </c>
      <c r="NI177" s="19" t="str">
        <f t="shared" ca="1" si="1443"/>
        <v>-</v>
      </c>
      <c r="NJ177" s="19">
        <f t="shared" ca="1" si="1443"/>
        <v>49.99</v>
      </c>
      <c r="NK177" s="19">
        <f t="shared" ca="1" si="1443"/>
        <v>49.99</v>
      </c>
      <c r="NL177" s="19">
        <f t="shared" ca="1" si="1443"/>
        <v>49.99</v>
      </c>
      <c r="NM177" s="19">
        <f t="shared" ca="1" si="1443"/>
        <v>49.99</v>
      </c>
      <c r="NN177" s="19">
        <f t="shared" ca="1" si="1443"/>
        <v>49.99</v>
      </c>
      <c r="NO177" s="19">
        <f t="shared" ca="1" si="1443"/>
        <v>49.99</v>
      </c>
      <c r="NP177" s="19">
        <f t="shared" ca="1" si="1443"/>
        <v>49.99</v>
      </c>
      <c r="NQ177" s="19">
        <f t="shared" ca="1" si="1443"/>
        <v>49.99</v>
      </c>
      <c r="NR177" s="19">
        <f t="shared" ca="1" si="1443"/>
        <v>412.99</v>
      </c>
      <c r="NS177" s="19">
        <f t="shared" ca="1" si="1443"/>
        <v>412.99</v>
      </c>
      <c r="NT177" s="19" t="str">
        <f t="shared" ca="1" si="1443"/>
        <v>-</v>
      </c>
      <c r="NU177" s="19" t="str">
        <f t="shared" ca="1" si="1443"/>
        <v>-</v>
      </c>
      <c r="NV177" s="19" t="str">
        <f t="shared" ca="1" si="1443"/>
        <v>-</v>
      </c>
      <c r="NW177" s="19" t="str">
        <f t="shared" ca="1" si="1443"/>
        <v>-</v>
      </c>
      <c r="NX177" s="19" t="str">
        <f t="shared" ca="1" si="1443"/>
        <v>-</v>
      </c>
      <c r="NY177" s="19">
        <f t="shared" ca="1" si="1443"/>
        <v>6.8900000000000006</v>
      </c>
      <c r="NZ177" s="19">
        <f t="shared" ca="1" si="1443"/>
        <v>6.8900000000000006</v>
      </c>
      <c r="OA177" s="19">
        <f t="shared" ca="1" si="1443"/>
        <v>6.8900000000000006</v>
      </c>
      <c r="OB177" s="19">
        <f t="shared" ca="1" si="1443"/>
        <v>6.8900000000000006</v>
      </c>
      <c r="OC177" s="19">
        <f t="shared" ca="1" si="1443"/>
        <v>6.8900000000000006</v>
      </c>
      <c r="OD177" s="19">
        <f t="shared" ca="1" si="1443"/>
        <v>6.8900000000000006</v>
      </c>
      <c r="OE177" s="19">
        <f t="shared" ca="1" si="1443"/>
        <v>6.8900000000000006</v>
      </c>
      <c r="OF177" s="19">
        <f t="shared" ca="1" si="1443"/>
        <v>6.8900000000000006</v>
      </c>
      <c r="OG177" s="19">
        <f t="shared" ca="1" si="1443"/>
        <v>346.99</v>
      </c>
      <c r="OH177" s="19">
        <f t="shared" ca="1" si="1443"/>
        <v>346.99</v>
      </c>
      <c r="OI177" s="19" t="str">
        <f t="shared" ca="1" si="1443"/>
        <v>-</v>
      </c>
      <c r="OJ177" s="19" t="str">
        <f t="shared" ca="1" si="1443"/>
        <v>-</v>
      </c>
      <c r="OK177" s="19" t="str">
        <f t="shared" ca="1" si="1443"/>
        <v>-</v>
      </c>
      <c r="OL177" s="19" t="str">
        <f t="shared" ca="1" si="1443"/>
        <v>-</v>
      </c>
      <c r="OM177" s="19" t="str">
        <f t="shared" ca="1" si="1443"/>
        <v>-</v>
      </c>
      <c r="ON177" s="19">
        <f t="shared" ca="1" si="1443"/>
        <v>0</v>
      </c>
      <c r="OO177" s="24">
        <v>0</v>
      </c>
    </row>
    <row r="178" spans="1:405"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0.736</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9"/>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9"/>
      <c r="LO178" s="14"/>
      <c r="LP178" s="14"/>
      <c r="LQ178" s="14"/>
      <c r="LR178" s="14"/>
      <c r="LS178" s="14"/>
      <c r="LT178" s="14"/>
      <c r="LU178" s="14"/>
      <c r="LV178" s="14"/>
      <c r="LW178" s="14"/>
      <c r="LX178" s="14"/>
      <c r="LY178" s="14"/>
      <c r="LZ178" s="14"/>
      <c r="MA178" s="14"/>
      <c r="MB178" s="14"/>
      <c r="MC178" s="14"/>
      <c r="MD178" s="14"/>
      <c r="ME178" s="14"/>
      <c r="MF178" s="14"/>
      <c r="MG178" s="14"/>
      <c r="MH178" s="9"/>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24">
        <v>0</v>
      </c>
    </row>
    <row r="179" spans="1:405">
      <c r="A179" s="21">
        <f>ROW(A179)-5</f>
        <v>174</v>
      </c>
      <c r="B179" s="21"/>
      <c r="D179" s="515"/>
      <c r="E179" t="b">
        <v>0</v>
      </c>
      <c r="G179" s="32" t="s">
        <v>1019</v>
      </c>
      <c r="M179">
        <v>1</v>
      </c>
      <c r="N179">
        <v>1</v>
      </c>
      <c r="O179">
        <v>2</v>
      </c>
      <c r="P179">
        <v>1</v>
      </c>
      <c r="Q179">
        <v>1</v>
      </c>
      <c r="R179">
        <v>1</v>
      </c>
      <c r="S179">
        <v>1</v>
      </c>
      <c r="T179">
        <v>1</v>
      </c>
      <c r="U179" s="218"/>
      <c r="V179" s="218"/>
      <c r="W179">
        <v>0</v>
      </c>
      <c r="X179" s="218"/>
      <c r="Y179" s="218">
        <v>0</v>
      </c>
      <c r="Z179" s="218">
        <v>0</v>
      </c>
      <c r="AA179" s="218">
        <v>0</v>
      </c>
      <c r="AB179" s="218">
        <v>0</v>
      </c>
      <c r="AC179" s="218">
        <v>0</v>
      </c>
      <c r="AD179" s="218">
        <v>0</v>
      </c>
      <c r="AE179" s="218">
        <v>0</v>
      </c>
      <c r="AL179" s="233" t="s">
        <v>848</v>
      </c>
      <c r="AM179" s="9" t="str">
        <f ca="1">IF(COUNTIF(AL$5:AL179,AL179)=1,"-","Dup")</f>
        <v>Dup</v>
      </c>
      <c r="AN179" s="9"/>
      <c r="AO179" s="515"/>
      <c r="AP179" s="515"/>
      <c r="AQ179" s="515"/>
      <c r="AR179" s="515"/>
      <c r="AS179" s="515"/>
      <c r="AT179" s="515"/>
      <c r="AU179" s="563"/>
      <c r="AV179" s="563"/>
      <c r="AW179" s="9"/>
      <c r="AX179" s="515"/>
      <c r="AY179" s="515"/>
      <c r="AZ179" s="515"/>
      <c r="BA179" s="515"/>
      <c r="BB179" s="515"/>
      <c r="BC179" s="515"/>
      <c r="BD179" s="515"/>
      <c r="BE179" s="9"/>
      <c r="BF179" s="515"/>
      <c r="BG179" s="515"/>
      <c r="BH179" s="515"/>
      <c r="BI179" s="515"/>
      <c r="BJ179" s="515"/>
      <c r="BK179" s="515"/>
      <c r="BL179" s="515"/>
      <c r="BM179" s="515"/>
      <c r="BN179" s="515"/>
      <c r="BO179" s="515"/>
      <c r="BP179" s="515"/>
      <c r="BQ179" s="9"/>
      <c r="BR179" s="515"/>
      <c r="BS179" s="515"/>
      <c r="BT179" s="515"/>
      <c r="BU179" s="515"/>
      <c r="BV179" s="515"/>
      <c r="BW179" s="515"/>
      <c r="BX179" s="515"/>
      <c r="BY179" s="515"/>
      <c r="BZ179" s="515"/>
      <c r="CA179" s="515"/>
      <c r="CB179" s="9"/>
      <c r="CC179" s="515"/>
      <c r="CD179" s="515"/>
      <c r="CE179" s="515"/>
      <c r="CF179" s="515"/>
      <c r="CG179" s="515"/>
      <c r="CH179" s="515"/>
      <c r="CI179" s="515"/>
      <c r="CJ179" s="515"/>
      <c r="CK179" s="515"/>
      <c r="CL179" s="515"/>
      <c r="CM179" s="515"/>
      <c r="CN179" s="9"/>
      <c r="CO179" s="515"/>
      <c r="CP179" s="515"/>
      <c r="CQ179" s="515"/>
      <c r="CR179" s="515"/>
      <c r="CS179" s="515"/>
      <c r="CT179" s="515"/>
      <c r="CU179" s="515"/>
      <c r="CV179" s="515"/>
      <c r="CW179" s="515"/>
      <c r="CX179" s="515"/>
      <c r="CY179" s="515"/>
      <c r="CZ179" s="515"/>
      <c r="DA179" s="515"/>
      <c r="DB179" s="515"/>
      <c r="DC179" s="515"/>
      <c r="DD179" s="515"/>
      <c r="DE179" s="515"/>
      <c r="DF179" s="515"/>
      <c r="DG179" s="515"/>
      <c r="DH179" s="515"/>
      <c r="DI179" s="515"/>
      <c r="DJ179" s="515"/>
      <c r="DK179" s="515"/>
      <c r="DL179" s="515"/>
      <c r="DM179" s="515"/>
      <c r="DN179" s="515"/>
      <c r="DO179" s="515"/>
      <c r="DP179" s="515"/>
      <c r="DQ179" s="515"/>
      <c r="DR179" s="515"/>
      <c r="DS179" s="515"/>
      <c r="DT179" s="515"/>
      <c r="DU179" s="515"/>
      <c r="DV179" s="515"/>
      <c r="DW179" s="515"/>
      <c r="DX179" s="515"/>
      <c r="DY179" s="515"/>
      <c r="DZ179" s="515"/>
      <c r="EA179" s="515"/>
      <c r="EB179" s="515"/>
      <c r="EC179" s="515"/>
      <c r="ED179" s="516"/>
      <c r="EE179" s="515"/>
      <c r="EF179" s="515"/>
      <c r="EG179" s="515"/>
      <c r="EH179" s="515"/>
      <c r="EI179" s="515"/>
      <c r="EJ179" s="515"/>
      <c r="EK179" s="515"/>
      <c r="EL179" s="515"/>
      <c r="EM179" s="515"/>
      <c r="EN179" s="515"/>
      <c r="EO179" s="515"/>
      <c r="EP179" s="515"/>
      <c r="EQ179" s="515"/>
      <c r="ER179" s="515"/>
      <c r="ES179" s="515"/>
      <c r="ET179" s="515"/>
      <c r="EU179" s="515"/>
      <c r="EV179" s="515"/>
      <c r="EW179" s="515"/>
      <c r="EX179" s="515"/>
      <c r="EY179" s="515"/>
      <c r="EZ179" s="515"/>
      <c r="FA179" s="515"/>
      <c r="FB179" s="515"/>
      <c r="FC179" s="515"/>
      <c r="FD179" s="515"/>
      <c r="FE179" s="515"/>
      <c r="FF179" s="515"/>
      <c r="FG179" s="515"/>
      <c r="FH179" s="515"/>
      <c r="FI179" s="515"/>
      <c r="FJ179" s="515"/>
      <c r="FK179" s="515"/>
      <c r="FL179" s="515"/>
      <c r="FM179" s="515"/>
      <c r="FN179" s="515"/>
      <c r="FO179" s="515"/>
      <c r="FP179" s="515"/>
      <c r="FQ179" s="515"/>
      <c r="FR179" s="515"/>
      <c r="FS179" s="515"/>
      <c r="FT179" s="515"/>
      <c r="FU179" s="515"/>
      <c r="FV179" s="515"/>
      <c r="FW179" s="515"/>
      <c r="FX179" s="515"/>
      <c r="FY179" s="515"/>
      <c r="FZ179" s="515"/>
      <c r="GA179" s="515"/>
      <c r="GB179" s="515"/>
      <c r="GC179" s="515"/>
      <c r="GD179" s="515"/>
      <c r="GE179" s="515"/>
      <c r="GF179" s="515"/>
      <c r="GG179" s="515"/>
      <c r="GH179" s="515"/>
      <c r="GI179" s="515"/>
      <c r="GJ179" s="515"/>
      <c r="GK179" s="515"/>
      <c r="GL179" s="515"/>
      <c r="GM179" s="515"/>
      <c r="GN179" s="515"/>
      <c r="GO179" s="515"/>
      <c r="GP179" s="515"/>
      <c r="GQ179" s="515"/>
      <c r="GR179" s="515"/>
      <c r="GS179" s="515"/>
      <c r="GT179" s="515"/>
      <c r="GU179" s="515"/>
      <c r="GV179" s="515"/>
      <c r="GW179" s="515"/>
      <c r="GX179" s="515"/>
      <c r="GY179" s="515"/>
      <c r="GZ179" s="515"/>
      <c r="HA179" s="515"/>
      <c r="HB179" s="515"/>
      <c r="HC179" s="515"/>
      <c r="HD179" s="515"/>
      <c r="HE179" s="515"/>
      <c r="HF179" s="515"/>
      <c r="HG179" s="515"/>
      <c r="HH179" s="515"/>
      <c r="HI179" s="515"/>
      <c r="HJ179" s="515"/>
      <c r="HK179" s="515"/>
      <c r="HL179" s="515"/>
      <c r="HM179" s="515"/>
      <c r="HN179" s="515"/>
      <c r="HO179" s="515"/>
      <c r="HP179" s="515"/>
      <c r="HQ179" s="515"/>
      <c r="HR179" s="515"/>
      <c r="HS179" s="515"/>
      <c r="HT179" s="515"/>
      <c r="HU179" s="515"/>
      <c r="HV179" s="515"/>
      <c r="HW179" s="515"/>
      <c r="HX179" s="515"/>
      <c r="HY179" s="515"/>
      <c r="HZ179" s="515"/>
      <c r="IA179" s="515"/>
      <c r="IB179" s="515"/>
      <c r="IC179" s="515"/>
      <c r="ID179" s="515"/>
      <c r="IE179" s="515"/>
      <c r="IF179" s="9"/>
      <c r="IG179" s="515"/>
      <c r="IH179" s="515"/>
      <c r="II179" s="515"/>
      <c r="IJ179" s="515"/>
      <c r="IK179" s="515"/>
      <c r="IL179" s="515"/>
      <c r="IM179" s="515"/>
      <c r="IN179" s="515"/>
      <c r="IO179" s="515"/>
      <c r="IP179" s="515"/>
      <c r="IQ179" s="515"/>
      <c r="IR179" s="515"/>
      <c r="IS179" s="515"/>
      <c r="IT179" s="515"/>
      <c r="IU179" s="515"/>
      <c r="IV179" s="515"/>
      <c r="IW179" s="515"/>
      <c r="IX179" s="515"/>
      <c r="IY179" s="515"/>
      <c r="IZ179" s="515"/>
      <c r="JA179" s="515"/>
      <c r="JB179" s="515"/>
      <c r="JC179" s="515"/>
      <c r="JD179" s="515"/>
      <c r="JE179" s="515"/>
      <c r="JF179" s="515"/>
      <c r="JG179" s="515"/>
      <c r="JH179" s="515"/>
      <c r="JI179" s="515"/>
      <c r="JJ179" s="9"/>
      <c r="JK179" s="515"/>
      <c r="JL179" s="515"/>
      <c r="JM179" s="515"/>
      <c r="JN179" s="515"/>
      <c r="JO179" s="515"/>
      <c r="JP179" s="515"/>
      <c r="JQ179" s="515"/>
      <c r="JR179" s="515"/>
      <c r="JS179" s="515"/>
      <c r="JT179" s="515"/>
      <c r="JU179" s="515"/>
      <c r="JV179" s="515"/>
      <c r="JW179" s="515"/>
      <c r="JX179" s="515"/>
      <c r="JY179" s="515"/>
      <c r="JZ179" s="515"/>
      <c r="KA179" s="515"/>
      <c r="KB179" s="515"/>
      <c r="KC179" s="515"/>
      <c r="KD179" s="515"/>
      <c r="KE179" s="515"/>
      <c r="KF179" s="515"/>
      <c r="KG179" s="515"/>
      <c r="KH179" s="515"/>
      <c r="KI179" s="515"/>
      <c r="KJ179" s="515"/>
      <c r="KK179" s="515"/>
      <c r="KL179" s="515"/>
      <c r="KM179" s="515"/>
      <c r="KN179" s="515"/>
      <c r="KO179" s="515"/>
      <c r="KP179" s="515"/>
      <c r="KQ179" s="515"/>
      <c r="KR179" s="515"/>
      <c r="KS179" s="515"/>
      <c r="KT179" s="515"/>
      <c r="KU179" s="515"/>
      <c r="KV179" s="515"/>
      <c r="KW179" s="515"/>
      <c r="KX179" s="515"/>
      <c r="KY179" s="515"/>
      <c r="KZ179" s="515"/>
      <c r="LA179" s="515"/>
      <c r="LB179" s="515"/>
      <c r="LC179" s="515"/>
      <c r="LD179" s="515"/>
      <c r="LE179" s="515"/>
      <c r="LF179" s="515"/>
      <c r="LG179" s="515"/>
      <c r="LH179" s="515"/>
      <c r="LI179" s="515"/>
      <c r="LJ179" s="515"/>
      <c r="LK179" s="515"/>
      <c r="LL179" s="515"/>
      <c r="LM179" s="515"/>
      <c r="LN179" s="9"/>
      <c r="LO179" s="515"/>
      <c r="LP179" s="515"/>
      <c r="LQ179" s="515"/>
      <c r="LR179" s="515"/>
      <c r="LS179" s="515"/>
      <c r="LT179" s="515"/>
      <c r="LU179" s="515"/>
      <c r="LV179" s="515"/>
      <c r="LW179" s="515"/>
      <c r="LX179" s="515"/>
      <c r="LY179" s="515"/>
      <c r="LZ179" s="515"/>
      <c r="MA179" s="515"/>
      <c r="MB179" s="515"/>
      <c r="MC179" s="515"/>
      <c r="MD179" s="515"/>
      <c r="ME179" s="515"/>
      <c r="MF179" s="515"/>
      <c r="MG179" s="515"/>
      <c r="MH179" s="9"/>
      <c r="MI179" s="515"/>
      <c r="MJ179" s="515"/>
      <c r="MK179" s="515"/>
      <c r="ML179" s="515"/>
      <c r="MM179" s="515"/>
      <c r="MN179" s="515"/>
      <c r="MO179" s="515"/>
      <c r="MP179" s="515"/>
      <c r="MQ179" s="515"/>
      <c r="MR179" s="515"/>
      <c r="MS179" s="515"/>
      <c r="MT179" s="515"/>
      <c r="MU179" s="515"/>
      <c r="MV179" s="515"/>
      <c r="MW179" s="515"/>
      <c r="MX179" s="515"/>
      <c r="MY179" s="515"/>
      <c r="MZ179" s="515"/>
      <c r="NA179" s="515"/>
      <c r="NB179" s="515"/>
      <c r="NC179" s="515"/>
      <c r="ND179" s="515"/>
      <c r="NE179" s="515"/>
      <c r="NF179" s="515"/>
      <c r="NG179" s="515"/>
      <c r="NH179" s="515"/>
      <c r="NI179" s="515"/>
      <c r="NJ179" s="515"/>
      <c r="NK179" s="515"/>
      <c r="NL179" s="515"/>
      <c r="NM179" s="515"/>
      <c r="NN179" s="515"/>
      <c r="NO179" s="515"/>
      <c r="NP179" s="515"/>
      <c r="NQ179" s="515"/>
      <c r="NR179" s="515"/>
      <c r="NS179" s="515"/>
      <c r="NT179" s="515"/>
      <c r="NU179" s="515"/>
      <c r="NV179" s="515"/>
      <c r="NW179" s="515"/>
      <c r="NX179" s="515"/>
      <c r="NY179" s="515"/>
      <c r="NZ179" s="515"/>
      <c r="OA179" s="515"/>
      <c r="OB179" s="515"/>
      <c r="OC179" s="515"/>
      <c r="OD179" s="515"/>
      <c r="OE179" s="515"/>
      <c r="OF179" s="515"/>
      <c r="OG179" s="515"/>
      <c r="OH179" s="515"/>
      <c r="OI179" s="515"/>
      <c r="OJ179" s="515"/>
      <c r="OK179" s="515"/>
      <c r="OL179" s="515"/>
      <c r="OM179" s="515"/>
      <c r="ON179" s="515"/>
      <c r="OO179" s="24">
        <v>0</v>
      </c>
    </row>
    <row r="180" spans="1:405" outlineLevel="1">
      <c r="A180" s="21">
        <f>ROW(A180)-5</f>
        <v>175</v>
      </c>
      <c r="B180" s="21"/>
      <c r="D180" s="14"/>
      <c r="E180" t="b">
        <v>0</v>
      </c>
      <c r="G180" s="32" t="s">
        <v>1020</v>
      </c>
      <c r="M180">
        <v>4</v>
      </c>
      <c r="N180">
        <v>3</v>
      </c>
      <c r="O180">
        <v>2</v>
      </c>
      <c r="P180">
        <v>3</v>
      </c>
      <c r="Q180">
        <v>4</v>
      </c>
      <c r="R180">
        <v>3</v>
      </c>
      <c r="S180">
        <v>4</v>
      </c>
      <c r="T180">
        <v>4</v>
      </c>
      <c r="U180" s="218"/>
      <c r="V180" s="218"/>
      <c r="W180">
        <v>0</v>
      </c>
      <c r="X180" s="218"/>
      <c r="Y180" s="218">
        <v>0</v>
      </c>
      <c r="Z180" s="218">
        <v>0</v>
      </c>
      <c r="AA180" s="218">
        <v>0</v>
      </c>
      <c r="AB180" s="218">
        <v>3</v>
      </c>
      <c r="AC180" s="218">
        <v>5</v>
      </c>
      <c r="AD180" s="218">
        <v>5</v>
      </c>
      <c r="AE180" s="218">
        <v>5</v>
      </c>
      <c r="AL180" s="559" t="s">
        <v>1830</v>
      </c>
      <c r="AM180" s="9" t="str">
        <f ca="1">IF(COUNTIF(AL$5:AL180,AL180)=1,"-","Dup")</f>
        <v>-</v>
      </c>
      <c r="AN180" s="9"/>
      <c r="AO180" s="14"/>
      <c r="AP180" s="14"/>
      <c r="AQ180" s="14"/>
      <c r="AR180" s="14"/>
      <c r="AS180" s="14"/>
      <c r="AT180" s="14"/>
      <c r="AU180" s="563"/>
      <c r="AV180" s="563"/>
      <c r="AW180" s="9"/>
      <c r="AX180" s="14"/>
      <c r="AY180" s="14"/>
      <c r="AZ180" s="14"/>
      <c r="BA180" s="14"/>
      <c r="BB180" s="14"/>
      <c r="BC180" s="14"/>
      <c r="BD180" s="14"/>
      <c r="BE180" s="9"/>
      <c r="BF180" s="14"/>
      <c r="BG180" s="14"/>
      <c r="BH180" s="14"/>
      <c r="BI180" s="14"/>
      <c r="BJ180" s="14"/>
      <c r="BK180" s="14"/>
      <c r="BL180" s="14"/>
      <c r="BM180" s="14"/>
      <c r="BN180" s="14"/>
      <c r="BO180" s="14"/>
      <c r="BP180" s="14"/>
      <c r="BQ180" s="9"/>
      <c r="BR180" s="14"/>
      <c r="BS180" s="14"/>
      <c r="BT180" s="14"/>
      <c r="BU180" s="14"/>
      <c r="BV180" s="14"/>
      <c r="BW180" s="14"/>
      <c r="BX180" s="14"/>
      <c r="BY180" s="14"/>
      <c r="BZ180" s="14"/>
      <c r="CA180" s="14"/>
      <c r="CB180" s="9"/>
      <c r="CC180" s="14"/>
      <c r="CD180" s="14"/>
      <c r="CE180" s="14"/>
      <c r="CF180" s="14"/>
      <c r="CG180" s="14"/>
      <c r="CH180" s="153"/>
      <c r="CI180" s="14"/>
      <c r="CJ180" s="14"/>
      <c r="CK180" s="14"/>
      <c r="CL180" s="14"/>
      <c r="CM180" s="14"/>
      <c r="CN180" s="9"/>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322"/>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9"/>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9"/>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9"/>
      <c r="LO180" s="14"/>
      <c r="LP180" s="14"/>
      <c r="LQ180" s="14"/>
      <c r="LR180" s="14"/>
      <c r="LS180" s="14"/>
      <c r="LT180" s="14"/>
      <c r="LU180" s="14"/>
      <c r="LV180" s="14"/>
      <c r="LW180" s="14"/>
      <c r="LX180" s="14"/>
      <c r="LY180" s="14"/>
      <c r="LZ180" s="14"/>
      <c r="MA180" s="14"/>
      <c r="MB180" s="14"/>
      <c r="MC180" s="14"/>
      <c r="MD180" s="14"/>
      <c r="ME180" s="14"/>
      <c r="MF180" s="14"/>
      <c r="MG180" s="14"/>
      <c r="MH180" s="9"/>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24">
        <v>0</v>
      </c>
    </row>
    <row r="181" spans="1:405" outlineLevel="1">
      <c r="A181" s="21">
        <f t="shared" si="158"/>
        <v>176</v>
      </c>
      <c r="B181" s="21">
        <f>$A$14</f>
        <v>9</v>
      </c>
      <c r="C181">
        <v>111</v>
      </c>
      <c r="D181" s="144" t="str">
        <f t="shared" ref="D181:D186" si="1444">INDEX(i.Region_Desc,$K181,1)</f>
        <v>GSM</v>
      </c>
      <c r="E181" t="b">
        <v>0</v>
      </c>
      <c r="F181" t="b">
        <v>0</v>
      </c>
      <c r="G181" t="b">
        <f>E181</f>
        <v>0</v>
      </c>
      <c r="H181" s="29">
        <v>1</v>
      </c>
      <c r="I181" s="29">
        <v>1</v>
      </c>
      <c r="J181" s="29" t="str">
        <f>""</f>
        <v/>
      </c>
      <c r="K181" s="29">
        <f>d.Region</f>
        <v>2</v>
      </c>
      <c r="L181" s="29">
        <v>2</v>
      </c>
      <c r="M181" s="29">
        <v>2</v>
      </c>
      <c r="N181" s="29">
        <v>3</v>
      </c>
      <c r="O181" s="29">
        <v>1</v>
      </c>
      <c r="P181" s="29">
        <v>1</v>
      </c>
      <c r="Q181" s="29">
        <v>1</v>
      </c>
      <c r="R181" s="29">
        <v>1</v>
      </c>
      <c r="S181" s="29">
        <v>1</v>
      </c>
      <c r="T181" s="29">
        <v>1</v>
      </c>
      <c r="U181" s="218"/>
      <c r="V181" s="218"/>
      <c r="W181" s="29">
        <v>0</v>
      </c>
      <c r="X181" s="218"/>
      <c r="Y181" s="218"/>
      <c r="Z181" s="218"/>
      <c r="AA181" s="218"/>
      <c r="AB181" s="218"/>
      <c r="AC181" s="218"/>
      <c r="AD181" s="218"/>
      <c r="AE181" s="218"/>
      <c r="AF181" s="144">
        <f>INDEX(CHOOSE($N181,DataAutumn!i.AdultDrys,DataWinter!i.AdultDrys,DataSpring!i.AdultDrys),1,$M181)</f>
        <v>3</v>
      </c>
      <c r="AG181" s="5">
        <f t="shared" ref="AG181:AH186" si="1445">INDEX(i.FlkStrctr,$M181,AG$7)</f>
        <v>2</v>
      </c>
      <c r="AH181" s="5">
        <f t="shared" si="1445"/>
        <v>0</v>
      </c>
      <c r="AI181" s="5">
        <f t="shared" ref="AI181:AI186" si="1446">INDEX(i.StdELMan,($K181-1)*12+($M181-1)*3+$N181,AI$7)</f>
        <v>1</v>
      </c>
      <c r="AJ181" s="218"/>
      <c r="AK181" s="218"/>
      <c r="AL181" s="365" t="str">
        <f ca="1">TEXT(LEFT(OFFSET(AL181,-1,0),5)+1,"00000")&amp;MID(OFFSET(AL181,-1,0),6,FIND(" ",OFFSET(AL181,-1,0),7)-5)
&amp; $D181           &amp; " Day"&amp;INDEX(i.DOY,$N181,1)              &amp; IF($IG181=0," FWM","")&amp;IF($IG181=1," MWM","")&amp;IF($IG181=5," Mat","")&amp;IF($IH181=TRUE,"&amp;BBT","    ")
&amp;INDEX(DataMaster!$B$98:$B$104,$Q181,0)    &amp; " WP"&amp;TEXT($LW181*100,"000p")           &amp; " MP"&amp;TEXT($LX181*100,"000p")           &amp; " GP"&amp;TEXT($MG181*100,"000p")
&amp; " (F"&amp;3+COUNTIF($CV181:$CY181,TRUE)&amp;3&amp;"N"&amp;$DM181&amp;$DN181&amp;")"</f>
        <v>00001 SE_ashley_lw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ref="AX181:BC186" si="1447">INDEX(i.model_structure,$H181,AX$7)</f>
        <v>1</v>
      </c>
      <c r="AY181" s="5" t="str">
        <f t="shared" si="1447"/>
        <v>-</v>
      </c>
      <c r="AZ181" s="5" t="str">
        <f t="shared" si="1447"/>
        <v>-</v>
      </c>
      <c r="BA181" s="5" t="str">
        <f t="shared" si="1447"/>
        <v>-</v>
      </c>
      <c r="BB181" s="5" t="b">
        <f t="shared" si="1447"/>
        <v>0</v>
      </c>
      <c r="BC181" s="144">
        <f t="shared" si="1447"/>
        <v>0.25</v>
      </c>
      <c r="BD181" s="19" t="b">
        <f t="shared" ref="BD181:BD186" ca="1" si="1448">OFFSET(BD$5,$B181,0)</f>
        <v>1</v>
      </c>
      <c r="BE181" s="9"/>
      <c r="BF181" s="5" t="str">
        <f t="shared" ref="BF181:BF186" ca="1" si="1449">IF($M181&lt;&gt;4,OFFSET(BF$5,$B181,0),1)</f>
        <v>-</v>
      </c>
      <c r="BG181" s="19" t="str">
        <f t="shared" ref="BG181:BI186" ca="1" si="1450">OFFSET(BG$5,$B181,0)</f>
        <v>-</v>
      </c>
      <c r="BH181" s="19" t="str">
        <f t="shared" ca="1" si="1450"/>
        <v>-</v>
      </c>
      <c r="BI181" s="19" t="str">
        <f t="shared" ca="1" si="1450"/>
        <v>-</v>
      </c>
      <c r="BJ181" s="5" t="str">
        <f t="shared" ref="BJ181:BJ186" ca="1" si="1451">IF($M181&lt;&gt;4,OFFSET(BJ$5,$B181,0),1)</f>
        <v>-</v>
      </c>
      <c r="BK181" s="19" t="str">
        <f t="shared" ref="BK181:BK186" ca="1" si="1452">OFFSET(BK$5,$B181,0)</f>
        <v>-</v>
      </c>
      <c r="BL181" s="5" t="str">
        <f t="shared" ref="BL181:BL186" ca="1" si="1453">IF($M181&lt;&gt;4,OFFSET(BL$5,$B181,0),1)</f>
        <v>-</v>
      </c>
      <c r="BM181" s="19" t="str">
        <f t="shared" ref="BM181:BO186" ca="1" si="1454">OFFSET(BM$5,$B181,0)</f>
        <v>-</v>
      </c>
      <c r="BN181" s="19" t="str">
        <f t="shared" ca="1" si="1454"/>
        <v>-</v>
      </c>
      <c r="BO181" s="19" t="str">
        <f t="shared" ca="1" si="1454"/>
        <v>-</v>
      </c>
      <c r="BP181" s="5" t="str">
        <f t="shared" ref="BP181:BP186" ca="1" si="1455">IF($M181&lt;&gt;4,OFFSET(BP$5,$B181,0),1)</f>
        <v>-</v>
      </c>
      <c r="BQ181" s="9"/>
      <c r="BR181" s="5" t="b">
        <f t="shared" ref="BR181:BR186" si="1456">$J181&lt;0</f>
        <v>0</v>
      </c>
      <c r="BS181" s="5" t="str">
        <f t="shared" ref="BS181:BS186" ca="1" si="1457">IF($J181="",BS$14,ABS($J181))</f>
        <v>-</v>
      </c>
      <c r="BT181" s="5" t="str">
        <f t="shared" ref="BT181:CA186" ca="1" si="1458">IF($J181="",BT$14,ABS($J181)=BT$7)</f>
        <v>-</v>
      </c>
      <c r="BU181" s="5" t="str">
        <f t="shared" ca="1" si="1458"/>
        <v>-</v>
      </c>
      <c r="BV181" s="5" t="str">
        <f t="shared" ca="1" si="1458"/>
        <v>-</v>
      </c>
      <c r="BW181" s="5" t="str">
        <f t="shared" ca="1" si="1458"/>
        <v>-</v>
      </c>
      <c r="BX181" s="5" t="str">
        <f t="shared" ca="1" si="1458"/>
        <v>-</v>
      </c>
      <c r="BY181" s="5" t="str">
        <f t="shared" ca="1" si="1458"/>
        <v>-</v>
      </c>
      <c r="BZ181" s="5" t="str">
        <f t="shared" ca="1" si="1458"/>
        <v>-</v>
      </c>
      <c r="CA181" s="5" t="str">
        <f t="shared" ca="1" si="1458"/>
        <v>-</v>
      </c>
      <c r="CB181" s="9"/>
      <c r="CC181" s="12" t="b">
        <v>1</v>
      </c>
      <c r="CD181" s="12" t="b">
        <v>1</v>
      </c>
      <c r="CE181" s="12" t="b">
        <v>1</v>
      </c>
      <c r="CF181" s="12">
        <v>203</v>
      </c>
      <c r="CG181" s="144" t="b">
        <f>NOT(CE181)</f>
        <v>0</v>
      </c>
      <c r="CH181" s="12" t="s">
        <v>34</v>
      </c>
      <c r="CI181" s="19" t="str">
        <f t="shared" ref="CI181:CM182" ca="1" si="1459">OFFSET(CI$5,$B181,0)</f>
        <v>-</v>
      </c>
      <c r="CJ181" s="19" t="str">
        <f t="shared" ca="1" si="1459"/>
        <v>-</v>
      </c>
      <c r="CK181" s="19" t="str">
        <f t="shared" ca="1" si="1459"/>
        <v>-</v>
      </c>
      <c r="CL181" s="19">
        <f t="shared" ca="1" si="1459"/>
        <v>1</v>
      </c>
      <c r="CM181" s="19">
        <f t="shared" ca="1" si="1459"/>
        <v>1</v>
      </c>
      <c r="CN181" s="9"/>
      <c r="CO181" s="444">
        <f t="shared" ref="CO181:CQ186" si="1460">INDEX(i.UserPeriod0,$AI181,CO$7)</f>
        <v>652</v>
      </c>
      <c r="CP181" s="444">
        <f t="shared" si="1460"/>
        <v>686</v>
      </c>
      <c r="CQ181" s="444">
        <f t="shared" si="1460"/>
        <v>721</v>
      </c>
      <c r="CR181" s="152">
        <f t="shared" ref="CR181:CT186" si="1461">7*INDEX(i.end_joining,1,CR$7+($AI181-1)*3)</f>
        <v>378</v>
      </c>
      <c r="CS181" s="152">
        <f t="shared" si="1461"/>
        <v>413</v>
      </c>
      <c r="CT181" s="152">
        <f t="shared" si="1461"/>
        <v>448</v>
      </c>
      <c r="CU181" s="19" t="str">
        <f t="shared" ref="CU181:DJ186" ca="1" si="1462">OFFSET(CU$5,$B181,0)</f>
        <v>-</v>
      </c>
      <c r="CV181" s="19" t="str">
        <f t="shared" ca="1" si="1462"/>
        <v>-</v>
      </c>
      <c r="CW181" s="19" t="str">
        <f t="shared" ca="1" si="1462"/>
        <v>-</v>
      </c>
      <c r="CX181" s="19" t="str">
        <f t="shared" ca="1" si="1462"/>
        <v>-</v>
      </c>
      <c r="CY181" s="19" t="str">
        <f t="shared" ca="1" si="1462"/>
        <v>-</v>
      </c>
      <c r="CZ181" s="19" t="b">
        <f ca="1">OFFSET(CZ$5,$B181,0)</f>
        <v>1</v>
      </c>
      <c r="DA181" s="19">
        <f t="shared" ca="1" si="1462"/>
        <v>0</v>
      </c>
      <c r="DB181" s="19">
        <f t="shared" ca="1" si="1462"/>
        <v>0</v>
      </c>
      <c r="DC181" s="19">
        <f t="shared" ca="1" si="1462"/>
        <v>0</v>
      </c>
      <c r="DD181" s="19">
        <f t="shared" ca="1" si="1462"/>
        <v>0</v>
      </c>
      <c r="DE181" s="19">
        <f t="shared" ca="1" si="1462"/>
        <v>0</v>
      </c>
      <c r="DF181" s="19">
        <f t="shared" ca="1" si="1462"/>
        <v>0</v>
      </c>
      <c r="DG181" s="19">
        <f t="shared" ca="1" si="1462"/>
        <v>0</v>
      </c>
      <c r="DH181" s="19">
        <f t="shared" ca="1" si="1462"/>
        <v>0</v>
      </c>
      <c r="DI181" s="19">
        <f t="shared" ca="1" si="1462"/>
        <v>0</v>
      </c>
      <c r="DJ181" s="19">
        <f t="shared" ca="1" si="1462"/>
        <v>0</v>
      </c>
      <c r="DK181" s="19">
        <f t="shared" ref="DK181:ED186" ca="1" si="1463">OFFSET(DK$5,$B181,0)</f>
        <v>0</v>
      </c>
      <c r="DL181" s="19">
        <f t="shared" ca="1" si="1463"/>
        <v>0</v>
      </c>
      <c r="DM181" s="19">
        <f t="shared" ca="1" si="1463"/>
        <v>1</v>
      </c>
      <c r="DN181" s="19">
        <f t="shared" ca="1" si="1463"/>
        <v>1</v>
      </c>
      <c r="DO181" s="19">
        <f t="shared" ca="1" si="1463"/>
        <v>0</v>
      </c>
      <c r="DP181" s="19" t="str">
        <f t="shared" ca="1" si="1463"/>
        <v>-</v>
      </c>
      <c r="DQ181" s="19" t="str">
        <f t="shared" ca="1" si="1463"/>
        <v>-</v>
      </c>
      <c r="DR181" s="19" t="str">
        <f t="shared" ca="1" si="1463"/>
        <v>-</v>
      </c>
      <c r="DS181" s="19" t="str">
        <f t="shared" ca="1" si="1463"/>
        <v>-</v>
      </c>
      <c r="DT181" s="19" t="str">
        <f t="shared" ca="1" si="1463"/>
        <v>-</v>
      </c>
      <c r="DU181" s="19">
        <f t="shared" ca="1" si="1463"/>
        <v>0</v>
      </c>
      <c r="DV181" s="19" t="str">
        <f t="shared" ca="1" si="1463"/>
        <v>-</v>
      </c>
      <c r="DW181" s="19" t="str">
        <f t="shared" ca="1" si="1463"/>
        <v>-</v>
      </c>
      <c r="DX181" s="19" t="str">
        <f t="shared" ca="1" si="1463"/>
        <v>-</v>
      </c>
      <c r="DY181" s="19" t="str">
        <f t="shared" ca="1" si="1463"/>
        <v>-</v>
      </c>
      <c r="DZ181" s="19" t="str">
        <f t="shared" ca="1" si="1463"/>
        <v>-</v>
      </c>
      <c r="EA181" s="19" t="str">
        <f t="shared" ca="1" si="1463"/>
        <v>-</v>
      </c>
      <c r="EB181" s="19" t="str">
        <f t="shared" ca="1" si="1463"/>
        <v>-</v>
      </c>
      <c r="EC181" s="19" t="str">
        <f t="shared" ca="1" si="1463"/>
        <v>-</v>
      </c>
      <c r="ED181" s="19">
        <f t="shared" ca="1" si="1463"/>
        <v>0</v>
      </c>
      <c r="EE181" s="444">
        <f t="shared" ref="EE181:EF186" si="1464">IF(AND($N181=EE$11,$Y181&lt;&gt;0,$AI181=EE$12),INDEX(i.LTWFeedLevels,$Y181,MOD(EE$7-1,7)+1),0)</f>
        <v>0</v>
      </c>
      <c r="EF181" s="444">
        <f t="shared" si="1464"/>
        <v>0</v>
      </c>
      <c r="EG181" s="124">
        <f t="shared" ref="EG181:EV186" si="1465">IF(AND($K181=EG$9,$N181=EG$11,$AB181=EG$8,$AI181=EG$12,$Y181&lt;&gt;0),INDEX(i.FS_Strategy,$Y181,$AB181),0)</f>
        <v>0</v>
      </c>
      <c r="EH181" s="124">
        <f t="shared" si="1465"/>
        <v>0</v>
      </c>
      <c r="EI181" s="124">
        <f t="shared" si="1465"/>
        <v>0</v>
      </c>
      <c r="EJ181" s="124">
        <f t="shared" si="1465"/>
        <v>0</v>
      </c>
      <c r="EK181" s="124">
        <f t="shared" si="1465"/>
        <v>0</v>
      </c>
      <c r="EL181" s="124">
        <f t="shared" si="1465"/>
        <v>0</v>
      </c>
      <c r="EM181" s="124">
        <f t="shared" si="1465"/>
        <v>0</v>
      </c>
      <c r="EN181" s="124">
        <f t="shared" si="1465"/>
        <v>0</v>
      </c>
      <c r="EO181" s="124">
        <f t="shared" si="1465"/>
        <v>0</v>
      </c>
      <c r="EP181" s="124">
        <f t="shared" si="1465"/>
        <v>0</v>
      </c>
      <c r="EQ181" s="124">
        <f t="shared" si="1465"/>
        <v>0</v>
      </c>
      <c r="ER181" s="124">
        <f t="shared" si="1465"/>
        <v>0</v>
      </c>
      <c r="ES181" s="124">
        <f t="shared" si="1465"/>
        <v>0</v>
      </c>
      <c r="ET181" s="124">
        <f t="shared" si="1465"/>
        <v>0</v>
      </c>
      <c r="EU181" s="124">
        <f t="shared" si="1465"/>
        <v>0</v>
      </c>
      <c r="EV181" s="124">
        <f t="shared" si="1465"/>
        <v>0</v>
      </c>
      <c r="EW181" s="124">
        <f t="shared" ref="EW181:EX186" si="1466">IF(AND($K181=EW$9,$N181=EW$11,$AB181=EW$8,$AI181=EW$12,$Y181&lt;&gt;0),INDEX(i.FS_Strategy,$Y181,$AB181),0)</f>
        <v>0</v>
      </c>
      <c r="EX181" s="124">
        <f t="shared" si="1466"/>
        <v>0</v>
      </c>
      <c r="EY181" s="554">
        <f t="shared" ref="EY181:FN186" si="1467">IF(AND($K181=EY$9,$N181=EY$11,$AB181=EY$8,$AI181=EY$12,$Z181&lt;&gt;0),INDEX(i.FS_Strategy,$Z181,$AB181),0)</f>
        <v>0</v>
      </c>
      <c r="EZ181" s="554">
        <f t="shared" si="1467"/>
        <v>0</v>
      </c>
      <c r="FA181" s="554">
        <f t="shared" si="1467"/>
        <v>0</v>
      </c>
      <c r="FB181" s="125">
        <f t="shared" si="1467"/>
        <v>0</v>
      </c>
      <c r="FC181" s="125">
        <f t="shared" si="1467"/>
        <v>0</v>
      </c>
      <c r="FD181" s="125">
        <f t="shared" si="1467"/>
        <v>0</v>
      </c>
      <c r="FE181" s="125">
        <f t="shared" si="1467"/>
        <v>0</v>
      </c>
      <c r="FF181" s="125">
        <f t="shared" si="1467"/>
        <v>0</v>
      </c>
      <c r="FG181" s="125">
        <f t="shared" si="1467"/>
        <v>0</v>
      </c>
      <c r="FH181" s="125">
        <f t="shared" si="1467"/>
        <v>0</v>
      </c>
      <c r="FI181" s="125">
        <f t="shared" si="1467"/>
        <v>0</v>
      </c>
      <c r="FJ181" s="125">
        <f t="shared" si="1467"/>
        <v>0</v>
      </c>
      <c r="FK181" s="125">
        <f t="shared" si="1467"/>
        <v>0</v>
      </c>
      <c r="FL181" s="125">
        <f t="shared" si="1467"/>
        <v>0</v>
      </c>
      <c r="FM181" s="125">
        <f t="shared" si="1467"/>
        <v>0</v>
      </c>
      <c r="FN181" s="125">
        <f t="shared" si="1467"/>
        <v>0</v>
      </c>
      <c r="FO181" s="124">
        <f t="shared" ref="FO181:GD186" si="1468">IF(AND($K181=FO$9,$N181=FO$11,$AB181=FO$8,$AI181=FO$12),INDEX(i.FS_Strategy,$AC181+1,$AB181),0)</f>
        <v>0</v>
      </c>
      <c r="FP181" s="124">
        <f t="shared" si="1468"/>
        <v>0</v>
      </c>
      <c r="FQ181" s="124">
        <f t="shared" si="1468"/>
        <v>0</v>
      </c>
      <c r="FR181" s="124">
        <f t="shared" si="1468"/>
        <v>0</v>
      </c>
      <c r="FS181" s="124">
        <f t="shared" si="1468"/>
        <v>0</v>
      </c>
      <c r="FT181" s="124">
        <f t="shared" si="1468"/>
        <v>0</v>
      </c>
      <c r="FU181" s="124">
        <f t="shared" si="1468"/>
        <v>0</v>
      </c>
      <c r="FV181" s="124">
        <f t="shared" si="1468"/>
        <v>0</v>
      </c>
      <c r="FW181" s="124">
        <f t="shared" si="1468"/>
        <v>0</v>
      </c>
      <c r="FX181" s="124">
        <f t="shared" si="1468"/>
        <v>0</v>
      </c>
      <c r="FY181" s="124">
        <f t="shared" si="1468"/>
        <v>0</v>
      </c>
      <c r="FZ181" s="124">
        <f t="shared" si="1468"/>
        <v>0</v>
      </c>
      <c r="GA181" s="124">
        <f t="shared" si="1468"/>
        <v>0</v>
      </c>
      <c r="GB181" s="124">
        <f t="shared" si="1468"/>
        <v>0</v>
      </c>
      <c r="GC181" s="124">
        <f t="shared" si="1468"/>
        <v>0</v>
      </c>
      <c r="GD181" s="124">
        <f t="shared" si="1468"/>
        <v>0</v>
      </c>
      <c r="GE181" s="124">
        <f t="shared" ref="GE181:GF186" si="1469">IF(AND($K181=GE$9,$N181=GE$11,$AB181=GE$8,$AI181=GE$12),INDEX(i.FS_Strategy,$AC181+1,$AB181),0)</f>
        <v>0</v>
      </c>
      <c r="GF181" s="124">
        <f t="shared" si="1469"/>
        <v>0</v>
      </c>
      <c r="GG181" s="554">
        <f t="shared" ref="GG181:GI186" si="1470">IF(AND($K181=GG$9,$N181=GG$11,$AB181=GG$8),INDEX(i.FS_Strategy,$AD181+1,$AB181),0)</f>
        <v>0</v>
      </c>
      <c r="GH181" s="554">
        <f t="shared" si="1470"/>
        <v>0</v>
      </c>
      <c r="GI181" s="554">
        <f t="shared" si="1470"/>
        <v>0</v>
      </c>
      <c r="GJ181" s="125">
        <f t="shared" ref="GJ181:GV186" si="1471">IF(AND($K181=GJ$9,$N181=GJ$11,$AB181=GJ$8),INDEX(i.FS_Strategy,$AE181+1,$AB181),0)</f>
        <v>0</v>
      </c>
      <c r="GK181" s="125">
        <f t="shared" si="1471"/>
        <v>0</v>
      </c>
      <c r="GL181" s="125">
        <f t="shared" si="1471"/>
        <v>0</v>
      </c>
      <c r="GM181" s="125">
        <f t="shared" si="1471"/>
        <v>0</v>
      </c>
      <c r="GN181" s="125">
        <f t="shared" si="1471"/>
        <v>0</v>
      </c>
      <c r="GO181" s="125">
        <f t="shared" si="1471"/>
        <v>0</v>
      </c>
      <c r="GP181" s="125">
        <f t="shared" si="1471"/>
        <v>0</v>
      </c>
      <c r="GQ181" s="125">
        <f t="shared" si="1471"/>
        <v>0</v>
      </c>
      <c r="GR181" s="125">
        <f t="shared" si="1471"/>
        <v>0</v>
      </c>
      <c r="GS181" s="125">
        <f t="shared" si="1471"/>
        <v>0</v>
      </c>
      <c r="GT181" s="125">
        <f t="shared" si="1471"/>
        <v>0</v>
      </c>
      <c r="GU181" s="125">
        <f t="shared" si="1471"/>
        <v>0</v>
      </c>
      <c r="GV181" s="125">
        <f t="shared" si="1471"/>
        <v>0</v>
      </c>
      <c r="GW181" s="124">
        <f t="shared" ref="GW181:HL186" si="1472">IF(AND($K181=GW$9,$N181=GW$11,$AB181=GW$8,$AI181=GW$12),INDEX(i.FS_Strategy,$AC181+1,$AB181),0)</f>
        <v>0</v>
      </c>
      <c r="GX181" s="124">
        <f t="shared" si="1472"/>
        <v>0</v>
      </c>
      <c r="GY181" s="124">
        <f t="shared" si="1472"/>
        <v>0</v>
      </c>
      <c r="GZ181" s="124">
        <f t="shared" si="1472"/>
        <v>0</v>
      </c>
      <c r="HA181" s="124">
        <f t="shared" si="1472"/>
        <v>0</v>
      </c>
      <c r="HB181" s="124">
        <f t="shared" si="1472"/>
        <v>0</v>
      </c>
      <c r="HC181" s="124">
        <f t="shared" si="1472"/>
        <v>0</v>
      </c>
      <c r="HD181" s="124">
        <f t="shared" si="1472"/>
        <v>0</v>
      </c>
      <c r="HE181" s="124">
        <f t="shared" si="1472"/>
        <v>0</v>
      </c>
      <c r="HF181" s="124">
        <f t="shared" si="1472"/>
        <v>0</v>
      </c>
      <c r="HG181" s="124">
        <f t="shared" si="1472"/>
        <v>0</v>
      </c>
      <c r="HH181" s="124">
        <f t="shared" si="1472"/>
        <v>0</v>
      </c>
      <c r="HI181" s="124">
        <f t="shared" si="1472"/>
        <v>0</v>
      </c>
      <c r="HJ181" s="124">
        <f t="shared" si="1472"/>
        <v>0</v>
      </c>
      <c r="HK181" s="124">
        <f t="shared" si="1472"/>
        <v>0</v>
      </c>
      <c r="HL181" s="124">
        <f t="shared" si="1472"/>
        <v>0</v>
      </c>
      <c r="HM181" s="124">
        <f t="shared" ref="HM181:HN186" si="1473">IF(AND($K181=HM$9,$N181=HM$11,$AB181=HM$8,$AI181=HM$12),INDEX(i.FS_Strategy,$AC181+1,$AB181),0)</f>
        <v>0</v>
      </c>
      <c r="HN181" s="124">
        <f t="shared" si="1473"/>
        <v>0</v>
      </c>
      <c r="HO181" s="554">
        <f t="shared" ref="HO181:HQ186" si="1474">IF(AND($K181=HO$9,$N181=HO$11,$AB181=HO$8),INDEX(i.FS_Strategy,$AD181+1,$AB181),0)</f>
        <v>0</v>
      </c>
      <c r="HP181" s="554">
        <f t="shared" si="1474"/>
        <v>0</v>
      </c>
      <c r="HQ181" s="554">
        <f t="shared" si="1474"/>
        <v>0</v>
      </c>
      <c r="HR181" s="125">
        <f t="shared" ref="HR181:ID186" si="1475">IF(AND($K181=HR$9,$N181=HR$11,$AB181=HR$8),INDEX(i.FS_Strategy,$AE181+1,$AB181),0)</f>
        <v>0</v>
      </c>
      <c r="HS181" s="125">
        <f t="shared" si="1475"/>
        <v>0</v>
      </c>
      <c r="HT181" s="125">
        <f t="shared" si="1475"/>
        <v>0</v>
      </c>
      <c r="HU181" s="125">
        <f t="shared" si="1475"/>
        <v>0</v>
      </c>
      <c r="HV181" s="125">
        <f t="shared" si="1475"/>
        <v>0</v>
      </c>
      <c r="HW181" s="125">
        <f t="shared" si="1475"/>
        <v>0</v>
      </c>
      <c r="HX181" s="125">
        <f t="shared" si="1475"/>
        <v>0</v>
      </c>
      <c r="HY181" s="125">
        <f t="shared" si="1475"/>
        <v>0</v>
      </c>
      <c r="HZ181" s="125">
        <f t="shared" si="1475"/>
        <v>0</v>
      </c>
      <c r="IA181" s="125">
        <f t="shared" si="1475"/>
        <v>0</v>
      </c>
      <c r="IB181" s="125">
        <f t="shared" si="1475"/>
        <v>0</v>
      </c>
      <c r="IC181" s="125">
        <f t="shared" si="1475"/>
        <v>0</v>
      </c>
      <c r="ID181" s="125">
        <f t="shared" si="1475"/>
        <v>0</v>
      </c>
      <c r="IE181" s="5">
        <f t="shared" ref="IE181:IE186" si="1476">INDEX(i.TOL,$N181,IE$7)</f>
        <v>67</v>
      </c>
      <c r="IF181" s="9"/>
      <c r="IG181" s="5">
        <f t="shared" ref="IG181:IJ186" si="1477">INDEX(i.FlkStrctr,$M181,IG$7)</f>
        <v>1</v>
      </c>
      <c r="IH181" s="5" t="b">
        <f t="shared" si="1477"/>
        <v>0</v>
      </c>
      <c r="II181" s="19">
        <f t="shared" ref="II181:II186" ca="1" si="1478">OFFSET(II$5,$B181,0)</f>
        <v>0</v>
      </c>
      <c r="IJ181" s="5">
        <f t="shared" si="1477"/>
        <v>55</v>
      </c>
      <c r="IK181" s="5" cm="1">
        <f t="array" ref="IK181">INDEX(i.pi_yatf,$X181+1,IK$7)</f>
        <v>1</v>
      </c>
      <c r="IL181" s="19">
        <f t="shared" ref="IL181:JI186" ca="1" si="1479">OFFSET(IL$5,$B181,0)</f>
        <v>0</v>
      </c>
      <c r="IM181" s="19">
        <f t="shared" ca="1" si="1479"/>
        <v>0</v>
      </c>
      <c r="IN181" s="19">
        <f t="shared" ca="1" si="1479"/>
        <v>0</v>
      </c>
      <c r="IO181" s="19">
        <f t="shared" ca="1" si="1479"/>
        <v>0</v>
      </c>
      <c r="IP181" s="19">
        <f t="shared" ca="1" si="1479"/>
        <v>0</v>
      </c>
      <c r="IQ181" s="19">
        <f t="shared" ca="1" si="1479"/>
        <v>0</v>
      </c>
      <c r="IR181" s="19">
        <f t="shared" ca="1" si="1479"/>
        <v>0</v>
      </c>
      <c r="IS181" s="19">
        <f t="shared" ca="1" si="1479"/>
        <v>0</v>
      </c>
      <c r="IT181" s="19">
        <f t="shared" ca="1" si="1479"/>
        <v>0</v>
      </c>
      <c r="IU181" s="19">
        <f t="shared" ca="1" si="1479"/>
        <v>0</v>
      </c>
      <c r="IV181" s="19">
        <f t="shared" ca="1" si="1479"/>
        <v>0</v>
      </c>
      <c r="IW181" s="19">
        <f t="shared" ca="1" si="1479"/>
        <v>0</v>
      </c>
      <c r="IX181" s="19">
        <f t="shared" ca="1" si="1479"/>
        <v>0</v>
      </c>
      <c r="IY181" s="19">
        <f t="shared" ca="1" si="1479"/>
        <v>0</v>
      </c>
      <c r="IZ181" s="19">
        <f t="shared" ca="1" si="1479"/>
        <v>0</v>
      </c>
      <c r="JA181" s="19">
        <f t="shared" ca="1" si="1479"/>
        <v>0</v>
      </c>
      <c r="JB181" s="19">
        <f t="shared" ca="1" si="1479"/>
        <v>0</v>
      </c>
      <c r="JC181" s="19">
        <f t="shared" ca="1" si="1479"/>
        <v>0</v>
      </c>
      <c r="JD181" s="19">
        <f t="shared" ca="1" si="1479"/>
        <v>0</v>
      </c>
      <c r="JE181" s="19">
        <f t="shared" ca="1" si="1479"/>
        <v>0</v>
      </c>
      <c r="JF181" s="19">
        <f t="shared" ca="1" si="1479"/>
        <v>0</v>
      </c>
      <c r="JG181" s="19">
        <f t="shared" ca="1" si="1479"/>
        <v>1</v>
      </c>
      <c r="JH181" s="19">
        <f t="shared" ca="1" si="1479"/>
        <v>0</v>
      </c>
      <c r="JI181" s="19">
        <f t="shared" ca="1" si="1479"/>
        <v>1</v>
      </c>
      <c r="JJ181" s="9"/>
      <c r="JK181" s="5" t="b">
        <f t="shared" ref="JK181:JK186" ca="1" si="1480">IF($L181&lt;&gt;0,INDEX(i.cropgraze_inc,$L181,JK$7),OFFSET(JK$5,$B181,0))</f>
        <v>0</v>
      </c>
      <c r="JL181" s="19" t="str">
        <f t="shared" ref="JL181:JM186" ca="1" si="1481">OFFSET(JL$5,$B181,0)</f>
        <v>-</v>
      </c>
      <c r="JM181" s="19" t="str">
        <f t="shared" ca="1" si="1481"/>
        <v>-</v>
      </c>
      <c r="JN181" s="5" t="b">
        <f t="shared" ref="JN181:JP186" si="1482">($N181=JN$11)</f>
        <v>0</v>
      </c>
      <c r="JO181" s="5" t="b">
        <f t="shared" si="1482"/>
        <v>0</v>
      </c>
      <c r="JP181" s="5" t="b">
        <f t="shared" si="1482"/>
        <v>1</v>
      </c>
      <c r="JQ181" s="144">
        <f t="shared" ref="JQ181:JR186" si="1483">$O181</f>
        <v>1</v>
      </c>
      <c r="JR181" s="144">
        <f t="shared" si="1483"/>
        <v>1</v>
      </c>
      <c r="JS181" s="5" t="b">
        <f t="shared" ref="JS181:JV186" si="1484">INDEX(i_dryman,($AF181-1)*4+INDEX(i.StdELMan,($K181-1)*12+($M181-1)*3+$N181,JS$8),JS$7)</f>
        <v>0</v>
      </c>
      <c r="JT181" s="5" t="b">
        <f t="shared" si="1484"/>
        <v>1</v>
      </c>
      <c r="JU181" s="5" t="b">
        <f t="shared" si="1484"/>
        <v>1</v>
      </c>
      <c r="JV181" s="5" t="b">
        <f t="shared" si="1484"/>
        <v>0</v>
      </c>
      <c r="JW181" s="5">
        <f t="shared" ref="JW181:JX186" si="1485">INDEX(i_dryman,($AF181-1)*4+INDEX(i.StdELMan,($K181-1)*12+($M181-1)*3+$N181,JW$8),JW$7+$M181-1)</f>
        <v>1</v>
      </c>
      <c r="JX181" s="5">
        <f t="shared" si="1485"/>
        <v>0</v>
      </c>
      <c r="JY181" s="5" t="b">
        <f t="shared" ref="JY181:JY186" si="1486">AND(INDEX(i_dryman,($AF181-1)*4+INDEX(i.StdELMan,($K181-1)*12+($M181-1)*3+$N181,JY$8),JY$7),($JR181&gt;0))</f>
        <v>0</v>
      </c>
      <c r="JZ181" s="5" t="str" cm="1">
        <f t="array" aca="1" ref="JZ181" ca="1">IF(OR(KA181:KH181&lt;&gt;"-"),TRUE,"-")</f>
        <v>-</v>
      </c>
      <c r="KA181" s="19" t="str">
        <f t="shared" ref="KA181:KH186" ca="1" si="1487">OFFSET(KA$5,$B181,0)</f>
        <v>-</v>
      </c>
      <c r="KB181" s="19" t="str">
        <f t="shared" ca="1" si="1487"/>
        <v>-</v>
      </c>
      <c r="KC181" s="19" t="str">
        <f t="shared" ca="1" si="1487"/>
        <v>-</v>
      </c>
      <c r="KD181" s="19" t="str">
        <f t="shared" ca="1" si="1487"/>
        <v>-</v>
      </c>
      <c r="KE181" s="19" t="str">
        <f t="shared" ca="1" si="1487"/>
        <v>-</v>
      </c>
      <c r="KF181" s="19" t="str">
        <f t="shared" ca="1" si="1487"/>
        <v>-</v>
      </c>
      <c r="KG181" s="19" t="str">
        <f t="shared" ca="1" si="1487"/>
        <v>-</v>
      </c>
      <c r="KH181" s="19" t="str">
        <f t="shared" ca="1" si="1487"/>
        <v>-</v>
      </c>
      <c r="KI181" s="5" t="b">
        <f t="array" aca="1" ref="KI181" ca="1">IF(OR(KJ181:KP181&lt;&gt;"-"),TRUE,"-")</f>
        <v>1</v>
      </c>
      <c r="KJ181" s="19">
        <f t="shared" ref="KJ181:KS186" ca="1" si="1488">OFFSET(KJ$5,$B181,0)</f>
        <v>0</v>
      </c>
      <c r="KK181" s="19" t="str">
        <f t="shared" ca="1" si="1488"/>
        <v>-</v>
      </c>
      <c r="KL181" s="19">
        <f t="shared" ca="1" si="1488"/>
        <v>999999</v>
      </c>
      <c r="KM181" s="19">
        <f t="shared" ca="1" si="1488"/>
        <v>999999</v>
      </c>
      <c r="KN181" s="19">
        <f t="shared" ca="1" si="1488"/>
        <v>999999</v>
      </c>
      <c r="KO181" s="19">
        <f t="shared" ca="1" si="1488"/>
        <v>999999</v>
      </c>
      <c r="KP181" s="19">
        <f t="shared" ca="1" si="1488"/>
        <v>999999</v>
      </c>
      <c r="KQ181" s="19" t="str">
        <f t="shared" ca="1" si="1488"/>
        <v>-</v>
      </c>
      <c r="KR181" s="19" t="str">
        <f ca="1">OFFSET(KR$5,$B181,0)</f>
        <v>-</v>
      </c>
      <c r="KS181" s="19" t="str">
        <f ca="1">OFFSET(KS$5,$B181,0)</f>
        <v>-</v>
      </c>
      <c r="KT181" s="19" t="b">
        <f t="shared" ref="KT181:KU186" ca="1" si="1489">OFFSET(KT$5,$B181,0)</f>
        <v>1</v>
      </c>
      <c r="KU181" s="19">
        <f t="shared" ca="1" si="1489"/>
        <v>0</v>
      </c>
      <c r="KV181" s="5" t="str">
        <f t="shared" ref="KV181:KY186" si="1490">INDEX(i.FlkStrctr,$M181,KV$7)</f>
        <v>-</v>
      </c>
      <c r="KW181" s="5" t="str">
        <f t="shared" si="1490"/>
        <v>-</v>
      </c>
      <c r="KX181" s="5" t="str">
        <f t="shared" si="1490"/>
        <v>-</v>
      </c>
      <c r="KY181" s="5" t="str">
        <f t="shared" si="1490"/>
        <v>-</v>
      </c>
      <c r="KZ181" s="19" t="str">
        <f t="shared" ref="KZ181:LO186" ca="1" si="1491">OFFSET(KZ$5,$B181,0)</f>
        <v>-</v>
      </c>
      <c r="LA181" s="19" t="str">
        <f t="shared" ca="1" si="1491"/>
        <v>-</v>
      </c>
      <c r="LB181" s="19" t="str">
        <f t="shared" ca="1" si="1491"/>
        <v>-</v>
      </c>
      <c r="LC181" s="19" t="str">
        <f t="shared" ca="1" si="1491"/>
        <v>-</v>
      </c>
      <c r="LD181" s="19" t="str">
        <f t="shared" ca="1" si="1491"/>
        <v>-</v>
      </c>
      <c r="LE181" s="19" t="str">
        <f t="shared" ca="1" si="1491"/>
        <v>-</v>
      </c>
      <c r="LF181" s="19" t="str">
        <f t="shared" ca="1" si="1491"/>
        <v>-</v>
      </c>
      <c r="LG181" s="5" t="str">
        <f t="shared" ref="LG181:LL186" si="1492">INDEX(i.FlkStrctr,$M181,LG$7)</f>
        <v>-</v>
      </c>
      <c r="LH181" s="5">
        <f t="shared" si="1492"/>
        <v>500</v>
      </c>
      <c r="LI181" s="5">
        <f t="shared" si="1492"/>
        <v>500</v>
      </c>
      <c r="LJ181" s="5" t="str">
        <f t="shared" si="1492"/>
        <v>-</v>
      </c>
      <c r="LK181" s="5" t="str" cm="1">
        <f t="array" ref="LK181">INDEX(i.meatgrid,$Q181,LK$7)</f>
        <v>-</v>
      </c>
      <c r="LL181" s="5" t="str">
        <f t="shared" si="1492"/>
        <v>-</v>
      </c>
      <c r="LM181" s="5">
        <f t="shared" ref="LM181:LM186" si="1493">INDEX(i.conservation,$W181+1,$N181)</f>
        <v>1</v>
      </c>
      <c r="LN181" s="9"/>
      <c r="LO181" s="19">
        <f t="shared" ca="1" si="1491"/>
        <v>70</v>
      </c>
      <c r="LP181" s="19">
        <f t="shared" ref="LP181:LR186" ca="1" si="1494">OFFSET(LP$5,$B181,0)</f>
        <v>50</v>
      </c>
      <c r="LQ181" s="19">
        <f t="shared" ca="1" si="1494"/>
        <v>80</v>
      </c>
      <c r="LR181" s="19">
        <f t="shared" ca="1" si="1494"/>
        <v>50</v>
      </c>
      <c r="LS181" s="5" t="b" cm="1">
        <f t="array" ref="LS181">INDEX(i.meatgrid,$Q181,LS$7)</f>
        <v>1</v>
      </c>
      <c r="LT181" s="5" t="b" cm="1">
        <f t="array" ref="LT181">INDEX(i.meatgrid,$Q181,LT$7)</f>
        <v>0</v>
      </c>
      <c r="LU181" s="5" t="str" cm="1">
        <f t="array" ref="LU181">INDEX(i.meatgrid,$Q181,LU$7)</f>
        <v>-</v>
      </c>
      <c r="LV181" s="5" t="str" cm="1">
        <f t="array" ref="LV181">INDEX(i.meatgrid,$Q181,LV$7)</f>
        <v>-</v>
      </c>
      <c r="LW181" s="5">
        <f t="shared" ref="LW181:LW186" si="1495">INDEX(i.WoolPrices,$R181,LW$7)</f>
        <v>1</v>
      </c>
      <c r="LX181" s="5">
        <f t="shared" ref="LX181:LX186" si="1496">INDEX(i.MeatPrices,$S181,LX$7)</f>
        <v>1</v>
      </c>
      <c r="LY181" s="5" cm="1">
        <f t="array" ref="LY181">INDEX(i.meatgrid,$Q181,LY$7)</f>
        <v>1</v>
      </c>
      <c r="LZ181" s="5" cm="1">
        <f t="array" ref="LZ181">INDEX(i.meatgrid,$Q181,LZ$7)</f>
        <v>1</v>
      </c>
      <c r="MA181" s="5" cm="1">
        <f t="array" ref="MA181">INDEX(i.meatgrid,$Q181,MA$7)</f>
        <v>1</v>
      </c>
      <c r="MB181" s="5" cm="1">
        <f t="array" ref="MB181">INDEX(i.meatgrid,$Q181,MB$7)</f>
        <v>0</v>
      </c>
      <c r="MC181" s="5" cm="1">
        <f t="array" ref="MC181">INDEX(i.meatgrid,$Q181,MC$7)</f>
        <v>1</v>
      </c>
      <c r="MD181" s="5" cm="1">
        <f t="array" ref="MD181">INDEX(i.meatgrid,$Q181,MD$7)</f>
        <v>1</v>
      </c>
      <c r="ME181" s="5" cm="1">
        <f t="array" ref="ME181">INDEX(i.meatgrid,$Q181,ME$7)</f>
        <v>1</v>
      </c>
      <c r="MF181" s="5" cm="1">
        <f t="array" ref="MF181">INDEX(i.meatgrid,$Q181,MF$7)</f>
        <v>1</v>
      </c>
      <c r="MG181" s="5">
        <f t="shared" ref="MG181:MG186" si="1497">INDEX(i.GrainPrices,$T181,MG$7)</f>
        <v>1</v>
      </c>
      <c r="MH181" s="9"/>
      <c r="MI181" s="19" t="b">
        <f t="shared" ref="MI181:MX186" ca="1" si="1498">OFFSET(MI$5,$B181,0)</f>
        <v>0</v>
      </c>
      <c r="MJ181" s="19" t="b">
        <f t="shared" ca="1" si="1498"/>
        <v>0</v>
      </c>
      <c r="MK181" s="19">
        <f t="shared" ca="1" si="1498"/>
        <v>1</v>
      </c>
      <c r="ML181" s="19">
        <f t="shared" ca="1" si="1498"/>
        <v>0.75</v>
      </c>
      <c r="MM181" s="19">
        <f t="shared" ca="1" si="1498"/>
        <v>0.75</v>
      </c>
      <c r="MN181" s="19">
        <f t="shared" ca="1" si="1498"/>
        <v>0.8</v>
      </c>
      <c r="MO181" s="19">
        <f t="shared" ca="1" si="1498"/>
        <v>0.82499999999999996</v>
      </c>
      <c r="MP181" s="19">
        <f t="shared" ca="1" si="1498"/>
        <v>0.875</v>
      </c>
      <c r="MQ181" s="19">
        <f t="shared" ca="1" si="1498"/>
        <v>0.9</v>
      </c>
      <c r="MR181" s="19">
        <f t="shared" ca="1" si="1498"/>
        <v>1</v>
      </c>
      <c r="MS181" s="19">
        <f t="shared" ca="1" si="1498"/>
        <v>0.875</v>
      </c>
      <c r="MT181" s="19" t="b">
        <f t="shared" ca="1" si="1498"/>
        <v>1</v>
      </c>
      <c r="MU181" s="19">
        <f t="shared" ca="1" si="1498"/>
        <v>74.989999999999995</v>
      </c>
      <c r="MV181" s="19" t="str">
        <f t="shared" ca="1" si="1498"/>
        <v>-</v>
      </c>
      <c r="MW181" s="19" t="str">
        <f t="shared" ca="1" si="1498"/>
        <v>-</v>
      </c>
      <c r="MX181" s="19" t="str">
        <f t="shared" ca="1" si="1498"/>
        <v>-</v>
      </c>
      <c r="MY181" s="19" t="str">
        <f t="shared" ref="MY181:ON186" ca="1" si="1499">OFFSET(MY$5,$B181,0)</f>
        <v>-</v>
      </c>
      <c r="MZ181" s="19" t="str">
        <f t="shared" ca="1" si="1499"/>
        <v>-</v>
      </c>
      <c r="NA181" s="19" t="str">
        <f t="shared" ca="1" si="1499"/>
        <v>-</v>
      </c>
      <c r="NB181" s="19" t="str">
        <f t="shared" ca="1" si="1499"/>
        <v>-</v>
      </c>
      <c r="NC181" s="19">
        <f t="shared" ca="1" si="1499"/>
        <v>36.99</v>
      </c>
      <c r="ND181" s="19">
        <f t="shared" ca="1" si="1499"/>
        <v>36.99</v>
      </c>
      <c r="NE181" s="19" t="str">
        <f t="shared" ca="1" si="1499"/>
        <v>-</v>
      </c>
      <c r="NF181" s="19" t="str">
        <f t="shared" ca="1" si="1499"/>
        <v>-</v>
      </c>
      <c r="NG181" s="19" t="str">
        <f t="shared" ca="1" si="1499"/>
        <v>-</v>
      </c>
      <c r="NH181" s="19" t="str">
        <f t="shared" ca="1" si="1499"/>
        <v>-</v>
      </c>
      <c r="NI181" s="19" t="str">
        <f t="shared" ca="1" si="1499"/>
        <v>-</v>
      </c>
      <c r="NJ181" s="19">
        <f t="shared" ca="1" si="1499"/>
        <v>49.99</v>
      </c>
      <c r="NK181" s="19">
        <f t="shared" ca="1" si="1499"/>
        <v>49.99</v>
      </c>
      <c r="NL181" s="19">
        <f t="shared" ca="1" si="1499"/>
        <v>49.99</v>
      </c>
      <c r="NM181" s="19">
        <f t="shared" ca="1" si="1499"/>
        <v>49.99</v>
      </c>
      <c r="NN181" s="19">
        <f t="shared" ca="1" si="1499"/>
        <v>49.99</v>
      </c>
      <c r="NO181" s="19">
        <f t="shared" ca="1" si="1499"/>
        <v>49.99</v>
      </c>
      <c r="NP181" s="19">
        <f t="shared" ca="1" si="1499"/>
        <v>49.99</v>
      </c>
      <c r="NQ181" s="19">
        <f t="shared" ca="1" si="1499"/>
        <v>49.99</v>
      </c>
      <c r="NR181" s="19">
        <f t="shared" ca="1" si="1499"/>
        <v>412.99</v>
      </c>
      <c r="NS181" s="19">
        <f t="shared" ca="1" si="1499"/>
        <v>412.99</v>
      </c>
      <c r="NT181" s="19" t="str">
        <f t="shared" ca="1" si="1499"/>
        <v>-</v>
      </c>
      <c r="NU181" s="19" t="str">
        <f t="shared" ca="1" si="1499"/>
        <v>-</v>
      </c>
      <c r="NV181" s="19" t="str">
        <f t="shared" ca="1" si="1499"/>
        <v>-</v>
      </c>
      <c r="NW181" s="19" t="str">
        <f t="shared" ca="1" si="1499"/>
        <v>-</v>
      </c>
      <c r="NX181" s="19" t="str">
        <f t="shared" ca="1" si="1499"/>
        <v>-</v>
      </c>
      <c r="NY181" s="19">
        <f t="shared" ca="1" si="1499"/>
        <v>6.8900000000000006</v>
      </c>
      <c r="NZ181" s="19">
        <f t="shared" ca="1" si="1499"/>
        <v>6.8900000000000006</v>
      </c>
      <c r="OA181" s="19">
        <f t="shared" ca="1" si="1499"/>
        <v>6.8900000000000006</v>
      </c>
      <c r="OB181" s="19">
        <f t="shared" ca="1" si="1499"/>
        <v>6.8900000000000006</v>
      </c>
      <c r="OC181" s="19">
        <f t="shared" ca="1" si="1499"/>
        <v>6.8900000000000006</v>
      </c>
      <c r="OD181" s="19">
        <f t="shared" ca="1" si="1499"/>
        <v>6.8900000000000006</v>
      </c>
      <c r="OE181" s="19">
        <f t="shared" ca="1" si="1499"/>
        <v>6.8900000000000006</v>
      </c>
      <c r="OF181" s="19">
        <f t="shared" ca="1" si="1499"/>
        <v>6.8900000000000006</v>
      </c>
      <c r="OG181" s="19">
        <f t="shared" ca="1" si="1499"/>
        <v>346.99</v>
      </c>
      <c r="OH181" s="19">
        <f t="shared" ca="1" si="1499"/>
        <v>346.99</v>
      </c>
      <c r="OI181" s="19" t="str">
        <f t="shared" ca="1" si="1499"/>
        <v>-</v>
      </c>
      <c r="OJ181" s="19" t="str">
        <f t="shared" ca="1" si="1499"/>
        <v>-</v>
      </c>
      <c r="OK181" s="19" t="str">
        <f t="shared" ca="1" si="1499"/>
        <v>-</v>
      </c>
      <c r="OL181" s="19" t="str">
        <f t="shared" ca="1" si="1499"/>
        <v>-</v>
      </c>
      <c r="OM181" s="19" t="str">
        <f t="shared" ca="1" si="1499"/>
        <v>-</v>
      </c>
      <c r="ON181" s="19">
        <f t="shared" ca="1" si="1499"/>
        <v>0</v>
      </c>
      <c r="OO181" s="24">
        <v>0</v>
      </c>
    </row>
    <row r="182" spans="1:405" outlineLevel="1">
      <c r="A182" s="21">
        <f t="shared" si="158"/>
        <v>177</v>
      </c>
      <c r="B182" s="21">
        <f>$A$24</f>
        <v>19</v>
      </c>
      <c r="C182">
        <v>111</v>
      </c>
      <c r="D182" s="144" t="str">
        <f t="shared" ca="1" si="1444"/>
        <v>GSM</v>
      </c>
      <c r="E182" t="b">
        <v>0</v>
      </c>
      <c r="F182" t="b">
        <v>0</v>
      </c>
      <c r="G182" t="b">
        <f t="shared" ref="G182:G186" si="1500">E182</f>
        <v>0</v>
      </c>
      <c r="H182" s="237">
        <f t="shared" ref="H182:L186" ca="1" si="1501">OFFSET(H182,-1,0)</f>
        <v>1</v>
      </c>
      <c r="I182" s="237">
        <f t="shared" ca="1" si="1501"/>
        <v>1</v>
      </c>
      <c r="J182" s="237" t="str">
        <f t="shared" ca="1" si="1501"/>
        <v/>
      </c>
      <c r="K182" s="237">
        <f t="shared" ca="1" si="1501"/>
        <v>2</v>
      </c>
      <c r="L182" s="237">
        <f t="shared" ca="1" si="1501"/>
        <v>2</v>
      </c>
      <c r="M182" s="182">
        <f t="array" aca="1" ref="M182" ca="1">MAX(M$22,MOD(M181+1*AND(N182:$V182=N$22:$V$22),M$23+1))</f>
        <v>2</v>
      </c>
      <c r="N182" s="182">
        <f t="array" aca="1" ref="N182" ca="1">MAX(N$22,MOD(N181+1*AND(O182:$V182=O$22:$V$22),N$23+1))</f>
        <v>3</v>
      </c>
      <c r="O182" s="237">
        <f ca="1">OFFSET(O182,-1,0)</f>
        <v>1</v>
      </c>
      <c r="P182" s="237">
        <f ca="1">OFFSET(P182,-1,0)</f>
        <v>1</v>
      </c>
      <c r="Q182" s="29">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445"/>
        <v>2</v>
      </c>
      <c r="AH182" s="5">
        <f t="shared" ca="1" si="1445"/>
        <v>0</v>
      </c>
      <c r="AI182" s="5">
        <f t="shared" ca="1" si="1446"/>
        <v>1</v>
      </c>
      <c r="AJ182" s="218"/>
      <c r="AK182" s="218"/>
      <c r="AL182" s="366" t="str">
        <f ca="1">TEXT(LEFT(OFFSET(AL182,-1,0),5)+1,"00000")&amp;MID(OFFSET(AL182,-1,0),6,FIND(" ",OFFSET(AL182,-1,0),7)-5)
&amp; $D182           &amp; " Day"&amp;INDEX(i.DOY,$N182,1)              &amp; IF($IG182=0," FWM","")&amp;IF($IG182=1," MWM","")&amp;IF($IG182=5," Mat","")&amp;IF($IH182=TRUE,"&amp;BBT","    ")
&amp;INDEX(DataMaster!$B$98:$B$104,$Q182,0)    &amp; " WP"&amp;TEXT($LW182*100,"000p")           &amp; " MP"&amp;TEXT($LX182*100,"000p")           &amp; " GP"&amp;TEXT($MG182*100,"000p")
&amp; " (F"&amp;3+COUNTIF($CV182:$CY182,TRUE)&amp;3&amp;"N"&amp;$DM182&amp;$DN182&amp;")"</f>
        <v>00002 SE_ashley_lw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447"/>
        <v>1</v>
      </c>
      <c r="AY182" s="5" t="str">
        <f t="shared" ca="1" si="1447"/>
        <v>-</v>
      </c>
      <c r="AZ182" s="5" t="str">
        <f t="shared" ca="1" si="1447"/>
        <v>-</v>
      </c>
      <c r="BA182" s="5" t="str">
        <f t="shared" ca="1" si="1447"/>
        <v>-</v>
      </c>
      <c r="BB182" s="5" t="b">
        <f t="shared" ca="1" si="1447"/>
        <v>0</v>
      </c>
      <c r="BC182" s="144">
        <f t="shared" ca="1" si="1447"/>
        <v>0.25</v>
      </c>
      <c r="BD182" s="19" t="b">
        <f t="shared" ca="1" si="1448"/>
        <v>1</v>
      </c>
      <c r="BE182" s="9"/>
      <c r="BF182" s="5" t="str">
        <f t="shared" ca="1" si="1449"/>
        <v>-</v>
      </c>
      <c r="BG182" s="19" t="str">
        <f t="shared" ca="1" si="1450"/>
        <v>-</v>
      </c>
      <c r="BH182" s="19" t="str">
        <f t="shared" ca="1" si="1450"/>
        <v>-</v>
      </c>
      <c r="BI182" s="19" t="str">
        <f t="shared" ca="1" si="1450"/>
        <v>-</v>
      </c>
      <c r="BJ182" s="5" t="str">
        <f t="shared" ca="1" si="1451"/>
        <v>-</v>
      </c>
      <c r="BK182" s="19" t="str">
        <f t="shared" ca="1" si="1452"/>
        <v>-</v>
      </c>
      <c r="BL182" s="5" t="str">
        <f t="shared" ca="1" si="1453"/>
        <v>-</v>
      </c>
      <c r="BM182" s="19" t="str">
        <f t="shared" ca="1" si="1454"/>
        <v>-</v>
      </c>
      <c r="BN182" s="19" t="str">
        <f t="shared" ca="1" si="1454"/>
        <v>-</v>
      </c>
      <c r="BO182" s="19" t="str">
        <f t="shared" ca="1" si="1454"/>
        <v>-</v>
      </c>
      <c r="BP182" s="5" t="str">
        <f t="shared" ca="1" si="1455"/>
        <v>-</v>
      </c>
      <c r="BQ182" s="9"/>
      <c r="BR182" s="5" t="b">
        <f t="shared" ca="1" si="1456"/>
        <v>0</v>
      </c>
      <c r="BS182" s="5" t="str">
        <f t="shared" ca="1" si="1457"/>
        <v>-</v>
      </c>
      <c r="BT182" s="5" t="str">
        <f t="shared" ca="1" si="1458"/>
        <v>-</v>
      </c>
      <c r="BU182" s="5" t="str">
        <f t="shared" ca="1" si="1458"/>
        <v>-</v>
      </c>
      <c r="BV182" s="5" t="str">
        <f t="shared" ca="1" si="1458"/>
        <v>-</v>
      </c>
      <c r="BW182" s="5" t="str">
        <f t="shared" ca="1" si="1458"/>
        <v>-</v>
      </c>
      <c r="BX182" s="5" t="str">
        <f t="shared" ca="1" si="1458"/>
        <v>-</v>
      </c>
      <c r="BY182" s="5" t="str">
        <f t="shared" ca="1" si="1458"/>
        <v>-</v>
      </c>
      <c r="BZ182" s="5" t="str">
        <f t="shared" ca="1" si="1458"/>
        <v>-</v>
      </c>
      <c r="CA182" s="5" t="str">
        <f t="shared" ca="1" si="1458"/>
        <v>-</v>
      </c>
      <c r="CB182" s="9"/>
      <c r="CC182" s="237" t="b">
        <f ca="1">OFFSET(CC182,-1,0)</f>
        <v>1</v>
      </c>
      <c r="CD182" s="237" t="b">
        <f ca="1">OFFSET(CD182,-1,0)</f>
        <v>1</v>
      </c>
      <c r="CE182" s="237" t="b">
        <f ca="1">OFFSET(CE182,-1,0)</f>
        <v>1</v>
      </c>
      <c r="CF182" s="12">
        <v>203</v>
      </c>
      <c r="CG182" s="144" t="b">
        <f ca="1">NOT(CE182)</f>
        <v>0</v>
      </c>
      <c r="CH182" s="12" t="s">
        <v>34</v>
      </c>
      <c r="CI182" s="19" t="str">
        <f t="shared" ca="1" si="1459"/>
        <v>-</v>
      </c>
      <c r="CJ182" s="19" t="str">
        <f t="shared" ca="1" si="1459"/>
        <v>-</v>
      </c>
      <c r="CK182" s="19" t="str">
        <f t="shared" ca="1" si="1459"/>
        <v>-</v>
      </c>
      <c r="CL182" s="19">
        <f t="shared" ca="1" si="1459"/>
        <v>1</v>
      </c>
      <c r="CM182" s="19">
        <f t="shared" ca="1" si="1459"/>
        <v>1</v>
      </c>
      <c r="CN182" s="9"/>
      <c r="CO182" s="444">
        <f t="shared" ca="1" si="1460"/>
        <v>652</v>
      </c>
      <c r="CP182" s="444">
        <f t="shared" ca="1" si="1460"/>
        <v>686</v>
      </c>
      <c r="CQ182" s="444">
        <f t="shared" ca="1" si="1460"/>
        <v>721</v>
      </c>
      <c r="CR182" s="152">
        <f t="shared" ca="1" si="1461"/>
        <v>378</v>
      </c>
      <c r="CS182" s="152">
        <f t="shared" ca="1" si="1461"/>
        <v>413</v>
      </c>
      <c r="CT182" s="152">
        <f t="shared" ca="1" si="1461"/>
        <v>448</v>
      </c>
      <c r="CU182" s="19" t="str">
        <f t="shared" ca="1" si="1462"/>
        <v>-</v>
      </c>
      <c r="CV182" s="19" t="str">
        <f t="shared" ca="1" si="1462"/>
        <v>-</v>
      </c>
      <c r="CW182" s="19" t="str">
        <f t="shared" ca="1" si="1462"/>
        <v>-</v>
      </c>
      <c r="CX182" s="19" t="str">
        <f t="shared" ca="1" si="1462"/>
        <v>-</v>
      </c>
      <c r="CY182" s="19" t="str">
        <f t="shared" ca="1" si="1462"/>
        <v>-</v>
      </c>
      <c r="CZ182" s="19" t="b">
        <f ca="1">OFFSET(CZ$5,$B182,0)</f>
        <v>1</v>
      </c>
      <c r="DA182" s="19">
        <f t="shared" ca="1" si="1462"/>
        <v>0</v>
      </c>
      <c r="DB182" s="19">
        <f t="shared" ca="1" si="1462"/>
        <v>0</v>
      </c>
      <c r="DC182" s="19">
        <f t="shared" ca="1" si="1462"/>
        <v>0</v>
      </c>
      <c r="DD182" s="19">
        <f t="shared" ca="1" si="1462"/>
        <v>0</v>
      </c>
      <c r="DE182" s="19">
        <f t="shared" ca="1" si="1462"/>
        <v>0</v>
      </c>
      <c r="DF182" s="19">
        <f t="shared" ca="1" si="1462"/>
        <v>0</v>
      </c>
      <c r="DG182" s="19">
        <f t="shared" ca="1" si="1462"/>
        <v>0</v>
      </c>
      <c r="DH182" s="19">
        <f t="shared" ca="1" si="1462"/>
        <v>0</v>
      </c>
      <c r="DI182" s="19">
        <f t="shared" ca="1" si="1462"/>
        <v>0</v>
      </c>
      <c r="DJ182" s="19">
        <f t="shared" ca="1" si="1462"/>
        <v>0</v>
      </c>
      <c r="DK182" s="19">
        <f t="shared" ca="1" si="1463"/>
        <v>0</v>
      </c>
      <c r="DL182" s="19">
        <f t="shared" ca="1" si="1463"/>
        <v>0</v>
      </c>
      <c r="DM182" s="19">
        <f t="shared" ca="1" si="1463"/>
        <v>1</v>
      </c>
      <c r="DN182" s="19">
        <f t="shared" ca="1" si="1463"/>
        <v>1</v>
      </c>
      <c r="DO182" s="19">
        <f t="shared" ca="1" si="1463"/>
        <v>0</v>
      </c>
      <c r="DP182" s="19" t="str">
        <f t="shared" ca="1" si="1463"/>
        <v>-</v>
      </c>
      <c r="DQ182" s="19" t="str">
        <f t="shared" ca="1" si="1463"/>
        <v>-</v>
      </c>
      <c r="DR182" s="19" t="str">
        <f t="shared" ca="1" si="1463"/>
        <v>-</v>
      </c>
      <c r="DS182" s="19" t="str">
        <f t="shared" ca="1" si="1463"/>
        <v>-</v>
      </c>
      <c r="DT182" s="19" t="str">
        <f t="shared" ca="1" si="1463"/>
        <v>-</v>
      </c>
      <c r="DU182" s="19">
        <f t="shared" ca="1" si="1463"/>
        <v>0</v>
      </c>
      <c r="DV182" s="19" t="str">
        <f t="shared" ca="1" si="1463"/>
        <v>-</v>
      </c>
      <c r="DW182" s="19" t="str">
        <f t="shared" ca="1" si="1463"/>
        <v>-</v>
      </c>
      <c r="DX182" s="19" t="str">
        <f t="shared" ca="1" si="1463"/>
        <v>-</v>
      </c>
      <c r="DY182" s="19" t="str">
        <f t="shared" ca="1" si="1463"/>
        <v>-</v>
      </c>
      <c r="DZ182" s="19" t="str">
        <f t="shared" ca="1" si="1463"/>
        <v>-</v>
      </c>
      <c r="EA182" s="19" t="str">
        <f t="shared" ca="1" si="1463"/>
        <v>-</v>
      </c>
      <c r="EB182" s="19" t="str">
        <f t="shared" ca="1" si="1463"/>
        <v>-</v>
      </c>
      <c r="EC182" s="19" t="str">
        <f t="shared" ca="1" si="1463"/>
        <v>-</v>
      </c>
      <c r="ED182" s="19">
        <f t="shared" ca="1" si="1463"/>
        <v>0</v>
      </c>
      <c r="EE182" s="444">
        <f t="shared" ca="1" si="1464"/>
        <v>0</v>
      </c>
      <c r="EF182" s="444">
        <f t="shared" ca="1" si="1464"/>
        <v>0</v>
      </c>
      <c r="EG182" s="124">
        <f t="shared" ca="1" si="1465"/>
        <v>0</v>
      </c>
      <c r="EH182" s="124">
        <f t="shared" ca="1" si="1465"/>
        <v>0</v>
      </c>
      <c r="EI182" s="124">
        <f t="shared" ca="1" si="1465"/>
        <v>0</v>
      </c>
      <c r="EJ182" s="124">
        <f t="shared" ca="1" si="1465"/>
        <v>0</v>
      </c>
      <c r="EK182" s="124">
        <f t="shared" ca="1" si="1465"/>
        <v>0</v>
      </c>
      <c r="EL182" s="124">
        <f t="shared" ca="1" si="1465"/>
        <v>0</v>
      </c>
      <c r="EM182" s="124">
        <f t="shared" ca="1" si="1465"/>
        <v>0</v>
      </c>
      <c r="EN182" s="124">
        <f t="shared" ca="1" si="1465"/>
        <v>0</v>
      </c>
      <c r="EO182" s="124">
        <f t="shared" ca="1" si="1465"/>
        <v>0</v>
      </c>
      <c r="EP182" s="124">
        <f t="shared" ca="1" si="1465"/>
        <v>0</v>
      </c>
      <c r="EQ182" s="124">
        <f t="shared" ca="1" si="1465"/>
        <v>0</v>
      </c>
      <c r="ER182" s="124">
        <f t="shared" ca="1" si="1465"/>
        <v>0</v>
      </c>
      <c r="ES182" s="124">
        <f t="shared" ca="1" si="1465"/>
        <v>0</v>
      </c>
      <c r="ET182" s="124">
        <f t="shared" ca="1" si="1465"/>
        <v>0</v>
      </c>
      <c r="EU182" s="124">
        <f t="shared" ca="1" si="1465"/>
        <v>0</v>
      </c>
      <c r="EV182" s="124">
        <f t="shared" ca="1" si="1465"/>
        <v>0</v>
      </c>
      <c r="EW182" s="124">
        <f t="shared" ca="1" si="1466"/>
        <v>0</v>
      </c>
      <c r="EX182" s="124">
        <f t="shared" ca="1" si="1466"/>
        <v>0</v>
      </c>
      <c r="EY182" s="554">
        <f t="shared" ca="1" si="1467"/>
        <v>0</v>
      </c>
      <c r="EZ182" s="554">
        <f t="shared" ca="1" si="1467"/>
        <v>0</v>
      </c>
      <c r="FA182" s="554">
        <f t="shared" ca="1" si="1467"/>
        <v>0</v>
      </c>
      <c r="FB182" s="125">
        <f t="shared" ca="1" si="1467"/>
        <v>0</v>
      </c>
      <c r="FC182" s="125">
        <f t="shared" ca="1" si="1467"/>
        <v>0</v>
      </c>
      <c r="FD182" s="125">
        <f t="shared" ca="1" si="1467"/>
        <v>0</v>
      </c>
      <c r="FE182" s="125">
        <f t="shared" ca="1" si="1467"/>
        <v>0</v>
      </c>
      <c r="FF182" s="125">
        <f t="shared" ca="1" si="1467"/>
        <v>0</v>
      </c>
      <c r="FG182" s="125">
        <f t="shared" ca="1" si="1467"/>
        <v>0</v>
      </c>
      <c r="FH182" s="125">
        <f t="shared" ca="1" si="1467"/>
        <v>0</v>
      </c>
      <c r="FI182" s="125">
        <f t="shared" ca="1" si="1467"/>
        <v>0</v>
      </c>
      <c r="FJ182" s="125">
        <f t="shared" ca="1" si="1467"/>
        <v>0</v>
      </c>
      <c r="FK182" s="125">
        <f t="shared" ca="1" si="1467"/>
        <v>0</v>
      </c>
      <c r="FL182" s="125">
        <f t="shared" ca="1" si="1467"/>
        <v>0</v>
      </c>
      <c r="FM182" s="125">
        <f t="shared" ca="1" si="1467"/>
        <v>0</v>
      </c>
      <c r="FN182" s="125">
        <f t="shared" ca="1" si="1467"/>
        <v>0</v>
      </c>
      <c r="FO182" s="124">
        <f t="shared" ca="1" si="1468"/>
        <v>0</v>
      </c>
      <c r="FP182" s="124">
        <f t="shared" ca="1" si="1468"/>
        <v>0</v>
      </c>
      <c r="FQ182" s="124">
        <f t="shared" ca="1" si="1468"/>
        <v>0</v>
      </c>
      <c r="FR182" s="124">
        <f t="shared" ca="1" si="1468"/>
        <v>0</v>
      </c>
      <c r="FS182" s="124">
        <f t="shared" ca="1" si="1468"/>
        <v>0</v>
      </c>
      <c r="FT182" s="124">
        <f t="shared" ca="1" si="1468"/>
        <v>0</v>
      </c>
      <c r="FU182" s="124">
        <f t="shared" ca="1" si="1468"/>
        <v>0</v>
      </c>
      <c r="FV182" s="124">
        <f t="shared" ca="1" si="1468"/>
        <v>0</v>
      </c>
      <c r="FW182" s="124">
        <f t="shared" ca="1" si="1468"/>
        <v>0</v>
      </c>
      <c r="FX182" s="124">
        <f t="shared" ca="1" si="1468"/>
        <v>0</v>
      </c>
      <c r="FY182" s="124">
        <f t="shared" ca="1" si="1468"/>
        <v>0</v>
      </c>
      <c r="FZ182" s="124">
        <f t="shared" ca="1" si="1468"/>
        <v>0</v>
      </c>
      <c r="GA182" s="124">
        <f t="shared" ca="1" si="1468"/>
        <v>0</v>
      </c>
      <c r="GB182" s="124">
        <f t="shared" ca="1" si="1468"/>
        <v>0</v>
      </c>
      <c r="GC182" s="124">
        <f t="shared" ca="1" si="1468"/>
        <v>0</v>
      </c>
      <c r="GD182" s="124">
        <f t="shared" ca="1" si="1468"/>
        <v>0</v>
      </c>
      <c r="GE182" s="124">
        <f t="shared" ca="1" si="1469"/>
        <v>0</v>
      </c>
      <c r="GF182" s="124">
        <f t="shared" ca="1" si="1469"/>
        <v>0</v>
      </c>
      <c r="GG182" s="554">
        <f t="shared" ca="1" si="1470"/>
        <v>0</v>
      </c>
      <c r="GH182" s="554">
        <f t="shared" ca="1" si="1470"/>
        <v>0</v>
      </c>
      <c r="GI182" s="554">
        <f t="shared" ca="1" si="1470"/>
        <v>0</v>
      </c>
      <c r="GJ182" s="125">
        <f t="shared" ca="1" si="1471"/>
        <v>0</v>
      </c>
      <c r="GK182" s="125">
        <f t="shared" ca="1" si="1471"/>
        <v>0</v>
      </c>
      <c r="GL182" s="125">
        <f t="shared" ca="1" si="1471"/>
        <v>0</v>
      </c>
      <c r="GM182" s="125">
        <f t="shared" ca="1" si="1471"/>
        <v>0</v>
      </c>
      <c r="GN182" s="125">
        <f t="shared" ca="1" si="1471"/>
        <v>0</v>
      </c>
      <c r="GO182" s="125">
        <f t="shared" ca="1" si="1471"/>
        <v>0</v>
      </c>
      <c r="GP182" s="125">
        <f t="shared" ca="1" si="1471"/>
        <v>0</v>
      </c>
      <c r="GQ182" s="125">
        <f t="shared" ca="1" si="1471"/>
        <v>0</v>
      </c>
      <c r="GR182" s="125">
        <f t="shared" ca="1" si="1471"/>
        <v>0</v>
      </c>
      <c r="GS182" s="125">
        <f t="shared" ca="1" si="1471"/>
        <v>0</v>
      </c>
      <c r="GT182" s="125">
        <f t="shared" ca="1" si="1471"/>
        <v>0</v>
      </c>
      <c r="GU182" s="125">
        <f t="shared" ca="1" si="1471"/>
        <v>0</v>
      </c>
      <c r="GV182" s="125">
        <f t="shared" ca="1" si="1471"/>
        <v>0</v>
      </c>
      <c r="GW182" s="124">
        <f t="shared" ca="1" si="1472"/>
        <v>0</v>
      </c>
      <c r="GX182" s="124">
        <f t="shared" ca="1" si="1472"/>
        <v>0</v>
      </c>
      <c r="GY182" s="124">
        <f t="shared" ca="1" si="1472"/>
        <v>0</v>
      </c>
      <c r="GZ182" s="124">
        <f t="shared" ca="1" si="1472"/>
        <v>0</v>
      </c>
      <c r="HA182" s="124">
        <f t="shared" ca="1" si="1472"/>
        <v>0</v>
      </c>
      <c r="HB182" s="124">
        <f t="shared" ca="1" si="1472"/>
        <v>0</v>
      </c>
      <c r="HC182" s="124">
        <f t="shared" ca="1" si="1472"/>
        <v>0</v>
      </c>
      <c r="HD182" s="124">
        <f t="shared" ca="1" si="1472"/>
        <v>0</v>
      </c>
      <c r="HE182" s="124">
        <f t="shared" ca="1" si="1472"/>
        <v>0</v>
      </c>
      <c r="HF182" s="124">
        <f t="shared" ca="1" si="1472"/>
        <v>0</v>
      </c>
      <c r="HG182" s="124">
        <f t="shared" ca="1" si="1472"/>
        <v>0</v>
      </c>
      <c r="HH182" s="124">
        <f t="shared" ca="1" si="1472"/>
        <v>0</v>
      </c>
      <c r="HI182" s="124">
        <f t="shared" ca="1" si="1472"/>
        <v>0</v>
      </c>
      <c r="HJ182" s="124">
        <f t="shared" ca="1" si="1472"/>
        <v>0</v>
      </c>
      <c r="HK182" s="124">
        <f t="shared" ca="1" si="1472"/>
        <v>0</v>
      </c>
      <c r="HL182" s="124">
        <f t="shared" ca="1" si="1472"/>
        <v>0</v>
      </c>
      <c r="HM182" s="124">
        <f t="shared" ca="1" si="1473"/>
        <v>0</v>
      </c>
      <c r="HN182" s="124">
        <f t="shared" ca="1" si="1473"/>
        <v>0</v>
      </c>
      <c r="HO182" s="554">
        <f t="shared" ca="1" si="1474"/>
        <v>0</v>
      </c>
      <c r="HP182" s="554">
        <f t="shared" ca="1" si="1474"/>
        <v>0</v>
      </c>
      <c r="HQ182" s="554">
        <f t="shared" ca="1" si="1474"/>
        <v>0</v>
      </c>
      <c r="HR182" s="125">
        <f t="shared" ca="1" si="1475"/>
        <v>0</v>
      </c>
      <c r="HS182" s="125">
        <f t="shared" ca="1" si="1475"/>
        <v>0</v>
      </c>
      <c r="HT182" s="125">
        <f t="shared" ca="1" si="1475"/>
        <v>0</v>
      </c>
      <c r="HU182" s="125">
        <f t="shared" ca="1" si="1475"/>
        <v>0</v>
      </c>
      <c r="HV182" s="125">
        <f t="shared" ca="1" si="1475"/>
        <v>0</v>
      </c>
      <c r="HW182" s="125">
        <f t="shared" ca="1" si="1475"/>
        <v>0</v>
      </c>
      <c r="HX182" s="125">
        <f t="shared" ca="1" si="1475"/>
        <v>0</v>
      </c>
      <c r="HY182" s="125">
        <f t="shared" ca="1" si="1475"/>
        <v>0</v>
      </c>
      <c r="HZ182" s="125">
        <f t="shared" ca="1" si="1475"/>
        <v>0</v>
      </c>
      <c r="IA182" s="125">
        <f t="shared" ca="1" si="1475"/>
        <v>0</v>
      </c>
      <c r="IB182" s="125">
        <f t="shared" ca="1" si="1475"/>
        <v>0</v>
      </c>
      <c r="IC182" s="125">
        <f t="shared" ca="1" si="1475"/>
        <v>0</v>
      </c>
      <c r="ID182" s="125">
        <f t="shared" ca="1" si="1475"/>
        <v>0</v>
      </c>
      <c r="IE182" s="5">
        <f t="shared" ca="1" si="1476"/>
        <v>67</v>
      </c>
      <c r="IF182" s="9"/>
      <c r="IG182" s="5">
        <f t="shared" ca="1" si="1477"/>
        <v>1</v>
      </c>
      <c r="IH182" s="5" t="b">
        <f t="shared" ca="1" si="1477"/>
        <v>0</v>
      </c>
      <c r="II182" s="19">
        <f t="shared" ca="1" si="1478"/>
        <v>0</v>
      </c>
      <c r="IJ182" s="5">
        <f t="shared" ca="1" si="1477"/>
        <v>55</v>
      </c>
      <c r="IK182" s="5" cm="1">
        <f t="array" ref="IK182">INDEX(i.pi_yatf,$X182+1,IK$7)</f>
        <v>1</v>
      </c>
      <c r="IL182" s="19">
        <f t="shared" ca="1" si="1479"/>
        <v>0</v>
      </c>
      <c r="IM182" s="19">
        <f t="shared" ca="1" si="1479"/>
        <v>0</v>
      </c>
      <c r="IN182" s="19">
        <f t="shared" ca="1" si="1479"/>
        <v>0</v>
      </c>
      <c r="IO182" s="19">
        <f t="shared" ca="1" si="1479"/>
        <v>0</v>
      </c>
      <c r="IP182" s="19">
        <f t="shared" ca="1" si="1479"/>
        <v>0</v>
      </c>
      <c r="IQ182" s="19">
        <f t="shared" ca="1" si="1479"/>
        <v>0</v>
      </c>
      <c r="IR182" s="19">
        <f t="shared" ca="1" si="1479"/>
        <v>0</v>
      </c>
      <c r="IS182" s="19">
        <f t="shared" ca="1" si="1479"/>
        <v>0</v>
      </c>
      <c r="IT182" s="19">
        <f t="shared" ca="1" si="1479"/>
        <v>0</v>
      </c>
      <c r="IU182" s="19">
        <f t="shared" ca="1" si="1479"/>
        <v>0</v>
      </c>
      <c r="IV182" s="19">
        <f t="shared" ca="1" si="1479"/>
        <v>0</v>
      </c>
      <c r="IW182" s="19">
        <f t="shared" ca="1" si="1479"/>
        <v>0</v>
      </c>
      <c r="IX182" s="19">
        <f t="shared" ca="1" si="1479"/>
        <v>0</v>
      </c>
      <c r="IY182" s="19">
        <f t="shared" ca="1" si="1479"/>
        <v>0</v>
      </c>
      <c r="IZ182" s="19">
        <f t="shared" ca="1" si="1479"/>
        <v>0</v>
      </c>
      <c r="JA182" s="19">
        <f t="shared" ca="1" si="1479"/>
        <v>0</v>
      </c>
      <c r="JB182" s="19">
        <f t="shared" ca="1" si="1479"/>
        <v>0</v>
      </c>
      <c r="JC182" s="19">
        <f t="shared" ca="1" si="1479"/>
        <v>0</v>
      </c>
      <c r="JD182" s="19">
        <f t="shared" ca="1" si="1479"/>
        <v>0</v>
      </c>
      <c r="JE182" s="19">
        <f t="shared" ca="1" si="1479"/>
        <v>0</v>
      </c>
      <c r="JF182" s="19">
        <f t="shared" ca="1" si="1479"/>
        <v>0</v>
      </c>
      <c r="JG182" s="19">
        <f t="shared" ca="1" si="1479"/>
        <v>1</v>
      </c>
      <c r="JH182" s="19">
        <f t="shared" ca="1" si="1479"/>
        <v>0</v>
      </c>
      <c r="JI182" s="19">
        <f t="shared" ca="1" si="1479"/>
        <v>1</v>
      </c>
      <c r="JJ182" s="9"/>
      <c r="JK182" s="5" t="b">
        <f t="shared" ca="1" si="1480"/>
        <v>0</v>
      </c>
      <c r="JL182" s="19" t="str">
        <f t="shared" ca="1" si="1481"/>
        <v>-</v>
      </c>
      <c r="JM182" s="19" t="str">
        <f t="shared" ca="1" si="1481"/>
        <v>-</v>
      </c>
      <c r="JN182" s="5" t="b">
        <f t="shared" ca="1" si="1482"/>
        <v>0</v>
      </c>
      <c r="JO182" s="5" t="b">
        <f t="shared" ca="1" si="1482"/>
        <v>0</v>
      </c>
      <c r="JP182" s="5" t="b">
        <f t="shared" ca="1" si="1482"/>
        <v>1</v>
      </c>
      <c r="JQ182" s="144">
        <f t="shared" ca="1" si="1483"/>
        <v>1</v>
      </c>
      <c r="JR182" s="144">
        <f t="shared" ca="1" si="1483"/>
        <v>1</v>
      </c>
      <c r="JS182" s="5" t="b">
        <f t="shared" ca="1" si="1484"/>
        <v>0</v>
      </c>
      <c r="JT182" s="5" t="b">
        <f t="shared" ca="1" si="1484"/>
        <v>1</v>
      </c>
      <c r="JU182" s="5" t="b">
        <f t="shared" ca="1" si="1484"/>
        <v>1</v>
      </c>
      <c r="JV182" s="5" t="b">
        <f t="shared" ca="1" si="1484"/>
        <v>0</v>
      </c>
      <c r="JW182" s="5">
        <f t="shared" ca="1" si="1485"/>
        <v>1</v>
      </c>
      <c r="JX182" s="5">
        <f t="shared" ca="1" si="1485"/>
        <v>0</v>
      </c>
      <c r="JY182" s="5" t="b">
        <f t="shared" ca="1" si="1486"/>
        <v>0</v>
      </c>
      <c r="JZ182" s="5" t="str" cm="1">
        <f t="array" aca="1" ref="JZ182" ca="1">IF(OR(KA182:KH182&lt;&gt;"-"),TRUE,"-")</f>
        <v>-</v>
      </c>
      <c r="KA182" s="19" t="str">
        <f t="shared" ca="1" si="1487"/>
        <v>-</v>
      </c>
      <c r="KB182" s="19" t="str">
        <f t="shared" ca="1" si="1487"/>
        <v>-</v>
      </c>
      <c r="KC182" s="19" t="str">
        <f t="shared" ca="1" si="1487"/>
        <v>-</v>
      </c>
      <c r="KD182" s="19" t="str">
        <f t="shared" ca="1" si="1487"/>
        <v>-</v>
      </c>
      <c r="KE182" s="19" t="str">
        <f t="shared" ca="1" si="1487"/>
        <v>-</v>
      </c>
      <c r="KF182" s="19" t="str">
        <f t="shared" ca="1" si="1487"/>
        <v>-</v>
      </c>
      <c r="KG182" s="19" t="str">
        <f t="shared" ca="1" si="1487"/>
        <v>-</v>
      </c>
      <c r="KH182" s="19" t="str">
        <f t="shared" ca="1" si="1487"/>
        <v>-</v>
      </c>
      <c r="KI182" s="5" t="b">
        <f t="array" aca="1" ref="KI182" ca="1">IF(OR(KJ182:KP182&lt;&gt;"-"),TRUE,"-")</f>
        <v>1</v>
      </c>
      <c r="KJ182" s="19">
        <f t="shared" ca="1" si="1488"/>
        <v>0</v>
      </c>
      <c r="KK182" s="19" t="str">
        <f t="shared" ca="1" si="1488"/>
        <v>-</v>
      </c>
      <c r="KL182" s="19">
        <f t="shared" ca="1" si="1488"/>
        <v>999999</v>
      </c>
      <c r="KM182" s="19">
        <f t="shared" ca="1" si="1488"/>
        <v>999999</v>
      </c>
      <c r="KN182" s="19">
        <f t="shared" ca="1" si="1488"/>
        <v>999999</v>
      </c>
      <c r="KO182" s="19">
        <f t="shared" ca="1" si="1488"/>
        <v>999999</v>
      </c>
      <c r="KP182" s="19">
        <f t="shared" ca="1" si="1488"/>
        <v>999999</v>
      </c>
      <c r="KQ182" s="19" t="str">
        <f t="shared" ca="1" si="1488"/>
        <v>-</v>
      </c>
      <c r="KR182" s="19" t="str">
        <f ca="1">OFFSET(KR$5,$B182,0)</f>
        <v>-</v>
      </c>
      <c r="KS182" s="19" t="str">
        <f ca="1">OFFSET(KS$5,$B182,0)</f>
        <v>-</v>
      </c>
      <c r="KT182" s="19" t="b">
        <f t="shared" ca="1" si="1489"/>
        <v>1</v>
      </c>
      <c r="KU182" s="19">
        <f t="shared" ca="1" si="1489"/>
        <v>0</v>
      </c>
      <c r="KV182" s="5" t="str">
        <f t="shared" ca="1" si="1490"/>
        <v>-</v>
      </c>
      <c r="KW182" s="5" t="str">
        <f t="shared" ca="1" si="1490"/>
        <v>-</v>
      </c>
      <c r="KX182" s="5" t="str">
        <f t="shared" ca="1" si="1490"/>
        <v>-</v>
      </c>
      <c r="KY182" s="5" t="str">
        <f t="shared" ca="1" si="1490"/>
        <v>-</v>
      </c>
      <c r="KZ182" s="19" t="str">
        <f t="shared" ca="1" si="1491"/>
        <v>-</v>
      </c>
      <c r="LA182" s="19" t="str">
        <f t="shared" ca="1" si="1491"/>
        <v>-</v>
      </c>
      <c r="LB182" s="19" t="str">
        <f t="shared" ca="1" si="1491"/>
        <v>-</v>
      </c>
      <c r="LC182" s="19" t="str">
        <f t="shared" ca="1" si="1491"/>
        <v>-</v>
      </c>
      <c r="LD182" s="19" t="str">
        <f t="shared" ca="1" si="1491"/>
        <v>-</v>
      </c>
      <c r="LE182" s="19" t="str">
        <f t="shared" ca="1" si="1491"/>
        <v>-</v>
      </c>
      <c r="LF182" s="19" t="str">
        <f t="shared" ca="1" si="1491"/>
        <v>-</v>
      </c>
      <c r="LG182" s="5" t="str">
        <f t="shared" ca="1" si="1492"/>
        <v>-</v>
      </c>
      <c r="LH182" s="5">
        <f t="shared" ca="1" si="1492"/>
        <v>500</v>
      </c>
      <c r="LI182" s="5">
        <f t="shared" ca="1" si="1492"/>
        <v>500</v>
      </c>
      <c r="LJ182" s="5" t="str">
        <f t="shared" ca="1" si="1492"/>
        <v>-</v>
      </c>
      <c r="LK182" s="5" t="str" cm="1">
        <f t="array" ref="LK182">INDEX(i.meatgrid,$Q182,LK$7)</f>
        <v>-</v>
      </c>
      <c r="LL182" s="5" t="str">
        <f t="shared" ca="1" si="1492"/>
        <v>-</v>
      </c>
      <c r="LM182" s="5">
        <f t="shared" ca="1" si="1493"/>
        <v>1</v>
      </c>
      <c r="LN182" s="9"/>
      <c r="LO182" s="19">
        <f t="shared" ca="1" si="1491"/>
        <v>70</v>
      </c>
      <c r="LP182" s="19">
        <f t="shared" ca="1" si="1494"/>
        <v>50</v>
      </c>
      <c r="LQ182" s="19">
        <f t="shared" ca="1" si="1494"/>
        <v>80</v>
      </c>
      <c r="LR182" s="19">
        <f t="shared" ca="1" si="1494"/>
        <v>50</v>
      </c>
      <c r="LS182" s="5" t="b" cm="1">
        <f t="array" ref="LS182">INDEX(i.meatgrid,$Q182,LS$7)</f>
        <v>1</v>
      </c>
      <c r="LT182" s="5" t="b" cm="1">
        <f t="array" ref="LT182">INDEX(i.meatgrid,$Q182,LT$7)</f>
        <v>0</v>
      </c>
      <c r="LU182" s="5" t="str" cm="1">
        <f t="array" ref="LU182">INDEX(i.meatgrid,$Q182,LU$7)</f>
        <v>-</v>
      </c>
      <c r="LV182" s="5" t="str" cm="1">
        <f t="array" ref="LV182">INDEX(i.meatgrid,$Q182,LV$7)</f>
        <v>-</v>
      </c>
      <c r="LW182" s="5">
        <f t="shared" si="1495"/>
        <v>1</v>
      </c>
      <c r="LX182" s="5">
        <f t="shared" si="1496"/>
        <v>1</v>
      </c>
      <c r="LY182" s="5" cm="1">
        <f t="array" ref="LY182">INDEX(i.meatgrid,$Q182,LY$7)</f>
        <v>1</v>
      </c>
      <c r="LZ182" s="5" cm="1">
        <f t="array" ref="LZ182">INDEX(i.meatgrid,$Q182,LZ$7)</f>
        <v>1</v>
      </c>
      <c r="MA182" s="5" cm="1">
        <f t="array" ref="MA182">INDEX(i.meatgrid,$Q182,MA$7)</f>
        <v>1</v>
      </c>
      <c r="MB182" s="5" cm="1">
        <f t="array" ref="MB182">INDEX(i.meatgrid,$Q182,MB$7)</f>
        <v>0</v>
      </c>
      <c r="MC182" s="5" cm="1">
        <f t="array" ref="MC182">INDEX(i.meatgrid,$Q182,MC$7)</f>
        <v>0</v>
      </c>
      <c r="MD182" s="5" cm="1">
        <f t="array" ref="MD182">INDEX(i.meatgrid,$Q182,MD$7)</f>
        <v>1</v>
      </c>
      <c r="ME182" s="5" cm="1">
        <f t="array" ref="ME182">INDEX(i.meatgrid,$Q182,ME$7)</f>
        <v>1</v>
      </c>
      <c r="MF182" s="5" cm="1">
        <f t="array" ref="MF182">INDEX(i.meatgrid,$Q182,MF$7)</f>
        <v>1</v>
      </c>
      <c r="MG182" s="5">
        <f t="shared" si="1497"/>
        <v>1</v>
      </c>
      <c r="MH182" s="9"/>
      <c r="MI182" s="19" t="b">
        <f t="shared" ca="1" si="1498"/>
        <v>0</v>
      </c>
      <c r="MJ182" s="19" t="b">
        <f t="shared" ca="1" si="1498"/>
        <v>0</v>
      </c>
      <c r="MK182" s="19">
        <f t="shared" ca="1" si="1498"/>
        <v>1</v>
      </c>
      <c r="ML182" s="19">
        <f t="shared" ca="1" si="1498"/>
        <v>0.75</v>
      </c>
      <c r="MM182" s="19">
        <f t="shared" ca="1" si="1498"/>
        <v>0.75</v>
      </c>
      <c r="MN182" s="19">
        <f t="shared" ca="1" si="1498"/>
        <v>0.8</v>
      </c>
      <c r="MO182" s="19">
        <f t="shared" ca="1" si="1498"/>
        <v>0.82499999999999996</v>
      </c>
      <c r="MP182" s="19">
        <f t="shared" ca="1" si="1498"/>
        <v>0.875</v>
      </c>
      <c r="MQ182" s="19">
        <f t="shared" ca="1" si="1498"/>
        <v>0.9</v>
      </c>
      <c r="MR182" s="19">
        <f t="shared" ca="1" si="1498"/>
        <v>1</v>
      </c>
      <c r="MS182" s="19">
        <f t="shared" ca="1" si="1498"/>
        <v>0.875</v>
      </c>
      <c r="MT182" s="19" t="b">
        <f t="shared" ca="1" si="1498"/>
        <v>1</v>
      </c>
      <c r="MU182" s="19">
        <f t="shared" ca="1" si="1498"/>
        <v>74.989999999999995</v>
      </c>
      <c r="MV182" s="19" t="str">
        <f t="shared" ca="1" si="1498"/>
        <v>-</v>
      </c>
      <c r="MW182" s="19" t="str">
        <f t="shared" ca="1" si="1498"/>
        <v>-</v>
      </c>
      <c r="MX182" s="19" t="str">
        <f t="shared" ca="1" si="1498"/>
        <v>-</v>
      </c>
      <c r="MY182" s="19" t="str">
        <f t="shared" ca="1" si="1499"/>
        <v>-</v>
      </c>
      <c r="MZ182" s="19" t="str">
        <f t="shared" ca="1" si="1499"/>
        <v>-</v>
      </c>
      <c r="NA182" s="19" t="str">
        <f t="shared" ca="1" si="1499"/>
        <v>-</v>
      </c>
      <c r="NB182" s="19" t="str">
        <f t="shared" ca="1" si="1499"/>
        <v>-</v>
      </c>
      <c r="NC182" s="19">
        <f t="shared" ca="1" si="1499"/>
        <v>36.99</v>
      </c>
      <c r="ND182" s="19">
        <f t="shared" ca="1" si="1499"/>
        <v>36.99</v>
      </c>
      <c r="NE182" s="19" t="str">
        <f t="shared" ca="1" si="1499"/>
        <v>-</v>
      </c>
      <c r="NF182" s="19" t="str">
        <f t="shared" ca="1" si="1499"/>
        <v>-</v>
      </c>
      <c r="NG182" s="19" t="str">
        <f t="shared" ca="1" si="1499"/>
        <v>-</v>
      </c>
      <c r="NH182" s="19" t="str">
        <f t="shared" ca="1" si="1499"/>
        <v>-</v>
      </c>
      <c r="NI182" s="19" t="str">
        <f t="shared" ca="1" si="1499"/>
        <v>-</v>
      </c>
      <c r="NJ182" s="19">
        <f t="shared" ca="1" si="1499"/>
        <v>49.99</v>
      </c>
      <c r="NK182" s="19">
        <f t="shared" ca="1" si="1499"/>
        <v>49.99</v>
      </c>
      <c r="NL182" s="19">
        <f t="shared" ca="1" si="1499"/>
        <v>49.99</v>
      </c>
      <c r="NM182" s="19">
        <f t="shared" ca="1" si="1499"/>
        <v>49.99</v>
      </c>
      <c r="NN182" s="19">
        <f t="shared" ca="1" si="1499"/>
        <v>49.99</v>
      </c>
      <c r="NO182" s="19">
        <f t="shared" ca="1" si="1499"/>
        <v>49.99</v>
      </c>
      <c r="NP182" s="19">
        <f t="shared" ca="1" si="1499"/>
        <v>49.99</v>
      </c>
      <c r="NQ182" s="19">
        <f t="shared" ca="1" si="1499"/>
        <v>49.99</v>
      </c>
      <c r="NR182" s="19">
        <f t="shared" ca="1" si="1499"/>
        <v>412.99</v>
      </c>
      <c r="NS182" s="19">
        <f t="shared" ca="1" si="1499"/>
        <v>412.99</v>
      </c>
      <c r="NT182" s="19" t="str">
        <f t="shared" ca="1" si="1499"/>
        <v>-</v>
      </c>
      <c r="NU182" s="19" t="str">
        <f t="shared" ca="1" si="1499"/>
        <v>-</v>
      </c>
      <c r="NV182" s="19" t="str">
        <f t="shared" ca="1" si="1499"/>
        <v>-</v>
      </c>
      <c r="NW182" s="19" t="str">
        <f t="shared" ca="1" si="1499"/>
        <v>-</v>
      </c>
      <c r="NX182" s="19" t="str">
        <f t="shared" ca="1" si="1499"/>
        <v>-</v>
      </c>
      <c r="NY182" s="19">
        <f t="shared" ca="1" si="1499"/>
        <v>6.8900000000000006</v>
      </c>
      <c r="NZ182" s="19">
        <f t="shared" ca="1" si="1499"/>
        <v>6.8900000000000006</v>
      </c>
      <c r="OA182" s="19">
        <f t="shared" ca="1" si="1499"/>
        <v>6.8900000000000006</v>
      </c>
      <c r="OB182" s="19">
        <f t="shared" ca="1" si="1499"/>
        <v>6.8900000000000006</v>
      </c>
      <c r="OC182" s="19">
        <f t="shared" ca="1" si="1499"/>
        <v>6.8900000000000006</v>
      </c>
      <c r="OD182" s="19">
        <f t="shared" ca="1" si="1499"/>
        <v>6.8900000000000006</v>
      </c>
      <c r="OE182" s="19">
        <f t="shared" ca="1" si="1499"/>
        <v>6.8900000000000006</v>
      </c>
      <c r="OF182" s="19">
        <f t="shared" ca="1" si="1499"/>
        <v>6.8900000000000006</v>
      </c>
      <c r="OG182" s="19">
        <f t="shared" ca="1" si="1499"/>
        <v>346.99</v>
      </c>
      <c r="OH182" s="19">
        <f t="shared" ca="1" si="1499"/>
        <v>346.99</v>
      </c>
      <c r="OI182" s="19" t="str">
        <f t="shared" ca="1" si="1499"/>
        <v>-</v>
      </c>
      <c r="OJ182" s="19" t="str">
        <f t="shared" ca="1" si="1499"/>
        <v>-</v>
      </c>
      <c r="OK182" s="19" t="str">
        <f t="shared" ca="1" si="1499"/>
        <v>-</v>
      </c>
      <c r="OL182" s="19" t="str">
        <f t="shared" ca="1" si="1499"/>
        <v>-</v>
      </c>
      <c r="OM182" s="19" t="str">
        <f t="shared" ca="1" si="1499"/>
        <v>-</v>
      </c>
      <c r="ON182" s="19">
        <f t="shared" ca="1" si="1499"/>
        <v>0</v>
      </c>
      <c r="OO182" s="24">
        <v>0</v>
      </c>
    </row>
    <row r="183" spans="1:405" outlineLevel="1">
      <c r="A183" s="21">
        <f t="shared" si="158"/>
        <v>178</v>
      </c>
      <c r="B183" s="21">
        <f>$A$24</f>
        <v>19</v>
      </c>
      <c r="C183">
        <v>111</v>
      </c>
      <c r="D183" s="144" t="str">
        <f t="shared" ca="1" si="1444"/>
        <v>GSM</v>
      </c>
      <c r="E183" t="b">
        <f t="shared" ref="E183:E185" ca="1" si="1502">NOT($IH183)</f>
        <v>1</v>
      </c>
      <c r="F183" t="b">
        <v>0</v>
      </c>
      <c r="G183" t="b">
        <f t="shared" ca="1" si="1500"/>
        <v>1</v>
      </c>
      <c r="H183" s="237">
        <f t="shared" ca="1" si="1501"/>
        <v>1</v>
      </c>
      <c r="I183" s="237">
        <f t="shared" ca="1" si="1501"/>
        <v>1</v>
      </c>
      <c r="J183" s="237" t="str">
        <f t="shared" ca="1" si="1501"/>
        <v/>
      </c>
      <c r="K183" s="237">
        <f t="shared" ca="1" si="1501"/>
        <v>2</v>
      </c>
      <c r="L183" s="237">
        <f t="shared" ca="1" si="1501"/>
        <v>2</v>
      </c>
      <c r="M183" s="182">
        <f t="array" aca="1" ref="M183" ca="1">MAX(M$22,MOD(M182+1*AND(N183:$V183=N$22:$V$22),M$23+1))</f>
        <v>2</v>
      </c>
      <c r="N183" s="182">
        <f t="array" aca="1" ref="N183" ca="1">MAX(N$22,MOD(N182+1*AND(O183:$V183=O$22:$V$22),N$23+1))</f>
        <v>3</v>
      </c>
      <c r="O183" s="237">
        <f ca="1">OFFSET(O183,-1,0)</f>
        <v>1</v>
      </c>
      <c r="P183" s="237">
        <f t="shared" ref="P183:P186" ca="1" si="1503">OFFSET(P183,-1,0)</f>
        <v>1</v>
      </c>
      <c r="Q183" s="29">
        <v>2</v>
      </c>
      <c r="R183" s="29">
        <v>1</v>
      </c>
      <c r="S183" s="29">
        <v>1</v>
      </c>
      <c r="T183" s="29">
        <v>1</v>
      </c>
      <c r="U183" s="218"/>
      <c r="V183" s="218"/>
      <c r="W183" s="182">
        <f t="array" ref="W183">MAX(W$22,MOD(W182+1*AND(R183:$V183=R$22:$V$22),W$23+1))</f>
        <v>0</v>
      </c>
      <c r="X183" s="218"/>
      <c r="Y183" s="218"/>
      <c r="Z183" s="218"/>
      <c r="AA183" s="218"/>
      <c r="AB183" s="218"/>
      <c r="AC183" s="218"/>
      <c r="AD183" s="218"/>
      <c r="AE183" s="218"/>
      <c r="AF183" s="144">
        <f ca="1">INDEX(CHOOSE($N183,DataAutumn!i.AdultDrys,DataWinter!i.AdultDrys,DataSpring!i.AdultDrys),1,$M183)</f>
        <v>3</v>
      </c>
      <c r="AG183" s="5">
        <f t="shared" ca="1" si="1445"/>
        <v>2</v>
      </c>
      <c r="AH183" s="5">
        <f t="shared" ca="1" si="1445"/>
        <v>0</v>
      </c>
      <c r="AI183" s="5">
        <f t="shared" ca="1" si="1446"/>
        <v>1</v>
      </c>
      <c r="AJ183" s="218"/>
      <c r="AK183" s="218"/>
      <c r="AL183" s="366" t="str">
        <f ca="1">TEXT(LEFT(OFFSET(AL183,-1,0),5)+1,"00000")&amp;MID(OFFSET(AL183,-1,0),6,FIND(" ",OFFSET(AL183,-1,0),7)-5)
&amp; $D183           &amp; " Day"&amp;INDEX(i.DOY,$N183,1)              &amp; IF($IG183=0," FWM","")&amp;IF($IG183=1," MWM","")&amp;IF($IG183=5," Mat","")&amp;IF($IH183=TRUE,"&amp;BBT","    ")
&amp;INDEX(DataMaster!$B$98:$B$104,$Q183,0)    &amp; " WP"&amp;TEXT($LW183*100,"000p")           &amp; " MP"&amp;TEXT($LX183*100,"000p")           &amp; " GP"&amp;TEXT($MG183*100,"000p")
&amp; " (F"&amp;3+COUNTIF($CV183:$CY183,TRUE)&amp;3&amp;"N"&amp;$DM183&amp;$DN183&amp;")"</f>
        <v>00003 SE_ashley_lw GSM Day204 MWM    Only export WP100p MP100p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447"/>
        <v>1</v>
      </c>
      <c r="AY183" s="5" t="str">
        <f t="shared" ca="1" si="1447"/>
        <v>-</v>
      </c>
      <c r="AZ183" s="5" t="str">
        <f t="shared" ca="1" si="1447"/>
        <v>-</v>
      </c>
      <c r="BA183" s="5" t="str">
        <f t="shared" ca="1" si="1447"/>
        <v>-</v>
      </c>
      <c r="BB183" s="5" t="b">
        <f t="shared" ca="1" si="1447"/>
        <v>0</v>
      </c>
      <c r="BC183" s="144">
        <f t="shared" ca="1" si="1447"/>
        <v>0.25</v>
      </c>
      <c r="BD183" s="19" t="b">
        <f t="shared" ca="1" si="1448"/>
        <v>1</v>
      </c>
      <c r="BE183" s="9"/>
      <c r="BF183" s="5" t="str">
        <f t="shared" ca="1" si="1449"/>
        <v>-</v>
      </c>
      <c r="BG183" s="19" t="str">
        <f t="shared" ca="1" si="1450"/>
        <v>-</v>
      </c>
      <c r="BH183" s="19" t="str">
        <f t="shared" ca="1" si="1450"/>
        <v>-</v>
      </c>
      <c r="BI183" s="19" t="str">
        <f t="shared" ca="1" si="1450"/>
        <v>-</v>
      </c>
      <c r="BJ183" s="5" t="str">
        <f t="shared" ca="1" si="1451"/>
        <v>-</v>
      </c>
      <c r="BK183" s="19" t="str">
        <f t="shared" ca="1" si="1452"/>
        <v>-</v>
      </c>
      <c r="BL183" s="5" t="str">
        <f t="shared" ca="1" si="1453"/>
        <v>-</v>
      </c>
      <c r="BM183" s="19" t="str">
        <f t="shared" ca="1" si="1454"/>
        <v>-</v>
      </c>
      <c r="BN183" s="19" t="str">
        <f t="shared" ca="1" si="1454"/>
        <v>-</v>
      </c>
      <c r="BO183" s="19" t="str">
        <f t="shared" ca="1" si="1454"/>
        <v>-</v>
      </c>
      <c r="BP183" s="5" t="str">
        <f t="shared" ca="1" si="1455"/>
        <v>-</v>
      </c>
      <c r="BQ183" s="9"/>
      <c r="BR183" s="5" t="b">
        <f t="shared" ca="1" si="1456"/>
        <v>0</v>
      </c>
      <c r="BS183" s="5" t="str">
        <f t="shared" ca="1" si="1457"/>
        <v>-</v>
      </c>
      <c r="BT183" s="5" t="str">
        <f t="shared" ca="1" si="1458"/>
        <v>-</v>
      </c>
      <c r="BU183" s="5" t="str">
        <f t="shared" ca="1" si="1458"/>
        <v>-</v>
      </c>
      <c r="BV183" s="5" t="str">
        <f t="shared" ca="1" si="1458"/>
        <v>-</v>
      </c>
      <c r="BW183" s="5" t="str">
        <f t="shared" ca="1" si="1458"/>
        <v>-</v>
      </c>
      <c r="BX183" s="5" t="str">
        <f t="shared" ca="1" si="1458"/>
        <v>-</v>
      </c>
      <c r="BY183" s="5" t="str">
        <f t="shared" ca="1" si="1458"/>
        <v>-</v>
      </c>
      <c r="BZ183" s="5" t="str">
        <f t="shared" ca="1" si="1458"/>
        <v>-</v>
      </c>
      <c r="CA183" s="5" t="str">
        <f t="shared" ca="1" si="1458"/>
        <v>-</v>
      </c>
      <c r="CB183" s="9"/>
      <c r="CC183" s="237" t="b">
        <f t="shared" ref="CC183:CD186" ca="1" si="1504">OFFSET(CC183,-1,0)</f>
        <v>1</v>
      </c>
      <c r="CD183" s="237" t="b">
        <f t="shared" ca="1" si="1504"/>
        <v>1</v>
      </c>
      <c r="CE183" s="237" t="b">
        <f t="shared" ref="CE183:CE186" ca="1" si="1505">OFFSET(CE183,-1,0)</f>
        <v>1</v>
      </c>
      <c r="CF183" s="12">
        <v>203</v>
      </c>
      <c r="CG183" s="144" t="b">
        <f t="shared" ref="CG183" ca="1" si="1506">NOT(CE183)</f>
        <v>0</v>
      </c>
      <c r="CH183" s="19" t="str">
        <f t="shared" ref="CH183:CM186" ca="1" si="1507">OFFSET(CH$5,$B183,0)</f>
        <v>-</v>
      </c>
      <c r="CI183" s="19" t="str">
        <f t="shared" ca="1" si="1507"/>
        <v>-</v>
      </c>
      <c r="CJ183" s="19" t="str">
        <f t="shared" ca="1" si="1507"/>
        <v>-</v>
      </c>
      <c r="CK183" s="19" t="str">
        <f t="shared" ca="1" si="1507"/>
        <v>-</v>
      </c>
      <c r="CL183" s="19">
        <f t="shared" ca="1" si="1507"/>
        <v>1</v>
      </c>
      <c r="CM183" s="19">
        <f t="shared" ca="1" si="1507"/>
        <v>1</v>
      </c>
      <c r="CN183" s="9"/>
      <c r="CO183" s="444">
        <f t="shared" ca="1" si="1460"/>
        <v>652</v>
      </c>
      <c r="CP183" s="444">
        <f t="shared" ca="1" si="1460"/>
        <v>686</v>
      </c>
      <c r="CQ183" s="444">
        <f t="shared" ca="1" si="1460"/>
        <v>721</v>
      </c>
      <c r="CR183" s="152">
        <f t="shared" ca="1" si="1461"/>
        <v>378</v>
      </c>
      <c r="CS183" s="152">
        <f t="shared" ca="1" si="1461"/>
        <v>413</v>
      </c>
      <c r="CT183" s="152">
        <f t="shared" ca="1" si="1461"/>
        <v>448</v>
      </c>
      <c r="CU183" s="19" t="str">
        <f t="shared" ca="1" si="1462"/>
        <v>-</v>
      </c>
      <c r="CV183" s="19" t="str">
        <f t="shared" ca="1" si="1462"/>
        <v>-</v>
      </c>
      <c r="CW183" s="19" t="str">
        <f t="shared" ca="1" si="1462"/>
        <v>-</v>
      </c>
      <c r="CX183" s="19" t="str">
        <f t="shared" ca="1" si="1462"/>
        <v>-</v>
      </c>
      <c r="CY183" s="19" t="str">
        <f t="shared" ca="1" si="1462"/>
        <v>-</v>
      </c>
      <c r="CZ183" s="19" t="b">
        <f ca="1">OFFSET(CZ$5,$B183,0)</f>
        <v>1</v>
      </c>
      <c r="DA183" s="19">
        <f t="shared" ca="1" si="1462"/>
        <v>0</v>
      </c>
      <c r="DB183" s="19">
        <f t="shared" ca="1" si="1462"/>
        <v>0</v>
      </c>
      <c r="DC183" s="19">
        <f t="shared" ca="1" si="1462"/>
        <v>0</v>
      </c>
      <c r="DD183" s="19">
        <f t="shared" ca="1" si="1462"/>
        <v>0</v>
      </c>
      <c r="DE183" s="19">
        <f t="shared" ca="1" si="1462"/>
        <v>0</v>
      </c>
      <c r="DF183" s="19">
        <f t="shared" ca="1" si="1462"/>
        <v>0</v>
      </c>
      <c r="DG183" s="19">
        <f t="shared" ca="1" si="1462"/>
        <v>0</v>
      </c>
      <c r="DH183" s="19">
        <f t="shared" ca="1" si="1462"/>
        <v>0</v>
      </c>
      <c r="DI183" s="19">
        <f t="shared" ca="1" si="1462"/>
        <v>0</v>
      </c>
      <c r="DJ183" s="19">
        <f t="shared" ca="1" si="1462"/>
        <v>0</v>
      </c>
      <c r="DK183" s="19">
        <f t="shared" ca="1" si="1463"/>
        <v>0</v>
      </c>
      <c r="DL183" s="19">
        <f t="shared" ca="1" si="1463"/>
        <v>0</v>
      </c>
      <c r="DM183" s="19">
        <f t="shared" ca="1" si="1463"/>
        <v>1</v>
      </c>
      <c r="DN183" s="19">
        <f t="shared" ca="1" si="1463"/>
        <v>1</v>
      </c>
      <c r="DO183" s="19">
        <f t="shared" ca="1" si="1463"/>
        <v>0</v>
      </c>
      <c r="DP183" s="19" t="str">
        <f t="shared" ca="1" si="1463"/>
        <v>-</v>
      </c>
      <c r="DQ183" s="19" t="str">
        <f t="shared" ca="1" si="1463"/>
        <v>-</v>
      </c>
      <c r="DR183" s="19" t="str">
        <f t="shared" ca="1" si="1463"/>
        <v>-</v>
      </c>
      <c r="DS183" s="19" t="str">
        <f t="shared" ca="1" si="1463"/>
        <v>-</v>
      </c>
      <c r="DT183" s="19" t="str">
        <f t="shared" ca="1" si="1463"/>
        <v>-</v>
      </c>
      <c r="DU183" s="19">
        <f t="shared" ca="1" si="1463"/>
        <v>0</v>
      </c>
      <c r="DV183" s="19" t="str">
        <f t="shared" ca="1" si="1463"/>
        <v>-</v>
      </c>
      <c r="DW183" s="19" t="str">
        <f t="shared" ca="1" si="1463"/>
        <v>-</v>
      </c>
      <c r="DX183" s="19" t="str">
        <f t="shared" ca="1" si="1463"/>
        <v>-</v>
      </c>
      <c r="DY183" s="19" t="str">
        <f t="shared" ca="1" si="1463"/>
        <v>-</v>
      </c>
      <c r="DZ183" s="19" t="str">
        <f t="shared" ca="1" si="1463"/>
        <v>-</v>
      </c>
      <c r="EA183" s="19" t="str">
        <f t="shared" ca="1" si="1463"/>
        <v>-</v>
      </c>
      <c r="EB183" s="19" t="str">
        <f t="shared" ca="1" si="1463"/>
        <v>-</v>
      </c>
      <c r="EC183" s="19" t="str">
        <f t="shared" ca="1" si="1463"/>
        <v>-</v>
      </c>
      <c r="ED183" s="19">
        <f t="shared" ca="1" si="1463"/>
        <v>0</v>
      </c>
      <c r="EE183" s="444">
        <f t="shared" ca="1" si="1464"/>
        <v>0</v>
      </c>
      <c r="EF183" s="444">
        <f t="shared" ca="1" si="1464"/>
        <v>0</v>
      </c>
      <c r="EG183" s="124">
        <f t="shared" ca="1" si="1465"/>
        <v>0</v>
      </c>
      <c r="EH183" s="124">
        <f t="shared" ca="1" si="1465"/>
        <v>0</v>
      </c>
      <c r="EI183" s="124">
        <f t="shared" ca="1" si="1465"/>
        <v>0</v>
      </c>
      <c r="EJ183" s="124">
        <f t="shared" ca="1" si="1465"/>
        <v>0</v>
      </c>
      <c r="EK183" s="124">
        <f t="shared" ca="1" si="1465"/>
        <v>0</v>
      </c>
      <c r="EL183" s="124">
        <f t="shared" ca="1" si="1465"/>
        <v>0</v>
      </c>
      <c r="EM183" s="124">
        <f t="shared" ca="1" si="1465"/>
        <v>0</v>
      </c>
      <c r="EN183" s="124">
        <f t="shared" ca="1" si="1465"/>
        <v>0</v>
      </c>
      <c r="EO183" s="124">
        <f t="shared" ca="1" si="1465"/>
        <v>0</v>
      </c>
      <c r="EP183" s="124">
        <f t="shared" ca="1" si="1465"/>
        <v>0</v>
      </c>
      <c r="EQ183" s="124">
        <f t="shared" ca="1" si="1465"/>
        <v>0</v>
      </c>
      <c r="ER183" s="124">
        <f t="shared" ca="1" si="1465"/>
        <v>0</v>
      </c>
      <c r="ES183" s="124">
        <f t="shared" ca="1" si="1465"/>
        <v>0</v>
      </c>
      <c r="ET183" s="124">
        <f t="shared" ca="1" si="1465"/>
        <v>0</v>
      </c>
      <c r="EU183" s="124">
        <f t="shared" ca="1" si="1465"/>
        <v>0</v>
      </c>
      <c r="EV183" s="124">
        <f t="shared" ca="1" si="1465"/>
        <v>0</v>
      </c>
      <c r="EW183" s="124">
        <f t="shared" ca="1" si="1466"/>
        <v>0</v>
      </c>
      <c r="EX183" s="124">
        <f t="shared" ca="1" si="1466"/>
        <v>0</v>
      </c>
      <c r="EY183" s="554">
        <f t="shared" ca="1" si="1467"/>
        <v>0</v>
      </c>
      <c r="EZ183" s="554">
        <f t="shared" ca="1" si="1467"/>
        <v>0</v>
      </c>
      <c r="FA183" s="554">
        <f t="shared" ca="1" si="1467"/>
        <v>0</v>
      </c>
      <c r="FB183" s="125">
        <f t="shared" ca="1" si="1467"/>
        <v>0</v>
      </c>
      <c r="FC183" s="125">
        <f t="shared" ca="1" si="1467"/>
        <v>0</v>
      </c>
      <c r="FD183" s="125">
        <f t="shared" ca="1" si="1467"/>
        <v>0</v>
      </c>
      <c r="FE183" s="125">
        <f t="shared" ca="1" si="1467"/>
        <v>0</v>
      </c>
      <c r="FF183" s="125">
        <f t="shared" ca="1" si="1467"/>
        <v>0</v>
      </c>
      <c r="FG183" s="125">
        <f t="shared" ca="1" si="1467"/>
        <v>0</v>
      </c>
      <c r="FH183" s="125">
        <f t="shared" ca="1" si="1467"/>
        <v>0</v>
      </c>
      <c r="FI183" s="125">
        <f t="shared" ca="1" si="1467"/>
        <v>0</v>
      </c>
      <c r="FJ183" s="125">
        <f t="shared" ca="1" si="1467"/>
        <v>0</v>
      </c>
      <c r="FK183" s="125">
        <f t="shared" ca="1" si="1467"/>
        <v>0</v>
      </c>
      <c r="FL183" s="125">
        <f t="shared" ca="1" si="1467"/>
        <v>0</v>
      </c>
      <c r="FM183" s="125">
        <f t="shared" ca="1" si="1467"/>
        <v>0</v>
      </c>
      <c r="FN183" s="125">
        <f t="shared" ca="1" si="1467"/>
        <v>0</v>
      </c>
      <c r="FO183" s="124">
        <f t="shared" ca="1" si="1468"/>
        <v>0</v>
      </c>
      <c r="FP183" s="124">
        <f t="shared" ca="1" si="1468"/>
        <v>0</v>
      </c>
      <c r="FQ183" s="124">
        <f t="shared" ca="1" si="1468"/>
        <v>0</v>
      </c>
      <c r="FR183" s="124">
        <f t="shared" ca="1" si="1468"/>
        <v>0</v>
      </c>
      <c r="FS183" s="124">
        <f t="shared" ca="1" si="1468"/>
        <v>0</v>
      </c>
      <c r="FT183" s="124">
        <f t="shared" ca="1" si="1468"/>
        <v>0</v>
      </c>
      <c r="FU183" s="124">
        <f t="shared" ca="1" si="1468"/>
        <v>0</v>
      </c>
      <c r="FV183" s="124">
        <f t="shared" ca="1" si="1468"/>
        <v>0</v>
      </c>
      <c r="FW183" s="124">
        <f t="shared" ca="1" si="1468"/>
        <v>0</v>
      </c>
      <c r="FX183" s="124">
        <f t="shared" ca="1" si="1468"/>
        <v>0</v>
      </c>
      <c r="FY183" s="124">
        <f t="shared" ca="1" si="1468"/>
        <v>0</v>
      </c>
      <c r="FZ183" s="124">
        <f t="shared" ca="1" si="1468"/>
        <v>0</v>
      </c>
      <c r="GA183" s="124">
        <f t="shared" ca="1" si="1468"/>
        <v>0</v>
      </c>
      <c r="GB183" s="124">
        <f t="shared" ca="1" si="1468"/>
        <v>0</v>
      </c>
      <c r="GC183" s="124">
        <f t="shared" ca="1" si="1468"/>
        <v>0</v>
      </c>
      <c r="GD183" s="124">
        <f t="shared" ca="1" si="1468"/>
        <v>0</v>
      </c>
      <c r="GE183" s="124">
        <f t="shared" ca="1" si="1469"/>
        <v>0</v>
      </c>
      <c r="GF183" s="124">
        <f t="shared" ca="1" si="1469"/>
        <v>0</v>
      </c>
      <c r="GG183" s="554">
        <f t="shared" ca="1" si="1470"/>
        <v>0</v>
      </c>
      <c r="GH183" s="554">
        <f t="shared" ca="1" si="1470"/>
        <v>0</v>
      </c>
      <c r="GI183" s="554">
        <f t="shared" ca="1" si="1470"/>
        <v>0</v>
      </c>
      <c r="GJ183" s="125">
        <f t="shared" ca="1" si="1471"/>
        <v>0</v>
      </c>
      <c r="GK183" s="125">
        <f t="shared" ca="1" si="1471"/>
        <v>0</v>
      </c>
      <c r="GL183" s="125">
        <f t="shared" ca="1" si="1471"/>
        <v>0</v>
      </c>
      <c r="GM183" s="125">
        <f t="shared" ca="1" si="1471"/>
        <v>0</v>
      </c>
      <c r="GN183" s="125">
        <f t="shared" ca="1" si="1471"/>
        <v>0</v>
      </c>
      <c r="GO183" s="125">
        <f t="shared" ca="1" si="1471"/>
        <v>0</v>
      </c>
      <c r="GP183" s="125">
        <f t="shared" ca="1" si="1471"/>
        <v>0</v>
      </c>
      <c r="GQ183" s="125">
        <f t="shared" ca="1" si="1471"/>
        <v>0</v>
      </c>
      <c r="GR183" s="125">
        <f t="shared" ca="1" si="1471"/>
        <v>0</v>
      </c>
      <c r="GS183" s="125">
        <f t="shared" ca="1" si="1471"/>
        <v>0</v>
      </c>
      <c r="GT183" s="125">
        <f t="shared" ca="1" si="1471"/>
        <v>0</v>
      </c>
      <c r="GU183" s="125">
        <f t="shared" ca="1" si="1471"/>
        <v>0</v>
      </c>
      <c r="GV183" s="125">
        <f t="shared" ca="1" si="1471"/>
        <v>0</v>
      </c>
      <c r="GW183" s="124">
        <f t="shared" ca="1" si="1472"/>
        <v>0</v>
      </c>
      <c r="GX183" s="124">
        <f t="shared" ca="1" si="1472"/>
        <v>0</v>
      </c>
      <c r="GY183" s="124">
        <f t="shared" ca="1" si="1472"/>
        <v>0</v>
      </c>
      <c r="GZ183" s="124">
        <f t="shared" ca="1" si="1472"/>
        <v>0</v>
      </c>
      <c r="HA183" s="124">
        <f t="shared" ca="1" si="1472"/>
        <v>0</v>
      </c>
      <c r="HB183" s="124">
        <f t="shared" ca="1" si="1472"/>
        <v>0</v>
      </c>
      <c r="HC183" s="124">
        <f t="shared" ca="1" si="1472"/>
        <v>0</v>
      </c>
      <c r="HD183" s="124">
        <f t="shared" ca="1" si="1472"/>
        <v>0</v>
      </c>
      <c r="HE183" s="124">
        <f t="shared" ca="1" si="1472"/>
        <v>0</v>
      </c>
      <c r="HF183" s="124">
        <f t="shared" ca="1" si="1472"/>
        <v>0</v>
      </c>
      <c r="HG183" s="124">
        <f t="shared" ca="1" si="1472"/>
        <v>0</v>
      </c>
      <c r="HH183" s="124">
        <f t="shared" ca="1" si="1472"/>
        <v>0</v>
      </c>
      <c r="HI183" s="124">
        <f t="shared" ca="1" si="1472"/>
        <v>0</v>
      </c>
      <c r="HJ183" s="124">
        <f t="shared" ca="1" si="1472"/>
        <v>0</v>
      </c>
      <c r="HK183" s="124">
        <f t="shared" ca="1" si="1472"/>
        <v>0</v>
      </c>
      <c r="HL183" s="124">
        <f t="shared" ca="1" si="1472"/>
        <v>0</v>
      </c>
      <c r="HM183" s="124">
        <f t="shared" ca="1" si="1473"/>
        <v>0</v>
      </c>
      <c r="HN183" s="124">
        <f t="shared" ca="1" si="1473"/>
        <v>0</v>
      </c>
      <c r="HO183" s="554">
        <f t="shared" ca="1" si="1474"/>
        <v>0</v>
      </c>
      <c r="HP183" s="554">
        <f t="shared" ca="1" si="1474"/>
        <v>0</v>
      </c>
      <c r="HQ183" s="554">
        <f t="shared" ca="1" si="1474"/>
        <v>0</v>
      </c>
      <c r="HR183" s="125">
        <f t="shared" ca="1" si="1475"/>
        <v>0</v>
      </c>
      <c r="HS183" s="125">
        <f t="shared" ca="1" si="1475"/>
        <v>0</v>
      </c>
      <c r="HT183" s="125">
        <f t="shared" ca="1" si="1475"/>
        <v>0</v>
      </c>
      <c r="HU183" s="125">
        <f t="shared" ca="1" si="1475"/>
        <v>0</v>
      </c>
      <c r="HV183" s="125">
        <f t="shared" ca="1" si="1475"/>
        <v>0</v>
      </c>
      <c r="HW183" s="125">
        <f t="shared" ca="1" si="1475"/>
        <v>0</v>
      </c>
      <c r="HX183" s="125">
        <f t="shared" ca="1" si="1475"/>
        <v>0</v>
      </c>
      <c r="HY183" s="125">
        <f t="shared" ca="1" si="1475"/>
        <v>0</v>
      </c>
      <c r="HZ183" s="125">
        <f t="shared" ca="1" si="1475"/>
        <v>0</v>
      </c>
      <c r="IA183" s="125">
        <f t="shared" ca="1" si="1475"/>
        <v>0</v>
      </c>
      <c r="IB183" s="125">
        <f t="shared" ca="1" si="1475"/>
        <v>0</v>
      </c>
      <c r="IC183" s="125">
        <f t="shared" ca="1" si="1475"/>
        <v>0</v>
      </c>
      <c r="ID183" s="125">
        <f t="shared" ca="1" si="1475"/>
        <v>0</v>
      </c>
      <c r="IE183" s="5">
        <f t="shared" ca="1" si="1476"/>
        <v>67</v>
      </c>
      <c r="IF183" s="9"/>
      <c r="IG183" s="5">
        <f t="shared" ca="1" si="1477"/>
        <v>1</v>
      </c>
      <c r="IH183" s="5" t="b">
        <f t="shared" ca="1" si="1477"/>
        <v>0</v>
      </c>
      <c r="II183" s="19">
        <f t="shared" ca="1" si="1478"/>
        <v>0</v>
      </c>
      <c r="IJ183" s="5">
        <f t="shared" ca="1" si="1477"/>
        <v>55</v>
      </c>
      <c r="IK183" s="5" cm="1">
        <f t="array" ref="IK183">INDEX(i.pi_yatf,$X183+1,IK$7)</f>
        <v>1</v>
      </c>
      <c r="IL183" s="19">
        <f t="shared" ca="1" si="1479"/>
        <v>0</v>
      </c>
      <c r="IM183" s="19">
        <f t="shared" ca="1" si="1479"/>
        <v>0</v>
      </c>
      <c r="IN183" s="19">
        <f t="shared" ca="1" si="1479"/>
        <v>0</v>
      </c>
      <c r="IO183" s="19">
        <f t="shared" ca="1" si="1479"/>
        <v>0</v>
      </c>
      <c r="IP183" s="19">
        <f t="shared" ca="1" si="1479"/>
        <v>0</v>
      </c>
      <c r="IQ183" s="19">
        <f t="shared" ca="1" si="1479"/>
        <v>0</v>
      </c>
      <c r="IR183" s="19">
        <f t="shared" ca="1" si="1479"/>
        <v>0</v>
      </c>
      <c r="IS183" s="19">
        <f t="shared" ca="1" si="1479"/>
        <v>0</v>
      </c>
      <c r="IT183" s="19">
        <f t="shared" ca="1" si="1479"/>
        <v>0</v>
      </c>
      <c r="IU183" s="19">
        <f t="shared" ca="1" si="1479"/>
        <v>0</v>
      </c>
      <c r="IV183" s="19">
        <f t="shared" ca="1" si="1479"/>
        <v>0</v>
      </c>
      <c r="IW183" s="19">
        <f t="shared" ca="1" si="1479"/>
        <v>0</v>
      </c>
      <c r="IX183" s="19">
        <f t="shared" ca="1" si="1479"/>
        <v>0</v>
      </c>
      <c r="IY183" s="19">
        <f t="shared" ca="1" si="1479"/>
        <v>0</v>
      </c>
      <c r="IZ183" s="19">
        <f t="shared" ca="1" si="1479"/>
        <v>0</v>
      </c>
      <c r="JA183" s="19">
        <f t="shared" ca="1" si="1479"/>
        <v>0</v>
      </c>
      <c r="JB183" s="19">
        <f t="shared" ca="1" si="1479"/>
        <v>0</v>
      </c>
      <c r="JC183" s="19">
        <f t="shared" ca="1" si="1479"/>
        <v>0</v>
      </c>
      <c r="JD183" s="19">
        <f t="shared" ca="1" si="1479"/>
        <v>0</v>
      </c>
      <c r="JE183" s="19">
        <f t="shared" ca="1" si="1479"/>
        <v>0</v>
      </c>
      <c r="JF183" s="19">
        <f t="shared" ca="1" si="1479"/>
        <v>0</v>
      </c>
      <c r="JG183" s="19">
        <f t="shared" ca="1" si="1479"/>
        <v>1</v>
      </c>
      <c r="JH183" s="19">
        <f t="shared" ca="1" si="1479"/>
        <v>0</v>
      </c>
      <c r="JI183" s="19">
        <f t="shared" ca="1" si="1479"/>
        <v>1</v>
      </c>
      <c r="JJ183" s="9"/>
      <c r="JK183" s="5" t="b">
        <f t="shared" ca="1" si="1480"/>
        <v>0</v>
      </c>
      <c r="JL183" s="19" t="str">
        <f t="shared" ca="1" si="1481"/>
        <v>-</v>
      </c>
      <c r="JM183" s="19" t="str">
        <f t="shared" ca="1" si="1481"/>
        <v>-</v>
      </c>
      <c r="JN183" s="5" t="b">
        <f t="shared" ca="1" si="1482"/>
        <v>0</v>
      </c>
      <c r="JO183" s="5" t="b">
        <f t="shared" ca="1" si="1482"/>
        <v>0</v>
      </c>
      <c r="JP183" s="5" t="b">
        <f t="shared" ca="1" si="1482"/>
        <v>1</v>
      </c>
      <c r="JQ183" s="144">
        <f t="shared" ca="1" si="1483"/>
        <v>1</v>
      </c>
      <c r="JR183" s="144">
        <f t="shared" ca="1" si="1483"/>
        <v>1</v>
      </c>
      <c r="JS183" s="5" t="b">
        <f t="shared" ca="1" si="1484"/>
        <v>0</v>
      </c>
      <c r="JT183" s="5" t="b">
        <f t="shared" ca="1" si="1484"/>
        <v>1</v>
      </c>
      <c r="JU183" s="5" t="b">
        <f t="shared" ca="1" si="1484"/>
        <v>1</v>
      </c>
      <c r="JV183" s="5" t="b">
        <f t="shared" ca="1" si="1484"/>
        <v>0</v>
      </c>
      <c r="JW183" s="5">
        <f t="shared" ca="1" si="1485"/>
        <v>1</v>
      </c>
      <c r="JX183" s="5">
        <f t="shared" ca="1" si="1485"/>
        <v>0</v>
      </c>
      <c r="JY183" s="5" t="b">
        <f t="shared" ca="1" si="1486"/>
        <v>0</v>
      </c>
      <c r="JZ183" s="5" t="str" cm="1">
        <f t="array" aca="1" ref="JZ183" ca="1">IF(OR(KA183:KH183&lt;&gt;"-"),TRUE,"-")</f>
        <v>-</v>
      </c>
      <c r="KA183" s="19" t="str">
        <f t="shared" ca="1" si="1487"/>
        <v>-</v>
      </c>
      <c r="KB183" s="19" t="str">
        <f t="shared" ca="1" si="1487"/>
        <v>-</v>
      </c>
      <c r="KC183" s="19" t="str">
        <f t="shared" ca="1" si="1487"/>
        <v>-</v>
      </c>
      <c r="KD183" s="19" t="str">
        <f t="shared" ca="1" si="1487"/>
        <v>-</v>
      </c>
      <c r="KE183" s="19" t="str">
        <f t="shared" ca="1" si="1487"/>
        <v>-</v>
      </c>
      <c r="KF183" s="19" t="str">
        <f t="shared" ca="1" si="1487"/>
        <v>-</v>
      </c>
      <c r="KG183" s="19" t="str">
        <f t="shared" ca="1" si="1487"/>
        <v>-</v>
      </c>
      <c r="KH183" s="19" t="str">
        <f t="shared" ca="1" si="1487"/>
        <v>-</v>
      </c>
      <c r="KI183" s="5" t="b">
        <f t="array" aca="1" ref="KI183" ca="1">IF(OR(KJ183:KP183&lt;&gt;"-"),TRUE,"-")</f>
        <v>1</v>
      </c>
      <c r="KJ183" s="19">
        <f t="shared" ca="1" si="1488"/>
        <v>0</v>
      </c>
      <c r="KK183" s="19" t="str">
        <f t="shared" ca="1" si="1488"/>
        <v>-</v>
      </c>
      <c r="KL183" s="19">
        <f t="shared" ca="1" si="1488"/>
        <v>999999</v>
      </c>
      <c r="KM183" s="19">
        <f t="shared" ca="1" si="1488"/>
        <v>999999</v>
      </c>
      <c r="KN183" s="19">
        <f t="shared" ca="1" si="1488"/>
        <v>999999</v>
      </c>
      <c r="KO183" s="19">
        <f t="shared" ca="1" si="1488"/>
        <v>999999</v>
      </c>
      <c r="KP183" s="19">
        <f t="shared" ca="1" si="1488"/>
        <v>999999</v>
      </c>
      <c r="KQ183" s="19" t="str">
        <f t="shared" ca="1" si="1488"/>
        <v>-</v>
      </c>
      <c r="KR183" s="19" t="str">
        <f t="shared" ca="1" si="1488"/>
        <v>-</v>
      </c>
      <c r="KS183" s="19" t="str">
        <f t="shared" ca="1" si="1488"/>
        <v>-</v>
      </c>
      <c r="KT183" s="19" t="b">
        <f t="shared" ca="1" si="1489"/>
        <v>1</v>
      </c>
      <c r="KU183" s="19">
        <f t="shared" ca="1" si="1489"/>
        <v>0</v>
      </c>
      <c r="KV183" s="5" t="str">
        <f t="shared" ca="1" si="1490"/>
        <v>-</v>
      </c>
      <c r="KW183" s="5" t="str">
        <f t="shared" ca="1" si="1490"/>
        <v>-</v>
      </c>
      <c r="KX183" s="5" t="str">
        <f t="shared" ca="1" si="1490"/>
        <v>-</v>
      </c>
      <c r="KY183" s="5" t="str">
        <f t="shared" ca="1" si="1490"/>
        <v>-</v>
      </c>
      <c r="KZ183" s="19" t="str">
        <f t="shared" ca="1" si="1491"/>
        <v>-</v>
      </c>
      <c r="LA183" s="19" t="str">
        <f t="shared" ca="1" si="1491"/>
        <v>-</v>
      </c>
      <c r="LB183" s="19" t="str">
        <f t="shared" ca="1" si="1491"/>
        <v>-</v>
      </c>
      <c r="LC183" s="19" t="str">
        <f t="shared" ca="1" si="1491"/>
        <v>-</v>
      </c>
      <c r="LD183" s="19" t="str">
        <f t="shared" ca="1" si="1491"/>
        <v>-</v>
      </c>
      <c r="LE183" s="19" t="str">
        <f t="shared" ca="1" si="1491"/>
        <v>-</v>
      </c>
      <c r="LF183" s="19" t="str">
        <f t="shared" ca="1" si="1491"/>
        <v>-</v>
      </c>
      <c r="LG183" s="5" t="str">
        <f t="shared" ca="1" si="1492"/>
        <v>-</v>
      </c>
      <c r="LH183" s="5">
        <f t="shared" ca="1" si="1492"/>
        <v>500</v>
      </c>
      <c r="LI183" s="5">
        <f t="shared" ca="1" si="1492"/>
        <v>500</v>
      </c>
      <c r="LJ183" s="5" t="str">
        <f t="shared" ca="1" si="1492"/>
        <v>-</v>
      </c>
      <c r="LK183" s="5" t="str" cm="1">
        <f t="array" ref="LK183">INDEX(i.meatgrid,$Q183,LK$7)</f>
        <v>-</v>
      </c>
      <c r="LL183" s="5" t="str">
        <f t="shared" ca="1" si="1492"/>
        <v>-</v>
      </c>
      <c r="LM183" s="5">
        <f t="shared" ca="1" si="1493"/>
        <v>1</v>
      </c>
      <c r="LN183" s="9"/>
      <c r="LO183" s="19">
        <f t="shared" ca="1" si="1491"/>
        <v>70</v>
      </c>
      <c r="LP183" s="19">
        <f t="shared" ca="1" si="1494"/>
        <v>50</v>
      </c>
      <c r="LQ183" s="19">
        <f t="shared" ca="1" si="1494"/>
        <v>80</v>
      </c>
      <c r="LR183" s="19">
        <f t="shared" ca="1" si="1494"/>
        <v>50</v>
      </c>
      <c r="LS183" s="5" t="b" cm="1">
        <f t="array" ref="LS183">INDEX(i.meatgrid,$Q183,LS$7)</f>
        <v>0</v>
      </c>
      <c r="LT183" s="5" t="b" cm="1">
        <f t="array" ref="LT183">INDEX(i.meatgrid,$Q183,LT$7)</f>
        <v>0</v>
      </c>
      <c r="LU183" s="5" t="str" cm="1">
        <f t="array" ref="LU183">INDEX(i.meatgrid,$Q183,LU$7)</f>
        <v>-</v>
      </c>
      <c r="LV183" s="5" t="str" cm="1">
        <f t="array" ref="LV183">INDEX(i.meatgrid,$Q183,LV$7)</f>
        <v>-</v>
      </c>
      <c r="LW183" s="5">
        <f t="shared" si="1495"/>
        <v>1</v>
      </c>
      <c r="LX183" s="5">
        <f t="shared" si="1496"/>
        <v>1</v>
      </c>
      <c r="LY183" s="5" cm="1">
        <f t="array" ref="LY183">INDEX(i.meatgrid,$Q183,LY$7)</f>
        <v>0</v>
      </c>
      <c r="LZ183" s="5" cm="1">
        <f t="array" ref="LZ183">INDEX(i.meatgrid,$Q183,LZ$7)</f>
        <v>0</v>
      </c>
      <c r="MA183" s="5" cm="1">
        <f t="array" ref="MA183">INDEX(i.meatgrid,$Q183,MA$7)</f>
        <v>0</v>
      </c>
      <c r="MB183" s="5" cm="1">
        <f t="array" ref="MB183">INDEX(i.meatgrid,$Q183,MB$7)</f>
        <v>0</v>
      </c>
      <c r="MC183" s="5" cm="1">
        <f t="array" ref="MC183">INDEX(i.meatgrid,$Q183,MC$7)</f>
        <v>1</v>
      </c>
      <c r="MD183" s="5" cm="1">
        <f t="array" ref="MD183">INDEX(i.meatgrid,$Q183,MD$7)</f>
        <v>1</v>
      </c>
      <c r="ME183" s="5" cm="1">
        <f t="array" ref="ME183">INDEX(i.meatgrid,$Q183,ME$7)</f>
        <v>1</v>
      </c>
      <c r="MF183" s="5" cm="1">
        <f t="array" ref="MF183">INDEX(i.meatgrid,$Q183,MF$7)</f>
        <v>1</v>
      </c>
      <c r="MG183" s="5">
        <f t="shared" si="1497"/>
        <v>1</v>
      </c>
      <c r="MH183" s="9"/>
      <c r="MI183" s="19" t="b">
        <f t="shared" ca="1" si="1498"/>
        <v>0</v>
      </c>
      <c r="MJ183" s="19" t="b">
        <f t="shared" ca="1" si="1498"/>
        <v>0</v>
      </c>
      <c r="MK183" s="19">
        <f t="shared" ca="1" si="1498"/>
        <v>1</v>
      </c>
      <c r="ML183" s="19">
        <f t="shared" ca="1" si="1498"/>
        <v>0.75</v>
      </c>
      <c r="MM183" s="19">
        <f t="shared" ca="1" si="1498"/>
        <v>0.75</v>
      </c>
      <c r="MN183" s="19">
        <f t="shared" ca="1" si="1498"/>
        <v>0.8</v>
      </c>
      <c r="MO183" s="19">
        <f t="shared" ca="1" si="1498"/>
        <v>0.82499999999999996</v>
      </c>
      <c r="MP183" s="19">
        <f t="shared" ca="1" si="1498"/>
        <v>0.875</v>
      </c>
      <c r="MQ183" s="19">
        <f t="shared" ca="1" si="1498"/>
        <v>0.9</v>
      </c>
      <c r="MR183" s="19">
        <f t="shared" ca="1" si="1498"/>
        <v>1</v>
      </c>
      <c r="MS183" s="19">
        <f t="shared" ca="1" si="1498"/>
        <v>0.875</v>
      </c>
      <c r="MT183" s="19" t="b">
        <f t="shared" ca="1" si="1498"/>
        <v>1</v>
      </c>
      <c r="MU183" s="19">
        <f t="shared" ca="1" si="1498"/>
        <v>74.989999999999995</v>
      </c>
      <c r="MV183" s="19" t="str">
        <f t="shared" ca="1" si="1498"/>
        <v>-</v>
      </c>
      <c r="MW183" s="19" t="str">
        <f t="shared" ca="1" si="1498"/>
        <v>-</v>
      </c>
      <c r="MX183" s="19" t="str">
        <f t="shared" ca="1" si="1498"/>
        <v>-</v>
      </c>
      <c r="MY183" s="19" t="str">
        <f t="shared" ca="1" si="1499"/>
        <v>-</v>
      </c>
      <c r="MZ183" s="19" t="str">
        <f t="shared" ca="1" si="1499"/>
        <v>-</v>
      </c>
      <c r="NA183" s="19" t="str">
        <f t="shared" ca="1" si="1499"/>
        <v>-</v>
      </c>
      <c r="NB183" s="19" t="str">
        <f t="shared" ca="1" si="1499"/>
        <v>-</v>
      </c>
      <c r="NC183" s="19">
        <f t="shared" ca="1" si="1499"/>
        <v>36.99</v>
      </c>
      <c r="ND183" s="19">
        <f t="shared" ca="1" si="1499"/>
        <v>36.99</v>
      </c>
      <c r="NE183" s="19" t="str">
        <f t="shared" ca="1" si="1499"/>
        <v>-</v>
      </c>
      <c r="NF183" s="19" t="str">
        <f t="shared" ca="1" si="1499"/>
        <v>-</v>
      </c>
      <c r="NG183" s="19" t="str">
        <f t="shared" ca="1" si="1499"/>
        <v>-</v>
      </c>
      <c r="NH183" s="19" t="str">
        <f t="shared" ca="1" si="1499"/>
        <v>-</v>
      </c>
      <c r="NI183" s="19" t="str">
        <f t="shared" ca="1" si="1499"/>
        <v>-</v>
      </c>
      <c r="NJ183" s="19">
        <f t="shared" ca="1" si="1499"/>
        <v>49.99</v>
      </c>
      <c r="NK183" s="19">
        <f t="shared" ca="1" si="1499"/>
        <v>49.99</v>
      </c>
      <c r="NL183" s="19">
        <f t="shared" ca="1" si="1499"/>
        <v>49.99</v>
      </c>
      <c r="NM183" s="19">
        <f t="shared" ca="1" si="1499"/>
        <v>49.99</v>
      </c>
      <c r="NN183" s="19">
        <f t="shared" ca="1" si="1499"/>
        <v>49.99</v>
      </c>
      <c r="NO183" s="19">
        <f t="shared" ca="1" si="1499"/>
        <v>49.99</v>
      </c>
      <c r="NP183" s="19">
        <f t="shared" ca="1" si="1499"/>
        <v>49.99</v>
      </c>
      <c r="NQ183" s="19">
        <f t="shared" ca="1" si="1499"/>
        <v>49.99</v>
      </c>
      <c r="NR183" s="19">
        <f t="shared" ca="1" si="1499"/>
        <v>412.99</v>
      </c>
      <c r="NS183" s="19">
        <f t="shared" ca="1" si="1499"/>
        <v>412.99</v>
      </c>
      <c r="NT183" s="19" t="str">
        <f t="shared" ca="1" si="1499"/>
        <v>-</v>
      </c>
      <c r="NU183" s="19" t="str">
        <f t="shared" ca="1" si="1499"/>
        <v>-</v>
      </c>
      <c r="NV183" s="19" t="str">
        <f t="shared" ca="1" si="1499"/>
        <v>-</v>
      </c>
      <c r="NW183" s="19" t="str">
        <f t="shared" ca="1" si="1499"/>
        <v>-</v>
      </c>
      <c r="NX183" s="19" t="str">
        <f t="shared" ca="1" si="1499"/>
        <v>-</v>
      </c>
      <c r="NY183" s="19">
        <f t="shared" ca="1" si="1499"/>
        <v>6.8900000000000006</v>
      </c>
      <c r="NZ183" s="19">
        <f t="shared" ca="1" si="1499"/>
        <v>6.8900000000000006</v>
      </c>
      <c r="OA183" s="19">
        <f t="shared" ca="1" si="1499"/>
        <v>6.8900000000000006</v>
      </c>
      <c r="OB183" s="19">
        <f t="shared" ca="1" si="1499"/>
        <v>6.8900000000000006</v>
      </c>
      <c r="OC183" s="19">
        <f t="shared" ca="1" si="1499"/>
        <v>6.8900000000000006</v>
      </c>
      <c r="OD183" s="19">
        <f t="shared" ca="1" si="1499"/>
        <v>6.8900000000000006</v>
      </c>
      <c r="OE183" s="19">
        <f t="shared" ca="1" si="1499"/>
        <v>6.8900000000000006</v>
      </c>
      <c r="OF183" s="19">
        <f t="shared" ca="1" si="1499"/>
        <v>6.8900000000000006</v>
      </c>
      <c r="OG183" s="19">
        <f t="shared" ca="1" si="1499"/>
        <v>346.99</v>
      </c>
      <c r="OH183" s="19">
        <f t="shared" ca="1" si="1499"/>
        <v>346.99</v>
      </c>
      <c r="OI183" s="19" t="str">
        <f t="shared" ca="1" si="1499"/>
        <v>-</v>
      </c>
      <c r="OJ183" s="19" t="str">
        <f t="shared" ca="1" si="1499"/>
        <v>-</v>
      </c>
      <c r="OK183" s="19" t="str">
        <f t="shared" ca="1" si="1499"/>
        <v>-</v>
      </c>
      <c r="OL183" s="19" t="str">
        <f t="shared" ca="1" si="1499"/>
        <v>-</v>
      </c>
      <c r="OM183" s="19" t="str">
        <f t="shared" ca="1" si="1499"/>
        <v>-</v>
      </c>
      <c r="ON183" s="19">
        <f t="shared" ca="1" si="1499"/>
        <v>0</v>
      </c>
      <c r="OO183" s="24">
        <v>0</v>
      </c>
    </row>
    <row r="184" spans="1:405" outlineLevel="1">
      <c r="A184" s="21">
        <f t="shared" si="158"/>
        <v>179</v>
      </c>
      <c r="B184" s="21">
        <f t="shared" ref="B184:B186" si="1508">$A$24</f>
        <v>19</v>
      </c>
      <c r="C184">
        <v>111</v>
      </c>
      <c r="D184" s="144" t="str">
        <f t="shared" ca="1" si="1444"/>
        <v>GSM</v>
      </c>
      <c r="E184" t="b">
        <f t="shared" ca="1" si="1502"/>
        <v>1</v>
      </c>
      <c r="F184" t="b">
        <v>0</v>
      </c>
      <c r="G184" t="b">
        <f t="shared" ca="1" si="1500"/>
        <v>1</v>
      </c>
      <c r="H184" s="237">
        <f t="shared" ca="1" si="1501"/>
        <v>1</v>
      </c>
      <c r="I184" s="237">
        <f t="shared" ca="1" si="1501"/>
        <v>1</v>
      </c>
      <c r="J184" s="237" t="str">
        <f t="shared" ca="1" si="1501"/>
        <v/>
      </c>
      <c r="K184" s="237">
        <f t="shared" ca="1" si="1501"/>
        <v>2</v>
      </c>
      <c r="L184" s="237">
        <f t="shared" ca="1" si="1501"/>
        <v>2</v>
      </c>
      <c r="M184" s="182">
        <f t="array" aca="1" ref="M184" ca="1">MAX(M$22,MOD(M183+1*AND(N184:$V184=N$22:$V$22),M$23+1))</f>
        <v>2</v>
      </c>
      <c r="N184" s="182">
        <f t="array" aca="1" ref="N184" ca="1">MAX(N$22,MOD(N183+1*AND(O184:$V184=O$22:$V$22),N$23+1))</f>
        <v>3</v>
      </c>
      <c r="O184" s="237">
        <f t="shared" ref="O184:O186" ca="1" si="1509">OFFSET(O184,-1,0)</f>
        <v>1</v>
      </c>
      <c r="P184" s="237">
        <f t="shared" ca="1" si="1503"/>
        <v>1</v>
      </c>
      <c r="Q184" s="29">
        <v>4</v>
      </c>
      <c r="R184" s="29">
        <v>1</v>
      </c>
      <c r="S184" s="29">
        <v>1</v>
      </c>
      <c r="T184" s="29">
        <v>1</v>
      </c>
      <c r="U184" s="218"/>
      <c r="V184" s="218"/>
      <c r="W184" s="182">
        <f t="array" ref="W184">MAX(W$22,MOD(W183+1*AND(R184:$V184=R$22:$V$22),W$23+1))</f>
        <v>0</v>
      </c>
      <c r="X184" s="218"/>
      <c r="Y184" s="218"/>
      <c r="Z184" s="218"/>
      <c r="AA184" s="218"/>
      <c r="AB184" s="218"/>
      <c r="AC184" s="218"/>
      <c r="AD184" s="218"/>
      <c r="AE184" s="218"/>
      <c r="AF184" s="144">
        <f ca="1">INDEX(CHOOSE($N184,DataAutumn!i.AdultDrys,DataWinter!i.AdultDrys,DataSpring!i.AdultDrys),1,$M184)</f>
        <v>3</v>
      </c>
      <c r="AG184" s="5">
        <f t="shared" ca="1" si="1445"/>
        <v>2</v>
      </c>
      <c r="AH184" s="5">
        <f t="shared" ca="1" si="1445"/>
        <v>0</v>
      </c>
      <c r="AI184" s="5">
        <f t="shared" ca="1" si="1446"/>
        <v>1</v>
      </c>
      <c r="AJ184" s="218"/>
      <c r="AK184" s="218"/>
      <c r="AL184" s="366" t="str">
        <f ca="1">TEXT(LEFT(OFFSET(AL184,-1,0),5)+1,"00000")&amp;MID(OFFSET(AL184,-1,0),6,FIND(" ",OFFSET(AL184,-1,0),7)-5)
&amp; $D184           &amp; " Day"&amp;INDEX(i.DOY,$N184,1)              &amp; IF($IG184=0," FWM","")&amp;IF($IG184=1," MWM","")&amp;IF($IG184=5," Mat","")&amp;IF($IH184=TRUE,"&amp;BBT","    ")
&amp;INDEX(DataMaster!$B$98:$B$104,$Q184,0)    &amp; " WP"&amp;TEXT($LW184*100,"000p")           &amp; " MP"&amp;TEXT($LX184*100,"000p")           &amp; " GP"&amp;TEXT($MG184*100,"000p")
&amp; " (F"&amp;3+COUNTIF($CV184:$CY184,TRUE)&amp;3&amp;"N"&amp;$DM184&amp;$DN184&amp;")"</f>
        <v>00004 SE_ashley_lw GSM Day204 MWM    Prime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ca="1" si="1447"/>
        <v>1</v>
      </c>
      <c r="AY184" s="5" t="str">
        <f t="shared" ca="1" si="1447"/>
        <v>-</v>
      </c>
      <c r="AZ184" s="5" t="str">
        <f t="shared" ca="1" si="1447"/>
        <v>-</v>
      </c>
      <c r="BA184" s="5" t="str">
        <f t="shared" ca="1" si="1447"/>
        <v>-</v>
      </c>
      <c r="BB184" s="5" t="b">
        <f t="shared" ca="1" si="1447"/>
        <v>0</v>
      </c>
      <c r="BC184" s="144">
        <f t="shared" ca="1" si="1447"/>
        <v>0.25</v>
      </c>
      <c r="BD184" s="19" t="b">
        <f t="shared" ca="1" si="1448"/>
        <v>1</v>
      </c>
      <c r="BE184" s="9"/>
      <c r="BF184" s="5" t="str">
        <f t="shared" ca="1" si="1449"/>
        <v>-</v>
      </c>
      <c r="BG184" s="19" t="str">
        <f t="shared" ca="1" si="1450"/>
        <v>-</v>
      </c>
      <c r="BH184" s="19" t="str">
        <f t="shared" ca="1" si="1450"/>
        <v>-</v>
      </c>
      <c r="BI184" s="19" t="str">
        <f t="shared" ca="1" si="1450"/>
        <v>-</v>
      </c>
      <c r="BJ184" s="5" t="str">
        <f t="shared" ca="1" si="1451"/>
        <v>-</v>
      </c>
      <c r="BK184" s="19" t="str">
        <f t="shared" ca="1" si="1452"/>
        <v>-</v>
      </c>
      <c r="BL184" s="5" t="str">
        <f t="shared" ca="1" si="1453"/>
        <v>-</v>
      </c>
      <c r="BM184" s="19" t="str">
        <f t="shared" ca="1" si="1454"/>
        <v>-</v>
      </c>
      <c r="BN184" s="19" t="str">
        <f t="shared" ca="1" si="1454"/>
        <v>-</v>
      </c>
      <c r="BO184" s="19" t="str">
        <f t="shared" ca="1" si="1454"/>
        <v>-</v>
      </c>
      <c r="BP184" s="5" t="str">
        <f t="shared" ca="1" si="1455"/>
        <v>-</v>
      </c>
      <c r="BQ184" s="9"/>
      <c r="BR184" s="5" t="b">
        <f t="shared" ca="1" si="1456"/>
        <v>0</v>
      </c>
      <c r="BS184" s="5" t="str">
        <f t="shared" ca="1" si="1457"/>
        <v>-</v>
      </c>
      <c r="BT184" s="5" t="str">
        <f t="shared" ca="1" si="1458"/>
        <v>-</v>
      </c>
      <c r="BU184" s="5" t="str">
        <f t="shared" ca="1" si="1458"/>
        <v>-</v>
      </c>
      <c r="BV184" s="5" t="str">
        <f t="shared" ca="1" si="1458"/>
        <v>-</v>
      </c>
      <c r="BW184" s="5" t="str">
        <f t="shared" ca="1" si="1458"/>
        <v>-</v>
      </c>
      <c r="BX184" s="5" t="str">
        <f t="shared" ca="1" si="1458"/>
        <v>-</v>
      </c>
      <c r="BY184" s="5" t="str">
        <f t="shared" ca="1" si="1458"/>
        <v>-</v>
      </c>
      <c r="BZ184" s="5" t="str">
        <f t="shared" ca="1" si="1458"/>
        <v>-</v>
      </c>
      <c r="CA184" s="5" t="str">
        <f t="shared" ca="1" si="1458"/>
        <v>-</v>
      </c>
      <c r="CB184" s="9"/>
      <c r="CC184" s="237" t="b">
        <f t="shared" ca="1" si="1504"/>
        <v>1</v>
      </c>
      <c r="CD184" s="237" t="b">
        <f t="shared" ca="1" si="1504"/>
        <v>1</v>
      </c>
      <c r="CE184" s="237" t="b">
        <f t="shared" ca="1" si="1505"/>
        <v>1</v>
      </c>
      <c r="CF184" s="12">
        <v>203</v>
      </c>
      <c r="CG184" s="144" t="b">
        <f t="shared" ref="CG184:CG186" ca="1" si="1510">NOT(CE184)</f>
        <v>0</v>
      </c>
      <c r="CH184" s="19" t="str">
        <f t="shared" ca="1" si="1507"/>
        <v>-</v>
      </c>
      <c r="CI184" s="19" t="str">
        <f t="shared" ca="1" si="1507"/>
        <v>-</v>
      </c>
      <c r="CJ184" s="19" t="str">
        <f t="shared" ca="1" si="1507"/>
        <v>-</v>
      </c>
      <c r="CK184" s="19" t="str">
        <f t="shared" ca="1" si="1507"/>
        <v>-</v>
      </c>
      <c r="CL184" s="19">
        <f t="shared" ca="1" si="1507"/>
        <v>1</v>
      </c>
      <c r="CM184" s="19">
        <f t="shared" ca="1" si="1507"/>
        <v>1</v>
      </c>
      <c r="CN184" s="9"/>
      <c r="CO184" s="444">
        <f t="shared" ca="1" si="1460"/>
        <v>652</v>
      </c>
      <c r="CP184" s="444">
        <f t="shared" ca="1" si="1460"/>
        <v>686</v>
      </c>
      <c r="CQ184" s="444">
        <f t="shared" ca="1" si="1460"/>
        <v>721</v>
      </c>
      <c r="CR184" s="152">
        <f t="shared" ca="1" si="1461"/>
        <v>378</v>
      </c>
      <c r="CS184" s="152">
        <f t="shared" ca="1" si="1461"/>
        <v>413</v>
      </c>
      <c r="CT184" s="152">
        <f t="shared" ca="1" si="1461"/>
        <v>448</v>
      </c>
      <c r="CU184" s="19" t="str">
        <f t="shared" ca="1" si="1462"/>
        <v>-</v>
      </c>
      <c r="CV184" s="19" t="str">
        <f t="shared" ca="1" si="1462"/>
        <v>-</v>
      </c>
      <c r="CW184" s="19" t="str">
        <f t="shared" ca="1" si="1462"/>
        <v>-</v>
      </c>
      <c r="CX184" s="19" t="str">
        <f t="shared" ca="1" si="1462"/>
        <v>-</v>
      </c>
      <c r="CY184" s="19" t="str">
        <f t="shared" ca="1" si="1462"/>
        <v>-</v>
      </c>
      <c r="CZ184" s="19" t="b">
        <f t="shared" ca="1" si="1462"/>
        <v>1</v>
      </c>
      <c r="DA184" s="19">
        <f t="shared" ca="1" si="1462"/>
        <v>0</v>
      </c>
      <c r="DB184" s="19">
        <f t="shared" ca="1" si="1462"/>
        <v>0</v>
      </c>
      <c r="DC184" s="19">
        <f t="shared" ca="1" si="1462"/>
        <v>0</v>
      </c>
      <c r="DD184" s="19">
        <f t="shared" ca="1" si="1462"/>
        <v>0</v>
      </c>
      <c r="DE184" s="19">
        <f t="shared" ca="1" si="1462"/>
        <v>0</v>
      </c>
      <c r="DF184" s="19">
        <f t="shared" ca="1" si="1462"/>
        <v>0</v>
      </c>
      <c r="DG184" s="19">
        <f t="shared" ca="1" si="1462"/>
        <v>0</v>
      </c>
      <c r="DH184" s="19">
        <f t="shared" ca="1" si="1462"/>
        <v>0</v>
      </c>
      <c r="DI184" s="19">
        <f t="shared" ca="1" si="1462"/>
        <v>0</v>
      </c>
      <c r="DJ184" s="19">
        <f t="shared" ca="1" si="1462"/>
        <v>0</v>
      </c>
      <c r="DK184" s="19">
        <f t="shared" ca="1" si="1463"/>
        <v>0</v>
      </c>
      <c r="DL184" s="19">
        <f t="shared" ca="1" si="1463"/>
        <v>0</v>
      </c>
      <c r="DM184" s="19">
        <f t="shared" ca="1" si="1463"/>
        <v>1</v>
      </c>
      <c r="DN184" s="19">
        <f t="shared" ca="1" si="1463"/>
        <v>1</v>
      </c>
      <c r="DO184" s="19">
        <f t="shared" ca="1" si="1463"/>
        <v>0</v>
      </c>
      <c r="DP184" s="19" t="str">
        <f t="shared" ca="1" si="1463"/>
        <v>-</v>
      </c>
      <c r="DQ184" s="19" t="str">
        <f t="shared" ca="1" si="1463"/>
        <v>-</v>
      </c>
      <c r="DR184" s="19" t="str">
        <f t="shared" ca="1" si="1463"/>
        <v>-</v>
      </c>
      <c r="DS184" s="19" t="str">
        <f t="shared" ca="1" si="1463"/>
        <v>-</v>
      </c>
      <c r="DT184" s="19" t="str">
        <f t="shared" ca="1" si="1463"/>
        <v>-</v>
      </c>
      <c r="DU184" s="19">
        <f t="shared" ca="1" si="1463"/>
        <v>0</v>
      </c>
      <c r="DV184" s="19" t="str">
        <f t="shared" ca="1" si="1463"/>
        <v>-</v>
      </c>
      <c r="DW184" s="19" t="str">
        <f t="shared" ca="1" si="1463"/>
        <v>-</v>
      </c>
      <c r="DX184" s="19" t="str">
        <f t="shared" ca="1" si="1463"/>
        <v>-</v>
      </c>
      <c r="DY184" s="19" t="str">
        <f t="shared" ca="1" si="1463"/>
        <v>-</v>
      </c>
      <c r="DZ184" s="19" t="str">
        <f t="shared" ca="1" si="1463"/>
        <v>-</v>
      </c>
      <c r="EA184" s="19" t="str">
        <f t="shared" ca="1" si="1463"/>
        <v>-</v>
      </c>
      <c r="EB184" s="19" t="str">
        <f t="shared" ca="1" si="1463"/>
        <v>-</v>
      </c>
      <c r="EC184" s="19" t="str">
        <f t="shared" ca="1" si="1463"/>
        <v>-</v>
      </c>
      <c r="ED184" s="19">
        <f t="shared" ca="1" si="1463"/>
        <v>0</v>
      </c>
      <c r="EE184" s="444">
        <f t="shared" ca="1" si="1464"/>
        <v>0</v>
      </c>
      <c r="EF184" s="444">
        <f t="shared" ca="1" si="1464"/>
        <v>0</v>
      </c>
      <c r="EG184" s="124">
        <f t="shared" ca="1" si="1465"/>
        <v>0</v>
      </c>
      <c r="EH184" s="124">
        <f t="shared" ca="1" si="1465"/>
        <v>0</v>
      </c>
      <c r="EI184" s="124">
        <f t="shared" ca="1" si="1465"/>
        <v>0</v>
      </c>
      <c r="EJ184" s="124">
        <f t="shared" ca="1" si="1465"/>
        <v>0</v>
      </c>
      <c r="EK184" s="124">
        <f t="shared" ca="1" si="1465"/>
        <v>0</v>
      </c>
      <c r="EL184" s="124">
        <f t="shared" ca="1" si="1465"/>
        <v>0</v>
      </c>
      <c r="EM184" s="124">
        <f t="shared" ca="1" si="1465"/>
        <v>0</v>
      </c>
      <c r="EN184" s="124">
        <f t="shared" ca="1" si="1465"/>
        <v>0</v>
      </c>
      <c r="EO184" s="124">
        <f t="shared" ca="1" si="1465"/>
        <v>0</v>
      </c>
      <c r="EP184" s="124">
        <f t="shared" ca="1" si="1465"/>
        <v>0</v>
      </c>
      <c r="EQ184" s="124">
        <f t="shared" ca="1" si="1465"/>
        <v>0</v>
      </c>
      <c r="ER184" s="124">
        <f t="shared" ca="1" si="1465"/>
        <v>0</v>
      </c>
      <c r="ES184" s="124">
        <f t="shared" ca="1" si="1465"/>
        <v>0</v>
      </c>
      <c r="ET184" s="124">
        <f t="shared" ca="1" si="1465"/>
        <v>0</v>
      </c>
      <c r="EU184" s="124">
        <f t="shared" ca="1" si="1465"/>
        <v>0</v>
      </c>
      <c r="EV184" s="124">
        <f t="shared" ca="1" si="1465"/>
        <v>0</v>
      </c>
      <c r="EW184" s="124">
        <f t="shared" ca="1" si="1466"/>
        <v>0</v>
      </c>
      <c r="EX184" s="124">
        <f t="shared" ca="1" si="1466"/>
        <v>0</v>
      </c>
      <c r="EY184" s="554">
        <f t="shared" ca="1" si="1467"/>
        <v>0</v>
      </c>
      <c r="EZ184" s="554">
        <f t="shared" ca="1" si="1467"/>
        <v>0</v>
      </c>
      <c r="FA184" s="554">
        <f t="shared" ca="1" si="1467"/>
        <v>0</v>
      </c>
      <c r="FB184" s="125">
        <f t="shared" ca="1" si="1467"/>
        <v>0</v>
      </c>
      <c r="FC184" s="125">
        <f t="shared" ca="1" si="1467"/>
        <v>0</v>
      </c>
      <c r="FD184" s="125">
        <f t="shared" ca="1" si="1467"/>
        <v>0</v>
      </c>
      <c r="FE184" s="125">
        <f t="shared" ca="1" si="1467"/>
        <v>0</v>
      </c>
      <c r="FF184" s="125">
        <f t="shared" ca="1" si="1467"/>
        <v>0</v>
      </c>
      <c r="FG184" s="125">
        <f t="shared" ca="1" si="1467"/>
        <v>0</v>
      </c>
      <c r="FH184" s="125">
        <f t="shared" ca="1" si="1467"/>
        <v>0</v>
      </c>
      <c r="FI184" s="125">
        <f t="shared" ca="1" si="1467"/>
        <v>0</v>
      </c>
      <c r="FJ184" s="125">
        <f t="shared" ca="1" si="1467"/>
        <v>0</v>
      </c>
      <c r="FK184" s="125">
        <f t="shared" ca="1" si="1467"/>
        <v>0</v>
      </c>
      <c r="FL184" s="125">
        <f t="shared" ca="1" si="1467"/>
        <v>0</v>
      </c>
      <c r="FM184" s="125">
        <f t="shared" ca="1" si="1467"/>
        <v>0</v>
      </c>
      <c r="FN184" s="125">
        <f t="shared" ca="1" si="1467"/>
        <v>0</v>
      </c>
      <c r="FO184" s="124">
        <f t="shared" ca="1" si="1468"/>
        <v>0</v>
      </c>
      <c r="FP184" s="124">
        <f t="shared" ca="1" si="1468"/>
        <v>0</v>
      </c>
      <c r="FQ184" s="124">
        <f t="shared" ca="1" si="1468"/>
        <v>0</v>
      </c>
      <c r="FR184" s="124">
        <f t="shared" ca="1" si="1468"/>
        <v>0</v>
      </c>
      <c r="FS184" s="124">
        <f t="shared" ca="1" si="1468"/>
        <v>0</v>
      </c>
      <c r="FT184" s="124">
        <f t="shared" ca="1" si="1468"/>
        <v>0</v>
      </c>
      <c r="FU184" s="124">
        <f t="shared" ca="1" si="1468"/>
        <v>0</v>
      </c>
      <c r="FV184" s="124">
        <f t="shared" ca="1" si="1468"/>
        <v>0</v>
      </c>
      <c r="FW184" s="124">
        <f t="shared" ca="1" si="1468"/>
        <v>0</v>
      </c>
      <c r="FX184" s="124">
        <f t="shared" ca="1" si="1468"/>
        <v>0</v>
      </c>
      <c r="FY184" s="124">
        <f t="shared" ca="1" si="1468"/>
        <v>0</v>
      </c>
      <c r="FZ184" s="124">
        <f t="shared" ca="1" si="1468"/>
        <v>0</v>
      </c>
      <c r="GA184" s="124">
        <f t="shared" ca="1" si="1468"/>
        <v>0</v>
      </c>
      <c r="GB184" s="124">
        <f t="shared" ca="1" si="1468"/>
        <v>0</v>
      </c>
      <c r="GC184" s="124">
        <f t="shared" ca="1" si="1468"/>
        <v>0</v>
      </c>
      <c r="GD184" s="124">
        <f t="shared" ca="1" si="1468"/>
        <v>0</v>
      </c>
      <c r="GE184" s="124">
        <f t="shared" ca="1" si="1469"/>
        <v>0</v>
      </c>
      <c r="GF184" s="124">
        <f t="shared" ca="1" si="1469"/>
        <v>0</v>
      </c>
      <c r="GG184" s="554">
        <f t="shared" ca="1" si="1470"/>
        <v>0</v>
      </c>
      <c r="GH184" s="554">
        <f t="shared" ca="1" si="1470"/>
        <v>0</v>
      </c>
      <c r="GI184" s="554">
        <f t="shared" ca="1" si="1470"/>
        <v>0</v>
      </c>
      <c r="GJ184" s="125">
        <f t="shared" ca="1" si="1471"/>
        <v>0</v>
      </c>
      <c r="GK184" s="125">
        <f t="shared" ca="1" si="1471"/>
        <v>0</v>
      </c>
      <c r="GL184" s="125">
        <f t="shared" ca="1" si="1471"/>
        <v>0</v>
      </c>
      <c r="GM184" s="125">
        <f t="shared" ca="1" si="1471"/>
        <v>0</v>
      </c>
      <c r="GN184" s="125">
        <f t="shared" ca="1" si="1471"/>
        <v>0</v>
      </c>
      <c r="GO184" s="125">
        <f t="shared" ca="1" si="1471"/>
        <v>0</v>
      </c>
      <c r="GP184" s="125">
        <f t="shared" ca="1" si="1471"/>
        <v>0</v>
      </c>
      <c r="GQ184" s="125">
        <f t="shared" ca="1" si="1471"/>
        <v>0</v>
      </c>
      <c r="GR184" s="125">
        <f t="shared" ca="1" si="1471"/>
        <v>0</v>
      </c>
      <c r="GS184" s="125">
        <f t="shared" ca="1" si="1471"/>
        <v>0</v>
      </c>
      <c r="GT184" s="125">
        <f t="shared" ca="1" si="1471"/>
        <v>0</v>
      </c>
      <c r="GU184" s="125">
        <f t="shared" ca="1" si="1471"/>
        <v>0</v>
      </c>
      <c r="GV184" s="125">
        <f t="shared" ca="1" si="1471"/>
        <v>0</v>
      </c>
      <c r="GW184" s="124">
        <f t="shared" ca="1" si="1472"/>
        <v>0</v>
      </c>
      <c r="GX184" s="124">
        <f t="shared" ca="1" si="1472"/>
        <v>0</v>
      </c>
      <c r="GY184" s="124">
        <f t="shared" ca="1" si="1472"/>
        <v>0</v>
      </c>
      <c r="GZ184" s="124">
        <f t="shared" ca="1" si="1472"/>
        <v>0</v>
      </c>
      <c r="HA184" s="124">
        <f t="shared" ca="1" si="1472"/>
        <v>0</v>
      </c>
      <c r="HB184" s="124">
        <f t="shared" ca="1" si="1472"/>
        <v>0</v>
      </c>
      <c r="HC184" s="124">
        <f t="shared" ca="1" si="1472"/>
        <v>0</v>
      </c>
      <c r="HD184" s="124">
        <f t="shared" ca="1" si="1472"/>
        <v>0</v>
      </c>
      <c r="HE184" s="124">
        <f t="shared" ca="1" si="1472"/>
        <v>0</v>
      </c>
      <c r="HF184" s="124">
        <f t="shared" ca="1" si="1472"/>
        <v>0</v>
      </c>
      <c r="HG184" s="124">
        <f t="shared" ca="1" si="1472"/>
        <v>0</v>
      </c>
      <c r="HH184" s="124">
        <f t="shared" ca="1" si="1472"/>
        <v>0</v>
      </c>
      <c r="HI184" s="124">
        <f t="shared" ca="1" si="1472"/>
        <v>0</v>
      </c>
      <c r="HJ184" s="124">
        <f t="shared" ca="1" si="1472"/>
        <v>0</v>
      </c>
      <c r="HK184" s="124">
        <f t="shared" ca="1" si="1472"/>
        <v>0</v>
      </c>
      <c r="HL184" s="124">
        <f t="shared" ca="1" si="1472"/>
        <v>0</v>
      </c>
      <c r="HM184" s="124">
        <f t="shared" ca="1" si="1473"/>
        <v>0</v>
      </c>
      <c r="HN184" s="124">
        <f t="shared" ca="1" si="1473"/>
        <v>0</v>
      </c>
      <c r="HO184" s="554">
        <f t="shared" ca="1" si="1474"/>
        <v>0</v>
      </c>
      <c r="HP184" s="554">
        <f t="shared" ca="1" si="1474"/>
        <v>0</v>
      </c>
      <c r="HQ184" s="554">
        <f t="shared" ca="1" si="1474"/>
        <v>0</v>
      </c>
      <c r="HR184" s="125">
        <f t="shared" ca="1" si="1475"/>
        <v>0</v>
      </c>
      <c r="HS184" s="125">
        <f t="shared" ca="1" si="1475"/>
        <v>0</v>
      </c>
      <c r="HT184" s="125">
        <f t="shared" ca="1" si="1475"/>
        <v>0</v>
      </c>
      <c r="HU184" s="125">
        <f t="shared" ca="1" si="1475"/>
        <v>0</v>
      </c>
      <c r="HV184" s="125">
        <f t="shared" ca="1" si="1475"/>
        <v>0</v>
      </c>
      <c r="HW184" s="125">
        <f t="shared" ca="1" si="1475"/>
        <v>0</v>
      </c>
      <c r="HX184" s="125">
        <f t="shared" ca="1" si="1475"/>
        <v>0</v>
      </c>
      <c r="HY184" s="125">
        <f t="shared" ca="1" si="1475"/>
        <v>0</v>
      </c>
      <c r="HZ184" s="125">
        <f t="shared" ca="1" si="1475"/>
        <v>0</v>
      </c>
      <c r="IA184" s="125">
        <f t="shared" ca="1" si="1475"/>
        <v>0</v>
      </c>
      <c r="IB184" s="125">
        <f t="shared" ca="1" si="1475"/>
        <v>0</v>
      </c>
      <c r="IC184" s="125">
        <f t="shared" ca="1" si="1475"/>
        <v>0</v>
      </c>
      <c r="ID184" s="125">
        <f t="shared" ca="1" si="1475"/>
        <v>0</v>
      </c>
      <c r="IE184" s="5">
        <f t="shared" ca="1" si="1476"/>
        <v>67</v>
      </c>
      <c r="IF184" s="9"/>
      <c r="IG184" s="5">
        <f t="shared" ca="1" si="1477"/>
        <v>1</v>
      </c>
      <c r="IH184" s="5" t="b">
        <f t="shared" ca="1" si="1477"/>
        <v>0</v>
      </c>
      <c r="II184" s="19">
        <f t="shared" ca="1" si="1478"/>
        <v>0</v>
      </c>
      <c r="IJ184" s="5">
        <f t="shared" ca="1" si="1477"/>
        <v>55</v>
      </c>
      <c r="IK184" s="5" cm="1">
        <f t="array" ref="IK184">INDEX(i.pi_yatf,$X184+1,IK$7)</f>
        <v>1</v>
      </c>
      <c r="IL184" s="19">
        <f t="shared" ca="1" si="1479"/>
        <v>0</v>
      </c>
      <c r="IM184" s="19">
        <f t="shared" ca="1" si="1479"/>
        <v>0</v>
      </c>
      <c r="IN184" s="19">
        <f t="shared" ca="1" si="1479"/>
        <v>0</v>
      </c>
      <c r="IO184" s="19">
        <f t="shared" ca="1" si="1479"/>
        <v>0</v>
      </c>
      <c r="IP184" s="19">
        <f t="shared" ca="1" si="1479"/>
        <v>0</v>
      </c>
      <c r="IQ184" s="19">
        <f t="shared" ca="1" si="1479"/>
        <v>0</v>
      </c>
      <c r="IR184" s="19">
        <f t="shared" ca="1" si="1479"/>
        <v>0</v>
      </c>
      <c r="IS184" s="19">
        <f t="shared" ca="1" si="1479"/>
        <v>0</v>
      </c>
      <c r="IT184" s="19">
        <f t="shared" ca="1" si="1479"/>
        <v>0</v>
      </c>
      <c r="IU184" s="19">
        <f t="shared" ca="1" si="1479"/>
        <v>0</v>
      </c>
      <c r="IV184" s="19">
        <f t="shared" ca="1" si="1479"/>
        <v>0</v>
      </c>
      <c r="IW184" s="19">
        <f t="shared" ca="1" si="1479"/>
        <v>0</v>
      </c>
      <c r="IX184" s="19">
        <f t="shared" ca="1" si="1479"/>
        <v>0</v>
      </c>
      <c r="IY184" s="19">
        <f t="shared" ca="1" si="1479"/>
        <v>0</v>
      </c>
      <c r="IZ184" s="19">
        <f t="shared" ca="1" si="1479"/>
        <v>0</v>
      </c>
      <c r="JA184" s="19">
        <f t="shared" ca="1" si="1479"/>
        <v>0</v>
      </c>
      <c r="JB184" s="19">
        <f t="shared" ca="1" si="1479"/>
        <v>0</v>
      </c>
      <c r="JC184" s="19">
        <f t="shared" ca="1" si="1479"/>
        <v>0</v>
      </c>
      <c r="JD184" s="19">
        <f t="shared" ca="1" si="1479"/>
        <v>0</v>
      </c>
      <c r="JE184" s="19">
        <f t="shared" ca="1" si="1479"/>
        <v>0</v>
      </c>
      <c r="JF184" s="19">
        <f t="shared" ca="1" si="1479"/>
        <v>0</v>
      </c>
      <c r="JG184" s="19">
        <f t="shared" ca="1" si="1479"/>
        <v>1</v>
      </c>
      <c r="JH184" s="19">
        <f t="shared" ca="1" si="1479"/>
        <v>0</v>
      </c>
      <c r="JI184" s="19">
        <f t="shared" ca="1" si="1479"/>
        <v>1</v>
      </c>
      <c r="JJ184" s="9"/>
      <c r="JK184" s="5" t="b">
        <f t="shared" ca="1" si="1480"/>
        <v>0</v>
      </c>
      <c r="JL184" s="19" t="str">
        <f t="shared" ca="1" si="1481"/>
        <v>-</v>
      </c>
      <c r="JM184" s="19" t="str">
        <f t="shared" ca="1" si="1481"/>
        <v>-</v>
      </c>
      <c r="JN184" s="5" t="b">
        <f t="shared" ca="1" si="1482"/>
        <v>0</v>
      </c>
      <c r="JO184" s="5" t="b">
        <f t="shared" ca="1" si="1482"/>
        <v>0</v>
      </c>
      <c r="JP184" s="5" t="b">
        <f t="shared" ca="1" si="1482"/>
        <v>1</v>
      </c>
      <c r="JQ184" s="144">
        <f t="shared" ca="1" si="1483"/>
        <v>1</v>
      </c>
      <c r="JR184" s="144">
        <f t="shared" ca="1" si="1483"/>
        <v>1</v>
      </c>
      <c r="JS184" s="5" t="b">
        <f t="shared" ca="1" si="1484"/>
        <v>0</v>
      </c>
      <c r="JT184" s="5" t="b">
        <f t="shared" ca="1" si="1484"/>
        <v>1</v>
      </c>
      <c r="JU184" s="5" t="b">
        <f t="shared" ca="1" si="1484"/>
        <v>1</v>
      </c>
      <c r="JV184" s="5" t="b">
        <f t="shared" ca="1" si="1484"/>
        <v>0</v>
      </c>
      <c r="JW184" s="5">
        <f t="shared" ca="1" si="1485"/>
        <v>1</v>
      </c>
      <c r="JX184" s="5">
        <f t="shared" ca="1" si="1485"/>
        <v>0</v>
      </c>
      <c r="JY184" s="5" t="b">
        <f t="shared" ca="1" si="1486"/>
        <v>0</v>
      </c>
      <c r="JZ184" s="5" t="str" cm="1">
        <f t="array" aca="1" ref="JZ184" ca="1">IF(OR(KA184:KH184&lt;&gt;"-"),TRUE,"-")</f>
        <v>-</v>
      </c>
      <c r="KA184" s="19" t="str">
        <f t="shared" ca="1" si="1487"/>
        <v>-</v>
      </c>
      <c r="KB184" s="19" t="str">
        <f t="shared" ca="1" si="1487"/>
        <v>-</v>
      </c>
      <c r="KC184" s="19" t="str">
        <f t="shared" ca="1" si="1487"/>
        <v>-</v>
      </c>
      <c r="KD184" s="19" t="str">
        <f t="shared" ca="1" si="1487"/>
        <v>-</v>
      </c>
      <c r="KE184" s="19" t="str">
        <f t="shared" ca="1" si="1487"/>
        <v>-</v>
      </c>
      <c r="KF184" s="19" t="str">
        <f t="shared" ca="1" si="1487"/>
        <v>-</v>
      </c>
      <c r="KG184" s="19" t="str">
        <f t="shared" ca="1" si="1487"/>
        <v>-</v>
      </c>
      <c r="KH184" s="19" t="str">
        <f t="shared" ca="1" si="1487"/>
        <v>-</v>
      </c>
      <c r="KI184" s="5" t="b">
        <f t="array" aca="1" ref="KI184" ca="1">IF(OR(KJ184:KP184&lt;&gt;"-"),TRUE,"-")</f>
        <v>1</v>
      </c>
      <c r="KJ184" s="19">
        <f t="shared" ca="1" si="1488"/>
        <v>0</v>
      </c>
      <c r="KK184" s="19" t="str">
        <f t="shared" ca="1" si="1488"/>
        <v>-</v>
      </c>
      <c r="KL184" s="19">
        <f t="shared" ca="1" si="1488"/>
        <v>999999</v>
      </c>
      <c r="KM184" s="19">
        <f t="shared" ca="1" si="1488"/>
        <v>999999</v>
      </c>
      <c r="KN184" s="19">
        <f t="shared" ca="1" si="1488"/>
        <v>999999</v>
      </c>
      <c r="KO184" s="19">
        <f t="shared" ca="1" si="1488"/>
        <v>999999</v>
      </c>
      <c r="KP184" s="19">
        <f t="shared" ca="1" si="1488"/>
        <v>999999</v>
      </c>
      <c r="KQ184" s="19" t="str">
        <f t="shared" ca="1" si="1488"/>
        <v>-</v>
      </c>
      <c r="KR184" s="19" t="str">
        <f t="shared" ca="1" si="1488"/>
        <v>-</v>
      </c>
      <c r="KS184" s="19" t="str">
        <f t="shared" ca="1" si="1488"/>
        <v>-</v>
      </c>
      <c r="KT184" s="19" t="b">
        <f t="shared" ca="1" si="1489"/>
        <v>1</v>
      </c>
      <c r="KU184" s="19">
        <f t="shared" ca="1" si="1489"/>
        <v>0</v>
      </c>
      <c r="KV184" s="5" t="str">
        <f t="shared" ca="1" si="1490"/>
        <v>-</v>
      </c>
      <c r="KW184" s="5" t="str">
        <f t="shared" ca="1" si="1490"/>
        <v>-</v>
      </c>
      <c r="KX184" s="5" t="str">
        <f t="shared" ca="1" si="1490"/>
        <v>-</v>
      </c>
      <c r="KY184" s="5" t="str">
        <f t="shared" ca="1" si="1490"/>
        <v>-</v>
      </c>
      <c r="KZ184" s="19" t="str">
        <f t="shared" ca="1" si="1491"/>
        <v>-</v>
      </c>
      <c r="LA184" s="19" t="str">
        <f t="shared" ca="1" si="1491"/>
        <v>-</v>
      </c>
      <c r="LB184" s="19" t="str">
        <f t="shared" ca="1" si="1491"/>
        <v>-</v>
      </c>
      <c r="LC184" s="19" t="str">
        <f t="shared" ca="1" si="1491"/>
        <v>-</v>
      </c>
      <c r="LD184" s="19" t="str">
        <f t="shared" ca="1" si="1491"/>
        <v>-</v>
      </c>
      <c r="LE184" s="19" t="str">
        <f t="shared" ca="1" si="1491"/>
        <v>-</v>
      </c>
      <c r="LF184" s="19" t="str">
        <f t="shared" ca="1" si="1491"/>
        <v>-</v>
      </c>
      <c r="LG184" s="5" t="str">
        <f t="shared" ca="1" si="1492"/>
        <v>-</v>
      </c>
      <c r="LH184" s="5">
        <f t="shared" ca="1" si="1492"/>
        <v>500</v>
      </c>
      <c r="LI184" s="5">
        <f t="shared" ca="1" si="1492"/>
        <v>500</v>
      </c>
      <c r="LJ184" s="5" t="str">
        <f t="shared" ca="1" si="1492"/>
        <v>-</v>
      </c>
      <c r="LK184" s="5" t="str" cm="1">
        <f t="array" ref="LK184">INDEX(i.meatgrid,$Q184,LK$7)</f>
        <v>-</v>
      </c>
      <c r="LL184" s="5" t="str">
        <f t="shared" ca="1" si="1492"/>
        <v>-</v>
      </c>
      <c r="LM184" s="5">
        <f t="shared" ca="1" si="1493"/>
        <v>1</v>
      </c>
      <c r="LN184" s="9"/>
      <c r="LO184" s="19">
        <f t="shared" ca="1" si="1491"/>
        <v>70</v>
      </c>
      <c r="LP184" s="19">
        <f t="shared" ca="1" si="1494"/>
        <v>50</v>
      </c>
      <c r="LQ184" s="19">
        <f t="shared" ca="1" si="1494"/>
        <v>80</v>
      </c>
      <c r="LR184" s="19">
        <f t="shared" ca="1" si="1494"/>
        <v>50</v>
      </c>
      <c r="LS184" s="5" t="b" cm="1">
        <f t="array" ref="LS184">INDEX(i.meatgrid,$Q184,LS$7)</f>
        <v>0</v>
      </c>
      <c r="LT184" s="5" t="b" cm="1">
        <f t="array" ref="LT184">INDEX(i.meatgrid,$Q184,LT$7)</f>
        <v>0</v>
      </c>
      <c r="LU184" s="5" cm="1">
        <f t="array" ref="LU184">INDEX(i.meatgrid,$Q184,LU$7)</f>
        <v>40</v>
      </c>
      <c r="LV184" s="5" t="str" cm="1">
        <f t="array" ref="LV184">INDEX(i.meatgrid,$Q184,LV$7)</f>
        <v>-</v>
      </c>
      <c r="LW184" s="5">
        <f t="shared" si="1495"/>
        <v>1</v>
      </c>
      <c r="LX184" s="5">
        <f t="shared" si="1496"/>
        <v>1</v>
      </c>
      <c r="LY184" s="5" cm="1">
        <f t="array" ref="LY184">INDEX(i.meatgrid,$Q184,LY$7)</f>
        <v>1</v>
      </c>
      <c r="LZ184" s="5" cm="1">
        <f t="array" ref="LZ184">INDEX(i.meatgrid,$Q184,LZ$7)</f>
        <v>0</v>
      </c>
      <c r="MA184" s="5" cm="1">
        <f t="array" ref="MA184">INDEX(i.meatgrid,$Q184,MA$7)</f>
        <v>0</v>
      </c>
      <c r="MB184" s="5" cm="1">
        <f t="array" ref="MB184">INDEX(i.meatgrid,$Q184,MB$7)</f>
        <v>0</v>
      </c>
      <c r="MC184" s="5" cm="1">
        <f t="array" ref="MC184">INDEX(i.meatgrid,$Q184,MC$7)</f>
        <v>0</v>
      </c>
      <c r="MD184" s="5" cm="1">
        <f t="array" ref="MD184">INDEX(i.meatgrid,$Q184,MD$7)</f>
        <v>1</v>
      </c>
      <c r="ME184" s="5" cm="1">
        <f t="array" ref="ME184">INDEX(i.meatgrid,$Q184,ME$7)</f>
        <v>1</v>
      </c>
      <c r="MF184" s="5" cm="1">
        <f t="array" ref="MF184">INDEX(i.meatgrid,$Q184,MF$7)</f>
        <v>1</v>
      </c>
      <c r="MG184" s="5">
        <f t="shared" si="1497"/>
        <v>1</v>
      </c>
      <c r="MH184" s="9"/>
      <c r="MI184" s="19" t="b">
        <f t="shared" ca="1" si="1498"/>
        <v>0</v>
      </c>
      <c r="MJ184" s="19" t="b">
        <f t="shared" ca="1" si="1498"/>
        <v>0</v>
      </c>
      <c r="MK184" s="19">
        <f t="shared" ca="1" si="1498"/>
        <v>1</v>
      </c>
      <c r="ML184" s="19">
        <f t="shared" ca="1" si="1498"/>
        <v>0.75</v>
      </c>
      <c r="MM184" s="19">
        <f t="shared" ca="1" si="1498"/>
        <v>0.75</v>
      </c>
      <c r="MN184" s="19">
        <f t="shared" ca="1" si="1498"/>
        <v>0.8</v>
      </c>
      <c r="MO184" s="19">
        <f t="shared" ca="1" si="1498"/>
        <v>0.82499999999999996</v>
      </c>
      <c r="MP184" s="19">
        <f t="shared" ca="1" si="1498"/>
        <v>0.875</v>
      </c>
      <c r="MQ184" s="19">
        <f t="shared" ca="1" si="1498"/>
        <v>0.9</v>
      </c>
      <c r="MR184" s="19">
        <f t="shared" ca="1" si="1498"/>
        <v>1</v>
      </c>
      <c r="MS184" s="19">
        <f t="shared" ca="1" si="1498"/>
        <v>0.875</v>
      </c>
      <c r="MT184" s="19" t="b">
        <f t="shared" ca="1" si="1498"/>
        <v>1</v>
      </c>
      <c r="MU184" s="19">
        <f t="shared" ca="1" si="1498"/>
        <v>74.989999999999995</v>
      </c>
      <c r="MV184" s="19" t="str">
        <f t="shared" ca="1" si="1498"/>
        <v>-</v>
      </c>
      <c r="MW184" s="19" t="str">
        <f t="shared" ca="1" si="1498"/>
        <v>-</v>
      </c>
      <c r="MX184" s="19" t="str">
        <f t="shared" ca="1" si="1498"/>
        <v>-</v>
      </c>
      <c r="MY184" s="19" t="str">
        <f t="shared" ca="1" si="1499"/>
        <v>-</v>
      </c>
      <c r="MZ184" s="19" t="str">
        <f t="shared" ca="1" si="1499"/>
        <v>-</v>
      </c>
      <c r="NA184" s="19" t="str">
        <f t="shared" ca="1" si="1499"/>
        <v>-</v>
      </c>
      <c r="NB184" s="19" t="str">
        <f t="shared" ca="1" si="1499"/>
        <v>-</v>
      </c>
      <c r="NC184" s="19">
        <f t="shared" ca="1" si="1499"/>
        <v>36.99</v>
      </c>
      <c r="ND184" s="19">
        <f t="shared" ca="1" si="1499"/>
        <v>36.99</v>
      </c>
      <c r="NE184" s="19" t="str">
        <f t="shared" ca="1" si="1499"/>
        <v>-</v>
      </c>
      <c r="NF184" s="19" t="str">
        <f t="shared" ca="1" si="1499"/>
        <v>-</v>
      </c>
      <c r="NG184" s="19" t="str">
        <f t="shared" ca="1" si="1499"/>
        <v>-</v>
      </c>
      <c r="NH184" s="19" t="str">
        <f t="shared" ca="1" si="1499"/>
        <v>-</v>
      </c>
      <c r="NI184" s="19" t="str">
        <f t="shared" ca="1" si="1499"/>
        <v>-</v>
      </c>
      <c r="NJ184" s="19">
        <f t="shared" ca="1" si="1499"/>
        <v>49.99</v>
      </c>
      <c r="NK184" s="19">
        <f t="shared" ca="1" si="1499"/>
        <v>49.99</v>
      </c>
      <c r="NL184" s="19">
        <f t="shared" ca="1" si="1499"/>
        <v>49.99</v>
      </c>
      <c r="NM184" s="19">
        <f t="shared" ca="1" si="1499"/>
        <v>49.99</v>
      </c>
      <c r="NN184" s="19">
        <f t="shared" ca="1" si="1499"/>
        <v>49.99</v>
      </c>
      <c r="NO184" s="19">
        <f t="shared" ca="1" si="1499"/>
        <v>49.99</v>
      </c>
      <c r="NP184" s="19">
        <f t="shared" ca="1" si="1499"/>
        <v>49.99</v>
      </c>
      <c r="NQ184" s="19">
        <f t="shared" ca="1" si="1499"/>
        <v>49.99</v>
      </c>
      <c r="NR184" s="19">
        <f t="shared" ca="1" si="1499"/>
        <v>412.99</v>
      </c>
      <c r="NS184" s="19">
        <f t="shared" ca="1" si="1499"/>
        <v>412.99</v>
      </c>
      <c r="NT184" s="19" t="str">
        <f t="shared" ca="1" si="1499"/>
        <v>-</v>
      </c>
      <c r="NU184" s="19" t="str">
        <f t="shared" ca="1" si="1499"/>
        <v>-</v>
      </c>
      <c r="NV184" s="19" t="str">
        <f t="shared" ca="1" si="1499"/>
        <v>-</v>
      </c>
      <c r="NW184" s="19" t="str">
        <f t="shared" ca="1" si="1499"/>
        <v>-</v>
      </c>
      <c r="NX184" s="19" t="str">
        <f t="shared" ca="1" si="1499"/>
        <v>-</v>
      </c>
      <c r="NY184" s="19">
        <f t="shared" ca="1" si="1499"/>
        <v>6.8900000000000006</v>
      </c>
      <c r="NZ184" s="19">
        <f t="shared" ca="1" si="1499"/>
        <v>6.8900000000000006</v>
      </c>
      <c r="OA184" s="19">
        <f t="shared" ca="1" si="1499"/>
        <v>6.8900000000000006</v>
      </c>
      <c r="OB184" s="19">
        <f t="shared" ca="1" si="1499"/>
        <v>6.8900000000000006</v>
      </c>
      <c r="OC184" s="19">
        <f t="shared" ca="1" si="1499"/>
        <v>6.8900000000000006</v>
      </c>
      <c r="OD184" s="19">
        <f t="shared" ca="1" si="1499"/>
        <v>6.8900000000000006</v>
      </c>
      <c r="OE184" s="19">
        <f t="shared" ca="1" si="1499"/>
        <v>6.8900000000000006</v>
      </c>
      <c r="OF184" s="19">
        <f t="shared" ca="1" si="1499"/>
        <v>6.8900000000000006</v>
      </c>
      <c r="OG184" s="19">
        <f t="shared" ca="1" si="1499"/>
        <v>346.99</v>
      </c>
      <c r="OH184" s="19">
        <f t="shared" ca="1" si="1499"/>
        <v>346.99</v>
      </c>
      <c r="OI184" s="19" t="str">
        <f t="shared" ca="1" si="1499"/>
        <v>-</v>
      </c>
      <c r="OJ184" s="19" t="str">
        <f t="shared" ca="1" si="1499"/>
        <v>-</v>
      </c>
      <c r="OK184" s="19" t="str">
        <f t="shared" ca="1" si="1499"/>
        <v>-</v>
      </c>
      <c r="OL184" s="19" t="str">
        <f t="shared" ca="1" si="1499"/>
        <v>-</v>
      </c>
      <c r="OM184" s="19" t="str">
        <f t="shared" ca="1" si="1499"/>
        <v>-</v>
      </c>
      <c r="ON184" s="19">
        <f t="shared" ca="1" si="1499"/>
        <v>0</v>
      </c>
      <c r="OO184" s="24">
        <v>0</v>
      </c>
    </row>
    <row r="185" spans="1:405" outlineLevel="1">
      <c r="A185" s="21">
        <f t="shared" si="158"/>
        <v>180</v>
      </c>
      <c r="B185" s="21">
        <f t="shared" si="1508"/>
        <v>19</v>
      </c>
      <c r="C185">
        <v>111</v>
      </c>
      <c r="D185" s="144" t="str">
        <f t="shared" ca="1" si="1444"/>
        <v>GSM</v>
      </c>
      <c r="E185" t="b">
        <f t="shared" ca="1" si="1502"/>
        <v>1</v>
      </c>
      <c r="F185" t="b">
        <v>0</v>
      </c>
      <c r="G185" t="b">
        <f t="shared" ca="1" si="1500"/>
        <v>1</v>
      </c>
      <c r="H185" s="237">
        <f t="shared" ca="1" si="1501"/>
        <v>1</v>
      </c>
      <c r="I185" s="237">
        <f t="shared" ca="1" si="1501"/>
        <v>1</v>
      </c>
      <c r="J185" s="237" t="str">
        <f t="shared" ca="1" si="1501"/>
        <v/>
      </c>
      <c r="K185" s="237">
        <f t="shared" ca="1" si="1501"/>
        <v>2</v>
      </c>
      <c r="L185" s="237">
        <f t="shared" ca="1" si="1501"/>
        <v>2</v>
      </c>
      <c r="M185" s="182">
        <f t="array" aca="1" ref="M185" ca="1">MAX(M$22,MOD(M184+1*AND(N185:$V185=N$22:$V$22),M$23+1))</f>
        <v>2</v>
      </c>
      <c r="N185" s="182">
        <f t="array" aca="1" ref="N185" ca="1">MAX(N$22,MOD(N184+1*AND(O185:$V185=O$22:$V$22),N$23+1))</f>
        <v>3</v>
      </c>
      <c r="O185" s="237">
        <f t="shared" ca="1" si="1509"/>
        <v>1</v>
      </c>
      <c r="P185" s="237">
        <f t="shared" ca="1" si="1503"/>
        <v>1</v>
      </c>
      <c r="Q185" s="29">
        <v>5</v>
      </c>
      <c r="R185" s="29">
        <v>1</v>
      </c>
      <c r="S185" s="29">
        <v>1</v>
      </c>
      <c r="T185" s="29">
        <v>1</v>
      </c>
      <c r="U185" s="218"/>
      <c r="V185" s="218"/>
      <c r="W185" s="182">
        <f t="array" ref="W185">MAX(W$22,MOD(W184+1*AND(R185:$V185=R$22:$V$22),W$23+1))</f>
        <v>0</v>
      </c>
      <c r="X185" s="218"/>
      <c r="Y185" s="218"/>
      <c r="Z185" s="218"/>
      <c r="AA185" s="218"/>
      <c r="AB185" s="218"/>
      <c r="AC185" s="218"/>
      <c r="AD185" s="218"/>
      <c r="AE185" s="218"/>
      <c r="AF185" s="144">
        <f ca="1">INDEX(CHOOSE($N185,DataAutumn!i.AdultDrys,DataWinter!i.AdultDrys,DataSpring!i.AdultDrys),1,$M185)</f>
        <v>3</v>
      </c>
      <c r="AG185" s="5">
        <f t="shared" ca="1" si="1445"/>
        <v>2</v>
      </c>
      <c r="AH185" s="5">
        <f t="shared" ca="1" si="1445"/>
        <v>0</v>
      </c>
      <c r="AI185" s="5">
        <f t="shared" ca="1" si="1446"/>
        <v>1</v>
      </c>
      <c r="AJ185" s="218"/>
      <c r="AK185" s="218"/>
      <c r="AL185" s="366" t="str">
        <f ca="1">TEXT(LEFT(OFFSET(AL185,-1,0),5)+1,"00000")&amp;MID(OFFSET(AL185,-1,0),6,FIND(" ",OFFSET(AL185,-1,0),7)-5)
&amp; $D185           &amp; " Day"&amp;INDEX(i.DOY,$N185,1)              &amp; IF($IG185=0," FWM","")&amp;IF($IG185=1," MWM","")&amp;IF($IG185=5," Mat","")&amp;IF($IH185=TRUE,"&amp;BBT","    ")
&amp;INDEX(DataMaster!$B$98:$B$104,$Q185,0)    &amp; " WP"&amp;TEXT($LW185*100,"000p")           &amp; " MP"&amp;TEXT($LX185*100,"000p")           &amp; " GP"&amp;TEXT($MG185*100,"000p")
&amp; " (F"&amp;3+COUNTIF($CV185:$CY185,TRUE)&amp;3&amp;"N"&amp;$DM185&amp;$DN185&amp;")"</f>
        <v>00005 SE_ashley_lw GSM Day204 MWM    Air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447"/>
        <v>1</v>
      </c>
      <c r="AY185" s="5" t="str">
        <f t="shared" ca="1" si="1447"/>
        <v>-</v>
      </c>
      <c r="AZ185" s="5" t="str">
        <f t="shared" ca="1" si="1447"/>
        <v>-</v>
      </c>
      <c r="BA185" s="5" t="str">
        <f t="shared" ca="1" si="1447"/>
        <v>-</v>
      </c>
      <c r="BB185" s="5" t="b">
        <f t="shared" ca="1" si="1447"/>
        <v>0</v>
      </c>
      <c r="BC185" s="144">
        <f t="shared" ca="1" si="1447"/>
        <v>0.25</v>
      </c>
      <c r="BD185" s="19" t="b">
        <f t="shared" ca="1" si="1448"/>
        <v>1</v>
      </c>
      <c r="BE185" s="9"/>
      <c r="BF185" s="5" t="str">
        <f t="shared" ca="1" si="1449"/>
        <v>-</v>
      </c>
      <c r="BG185" s="19" t="str">
        <f t="shared" ca="1" si="1450"/>
        <v>-</v>
      </c>
      <c r="BH185" s="19" t="str">
        <f t="shared" ca="1" si="1450"/>
        <v>-</v>
      </c>
      <c r="BI185" s="19" t="str">
        <f t="shared" ca="1" si="1450"/>
        <v>-</v>
      </c>
      <c r="BJ185" s="5" t="str">
        <f t="shared" ca="1" si="1451"/>
        <v>-</v>
      </c>
      <c r="BK185" s="19" t="str">
        <f t="shared" ca="1" si="1452"/>
        <v>-</v>
      </c>
      <c r="BL185" s="5" t="str">
        <f t="shared" ca="1" si="1453"/>
        <v>-</v>
      </c>
      <c r="BM185" s="19" t="str">
        <f t="shared" ca="1" si="1454"/>
        <v>-</v>
      </c>
      <c r="BN185" s="19" t="str">
        <f t="shared" ca="1" si="1454"/>
        <v>-</v>
      </c>
      <c r="BO185" s="19" t="str">
        <f t="shared" ca="1" si="1454"/>
        <v>-</v>
      </c>
      <c r="BP185" s="5" t="str">
        <f t="shared" ca="1" si="1455"/>
        <v>-</v>
      </c>
      <c r="BQ185" s="9"/>
      <c r="BR185" s="5" t="b">
        <f t="shared" ca="1" si="1456"/>
        <v>0</v>
      </c>
      <c r="BS185" s="5" t="str">
        <f t="shared" ca="1" si="1457"/>
        <v>-</v>
      </c>
      <c r="BT185" s="5" t="str">
        <f t="shared" ca="1" si="1458"/>
        <v>-</v>
      </c>
      <c r="BU185" s="5" t="str">
        <f t="shared" ca="1" si="1458"/>
        <v>-</v>
      </c>
      <c r="BV185" s="5" t="str">
        <f t="shared" ca="1" si="1458"/>
        <v>-</v>
      </c>
      <c r="BW185" s="5" t="str">
        <f t="shared" ca="1" si="1458"/>
        <v>-</v>
      </c>
      <c r="BX185" s="5" t="str">
        <f t="shared" ca="1" si="1458"/>
        <v>-</v>
      </c>
      <c r="BY185" s="5" t="str">
        <f t="shared" ca="1" si="1458"/>
        <v>-</v>
      </c>
      <c r="BZ185" s="5" t="str">
        <f t="shared" ca="1" si="1458"/>
        <v>-</v>
      </c>
      <c r="CA185" s="5" t="str">
        <f t="shared" ca="1" si="1458"/>
        <v>-</v>
      </c>
      <c r="CB185" s="9"/>
      <c r="CC185" s="237" t="b">
        <f t="shared" ca="1" si="1504"/>
        <v>1</v>
      </c>
      <c r="CD185" s="237" t="b">
        <f t="shared" ca="1" si="1504"/>
        <v>1</v>
      </c>
      <c r="CE185" s="237" t="b">
        <f t="shared" ca="1" si="1505"/>
        <v>1</v>
      </c>
      <c r="CF185" s="12">
        <v>203</v>
      </c>
      <c r="CG185" s="144" t="b">
        <f t="shared" ca="1" si="1510"/>
        <v>0</v>
      </c>
      <c r="CH185" s="19" t="str">
        <f t="shared" ca="1" si="1507"/>
        <v>-</v>
      </c>
      <c r="CI185" s="19" t="str">
        <f t="shared" ca="1" si="1507"/>
        <v>-</v>
      </c>
      <c r="CJ185" s="19" t="str">
        <f t="shared" ca="1" si="1507"/>
        <v>-</v>
      </c>
      <c r="CK185" s="19" t="str">
        <f t="shared" ca="1" si="1507"/>
        <v>-</v>
      </c>
      <c r="CL185" s="19">
        <f t="shared" ca="1" si="1507"/>
        <v>1</v>
      </c>
      <c r="CM185" s="19">
        <f t="shared" ca="1" si="1507"/>
        <v>1</v>
      </c>
      <c r="CN185" s="9"/>
      <c r="CO185" s="444">
        <f t="shared" ca="1" si="1460"/>
        <v>652</v>
      </c>
      <c r="CP185" s="444">
        <f t="shared" ca="1" si="1460"/>
        <v>686</v>
      </c>
      <c r="CQ185" s="444">
        <f t="shared" ca="1" si="1460"/>
        <v>721</v>
      </c>
      <c r="CR185" s="152">
        <f t="shared" ca="1" si="1461"/>
        <v>378</v>
      </c>
      <c r="CS185" s="152">
        <f t="shared" ca="1" si="1461"/>
        <v>413</v>
      </c>
      <c r="CT185" s="152">
        <f t="shared" ca="1" si="1461"/>
        <v>448</v>
      </c>
      <c r="CU185" s="19" t="str">
        <f t="shared" ca="1" si="1462"/>
        <v>-</v>
      </c>
      <c r="CV185" s="19" t="str">
        <f t="shared" ca="1" si="1462"/>
        <v>-</v>
      </c>
      <c r="CW185" s="19" t="str">
        <f t="shared" ca="1" si="1462"/>
        <v>-</v>
      </c>
      <c r="CX185" s="19" t="str">
        <f t="shared" ca="1" si="1462"/>
        <v>-</v>
      </c>
      <c r="CY185" s="19" t="str">
        <f t="shared" ca="1" si="1462"/>
        <v>-</v>
      </c>
      <c r="CZ185" s="19" t="b">
        <f t="shared" ca="1" si="1462"/>
        <v>1</v>
      </c>
      <c r="DA185" s="19">
        <f t="shared" ca="1" si="1462"/>
        <v>0</v>
      </c>
      <c r="DB185" s="19">
        <f t="shared" ca="1" si="1462"/>
        <v>0</v>
      </c>
      <c r="DC185" s="19">
        <f t="shared" ca="1" si="1462"/>
        <v>0</v>
      </c>
      <c r="DD185" s="19">
        <f t="shared" ca="1" si="1462"/>
        <v>0</v>
      </c>
      <c r="DE185" s="19">
        <f t="shared" ca="1" si="1462"/>
        <v>0</v>
      </c>
      <c r="DF185" s="19">
        <f t="shared" ca="1" si="1462"/>
        <v>0</v>
      </c>
      <c r="DG185" s="19">
        <f t="shared" ca="1" si="1462"/>
        <v>0</v>
      </c>
      <c r="DH185" s="19">
        <f t="shared" ca="1" si="1462"/>
        <v>0</v>
      </c>
      <c r="DI185" s="19">
        <f t="shared" ca="1" si="1462"/>
        <v>0</v>
      </c>
      <c r="DJ185" s="19">
        <f t="shared" ca="1" si="1462"/>
        <v>0</v>
      </c>
      <c r="DK185" s="19">
        <f t="shared" ca="1" si="1463"/>
        <v>0</v>
      </c>
      <c r="DL185" s="19">
        <f t="shared" ca="1" si="1463"/>
        <v>0</v>
      </c>
      <c r="DM185" s="19">
        <f t="shared" ca="1" si="1463"/>
        <v>1</v>
      </c>
      <c r="DN185" s="19">
        <f t="shared" ca="1" si="1463"/>
        <v>1</v>
      </c>
      <c r="DO185" s="19">
        <f t="shared" ca="1" si="1463"/>
        <v>0</v>
      </c>
      <c r="DP185" s="19" t="str">
        <f t="shared" ca="1" si="1463"/>
        <v>-</v>
      </c>
      <c r="DQ185" s="19" t="str">
        <f t="shared" ca="1" si="1463"/>
        <v>-</v>
      </c>
      <c r="DR185" s="19" t="str">
        <f t="shared" ca="1" si="1463"/>
        <v>-</v>
      </c>
      <c r="DS185" s="19" t="str">
        <f t="shared" ca="1" si="1463"/>
        <v>-</v>
      </c>
      <c r="DT185" s="19" t="str">
        <f t="shared" ca="1" si="1463"/>
        <v>-</v>
      </c>
      <c r="DU185" s="19">
        <f t="shared" ca="1" si="1463"/>
        <v>0</v>
      </c>
      <c r="DV185" s="19" t="str">
        <f t="shared" ca="1" si="1463"/>
        <v>-</v>
      </c>
      <c r="DW185" s="19" t="str">
        <f t="shared" ca="1" si="1463"/>
        <v>-</v>
      </c>
      <c r="DX185" s="19" t="str">
        <f t="shared" ca="1" si="1463"/>
        <v>-</v>
      </c>
      <c r="DY185" s="19" t="str">
        <f t="shared" ca="1" si="1463"/>
        <v>-</v>
      </c>
      <c r="DZ185" s="19" t="str">
        <f t="shared" ca="1" si="1463"/>
        <v>-</v>
      </c>
      <c r="EA185" s="19" t="str">
        <f t="shared" ca="1" si="1463"/>
        <v>-</v>
      </c>
      <c r="EB185" s="19" t="str">
        <f t="shared" ca="1" si="1463"/>
        <v>-</v>
      </c>
      <c r="EC185" s="19" t="str">
        <f t="shared" ca="1" si="1463"/>
        <v>-</v>
      </c>
      <c r="ED185" s="19">
        <f t="shared" ca="1" si="1463"/>
        <v>0</v>
      </c>
      <c r="EE185" s="444">
        <f t="shared" ca="1" si="1464"/>
        <v>0</v>
      </c>
      <c r="EF185" s="444">
        <f t="shared" ca="1" si="1464"/>
        <v>0</v>
      </c>
      <c r="EG185" s="124">
        <f t="shared" ca="1" si="1465"/>
        <v>0</v>
      </c>
      <c r="EH185" s="124">
        <f t="shared" ca="1" si="1465"/>
        <v>0</v>
      </c>
      <c r="EI185" s="124">
        <f t="shared" ca="1" si="1465"/>
        <v>0</v>
      </c>
      <c r="EJ185" s="124">
        <f t="shared" ca="1" si="1465"/>
        <v>0</v>
      </c>
      <c r="EK185" s="124">
        <f t="shared" ca="1" si="1465"/>
        <v>0</v>
      </c>
      <c r="EL185" s="124">
        <f t="shared" ca="1" si="1465"/>
        <v>0</v>
      </c>
      <c r="EM185" s="124">
        <f t="shared" ca="1" si="1465"/>
        <v>0</v>
      </c>
      <c r="EN185" s="124">
        <f t="shared" ca="1" si="1465"/>
        <v>0</v>
      </c>
      <c r="EO185" s="124">
        <f t="shared" ca="1" si="1465"/>
        <v>0</v>
      </c>
      <c r="EP185" s="124">
        <f t="shared" ca="1" si="1465"/>
        <v>0</v>
      </c>
      <c r="EQ185" s="124">
        <f t="shared" ca="1" si="1465"/>
        <v>0</v>
      </c>
      <c r="ER185" s="124">
        <f t="shared" ca="1" si="1465"/>
        <v>0</v>
      </c>
      <c r="ES185" s="124">
        <f t="shared" ca="1" si="1465"/>
        <v>0</v>
      </c>
      <c r="ET185" s="124">
        <f t="shared" ca="1" si="1465"/>
        <v>0</v>
      </c>
      <c r="EU185" s="124">
        <f t="shared" ca="1" si="1465"/>
        <v>0</v>
      </c>
      <c r="EV185" s="124">
        <f t="shared" ca="1" si="1465"/>
        <v>0</v>
      </c>
      <c r="EW185" s="124">
        <f t="shared" ca="1" si="1466"/>
        <v>0</v>
      </c>
      <c r="EX185" s="124">
        <f t="shared" ca="1" si="1466"/>
        <v>0</v>
      </c>
      <c r="EY185" s="554">
        <f t="shared" ca="1" si="1467"/>
        <v>0</v>
      </c>
      <c r="EZ185" s="554">
        <f t="shared" ca="1" si="1467"/>
        <v>0</v>
      </c>
      <c r="FA185" s="554">
        <f t="shared" ca="1" si="1467"/>
        <v>0</v>
      </c>
      <c r="FB185" s="125">
        <f t="shared" ca="1" si="1467"/>
        <v>0</v>
      </c>
      <c r="FC185" s="125">
        <f t="shared" ca="1" si="1467"/>
        <v>0</v>
      </c>
      <c r="FD185" s="125">
        <f t="shared" ca="1" si="1467"/>
        <v>0</v>
      </c>
      <c r="FE185" s="125">
        <f t="shared" ca="1" si="1467"/>
        <v>0</v>
      </c>
      <c r="FF185" s="125">
        <f t="shared" ca="1" si="1467"/>
        <v>0</v>
      </c>
      <c r="FG185" s="125">
        <f t="shared" ca="1" si="1467"/>
        <v>0</v>
      </c>
      <c r="FH185" s="125">
        <f t="shared" ca="1" si="1467"/>
        <v>0</v>
      </c>
      <c r="FI185" s="125">
        <f t="shared" ca="1" si="1467"/>
        <v>0</v>
      </c>
      <c r="FJ185" s="125">
        <f t="shared" ca="1" si="1467"/>
        <v>0</v>
      </c>
      <c r="FK185" s="125">
        <f t="shared" ca="1" si="1467"/>
        <v>0</v>
      </c>
      <c r="FL185" s="125">
        <f t="shared" ca="1" si="1467"/>
        <v>0</v>
      </c>
      <c r="FM185" s="125">
        <f t="shared" ca="1" si="1467"/>
        <v>0</v>
      </c>
      <c r="FN185" s="125">
        <f t="shared" ca="1" si="1467"/>
        <v>0</v>
      </c>
      <c r="FO185" s="124">
        <f t="shared" ca="1" si="1468"/>
        <v>0</v>
      </c>
      <c r="FP185" s="124">
        <f t="shared" ca="1" si="1468"/>
        <v>0</v>
      </c>
      <c r="FQ185" s="124">
        <f t="shared" ca="1" si="1468"/>
        <v>0</v>
      </c>
      <c r="FR185" s="124">
        <f t="shared" ca="1" si="1468"/>
        <v>0</v>
      </c>
      <c r="FS185" s="124">
        <f t="shared" ca="1" si="1468"/>
        <v>0</v>
      </c>
      <c r="FT185" s="124">
        <f t="shared" ca="1" si="1468"/>
        <v>0</v>
      </c>
      <c r="FU185" s="124">
        <f t="shared" ca="1" si="1468"/>
        <v>0</v>
      </c>
      <c r="FV185" s="124">
        <f t="shared" ca="1" si="1468"/>
        <v>0</v>
      </c>
      <c r="FW185" s="124">
        <f t="shared" ca="1" si="1468"/>
        <v>0</v>
      </c>
      <c r="FX185" s="124">
        <f t="shared" ca="1" si="1468"/>
        <v>0</v>
      </c>
      <c r="FY185" s="124">
        <f t="shared" ca="1" si="1468"/>
        <v>0</v>
      </c>
      <c r="FZ185" s="124">
        <f t="shared" ca="1" si="1468"/>
        <v>0</v>
      </c>
      <c r="GA185" s="124">
        <f t="shared" ca="1" si="1468"/>
        <v>0</v>
      </c>
      <c r="GB185" s="124">
        <f t="shared" ca="1" si="1468"/>
        <v>0</v>
      </c>
      <c r="GC185" s="124">
        <f t="shared" ca="1" si="1468"/>
        <v>0</v>
      </c>
      <c r="GD185" s="124">
        <f t="shared" ca="1" si="1468"/>
        <v>0</v>
      </c>
      <c r="GE185" s="124">
        <f t="shared" ca="1" si="1469"/>
        <v>0</v>
      </c>
      <c r="GF185" s="124">
        <f t="shared" ca="1" si="1469"/>
        <v>0</v>
      </c>
      <c r="GG185" s="554">
        <f t="shared" ca="1" si="1470"/>
        <v>0</v>
      </c>
      <c r="GH185" s="554">
        <f t="shared" ca="1" si="1470"/>
        <v>0</v>
      </c>
      <c r="GI185" s="554">
        <f t="shared" ca="1" si="1470"/>
        <v>0</v>
      </c>
      <c r="GJ185" s="125">
        <f t="shared" ca="1" si="1471"/>
        <v>0</v>
      </c>
      <c r="GK185" s="125">
        <f t="shared" ca="1" si="1471"/>
        <v>0</v>
      </c>
      <c r="GL185" s="125">
        <f t="shared" ca="1" si="1471"/>
        <v>0</v>
      </c>
      <c r="GM185" s="125">
        <f t="shared" ca="1" si="1471"/>
        <v>0</v>
      </c>
      <c r="GN185" s="125">
        <f t="shared" ca="1" si="1471"/>
        <v>0</v>
      </c>
      <c r="GO185" s="125">
        <f t="shared" ca="1" si="1471"/>
        <v>0</v>
      </c>
      <c r="GP185" s="125">
        <f t="shared" ca="1" si="1471"/>
        <v>0</v>
      </c>
      <c r="GQ185" s="125">
        <f t="shared" ca="1" si="1471"/>
        <v>0</v>
      </c>
      <c r="GR185" s="125">
        <f t="shared" ca="1" si="1471"/>
        <v>0</v>
      </c>
      <c r="GS185" s="125">
        <f t="shared" ca="1" si="1471"/>
        <v>0</v>
      </c>
      <c r="GT185" s="125">
        <f t="shared" ca="1" si="1471"/>
        <v>0</v>
      </c>
      <c r="GU185" s="125">
        <f t="shared" ca="1" si="1471"/>
        <v>0</v>
      </c>
      <c r="GV185" s="125">
        <f t="shared" ca="1" si="1471"/>
        <v>0</v>
      </c>
      <c r="GW185" s="124">
        <f t="shared" ca="1" si="1472"/>
        <v>0</v>
      </c>
      <c r="GX185" s="124">
        <f t="shared" ca="1" si="1472"/>
        <v>0</v>
      </c>
      <c r="GY185" s="124">
        <f t="shared" ca="1" si="1472"/>
        <v>0</v>
      </c>
      <c r="GZ185" s="124">
        <f t="shared" ca="1" si="1472"/>
        <v>0</v>
      </c>
      <c r="HA185" s="124">
        <f t="shared" ca="1" si="1472"/>
        <v>0</v>
      </c>
      <c r="HB185" s="124">
        <f t="shared" ca="1" si="1472"/>
        <v>0</v>
      </c>
      <c r="HC185" s="124">
        <f t="shared" ca="1" si="1472"/>
        <v>0</v>
      </c>
      <c r="HD185" s="124">
        <f t="shared" ca="1" si="1472"/>
        <v>0</v>
      </c>
      <c r="HE185" s="124">
        <f t="shared" ca="1" si="1472"/>
        <v>0</v>
      </c>
      <c r="HF185" s="124">
        <f t="shared" ca="1" si="1472"/>
        <v>0</v>
      </c>
      <c r="HG185" s="124">
        <f t="shared" ca="1" si="1472"/>
        <v>0</v>
      </c>
      <c r="HH185" s="124">
        <f t="shared" ca="1" si="1472"/>
        <v>0</v>
      </c>
      <c r="HI185" s="124">
        <f t="shared" ca="1" si="1472"/>
        <v>0</v>
      </c>
      <c r="HJ185" s="124">
        <f t="shared" ca="1" si="1472"/>
        <v>0</v>
      </c>
      <c r="HK185" s="124">
        <f t="shared" ca="1" si="1472"/>
        <v>0</v>
      </c>
      <c r="HL185" s="124">
        <f t="shared" ca="1" si="1472"/>
        <v>0</v>
      </c>
      <c r="HM185" s="124">
        <f t="shared" ca="1" si="1473"/>
        <v>0</v>
      </c>
      <c r="HN185" s="124">
        <f t="shared" ca="1" si="1473"/>
        <v>0</v>
      </c>
      <c r="HO185" s="554">
        <f t="shared" ca="1" si="1474"/>
        <v>0</v>
      </c>
      <c r="HP185" s="554">
        <f t="shared" ca="1" si="1474"/>
        <v>0</v>
      </c>
      <c r="HQ185" s="554">
        <f t="shared" ca="1" si="1474"/>
        <v>0</v>
      </c>
      <c r="HR185" s="125">
        <f t="shared" ca="1" si="1475"/>
        <v>0</v>
      </c>
      <c r="HS185" s="125">
        <f t="shared" ca="1" si="1475"/>
        <v>0</v>
      </c>
      <c r="HT185" s="125">
        <f t="shared" ca="1" si="1475"/>
        <v>0</v>
      </c>
      <c r="HU185" s="125">
        <f t="shared" ca="1" si="1475"/>
        <v>0</v>
      </c>
      <c r="HV185" s="125">
        <f t="shared" ca="1" si="1475"/>
        <v>0</v>
      </c>
      <c r="HW185" s="125">
        <f t="shared" ca="1" si="1475"/>
        <v>0</v>
      </c>
      <c r="HX185" s="125">
        <f t="shared" ca="1" si="1475"/>
        <v>0</v>
      </c>
      <c r="HY185" s="125">
        <f t="shared" ca="1" si="1475"/>
        <v>0</v>
      </c>
      <c r="HZ185" s="125">
        <f t="shared" ca="1" si="1475"/>
        <v>0</v>
      </c>
      <c r="IA185" s="125">
        <f t="shared" ca="1" si="1475"/>
        <v>0</v>
      </c>
      <c r="IB185" s="125">
        <f t="shared" ca="1" si="1475"/>
        <v>0</v>
      </c>
      <c r="IC185" s="125">
        <f t="shared" ca="1" si="1475"/>
        <v>0</v>
      </c>
      <c r="ID185" s="125">
        <f t="shared" ca="1" si="1475"/>
        <v>0</v>
      </c>
      <c r="IE185" s="5">
        <f t="shared" ca="1" si="1476"/>
        <v>67</v>
      </c>
      <c r="IF185" s="9"/>
      <c r="IG185" s="5">
        <f t="shared" ca="1" si="1477"/>
        <v>1</v>
      </c>
      <c r="IH185" s="5" t="b">
        <f t="shared" ca="1" si="1477"/>
        <v>0</v>
      </c>
      <c r="II185" s="19">
        <f t="shared" ca="1" si="1478"/>
        <v>0</v>
      </c>
      <c r="IJ185" s="5">
        <f t="shared" ca="1" si="1477"/>
        <v>55</v>
      </c>
      <c r="IK185" s="5" cm="1">
        <f t="array" ref="IK185">INDEX(i.pi_yatf,$X185+1,IK$7)</f>
        <v>1</v>
      </c>
      <c r="IL185" s="19">
        <f t="shared" ca="1" si="1479"/>
        <v>0</v>
      </c>
      <c r="IM185" s="19">
        <f t="shared" ca="1" si="1479"/>
        <v>0</v>
      </c>
      <c r="IN185" s="19">
        <f t="shared" ca="1" si="1479"/>
        <v>0</v>
      </c>
      <c r="IO185" s="19">
        <f t="shared" ca="1" si="1479"/>
        <v>0</v>
      </c>
      <c r="IP185" s="19">
        <f t="shared" ca="1" si="1479"/>
        <v>0</v>
      </c>
      <c r="IQ185" s="19">
        <f t="shared" ca="1" si="1479"/>
        <v>0</v>
      </c>
      <c r="IR185" s="19">
        <f t="shared" ca="1" si="1479"/>
        <v>0</v>
      </c>
      <c r="IS185" s="19">
        <f t="shared" ca="1" si="1479"/>
        <v>0</v>
      </c>
      <c r="IT185" s="19">
        <f t="shared" ca="1" si="1479"/>
        <v>0</v>
      </c>
      <c r="IU185" s="19">
        <f t="shared" ca="1" si="1479"/>
        <v>0</v>
      </c>
      <c r="IV185" s="19">
        <f t="shared" ca="1" si="1479"/>
        <v>0</v>
      </c>
      <c r="IW185" s="19">
        <f t="shared" ca="1" si="1479"/>
        <v>0</v>
      </c>
      <c r="IX185" s="19">
        <f t="shared" ca="1" si="1479"/>
        <v>0</v>
      </c>
      <c r="IY185" s="19">
        <f t="shared" ca="1" si="1479"/>
        <v>0</v>
      </c>
      <c r="IZ185" s="19">
        <f t="shared" ca="1" si="1479"/>
        <v>0</v>
      </c>
      <c r="JA185" s="19">
        <f t="shared" ca="1" si="1479"/>
        <v>0</v>
      </c>
      <c r="JB185" s="19">
        <f t="shared" ca="1" si="1479"/>
        <v>0</v>
      </c>
      <c r="JC185" s="19">
        <f t="shared" ca="1" si="1479"/>
        <v>0</v>
      </c>
      <c r="JD185" s="19">
        <f t="shared" ca="1" si="1479"/>
        <v>0</v>
      </c>
      <c r="JE185" s="19">
        <f t="shared" ca="1" si="1479"/>
        <v>0</v>
      </c>
      <c r="JF185" s="19">
        <f t="shared" ca="1" si="1479"/>
        <v>0</v>
      </c>
      <c r="JG185" s="19">
        <f t="shared" ca="1" si="1479"/>
        <v>1</v>
      </c>
      <c r="JH185" s="19">
        <f t="shared" ca="1" si="1479"/>
        <v>0</v>
      </c>
      <c r="JI185" s="19">
        <f t="shared" ca="1" si="1479"/>
        <v>1</v>
      </c>
      <c r="JJ185" s="9"/>
      <c r="JK185" s="5" t="b">
        <f t="shared" ca="1" si="1480"/>
        <v>0</v>
      </c>
      <c r="JL185" s="19" t="str">
        <f t="shared" ca="1" si="1481"/>
        <v>-</v>
      </c>
      <c r="JM185" s="19" t="str">
        <f t="shared" ca="1" si="1481"/>
        <v>-</v>
      </c>
      <c r="JN185" s="5" t="b">
        <f t="shared" ca="1" si="1482"/>
        <v>0</v>
      </c>
      <c r="JO185" s="5" t="b">
        <f t="shared" ca="1" si="1482"/>
        <v>0</v>
      </c>
      <c r="JP185" s="5" t="b">
        <f t="shared" ca="1" si="1482"/>
        <v>1</v>
      </c>
      <c r="JQ185" s="144">
        <f t="shared" ca="1" si="1483"/>
        <v>1</v>
      </c>
      <c r="JR185" s="144">
        <f t="shared" ca="1" si="1483"/>
        <v>1</v>
      </c>
      <c r="JS185" s="5" t="b">
        <f t="shared" ca="1" si="1484"/>
        <v>0</v>
      </c>
      <c r="JT185" s="5" t="b">
        <f t="shared" ca="1" si="1484"/>
        <v>1</v>
      </c>
      <c r="JU185" s="5" t="b">
        <f t="shared" ca="1" si="1484"/>
        <v>1</v>
      </c>
      <c r="JV185" s="5" t="b">
        <f t="shared" ca="1" si="1484"/>
        <v>0</v>
      </c>
      <c r="JW185" s="5">
        <f t="shared" ca="1" si="1485"/>
        <v>1</v>
      </c>
      <c r="JX185" s="5">
        <f t="shared" ca="1" si="1485"/>
        <v>0</v>
      </c>
      <c r="JY185" s="5" t="b">
        <f t="shared" ca="1" si="1486"/>
        <v>0</v>
      </c>
      <c r="JZ185" s="5" t="str" cm="1">
        <f t="array" aca="1" ref="JZ185" ca="1">IF(OR(KA185:KH185&lt;&gt;"-"),TRUE,"-")</f>
        <v>-</v>
      </c>
      <c r="KA185" s="19" t="str">
        <f t="shared" ca="1" si="1487"/>
        <v>-</v>
      </c>
      <c r="KB185" s="19" t="str">
        <f t="shared" ca="1" si="1487"/>
        <v>-</v>
      </c>
      <c r="KC185" s="19" t="str">
        <f t="shared" ca="1" si="1487"/>
        <v>-</v>
      </c>
      <c r="KD185" s="19" t="str">
        <f t="shared" ca="1" si="1487"/>
        <v>-</v>
      </c>
      <c r="KE185" s="19" t="str">
        <f t="shared" ca="1" si="1487"/>
        <v>-</v>
      </c>
      <c r="KF185" s="19" t="str">
        <f t="shared" ca="1" si="1487"/>
        <v>-</v>
      </c>
      <c r="KG185" s="19" t="str">
        <f t="shared" ca="1" si="1487"/>
        <v>-</v>
      </c>
      <c r="KH185" s="19" t="str">
        <f t="shared" ca="1" si="1487"/>
        <v>-</v>
      </c>
      <c r="KI185" s="5" t="b">
        <f t="array" aca="1" ref="KI185" ca="1">IF(OR(KJ185:KP185&lt;&gt;"-"),TRUE,"-")</f>
        <v>1</v>
      </c>
      <c r="KJ185" s="19">
        <f t="shared" ca="1" si="1488"/>
        <v>0</v>
      </c>
      <c r="KK185" s="19" t="str">
        <f t="shared" ca="1" si="1488"/>
        <v>-</v>
      </c>
      <c r="KL185" s="19">
        <f t="shared" ca="1" si="1488"/>
        <v>999999</v>
      </c>
      <c r="KM185" s="19">
        <f t="shared" ca="1" si="1488"/>
        <v>999999</v>
      </c>
      <c r="KN185" s="19">
        <f t="shared" ca="1" si="1488"/>
        <v>999999</v>
      </c>
      <c r="KO185" s="19">
        <f t="shared" ca="1" si="1488"/>
        <v>999999</v>
      </c>
      <c r="KP185" s="19">
        <f t="shared" ca="1" si="1488"/>
        <v>999999</v>
      </c>
      <c r="KQ185" s="19" t="str">
        <f t="shared" ca="1" si="1488"/>
        <v>-</v>
      </c>
      <c r="KR185" s="19" t="str">
        <f t="shared" ca="1" si="1488"/>
        <v>-</v>
      </c>
      <c r="KS185" s="19" t="str">
        <f t="shared" ca="1" si="1488"/>
        <v>-</v>
      </c>
      <c r="KT185" s="19" t="b">
        <f t="shared" ca="1" si="1489"/>
        <v>1</v>
      </c>
      <c r="KU185" s="19">
        <f t="shared" ca="1" si="1489"/>
        <v>0</v>
      </c>
      <c r="KV185" s="5" t="str">
        <f t="shared" ca="1" si="1490"/>
        <v>-</v>
      </c>
      <c r="KW185" s="5" t="str">
        <f t="shared" ca="1" si="1490"/>
        <v>-</v>
      </c>
      <c r="KX185" s="5" t="str">
        <f t="shared" ca="1" si="1490"/>
        <v>-</v>
      </c>
      <c r="KY185" s="5" t="str">
        <f t="shared" ca="1" si="1490"/>
        <v>-</v>
      </c>
      <c r="KZ185" s="19" t="str">
        <f t="shared" ca="1" si="1491"/>
        <v>-</v>
      </c>
      <c r="LA185" s="19" t="str">
        <f t="shared" ca="1" si="1491"/>
        <v>-</v>
      </c>
      <c r="LB185" s="19" t="str">
        <f t="shared" ca="1" si="1491"/>
        <v>-</v>
      </c>
      <c r="LC185" s="19" t="str">
        <f t="shared" ca="1" si="1491"/>
        <v>-</v>
      </c>
      <c r="LD185" s="19" t="str">
        <f t="shared" ca="1" si="1491"/>
        <v>-</v>
      </c>
      <c r="LE185" s="19" t="str">
        <f t="shared" ca="1" si="1491"/>
        <v>-</v>
      </c>
      <c r="LF185" s="19" t="str">
        <f t="shared" ca="1" si="1491"/>
        <v>-</v>
      </c>
      <c r="LG185" s="5" t="str">
        <f t="shared" ca="1" si="1492"/>
        <v>-</v>
      </c>
      <c r="LH185" s="5">
        <f t="shared" ca="1" si="1492"/>
        <v>500</v>
      </c>
      <c r="LI185" s="5">
        <f t="shared" ca="1" si="1492"/>
        <v>500</v>
      </c>
      <c r="LJ185" s="5" t="str">
        <f t="shared" ca="1" si="1492"/>
        <v>-</v>
      </c>
      <c r="LK185" s="5" t="str" cm="1">
        <f t="array" ref="LK185">INDEX(i.meatgrid,$Q185,LK$7)</f>
        <v>-</v>
      </c>
      <c r="LL185" s="5" t="str">
        <f t="shared" ca="1" si="1492"/>
        <v>-</v>
      </c>
      <c r="LM185" s="5">
        <f t="shared" ca="1" si="1493"/>
        <v>1</v>
      </c>
      <c r="LN185" s="9"/>
      <c r="LO185" s="19">
        <f t="shared" ca="1" si="1491"/>
        <v>70</v>
      </c>
      <c r="LP185" s="19">
        <f t="shared" ca="1" si="1494"/>
        <v>50</v>
      </c>
      <c r="LQ185" s="19">
        <f t="shared" ca="1" si="1494"/>
        <v>80</v>
      </c>
      <c r="LR185" s="19">
        <f t="shared" ca="1" si="1494"/>
        <v>50</v>
      </c>
      <c r="LS185" s="5" t="b" cm="1">
        <f t="array" ref="LS185">INDEX(i.meatgrid,$Q185,LS$7)</f>
        <v>0</v>
      </c>
      <c r="LT185" s="5" t="b" cm="1">
        <f t="array" ref="LT185">INDEX(i.meatgrid,$Q185,LT$7)</f>
        <v>0</v>
      </c>
      <c r="LU185" s="5" t="str" cm="1">
        <f t="array" ref="LU185">INDEX(i.meatgrid,$Q185,LU$7)</f>
        <v>-</v>
      </c>
      <c r="LV185" s="5" cm="1">
        <f t="array" ref="LV185">INDEX(i.meatgrid,$Q185,LV$7)</f>
        <v>40</v>
      </c>
      <c r="LW185" s="5">
        <f t="shared" si="1495"/>
        <v>1</v>
      </c>
      <c r="LX185" s="5">
        <f t="shared" si="1496"/>
        <v>1</v>
      </c>
      <c r="LY185" s="5" cm="1">
        <f t="array" ref="LY185">INDEX(i.meatgrid,$Q185,LY$7)</f>
        <v>1</v>
      </c>
      <c r="LZ185" s="5" cm="1">
        <f t="array" ref="LZ185">INDEX(i.meatgrid,$Q185,LZ$7)</f>
        <v>0</v>
      </c>
      <c r="MA185" s="5" cm="1">
        <f t="array" ref="MA185">INDEX(i.meatgrid,$Q185,MA$7)</f>
        <v>0</v>
      </c>
      <c r="MB185" s="5" cm="1">
        <f t="array" ref="MB185">INDEX(i.meatgrid,$Q185,MB$7)</f>
        <v>0</v>
      </c>
      <c r="MC185" s="5" cm="1">
        <f t="array" ref="MC185">INDEX(i.meatgrid,$Q185,MC$7)</f>
        <v>0</v>
      </c>
      <c r="MD185" s="5" cm="1">
        <f t="array" ref="MD185">INDEX(i.meatgrid,$Q185,MD$7)</f>
        <v>1</v>
      </c>
      <c r="ME185" s="5" cm="1">
        <f t="array" ref="ME185">INDEX(i.meatgrid,$Q185,ME$7)</f>
        <v>1</v>
      </c>
      <c r="MF185" s="5" cm="1">
        <f t="array" ref="MF185">INDEX(i.meatgrid,$Q185,MF$7)</f>
        <v>1</v>
      </c>
      <c r="MG185" s="5">
        <f t="shared" si="1497"/>
        <v>1</v>
      </c>
      <c r="MH185" s="9"/>
      <c r="MI185" s="19" t="b">
        <f t="shared" ca="1" si="1498"/>
        <v>0</v>
      </c>
      <c r="MJ185" s="19" t="b">
        <f t="shared" ca="1" si="1498"/>
        <v>0</v>
      </c>
      <c r="MK185" s="19">
        <f t="shared" ca="1" si="1498"/>
        <v>1</v>
      </c>
      <c r="ML185" s="19">
        <f t="shared" ca="1" si="1498"/>
        <v>0.75</v>
      </c>
      <c r="MM185" s="19">
        <f t="shared" ca="1" si="1498"/>
        <v>0.75</v>
      </c>
      <c r="MN185" s="19">
        <f t="shared" ca="1" si="1498"/>
        <v>0.8</v>
      </c>
      <c r="MO185" s="19">
        <f t="shared" ca="1" si="1498"/>
        <v>0.82499999999999996</v>
      </c>
      <c r="MP185" s="19">
        <f t="shared" ca="1" si="1498"/>
        <v>0.875</v>
      </c>
      <c r="MQ185" s="19">
        <f t="shared" ca="1" si="1498"/>
        <v>0.9</v>
      </c>
      <c r="MR185" s="19">
        <f t="shared" ca="1" si="1498"/>
        <v>1</v>
      </c>
      <c r="MS185" s="19">
        <f t="shared" ca="1" si="1498"/>
        <v>0.875</v>
      </c>
      <c r="MT185" s="19" t="b">
        <f t="shared" ca="1" si="1498"/>
        <v>1</v>
      </c>
      <c r="MU185" s="19">
        <f t="shared" ca="1" si="1498"/>
        <v>74.989999999999995</v>
      </c>
      <c r="MV185" s="19" t="str">
        <f t="shared" ca="1" si="1498"/>
        <v>-</v>
      </c>
      <c r="MW185" s="19" t="str">
        <f t="shared" ca="1" si="1498"/>
        <v>-</v>
      </c>
      <c r="MX185" s="19" t="str">
        <f t="shared" ca="1" si="1498"/>
        <v>-</v>
      </c>
      <c r="MY185" s="19" t="str">
        <f t="shared" ca="1" si="1499"/>
        <v>-</v>
      </c>
      <c r="MZ185" s="19" t="str">
        <f t="shared" ca="1" si="1499"/>
        <v>-</v>
      </c>
      <c r="NA185" s="19" t="str">
        <f t="shared" ca="1" si="1499"/>
        <v>-</v>
      </c>
      <c r="NB185" s="19" t="str">
        <f t="shared" ca="1" si="1499"/>
        <v>-</v>
      </c>
      <c r="NC185" s="19">
        <f t="shared" ca="1" si="1499"/>
        <v>36.99</v>
      </c>
      <c r="ND185" s="19">
        <f t="shared" ca="1" si="1499"/>
        <v>36.99</v>
      </c>
      <c r="NE185" s="19" t="str">
        <f t="shared" ca="1" si="1499"/>
        <v>-</v>
      </c>
      <c r="NF185" s="19" t="str">
        <f t="shared" ca="1" si="1499"/>
        <v>-</v>
      </c>
      <c r="NG185" s="19" t="str">
        <f t="shared" ca="1" si="1499"/>
        <v>-</v>
      </c>
      <c r="NH185" s="19" t="str">
        <f t="shared" ca="1" si="1499"/>
        <v>-</v>
      </c>
      <c r="NI185" s="19" t="str">
        <f t="shared" ca="1" si="1499"/>
        <v>-</v>
      </c>
      <c r="NJ185" s="19">
        <f t="shared" ca="1" si="1499"/>
        <v>49.99</v>
      </c>
      <c r="NK185" s="19">
        <f t="shared" ca="1" si="1499"/>
        <v>49.99</v>
      </c>
      <c r="NL185" s="19">
        <f t="shared" ca="1" si="1499"/>
        <v>49.99</v>
      </c>
      <c r="NM185" s="19">
        <f t="shared" ca="1" si="1499"/>
        <v>49.99</v>
      </c>
      <c r="NN185" s="19">
        <f t="shared" ca="1" si="1499"/>
        <v>49.99</v>
      </c>
      <c r="NO185" s="19">
        <f t="shared" ca="1" si="1499"/>
        <v>49.99</v>
      </c>
      <c r="NP185" s="19">
        <f t="shared" ca="1" si="1499"/>
        <v>49.99</v>
      </c>
      <c r="NQ185" s="19">
        <f t="shared" ca="1" si="1499"/>
        <v>49.99</v>
      </c>
      <c r="NR185" s="19">
        <f t="shared" ca="1" si="1499"/>
        <v>412.99</v>
      </c>
      <c r="NS185" s="19">
        <f t="shared" ca="1" si="1499"/>
        <v>412.99</v>
      </c>
      <c r="NT185" s="19" t="str">
        <f t="shared" ca="1" si="1499"/>
        <v>-</v>
      </c>
      <c r="NU185" s="19" t="str">
        <f t="shared" ca="1" si="1499"/>
        <v>-</v>
      </c>
      <c r="NV185" s="19" t="str">
        <f t="shared" ca="1" si="1499"/>
        <v>-</v>
      </c>
      <c r="NW185" s="19" t="str">
        <f t="shared" ca="1" si="1499"/>
        <v>-</v>
      </c>
      <c r="NX185" s="19" t="str">
        <f t="shared" ca="1" si="1499"/>
        <v>-</v>
      </c>
      <c r="NY185" s="19">
        <f t="shared" ca="1" si="1499"/>
        <v>6.8900000000000006</v>
      </c>
      <c r="NZ185" s="19">
        <f t="shared" ca="1" si="1499"/>
        <v>6.8900000000000006</v>
      </c>
      <c r="OA185" s="19">
        <f t="shared" ca="1" si="1499"/>
        <v>6.8900000000000006</v>
      </c>
      <c r="OB185" s="19">
        <f t="shared" ca="1" si="1499"/>
        <v>6.8900000000000006</v>
      </c>
      <c r="OC185" s="19">
        <f t="shared" ca="1" si="1499"/>
        <v>6.8900000000000006</v>
      </c>
      <c r="OD185" s="19">
        <f t="shared" ca="1" si="1499"/>
        <v>6.8900000000000006</v>
      </c>
      <c r="OE185" s="19">
        <f t="shared" ca="1" si="1499"/>
        <v>6.8900000000000006</v>
      </c>
      <c r="OF185" s="19">
        <f t="shared" ca="1" si="1499"/>
        <v>6.8900000000000006</v>
      </c>
      <c r="OG185" s="19">
        <f t="shared" ca="1" si="1499"/>
        <v>346.99</v>
      </c>
      <c r="OH185" s="19">
        <f t="shared" ca="1" si="1499"/>
        <v>346.99</v>
      </c>
      <c r="OI185" s="19" t="str">
        <f t="shared" ca="1" si="1499"/>
        <v>-</v>
      </c>
      <c r="OJ185" s="19" t="str">
        <f t="shared" ca="1" si="1499"/>
        <v>-</v>
      </c>
      <c r="OK185" s="19" t="str">
        <f t="shared" ca="1" si="1499"/>
        <v>-</v>
      </c>
      <c r="OL185" s="19" t="str">
        <f t="shared" ca="1" si="1499"/>
        <v>-</v>
      </c>
      <c r="OM185" s="19" t="str">
        <f t="shared" ca="1" si="1499"/>
        <v>-</v>
      </c>
      <c r="ON185" s="19">
        <f t="shared" ca="1" si="1499"/>
        <v>0</v>
      </c>
      <c r="OO185" s="24">
        <v>0</v>
      </c>
    </row>
    <row r="186" spans="1:405" outlineLevel="1">
      <c r="A186" s="21">
        <f t="shared" si="158"/>
        <v>181</v>
      </c>
      <c r="B186" s="21">
        <f t="shared" si="1508"/>
        <v>19</v>
      </c>
      <c r="C186">
        <v>111</v>
      </c>
      <c r="D186" s="144" t="str">
        <f t="shared" ca="1" si="1444"/>
        <v>GSM</v>
      </c>
      <c r="E186" t="b">
        <f t="shared" ref="E186" ca="1" si="1511">NOT($IH186)</f>
        <v>1</v>
      </c>
      <c r="F186" t="b">
        <v>0</v>
      </c>
      <c r="G186" t="b">
        <f t="shared" ca="1" si="1500"/>
        <v>1</v>
      </c>
      <c r="H186" s="237">
        <f t="shared" ca="1" si="1501"/>
        <v>1</v>
      </c>
      <c r="I186" s="237">
        <f t="shared" ca="1" si="1501"/>
        <v>1</v>
      </c>
      <c r="J186" s="237" t="str">
        <f t="shared" ca="1" si="1501"/>
        <v/>
      </c>
      <c r="K186" s="237">
        <f t="shared" ca="1" si="1501"/>
        <v>2</v>
      </c>
      <c r="L186" s="237">
        <f t="shared" ca="1" si="1501"/>
        <v>2</v>
      </c>
      <c r="M186" s="182">
        <f t="array" aca="1" ref="M186" ca="1">MAX(M$22,MOD(M185+1*AND(N186:$V186=N$22:$V$22),M$23+1))</f>
        <v>2</v>
      </c>
      <c r="N186" s="182">
        <f t="array" aca="1" ref="N186" ca="1">MAX(N$22,MOD(N185+1*AND(O186:$V186=O$22:$V$22),N$23+1))</f>
        <v>3</v>
      </c>
      <c r="O186" s="237">
        <f t="shared" ca="1" si="1509"/>
        <v>1</v>
      </c>
      <c r="P186" s="237">
        <f t="shared" ca="1" si="1503"/>
        <v>1</v>
      </c>
      <c r="Q186" s="29">
        <v>6</v>
      </c>
      <c r="R186" s="29">
        <v>1</v>
      </c>
      <c r="S186" s="29">
        <v>1</v>
      </c>
      <c r="T186" s="29">
        <v>1</v>
      </c>
      <c r="U186" s="218"/>
      <c r="V186" s="218"/>
      <c r="W186" s="182">
        <f t="array" ref="W186">MAX(W$22,MOD(W185+1*AND(R186:$V186=R$22:$V$22),W$23+1))</f>
        <v>0</v>
      </c>
      <c r="X186" s="218"/>
      <c r="Y186" s="218"/>
      <c r="Z186" s="218"/>
      <c r="AA186" s="218"/>
      <c r="AB186" s="218"/>
      <c r="AC186" s="218"/>
      <c r="AD186" s="218"/>
      <c r="AE186" s="218"/>
      <c r="AF186" s="144">
        <f ca="1">INDEX(CHOOSE($N186,DataAutumn!i.AdultDrys,DataWinter!i.AdultDrys,DataSpring!i.AdultDrys),1,$M186)</f>
        <v>3</v>
      </c>
      <c r="AG186" s="5">
        <f t="shared" ca="1" si="1445"/>
        <v>2</v>
      </c>
      <c r="AH186" s="5">
        <f t="shared" ca="1" si="1445"/>
        <v>0</v>
      </c>
      <c r="AI186" s="5">
        <f t="shared" ca="1" si="1446"/>
        <v>1</v>
      </c>
      <c r="AJ186" s="218"/>
      <c r="AK186" s="218"/>
      <c r="AL186" s="366" t="str">
        <f ca="1">TEXT(LEFT(OFFSET(AL186,-1,0),5)+1,"00000")&amp;MID(OFFSET(AL186,-1,0),6,FIND(" ",OFFSET(AL186,-1,0),7)-5)
&amp; $D186           &amp; " Day"&amp;INDEX(i.DOY,$N186,1)              &amp; IF($IG186=0," FWM","")&amp;IF($IG186=1," MWM","")&amp;IF($IG186=5," Mat","")&amp;IF($IH186=TRUE,"&amp;BBT","    ")
&amp;INDEX(DataMaster!$B$98:$B$104,$Q186,0)    &amp; " WP"&amp;TEXT($LW186*100,"000p")           &amp; " MP"&amp;TEXT($LX186*100,"000p")           &amp; " GP"&amp;TEXT($MG186*100,"000p")
&amp; " (F"&amp;3+COUNTIF($CV186:$CY186,TRUE)&amp;3&amp;"N"&amp;$DM186&amp;$DN186&amp;")"</f>
        <v>00006 SE_ashley_lw GSM Day204 MWM    Mutton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447"/>
        <v>1</v>
      </c>
      <c r="AY186" s="5" t="str">
        <f t="shared" ca="1" si="1447"/>
        <v>-</v>
      </c>
      <c r="AZ186" s="5" t="str">
        <f t="shared" ca="1" si="1447"/>
        <v>-</v>
      </c>
      <c r="BA186" s="5" t="str">
        <f t="shared" ca="1" si="1447"/>
        <v>-</v>
      </c>
      <c r="BB186" s="5" t="b">
        <f t="shared" ca="1" si="1447"/>
        <v>0</v>
      </c>
      <c r="BC186" s="144">
        <f t="shared" ca="1" si="1447"/>
        <v>0.25</v>
      </c>
      <c r="BD186" s="19" t="b">
        <f t="shared" ca="1" si="1448"/>
        <v>1</v>
      </c>
      <c r="BE186" s="9"/>
      <c r="BF186" s="5" t="str">
        <f t="shared" ca="1" si="1449"/>
        <v>-</v>
      </c>
      <c r="BG186" s="19" t="str">
        <f t="shared" ca="1" si="1450"/>
        <v>-</v>
      </c>
      <c r="BH186" s="19" t="str">
        <f t="shared" ca="1" si="1450"/>
        <v>-</v>
      </c>
      <c r="BI186" s="19" t="str">
        <f t="shared" ca="1" si="1450"/>
        <v>-</v>
      </c>
      <c r="BJ186" s="5" t="str">
        <f t="shared" ca="1" si="1451"/>
        <v>-</v>
      </c>
      <c r="BK186" s="19" t="str">
        <f t="shared" ca="1" si="1452"/>
        <v>-</v>
      </c>
      <c r="BL186" s="5" t="str">
        <f t="shared" ca="1" si="1453"/>
        <v>-</v>
      </c>
      <c r="BM186" s="19" t="str">
        <f t="shared" ca="1" si="1454"/>
        <v>-</v>
      </c>
      <c r="BN186" s="19" t="str">
        <f t="shared" ca="1" si="1454"/>
        <v>-</v>
      </c>
      <c r="BO186" s="19" t="str">
        <f t="shared" ca="1" si="1454"/>
        <v>-</v>
      </c>
      <c r="BP186" s="5" t="str">
        <f t="shared" ca="1" si="1455"/>
        <v>-</v>
      </c>
      <c r="BQ186" s="9"/>
      <c r="BR186" s="5" t="b">
        <f t="shared" ca="1" si="1456"/>
        <v>0</v>
      </c>
      <c r="BS186" s="5" t="str">
        <f t="shared" ca="1" si="1457"/>
        <v>-</v>
      </c>
      <c r="BT186" s="5" t="str">
        <f t="shared" ca="1" si="1458"/>
        <v>-</v>
      </c>
      <c r="BU186" s="5" t="str">
        <f t="shared" ca="1" si="1458"/>
        <v>-</v>
      </c>
      <c r="BV186" s="5" t="str">
        <f t="shared" ca="1" si="1458"/>
        <v>-</v>
      </c>
      <c r="BW186" s="5" t="str">
        <f t="shared" ca="1" si="1458"/>
        <v>-</v>
      </c>
      <c r="BX186" s="5" t="str">
        <f t="shared" ca="1" si="1458"/>
        <v>-</v>
      </c>
      <c r="BY186" s="5" t="str">
        <f t="shared" ca="1" si="1458"/>
        <v>-</v>
      </c>
      <c r="BZ186" s="5" t="str">
        <f t="shared" ca="1" si="1458"/>
        <v>-</v>
      </c>
      <c r="CA186" s="5" t="str">
        <f t="shared" ca="1" si="1458"/>
        <v>-</v>
      </c>
      <c r="CB186" s="9"/>
      <c r="CC186" s="237" t="b">
        <f t="shared" ca="1" si="1504"/>
        <v>1</v>
      </c>
      <c r="CD186" s="237" t="b">
        <f t="shared" ca="1" si="1504"/>
        <v>1</v>
      </c>
      <c r="CE186" s="237" t="b">
        <f t="shared" ca="1" si="1505"/>
        <v>1</v>
      </c>
      <c r="CF186" s="12">
        <v>203</v>
      </c>
      <c r="CG186" s="144" t="b">
        <f t="shared" ca="1" si="1510"/>
        <v>0</v>
      </c>
      <c r="CH186" s="19" t="str">
        <f t="shared" ca="1" si="1507"/>
        <v>-</v>
      </c>
      <c r="CI186" s="19" t="str">
        <f t="shared" ca="1" si="1507"/>
        <v>-</v>
      </c>
      <c r="CJ186" s="19" t="str">
        <f t="shared" ca="1" si="1507"/>
        <v>-</v>
      </c>
      <c r="CK186" s="19" t="str">
        <f t="shared" ca="1" si="1507"/>
        <v>-</v>
      </c>
      <c r="CL186" s="19">
        <f t="shared" ca="1" si="1507"/>
        <v>1</v>
      </c>
      <c r="CM186" s="19">
        <f t="shared" ca="1" si="1507"/>
        <v>1</v>
      </c>
      <c r="CN186" s="9"/>
      <c r="CO186" s="444">
        <f t="shared" ca="1" si="1460"/>
        <v>652</v>
      </c>
      <c r="CP186" s="444">
        <f t="shared" ca="1" si="1460"/>
        <v>686</v>
      </c>
      <c r="CQ186" s="444">
        <f t="shared" ca="1" si="1460"/>
        <v>721</v>
      </c>
      <c r="CR186" s="152">
        <f t="shared" ca="1" si="1461"/>
        <v>378</v>
      </c>
      <c r="CS186" s="152">
        <f t="shared" ca="1" si="1461"/>
        <v>413</v>
      </c>
      <c r="CT186" s="152">
        <f t="shared" ca="1" si="1461"/>
        <v>448</v>
      </c>
      <c r="CU186" s="19" t="str">
        <f t="shared" ca="1" si="1462"/>
        <v>-</v>
      </c>
      <c r="CV186" s="19" t="str">
        <f t="shared" ca="1" si="1462"/>
        <v>-</v>
      </c>
      <c r="CW186" s="19" t="str">
        <f t="shared" ca="1" si="1462"/>
        <v>-</v>
      </c>
      <c r="CX186" s="19" t="str">
        <f t="shared" ca="1" si="1462"/>
        <v>-</v>
      </c>
      <c r="CY186" s="19" t="str">
        <f t="shared" ca="1" si="1462"/>
        <v>-</v>
      </c>
      <c r="CZ186" s="19" t="b">
        <f t="shared" ca="1" si="1462"/>
        <v>1</v>
      </c>
      <c r="DA186" s="19">
        <f t="shared" ca="1" si="1462"/>
        <v>0</v>
      </c>
      <c r="DB186" s="19">
        <f t="shared" ca="1" si="1462"/>
        <v>0</v>
      </c>
      <c r="DC186" s="19">
        <f t="shared" ca="1" si="1462"/>
        <v>0</v>
      </c>
      <c r="DD186" s="19">
        <f t="shared" ca="1" si="1462"/>
        <v>0</v>
      </c>
      <c r="DE186" s="19">
        <f t="shared" ca="1" si="1462"/>
        <v>0</v>
      </c>
      <c r="DF186" s="19">
        <f t="shared" ca="1" si="1462"/>
        <v>0</v>
      </c>
      <c r="DG186" s="19">
        <f t="shared" ca="1" si="1462"/>
        <v>0</v>
      </c>
      <c r="DH186" s="19">
        <f t="shared" ca="1" si="1462"/>
        <v>0</v>
      </c>
      <c r="DI186" s="19">
        <f t="shared" ca="1" si="1462"/>
        <v>0</v>
      </c>
      <c r="DJ186" s="19">
        <f t="shared" ca="1" si="1462"/>
        <v>0</v>
      </c>
      <c r="DK186" s="19">
        <f t="shared" ca="1" si="1463"/>
        <v>0</v>
      </c>
      <c r="DL186" s="19">
        <f t="shared" ca="1" si="1463"/>
        <v>0</v>
      </c>
      <c r="DM186" s="19">
        <f t="shared" ca="1" si="1463"/>
        <v>1</v>
      </c>
      <c r="DN186" s="19">
        <f t="shared" ca="1" si="1463"/>
        <v>1</v>
      </c>
      <c r="DO186" s="19">
        <f t="shared" ca="1" si="1463"/>
        <v>0</v>
      </c>
      <c r="DP186" s="19" t="str">
        <f t="shared" ca="1" si="1463"/>
        <v>-</v>
      </c>
      <c r="DQ186" s="19" t="str">
        <f t="shared" ca="1" si="1463"/>
        <v>-</v>
      </c>
      <c r="DR186" s="19" t="str">
        <f t="shared" ca="1" si="1463"/>
        <v>-</v>
      </c>
      <c r="DS186" s="19" t="str">
        <f t="shared" ca="1" si="1463"/>
        <v>-</v>
      </c>
      <c r="DT186" s="19" t="str">
        <f t="shared" ca="1" si="1463"/>
        <v>-</v>
      </c>
      <c r="DU186" s="19">
        <f t="shared" ca="1" si="1463"/>
        <v>0</v>
      </c>
      <c r="DV186" s="19" t="str">
        <f t="shared" ca="1" si="1463"/>
        <v>-</v>
      </c>
      <c r="DW186" s="19" t="str">
        <f t="shared" ca="1" si="1463"/>
        <v>-</v>
      </c>
      <c r="DX186" s="19" t="str">
        <f t="shared" ca="1" si="1463"/>
        <v>-</v>
      </c>
      <c r="DY186" s="19" t="str">
        <f t="shared" ca="1" si="1463"/>
        <v>-</v>
      </c>
      <c r="DZ186" s="19" t="str">
        <f t="shared" ca="1" si="1463"/>
        <v>-</v>
      </c>
      <c r="EA186" s="19" t="str">
        <f t="shared" ca="1" si="1463"/>
        <v>-</v>
      </c>
      <c r="EB186" s="19" t="str">
        <f t="shared" ca="1" si="1463"/>
        <v>-</v>
      </c>
      <c r="EC186" s="19" t="str">
        <f t="shared" ca="1" si="1463"/>
        <v>-</v>
      </c>
      <c r="ED186" s="19">
        <f t="shared" ca="1" si="1463"/>
        <v>0</v>
      </c>
      <c r="EE186" s="444">
        <f t="shared" ca="1" si="1464"/>
        <v>0</v>
      </c>
      <c r="EF186" s="444">
        <f t="shared" ca="1" si="1464"/>
        <v>0</v>
      </c>
      <c r="EG186" s="124">
        <f t="shared" ca="1" si="1465"/>
        <v>0</v>
      </c>
      <c r="EH186" s="124">
        <f t="shared" ca="1" si="1465"/>
        <v>0</v>
      </c>
      <c r="EI186" s="124">
        <f t="shared" ca="1" si="1465"/>
        <v>0</v>
      </c>
      <c r="EJ186" s="124">
        <f t="shared" ca="1" si="1465"/>
        <v>0</v>
      </c>
      <c r="EK186" s="124">
        <f t="shared" ca="1" si="1465"/>
        <v>0</v>
      </c>
      <c r="EL186" s="124">
        <f t="shared" ca="1" si="1465"/>
        <v>0</v>
      </c>
      <c r="EM186" s="124">
        <f t="shared" ca="1" si="1465"/>
        <v>0</v>
      </c>
      <c r="EN186" s="124">
        <f t="shared" ca="1" si="1465"/>
        <v>0</v>
      </c>
      <c r="EO186" s="124">
        <f t="shared" ca="1" si="1465"/>
        <v>0</v>
      </c>
      <c r="EP186" s="124">
        <f t="shared" ca="1" si="1465"/>
        <v>0</v>
      </c>
      <c r="EQ186" s="124">
        <f t="shared" ca="1" si="1465"/>
        <v>0</v>
      </c>
      <c r="ER186" s="124">
        <f t="shared" ca="1" si="1465"/>
        <v>0</v>
      </c>
      <c r="ES186" s="124">
        <f t="shared" ca="1" si="1465"/>
        <v>0</v>
      </c>
      <c r="ET186" s="124">
        <f t="shared" ca="1" si="1465"/>
        <v>0</v>
      </c>
      <c r="EU186" s="124">
        <f t="shared" ca="1" si="1465"/>
        <v>0</v>
      </c>
      <c r="EV186" s="124">
        <f t="shared" ca="1" si="1465"/>
        <v>0</v>
      </c>
      <c r="EW186" s="124">
        <f t="shared" ca="1" si="1466"/>
        <v>0</v>
      </c>
      <c r="EX186" s="124">
        <f t="shared" ca="1" si="1466"/>
        <v>0</v>
      </c>
      <c r="EY186" s="554">
        <f t="shared" ca="1" si="1467"/>
        <v>0</v>
      </c>
      <c r="EZ186" s="554">
        <f t="shared" ca="1" si="1467"/>
        <v>0</v>
      </c>
      <c r="FA186" s="554">
        <f t="shared" ca="1" si="1467"/>
        <v>0</v>
      </c>
      <c r="FB186" s="125">
        <f t="shared" ca="1" si="1467"/>
        <v>0</v>
      </c>
      <c r="FC186" s="125">
        <f t="shared" ca="1" si="1467"/>
        <v>0</v>
      </c>
      <c r="FD186" s="125">
        <f t="shared" ca="1" si="1467"/>
        <v>0</v>
      </c>
      <c r="FE186" s="125">
        <f t="shared" ca="1" si="1467"/>
        <v>0</v>
      </c>
      <c r="FF186" s="125">
        <f t="shared" ca="1" si="1467"/>
        <v>0</v>
      </c>
      <c r="FG186" s="125">
        <f t="shared" ca="1" si="1467"/>
        <v>0</v>
      </c>
      <c r="FH186" s="125">
        <f t="shared" ca="1" si="1467"/>
        <v>0</v>
      </c>
      <c r="FI186" s="125">
        <f t="shared" ca="1" si="1467"/>
        <v>0</v>
      </c>
      <c r="FJ186" s="125">
        <f t="shared" ca="1" si="1467"/>
        <v>0</v>
      </c>
      <c r="FK186" s="125">
        <f t="shared" ca="1" si="1467"/>
        <v>0</v>
      </c>
      <c r="FL186" s="125">
        <f t="shared" ca="1" si="1467"/>
        <v>0</v>
      </c>
      <c r="FM186" s="125">
        <f t="shared" ca="1" si="1467"/>
        <v>0</v>
      </c>
      <c r="FN186" s="125">
        <f t="shared" ca="1" si="1467"/>
        <v>0</v>
      </c>
      <c r="FO186" s="124">
        <f t="shared" ca="1" si="1468"/>
        <v>0</v>
      </c>
      <c r="FP186" s="124">
        <f t="shared" ca="1" si="1468"/>
        <v>0</v>
      </c>
      <c r="FQ186" s="124">
        <f t="shared" ca="1" si="1468"/>
        <v>0</v>
      </c>
      <c r="FR186" s="124">
        <f t="shared" ca="1" si="1468"/>
        <v>0</v>
      </c>
      <c r="FS186" s="124">
        <f t="shared" ca="1" si="1468"/>
        <v>0</v>
      </c>
      <c r="FT186" s="124">
        <f t="shared" ca="1" si="1468"/>
        <v>0</v>
      </c>
      <c r="FU186" s="124">
        <f t="shared" ca="1" si="1468"/>
        <v>0</v>
      </c>
      <c r="FV186" s="124">
        <f t="shared" ca="1" si="1468"/>
        <v>0</v>
      </c>
      <c r="FW186" s="124">
        <f t="shared" ca="1" si="1468"/>
        <v>0</v>
      </c>
      <c r="FX186" s="124">
        <f t="shared" ca="1" si="1468"/>
        <v>0</v>
      </c>
      <c r="FY186" s="124">
        <f t="shared" ca="1" si="1468"/>
        <v>0</v>
      </c>
      <c r="FZ186" s="124">
        <f t="shared" ca="1" si="1468"/>
        <v>0</v>
      </c>
      <c r="GA186" s="124">
        <f t="shared" ca="1" si="1468"/>
        <v>0</v>
      </c>
      <c r="GB186" s="124">
        <f t="shared" ca="1" si="1468"/>
        <v>0</v>
      </c>
      <c r="GC186" s="124">
        <f t="shared" ca="1" si="1468"/>
        <v>0</v>
      </c>
      <c r="GD186" s="124">
        <f t="shared" ca="1" si="1468"/>
        <v>0</v>
      </c>
      <c r="GE186" s="124">
        <f t="shared" ca="1" si="1469"/>
        <v>0</v>
      </c>
      <c r="GF186" s="124">
        <f t="shared" ca="1" si="1469"/>
        <v>0</v>
      </c>
      <c r="GG186" s="554">
        <f t="shared" ca="1" si="1470"/>
        <v>0</v>
      </c>
      <c r="GH186" s="554">
        <f t="shared" ca="1" si="1470"/>
        <v>0</v>
      </c>
      <c r="GI186" s="554">
        <f t="shared" ca="1" si="1470"/>
        <v>0</v>
      </c>
      <c r="GJ186" s="125">
        <f t="shared" ca="1" si="1471"/>
        <v>0</v>
      </c>
      <c r="GK186" s="125">
        <f t="shared" ca="1" si="1471"/>
        <v>0</v>
      </c>
      <c r="GL186" s="125">
        <f t="shared" ca="1" si="1471"/>
        <v>0</v>
      </c>
      <c r="GM186" s="125">
        <f t="shared" ca="1" si="1471"/>
        <v>0</v>
      </c>
      <c r="GN186" s="125">
        <f t="shared" ca="1" si="1471"/>
        <v>0</v>
      </c>
      <c r="GO186" s="125">
        <f t="shared" ca="1" si="1471"/>
        <v>0</v>
      </c>
      <c r="GP186" s="125">
        <f t="shared" ca="1" si="1471"/>
        <v>0</v>
      </c>
      <c r="GQ186" s="125">
        <f t="shared" ca="1" si="1471"/>
        <v>0</v>
      </c>
      <c r="GR186" s="125">
        <f t="shared" ca="1" si="1471"/>
        <v>0</v>
      </c>
      <c r="GS186" s="125">
        <f t="shared" ca="1" si="1471"/>
        <v>0</v>
      </c>
      <c r="GT186" s="125">
        <f t="shared" ca="1" si="1471"/>
        <v>0</v>
      </c>
      <c r="GU186" s="125">
        <f t="shared" ca="1" si="1471"/>
        <v>0</v>
      </c>
      <c r="GV186" s="125">
        <f t="shared" ca="1" si="1471"/>
        <v>0</v>
      </c>
      <c r="GW186" s="124">
        <f t="shared" ca="1" si="1472"/>
        <v>0</v>
      </c>
      <c r="GX186" s="124">
        <f t="shared" ca="1" si="1472"/>
        <v>0</v>
      </c>
      <c r="GY186" s="124">
        <f t="shared" ca="1" si="1472"/>
        <v>0</v>
      </c>
      <c r="GZ186" s="124">
        <f t="shared" ca="1" si="1472"/>
        <v>0</v>
      </c>
      <c r="HA186" s="124">
        <f t="shared" ca="1" si="1472"/>
        <v>0</v>
      </c>
      <c r="HB186" s="124">
        <f t="shared" ca="1" si="1472"/>
        <v>0</v>
      </c>
      <c r="HC186" s="124">
        <f t="shared" ca="1" si="1472"/>
        <v>0</v>
      </c>
      <c r="HD186" s="124">
        <f t="shared" ca="1" si="1472"/>
        <v>0</v>
      </c>
      <c r="HE186" s="124">
        <f t="shared" ca="1" si="1472"/>
        <v>0</v>
      </c>
      <c r="HF186" s="124">
        <f t="shared" ca="1" si="1472"/>
        <v>0</v>
      </c>
      <c r="HG186" s="124">
        <f t="shared" ca="1" si="1472"/>
        <v>0</v>
      </c>
      <c r="HH186" s="124">
        <f t="shared" ca="1" si="1472"/>
        <v>0</v>
      </c>
      <c r="HI186" s="124">
        <f t="shared" ca="1" si="1472"/>
        <v>0</v>
      </c>
      <c r="HJ186" s="124">
        <f t="shared" ca="1" si="1472"/>
        <v>0</v>
      </c>
      <c r="HK186" s="124">
        <f t="shared" ca="1" si="1472"/>
        <v>0</v>
      </c>
      <c r="HL186" s="124">
        <f t="shared" ca="1" si="1472"/>
        <v>0</v>
      </c>
      <c r="HM186" s="124">
        <f t="shared" ca="1" si="1473"/>
        <v>0</v>
      </c>
      <c r="HN186" s="124">
        <f t="shared" ca="1" si="1473"/>
        <v>0</v>
      </c>
      <c r="HO186" s="554">
        <f t="shared" ca="1" si="1474"/>
        <v>0</v>
      </c>
      <c r="HP186" s="554">
        <f t="shared" ca="1" si="1474"/>
        <v>0</v>
      </c>
      <c r="HQ186" s="554">
        <f t="shared" ca="1" si="1474"/>
        <v>0</v>
      </c>
      <c r="HR186" s="125">
        <f t="shared" ca="1" si="1475"/>
        <v>0</v>
      </c>
      <c r="HS186" s="125">
        <f t="shared" ca="1" si="1475"/>
        <v>0</v>
      </c>
      <c r="HT186" s="125">
        <f t="shared" ca="1" si="1475"/>
        <v>0</v>
      </c>
      <c r="HU186" s="125">
        <f t="shared" ca="1" si="1475"/>
        <v>0</v>
      </c>
      <c r="HV186" s="125">
        <f t="shared" ca="1" si="1475"/>
        <v>0</v>
      </c>
      <c r="HW186" s="125">
        <f t="shared" ca="1" si="1475"/>
        <v>0</v>
      </c>
      <c r="HX186" s="125">
        <f t="shared" ca="1" si="1475"/>
        <v>0</v>
      </c>
      <c r="HY186" s="125">
        <f t="shared" ca="1" si="1475"/>
        <v>0</v>
      </c>
      <c r="HZ186" s="125">
        <f t="shared" ca="1" si="1475"/>
        <v>0</v>
      </c>
      <c r="IA186" s="125">
        <f t="shared" ca="1" si="1475"/>
        <v>0</v>
      </c>
      <c r="IB186" s="125">
        <f t="shared" ca="1" si="1475"/>
        <v>0</v>
      </c>
      <c r="IC186" s="125">
        <f t="shared" ca="1" si="1475"/>
        <v>0</v>
      </c>
      <c r="ID186" s="125">
        <f t="shared" ca="1" si="1475"/>
        <v>0</v>
      </c>
      <c r="IE186" s="5">
        <f t="shared" ca="1" si="1476"/>
        <v>67</v>
      </c>
      <c r="IF186" s="9"/>
      <c r="IG186" s="5">
        <f t="shared" ca="1" si="1477"/>
        <v>1</v>
      </c>
      <c r="IH186" s="5" t="b">
        <f t="shared" ca="1" si="1477"/>
        <v>0</v>
      </c>
      <c r="II186" s="19">
        <f t="shared" ca="1" si="1478"/>
        <v>0</v>
      </c>
      <c r="IJ186" s="5">
        <f t="shared" ca="1" si="1477"/>
        <v>55</v>
      </c>
      <c r="IK186" s="5" cm="1">
        <f t="array" ref="IK186">INDEX(i.pi_yatf,$X186+1,IK$7)</f>
        <v>1</v>
      </c>
      <c r="IL186" s="19">
        <f t="shared" ca="1" si="1479"/>
        <v>0</v>
      </c>
      <c r="IM186" s="19">
        <f t="shared" ca="1" si="1479"/>
        <v>0</v>
      </c>
      <c r="IN186" s="19">
        <f t="shared" ca="1" si="1479"/>
        <v>0</v>
      </c>
      <c r="IO186" s="19">
        <f t="shared" ca="1" si="1479"/>
        <v>0</v>
      </c>
      <c r="IP186" s="19">
        <f t="shared" ca="1" si="1479"/>
        <v>0</v>
      </c>
      <c r="IQ186" s="19">
        <f t="shared" ca="1" si="1479"/>
        <v>0</v>
      </c>
      <c r="IR186" s="19">
        <f t="shared" ca="1" si="1479"/>
        <v>0</v>
      </c>
      <c r="IS186" s="19">
        <f t="shared" ca="1" si="1479"/>
        <v>0</v>
      </c>
      <c r="IT186" s="19">
        <f t="shared" ca="1" si="1479"/>
        <v>0</v>
      </c>
      <c r="IU186" s="19">
        <f t="shared" ca="1" si="1479"/>
        <v>0</v>
      </c>
      <c r="IV186" s="19">
        <f t="shared" ca="1" si="1479"/>
        <v>0</v>
      </c>
      <c r="IW186" s="19">
        <f t="shared" ca="1" si="1479"/>
        <v>0</v>
      </c>
      <c r="IX186" s="19">
        <f t="shared" ca="1" si="1479"/>
        <v>0</v>
      </c>
      <c r="IY186" s="19">
        <f t="shared" ca="1" si="1479"/>
        <v>0</v>
      </c>
      <c r="IZ186" s="19">
        <f t="shared" ca="1" si="1479"/>
        <v>0</v>
      </c>
      <c r="JA186" s="19">
        <f t="shared" ca="1" si="1479"/>
        <v>0</v>
      </c>
      <c r="JB186" s="19">
        <f t="shared" ca="1" si="1479"/>
        <v>0</v>
      </c>
      <c r="JC186" s="19">
        <f t="shared" ca="1" si="1479"/>
        <v>0</v>
      </c>
      <c r="JD186" s="19">
        <f t="shared" ca="1" si="1479"/>
        <v>0</v>
      </c>
      <c r="JE186" s="19">
        <f t="shared" ca="1" si="1479"/>
        <v>0</v>
      </c>
      <c r="JF186" s="19">
        <f t="shared" ca="1" si="1479"/>
        <v>0</v>
      </c>
      <c r="JG186" s="19">
        <f t="shared" ca="1" si="1479"/>
        <v>1</v>
      </c>
      <c r="JH186" s="19">
        <f t="shared" ca="1" si="1479"/>
        <v>0</v>
      </c>
      <c r="JI186" s="19">
        <f t="shared" ca="1" si="1479"/>
        <v>1</v>
      </c>
      <c r="JJ186" s="9"/>
      <c r="JK186" s="5" t="b">
        <f t="shared" ca="1" si="1480"/>
        <v>0</v>
      </c>
      <c r="JL186" s="19" t="str">
        <f t="shared" ca="1" si="1481"/>
        <v>-</v>
      </c>
      <c r="JM186" s="19" t="str">
        <f t="shared" ca="1" si="1481"/>
        <v>-</v>
      </c>
      <c r="JN186" s="5" t="b">
        <f t="shared" ca="1" si="1482"/>
        <v>0</v>
      </c>
      <c r="JO186" s="5" t="b">
        <f t="shared" ca="1" si="1482"/>
        <v>0</v>
      </c>
      <c r="JP186" s="5" t="b">
        <f t="shared" ca="1" si="1482"/>
        <v>1</v>
      </c>
      <c r="JQ186" s="144">
        <f t="shared" ca="1" si="1483"/>
        <v>1</v>
      </c>
      <c r="JR186" s="144">
        <f t="shared" ca="1" si="1483"/>
        <v>1</v>
      </c>
      <c r="JS186" s="5" t="b">
        <f t="shared" ca="1" si="1484"/>
        <v>0</v>
      </c>
      <c r="JT186" s="5" t="b">
        <f t="shared" ca="1" si="1484"/>
        <v>1</v>
      </c>
      <c r="JU186" s="5" t="b">
        <f t="shared" ca="1" si="1484"/>
        <v>1</v>
      </c>
      <c r="JV186" s="5" t="b">
        <f t="shared" ca="1" si="1484"/>
        <v>0</v>
      </c>
      <c r="JW186" s="5">
        <f t="shared" ca="1" si="1485"/>
        <v>1</v>
      </c>
      <c r="JX186" s="5">
        <f t="shared" ca="1" si="1485"/>
        <v>0</v>
      </c>
      <c r="JY186" s="5" t="b">
        <f t="shared" ca="1" si="1486"/>
        <v>0</v>
      </c>
      <c r="JZ186" s="5" t="str" cm="1">
        <f t="array" aca="1" ref="JZ186" ca="1">IF(OR(KA186:KH186&lt;&gt;"-"),TRUE,"-")</f>
        <v>-</v>
      </c>
      <c r="KA186" s="19" t="str">
        <f t="shared" ca="1" si="1487"/>
        <v>-</v>
      </c>
      <c r="KB186" s="19" t="str">
        <f t="shared" ca="1" si="1487"/>
        <v>-</v>
      </c>
      <c r="KC186" s="19" t="str">
        <f t="shared" ca="1" si="1487"/>
        <v>-</v>
      </c>
      <c r="KD186" s="19" t="str">
        <f t="shared" ca="1" si="1487"/>
        <v>-</v>
      </c>
      <c r="KE186" s="19" t="str">
        <f t="shared" ca="1" si="1487"/>
        <v>-</v>
      </c>
      <c r="KF186" s="19" t="str">
        <f t="shared" ca="1" si="1487"/>
        <v>-</v>
      </c>
      <c r="KG186" s="19" t="str">
        <f t="shared" ca="1" si="1487"/>
        <v>-</v>
      </c>
      <c r="KH186" s="19" t="str">
        <f t="shared" ca="1" si="1487"/>
        <v>-</v>
      </c>
      <c r="KI186" s="5" t="b">
        <f t="array" aca="1" ref="KI186" ca="1">IF(OR(KJ186:KP186&lt;&gt;"-"),TRUE,"-")</f>
        <v>1</v>
      </c>
      <c r="KJ186" s="19">
        <f t="shared" ca="1" si="1488"/>
        <v>0</v>
      </c>
      <c r="KK186" s="19" t="str">
        <f t="shared" ca="1" si="1488"/>
        <v>-</v>
      </c>
      <c r="KL186" s="19">
        <f t="shared" ca="1" si="1488"/>
        <v>999999</v>
      </c>
      <c r="KM186" s="19">
        <f t="shared" ca="1" si="1488"/>
        <v>999999</v>
      </c>
      <c r="KN186" s="19">
        <f t="shared" ca="1" si="1488"/>
        <v>999999</v>
      </c>
      <c r="KO186" s="19">
        <f t="shared" ca="1" si="1488"/>
        <v>999999</v>
      </c>
      <c r="KP186" s="19">
        <f t="shared" ca="1" si="1488"/>
        <v>999999</v>
      </c>
      <c r="KQ186" s="19" t="str">
        <f t="shared" ca="1" si="1488"/>
        <v>-</v>
      </c>
      <c r="KR186" s="19" t="str">
        <f t="shared" ca="1" si="1488"/>
        <v>-</v>
      </c>
      <c r="KS186" s="19" t="str">
        <f t="shared" ca="1" si="1488"/>
        <v>-</v>
      </c>
      <c r="KT186" s="19" t="b">
        <f t="shared" ca="1" si="1489"/>
        <v>1</v>
      </c>
      <c r="KU186" s="19">
        <f t="shared" ca="1" si="1489"/>
        <v>0</v>
      </c>
      <c r="KV186" s="5" t="str">
        <f t="shared" ca="1" si="1490"/>
        <v>-</v>
      </c>
      <c r="KW186" s="5" t="str">
        <f t="shared" ca="1" si="1490"/>
        <v>-</v>
      </c>
      <c r="KX186" s="5" t="str">
        <f t="shared" ca="1" si="1490"/>
        <v>-</v>
      </c>
      <c r="KY186" s="5" t="str">
        <f t="shared" ca="1" si="1490"/>
        <v>-</v>
      </c>
      <c r="KZ186" s="19" t="str">
        <f t="shared" ca="1" si="1491"/>
        <v>-</v>
      </c>
      <c r="LA186" s="19" t="str">
        <f t="shared" ca="1" si="1491"/>
        <v>-</v>
      </c>
      <c r="LB186" s="19" t="str">
        <f t="shared" ca="1" si="1491"/>
        <v>-</v>
      </c>
      <c r="LC186" s="19" t="str">
        <f t="shared" ca="1" si="1491"/>
        <v>-</v>
      </c>
      <c r="LD186" s="19" t="str">
        <f t="shared" ca="1" si="1491"/>
        <v>-</v>
      </c>
      <c r="LE186" s="19" t="str">
        <f t="shared" ca="1" si="1491"/>
        <v>-</v>
      </c>
      <c r="LF186" s="19" t="str">
        <f t="shared" ca="1" si="1491"/>
        <v>-</v>
      </c>
      <c r="LG186" s="5" t="str">
        <f t="shared" ca="1" si="1492"/>
        <v>-</v>
      </c>
      <c r="LH186" s="5">
        <f t="shared" ca="1" si="1492"/>
        <v>500</v>
      </c>
      <c r="LI186" s="5">
        <f t="shared" ca="1" si="1492"/>
        <v>500</v>
      </c>
      <c r="LJ186" s="5" t="str">
        <f t="shared" ca="1" si="1492"/>
        <v>-</v>
      </c>
      <c r="LK186" s="5" t="str" cm="1">
        <f t="array" ref="LK186">INDEX(i.meatgrid,$Q186,LK$7)</f>
        <v>-</v>
      </c>
      <c r="LL186" s="5" t="str">
        <f t="shared" ca="1" si="1492"/>
        <v>-</v>
      </c>
      <c r="LM186" s="5">
        <f t="shared" ca="1" si="1493"/>
        <v>1</v>
      </c>
      <c r="LN186" s="9"/>
      <c r="LO186" s="19">
        <f t="shared" ca="1" si="1491"/>
        <v>70</v>
      </c>
      <c r="LP186" s="19">
        <f t="shared" ca="1" si="1494"/>
        <v>50</v>
      </c>
      <c r="LQ186" s="19">
        <f t="shared" ca="1" si="1494"/>
        <v>80</v>
      </c>
      <c r="LR186" s="19">
        <f t="shared" ca="1" si="1494"/>
        <v>50</v>
      </c>
      <c r="LS186" s="5" t="b" cm="1">
        <f t="array" ref="LS186">INDEX(i.meatgrid,$Q186,LS$7)</f>
        <v>1</v>
      </c>
      <c r="LT186" s="5" t="b" cm="1">
        <f t="array" ref="LT186">INDEX(i.meatgrid,$Q186,LT$7)</f>
        <v>0</v>
      </c>
      <c r="LU186" s="5" t="str" cm="1">
        <f t="array" ref="LU186">INDEX(i.meatgrid,$Q186,LU$7)</f>
        <v>-</v>
      </c>
      <c r="LV186" s="5" t="str" cm="1">
        <f t="array" ref="LV186">INDEX(i.meatgrid,$Q186,LV$7)</f>
        <v>-</v>
      </c>
      <c r="LW186" s="5">
        <f t="shared" si="1495"/>
        <v>1</v>
      </c>
      <c r="LX186" s="5">
        <f t="shared" si="1496"/>
        <v>1</v>
      </c>
      <c r="LY186" s="5" cm="1">
        <f t="array" ref="LY186">INDEX(i.meatgrid,$Q186,LY$7)</f>
        <v>0</v>
      </c>
      <c r="LZ186" s="5" cm="1">
        <f t="array" ref="LZ186">INDEX(i.meatgrid,$Q186,LZ$7)</f>
        <v>0</v>
      </c>
      <c r="MA186" s="5" cm="1">
        <f t="array" ref="MA186">INDEX(i.meatgrid,$Q186,MA$7)</f>
        <v>0</v>
      </c>
      <c r="MB186" s="5" cm="1">
        <f t="array" ref="MB186">INDEX(i.meatgrid,$Q186,MB$7)</f>
        <v>0</v>
      </c>
      <c r="MC186" s="5" cm="1">
        <f t="array" ref="MC186">INDEX(i.meatgrid,$Q186,MC$7)</f>
        <v>0</v>
      </c>
      <c r="MD186" s="5" cm="1">
        <f t="array" ref="MD186">INDEX(i.meatgrid,$Q186,MD$7)</f>
        <v>1</v>
      </c>
      <c r="ME186" s="5" cm="1">
        <f t="array" ref="ME186">INDEX(i.meatgrid,$Q186,ME$7)</f>
        <v>1</v>
      </c>
      <c r="MF186" s="5" cm="1">
        <f t="array" ref="MF186">INDEX(i.meatgrid,$Q186,MF$7)</f>
        <v>1</v>
      </c>
      <c r="MG186" s="5">
        <f t="shared" si="1497"/>
        <v>1</v>
      </c>
      <c r="MH186" s="9"/>
      <c r="MI186" s="19" t="b">
        <f t="shared" ca="1" si="1498"/>
        <v>0</v>
      </c>
      <c r="MJ186" s="19" t="b">
        <f t="shared" ca="1" si="1498"/>
        <v>0</v>
      </c>
      <c r="MK186" s="19">
        <f t="shared" ca="1" si="1498"/>
        <v>1</v>
      </c>
      <c r="ML186" s="19">
        <f t="shared" ca="1" si="1498"/>
        <v>0.75</v>
      </c>
      <c r="MM186" s="19">
        <f t="shared" ca="1" si="1498"/>
        <v>0.75</v>
      </c>
      <c r="MN186" s="19">
        <f t="shared" ca="1" si="1498"/>
        <v>0.8</v>
      </c>
      <c r="MO186" s="19">
        <f t="shared" ca="1" si="1498"/>
        <v>0.82499999999999996</v>
      </c>
      <c r="MP186" s="19">
        <f t="shared" ca="1" si="1498"/>
        <v>0.875</v>
      </c>
      <c r="MQ186" s="19">
        <f t="shared" ca="1" si="1498"/>
        <v>0.9</v>
      </c>
      <c r="MR186" s="19">
        <f t="shared" ca="1" si="1498"/>
        <v>1</v>
      </c>
      <c r="MS186" s="19">
        <f t="shared" ca="1" si="1498"/>
        <v>0.875</v>
      </c>
      <c r="MT186" s="19" t="b">
        <f t="shared" ca="1" si="1498"/>
        <v>1</v>
      </c>
      <c r="MU186" s="19">
        <f t="shared" ca="1" si="1498"/>
        <v>74.989999999999995</v>
      </c>
      <c r="MV186" s="19" t="str">
        <f t="shared" ca="1" si="1498"/>
        <v>-</v>
      </c>
      <c r="MW186" s="19" t="str">
        <f t="shared" ca="1" si="1498"/>
        <v>-</v>
      </c>
      <c r="MX186" s="19" t="str">
        <f t="shared" ca="1" si="1498"/>
        <v>-</v>
      </c>
      <c r="MY186" s="19" t="str">
        <f t="shared" ca="1" si="1499"/>
        <v>-</v>
      </c>
      <c r="MZ186" s="19" t="str">
        <f t="shared" ca="1" si="1499"/>
        <v>-</v>
      </c>
      <c r="NA186" s="19" t="str">
        <f t="shared" ca="1" si="1499"/>
        <v>-</v>
      </c>
      <c r="NB186" s="19" t="str">
        <f t="shared" ca="1" si="1499"/>
        <v>-</v>
      </c>
      <c r="NC186" s="19">
        <f t="shared" ca="1" si="1499"/>
        <v>36.99</v>
      </c>
      <c r="ND186" s="19">
        <f t="shared" ca="1" si="1499"/>
        <v>36.99</v>
      </c>
      <c r="NE186" s="19" t="str">
        <f t="shared" ca="1" si="1499"/>
        <v>-</v>
      </c>
      <c r="NF186" s="19" t="str">
        <f t="shared" ca="1" si="1499"/>
        <v>-</v>
      </c>
      <c r="NG186" s="19" t="str">
        <f t="shared" ca="1" si="1499"/>
        <v>-</v>
      </c>
      <c r="NH186" s="19" t="str">
        <f t="shared" ca="1" si="1499"/>
        <v>-</v>
      </c>
      <c r="NI186" s="19" t="str">
        <f t="shared" ca="1" si="1499"/>
        <v>-</v>
      </c>
      <c r="NJ186" s="19">
        <f t="shared" ca="1" si="1499"/>
        <v>49.99</v>
      </c>
      <c r="NK186" s="19">
        <f t="shared" ca="1" si="1499"/>
        <v>49.99</v>
      </c>
      <c r="NL186" s="19">
        <f t="shared" ca="1" si="1499"/>
        <v>49.99</v>
      </c>
      <c r="NM186" s="19">
        <f t="shared" ca="1" si="1499"/>
        <v>49.99</v>
      </c>
      <c r="NN186" s="19">
        <f t="shared" ca="1" si="1499"/>
        <v>49.99</v>
      </c>
      <c r="NO186" s="19">
        <f t="shared" ca="1" si="1499"/>
        <v>49.99</v>
      </c>
      <c r="NP186" s="19">
        <f t="shared" ca="1" si="1499"/>
        <v>49.99</v>
      </c>
      <c r="NQ186" s="19">
        <f t="shared" ca="1" si="1499"/>
        <v>49.99</v>
      </c>
      <c r="NR186" s="19">
        <f t="shared" ca="1" si="1499"/>
        <v>412.99</v>
      </c>
      <c r="NS186" s="19">
        <f t="shared" ca="1" si="1499"/>
        <v>412.99</v>
      </c>
      <c r="NT186" s="19" t="str">
        <f t="shared" ca="1" si="1499"/>
        <v>-</v>
      </c>
      <c r="NU186" s="19" t="str">
        <f t="shared" ca="1" si="1499"/>
        <v>-</v>
      </c>
      <c r="NV186" s="19" t="str">
        <f t="shared" ca="1" si="1499"/>
        <v>-</v>
      </c>
      <c r="NW186" s="19" t="str">
        <f t="shared" ca="1" si="1499"/>
        <v>-</v>
      </c>
      <c r="NX186" s="19" t="str">
        <f t="shared" ca="1" si="1499"/>
        <v>-</v>
      </c>
      <c r="NY186" s="19">
        <f t="shared" ca="1" si="1499"/>
        <v>6.8900000000000006</v>
      </c>
      <c r="NZ186" s="19">
        <f t="shared" ca="1" si="1499"/>
        <v>6.8900000000000006</v>
      </c>
      <c r="OA186" s="19">
        <f t="shared" ca="1" si="1499"/>
        <v>6.8900000000000006</v>
      </c>
      <c r="OB186" s="19">
        <f t="shared" ca="1" si="1499"/>
        <v>6.8900000000000006</v>
      </c>
      <c r="OC186" s="19">
        <f t="shared" ca="1" si="1499"/>
        <v>6.8900000000000006</v>
      </c>
      <c r="OD186" s="19">
        <f t="shared" ca="1" si="1499"/>
        <v>6.8900000000000006</v>
      </c>
      <c r="OE186" s="19">
        <f t="shared" ca="1" si="1499"/>
        <v>6.8900000000000006</v>
      </c>
      <c r="OF186" s="19">
        <f t="shared" ca="1" si="1499"/>
        <v>6.8900000000000006</v>
      </c>
      <c r="OG186" s="19">
        <f t="shared" ca="1" si="1499"/>
        <v>346.99</v>
      </c>
      <c r="OH186" s="19">
        <f t="shared" ca="1" si="1499"/>
        <v>346.99</v>
      </c>
      <c r="OI186" s="19" t="str">
        <f t="shared" ca="1" si="1499"/>
        <v>-</v>
      </c>
      <c r="OJ186" s="19" t="str">
        <f t="shared" ca="1" si="1499"/>
        <v>-</v>
      </c>
      <c r="OK186" s="19" t="str">
        <f t="shared" ca="1" si="1499"/>
        <v>-</v>
      </c>
      <c r="OL186" s="19" t="str">
        <f t="shared" ca="1" si="1499"/>
        <v>-</v>
      </c>
      <c r="OM186" s="19" t="str">
        <f t="shared" ca="1" si="1499"/>
        <v>-</v>
      </c>
      <c r="ON186" s="19">
        <f t="shared" ca="1" si="1499"/>
        <v>0</v>
      </c>
      <c r="OO186" s="24">
        <v>0</v>
      </c>
    </row>
    <row r="187" spans="1:405"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0.368</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9"/>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9"/>
      <c r="LO187" s="14"/>
      <c r="LP187" s="14"/>
      <c r="LQ187" s="14"/>
      <c r="LR187" s="14"/>
      <c r="LS187" s="14"/>
      <c r="LT187" s="14"/>
      <c r="LU187" s="14"/>
      <c r="LV187" s="14"/>
      <c r="LW187" s="14"/>
      <c r="LX187" s="14"/>
      <c r="LY187" s="14"/>
      <c r="LZ187" s="14"/>
      <c r="MA187" s="14"/>
      <c r="MB187" s="14"/>
      <c r="MC187" s="14"/>
      <c r="MD187" s="14"/>
      <c r="ME187" s="14"/>
      <c r="MF187" s="14"/>
      <c r="MG187" s="14"/>
      <c r="MH187" s="9"/>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24">
        <v>0</v>
      </c>
    </row>
    <row r="188" spans="1:405">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848</v>
      </c>
      <c r="AM188" s="9" t="str">
        <f ca="1">IF(COUNTIF(AL$5:AL188,AL188)=1,"-","Dup")</f>
        <v>Dup</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9"/>
      <c r="JK188" s="515"/>
      <c r="JL188" s="515"/>
      <c r="JM188" s="515"/>
      <c r="JN188" s="515"/>
      <c r="JO188" s="515"/>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9"/>
      <c r="LO188" s="515"/>
      <c r="LP188" s="515"/>
      <c r="LQ188" s="515"/>
      <c r="LR188" s="515"/>
      <c r="LS188" s="515"/>
      <c r="LT188" s="515"/>
      <c r="LU188" s="515"/>
      <c r="LV188" s="515"/>
      <c r="LW188" s="515"/>
      <c r="LX188" s="515"/>
      <c r="LY188" s="515"/>
      <c r="LZ188" s="515"/>
      <c r="MA188" s="515"/>
      <c r="MB188" s="515"/>
      <c r="MC188" s="515"/>
      <c r="MD188" s="515"/>
      <c r="ME188" s="515"/>
      <c r="MF188" s="515"/>
      <c r="MG188" s="515"/>
      <c r="MH188" s="9"/>
      <c r="MI188" s="515"/>
      <c r="MJ188" s="515"/>
      <c r="MK188" s="515"/>
      <c r="ML188" s="515"/>
      <c r="MM188" s="515"/>
      <c r="MN188" s="515"/>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24">
        <v>0</v>
      </c>
    </row>
    <row r="189" spans="1:405"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1854</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9"/>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9"/>
      <c r="LO189" s="14"/>
      <c r="LP189" s="14"/>
      <c r="LQ189" s="14"/>
      <c r="LR189" s="14"/>
      <c r="LS189" s="14"/>
      <c r="LT189" s="14"/>
      <c r="LU189" s="14"/>
      <c r="LV189" s="14"/>
      <c r="LW189" s="14"/>
      <c r="LX189" s="14"/>
      <c r="LY189" s="14"/>
      <c r="LZ189" s="14"/>
      <c r="MA189" s="14"/>
      <c r="MB189" s="14"/>
      <c r="MC189" s="14"/>
      <c r="MD189" s="14"/>
      <c r="ME189" s="14"/>
      <c r="MF189" s="14"/>
      <c r="MG189" s="14"/>
      <c r="MH189" s="9"/>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24">
        <v>0</v>
      </c>
    </row>
    <row r="190" spans="1:405" outlineLevel="1">
      <c r="A190" s="21">
        <f t="shared" si="158"/>
        <v>185</v>
      </c>
      <c r="B190" s="21">
        <f>$A$14</f>
        <v>9</v>
      </c>
      <c r="C190">
        <v>112</v>
      </c>
      <c r="D190" s="144" t="str">
        <f t="shared" ref="D190:D217" si="1512">INDEX(i.Region_Desc,$K190,1)</f>
        <v>GSM</v>
      </c>
      <c r="E190" t="b">
        <v>0</v>
      </c>
      <c r="F190" t="b">
        <v>0</v>
      </c>
      <c r="G190" t="b">
        <f>E190</f>
        <v>0</v>
      </c>
      <c r="H190" s="29">
        <v>2</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217" si="1513">INDEX(i.FlkStrctr,$M190,AG$7)</f>
        <v>2</v>
      </c>
      <c r="AH190" s="5">
        <f t="shared" si="1513"/>
        <v>0</v>
      </c>
      <c r="AI190" s="5">
        <f t="shared" ref="AI190:AI217" si="1514">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&amp;INDEX(DataMaster!$B$98:$B$104,$Q190,0)    &amp;IF(JL190," SR"&amp;JM190,"")&amp; " WP"&amp;TEXT($LW190*100,"000p")           &amp; " MP"&amp;TEXT($LX190*100,"000p")           &amp; " GP"&amp;TEXT($MG190*100,"000p")
&amp; " (F"&amp;3+COUNTIF($CV190:$CY190,TRUE)&amp;3&amp;"N"&amp;$DM190&amp;$DN190&amp;")"</f>
        <v>00001 DSP_ashley_lw GSM Day204 MWM    all grids SR12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ref="AX190:BC217" si="1515">INDEX(i.model_structure,$H190,AX$7)</f>
        <v>0</v>
      </c>
      <c r="AY190" s="5" t="str">
        <f t="shared" si="1515"/>
        <v>-</v>
      </c>
      <c r="AZ190" s="5" t="b">
        <f t="shared" si="1515"/>
        <v>0</v>
      </c>
      <c r="BA190" s="5" t="b">
        <f t="shared" si="1515"/>
        <v>1</v>
      </c>
      <c r="BB190" s="5" t="b">
        <f t="shared" si="1515"/>
        <v>1</v>
      </c>
      <c r="BC190" s="144">
        <f t="shared" si="1515"/>
        <v>0</v>
      </c>
      <c r="BD190" s="19" t="b">
        <f t="shared" ref="BD190:BD217" ca="1" si="1516">OFFSET(BD$5,$B190,0)</f>
        <v>1</v>
      </c>
      <c r="BE190" s="9"/>
      <c r="BF190" s="5" t="str">
        <f t="shared" ref="BF190:BF217" ca="1" si="1517">IF($M190&lt;&gt;4,OFFSET(BF$5,$B190,0),1)</f>
        <v>-</v>
      </c>
      <c r="BG190" s="19" t="str">
        <f t="shared" ref="BG190:BI217" ca="1" si="1518">OFFSET(BG$5,$B190,0)</f>
        <v>-</v>
      </c>
      <c r="BH190" s="19" t="str">
        <f t="shared" ca="1" si="1518"/>
        <v>-</v>
      </c>
      <c r="BI190" s="19" t="str">
        <f t="shared" ca="1" si="1518"/>
        <v>-</v>
      </c>
      <c r="BJ190" s="5" t="str">
        <f t="shared" ref="BJ190:BJ217" ca="1" si="1519">IF($M190&lt;&gt;4,OFFSET(BJ$5,$B190,0),1)</f>
        <v>-</v>
      </c>
      <c r="BK190" s="19" t="str">
        <f t="shared" ref="BK190:BK217" ca="1" si="1520">OFFSET(BK$5,$B190,0)</f>
        <v>-</v>
      </c>
      <c r="BL190" s="5" t="str">
        <f t="shared" ref="BL190:BL217" ca="1" si="1521">IF($M190&lt;&gt;4,OFFSET(BL$5,$B190,0),1)</f>
        <v>-</v>
      </c>
      <c r="BM190" s="19" t="str">
        <f t="shared" ref="BM190:BO217" ca="1" si="1522">OFFSET(BM$5,$B190,0)</f>
        <v>-</v>
      </c>
      <c r="BN190" s="19" t="str">
        <f t="shared" ca="1" si="1522"/>
        <v>-</v>
      </c>
      <c r="BO190" s="19" t="str">
        <f t="shared" ca="1" si="1522"/>
        <v>-</v>
      </c>
      <c r="BP190" s="5" t="str">
        <f t="shared" ref="BP190:BP217" ca="1" si="1523">IF($M190&lt;&gt;4,OFFSET(BP$5,$B190,0),1)</f>
        <v>-</v>
      </c>
      <c r="BQ190" s="9"/>
      <c r="BR190" s="5" t="b">
        <f t="shared" ref="BR190:BR217" si="1524">$J190&lt;0</f>
        <v>0</v>
      </c>
      <c r="BS190" s="5" t="str">
        <f t="shared" ref="BS190:BS217" ca="1" si="1525">IF($J190="",BS$14,ABS($J190))</f>
        <v>-</v>
      </c>
      <c r="BT190" s="5" t="str">
        <f t="shared" ref="BT190:CA217" ca="1" si="1526">IF($J190="",BT$14,ABS($J190)=BT$7)</f>
        <v>-</v>
      </c>
      <c r="BU190" s="5" t="str">
        <f t="shared" ca="1" si="1526"/>
        <v>-</v>
      </c>
      <c r="BV190" s="5" t="str">
        <f t="shared" ca="1" si="1526"/>
        <v>-</v>
      </c>
      <c r="BW190" s="5" t="str">
        <f t="shared" ca="1" si="1526"/>
        <v>-</v>
      </c>
      <c r="BX190" s="5" t="str">
        <f t="shared" ca="1" si="1526"/>
        <v>-</v>
      </c>
      <c r="BY190" s="5" t="str">
        <f t="shared" ca="1" si="1526"/>
        <v>-</v>
      </c>
      <c r="BZ190" s="5" t="str">
        <f t="shared" ca="1" si="1526"/>
        <v>-</v>
      </c>
      <c r="CA190" s="5" t="str">
        <f t="shared" ca="1" si="1526"/>
        <v>-</v>
      </c>
      <c r="CB190" s="9"/>
      <c r="CC190" s="12" t="b">
        <v>1</v>
      </c>
      <c r="CD190" s="12" t="b">
        <v>1</v>
      </c>
      <c r="CE190" s="12" t="b">
        <v>1</v>
      </c>
      <c r="CF190" s="12">
        <v>203</v>
      </c>
      <c r="CG190" s="144" t="b">
        <f>NOT(CE190)</f>
        <v>0</v>
      </c>
      <c r="CH190" s="12" t="s">
        <v>34</v>
      </c>
      <c r="CI190" s="19" t="str">
        <f t="shared" ref="CI190:CM217" ca="1" si="1527">OFFSET(CI$5,$B190,0)</f>
        <v>-</v>
      </c>
      <c r="CJ190" s="19" t="str">
        <f t="shared" ca="1" si="1527"/>
        <v>-</v>
      </c>
      <c r="CK190" s="19" t="str">
        <f t="shared" ca="1" si="1527"/>
        <v>-</v>
      </c>
      <c r="CL190" s="19">
        <f t="shared" ca="1" si="1527"/>
        <v>1</v>
      </c>
      <c r="CM190" s="19">
        <f t="shared" ca="1" si="1527"/>
        <v>1</v>
      </c>
      <c r="CN190" s="9"/>
      <c r="CO190" s="444">
        <f t="shared" ref="CO190:CQ217" si="1528">INDEX(i.UserPeriod0,$AI190,CO$7)</f>
        <v>652</v>
      </c>
      <c r="CP190" s="444">
        <f t="shared" si="1528"/>
        <v>686</v>
      </c>
      <c r="CQ190" s="444">
        <f t="shared" si="1528"/>
        <v>721</v>
      </c>
      <c r="CR190" s="152">
        <f t="shared" ref="CR190:CT217" si="1529">7*INDEX(i.end_joining,1,CR$7+($AI190-1)*3)</f>
        <v>378</v>
      </c>
      <c r="CS190" s="152">
        <f t="shared" si="1529"/>
        <v>413</v>
      </c>
      <c r="CT190" s="152">
        <f t="shared" si="1529"/>
        <v>448</v>
      </c>
      <c r="CU190" s="19" t="str">
        <f t="shared" ref="CU190:DJ199" ca="1" si="1530">OFFSET(CU$5,$B190,0)</f>
        <v>-</v>
      </c>
      <c r="CV190" s="19" t="str">
        <f t="shared" ca="1" si="1530"/>
        <v>-</v>
      </c>
      <c r="CW190" s="19" t="str">
        <f t="shared" ca="1" si="1530"/>
        <v>-</v>
      </c>
      <c r="CX190" s="19" t="str">
        <f t="shared" ca="1" si="1530"/>
        <v>-</v>
      </c>
      <c r="CY190" s="19" t="str">
        <f t="shared" ca="1" si="1530"/>
        <v>-</v>
      </c>
      <c r="CZ190" s="19" t="b">
        <f ca="1">OFFSET(CZ$5,$B190,0)</f>
        <v>1</v>
      </c>
      <c r="DA190" s="19">
        <f t="shared" ca="1" si="1530"/>
        <v>0</v>
      </c>
      <c r="DB190" s="19">
        <f t="shared" ca="1" si="1530"/>
        <v>0</v>
      </c>
      <c r="DC190" s="19">
        <f t="shared" ca="1" si="1530"/>
        <v>0</v>
      </c>
      <c r="DD190" s="19">
        <f t="shared" ca="1" si="1530"/>
        <v>0</v>
      </c>
      <c r="DE190" s="19">
        <f t="shared" ca="1" si="1530"/>
        <v>0</v>
      </c>
      <c r="DF190" s="19">
        <f t="shared" ca="1" si="1530"/>
        <v>0</v>
      </c>
      <c r="DG190" s="19">
        <f t="shared" ca="1" si="1530"/>
        <v>0</v>
      </c>
      <c r="DH190" s="19">
        <f t="shared" ca="1" si="1530"/>
        <v>0</v>
      </c>
      <c r="DI190" s="19">
        <f t="shared" ca="1" si="1530"/>
        <v>0</v>
      </c>
      <c r="DJ190" s="19">
        <f t="shared" ca="1" si="1530"/>
        <v>0</v>
      </c>
      <c r="DK190" s="19">
        <f t="shared" ref="DK190:ED195" ca="1" si="1531">OFFSET(DK$5,$B190,0)</f>
        <v>0</v>
      </c>
      <c r="DL190" s="19">
        <f t="shared" ca="1" si="1531"/>
        <v>0</v>
      </c>
      <c r="DM190" s="19">
        <f t="shared" ca="1" si="1531"/>
        <v>1</v>
      </c>
      <c r="DN190" s="19">
        <f t="shared" ca="1" si="1531"/>
        <v>1</v>
      </c>
      <c r="DO190" s="19">
        <f t="shared" ca="1" si="1531"/>
        <v>0</v>
      </c>
      <c r="DP190" s="19" t="str">
        <f t="shared" ca="1" si="1531"/>
        <v>-</v>
      </c>
      <c r="DQ190" s="19" t="str">
        <f t="shared" ca="1" si="1531"/>
        <v>-</v>
      </c>
      <c r="DR190" s="19" t="str">
        <f t="shared" ca="1" si="1531"/>
        <v>-</v>
      </c>
      <c r="DS190" s="19" t="str">
        <f t="shared" ca="1" si="1531"/>
        <v>-</v>
      </c>
      <c r="DT190" s="19" t="str">
        <f t="shared" ca="1" si="1531"/>
        <v>-</v>
      </c>
      <c r="DU190" s="19">
        <f t="shared" ca="1" si="1531"/>
        <v>0</v>
      </c>
      <c r="DV190" s="19" t="str">
        <f t="shared" ca="1" si="1531"/>
        <v>-</v>
      </c>
      <c r="DW190" s="19" t="str">
        <f t="shared" ca="1" si="1531"/>
        <v>-</v>
      </c>
      <c r="DX190" s="19" t="str">
        <f t="shared" ca="1" si="1531"/>
        <v>-</v>
      </c>
      <c r="DY190" s="19" t="str">
        <f t="shared" ca="1" si="1531"/>
        <v>-</v>
      </c>
      <c r="DZ190" s="19" t="str">
        <f t="shared" ca="1" si="1531"/>
        <v>-</v>
      </c>
      <c r="EA190" s="19" t="str">
        <f t="shared" ca="1" si="1531"/>
        <v>-</v>
      </c>
      <c r="EB190" s="19" t="str">
        <f t="shared" ca="1" si="1531"/>
        <v>-</v>
      </c>
      <c r="EC190" s="19" t="str">
        <f t="shared" ca="1" si="1531"/>
        <v>-</v>
      </c>
      <c r="ED190" s="19">
        <f t="shared" ca="1" si="1531"/>
        <v>0</v>
      </c>
      <c r="EE190" s="444">
        <f t="shared" ref="EE190:EF217" si="1532">IF(AND($N190=EE$11,$Y190&lt;&gt;0,$AI190=EE$12),INDEX(i.LTWFeedLevels,$Y190,MOD(EE$7-1,7)+1),0)</f>
        <v>0</v>
      </c>
      <c r="EF190" s="444">
        <f t="shared" si="1532"/>
        <v>0</v>
      </c>
      <c r="EG190" s="124">
        <f t="shared" ref="EG190:EV198" si="1533">IF(AND($K190=EG$9,$N190=EG$11,$AB190=EG$8,$AI190=EG$12,$Y190&lt;&gt;0),INDEX(i.FS_Strategy,$Y190,$AB190),0)</f>
        <v>0</v>
      </c>
      <c r="EH190" s="124">
        <f t="shared" si="1533"/>
        <v>0</v>
      </c>
      <c r="EI190" s="124">
        <f t="shared" si="1533"/>
        <v>0</v>
      </c>
      <c r="EJ190" s="124">
        <f t="shared" si="1533"/>
        <v>0</v>
      </c>
      <c r="EK190" s="124">
        <f t="shared" si="1533"/>
        <v>0</v>
      </c>
      <c r="EL190" s="124">
        <f t="shared" si="1533"/>
        <v>0</v>
      </c>
      <c r="EM190" s="124">
        <f t="shared" si="1533"/>
        <v>0</v>
      </c>
      <c r="EN190" s="124">
        <f t="shared" si="1533"/>
        <v>0</v>
      </c>
      <c r="EO190" s="124">
        <f t="shared" si="1533"/>
        <v>0</v>
      </c>
      <c r="EP190" s="124">
        <f t="shared" si="1533"/>
        <v>0</v>
      </c>
      <c r="EQ190" s="124">
        <f t="shared" si="1533"/>
        <v>0</v>
      </c>
      <c r="ER190" s="124">
        <f t="shared" si="1533"/>
        <v>0</v>
      </c>
      <c r="ES190" s="124">
        <f t="shared" si="1533"/>
        <v>0</v>
      </c>
      <c r="ET190" s="124">
        <f t="shared" si="1533"/>
        <v>0</v>
      </c>
      <c r="EU190" s="124">
        <f t="shared" si="1533"/>
        <v>0</v>
      </c>
      <c r="EV190" s="124">
        <f t="shared" si="1533"/>
        <v>0</v>
      </c>
      <c r="EW190" s="124">
        <f t="shared" ref="EW190:EX217" si="1534">IF(AND($K190=EW$9,$N190=EW$11,$AB190=EW$8,$AI190=EW$12,$Y190&lt;&gt;0),INDEX(i.FS_Strategy,$Y190,$AB190),0)</f>
        <v>0</v>
      </c>
      <c r="EX190" s="124">
        <f t="shared" si="1534"/>
        <v>0</v>
      </c>
      <c r="EY190" s="554">
        <f t="shared" ref="EY190:FN198" si="1535">IF(AND($K190=EY$9,$N190=EY$11,$AB190=EY$8,$AI190=EY$12,$Z190&lt;&gt;0),INDEX(i.FS_Strategy,$Z190,$AB190),0)</f>
        <v>0</v>
      </c>
      <c r="EZ190" s="554">
        <f t="shared" si="1535"/>
        <v>0</v>
      </c>
      <c r="FA190" s="554">
        <f t="shared" si="1535"/>
        <v>0</v>
      </c>
      <c r="FB190" s="125">
        <f t="shared" si="1535"/>
        <v>0</v>
      </c>
      <c r="FC190" s="125">
        <f t="shared" si="1535"/>
        <v>0</v>
      </c>
      <c r="FD190" s="125">
        <f t="shared" si="1535"/>
        <v>0</v>
      </c>
      <c r="FE190" s="125">
        <f t="shared" si="1535"/>
        <v>0</v>
      </c>
      <c r="FF190" s="125">
        <f t="shared" si="1535"/>
        <v>0</v>
      </c>
      <c r="FG190" s="125">
        <f t="shared" si="1535"/>
        <v>0</v>
      </c>
      <c r="FH190" s="125">
        <f t="shared" si="1535"/>
        <v>0</v>
      </c>
      <c r="FI190" s="125">
        <f t="shared" si="1535"/>
        <v>0</v>
      </c>
      <c r="FJ190" s="125">
        <f t="shared" si="1535"/>
        <v>0</v>
      </c>
      <c r="FK190" s="125">
        <f t="shared" si="1535"/>
        <v>0</v>
      </c>
      <c r="FL190" s="125">
        <f t="shared" si="1535"/>
        <v>0</v>
      </c>
      <c r="FM190" s="125">
        <f t="shared" si="1535"/>
        <v>0</v>
      </c>
      <c r="FN190" s="125">
        <f t="shared" si="1535"/>
        <v>0</v>
      </c>
      <c r="FO190" s="124">
        <f t="shared" ref="FO190:GD198" si="1536">IF(AND($K190=FO$9,$N190=FO$11,$AB190=FO$8,$AI190=FO$12),INDEX(i.FS_Strategy,$AC190+1,$AB190),0)</f>
        <v>0</v>
      </c>
      <c r="FP190" s="124">
        <f t="shared" si="1536"/>
        <v>0</v>
      </c>
      <c r="FQ190" s="124">
        <f t="shared" si="1536"/>
        <v>0</v>
      </c>
      <c r="FR190" s="124">
        <f t="shared" si="1536"/>
        <v>0</v>
      </c>
      <c r="FS190" s="124">
        <f t="shared" si="1536"/>
        <v>0</v>
      </c>
      <c r="FT190" s="124">
        <f t="shared" si="1536"/>
        <v>0</v>
      </c>
      <c r="FU190" s="124">
        <f t="shared" si="1536"/>
        <v>0</v>
      </c>
      <c r="FV190" s="124">
        <f t="shared" si="1536"/>
        <v>0</v>
      </c>
      <c r="FW190" s="124">
        <f t="shared" si="1536"/>
        <v>0</v>
      </c>
      <c r="FX190" s="124">
        <f t="shared" si="1536"/>
        <v>0</v>
      </c>
      <c r="FY190" s="124">
        <f t="shared" si="1536"/>
        <v>0</v>
      </c>
      <c r="FZ190" s="124">
        <f t="shared" si="1536"/>
        <v>0</v>
      </c>
      <c r="GA190" s="124">
        <f t="shared" si="1536"/>
        <v>0</v>
      </c>
      <c r="GB190" s="124">
        <f t="shared" si="1536"/>
        <v>0</v>
      </c>
      <c r="GC190" s="124">
        <f t="shared" si="1536"/>
        <v>0</v>
      </c>
      <c r="GD190" s="124">
        <f t="shared" si="1536"/>
        <v>0</v>
      </c>
      <c r="GE190" s="124">
        <f t="shared" ref="GE190:GF217" si="1537">IF(AND($K190=GE$9,$N190=GE$11,$AB190=GE$8,$AI190=GE$12),INDEX(i.FS_Strategy,$AC190+1,$AB190),0)</f>
        <v>0</v>
      </c>
      <c r="GF190" s="124">
        <f t="shared" si="1537"/>
        <v>0</v>
      </c>
      <c r="GG190" s="554">
        <f t="shared" ref="GG190:GI217" si="1538">IF(AND($K190=GG$9,$N190=GG$11,$AB190=GG$8),INDEX(i.FS_Strategy,$AD190+1,$AB190),0)</f>
        <v>0</v>
      </c>
      <c r="GH190" s="554">
        <f t="shared" si="1538"/>
        <v>0</v>
      </c>
      <c r="GI190" s="554">
        <f t="shared" si="1538"/>
        <v>0</v>
      </c>
      <c r="GJ190" s="125">
        <f t="shared" ref="GJ190:GV202" si="1539">IF(AND($K190=GJ$9,$N190=GJ$11,$AB190=GJ$8),INDEX(i.FS_Strategy,$AE190+1,$AB190),0)</f>
        <v>0</v>
      </c>
      <c r="GK190" s="125">
        <f t="shared" si="1539"/>
        <v>0</v>
      </c>
      <c r="GL190" s="125">
        <f t="shared" si="1539"/>
        <v>0</v>
      </c>
      <c r="GM190" s="125">
        <f t="shared" si="1539"/>
        <v>0</v>
      </c>
      <c r="GN190" s="125">
        <f t="shared" si="1539"/>
        <v>0</v>
      </c>
      <c r="GO190" s="125">
        <f t="shared" si="1539"/>
        <v>0</v>
      </c>
      <c r="GP190" s="125">
        <f t="shared" si="1539"/>
        <v>0</v>
      </c>
      <c r="GQ190" s="125">
        <f t="shared" si="1539"/>
        <v>0</v>
      </c>
      <c r="GR190" s="125">
        <f t="shared" si="1539"/>
        <v>0</v>
      </c>
      <c r="GS190" s="125">
        <f t="shared" si="1539"/>
        <v>0</v>
      </c>
      <c r="GT190" s="125">
        <f t="shared" si="1539"/>
        <v>0</v>
      </c>
      <c r="GU190" s="125">
        <f t="shared" si="1539"/>
        <v>0</v>
      </c>
      <c r="GV190" s="125">
        <f t="shared" si="1539"/>
        <v>0</v>
      </c>
      <c r="GW190" s="124">
        <f t="shared" ref="GW190:HL198" si="1540">IF(AND($K190=GW$9,$N190=GW$11,$AB190=GW$8,$AI190=GW$12),INDEX(i.FS_Strategy,$AC190+1,$AB190),0)</f>
        <v>0</v>
      </c>
      <c r="GX190" s="124">
        <f t="shared" si="1540"/>
        <v>0</v>
      </c>
      <c r="GY190" s="124">
        <f t="shared" si="1540"/>
        <v>0</v>
      </c>
      <c r="GZ190" s="124">
        <f t="shared" si="1540"/>
        <v>0</v>
      </c>
      <c r="HA190" s="124">
        <f t="shared" si="1540"/>
        <v>0</v>
      </c>
      <c r="HB190" s="124">
        <f t="shared" si="1540"/>
        <v>0</v>
      </c>
      <c r="HC190" s="124">
        <f t="shared" si="1540"/>
        <v>0</v>
      </c>
      <c r="HD190" s="124">
        <f t="shared" si="1540"/>
        <v>0</v>
      </c>
      <c r="HE190" s="124">
        <f t="shared" si="1540"/>
        <v>0</v>
      </c>
      <c r="HF190" s="124">
        <f t="shared" si="1540"/>
        <v>0</v>
      </c>
      <c r="HG190" s="124">
        <f t="shared" si="1540"/>
        <v>0</v>
      </c>
      <c r="HH190" s="124">
        <f t="shared" si="1540"/>
        <v>0</v>
      </c>
      <c r="HI190" s="124">
        <f t="shared" si="1540"/>
        <v>0</v>
      </c>
      <c r="HJ190" s="124">
        <f t="shared" si="1540"/>
        <v>0</v>
      </c>
      <c r="HK190" s="124">
        <f t="shared" si="1540"/>
        <v>0</v>
      </c>
      <c r="HL190" s="124">
        <f t="shared" si="1540"/>
        <v>0</v>
      </c>
      <c r="HM190" s="124">
        <f t="shared" ref="HM190:HN217" si="1541">IF(AND($K190=HM$9,$N190=HM$11,$AB190=HM$8,$AI190=HM$12),INDEX(i.FS_Strategy,$AC190+1,$AB190),0)</f>
        <v>0</v>
      </c>
      <c r="HN190" s="124">
        <f t="shared" si="1541"/>
        <v>0</v>
      </c>
      <c r="HO190" s="554">
        <f t="shared" ref="HO190:HQ217" si="1542">IF(AND($K190=HO$9,$N190=HO$11,$AB190=HO$8),INDEX(i.FS_Strategy,$AD190+1,$AB190),0)</f>
        <v>0</v>
      </c>
      <c r="HP190" s="554">
        <f t="shared" si="1542"/>
        <v>0</v>
      </c>
      <c r="HQ190" s="554">
        <f t="shared" si="1542"/>
        <v>0</v>
      </c>
      <c r="HR190" s="125">
        <f t="shared" ref="HR190:ID202" si="1543">IF(AND($K190=HR$9,$N190=HR$11,$AB190=HR$8),INDEX(i.FS_Strategy,$AE190+1,$AB190),0)</f>
        <v>0</v>
      </c>
      <c r="HS190" s="125">
        <f t="shared" si="1543"/>
        <v>0</v>
      </c>
      <c r="HT190" s="125">
        <f t="shared" si="1543"/>
        <v>0</v>
      </c>
      <c r="HU190" s="125">
        <f t="shared" si="1543"/>
        <v>0</v>
      </c>
      <c r="HV190" s="125">
        <f t="shared" si="1543"/>
        <v>0</v>
      </c>
      <c r="HW190" s="125">
        <f t="shared" si="1543"/>
        <v>0</v>
      </c>
      <c r="HX190" s="125">
        <f t="shared" si="1543"/>
        <v>0</v>
      </c>
      <c r="HY190" s="125">
        <f t="shared" si="1543"/>
        <v>0</v>
      </c>
      <c r="HZ190" s="125">
        <f t="shared" si="1543"/>
        <v>0</v>
      </c>
      <c r="IA190" s="125">
        <f t="shared" si="1543"/>
        <v>0</v>
      </c>
      <c r="IB190" s="125">
        <f t="shared" si="1543"/>
        <v>0</v>
      </c>
      <c r="IC190" s="125">
        <f t="shared" si="1543"/>
        <v>0</v>
      </c>
      <c r="ID190" s="125">
        <f t="shared" si="1543"/>
        <v>0</v>
      </c>
      <c r="IE190" s="5">
        <f t="shared" ref="IE190:IE217" si="1544">INDEX(i.TOL,$N190,IE$7)</f>
        <v>67</v>
      </c>
      <c r="IF190" s="9"/>
      <c r="IG190" s="5">
        <f t="shared" ref="IG190:IJ217" si="1545">INDEX(i.FlkStrctr,$M190,IG$7)</f>
        <v>1</v>
      </c>
      <c r="IH190" s="5" t="b">
        <f t="shared" si="1545"/>
        <v>0</v>
      </c>
      <c r="II190" s="19">
        <f t="shared" ref="II190:II217" ca="1" si="1546">OFFSET(II$5,$B190,0)</f>
        <v>0</v>
      </c>
      <c r="IJ190" s="5">
        <f t="shared" si="1545"/>
        <v>55</v>
      </c>
      <c r="IK190" s="5" cm="1">
        <f t="array" ref="IK190">INDEX(i.pi_yatf,$X190+1,IK$7)</f>
        <v>1</v>
      </c>
      <c r="IL190" s="19">
        <f t="shared" ref="IL190:JI193" ca="1" si="1547">OFFSET(IL$5,$B190,0)</f>
        <v>0</v>
      </c>
      <c r="IM190" s="19">
        <f t="shared" ca="1" si="1547"/>
        <v>0</v>
      </c>
      <c r="IN190" s="19">
        <f t="shared" ca="1" si="1547"/>
        <v>0</v>
      </c>
      <c r="IO190" s="19">
        <f t="shared" ca="1" si="1547"/>
        <v>0</v>
      </c>
      <c r="IP190" s="19">
        <f t="shared" ca="1" si="1547"/>
        <v>0</v>
      </c>
      <c r="IQ190" s="19">
        <f t="shared" ca="1" si="1547"/>
        <v>0</v>
      </c>
      <c r="IR190" s="19">
        <f t="shared" ca="1" si="1547"/>
        <v>0</v>
      </c>
      <c r="IS190" s="19">
        <f t="shared" ca="1" si="1547"/>
        <v>0</v>
      </c>
      <c r="IT190" s="19">
        <f t="shared" ca="1" si="1547"/>
        <v>0</v>
      </c>
      <c r="IU190" s="19">
        <f t="shared" ca="1" si="1547"/>
        <v>0</v>
      </c>
      <c r="IV190" s="19">
        <f t="shared" ca="1" si="1547"/>
        <v>0</v>
      </c>
      <c r="IW190" s="19">
        <f t="shared" ca="1" si="1547"/>
        <v>0</v>
      </c>
      <c r="IX190" s="19">
        <f t="shared" ca="1" si="1547"/>
        <v>0</v>
      </c>
      <c r="IY190" s="19">
        <f t="shared" ca="1" si="1547"/>
        <v>0</v>
      </c>
      <c r="IZ190" s="19">
        <f t="shared" ca="1" si="1547"/>
        <v>0</v>
      </c>
      <c r="JA190" s="19">
        <f t="shared" ca="1" si="1547"/>
        <v>0</v>
      </c>
      <c r="JB190" s="19">
        <f t="shared" ca="1" si="1547"/>
        <v>0</v>
      </c>
      <c r="JC190" s="19">
        <f t="shared" ca="1" si="1547"/>
        <v>0</v>
      </c>
      <c r="JD190" s="19">
        <f t="shared" ca="1" si="1547"/>
        <v>0</v>
      </c>
      <c r="JE190" s="19">
        <f t="shared" ca="1" si="1547"/>
        <v>0</v>
      </c>
      <c r="JF190" s="19">
        <f t="shared" ca="1" si="1547"/>
        <v>0</v>
      </c>
      <c r="JG190" s="19">
        <f t="shared" ca="1" si="1547"/>
        <v>1</v>
      </c>
      <c r="JH190" s="19">
        <f t="shared" ca="1" si="1547"/>
        <v>0</v>
      </c>
      <c r="JI190" s="19">
        <f t="shared" ca="1" si="1547"/>
        <v>1</v>
      </c>
      <c r="JJ190" s="9"/>
      <c r="JK190" s="5" t="b">
        <f t="shared" ref="JK190:JK217" ca="1" si="1548">IF($L190&lt;&gt;0,INDEX(i.cropgraze_inc,$L190,JK$7),OFFSET(JK$5,$B190,0))</f>
        <v>0</v>
      </c>
      <c r="JL190" s="477" t="b">
        <v>1</v>
      </c>
      <c r="JM190" s="477">
        <v>12</v>
      </c>
      <c r="JN190" s="5" t="b">
        <f t="shared" ref="JN190:JP217" si="1549">($N190=JN$11)</f>
        <v>0</v>
      </c>
      <c r="JO190" s="5" t="b">
        <f t="shared" si="1549"/>
        <v>0</v>
      </c>
      <c r="JP190" s="5" t="b">
        <f t="shared" si="1549"/>
        <v>1</v>
      </c>
      <c r="JQ190" s="144">
        <f t="shared" ref="JQ190:JR217" si="1550">$O190</f>
        <v>1</v>
      </c>
      <c r="JR190" s="144">
        <f t="shared" si="1550"/>
        <v>1</v>
      </c>
      <c r="JS190" s="5" t="b">
        <f t="shared" ref="JS190:JV217" si="1551">INDEX(i_dryman,($AF190-1)*4+INDEX(i.StdELMan,($K190-1)*12+($M190-1)*3+$N190,JS$8),JS$7)</f>
        <v>0</v>
      </c>
      <c r="JT190" s="5" t="b">
        <f t="shared" si="1551"/>
        <v>1</v>
      </c>
      <c r="JU190" s="5" t="b">
        <f t="shared" si="1551"/>
        <v>1</v>
      </c>
      <c r="JV190" s="5" t="b">
        <f t="shared" si="1551"/>
        <v>0</v>
      </c>
      <c r="JW190" s="5">
        <f t="shared" ref="JW190:JX217" si="1552">INDEX(i_dryman,($AF190-1)*4+INDEX(i.StdELMan,($K190-1)*12+($M190-1)*3+$N190,JW$8),JW$7+$M190-1)</f>
        <v>1</v>
      </c>
      <c r="JX190" s="5">
        <f t="shared" si="1552"/>
        <v>0</v>
      </c>
      <c r="JY190" s="5" t="b">
        <f t="shared" ref="JY190:JY217" si="1553">AND(INDEX(i_dryman,($AF190-1)*4+INDEX(i.StdELMan,($K190-1)*12+($M190-1)*3+$N190,JY$8),JY$7),($JR190&gt;0))</f>
        <v>0</v>
      </c>
      <c r="JZ190" s="5" t="str" cm="1">
        <f t="array" aca="1" ref="JZ190" ca="1">IF(OR(KA190:KH190&lt;&gt;"-"),TRUE,"-")</f>
        <v>-</v>
      </c>
      <c r="KA190" s="19" t="str">
        <f t="shared" ref="KA190:KH217" ca="1" si="1554">OFFSET(KA$5,$B190,0)</f>
        <v>-</v>
      </c>
      <c r="KB190" s="19" t="str">
        <f t="shared" ca="1" si="1554"/>
        <v>-</v>
      </c>
      <c r="KC190" s="19" t="str">
        <f t="shared" ca="1" si="1554"/>
        <v>-</v>
      </c>
      <c r="KD190" s="19" t="str">
        <f t="shared" ca="1" si="1554"/>
        <v>-</v>
      </c>
      <c r="KE190" s="19" t="str">
        <f t="shared" ca="1" si="1554"/>
        <v>-</v>
      </c>
      <c r="KF190" s="19" t="str">
        <f t="shared" ca="1" si="1554"/>
        <v>-</v>
      </c>
      <c r="KG190" s="19" t="str">
        <f t="shared" ca="1" si="1554"/>
        <v>-</v>
      </c>
      <c r="KH190" s="19" t="str">
        <f t="shared" ca="1" si="1554"/>
        <v>-</v>
      </c>
      <c r="KI190" s="5" t="b">
        <f t="array" aca="1" ref="KI190" ca="1">IF(OR(KJ190:KP190&lt;&gt;"-"),TRUE,"-")</f>
        <v>1</v>
      </c>
      <c r="KJ190" s="19">
        <f t="shared" ref="KJ190:KS209" ca="1" si="1555">OFFSET(KJ$5,$B190,0)</f>
        <v>0</v>
      </c>
      <c r="KK190" s="19" t="str">
        <f t="shared" ca="1" si="1555"/>
        <v>-</v>
      </c>
      <c r="KL190" s="19">
        <f t="shared" ca="1" si="1555"/>
        <v>999999</v>
      </c>
      <c r="KM190" s="19">
        <f t="shared" ca="1" si="1555"/>
        <v>999999</v>
      </c>
      <c r="KN190" s="19">
        <f t="shared" ca="1" si="1555"/>
        <v>999999</v>
      </c>
      <c r="KO190" s="19">
        <f t="shared" ca="1" si="1555"/>
        <v>999999</v>
      </c>
      <c r="KP190" s="19">
        <f t="shared" ca="1" si="1555"/>
        <v>999999</v>
      </c>
      <c r="KQ190" s="19" t="str">
        <f t="shared" ca="1" si="1555"/>
        <v>-</v>
      </c>
      <c r="KR190" s="19" t="str">
        <f ca="1">OFFSET(KR$5,$B190,0)</f>
        <v>-</v>
      </c>
      <c r="KS190" s="19" t="str">
        <f ca="1">OFFSET(KS$5,$B190,0)</f>
        <v>-</v>
      </c>
      <c r="KT190" s="19" t="b">
        <f t="shared" ref="KT190:KU217" ca="1" si="1556">OFFSET(KT$5,$B190,0)</f>
        <v>1</v>
      </c>
      <c r="KU190" s="19">
        <f t="shared" ca="1" si="1556"/>
        <v>0</v>
      </c>
      <c r="KV190" s="5" t="str">
        <f t="shared" ref="KV190:KY217" si="1557">INDEX(i.FlkStrctr,$M190,KV$7)</f>
        <v>-</v>
      </c>
      <c r="KW190" s="5" t="str">
        <f t="shared" si="1557"/>
        <v>-</v>
      </c>
      <c r="KX190" s="5" t="str">
        <f t="shared" si="1557"/>
        <v>-</v>
      </c>
      <c r="KY190" s="5" t="str">
        <f t="shared" si="1557"/>
        <v>-</v>
      </c>
      <c r="KZ190" s="19" t="str">
        <f t="shared" ref="KZ190:LO217" ca="1" si="1558">OFFSET(KZ$5,$B190,0)</f>
        <v>-</v>
      </c>
      <c r="LA190" s="19" t="str">
        <f t="shared" ca="1" si="1558"/>
        <v>-</v>
      </c>
      <c r="LB190" s="19" t="str">
        <f t="shared" ca="1" si="1558"/>
        <v>-</v>
      </c>
      <c r="LC190" s="19" t="str">
        <f t="shared" ca="1" si="1558"/>
        <v>-</v>
      </c>
      <c r="LD190" s="19" t="str">
        <f t="shared" ca="1" si="1558"/>
        <v>-</v>
      </c>
      <c r="LE190" s="19" t="str">
        <f t="shared" ca="1" si="1558"/>
        <v>-</v>
      </c>
      <c r="LF190" s="19" t="str">
        <f t="shared" ca="1" si="1558"/>
        <v>-</v>
      </c>
      <c r="LG190" s="5" t="str">
        <f t="shared" ref="LG190:LL217" si="1559">INDEX(i.FlkStrctr,$M190,LG$7)</f>
        <v>-</v>
      </c>
      <c r="LH190" s="5">
        <f t="shared" si="1559"/>
        <v>500</v>
      </c>
      <c r="LI190" s="5">
        <f t="shared" si="1559"/>
        <v>500</v>
      </c>
      <c r="LJ190" s="5" t="str">
        <f t="shared" si="1559"/>
        <v>-</v>
      </c>
      <c r="LK190" s="5" t="str" cm="1">
        <f t="array" ref="LK190">INDEX(i.meatgrid,$Q190,LK$7)</f>
        <v>-</v>
      </c>
      <c r="LL190" s="5" t="str">
        <f t="shared" si="1559"/>
        <v>-</v>
      </c>
      <c r="LM190" s="5">
        <f t="shared" ref="LM190:LM217" si="1560">INDEX(i.conservation,$W190+1,$N190)</f>
        <v>1</v>
      </c>
      <c r="LN190" s="9"/>
      <c r="LO190" s="19">
        <f t="shared" ca="1" si="1558"/>
        <v>70</v>
      </c>
      <c r="LP190" s="19">
        <f t="shared" ref="LP190:LR217" ca="1" si="1561">OFFSET(LP$5,$B190,0)</f>
        <v>50</v>
      </c>
      <c r="LQ190" s="19">
        <f t="shared" ca="1" si="1561"/>
        <v>80</v>
      </c>
      <c r="LR190" s="19">
        <f t="shared" ca="1" si="1561"/>
        <v>50</v>
      </c>
      <c r="LS190" s="5" t="b" cm="1">
        <f t="array" ref="LS190">INDEX(i.meatgrid,$Q190,LS$7)</f>
        <v>1</v>
      </c>
      <c r="LT190" s="5" t="b" cm="1">
        <f t="array" ref="LT190">INDEX(i.meatgrid,$Q190,LT$7)</f>
        <v>0</v>
      </c>
      <c r="LU190" s="5" t="str" cm="1">
        <f t="array" ref="LU190">INDEX(i.meatgrid,$Q190,LU$7)</f>
        <v>-</v>
      </c>
      <c r="LV190" s="5" t="str" cm="1">
        <f t="array" ref="LV190">INDEX(i.meatgrid,$Q190,LV$7)</f>
        <v>-</v>
      </c>
      <c r="LW190" s="5">
        <f t="shared" ref="LW190:LW217" si="1562">INDEX(i.WoolPrices,$R190,LW$7)</f>
        <v>1</v>
      </c>
      <c r="LX190" s="5">
        <f t="shared" ref="LX190:LX217" si="1563">INDEX(i.MeatPrices,$S190,LX$7)</f>
        <v>1</v>
      </c>
      <c r="LY190" s="5" cm="1">
        <f t="array" ref="LY190">INDEX(i.meatgrid,$Q190,LY$7)</f>
        <v>1</v>
      </c>
      <c r="LZ190" s="5" cm="1">
        <f t="array" ref="LZ190">INDEX(i.meatgrid,$Q190,LZ$7)</f>
        <v>1</v>
      </c>
      <c r="MA190" s="5" cm="1">
        <f t="array" ref="MA190">INDEX(i.meatgrid,$Q190,MA$7)</f>
        <v>1</v>
      </c>
      <c r="MB190" s="5" cm="1">
        <f t="array" ref="MB190">INDEX(i.meatgrid,$Q190,MB$7)</f>
        <v>0</v>
      </c>
      <c r="MC190" s="5" cm="1">
        <f t="array" ref="MC190">INDEX(i.meatgrid,$Q190,MC$7)</f>
        <v>1</v>
      </c>
      <c r="MD190" s="5" cm="1">
        <f t="array" ref="MD190">INDEX(i.meatgrid,$Q190,MD$7)</f>
        <v>1</v>
      </c>
      <c r="ME190" s="5" cm="1">
        <f t="array" ref="ME190">INDEX(i.meatgrid,$Q190,ME$7)</f>
        <v>1</v>
      </c>
      <c r="MF190" s="5" cm="1">
        <f t="array" ref="MF190">INDEX(i.meatgrid,$Q190,MF$7)</f>
        <v>1</v>
      </c>
      <c r="MG190" s="5">
        <f t="shared" ref="MG190:MG217" si="1564">INDEX(i.GrainPrices,$T190,MG$7)</f>
        <v>1</v>
      </c>
      <c r="MH190" s="9"/>
      <c r="MI190" s="19" t="b">
        <f t="shared" ref="MI190:MX198" ca="1" si="1565">OFFSET(MI$5,$B190,0)</f>
        <v>0</v>
      </c>
      <c r="MJ190" s="19" t="b">
        <f t="shared" ca="1" si="1565"/>
        <v>0</v>
      </c>
      <c r="MK190" s="19">
        <f t="shared" ca="1" si="1565"/>
        <v>1</v>
      </c>
      <c r="ML190" s="19">
        <f t="shared" ca="1" si="1565"/>
        <v>0.75</v>
      </c>
      <c r="MM190" s="19">
        <f t="shared" ca="1" si="1565"/>
        <v>0.75</v>
      </c>
      <c r="MN190" s="19">
        <f t="shared" ca="1" si="1565"/>
        <v>0.8</v>
      </c>
      <c r="MO190" s="19">
        <f t="shared" ca="1" si="1565"/>
        <v>0.82499999999999996</v>
      </c>
      <c r="MP190" s="19">
        <f t="shared" ca="1" si="1565"/>
        <v>0.875</v>
      </c>
      <c r="MQ190" s="19">
        <f t="shared" ca="1" si="1565"/>
        <v>0.9</v>
      </c>
      <c r="MR190" s="19">
        <f t="shared" ca="1" si="1565"/>
        <v>1</v>
      </c>
      <c r="MS190" s="19">
        <f t="shared" ca="1" si="1565"/>
        <v>0.875</v>
      </c>
      <c r="MT190" s="19" t="b">
        <f t="shared" ca="1" si="1565"/>
        <v>1</v>
      </c>
      <c r="MU190" s="19">
        <f t="shared" ca="1" si="1565"/>
        <v>74.989999999999995</v>
      </c>
      <c r="MV190" s="19" t="str">
        <f t="shared" ca="1" si="1565"/>
        <v>-</v>
      </c>
      <c r="MW190" s="19" t="str">
        <f t="shared" ca="1" si="1565"/>
        <v>-</v>
      </c>
      <c r="MX190" s="19" t="str">
        <f t="shared" ca="1" si="1565"/>
        <v>-</v>
      </c>
      <c r="MY190" s="19" t="str">
        <f t="shared" ref="MY190:ON191" ca="1" si="1566">OFFSET(MY$5,$B190,0)</f>
        <v>-</v>
      </c>
      <c r="MZ190" s="19" t="str">
        <f t="shared" ca="1" si="1566"/>
        <v>-</v>
      </c>
      <c r="NA190" s="19" t="str">
        <f t="shared" ca="1" si="1566"/>
        <v>-</v>
      </c>
      <c r="NB190" s="19" t="str">
        <f t="shared" ca="1" si="1566"/>
        <v>-</v>
      </c>
      <c r="NC190" s="19">
        <f t="shared" ca="1" si="1566"/>
        <v>36.99</v>
      </c>
      <c r="ND190" s="19">
        <f t="shared" ca="1" si="1566"/>
        <v>36.99</v>
      </c>
      <c r="NE190" s="19" t="str">
        <f t="shared" ca="1" si="1566"/>
        <v>-</v>
      </c>
      <c r="NF190" s="19" t="str">
        <f t="shared" ca="1" si="1566"/>
        <v>-</v>
      </c>
      <c r="NG190" s="19" t="str">
        <f t="shared" ca="1" si="1566"/>
        <v>-</v>
      </c>
      <c r="NH190" s="19" t="str">
        <f t="shared" ca="1" si="1566"/>
        <v>-</v>
      </c>
      <c r="NI190" s="19" t="str">
        <f t="shared" ca="1" si="1566"/>
        <v>-</v>
      </c>
      <c r="NJ190" s="19">
        <f t="shared" ca="1" si="1566"/>
        <v>49.99</v>
      </c>
      <c r="NK190" s="19">
        <f t="shared" ca="1" si="1566"/>
        <v>49.99</v>
      </c>
      <c r="NL190" s="19">
        <f t="shared" ca="1" si="1566"/>
        <v>49.99</v>
      </c>
      <c r="NM190" s="19">
        <f t="shared" ca="1" si="1566"/>
        <v>49.99</v>
      </c>
      <c r="NN190" s="19">
        <f t="shared" ca="1" si="1566"/>
        <v>49.99</v>
      </c>
      <c r="NO190" s="19">
        <f t="shared" ca="1" si="1566"/>
        <v>49.99</v>
      </c>
      <c r="NP190" s="19">
        <f t="shared" ca="1" si="1566"/>
        <v>49.99</v>
      </c>
      <c r="NQ190" s="19">
        <f t="shared" ca="1" si="1566"/>
        <v>49.99</v>
      </c>
      <c r="NR190" s="19">
        <f t="shared" ca="1" si="1566"/>
        <v>412.99</v>
      </c>
      <c r="NS190" s="19">
        <f t="shared" ca="1" si="1566"/>
        <v>412.99</v>
      </c>
      <c r="NT190" s="19" t="str">
        <f t="shared" ca="1" si="1566"/>
        <v>-</v>
      </c>
      <c r="NU190" s="19" t="str">
        <f t="shared" ca="1" si="1566"/>
        <v>-</v>
      </c>
      <c r="NV190" s="19" t="str">
        <f t="shared" ca="1" si="1566"/>
        <v>-</v>
      </c>
      <c r="NW190" s="19" t="str">
        <f t="shared" ca="1" si="1566"/>
        <v>-</v>
      </c>
      <c r="NX190" s="19" t="str">
        <f t="shared" ca="1" si="1566"/>
        <v>-</v>
      </c>
      <c r="NY190" s="19">
        <f t="shared" ca="1" si="1566"/>
        <v>6.8900000000000006</v>
      </c>
      <c r="NZ190" s="19">
        <f t="shared" ca="1" si="1566"/>
        <v>6.8900000000000006</v>
      </c>
      <c r="OA190" s="19">
        <f t="shared" ca="1" si="1566"/>
        <v>6.8900000000000006</v>
      </c>
      <c r="OB190" s="19">
        <f t="shared" ca="1" si="1566"/>
        <v>6.8900000000000006</v>
      </c>
      <c r="OC190" s="19">
        <f t="shared" ca="1" si="1566"/>
        <v>6.8900000000000006</v>
      </c>
      <c r="OD190" s="19">
        <f t="shared" ca="1" si="1566"/>
        <v>6.8900000000000006</v>
      </c>
      <c r="OE190" s="19">
        <f t="shared" ca="1" si="1566"/>
        <v>6.8900000000000006</v>
      </c>
      <c r="OF190" s="19">
        <f t="shared" ca="1" si="1566"/>
        <v>6.8900000000000006</v>
      </c>
      <c r="OG190" s="19">
        <f t="shared" ca="1" si="1566"/>
        <v>346.99</v>
      </c>
      <c r="OH190" s="19">
        <f t="shared" ca="1" si="1566"/>
        <v>346.99</v>
      </c>
      <c r="OI190" s="19" t="str">
        <f t="shared" ca="1" si="1566"/>
        <v>-</v>
      </c>
      <c r="OJ190" s="19" t="str">
        <f t="shared" ca="1" si="1566"/>
        <v>-</v>
      </c>
      <c r="OK190" s="19" t="str">
        <f t="shared" ca="1" si="1566"/>
        <v>-</v>
      </c>
      <c r="OL190" s="19" t="str">
        <f t="shared" ca="1" si="1566"/>
        <v>-</v>
      </c>
      <c r="OM190" s="19" t="str">
        <f t="shared" ca="1" si="1566"/>
        <v>-</v>
      </c>
      <c r="ON190" s="19">
        <f t="shared" ca="1" si="1566"/>
        <v>0</v>
      </c>
      <c r="OO190" s="24">
        <v>0</v>
      </c>
    </row>
    <row r="191" spans="1:405" outlineLevel="1">
      <c r="A191" s="21">
        <f t="shared" si="158"/>
        <v>186</v>
      </c>
      <c r="B191" s="21">
        <f t="shared" ref="B191:B217" si="1567">$A$24</f>
        <v>19</v>
      </c>
      <c r="C191">
        <v>112</v>
      </c>
      <c r="D191" s="144" t="str">
        <f t="shared" ca="1" si="1512"/>
        <v>GSM</v>
      </c>
      <c r="E191" t="b">
        <v>0</v>
      </c>
      <c r="F191" t="b">
        <v>0</v>
      </c>
      <c r="G191" t="b">
        <f t="shared" ref="G191:G193" si="1568">E191</f>
        <v>0</v>
      </c>
      <c r="H191" s="237">
        <f t="shared" ref="H191:N217" ca="1" si="1569">OFFSET(H191,-1,0)</f>
        <v>2</v>
      </c>
      <c r="I191" s="237">
        <f t="shared" ca="1" si="1569"/>
        <v>1</v>
      </c>
      <c r="J191" s="237" t="str">
        <f t="shared" ca="1" si="1569"/>
        <v/>
      </c>
      <c r="K191" s="237">
        <f t="shared" ca="1" si="1569"/>
        <v>2</v>
      </c>
      <c r="L191" s="237">
        <f t="shared" ca="1" si="1569"/>
        <v>2</v>
      </c>
      <c r="M191" s="237">
        <f t="shared" ca="1" si="1569"/>
        <v>2</v>
      </c>
      <c r="N191" s="237">
        <f t="shared" ca="1" si="1569"/>
        <v>3</v>
      </c>
      <c r="O191" s="237">
        <f t="shared" ref="O191:Q217" ca="1" si="1570">OFFSET(O191,-1,0)</f>
        <v>1</v>
      </c>
      <c r="P191" s="237">
        <f t="shared" ca="1" si="1570"/>
        <v>1</v>
      </c>
      <c r="Q191" s="237">
        <f t="shared" ca="1" si="1570"/>
        <v>1</v>
      </c>
      <c r="R191" s="29">
        <v>1</v>
      </c>
      <c r="S191" s="29">
        <v>1</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513"/>
        <v>2</v>
      </c>
      <c r="AH191" s="5">
        <f t="shared" ca="1" si="1513"/>
        <v>0</v>
      </c>
      <c r="AI191" s="5">
        <f t="shared" ca="1" si="1514"/>
        <v>1</v>
      </c>
      <c r="AJ191" s="218"/>
      <c r="AK191" s="218"/>
      <c r="AL191" s="366" t="str">
        <f ca="1">TEXT(LEFT(OFFSET(AL191,-1,0),5)+1,"00000")&amp;MID(OFFSET(AL191,-1,0),6,FIND(" ",OFFSET(AL191,-1,0),7)-5)
&amp; $D191           &amp; " Day"&amp;INDEX(i.DOY,$N191,1)              &amp; IF($IG191=0," FWM","")&amp;IF($IG191=1," MWM","")&amp;IF($IG191=5," Mat","")&amp;IF($IH191=TRUE,"&amp;BBT","    ")
&amp;INDEX(DataMaster!$B$98:$B$104,$Q191,0)    &amp;IF(JL191," SR"&amp;JM191,"")&amp; " WP"&amp;TEXT($LW191*100,"000p")           &amp; " MP"&amp;TEXT($LX191*100,"000p")           &amp; " GP"&amp;TEXT($MG191*100,"000p")
&amp; " (F"&amp;3+COUNTIF($CV191:$CY191,TRUE)&amp;3&amp;"N"&amp;$DM191&amp;$DN191&amp;")"</f>
        <v>00002 DSP_ashley_lw GSM Day204 MWM    all grids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15"/>
        <v>0</v>
      </c>
      <c r="AY191" s="5" t="str">
        <f t="shared" ca="1" si="1515"/>
        <v>-</v>
      </c>
      <c r="AZ191" s="5" t="b">
        <f t="shared" ca="1" si="1515"/>
        <v>0</v>
      </c>
      <c r="BA191" s="5" t="b">
        <f t="shared" ca="1" si="1515"/>
        <v>1</v>
      </c>
      <c r="BB191" s="5" t="b">
        <f t="shared" ca="1" si="1515"/>
        <v>1</v>
      </c>
      <c r="BC191" s="144">
        <f t="shared" ca="1" si="1515"/>
        <v>0</v>
      </c>
      <c r="BD191" s="19" t="b">
        <f t="shared" ca="1" si="1516"/>
        <v>1</v>
      </c>
      <c r="BE191" s="9"/>
      <c r="BF191" s="5" t="str">
        <f t="shared" ca="1" si="1517"/>
        <v>-</v>
      </c>
      <c r="BG191" s="19" t="str">
        <f t="shared" ca="1" si="1518"/>
        <v>-</v>
      </c>
      <c r="BH191" s="19" t="str">
        <f t="shared" ca="1" si="1518"/>
        <v>-</v>
      </c>
      <c r="BI191" s="19" t="str">
        <f t="shared" ca="1" si="1518"/>
        <v>-</v>
      </c>
      <c r="BJ191" s="5" t="str">
        <f t="shared" ca="1" si="1519"/>
        <v>-</v>
      </c>
      <c r="BK191" s="19" t="str">
        <f t="shared" ca="1" si="1520"/>
        <v>-</v>
      </c>
      <c r="BL191" s="5" t="str">
        <f t="shared" ca="1" si="1521"/>
        <v>-</v>
      </c>
      <c r="BM191" s="19" t="str">
        <f t="shared" ca="1" si="1522"/>
        <v>-</v>
      </c>
      <c r="BN191" s="19" t="str">
        <f t="shared" ca="1" si="1522"/>
        <v>-</v>
      </c>
      <c r="BO191" s="19" t="str">
        <f t="shared" ca="1" si="1522"/>
        <v>-</v>
      </c>
      <c r="BP191" s="5" t="str">
        <f t="shared" ca="1" si="1523"/>
        <v>-</v>
      </c>
      <c r="BQ191" s="9"/>
      <c r="BR191" s="5" t="b">
        <f t="shared" ca="1" si="1524"/>
        <v>0</v>
      </c>
      <c r="BS191" s="5" t="str">
        <f t="shared" ca="1" si="1525"/>
        <v>-</v>
      </c>
      <c r="BT191" s="5" t="str">
        <f t="shared" ca="1" si="1526"/>
        <v>-</v>
      </c>
      <c r="BU191" s="5" t="str">
        <f t="shared" ca="1" si="1526"/>
        <v>-</v>
      </c>
      <c r="BV191" s="5" t="str">
        <f t="shared" ca="1" si="1526"/>
        <v>-</v>
      </c>
      <c r="BW191" s="5" t="str">
        <f t="shared" ca="1" si="1526"/>
        <v>-</v>
      </c>
      <c r="BX191" s="5" t="str">
        <f t="shared" ca="1" si="1526"/>
        <v>-</v>
      </c>
      <c r="BY191" s="5" t="str">
        <f t="shared" ca="1" si="1526"/>
        <v>-</v>
      </c>
      <c r="BZ191" s="5" t="str">
        <f t="shared" ca="1" si="1526"/>
        <v>-</v>
      </c>
      <c r="CA191" s="5" t="str">
        <f t="shared" ca="1" si="1526"/>
        <v>-</v>
      </c>
      <c r="CB191" s="9"/>
      <c r="CC191" s="237" t="b">
        <f t="shared" ref="CC191:CE217" ca="1" si="1571">OFFSET(CC191,-1,0)</f>
        <v>1</v>
      </c>
      <c r="CD191" s="237" t="b">
        <f t="shared" ca="1" si="1571"/>
        <v>1</v>
      </c>
      <c r="CE191" s="237" t="b">
        <f t="shared" ca="1" si="1571"/>
        <v>1</v>
      </c>
      <c r="CF191" s="12">
        <v>203</v>
      </c>
      <c r="CG191" s="144" t="b">
        <f t="shared" ref="CG191:CG193" ca="1" si="1572">NOT(CE191)</f>
        <v>0</v>
      </c>
      <c r="CH191" s="12" t="s">
        <v>34</v>
      </c>
      <c r="CI191" s="19" t="str">
        <f t="shared" ca="1" si="1527"/>
        <v>-</v>
      </c>
      <c r="CJ191" s="19" t="str">
        <f t="shared" ca="1" si="1527"/>
        <v>-</v>
      </c>
      <c r="CK191" s="19" t="str">
        <f t="shared" ca="1" si="1527"/>
        <v>-</v>
      </c>
      <c r="CL191" s="19">
        <f t="shared" ca="1" si="1527"/>
        <v>1</v>
      </c>
      <c r="CM191" s="19">
        <f t="shared" ca="1" si="1527"/>
        <v>1</v>
      </c>
      <c r="CN191" s="9"/>
      <c r="CO191" s="444">
        <f t="shared" ca="1" si="1528"/>
        <v>652</v>
      </c>
      <c r="CP191" s="444">
        <f t="shared" ca="1" si="1528"/>
        <v>686</v>
      </c>
      <c r="CQ191" s="444">
        <f t="shared" ca="1" si="1528"/>
        <v>721</v>
      </c>
      <c r="CR191" s="152">
        <f t="shared" ca="1" si="1529"/>
        <v>378</v>
      </c>
      <c r="CS191" s="152">
        <f t="shared" ca="1" si="1529"/>
        <v>413</v>
      </c>
      <c r="CT191" s="152">
        <f t="shared" ca="1" si="1529"/>
        <v>448</v>
      </c>
      <c r="CU191" s="19" t="str">
        <f t="shared" ca="1" si="1530"/>
        <v>-</v>
      </c>
      <c r="CV191" s="19" t="str">
        <f t="shared" ca="1" si="1530"/>
        <v>-</v>
      </c>
      <c r="CW191" s="19" t="str">
        <f t="shared" ca="1" si="1530"/>
        <v>-</v>
      </c>
      <c r="CX191" s="19" t="str">
        <f t="shared" ca="1" si="1530"/>
        <v>-</v>
      </c>
      <c r="CY191" s="19" t="str">
        <f t="shared" ca="1" si="1530"/>
        <v>-</v>
      </c>
      <c r="CZ191" s="19" t="b">
        <f t="shared" ca="1" si="1530"/>
        <v>1</v>
      </c>
      <c r="DA191" s="19">
        <f t="shared" ca="1" si="1530"/>
        <v>0</v>
      </c>
      <c r="DB191" s="19">
        <f t="shared" ca="1" si="1530"/>
        <v>0</v>
      </c>
      <c r="DC191" s="19">
        <f t="shared" ca="1" si="1530"/>
        <v>0</v>
      </c>
      <c r="DD191" s="19">
        <f t="shared" ca="1" si="1530"/>
        <v>0</v>
      </c>
      <c r="DE191" s="19">
        <f t="shared" ca="1" si="1530"/>
        <v>0</v>
      </c>
      <c r="DF191" s="19">
        <f t="shared" ca="1" si="1530"/>
        <v>0</v>
      </c>
      <c r="DG191" s="19">
        <f t="shared" ca="1" si="1530"/>
        <v>0</v>
      </c>
      <c r="DH191" s="19">
        <f t="shared" ca="1" si="1530"/>
        <v>0</v>
      </c>
      <c r="DI191" s="19">
        <f t="shared" ca="1" si="1530"/>
        <v>0</v>
      </c>
      <c r="DJ191" s="19">
        <f t="shared" ca="1" si="1530"/>
        <v>0</v>
      </c>
      <c r="DK191" s="19">
        <f t="shared" ca="1" si="1531"/>
        <v>0</v>
      </c>
      <c r="DL191" s="19">
        <f t="shared" ca="1" si="1531"/>
        <v>0</v>
      </c>
      <c r="DM191" s="19">
        <f t="shared" ca="1" si="1531"/>
        <v>1</v>
      </c>
      <c r="DN191" s="19">
        <f t="shared" ca="1" si="1531"/>
        <v>1</v>
      </c>
      <c r="DO191" s="19">
        <f t="shared" ca="1" si="1531"/>
        <v>0</v>
      </c>
      <c r="DP191" s="19" t="str">
        <f t="shared" ca="1" si="1531"/>
        <v>-</v>
      </c>
      <c r="DQ191" s="19" t="str">
        <f t="shared" ca="1" si="1531"/>
        <v>-</v>
      </c>
      <c r="DR191" s="19" t="str">
        <f t="shared" ca="1" si="1531"/>
        <v>-</v>
      </c>
      <c r="DS191" s="19" t="str">
        <f t="shared" ca="1" si="1531"/>
        <v>-</v>
      </c>
      <c r="DT191" s="19" t="str">
        <f t="shared" ca="1" si="1531"/>
        <v>-</v>
      </c>
      <c r="DU191" s="19">
        <f t="shared" ca="1" si="1531"/>
        <v>0</v>
      </c>
      <c r="DV191" s="19" t="str">
        <f t="shared" ca="1" si="1531"/>
        <v>-</v>
      </c>
      <c r="DW191" s="19" t="str">
        <f t="shared" ca="1" si="1531"/>
        <v>-</v>
      </c>
      <c r="DX191" s="19" t="str">
        <f t="shared" ca="1" si="1531"/>
        <v>-</v>
      </c>
      <c r="DY191" s="19" t="str">
        <f t="shared" ca="1" si="1531"/>
        <v>-</v>
      </c>
      <c r="DZ191" s="19" t="str">
        <f t="shared" ca="1" si="1531"/>
        <v>-</v>
      </c>
      <c r="EA191" s="19" t="str">
        <f t="shared" ca="1" si="1531"/>
        <v>-</v>
      </c>
      <c r="EB191" s="19" t="str">
        <f t="shared" ca="1" si="1531"/>
        <v>-</v>
      </c>
      <c r="EC191" s="19" t="str">
        <f t="shared" ca="1" si="1531"/>
        <v>-</v>
      </c>
      <c r="ED191" s="19">
        <f t="shared" ca="1" si="1531"/>
        <v>0</v>
      </c>
      <c r="EE191" s="444">
        <f t="shared" ca="1" si="1532"/>
        <v>0</v>
      </c>
      <c r="EF191" s="444">
        <f t="shared" ca="1" si="1532"/>
        <v>0</v>
      </c>
      <c r="EG191" s="124">
        <f t="shared" ca="1" si="1533"/>
        <v>0</v>
      </c>
      <c r="EH191" s="124">
        <f t="shared" ca="1" si="1533"/>
        <v>0</v>
      </c>
      <c r="EI191" s="124">
        <f t="shared" ca="1" si="1533"/>
        <v>0</v>
      </c>
      <c r="EJ191" s="124">
        <f t="shared" ca="1" si="1533"/>
        <v>0</v>
      </c>
      <c r="EK191" s="124">
        <f t="shared" ca="1" si="1533"/>
        <v>0</v>
      </c>
      <c r="EL191" s="124">
        <f t="shared" ca="1" si="1533"/>
        <v>0</v>
      </c>
      <c r="EM191" s="124">
        <f t="shared" ca="1" si="1533"/>
        <v>0</v>
      </c>
      <c r="EN191" s="124">
        <f t="shared" ca="1" si="1533"/>
        <v>0</v>
      </c>
      <c r="EO191" s="124">
        <f t="shared" ca="1" si="1533"/>
        <v>0</v>
      </c>
      <c r="EP191" s="124">
        <f t="shared" ca="1" si="1533"/>
        <v>0</v>
      </c>
      <c r="EQ191" s="124">
        <f t="shared" ca="1" si="1533"/>
        <v>0</v>
      </c>
      <c r="ER191" s="124">
        <f t="shared" ca="1" si="1533"/>
        <v>0</v>
      </c>
      <c r="ES191" s="124">
        <f t="shared" ca="1" si="1533"/>
        <v>0</v>
      </c>
      <c r="ET191" s="124">
        <f t="shared" ca="1" si="1533"/>
        <v>0</v>
      </c>
      <c r="EU191" s="124">
        <f t="shared" ca="1" si="1533"/>
        <v>0</v>
      </c>
      <c r="EV191" s="124">
        <f t="shared" ca="1" si="1533"/>
        <v>0</v>
      </c>
      <c r="EW191" s="124">
        <f t="shared" ca="1" si="1534"/>
        <v>0</v>
      </c>
      <c r="EX191" s="124">
        <f t="shared" ca="1" si="1534"/>
        <v>0</v>
      </c>
      <c r="EY191" s="554">
        <f t="shared" ca="1" si="1535"/>
        <v>0</v>
      </c>
      <c r="EZ191" s="554">
        <f t="shared" ca="1" si="1535"/>
        <v>0</v>
      </c>
      <c r="FA191" s="554">
        <f t="shared" ca="1" si="1535"/>
        <v>0</v>
      </c>
      <c r="FB191" s="125">
        <f t="shared" ca="1" si="1535"/>
        <v>0</v>
      </c>
      <c r="FC191" s="125">
        <f t="shared" ca="1" si="1535"/>
        <v>0</v>
      </c>
      <c r="FD191" s="125">
        <f t="shared" ca="1" si="1535"/>
        <v>0</v>
      </c>
      <c r="FE191" s="125">
        <f t="shared" ca="1" si="1535"/>
        <v>0</v>
      </c>
      <c r="FF191" s="125">
        <f t="shared" ca="1" si="1535"/>
        <v>0</v>
      </c>
      <c r="FG191" s="125">
        <f t="shared" ca="1" si="1535"/>
        <v>0</v>
      </c>
      <c r="FH191" s="125">
        <f t="shared" ca="1" si="1535"/>
        <v>0</v>
      </c>
      <c r="FI191" s="125">
        <f t="shared" ca="1" si="1535"/>
        <v>0</v>
      </c>
      <c r="FJ191" s="125">
        <f t="shared" ca="1" si="1535"/>
        <v>0</v>
      </c>
      <c r="FK191" s="125">
        <f t="shared" ca="1" si="1535"/>
        <v>0</v>
      </c>
      <c r="FL191" s="125">
        <f t="shared" ca="1" si="1535"/>
        <v>0</v>
      </c>
      <c r="FM191" s="125">
        <f t="shared" ca="1" si="1535"/>
        <v>0</v>
      </c>
      <c r="FN191" s="125">
        <f t="shared" ca="1" si="1535"/>
        <v>0</v>
      </c>
      <c r="FO191" s="124">
        <f t="shared" ca="1" si="1536"/>
        <v>0</v>
      </c>
      <c r="FP191" s="124">
        <f t="shared" ca="1" si="1536"/>
        <v>0</v>
      </c>
      <c r="FQ191" s="124">
        <f t="shared" ca="1" si="1536"/>
        <v>0</v>
      </c>
      <c r="FR191" s="124">
        <f t="shared" ca="1" si="1536"/>
        <v>0</v>
      </c>
      <c r="FS191" s="124">
        <f t="shared" ca="1" si="1536"/>
        <v>0</v>
      </c>
      <c r="FT191" s="124">
        <f t="shared" ca="1" si="1536"/>
        <v>0</v>
      </c>
      <c r="FU191" s="124">
        <f t="shared" ca="1" si="1536"/>
        <v>0</v>
      </c>
      <c r="FV191" s="124">
        <f t="shared" ca="1" si="1536"/>
        <v>0</v>
      </c>
      <c r="FW191" s="124">
        <f t="shared" ca="1" si="1536"/>
        <v>0</v>
      </c>
      <c r="FX191" s="124">
        <f t="shared" ca="1" si="1536"/>
        <v>0</v>
      </c>
      <c r="FY191" s="124">
        <f t="shared" ca="1" si="1536"/>
        <v>0</v>
      </c>
      <c r="FZ191" s="124">
        <f t="shared" ca="1" si="1536"/>
        <v>0</v>
      </c>
      <c r="GA191" s="124">
        <f t="shared" ca="1" si="1536"/>
        <v>0</v>
      </c>
      <c r="GB191" s="124">
        <f t="shared" ca="1" si="1536"/>
        <v>0</v>
      </c>
      <c r="GC191" s="124">
        <f t="shared" ca="1" si="1536"/>
        <v>0</v>
      </c>
      <c r="GD191" s="124">
        <f t="shared" ca="1" si="1536"/>
        <v>0</v>
      </c>
      <c r="GE191" s="124">
        <f t="shared" ca="1" si="1537"/>
        <v>0</v>
      </c>
      <c r="GF191" s="124">
        <f t="shared" ca="1" si="1537"/>
        <v>0</v>
      </c>
      <c r="GG191" s="554">
        <f t="shared" ca="1" si="1538"/>
        <v>0</v>
      </c>
      <c r="GH191" s="554">
        <f t="shared" ca="1" si="1538"/>
        <v>0</v>
      </c>
      <c r="GI191" s="554">
        <f t="shared" ca="1" si="1538"/>
        <v>0</v>
      </c>
      <c r="GJ191" s="125">
        <f t="shared" ca="1" si="1539"/>
        <v>0</v>
      </c>
      <c r="GK191" s="125">
        <f t="shared" ca="1" si="1539"/>
        <v>0</v>
      </c>
      <c r="GL191" s="125">
        <f t="shared" ca="1" si="1539"/>
        <v>0</v>
      </c>
      <c r="GM191" s="125">
        <f t="shared" ca="1" si="1539"/>
        <v>0</v>
      </c>
      <c r="GN191" s="125">
        <f t="shared" ca="1" si="1539"/>
        <v>0</v>
      </c>
      <c r="GO191" s="125">
        <f t="shared" ca="1" si="1539"/>
        <v>0</v>
      </c>
      <c r="GP191" s="125">
        <f t="shared" ca="1" si="1539"/>
        <v>0</v>
      </c>
      <c r="GQ191" s="125">
        <f t="shared" ca="1" si="1539"/>
        <v>0</v>
      </c>
      <c r="GR191" s="125">
        <f t="shared" ca="1" si="1539"/>
        <v>0</v>
      </c>
      <c r="GS191" s="125">
        <f t="shared" ca="1" si="1539"/>
        <v>0</v>
      </c>
      <c r="GT191" s="125">
        <f t="shared" ca="1" si="1539"/>
        <v>0</v>
      </c>
      <c r="GU191" s="125">
        <f t="shared" ca="1" si="1539"/>
        <v>0</v>
      </c>
      <c r="GV191" s="125">
        <f t="shared" ca="1" si="1539"/>
        <v>0</v>
      </c>
      <c r="GW191" s="124">
        <f t="shared" ca="1" si="1540"/>
        <v>0</v>
      </c>
      <c r="GX191" s="124">
        <f t="shared" ca="1" si="1540"/>
        <v>0</v>
      </c>
      <c r="GY191" s="124">
        <f t="shared" ca="1" si="1540"/>
        <v>0</v>
      </c>
      <c r="GZ191" s="124">
        <f t="shared" ca="1" si="1540"/>
        <v>0</v>
      </c>
      <c r="HA191" s="124">
        <f t="shared" ca="1" si="1540"/>
        <v>0</v>
      </c>
      <c r="HB191" s="124">
        <f t="shared" ca="1" si="1540"/>
        <v>0</v>
      </c>
      <c r="HC191" s="124">
        <f t="shared" ca="1" si="1540"/>
        <v>0</v>
      </c>
      <c r="HD191" s="124">
        <f t="shared" ca="1" si="1540"/>
        <v>0</v>
      </c>
      <c r="HE191" s="124">
        <f t="shared" ca="1" si="1540"/>
        <v>0</v>
      </c>
      <c r="HF191" s="124">
        <f t="shared" ca="1" si="1540"/>
        <v>0</v>
      </c>
      <c r="HG191" s="124">
        <f t="shared" ca="1" si="1540"/>
        <v>0</v>
      </c>
      <c r="HH191" s="124">
        <f t="shared" ca="1" si="1540"/>
        <v>0</v>
      </c>
      <c r="HI191" s="124">
        <f t="shared" ca="1" si="1540"/>
        <v>0</v>
      </c>
      <c r="HJ191" s="124">
        <f t="shared" ca="1" si="1540"/>
        <v>0</v>
      </c>
      <c r="HK191" s="124">
        <f t="shared" ca="1" si="1540"/>
        <v>0</v>
      </c>
      <c r="HL191" s="124">
        <f t="shared" ca="1" si="1540"/>
        <v>0</v>
      </c>
      <c r="HM191" s="124">
        <f t="shared" ca="1" si="1541"/>
        <v>0</v>
      </c>
      <c r="HN191" s="124">
        <f t="shared" ca="1" si="1541"/>
        <v>0</v>
      </c>
      <c r="HO191" s="554">
        <f t="shared" ca="1" si="1542"/>
        <v>0</v>
      </c>
      <c r="HP191" s="554">
        <f t="shared" ca="1" si="1542"/>
        <v>0</v>
      </c>
      <c r="HQ191" s="554">
        <f t="shared" ca="1" si="1542"/>
        <v>0</v>
      </c>
      <c r="HR191" s="125">
        <f t="shared" ca="1" si="1543"/>
        <v>0</v>
      </c>
      <c r="HS191" s="125">
        <f t="shared" ca="1" si="1543"/>
        <v>0</v>
      </c>
      <c r="HT191" s="125">
        <f t="shared" ca="1" si="1543"/>
        <v>0</v>
      </c>
      <c r="HU191" s="125">
        <f t="shared" ca="1" si="1543"/>
        <v>0</v>
      </c>
      <c r="HV191" s="125">
        <f t="shared" ca="1" si="1543"/>
        <v>0</v>
      </c>
      <c r="HW191" s="125">
        <f t="shared" ca="1" si="1543"/>
        <v>0</v>
      </c>
      <c r="HX191" s="125">
        <f t="shared" ca="1" si="1543"/>
        <v>0</v>
      </c>
      <c r="HY191" s="125">
        <f t="shared" ca="1" si="1543"/>
        <v>0</v>
      </c>
      <c r="HZ191" s="125">
        <f t="shared" ca="1" si="1543"/>
        <v>0</v>
      </c>
      <c r="IA191" s="125">
        <f t="shared" ca="1" si="1543"/>
        <v>0</v>
      </c>
      <c r="IB191" s="125">
        <f t="shared" ca="1" si="1543"/>
        <v>0</v>
      </c>
      <c r="IC191" s="125">
        <f t="shared" ca="1" si="1543"/>
        <v>0</v>
      </c>
      <c r="ID191" s="125">
        <f t="shared" ca="1" si="1543"/>
        <v>0</v>
      </c>
      <c r="IE191" s="5">
        <f t="shared" ca="1" si="1544"/>
        <v>67</v>
      </c>
      <c r="IF191" s="9"/>
      <c r="IG191" s="5">
        <f t="shared" ca="1" si="1545"/>
        <v>1</v>
      </c>
      <c r="IH191" s="5" t="b">
        <f t="shared" ca="1" si="1545"/>
        <v>0</v>
      </c>
      <c r="II191" s="19">
        <f t="shared" ca="1" si="1546"/>
        <v>0</v>
      </c>
      <c r="IJ191" s="5">
        <f t="shared" ca="1" si="1545"/>
        <v>55</v>
      </c>
      <c r="IK191" s="5" cm="1">
        <f t="array" ref="IK191">INDEX(i.pi_yatf,$X191+1,IK$7)</f>
        <v>1</v>
      </c>
      <c r="IL191" s="19">
        <f t="shared" ca="1" si="1547"/>
        <v>0</v>
      </c>
      <c r="IM191" s="19">
        <f t="shared" ca="1" si="1547"/>
        <v>0</v>
      </c>
      <c r="IN191" s="19">
        <f t="shared" ca="1" si="1547"/>
        <v>0</v>
      </c>
      <c r="IO191" s="19">
        <f t="shared" ca="1" si="1547"/>
        <v>0</v>
      </c>
      <c r="IP191" s="19">
        <f t="shared" ca="1" si="1547"/>
        <v>0</v>
      </c>
      <c r="IQ191" s="19">
        <f t="shared" ca="1" si="1547"/>
        <v>0</v>
      </c>
      <c r="IR191" s="19">
        <f t="shared" ca="1" si="1547"/>
        <v>0</v>
      </c>
      <c r="IS191" s="19">
        <f t="shared" ca="1" si="1547"/>
        <v>0</v>
      </c>
      <c r="IT191" s="19">
        <f t="shared" ca="1" si="1547"/>
        <v>0</v>
      </c>
      <c r="IU191" s="19">
        <f t="shared" ca="1" si="1547"/>
        <v>0</v>
      </c>
      <c r="IV191" s="19">
        <f t="shared" ca="1" si="1547"/>
        <v>0</v>
      </c>
      <c r="IW191" s="19">
        <f t="shared" ca="1" si="1547"/>
        <v>0</v>
      </c>
      <c r="IX191" s="19">
        <f t="shared" ca="1" si="1547"/>
        <v>0</v>
      </c>
      <c r="IY191" s="19">
        <f t="shared" ca="1" si="1547"/>
        <v>0</v>
      </c>
      <c r="IZ191" s="19">
        <f t="shared" ca="1" si="1547"/>
        <v>0</v>
      </c>
      <c r="JA191" s="19">
        <f t="shared" ca="1" si="1547"/>
        <v>0</v>
      </c>
      <c r="JB191" s="19">
        <f t="shared" ca="1" si="1547"/>
        <v>0</v>
      </c>
      <c r="JC191" s="19">
        <f t="shared" ca="1" si="1547"/>
        <v>0</v>
      </c>
      <c r="JD191" s="19">
        <f t="shared" ca="1" si="1547"/>
        <v>0</v>
      </c>
      <c r="JE191" s="19">
        <f t="shared" ca="1" si="1547"/>
        <v>0</v>
      </c>
      <c r="JF191" s="19">
        <f t="shared" ca="1" si="1547"/>
        <v>0</v>
      </c>
      <c r="JG191" s="19">
        <f t="shared" ca="1" si="1547"/>
        <v>1</v>
      </c>
      <c r="JH191" s="19">
        <f t="shared" ca="1" si="1547"/>
        <v>0</v>
      </c>
      <c r="JI191" s="19">
        <f t="shared" ca="1" si="1547"/>
        <v>1</v>
      </c>
      <c r="JJ191" s="9"/>
      <c r="JK191" s="5" t="b">
        <f t="shared" ca="1" si="1548"/>
        <v>0</v>
      </c>
      <c r="JL191" s="477" t="b">
        <v>0</v>
      </c>
      <c r="JM191" s="477">
        <v>12</v>
      </c>
      <c r="JN191" s="5" t="b">
        <f t="shared" ca="1" si="1549"/>
        <v>0</v>
      </c>
      <c r="JO191" s="5" t="b">
        <f t="shared" ca="1" si="1549"/>
        <v>0</v>
      </c>
      <c r="JP191" s="5" t="b">
        <f t="shared" ca="1" si="1549"/>
        <v>1</v>
      </c>
      <c r="JQ191" s="144">
        <f t="shared" ca="1" si="1550"/>
        <v>1</v>
      </c>
      <c r="JR191" s="144">
        <f t="shared" ca="1" si="1550"/>
        <v>1</v>
      </c>
      <c r="JS191" s="5" t="b">
        <f t="shared" ca="1" si="1551"/>
        <v>0</v>
      </c>
      <c r="JT191" s="5" t="b">
        <f t="shared" ca="1" si="1551"/>
        <v>1</v>
      </c>
      <c r="JU191" s="5" t="b">
        <f t="shared" ca="1" si="1551"/>
        <v>1</v>
      </c>
      <c r="JV191" s="5" t="b">
        <f t="shared" ca="1" si="1551"/>
        <v>0</v>
      </c>
      <c r="JW191" s="5">
        <f t="shared" ca="1" si="1552"/>
        <v>1</v>
      </c>
      <c r="JX191" s="5">
        <f t="shared" ca="1" si="1552"/>
        <v>0</v>
      </c>
      <c r="JY191" s="5" t="b">
        <f t="shared" ca="1" si="1553"/>
        <v>0</v>
      </c>
      <c r="JZ191" s="5" t="str" cm="1">
        <f t="array" aca="1" ref="JZ191" ca="1">IF(OR(KA191:KH191&lt;&gt;"-"),TRUE,"-")</f>
        <v>-</v>
      </c>
      <c r="KA191" s="19" t="str">
        <f t="shared" ca="1" si="1554"/>
        <v>-</v>
      </c>
      <c r="KB191" s="19" t="str">
        <f t="shared" ca="1" si="1554"/>
        <v>-</v>
      </c>
      <c r="KC191" s="19" t="str">
        <f t="shared" ca="1" si="1554"/>
        <v>-</v>
      </c>
      <c r="KD191" s="19" t="str">
        <f t="shared" ca="1" si="1554"/>
        <v>-</v>
      </c>
      <c r="KE191" s="19" t="str">
        <f t="shared" ca="1" si="1554"/>
        <v>-</v>
      </c>
      <c r="KF191" s="19" t="str">
        <f t="shared" ca="1" si="1554"/>
        <v>-</v>
      </c>
      <c r="KG191" s="19" t="str">
        <f t="shared" ca="1" si="1554"/>
        <v>-</v>
      </c>
      <c r="KH191" s="19" t="str">
        <f t="shared" ca="1" si="1554"/>
        <v>-</v>
      </c>
      <c r="KI191" s="5" t="b">
        <f t="array" aca="1" ref="KI191" ca="1">IF(OR(KJ191:KP191&lt;&gt;"-"),TRUE,"-")</f>
        <v>1</v>
      </c>
      <c r="KJ191" s="19">
        <f t="shared" ca="1" si="1555"/>
        <v>0</v>
      </c>
      <c r="KK191" s="19" t="str">
        <f t="shared" ca="1" si="1555"/>
        <v>-</v>
      </c>
      <c r="KL191" s="19">
        <f t="shared" ca="1" si="1555"/>
        <v>999999</v>
      </c>
      <c r="KM191" s="19">
        <f t="shared" ca="1" si="1555"/>
        <v>999999</v>
      </c>
      <c r="KN191" s="19">
        <f t="shared" ca="1" si="1555"/>
        <v>999999</v>
      </c>
      <c r="KO191" s="19">
        <f t="shared" ca="1" si="1555"/>
        <v>999999</v>
      </c>
      <c r="KP191" s="19">
        <f t="shared" ca="1" si="1555"/>
        <v>999999</v>
      </c>
      <c r="KQ191" s="19" t="str">
        <f t="shared" ca="1" si="1555"/>
        <v>-</v>
      </c>
      <c r="KR191" s="19" t="str">
        <f t="shared" ca="1" si="1555"/>
        <v>-</v>
      </c>
      <c r="KS191" s="19" t="str">
        <f t="shared" ca="1" si="1555"/>
        <v>-</v>
      </c>
      <c r="KT191" s="19" t="b">
        <f t="shared" ca="1" si="1556"/>
        <v>1</v>
      </c>
      <c r="KU191" s="19">
        <f t="shared" ca="1" si="1556"/>
        <v>0</v>
      </c>
      <c r="KV191" s="5" t="str">
        <f t="shared" ca="1" si="1557"/>
        <v>-</v>
      </c>
      <c r="KW191" s="5" t="str">
        <f t="shared" ca="1" si="1557"/>
        <v>-</v>
      </c>
      <c r="KX191" s="5" t="str">
        <f t="shared" ca="1" si="1557"/>
        <v>-</v>
      </c>
      <c r="KY191" s="5" t="str">
        <f t="shared" ca="1" si="1557"/>
        <v>-</v>
      </c>
      <c r="KZ191" s="19" t="str">
        <f t="shared" ca="1" si="1558"/>
        <v>-</v>
      </c>
      <c r="LA191" s="19" t="str">
        <f t="shared" ca="1" si="1558"/>
        <v>-</v>
      </c>
      <c r="LB191" s="19" t="str">
        <f t="shared" ca="1" si="1558"/>
        <v>-</v>
      </c>
      <c r="LC191" s="19" t="str">
        <f t="shared" ca="1" si="1558"/>
        <v>-</v>
      </c>
      <c r="LD191" s="19" t="str">
        <f t="shared" ca="1" si="1558"/>
        <v>-</v>
      </c>
      <c r="LE191" s="19" t="str">
        <f t="shared" ca="1" si="1558"/>
        <v>-</v>
      </c>
      <c r="LF191" s="19" t="str">
        <f t="shared" ca="1" si="1558"/>
        <v>-</v>
      </c>
      <c r="LG191" s="5" t="str">
        <f t="shared" ca="1" si="1559"/>
        <v>-</v>
      </c>
      <c r="LH191" s="5">
        <f t="shared" ca="1" si="1559"/>
        <v>500</v>
      </c>
      <c r="LI191" s="5">
        <f t="shared" ca="1" si="1559"/>
        <v>500</v>
      </c>
      <c r="LJ191" s="5" t="str">
        <f t="shared" ca="1" si="1559"/>
        <v>-</v>
      </c>
      <c r="LK191" s="5" t="str" cm="1">
        <f t="array" aca="1" ref="LK191" ca="1">INDEX(i.meatgrid,$Q191,LK$7)</f>
        <v>-</v>
      </c>
      <c r="LL191" s="5" t="str">
        <f t="shared" ca="1" si="1559"/>
        <v>-</v>
      </c>
      <c r="LM191" s="5">
        <f t="shared" ca="1" si="1560"/>
        <v>1</v>
      </c>
      <c r="LN191" s="9"/>
      <c r="LO191" s="19">
        <f t="shared" ca="1" si="1558"/>
        <v>70</v>
      </c>
      <c r="LP191" s="19">
        <f t="shared" ca="1" si="1561"/>
        <v>50</v>
      </c>
      <c r="LQ191" s="19">
        <f t="shared" ca="1" si="1561"/>
        <v>80</v>
      </c>
      <c r="LR191" s="19">
        <f t="shared" ca="1" si="1561"/>
        <v>50</v>
      </c>
      <c r="LS191" s="5" t="b" cm="1">
        <f t="array" aca="1" ref="LS191" ca="1">INDEX(i.meatgrid,$Q191,LS$7)</f>
        <v>1</v>
      </c>
      <c r="LT191" s="5" t="b" cm="1">
        <f t="array" aca="1" ref="LT191" ca="1">INDEX(i.meatgrid,$Q191,LT$7)</f>
        <v>0</v>
      </c>
      <c r="LU191" s="5" t="str" cm="1">
        <f t="array" aca="1" ref="LU191" ca="1">INDEX(i.meatgrid,$Q191,LU$7)</f>
        <v>-</v>
      </c>
      <c r="LV191" s="5" t="str" cm="1">
        <f t="array" aca="1" ref="LV191" ca="1">INDEX(i.meatgrid,$Q191,LV$7)</f>
        <v>-</v>
      </c>
      <c r="LW191" s="5">
        <f t="shared" si="1562"/>
        <v>1</v>
      </c>
      <c r="LX191" s="5">
        <f t="shared" si="1563"/>
        <v>1</v>
      </c>
      <c r="LY191" s="5" cm="1">
        <f t="array" aca="1" ref="LY191" ca="1">INDEX(i.meatgrid,$Q191,LY$7)</f>
        <v>1</v>
      </c>
      <c r="LZ191" s="5" cm="1">
        <f t="array" aca="1" ref="LZ191" ca="1">INDEX(i.meatgrid,$Q191,LZ$7)</f>
        <v>1</v>
      </c>
      <c r="MA191" s="5" cm="1">
        <f t="array" aca="1" ref="MA191" ca="1">INDEX(i.meatgrid,$Q191,MA$7)</f>
        <v>1</v>
      </c>
      <c r="MB191" s="5" cm="1">
        <f t="array" aca="1" ref="MB191" ca="1">INDEX(i.meatgrid,$Q191,MB$7)</f>
        <v>0</v>
      </c>
      <c r="MC191" s="5" cm="1">
        <f t="array" aca="1" ref="MC191" ca="1">INDEX(i.meatgrid,$Q191,MC$7)</f>
        <v>1</v>
      </c>
      <c r="MD191" s="5" cm="1">
        <f t="array" aca="1" ref="MD191" ca="1">INDEX(i.meatgrid,$Q191,MD$7)</f>
        <v>1</v>
      </c>
      <c r="ME191" s="5" cm="1">
        <f t="array" aca="1" ref="ME191" ca="1">INDEX(i.meatgrid,$Q191,ME$7)</f>
        <v>1</v>
      </c>
      <c r="MF191" s="5" cm="1">
        <f t="array" aca="1" ref="MF191" ca="1">INDEX(i.meatgrid,$Q191,MF$7)</f>
        <v>1</v>
      </c>
      <c r="MG191" s="5">
        <f t="shared" si="1564"/>
        <v>1</v>
      </c>
      <c r="MH191" s="9"/>
      <c r="MI191" s="19" t="b">
        <f t="shared" ca="1" si="1565"/>
        <v>0</v>
      </c>
      <c r="MJ191" s="19" t="b">
        <f t="shared" ca="1" si="1565"/>
        <v>0</v>
      </c>
      <c r="MK191" s="19">
        <f t="shared" ca="1" si="1565"/>
        <v>1</v>
      </c>
      <c r="ML191" s="19">
        <f t="shared" ca="1" si="1565"/>
        <v>0.75</v>
      </c>
      <c r="MM191" s="19">
        <f t="shared" ca="1" si="1565"/>
        <v>0.75</v>
      </c>
      <c r="MN191" s="19">
        <f t="shared" ca="1" si="1565"/>
        <v>0.8</v>
      </c>
      <c r="MO191" s="19">
        <f t="shared" ca="1" si="1565"/>
        <v>0.82499999999999996</v>
      </c>
      <c r="MP191" s="19">
        <f t="shared" ca="1" si="1565"/>
        <v>0.875</v>
      </c>
      <c r="MQ191" s="19">
        <f t="shared" ca="1" si="1565"/>
        <v>0.9</v>
      </c>
      <c r="MR191" s="19">
        <f t="shared" ca="1" si="1565"/>
        <v>1</v>
      </c>
      <c r="MS191" s="19">
        <f t="shared" ca="1" si="1565"/>
        <v>0.875</v>
      </c>
      <c r="MT191" s="19" t="b">
        <f t="shared" ca="1" si="1565"/>
        <v>1</v>
      </c>
      <c r="MU191" s="19">
        <f t="shared" ca="1" si="1565"/>
        <v>74.989999999999995</v>
      </c>
      <c r="MV191" s="19" t="str">
        <f t="shared" ca="1" si="1565"/>
        <v>-</v>
      </c>
      <c r="MW191" s="19" t="str">
        <f t="shared" ca="1" si="1565"/>
        <v>-</v>
      </c>
      <c r="MX191" s="19" t="str">
        <f t="shared" ca="1" si="1565"/>
        <v>-</v>
      </c>
      <c r="MY191" s="19" t="str">
        <f t="shared" ca="1" si="1566"/>
        <v>-</v>
      </c>
      <c r="MZ191" s="19" t="str">
        <f t="shared" ca="1" si="1566"/>
        <v>-</v>
      </c>
      <c r="NA191" s="19" t="str">
        <f t="shared" ca="1" si="1566"/>
        <v>-</v>
      </c>
      <c r="NB191" s="19" t="str">
        <f t="shared" ref="NB191:NQ217" ca="1" si="1573">OFFSET(NB$5,$B191,0)</f>
        <v>-</v>
      </c>
      <c r="NC191" s="19">
        <f t="shared" ca="1" si="1573"/>
        <v>36.99</v>
      </c>
      <c r="ND191" s="19">
        <f t="shared" ca="1" si="1573"/>
        <v>36.99</v>
      </c>
      <c r="NE191" s="19" t="str">
        <f t="shared" ca="1" si="1573"/>
        <v>-</v>
      </c>
      <c r="NF191" s="19" t="str">
        <f t="shared" ca="1" si="1573"/>
        <v>-</v>
      </c>
      <c r="NG191" s="19" t="str">
        <f t="shared" ca="1" si="1573"/>
        <v>-</v>
      </c>
      <c r="NH191" s="19" t="str">
        <f t="shared" ca="1" si="1573"/>
        <v>-</v>
      </c>
      <c r="NI191" s="19" t="str">
        <f t="shared" ca="1" si="1573"/>
        <v>-</v>
      </c>
      <c r="NJ191" s="19">
        <f t="shared" ca="1" si="1573"/>
        <v>49.99</v>
      </c>
      <c r="NK191" s="19">
        <f t="shared" ca="1" si="1573"/>
        <v>49.99</v>
      </c>
      <c r="NL191" s="19">
        <f t="shared" ca="1" si="1573"/>
        <v>49.99</v>
      </c>
      <c r="NM191" s="19">
        <f t="shared" ca="1" si="1573"/>
        <v>49.99</v>
      </c>
      <c r="NN191" s="19">
        <f t="shared" ca="1" si="1573"/>
        <v>49.99</v>
      </c>
      <c r="NO191" s="19">
        <f t="shared" ca="1" si="1573"/>
        <v>49.99</v>
      </c>
      <c r="NP191" s="19">
        <f t="shared" ca="1" si="1573"/>
        <v>49.99</v>
      </c>
      <c r="NQ191" s="19">
        <f t="shared" ca="1" si="1573"/>
        <v>49.99</v>
      </c>
      <c r="NR191" s="19">
        <f t="shared" ref="NR191:OG204" ca="1" si="1574">OFFSET(NR$5,$B191,0)</f>
        <v>412.99</v>
      </c>
      <c r="NS191" s="19">
        <f t="shared" ca="1" si="1574"/>
        <v>412.99</v>
      </c>
      <c r="NT191" s="19" t="str">
        <f t="shared" ca="1" si="1574"/>
        <v>-</v>
      </c>
      <c r="NU191" s="19" t="str">
        <f t="shared" ca="1" si="1574"/>
        <v>-</v>
      </c>
      <c r="NV191" s="19" t="str">
        <f t="shared" ca="1" si="1574"/>
        <v>-</v>
      </c>
      <c r="NW191" s="19" t="str">
        <f t="shared" ca="1" si="1574"/>
        <v>-</v>
      </c>
      <c r="NX191" s="19" t="str">
        <f t="shared" ca="1" si="1574"/>
        <v>-</v>
      </c>
      <c r="NY191" s="19">
        <f t="shared" ca="1" si="1574"/>
        <v>6.8900000000000006</v>
      </c>
      <c r="NZ191" s="19">
        <f t="shared" ca="1" si="1574"/>
        <v>6.8900000000000006</v>
      </c>
      <c r="OA191" s="19">
        <f t="shared" ca="1" si="1574"/>
        <v>6.8900000000000006</v>
      </c>
      <c r="OB191" s="19">
        <f t="shared" ca="1" si="1574"/>
        <v>6.8900000000000006</v>
      </c>
      <c r="OC191" s="19">
        <f t="shared" ca="1" si="1574"/>
        <v>6.8900000000000006</v>
      </c>
      <c r="OD191" s="19">
        <f t="shared" ca="1" si="1574"/>
        <v>6.8900000000000006</v>
      </c>
      <c r="OE191" s="19">
        <f t="shared" ca="1" si="1574"/>
        <v>6.8900000000000006</v>
      </c>
      <c r="OF191" s="19">
        <f t="shared" ca="1" si="1574"/>
        <v>6.8900000000000006</v>
      </c>
      <c r="OG191" s="19">
        <f t="shared" ca="1" si="1574"/>
        <v>346.99</v>
      </c>
      <c r="OH191" s="19">
        <f t="shared" ref="OH191:ON217" ca="1" si="1575">OFFSET(OH$5,$B191,0)</f>
        <v>346.99</v>
      </c>
      <c r="OI191" s="19" t="str">
        <f t="shared" ca="1" si="1575"/>
        <v>-</v>
      </c>
      <c r="OJ191" s="19" t="str">
        <f t="shared" ca="1" si="1575"/>
        <v>-</v>
      </c>
      <c r="OK191" s="19" t="str">
        <f t="shared" ca="1" si="1575"/>
        <v>-</v>
      </c>
      <c r="OL191" s="19" t="str">
        <f t="shared" ca="1" si="1575"/>
        <v>-</v>
      </c>
      <c r="OM191" s="19" t="str">
        <f t="shared" ca="1" si="1575"/>
        <v>-</v>
      </c>
      <c r="ON191" s="19">
        <f t="shared" ca="1" si="1575"/>
        <v>0</v>
      </c>
      <c r="OO191" s="24">
        <v>0</v>
      </c>
    </row>
    <row r="192" spans="1:405" outlineLevel="1">
      <c r="A192" s="21">
        <f t="shared" si="158"/>
        <v>187</v>
      </c>
      <c r="B192" s="21">
        <f t="shared" si="1567"/>
        <v>19</v>
      </c>
      <c r="C192">
        <v>112</v>
      </c>
      <c r="D192" s="144" t="str">
        <f t="shared" ca="1" si="1512"/>
        <v>GSM</v>
      </c>
      <c r="E192" t="b">
        <v>0</v>
      </c>
      <c r="F192" t="b">
        <v>0</v>
      </c>
      <c r="G192" t="b">
        <f t="shared" si="1568"/>
        <v>0</v>
      </c>
      <c r="H192" s="237">
        <f t="shared" ca="1" si="1569"/>
        <v>2</v>
      </c>
      <c r="I192" s="237">
        <f t="shared" ca="1" si="1569"/>
        <v>1</v>
      </c>
      <c r="J192" s="237" t="str">
        <f t="shared" ca="1" si="1569"/>
        <v/>
      </c>
      <c r="K192" s="237">
        <f t="shared" ca="1" si="1569"/>
        <v>2</v>
      </c>
      <c r="L192" s="237">
        <f t="shared" ca="1" si="1569"/>
        <v>2</v>
      </c>
      <c r="M192" s="237">
        <f t="shared" ca="1" si="1569"/>
        <v>2</v>
      </c>
      <c r="N192" s="237">
        <f t="shared" ca="1" si="1569"/>
        <v>3</v>
      </c>
      <c r="O192" s="237">
        <f t="shared" ca="1" si="1570"/>
        <v>1</v>
      </c>
      <c r="P192" s="237">
        <f t="shared" ca="1" si="1570"/>
        <v>1</v>
      </c>
      <c r="Q192" s="237">
        <f t="shared" ca="1" si="1570"/>
        <v>1</v>
      </c>
      <c r="R192" s="29">
        <v>1</v>
      </c>
      <c r="S192" s="29">
        <v>2</v>
      </c>
      <c r="T192" s="29">
        <v>1</v>
      </c>
      <c r="U192" s="218"/>
      <c r="V192" s="218"/>
      <c r="W192" s="182">
        <f t="array" ref="W192">MAX(W$22,MOD(W186+1*AND(R192:$V192=R$22:$V$22),W$23+1))</f>
        <v>0</v>
      </c>
      <c r="X192" s="218"/>
      <c r="Y192" s="218"/>
      <c r="Z192" s="218"/>
      <c r="AA192" s="218"/>
      <c r="AB192" s="218"/>
      <c r="AC192" s="218"/>
      <c r="AD192" s="218"/>
      <c r="AE192" s="218"/>
      <c r="AF192" s="144">
        <f ca="1">INDEX(CHOOSE($N192,DataAutumn!i.AdultDrys,DataWinter!i.AdultDrys,DataSpring!i.AdultDrys),1,$M192)</f>
        <v>3</v>
      </c>
      <c r="AG192" s="5">
        <f t="shared" ca="1" si="1513"/>
        <v>2</v>
      </c>
      <c r="AH192" s="5">
        <f t="shared" ca="1" si="1513"/>
        <v>0</v>
      </c>
      <c r="AI192" s="5">
        <f t="shared" ca="1" si="1514"/>
        <v>1</v>
      </c>
      <c r="AJ192" s="218"/>
      <c r="AK192" s="218"/>
      <c r="AL192" s="366" t="str">
        <f ca="1">TEXT(LEFT(OFFSET(AL192,-1,0),5)+1,"00000")&amp;MID(OFFSET(AL192,-1,0),6,FIND(" ",OFFSET(AL192,-1,0),7)-5)
&amp; $D192           &amp; " Day"&amp;INDEX(i.DOY,$N192,1)              &amp; IF($IG192=0," FWM","")&amp;IF($IG192=1," MWM","")&amp;IF($IG192=5," Mat","")&amp;IF($IH192=TRUE,"&amp;BBT","    ")
&amp;INDEX(DataMaster!$B$98:$B$104,$Q192,0)    &amp;IF(JL192," SR"&amp;JM192,"")&amp; " WP"&amp;TEXT($LW192*100,"000p")           &amp; " MP"&amp;TEXT($LX192*100,"000p")           &amp; " GP"&amp;TEXT($MG192*100,"000p")
&amp; " (F"&amp;3+COUNTIF($CV192:$CY192,TRUE)&amp;3&amp;"N"&amp;$DM192&amp;$DN192&amp;")"</f>
        <v>00003 DSP_ashley_lw GSM Day204 MWM    all grids SR12 WP100p MP075p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515"/>
        <v>0</v>
      </c>
      <c r="AY192" s="5" t="str">
        <f t="shared" ca="1" si="1515"/>
        <v>-</v>
      </c>
      <c r="AZ192" s="5" t="b">
        <f t="shared" ca="1" si="1515"/>
        <v>0</v>
      </c>
      <c r="BA192" s="5" t="b">
        <f t="shared" ca="1" si="1515"/>
        <v>1</v>
      </c>
      <c r="BB192" s="5" t="b">
        <f t="shared" ca="1" si="1515"/>
        <v>1</v>
      </c>
      <c r="BC192" s="144">
        <f t="shared" ca="1" si="1515"/>
        <v>0</v>
      </c>
      <c r="BD192" s="19" t="b">
        <f t="shared" ca="1" si="1516"/>
        <v>1</v>
      </c>
      <c r="BE192" s="9"/>
      <c r="BF192" s="5" t="str">
        <f t="shared" ca="1" si="1517"/>
        <v>-</v>
      </c>
      <c r="BG192" s="19" t="str">
        <f t="shared" ca="1" si="1518"/>
        <v>-</v>
      </c>
      <c r="BH192" s="19" t="str">
        <f t="shared" ca="1" si="1518"/>
        <v>-</v>
      </c>
      <c r="BI192" s="19" t="str">
        <f t="shared" ca="1" si="1518"/>
        <v>-</v>
      </c>
      <c r="BJ192" s="5" t="str">
        <f t="shared" ca="1" si="1519"/>
        <v>-</v>
      </c>
      <c r="BK192" s="19" t="str">
        <f t="shared" ca="1" si="1520"/>
        <v>-</v>
      </c>
      <c r="BL192" s="5" t="str">
        <f t="shared" ca="1" si="1521"/>
        <v>-</v>
      </c>
      <c r="BM192" s="19" t="str">
        <f t="shared" ca="1" si="1522"/>
        <v>-</v>
      </c>
      <c r="BN192" s="19" t="str">
        <f t="shared" ca="1" si="1522"/>
        <v>-</v>
      </c>
      <c r="BO192" s="19" t="str">
        <f t="shared" ca="1" si="1522"/>
        <v>-</v>
      </c>
      <c r="BP192" s="5" t="str">
        <f t="shared" ca="1" si="1523"/>
        <v>-</v>
      </c>
      <c r="BQ192" s="9"/>
      <c r="BR192" s="5" t="b">
        <f t="shared" ca="1" si="1524"/>
        <v>0</v>
      </c>
      <c r="BS192" s="5" t="str">
        <f t="shared" ca="1" si="1525"/>
        <v>-</v>
      </c>
      <c r="BT192" s="5" t="str">
        <f t="shared" ca="1" si="1526"/>
        <v>-</v>
      </c>
      <c r="BU192" s="5" t="str">
        <f t="shared" ca="1" si="1526"/>
        <v>-</v>
      </c>
      <c r="BV192" s="5" t="str">
        <f t="shared" ca="1" si="1526"/>
        <v>-</v>
      </c>
      <c r="BW192" s="5" t="str">
        <f t="shared" ca="1" si="1526"/>
        <v>-</v>
      </c>
      <c r="BX192" s="5" t="str">
        <f t="shared" ca="1" si="1526"/>
        <v>-</v>
      </c>
      <c r="BY192" s="5" t="str">
        <f t="shared" ca="1" si="1526"/>
        <v>-</v>
      </c>
      <c r="BZ192" s="5" t="str">
        <f t="shared" ca="1" si="1526"/>
        <v>-</v>
      </c>
      <c r="CA192" s="5" t="str">
        <f t="shared" ca="1" si="1526"/>
        <v>-</v>
      </c>
      <c r="CB192" s="9"/>
      <c r="CC192" s="237" t="b">
        <f t="shared" ca="1" si="1571"/>
        <v>1</v>
      </c>
      <c r="CD192" s="237" t="b">
        <f t="shared" ca="1" si="1571"/>
        <v>1</v>
      </c>
      <c r="CE192" s="237" t="b">
        <f t="shared" ca="1" si="1571"/>
        <v>1</v>
      </c>
      <c r="CF192" s="12">
        <v>203</v>
      </c>
      <c r="CG192" s="144" t="b">
        <f t="shared" ca="1" si="1572"/>
        <v>0</v>
      </c>
      <c r="CH192" s="12" t="s">
        <v>34</v>
      </c>
      <c r="CI192" s="19" t="str">
        <f t="shared" ca="1" si="1527"/>
        <v>-</v>
      </c>
      <c r="CJ192" s="19" t="str">
        <f t="shared" ca="1" si="1527"/>
        <v>-</v>
      </c>
      <c r="CK192" s="19" t="str">
        <f t="shared" ca="1" si="1527"/>
        <v>-</v>
      </c>
      <c r="CL192" s="19">
        <f t="shared" ca="1" si="1527"/>
        <v>1</v>
      </c>
      <c r="CM192" s="19">
        <f t="shared" ca="1" si="1527"/>
        <v>1</v>
      </c>
      <c r="CN192" s="9"/>
      <c r="CO192" s="444">
        <f t="shared" ca="1" si="1528"/>
        <v>652</v>
      </c>
      <c r="CP192" s="444">
        <f t="shared" ca="1" si="1528"/>
        <v>686</v>
      </c>
      <c r="CQ192" s="444">
        <f t="shared" ca="1" si="1528"/>
        <v>721</v>
      </c>
      <c r="CR192" s="152">
        <f t="shared" ca="1" si="1529"/>
        <v>378</v>
      </c>
      <c r="CS192" s="152">
        <f t="shared" ca="1" si="1529"/>
        <v>413</v>
      </c>
      <c r="CT192" s="152">
        <f t="shared" ca="1" si="1529"/>
        <v>448</v>
      </c>
      <c r="CU192" s="19" t="str">
        <f t="shared" ca="1" si="1530"/>
        <v>-</v>
      </c>
      <c r="CV192" s="19" t="str">
        <f t="shared" ca="1" si="1530"/>
        <v>-</v>
      </c>
      <c r="CW192" s="19" t="str">
        <f t="shared" ca="1" si="1530"/>
        <v>-</v>
      </c>
      <c r="CX192" s="19" t="str">
        <f t="shared" ca="1" si="1530"/>
        <v>-</v>
      </c>
      <c r="CY192" s="19" t="str">
        <f t="shared" ca="1" si="1530"/>
        <v>-</v>
      </c>
      <c r="CZ192" s="19" t="b">
        <f t="shared" ca="1" si="1530"/>
        <v>1</v>
      </c>
      <c r="DA192" s="19">
        <f t="shared" ca="1" si="1530"/>
        <v>0</v>
      </c>
      <c r="DB192" s="19">
        <f t="shared" ca="1" si="1530"/>
        <v>0</v>
      </c>
      <c r="DC192" s="19">
        <f t="shared" ca="1" si="1530"/>
        <v>0</v>
      </c>
      <c r="DD192" s="19">
        <f t="shared" ca="1" si="1530"/>
        <v>0</v>
      </c>
      <c r="DE192" s="19">
        <f t="shared" ca="1" si="1530"/>
        <v>0</v>
      </c>
      <c r="DF192" s="19">
        <f t="shared" ca="1" si="1530"/>
        <v>0</v>
      </c>
      <c r="DG192" s="19">
        <f t="shared" ca="1" si="1530"/>
        <v>0</v>
      </c>
      <c r="DH192" s="19">
        <f t="shared" ca="1" si="1530"/>
        <v>0</v>
      </c>
      <c r="DI192" s="19">
        <f t="shared" ca="1" si="1530"/>
        <v>0</v>
      </c>
      <c r="DJ192" s="19">
        <f t="shared" ca="1" si="1530"/>
        <v>0</v>
      </c>
      <c r="DK192" s="19">
        <f t="shared" ca="1" si="1531"/>
        <v>0</v>
      </c>
      <c r="DL192" s="19">
        <f t="shared" ca="1" si="1531"/>
        <v>0</v>
      </c>
      <c r="DM192" s="19">
        <f t="shared" ca="1" si="1531"/>
        <v>1</v>
      </c>
      <c r="DN192" s="19">
        <f t="shared" ca="1" si="1531"/>
        <v>1</v>
      </c>
      <c r="DO192" s="19">
        <f t="shared" ca="1" si="1531"/>
        <v>0</v>
      </c>
      <c r="DP192" s="19" t="str">
        <f t="shared" ca="1" si="1531"/>
        <v>-</v>
      </c>
      <c r="DQ192" s="19" t="str">
        <f t="shared" ca="1" si="1531"/>
        <v>-</v>
      </c>
      <c r="DR192" s="19" t="str">
        <f t="shared" ca="1" si="1531"/>
        <v>-</v>
      </c>
      <c r="DS192" s="19" t="str">
        <f t="shared" ca="1" si="1531"/>
        <v>-</v>
      </c>
      <c r="DT192" s="19" t="str">
        <f t="shared" ca="1" si="1531"/>
        <v>-</v>
      </c>
      <c r="DU192" s="19">
        <f t="shared" ca="1" si="1531"/>
        <v>0</v>
      </c>
      <c r="DV192" s="19" t="str">
        <f t="shared" ca="1" si="1531"/>
        <v>-</v>
      </c>
      <c r="DW192" s="19" t="str">
        <f t="shared" ca="1" si="1531"/>
        <v>-</v>
      </c>
      <c r="DX192" s="19" t="str">
        <f t="shared" ca="1" si="1531"/>
        <v>-</v>
      </c>
      <c r="DY192" s="19" t="str">
        <f t="shared" ca="1" si="1531"/>
        <v>-</v>
      </c>
      <c r="DZ192" s="19" t="str">
        <f t="shared" ca="1" si="1531"/>
        <v>-</v>
      </c>
      <c r="EA192" s="19" t="str">
        <f t="shared" ca="1" si="1531"/>
        <v>-</v>
      </c>
      <c r="EB192" s="19" t="str">
        <f t="shared" ca="1" si="1531"/>
        <v>-</v>
      </c>
      <c r="EC192" s="19" t="str">
        <f t="shared" ca="1" si="1531"/>
        <v>-</v>
      </c>
      <c r="ED192" s="19">
        <f t="shared" ca="1" si="1531"/>
        <v>0</v>
      </c>
      <c r="EE192" s="444">
        <f t="shared" ca="1" si="1532"/>
        <v>0</v>
      </c>
      <c r="EF192" s="444">
        <f t="shared" ca="1" si="1532"/>
        <v>0</v>
      </c>
      <c r="EG192" s="124">
        <f t="shared" ca="1" si="1533"/>
        <v>0</v>
      </c>
      <c r="EH192" s="124">
        <f t="shared" ca="1" si="1533"/>
        <v>0</v>
      </c>
      <c r="EI192" s="124">
        <f t="shared" ca="1" si="1533"/>
        <v>0</v>
      </c>
      <c r="EJ192" s="124">
        <f t="shared" ca="1" si="1533"/>
        <v>0</v>
      </c>
      <c r="EK192" s="124">
        <f t="shared" ca="1" si="1533"/>
        <v>0</v>
      </c>
      <c r="EL192" s="124">
        <f t="shared" ca="1" si="1533"/>
        <v>0</v>
      </c>
      <c r="EM192" s="124">
        <f t="shared" ca="1" si="1533"/>
        <v>0</v>
      </c>
      <c r="EN192" s="124">
        <f t="shared" ca="1" si="1533"/>
        <v>0</v>
      </c>
      <c r="EO192" s="124">
        <f t="shared" ca="1" si="1533"/>
        <v>0</v>
      </c>
      <c r="EP192" s="124">
        <f t="shared" ca="1" si="1533"/>
        <v>0</v>
      </c>
      <c r="EQ192" s="124">
        <f t="shared" ca="1" si="1533"/>
        <v>0</v>
      </c>
      <c r="ER192" s="124">
        <f t="shared" ca="1" si="1533"/>
        <v>0</v>
      </c>
      <c r="ES192" s="124">
        <f t="shared" ca="1" si="1533"/>
        <v>0</v>
      </c>
      <c r="ET192" s="124">
        <f t="shared" ca="1" si="1533"/>
        <v>0</v>
      </c>
      <c r="EU192" s="124">
        <f t="shared" ca="1" si="1533"/>
        <v>0</v>
      </c>
      <c r="EV192" s="124">
        <f t="shared" ca="1" si="1533"/>
        <v>0</v>
      </c>
      <c r="EW192" s="124">
        <f t="shared" ca="1" si="1534"/>
        <v>0</v>
      </c>
      <c r="EX192" s="124">
        <f t="shared" ca="1" si="1534"/>
        <v>0</v>
      </c>
      <c r="EY192" s="554">
        <f t="shared" ca="1" si="1535"/>
        <v>0</v>
      </c>
      <c r="EZ192" s="554">
        <f t="shared" ca="1" si="1535"/>
        <v>0</v>
      </c>
      <c r="FA192" s="554">
        <f t="shared" ca="1" si="1535"/>
        <v>0</v>
      </c>
      <c r="FB192" s="125">
        <f t="shared" ca="1" si="1535"/>
        <v>0</v>
      </c>
      <c r="FC192" s="125">
        <f t="shared" ca="1" si="1535"/>
        <v>0</v>
      </c>
      <c r="FD192" s="125">
        <f t="shared" ca="1" si="1535"/>
        <v>0</v>
      </c>
      <c r="FE192" s="125">
        <f t="shared" ca="1" si="1535"/>
        <v>0</v>
      </c>
      <c r="FF192" s="125">
        <f t="shared" ca="1" si="1535"/>
        <v>0</v>
      </c>
      <c r="FG192" s="125">
        <f t="shared" ca="1" si="1535"/>
        <v>0</v>
      </c>
      <c r="FH192" s="125">
        <f t="shared" ca="1" si="1535"/>
        <v>0</v>
      </c>
      <c r="FI192" s="125">
        <f t="shared" ca="1" si="1535"/>
        <v>0</v>
      </c>
      <c r="FJ192" s="125">
        <f t="shared" ca="1" si="1535"/>
        <v>0</v>
      </c>
      <c r="FK192" s="125">
        <f t="shared" ca="1" si="1535"/>
        <v>0</v>
      </c>
      <c r="FL192" s="125">
        <f t="shared" ca="1" si="1535"/>
        <v>0</v>
      </c>
      <c r="FM192" s="125">
        <f t="shared" ca="1" si="1535"/>
        <v>0</v>
      </c>
      <c r="FN192" s="125">
        <f t="shared" ca="1" si="1535"/>
        <v>0</v>
      </c>
      <c r="FO192" s="124">
        <f t="shared" ca="1" si="1536"/>
        <v>0</v>
      </c>
      <c r="FP192" s="124">
        <f t="shared" ca="1" si="1536"/>
        <v>0</v>
      </c>
      <c r="FQ192" s="124">
        <f t="shared" ca="1" si="1536"/>
        <v>0</v>
      </c>
      <c r="FR192" s="124">
        <f t="shared" ca="1" si="1536"/>
        <v>0</v>
      </c>
      <c r="FS192" s="124">
        <f t="shared" ca="1" si="1536"/>
        <v>0</v>
      </c>
      <c r="FT192" s="124">
        <f t="shared" ca="1" si="1536"/>
        <v>0</v>
      </c>
      <c r="FU192" s="124">
        <f t="shared" ca="1" si="1536"/>
        <v>0</v>
      </c>
      <c r="FV192" s="124">
        <f t="shared" ca="1" si="1536"/>
        <v>0</v>
      </c>
      <c r="FW192" s="124">
        <f t="shared" ca="1" si="1536"/>
        <v>0</v>
      </c>
      <c r="FX192" s="124">
        <f t="shared" ca="1" si="1536"/>
        <v>0</v>
      </c>
      <c r="FY192" s="124">
        <f t="shared" ca="1" si="1536"/>
        <v>0</v>
      </c>
      <c r="FZ192" s="124">
        <f t="shared" ca="1" si="1536"/>
        <v>0</v>
      </c>
      <c r="GA192" s="124">
        <f t="shared" ca="1" si="1536"/>
        <v>0</v>
      </c>
      <c r="GB192" s="124">
        <f t="shared" ca="1" si="1536"/>
        <v>0</v>
      </c>
      <c r="GC192" s="124">
        <f t="shared" ca="1" si="1536"/>
        <v>0</v>
      </c>
      <c r="GD192" s="124">
        <f t="shared" ca="1" si="1536"/>
        <v>0</v>
      </c>
      <c r="GE192" s="124">
        <f t="shared" ca="1" si="1537"/>
        <v>0</v>
      </c>
      <c r="GF192" s="124">
        <f t="shared" ca="1" si="1537"/>
        <v>0</v>
      </c>
      <c r="GG192" s="554">
        <f t="shared" ca="1" si="1538"/>
        <v>0</v>
      </c>
      <c r="GH192" s="554">
        <f t="shared" ca="1" si="1538"/>
        <v>0</v>
      </c>
      <c r="GI192" s="554">
        <f t="shared" ca="1" si="1538"/>
        <v>0</v>
      </c>
      <c r="GJ192" s="125">
        <f t="shared" ca="1" si="1539"/>
        <v>0</v>
      </c>
      <c r="GK192" s="125">
        <f t="shared" ca="1" si="1539"/>
        <v>0</v>
      </c>
      <c r="GL192" s="125">
        <f t="shared" ca="1" si="1539"/>
        <v>0</v>
      </c>
      <c r="GM192" s="125">
        <f t="shared" ca="1" si="1539"/>
        <v>0</v>
      </c>
      <c r="GN192" s="125">
        <f t="shared" ca="1" si="1539"/>
        <v>0</v>
      </c>
      <c r="GO192" s="125">
        <f t="shared" ca="1" si="1539"/>
        <v>0</v>
      </c>
      <c r="GP192" s="125">
        <f t="shared" ca="1" si="1539"/>
        <v>0</v>
      </c>
      <c r="GQ192" s="125">
        <f t="shared" ca="1" si="1539"/>
        <v>0</v>
      </c>
      <c r="GR192" s="125">
        <f t="shared" ca="1" si="1539"/>
        <v>0</v>
      </c>
      <c r="GS192" s="125">
        <f t="shared" ca="1" si="1539"/>
        <v>0</v>
      </c>
      <c r="GT192" s="125">
        <f t="shared" ca="1" si="1539"/>
        <v>0</v>
      </c>
      <c r="GU192" s="125">
        <f t="shared" ca="1" si="1539"/>
        <v>0</v>
      </c>
      <c r="GV192" s="125">
        <f t="shared" ca="1" si="1539"/>
        <v>0</v>
      </c>
      <c r="GW192" s="124">
        <f t="shared" ca="1" si="1540"/>
        <v>0</v>
      </c>
      <c r="GX192" s="124">
        <f t="shared" ca="1" si="1540"/>
        <v>0</v>
      </c>
      <c r="GY192" s="124">
        <f t="shared" ca="1" si="1540"/>
        <v>0</v>
      </c>
      <c r="GZ192" s="124">
        <f t="shared" ca="1" si="1540"/>
        <v>0</v>
      </c>
      <c r="HA192" s="124">
        <f t="shared" ca="1" si="1540"/>
        <v>0</v>
      </c>
      <c r="HB192" s="124">
        <f t="shared" ca="1" si="1540"/>
        <v>0</v>
      </c>
      <c r="HC192" s="124">
        <f t="shared" ca="1" si="1540"/>
        <v>0</v>
      </c>
      <c r="HD192" s="124">
        <f t="shared" ca="1" si="1540"/>
        <v>0</v>
      </c>
      <c r="HE192" s="124">
        <f t="shared" ca="1" si="1540"/>
        <v>0</v>
      </c>
      <c r="HF192" s="124">
        <f t="shared" ca="1" si="1540"/>
        <v>0</v>
      </c>
      <c r="HG192" s="124">
        <f t="shared" ca="1" si="1540"/>
        <v>0</v>
      </c>
      <c r="HH192" s="124">
        <f t="shared" ca="1" si="1540"/>
        <v>0</v>
      </c>
      <c r="HI192" s="124">
        <f t="shared" ca="1" si="1540"/>
        <v>0</v>
      </c>
      <c r="HJ192" s="124">
        <f t="shared" ca="1" si="1540"/>
        <v>0</v>
      </c>
      <c r="HK192" s="124">
        <f t="shared" ca="1" si="1540"/>
        <v>0</v>
      </c>
      <c r="HL192" s="124">
        <f t="shared" ca="1" si="1540"/>
        <v>0</v>
      </c>
      <c r="HM192" s="124">
        <f t="shared" ca="1" si="1541"/>
        <v>0</v>
      </c>
      <c r="HN192" s="124">
        <f t="shared" ca="1" si="1541"/>
        <v>0</v>
      </c>
      <c r="HO192" s="554">
        <f t="shared" ca="1" si="1542"/>
        <v>0</v>
      </c>
      <c r="HP192" s="554">
        <f t="shared" ca="1" si="1542"/>
        <v>0</v>
      </c>
      <c r="HQ192" s="554">
        <f t="shared" ca="1" si="1542"/>
        <v>0</v>
      </c>
      <c r="HR192" s="125">
        <f t="shared" ca="1" si="1543"/>
        <v>0</v>
      </c>
      <c r="HS192" s="125">
        <f t="shared" ca="1" si="1543"/>
        <v>0</v>
      </c>
      <c r="HT192" s="125">
        <f t="shared" ca="1" si="1543"/>
        <v>0</v>
      </c>
      <c r="HU192" s="125">
        <f t="shared" ca="1" si="1543"/>
        <v>0</v>
      </c>
      <c r="HV192" s="125">
        <f t="shared" ca="1" si="1543"/>
        <v>0</v>
      </c>
      <c r="HW192" s="125">
        <f t="shared" ca="1" si="1543"/>
        <v>0</v>
      </c>
      <c r="HX192" s="125">
        <f t="shared" ca="1" si="1543"/>
        <v>0</v>
      </c>
      <c r="HY192" s="125">
        <f t="shared" ca="1" si="1543"/>
        <v>0</v>
      </c>
      <c r="HZ192" s="125">
        <f t="shared" ca="1" si="1543"/>
        <v>0</v>
      </c>
      <c r="IA192" s="125">
        <f t="shared" ca="1" si="1543"/>
        <v>0</v>
      </c>
      <c r="IB192" s="125">
        <f t="shared" ca="1" si="1543"/>
        <v>0</v>
      </c>
      <c r="IC192" s="125">
        <f t="shared" ca="1" si="1543"/>
        <v>0</v>
      </c>
      <c r="ID192" s="125">
        <f t="shared" ca="1" si="1543"/>
        <v>0</v>
      </c>
      <c r="IE192" s="5">
        <f t="shared" ca="1" si="1544"/>
        <v>67</v>
      </c>
      <c r="IF192" s="9"/>
      <c r="IG192" s="5">
        <f t="shared" ca="1" si="1545"/>
        <v>1</v>
      </c>
      <c r="IH192" s="5" t="b">
        <f t="shared" ca="1" si="1545"/>
        <v>0</v>
      </c>
      <c r="II192" s="19">
        <f t="shared" ca="1" si="1546"/>
        <v>0</v>
      </c>
      <c r="IJ192" s="5">
        <f t="shared" ca="1" si="1545"/>
        <v>55</v>
      </c>
      <c r="IK192" s="5" cm="1">
        <f t="array" ref="IK192">INDEX(i.pi_yatf,$X192+1,IK$7)</f>
        <v>1</v>
      </c>
      <c r="IL192" s="19">
        <f t="shared" ca="1" si="1547"/>
        <v>0</v>
      </c>
      <c r="IM192" s="19">
        <f t="shared" ca="1" si="1547"/>
        <v>0</v>
      </c>
      <c r="IN192" s="19">
        <f t="shared" ca="1" si="1547"/>
        <v>0</v>
      </c>
      <c r="IO192" s="19">
        <f t="shared" ca="1" si="1547"/>
        <v>0</v>
      </c>
      <c r="IP192" s="19">
        <f t="shared" ca="1" si="1547"/>
        <v>0</v>
      </c>
      <c r="IQ192" s="19">
        <f t="shared" ca="1" si="1547"/>
        <v>0</v>
      </c>
      <c r="IR192" s="19">
        <f t="shared" ca="1" si="1547"/>
        <v>0</v>
      </c>
      <c r="IS192" s="19">
        <f t="shared" ca="1" si="1547"/>
        <v>0</v>
      </c>
      <c r="IT192" s="19">
        <f t="shared" ca="1" si="1547"/>
        <v>0</v>
      </c>
      <c r="IU192" s="19">
        <f t="shared" ca="1" si="1547"/>
        <v>0</v>
      </c>
      <c r="IV192" s="19">
        <f t="shared" ca="1" si="1547"/>
        <v>0</v>
      </c>
      <c r="IW192" s="19">
        <f t="shared" ca="1" si="1547"/>
        <v>0</v>
      </c>
      <c r="IX192" s="19">
        <f t="shared" ca="1" si="1547"/>
        <v>0</v>
      </c>
      <c r="IY192" s="19">
        <f t="shared" ca="1" si="1547"/>
        <v>0</v>
      </c>
      <c r="IZ192" s="19">
        <f t="shared" ca="1" si="1547"/>
        <v>0</v>
      </c>
      <c r="JA192" s="19">
        <f t="shared" ca="1" si="1547"/>
        <v>0</v>
      </c>
      <c r="JB192" s="19">
        <f t="shared" ca="1" si="1547"/>
        <v>0</v>
      </c>
      <c r="JC192" s="19">
        <f t="shared" ca="1" si="1547"/>
        <v>0</v>
      </c>
      <c r="JD192" s="19">
        <f t="shared" ca="1" si="1547"/>
        <v>0</v>
      </c>
      <c r="JE192" s="19">
        <f t="shared" ca="1" si="1547"/>
        <v>0</v>
      </c>
      <c r="JF192" s="19">
        <f t="shared" ca="1" si="1547"/>
        <v>0</v>
      </c>
      <c r="JG192" s="19">
        <f t="shared" ca="1" si="1547"/>
        <v>1</v>
      </c>
      <c r="JH192" s="19">
        <f t="shared" ca="1" si="1547"/>
        <v>0</v>
      </c>
      <c r="JI192" s="19">
        <f t="shared" ca="1" si="1547"/>
        <v>1</v>
      </c>
      <c r="JJ192" s="9"/>
      <c r="JK192" s="5" t="b">
        <f t="shared" ca="1" si="1548"/>
        <v>0</v>
      </c>
      <c r="JL192" s="477" t="b">
        <v>1</v>
      </c>
      <c r="JM192" s="477">
        <v>12</v>
      </c>
      <c r="JN192" s="5" t="b">
        <f t="shared" ca="1" si="1549"/>
        <v>0</v>
      </c>
      <c r="JO192" s="5" t="b">
        <f t="shared" ca="1" si="1549"/>
        <v>0</v>
      </c>
      <c r="JP192" s="5" t="b">
        <f t="shared" ca="1" si="1549"/>
        <v>1</v>
      </c>
      <c r="JQ192" s="144">
        <f t="shared" ca="1" si="1550"/>
        <v>1</v>
      </c>
      <c r="JR192" s="144">
        <f t="shared" ca="1" si="1550"/>
        <v>1</v>
      </c>
      <c r="JS192" s="5" t="b">
        <f t="shared" ca="1" si="1551"/>
        <v>0</v>
      </c>
      <c r="JT192" s="5" t="b">
        <f t="shared" ca="1" si="1551"/>
        <v>1</v>
      </c>
      <c r="JU192" s="5" t="b">
        <f t="shared" ca="1" si="1551"/>
        <v>1</v>
      </c>
      <c r="JV192" s="5" t="b">
        <f t="shared" ca="1" si="1551"/>
        <v>0</v>
      </c>
      <c r="JW192" s="5">
        <f t="shared" ca="1" si="1552"/>
        <v>1</v>
      </c>
      <c r="JX192" s="5">
        <f t="shared" ca="1" si="1552"/>
        <v>0</v>
      </c>
      <c r="JY192" s="5" t="b">
        <f t="shared" ca="1" si="1553"/>
        <v>0</v>
      </c>
      <c r="JZ192" s="5" t="str" cm="1">
        <f t="array" aca="1" ref="JZ192" ca="1">IF(OR(KA192:KH192&lt;&gt;"-"),TRUE,"-")</f>
        <v>-</v>
      </c>
      <c r="KA192" s="19" t="str">
        <f t="shared" ca="1" si="1554"/>
        <v>-</v>
      </c>
      <c r="KB192" s="19" t="str">
        <f t="shared" ca="1" si="1554"/>
        <v>-</v>
      </c>
      <c r="KC192" s="19" t="str">
        <f t="shared" ca="1" si="1554"/>
        <v>-</v>
      </c>
      <c r="KD192" s="19" t="str">
        <f t="shared" ca="1" si="1554"/>
        <v>-</v>
      </c>
      <c r="KE192" s="19" t="str">
        <f t="shared" ca="1" si="1554"/>
        <v>-</v>
      </c>
      <c r="KF192" s="19" t="str">
        <f t="shared" ca="1" si="1554"/>
        <v>-</v>
      </c>
      <c r="KG192" s="19" t="str">
        <f t="shared" ca="1" si="1554"/>
        <v>-</v>
      </c>
      <c r="KH192" s="19" t="str">
        <f t="shared" ca="1" si="1554"/>
        <v>-</v>
      </c>
      <c r="KI192" s="5" t="b">
        <f t="array" aca="1" ref="KI192" ca="1">IF(OR(KJ192:KP192&lt;&gt;"-"),TRUE,"-")</f>
        <v>1</v>
      </c>
      <c r="KJ192" s="19">
        <f t="shared" ca="1" si="1555"/>
        <v>0</v>
      </c>
      <c r="KK192" s="19" t="str">
        <f t="shared" ca="1" si="1555"/>
        <v>-</v>
      </c>
      <c r="KL192" s="19">
        <f t="shared" ca="1" si="1555"/>
        <v>999999</v>
      </c>
      <c r="KM192" s="19">
        <f t="shared" ca="1" si="1555"/>
        <v>999999</v>
      </c>
      <c r="KN192" s="19">
        <f t="shared" ca="1" si="1555"/>
        <v>999999</v>
      </c>
      <c r="KO192" s="19">
        <f t="shared" ca="1" si="1555"/>
        <v>999999</v>
      </c>
      <c r="KP192" s="19">
        <f t="shared" ca="1" si="1555"/>
        <v>999999</v>
      </c>
      <c r="KQ192" s="19" t="str">
        <f t="shared" ca="1" si="1555"/>
        <v>-</v>
      </c>
      <c r="KR192" s="19" t="str">
        <f t="shared" ca="1" si="1555"/>
        <v>-</v>
      </c>
      <c r="KS192" s="19" t="str">
        <f t="shared" ca="1" si="1555"/>
        <v>-</v>
      </c>
      <c r="KT192" s="19" t="b">
        <f t="shared" ca="1" si="1556"/>
        <v>1</v>
      </c>
      <c r="KU192" s="19">
        <f t="shared" ca="1" si="1556"/>
        <v>0</v>
      </c>
      <c r="KV192" s="5" t="str">
        <f t="shared" ca="1" si="1557"/>
        <v>-</v>
      </c>
      <c r="KW192" s="5" t="str">
        <f t="shared" ca="1" si="1557"/>
        <v>-</v>
      </c>
      <c r="KX192" s="5" t="str">
        <f t="shared" ca="1" si="1557"/>
        <v>-</v>
      </c>
      <c r="KY192" s="5" t="str">
        <f t="shared" ca="1" si="1557"/>
        <v>-</v>
      </c>
      <c r="KZ192" s="19" t="str">
        <f t="shared" ca="1" si="1558"/>
        <v>-</v>
      </c>
      <c r="LA192" s="19" t="str">
        <f t="shared" ca="1" si="1558"/>
        <v>-</v>
      </c>
      <c r="LB192" s="19" t="str">
        <f t="shared" ca="1" si="1558"/>
        <v>-</v>
      </c>
      <c r="LC192" s="19" t="str">
        <f t="shared" ca="1" si="1558"/>
        <v>-</v>
      </c>
      <c r="LD192" s="19" t="str">
        <f t="shared" ca="1" si="1558"/>
        <v>-</v>
      </c>
      <c r="LE192" s="19" t="str">
        <f t="shared" ca="1" si="1558"/>
        <v>-</v>
      </c>
      <c r="LF192" s="19" t="str">
        <f t="shared" ca="1" si="1558"/>
        <v>-</v>
      </c>
      <c r="LG192" s="5" t="str">
        <f t="shared" ca="1" si="1559"/>
        <v>-</v>
      </c>
      <c r="LH192" s="5">
        <f t="shared" ca="1" si="1559"/>
        <v>500</v>
      </c>
      <c r="LI192" s="5">
        <f t="shared" ca="1" si="1559"/>
        <v>500</v>
      </c>
      <c r="LJ192" s="5" t="str">
        <f t="shared" ca="1" si="1559"/>
        <v>-</v>
      </c>
      <c r="LK192" s="5" t="str" cm="1">
        <f t="array" aca="1" ref="LK192" ca="1">INDEX(i.meatgrid,$Q192,LK$7)</f>
        <v>-</v>
      </c>
      <c r="LL192" s="5" t="str">
        <f t="shared" ca="1" si="1559"/>
        <v>-</v>
      </c>
      <c r="LM192" s="5">
        <f t="shared" ca="1" si="1560"/>
        <v>1</v>
      </c>
      <c r="LN192" s="9"/>
      <c r="LO192" s="19">
        <f t="shared" ca="1" si="1558"/>
        <v>70</v>
      </c>
      <c r="LP192" s="19">
        <f t="shared" ca="1" si="1561"/>
        <v>50</v>
      </c>
      <c r="LQ192" s="19">
        <f t="shared" ca="1" si="1561"/>
        <v>80</v>
      </c>
      <c r="LR192" s="19">
        <f t="shared" ca="1" si="1561"/>
        <v>50</v>
      </c>
      <c r="LS192" s="5" t="b" cm="1">
        <f t="array" aca="1" ref="LS192" ca="1">INDEX(i.meatgrid,$Q192,LS$7)</f>
        <v>1</v>
      </c>
      <c r="LT192" s="5" t="b" cm="1">
        <f t="array" aca="1" ref="LT192" ca="1">INDEX(i.meatgrid,$Q192,LT$7)</f>
        <v>0</v>
      </c>
      <c r="LU192" s="5" t="str" cm="1">
        <f t="array" aca="1" ref="LU192" ca="1">INDEX(i.meatgrid,$Q192,LU$7)</f>
        <v>-</v>
      </c>
      <c r="LV192" s="5" t="str" cm="1">
        <f t="array" aca="1" ref="LV192" ca="1">INDEX(i.meatgrid,$Q192,LV$7)</f>
        <v>-</v>
      </c>
      <c r="LW192" s="5">
        <f t="shared" si="1562"/>
        <v>1</v>
      </c>
      <c r="LX192" s="5">
        <f t="shared" si="1563"/>
        <v>0.75</v>
      </c>
      <c r="LY192" s="5" cm="1">
        <f t="array" aca="1" ref="LY192" ca="1">INDEX(i.meatgrid,$Q192,LY$7)</f>
        <v>1</v>
      </c>
      <c r="LZ192" s="5" cm="1">
        <f t="array" aca="1" ref="LZ192" ca="1">INDEX(i.meatgrid,$Q192,LZ$7)</f>
        <v>1</v>
      </c>
      <c r="MA192" s="5" cm="1">
        <f t="array" aca="1" ref="MA192" ca="1">INDEX(i.meatgrid,$Q192,MA$7)</f>
        <v>1</v>
      </c>
      <c r="MB192" s="5" cm="1">
        <f t="array" aca="1" ref="MB192" ca="1">INDEX(i.meatgrid,$Q192,MB$7)</f>
        <v>0</v>
      </c>
      <c r="MC192" s="5" cm="1">
        <f t="array" aca="1" ref="MC192" ca="1">INDEX(i.meatgrid,$Q192,MC$7)</f>
        <v>1</v>
      </c>
      <c r="MD192" s="5" cm="1">
        <f t="array" aca="1" ref="MD192" ca="1">INDEX(i.meatgrid,$Q192,MD$7)</f>
        <v>1</v>
      </c>
      <c r="ME192" s="5" cm="1">
        <f t="array" aca="1" ref="ME192" ca="1">INDEX(i.meatgrid,$Q192,ME$7)</f>
        <v>1</v>
      </c>
      <c r="MF192" s="5" cm="1">
        <f t="array" aca="1" ref="MF192" ca="1">INDEX(i.meatgrid,$Q192,MF$7)</f>
        <v>1</v>
      </c>
      <c r="MG192" s="5">
        <f t="shared" si="1564"/>
        <v>1</v>
      </c>
      <c r="MH192" s="9"/>
      <c r="MI192" s="19" t="b">
        <f t="shared" ca="1" si="1565"/>
        <v>0</v>
      </c>
      <c r="MJ192" s="19" t="b">
        <f t="shared" ca="1" si="1565"/>
        <v>0</v>
      </c>
      <c r="MK192" s="19">
        <f t="shared" ca="1" si="1565"/>
        <v>1</v>
      </c>
      <c r="ML192" s="19">
        <f t="shared" ca="1" si="1565"/>
        <v>0.75</v>
      </c>
      <c r="MM192" s="19">
        <f t="shared" ca="1" si="1565"/>
        <v>0.75</v>
      </c>
      <c r="MN192" s="19">
        <f t="shared" ca="1" si="1565"/>
        <v>0.8</v>
      </c>
      <c r="MO192" s="19">
        <f t="shared" ca="1" si="1565"/>
        <v>0.82499999999999996</v>
      </c>
      <c r="MP192" s="19">
        <f t="shared" ca="1" si="1565"/>
        <v>0.875</v>
      </c>
      <c r="MQ192" s="19">
        <f t="shared" ca="1" si="1565"/>
        <v>0.9</v>
      </c>
      <c r="MR192" s="19">
        <f t="shared" ca="1" si="1565"/>
        <v>1</v>
      </c>
      <c r="MS192" s="19">
        <f t="shared" ca="1" si="1565"/>
        <v>0.875</v>
      </c>
      <c r="MT192" s="19" t="b">
        <f t="shared" ca="1" si="1565"/>
        <v>1</v>
      </c>
      <c r="MU192" s="19">
        <f t="shared" ca="1" si="1565"/>
        <v>74.989999999999995</v>
      </c>
      <c r="MV192" s="19" t="str">
        <f t="shared" ca="1" si="1565"/>
        <v>-</v>
      </c>
      <c r="MW192" s="19" t="str">
        <f t="shared" ca="1" si="1565"/>
        <v>-</v>
      </c>
      <c r="MX192" s="19" t="str">
        <f t="shared" ca="1" si="1565"/>
        <v>-</v>
      </c>
      <c r="MY192" s="19" t="str">
        <f t="shared" ref="MY192:NN209" ca="1" si="1576">OFFSET(MY$5,$B192,0)</f>
        <v>-</v>
      </c>
      <c r="MZ192" s="19" t="str">
        <f t="shared" ca="1" si="1576"/>
        <v>-</v>
      </c>
      <c r="NA192" s="19" t="str">
        <f t="shared" ca="1" si="1576"/>
        <v>-</v>
      </c>
      <c r="NB192" s="19" t="str">
        <f t="shared" ca="1" si="1576"/>
        <v>-</v>
      </c>
      <c r="NC192" s="19">
        <f t="shared" ca="1" si="1576"/>
        <v>36.99</v>
      </c>
      <c r="ND192" s="19">
        <f t="shared" ca="1" si="1576"/>
        <v>36.99</v>
      </c>
      <c r="NE192" s="19" t="str">
        <f t="shared" ca="1" si="1576"/>
        <v>-</v>
      </c>
      <c r="NF192" s="19" t="str">
        <f t="shared" ca="1" si="1576"/>
        <v>-</v>
      </c>
      <c r="NG192" s="19" t="str">
        <f t="shared" ca="1" si="1576"/>
        <v>-</v>
      </c>
      <c r="NH192" s="19" t="str">
        <f t="shared" ca="1" si="1576"/>
        <v>-</v>
      </c>
      <c r="NI192" s="19" t="str">
        <f t="shared" ca="1" si="1576"/>
        <v>-</v>
      </c>
      <c r="NJ192" s="19">
        <f t="shared" ca="1" si="1576"/>
        <v>49.99</v>
      </c>
      <c r="NK192" s="19">
        <f t="shared" ca="1" si="1576"/>
        <v>49.99</v>
      </c>
      <c r="NL192" s="19">
        <f t="shared" ca="1" si="1576"/>
        <v>49.99</v>
      </c>
      <c r="NM192" s="19">
        <f t="shared" ca="1" si="1576"/>
        <v>49.99</v>
      </c>
      <c r="NN192" s="19">
        <f t="shared" ca="1" si="1576"/>
        <v>49.99</v>
      </c>
      <c r="NO192" s="19">
        <f t="shared" ca="1" si="1573"/>
        <v>49.99</v>
      </c>
      <c r="NP192" s="19">
        <f t="shared" ca="1" si="1573"/>
        <v>49.99</v>
      </c>
      <c r="NQ192" s="19">
        <f t="shared" ca="1" si="1573"/>
        <v>49.99</v>
      </c>
      <c r="NR192" s="19">
        <f t="shared" ca="1" si="1574"/>
        <v>412.99</v>
      </c>
      <c r="NS192" s="19">
        <f t="shared" ca="1" si="1574"/>
        <v>412.99</v>
      </c>
      <c r="NT192" s="19" t="str">
        <f t="shared" ca="1" si="1574"/>
        <v>-</v>
      </c>
      <c r="NU192" s="19" t="str">
        <f t="shared" ca="1" si="1574"/>
        <v>-</v>
      </c>
      <c r="NV192" s="19" t="str">
        <f t="shared" ca="1" si="1574"/>
        <v>-</v>
      </c>
      <c r="NW192" s="19" t="str">
        <f t="shared" ca="1" si="1574"/>
        <v>-</v>
      </c>
      <c r="NX192" s="19" t="str">
        <f t="shared" ca="1" si="1574"/>
        <v>-</v>
      </c>
      <c r="NY192" s="19">
        <f t="shared" ca="1" si="1574"/>
        <v>6.8900000000000006</v>
      </c>
      <c r="NZ192" s="19">
        <f t="shared" ca="1" si="1574"/>
        <v>6.8900000000000006</v>
      </c>
      <c r="OA192" s="19">
        <f t="shared" ca="1" si="1574"/>
        <v>6.8900000000000006</v>
      </c>
      <c r="OB192" s="19">
        <f t="shared" ca="1" si="1574"/>
        <v>6.8900000000000006</v>
      </c>
      <c r="OC192" s="19">
        <f t="shared" ca="1" si="1574"/>
        <v>6.8900000000000006</v>
      </c>
      <c r="OD192" s="19">
        <f t="shared" ca="1" si="1574"/>
        <v>6.8900000000000006</v>
      </c>
      <c r="OE192" s="19">
        <f t="shared" ca="1" si="1574"/>
        <v>6.8900000000000006</v>
      </c>
      <c r="OF192" s="19">
        <f t="shared" ca="1" si="1574"/>
        <v>6.8900000000000006</v>
      </c>
      <c r="OG192" s="19">
        <f t="shared" ca="1" si="1574"/>
        <v>346.99</v>
      </c>
      <c r="OH192" s="19">
        <f t="shared" ca="1" si="1575"/>
        <v>346.99</v>
      </c>
      <c r="OI192" s="19" t="str">
        <f t="shared" ca="1" si="1575"/>
        <v>-</v>
      </c>
      <c r="OJ192" s="19" t="str">
        <f t="shared" ca="1" si="1575"/>
        <v>-</v>
      </c>
      <c r="OK192" s="19" t="str">
        <f t="shared" ca="1" si="1575"/>
        <v>-</v>
      </c>
      <c r="OL192" s="19" t="str">
        <f t="shared" ca="1" si="1575"/>
        <v>-</v>
      </c>
      <c r="OM192" s="19" t="str">
        <f t="shared" ca="1" si="1575"/>
        <v>-</v>
      </c>
      <c r="ON192" s="19">
        <f t="shared" ca="1" si="1575"/>
        <v>0</v>
      </c>
      <c r="OO192" s="24">
        <v>0</v>
      </c>
    </row>
    <row r="193" spans="1:405" outlineLevel="1">
      <c r="A193" s="21">
        <f t="shared" si="158"/>
        <v>188</v>
      </c>
      <c r="B193" s="21">
        <f t="shared" si="1567"/>
        <v>19</v>
      </c>
      <c r="C193">
        <v>112</v>
      </c>
      <c r="D193" s="144" t="str">
        <f t="shared" ca="1" si="1512"/>
        <v>GSM</v>
      </c>
      <c r="E193" t="b">
        <v>0</v>
      </c>
      <c r="F193" t="b">
        <v>0</v>
      </c>
      <c r="G193" t="b">
        <f t="shared" si="1568"/>
        <v>0</v>
      </c>
      <c r="H193" s="237">
        <f t="shared" ca="1" si="1569"/>
        <v>2</v>
      </c>
      <c r="I193" s="237">
        <f t="shared" ca="1" si="1569"/>
        <v>1</v>
      </c>
      <c r="J193" s="237" t="str">
        <f t="shared" ca="1" si="1569"/>
        <v/>
      </c>
      <c r="K193" s="237">
        <f t="shared" ca="1" si="1569"/>
        <v>2</v>
      </c>
      <c r="L193" s="237">
        <f t="shared" ca="1" si="1569"/>
        <v>2</v>
      </c>
      <c r="M193" s="237">
        <f t="shared" ca="1" si="1569"/>
        <v>2</v>
      </c>
      <c r="N193" s="237">
        <f t="shared" ca="1" si="1569"/>
        <v>3</v>
      </c>
      <c r="O193" s="237">
        <f t="shared" ca="1" si="1570"/>
        <v>1</v>
      </c>
      <c r="P193" s="237">
        <f t="shared" ca="1" si="1570"/>
        <v>1</v>
      </c>
      <c r="Q193" s="237">
        <f t="shared" ca="1" si="1570"/>
        <v>1</v>
      </c>
      <c r="R193" s="29">
        <v>1</v>
      </c>
      <c r="S193" s="29">
        <v>2</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513"/>
        <v>2</v>
      </c>
      <c r="AH193" s="5">
        <f t="shared" ca="1" si="1513"/>
        <v>0</v>
      </c>
      <c r="AI193" s="5">
        <f t="shared" ca="1" si="1514"/>
        <v>1</v>
      </c>
      <c r="AJ193" s="218"/>
      <c r="AK193" s="218"/>
      <c r="AL193" s="366" t="str">
        <f ca="1">TEXT(LEFT(OFFSET(AL193,-1,0),5)+1,"00000")&amp;MID(OFFSET(AL193,-1,0),6,FIND(" ",OFFSET(AL193,-1,0),7)-5)
&amp; $D193           &amp; " Day"&amp;INDEX(i.DOY,$N193,1)              &amp; IF($IG193=0," FWM","")&amp;IF($IG193=1," MWM","")&amp;IF($IG193=5," Mat","")&amp;IF($IH193=TRUE,"&amp;BBT","    ")
&amp;INDEX(DataMaster!$B$98:$B$104,$Q193,0)    &amp;IF(JL193," SR"&amp;JM193,"")&amp; " WP"&amp;TEXT($LW193*100,"000p")           &amp; " MP"&amp;TEXT($LX193*100,"000p")           &amp; " GP"&amp;TEXT($MG193*100,"000p")
&amp; " (F"&amp;3+COUNTIF($CV193:$CY193,TRUE)&amp;3&amp;"N"&amp;$DM193&amp;$DN193&amp;")"</f>
        <v>00004 DSP_ashley_lw GSM Day204 MWM    all grids WP100p MP075p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515"/>
        <v>0</v>
      </c>
      <c r="AY193" s="5" t="str">
        <f t="shared" ca="1" si="1515"/>
        <v>-</v>
      </c>
      <c r="AZ193" s="5" t="b">
        <f t="shared" ca="1" si="1515"/>
        <v>0</v>
      </c>
      <c r="BA193" s="5" t="b">
        <f t="shared" ca="1" si="1515"/>
        <v>1</v>
      </c>
      <c r="BB193" s="5" t="b">
        <f t="shared" ca="1" si="1515"/>
        <v>1</v>
      </c>
      <c r="BC193" s="144">
        <f t="shared" ca="1" si="1515"/>
        <v>0</v>
      </c>
      <c r="BD193" s="19" t="b">
        <f t="shared" ca="1" si="1516"/>
        <v>1</v>
      </c>
      <c r="BE193" s="9"/>
      <c r="BF193" s="5" t="str">
        <f t="shared" ca="1" si="1517"/>
        <v>-</v>
      </c>
      <c r="BG193" s="19" t="str">
        <f t="shared" ca="1" si="1518"/>
        <v>-</v>
      </c>
      <c r="BH193" s="19" t="str">
        <f t="shared" ca="1" si="1518"/>
        <v>-</v>
      </c>
      <c r="BI193" s="19" t="str">
        <f t="shared" ca="1" si="1518"/>
        <v>-</v>
      </c>
      <c r="BJ193" s="5" t="str">
        <f t="shared" ca="1" si="1519"/>
        <v>-</v>
      </c>
      <c r="BK193" s="19" t="str">
        <f t="shared" ca="1" si="1520"/>
        <v>-</v>
      </c>
      <c r="BL193" s="5" t="str">
        <f t="shared" ca="1" si="1521"/>
        <v>-</v>
      </c>
      <c r="BM193" s="19" t="str">
        <f t="shared" ca="1" si="1522"/>
        <v>-</v>
      </c>
      <c r="BN193" s="19" t="str">
        <f t="shared" ca="1" si="1522"/>
        <v>-</v>
      </c>
      <c r="BO193" s="19" t="str">
        <f t="shared" ca="1" si="1522"/>
        <v>-</v>
      </c>
      <c r="BP193" s="5" t="str">
        <f t="shared" ca="1" si="1523"/>
        <v>-</v>
      </c>
      <c r="BQ193" s="9"/>
      <c r="BR193" s="5" t="b">
        <f t="shared" ca="1" si="1524"/>
        <v>0</v>
      </c>
      <c r="BS193" s="5" t="str">
        <f t="shared" ca="1" si="1525"/>
        <v>-</v>
      </c>
      <c r="BT193" s="5" t="str">
        <f t="shared" ca="1" si="1526"/>
        <v>-</v>
      </c>
      <c r="BU193" s="5" t="str">
        <f t="shared" ca="1" si="1526"/>
        <v>-</v>
      </c>
      <c r="BV193" s="5" t="str">
        <f t="shared" ca="1" si="1526"/>
        <v>-</v>
      </c>
      <c r="BW193" s="5" t="str">
        <f t="shared" ca="1" si="1526"/>
        <v>-</v>
      </c>
      <c r="BX193" s="5" t="str">
        <f t="shared" ca="1" si="1526"/>
        <v>-</v>
      </c>
      <c r="BY193" s="5" t="str">
        <f t="shared" ca="1" si="1526"/>
        <v>-</v>
      </c>
      <c r="BZ193" s="5" t="str">
        <f t="shared" ca="1" si="1526"/>
        <v>-</v>
      </c>
      <c r="CA193" s="5" t="str">
        <f t="shared" ca="1" si="1526"/>
        <v>-</v>
      </c>
      <c r="CB193" s="9"/>
      <c r="CC193" s="237" t="b">
        <f t="shared" ca="1" si="1571"/>
        <v>1</v>
      </c>
      <c r="CD193" s="237" t="b">
        <f t="shared" ca="1" si="1571"/>
        <v>1</v>
      </c>
      <c r="CE193" s="237" t="b">
        <f t="shared" ca="1" si="1571"/>
        <v>1</v>
      </c>
      <c r="CF193" s="12">
        <v>203</v>
      </c>
      <c r="CG193" s="144" t="b">
        <f t="shared" ca="1" si="1572"/>
        <v>0</v>
      </c>
      <c r="CH193" s="12" t="s">
        <v>34</v>
      </c>
      <c r="CI193" s="19" t="str">
        <f t="shared" ca="1" si="1527"/>
        <v>-</v>
      </c>
      <c r="CJ193" s="19" t="str">
        <f t="shared" ca="1" si="1527"/>
        <v>-</v>
      </c>
      <c r="CK193" s="19" t="str">
        <f t="shared" ca="1" si="1527"/>
        <v>-</v>
      </c>
      <c r="CL193" s="19">
        <f t="shared" ca="1" si="1527"/>
        <v>1</v>
      </c>
      <c r="CM193" s="19">
        <f t="shared" ca="1" si="1527"/>
        <v>1</v>
      </c>
      <c r="CN193" s="9"/>
      <c r="CO193" s="444">
        <f t="shared" ca="1" si="1528"/>
        <v>652</v>
      </c>
      <c r="CP193" s="444">
        <f t="shared" ca="1" si="1528"/>
        <v>686</v>
      </c>
      <c r="CQ193" s="444">
        <f t="shared" ca="1" si="1528"/>
        <v>721</v>
      </c>
      <c r="CR193" s="152">
        <f t="shared" ca="1" si="1529"/>
        <v>378</v>
      </c>
      <c r="CS193" s="152">
        <f t="shared" ca="1" si="1529"/>
        <v>413</v>
      </c>
      <c r="CT193" s="152">
        <f t="shared" ca="1" si="1529"/>
        <v>448</v>
      </c>
      <c r="CU193" s="19" t="str">
        <f t="shared" ca="1" si="1530"/>
        <v>-</v>
      </c>
      <c r="CV193" s="19" t="str">
        <f t="shared" ca="1" si="1530"/>
        <v>-</v>
      </c>
      <c r="CW193" s="19" t="str">
        <f t="shared" ca="1" si="1530"/>
        <v>-</v>
      </c>
      <c r="CX193" s="19" t="str">
        <f t="shared" ca="1" si="1530"/>
        <v>-</v>
      </c>
      <c r="CY193" s="19" t="str">
        <f t="shared" ca="1" si="1530"/>
        <v>-</v>
      </c>
      <c r="CZ193" s="19" t="b">
        <f t="shared" ca="1" si="1530"/>
        <v>1</v>
      </c>
      <c r="DA193" s="19">
        <f t="shared" ca="1" si="1530"/>
        <v>0</v>
      </c>
      <c r="DB193" s="19">
        <f t="shared" ca="1" si="1530"/>
        <v>0</v>
      </c>
      <c r="DC193" s="19">
        <f t="shared" ca="1" si="1530"/>
        <v>0</v>
      </c>
      <c r="DD193" s="19">
        <f t="shared" ca="1" si="1530"/>
        <v>0</v>
      </c>
      <c r="DE193" s="19">
        <f t="shared" ca="1" si="1530"/>
        <v>0</v>
      </c>
      <c r="DF193" s="19">
        <f t="shared" ca="1" si="1530"/>
        <v>0</v>
      </c>
      <c r="DG193" s="19">
        <f t="shared" ca="1" si="1530"/>
        <v>0</v>
      </c>
      <c r="DH193" s="19">
        <f t="shared" ca="1" si="1530"/>
        <v>0</v>
      </c>
      <c r="DI193" s="19">
        <f t="shared" ca="1" si="1530"/>
        <v>0</v>
      </c>
      <c r="DJ193" s="19">
        <f t="shared" ca="1" si="1530"/>
        <v>0</v>
      </c>
      <c r="DK193" s="19">
        <f t="shared" ca="1" si="1531"/>
        <v>0</v>
      </c>
      <c r="DL193" s="19">
        <f t="shared" ca="1" si="1531"/>
        <v>0</v>
      </c>
      <c r="DM193" s="19">
        <f t="shared" ca="1" si="1531"/>
        <v>1</v>
      </c>
      <c r="DN193" s="19">
        <f t="shared" ca="1" si="1531"/>
        <v>1</v>
      </c>
      <c r="DO193" s="19">
        <f t="shared" ca="1" si="1531"/>
        <v>0</v>
      </c>
      <c r="DP193" s="19" t="str">
        <f t="shared" ca="1" si="1531"/>
        <v>-</v>
      </c>
      <c r="DQ193" s="19" t="str">
        <f t="shared" ca="1" si="1531"/>
        <v>-</v>
      </c>
      <c r="DR193" s="19" t="str">
        <f t="shared" ca="1" si="1531"/>
        <v>-</v>
      </c>
      <c r="DS193" s="19" t="str">
        <f t="shared" ca="1" si="1531"/>
        <v>-</v>
      </c>
      <c r="DT193" s="19" t="str">
        <f t="shared" ca="1" si="1531"/>
        <v>-</v>
      </c>
      <c r="DU193" s="19">
        <f t="shared" ca="1" si="1531"/>
        <v>0</v>
      </c>
      <c r="DV193" s="19" t="str">
        <f t="shared" ca="1" si="1531"/>
        <v>-</v>
      </c>
      <c r="DW193" s="19" t="str">
        <f t="shared" ca="1" si="1531"/>
        <v>-</v>
      </c>
      <c r="DX193" s="19" t="str">
        <f t="shared" ca="1" si="1531"/>
        <v>-</v>
      </c>
      <c r="DY193" s="19" t="str">
        <f t="shared" ca="1" si="1531"/>
        <v>-</v>
      </c>
      <c r="DZ193" s="19" t="str">
        <f t="shared" ca="1" si="1531"/>
        <v>-</v>
      </c>
      <c r="EA193" s="19" t="str">
        <f t="shared" ca="1" si="1531"/>
        <v>-</v>
      </c>
      <c r="EB193" s="19" t="str">
        <f t="shared" ca="1" si="1531"/>
        <v>-</v>
      </c>
      <c r="EC193" s="19" t="str">
        <f t="shared" ca="1" si="1531"/>
        <v>-</v>
      </c>
      <c r="ED193" s="19">
        <f t="shared" ca="1" si="1531"/>
        <v>0</v>
      </c>
      <c r="EE193" s="444">
        <f t="shared" ca="1" si="1532"/>
        <v>0</v>
      </c>
      <c r="EF193" s="444">
        <f t="shared" ca="1" si="1532"/>
        <v>0</v>
      </c>
      <c r="EG193" s="124">
        <f t="shared" ca="1" si="1533"/>
        <v>0</v>
      </c>
      <c r="EH193" s="124">
        <f t="shared" ca="1" si="1533"/>
        <v>0</v>
      </c>
      <c r="EI193" s="124">
        <f t="shared" ca="1" si="1533"/>
        <v>0</v>
      </c>
      <c r="EJ193" s="124">
        <f t="shared" ca="1" si="1533"/>
        <v>0</v>
      </c>
      <c r="EK193" s="124">
        <f t="shared" ca="1" si="1533"/>
        <v>0</v>
      </c>
      <c r="EL193" s="124">
        <f t="shared" ca="1" si="1533"/>
        <v>0</v>
      </c>
      <c r="EM193" s="124">
        <f t="shared" ca="1" si="1533"/>
        <v>0</v>
      </c>
      <c r="EN193" s="124">
        <f t="shared" ca="1" si="1533"/>
        <v>0</v>
      </c>
      <c r="EO193" s="124">
        <f t="shared" ca="1" si="1533"/>
        <v>0</v>
      </c>
      <c r="EP193" s="124">
        <f t="shared" ca="1" si="1533"/>
        <v>0</v>
      </c>
      <c r="EQ193" s="124">
        <f t="shared" ca="1" si="1533"/>
        <v>0</v>
      </c>
      <c r="ER193" s="124">
        <f t="shared" ca="1" si="1533"/>
        <v>0</v>
      </c>
      <c r="ES193" s="124">
        <f t="shared" ca="1" si="1533"/>
        <v>0</v>
      </c>
      <c r="ET193" s="124">
        <f t="shared" ca="1" si="1533"/>
        <v>0</v>
      </c>
      <c r="EU193" s="124">
        <f t="shared" ca="1" si="1533"/>
        <v>0</v>
      </c>
      <c r="EV193" s="124">
        <f t="shared" ca="1" si="1533"/>
        <v>0</v>
      </c>
      <c r="EW193" s="124">
        <f t="shared" ca="1" si="1534"/>
        <v>0</v>
      </c>
      <c r="EX193" s="124">
        <f t="shared" ca="1" si="1534"/>
        <v>0</v>
      </c>
      <c r="EY193" s="554">
        <f t="shared" ca="1" si="1535"/>
        <v>0</v>
      </c>
      <c r="EZ193" s="554">
        <f t="shared" ca="1" si="1535"/>
        <v>0</v>
      </c>
      <c r="FA193" s="554">
        <f t="shared" ca="1" si="1535"/>
        <v>0</v>
      </c>
      <c r="FB193" s="125">
        <f t="shared" ca="1" si="1535"/>
        <v>0</v>
      </c>
      <c r="FC193" s="125">
        <f t="shared" ca="1" si="1535"/>
        <v>0</v>
      </c>
      <c r="FD193" s="125">
        <f t="shared" ca="1" si="1535"/>
        <v>0</v>
      </c>
      <c r="FE193" s="125">
        <f t="shared" ca="1" si="1535"/>
        <v>0</v>
      </c>
      <c r="FF193" s="125">
        <f t="shared" ca="1" si="1535"/>
        <v>0</v>
      </c>
      <c r="FG193" s="125">
        <f t="shared" ca="1" si="1535"/>
        <v>0</v>
      </c>
      <c r="FH193" s="125">
        <f t="shared" ca="1" si="1535"/>
        <v>0</v>
      </c>
      <c r="FI193" s="125">
        <f t="shared" ca="1" si="1535"/>
        <v>0</v>
      </c>
      <c r="FJ193" s="125">
        <f t="shared" ca="1" si="1535"/>
        <v>0</v>
      </c>
      <c r="FK193" s="125">
        <f t="shared" ca="1" si="1535"/>
        <v>0</v>
      </c>
      <c r="FL193" s="125">
        <f t="shared" ca="1" si="1535"/>
        <v>0</v>
      </c>
      <c r="FM193" s="125">
        <f t="shared" ca="1" si="1535"/>
        <v>0</v>
      </c>
      <c r="FN193" s="125">
        <f t="shared" ca="1" si="1535"/>
        <v>0</v>
      </c>
      <c r="FO193" s="124">
        <f t="shared" ca="1" si="1536"/>
        <v>0</v>
      </c>
      <c r="FP193" s="124">
        <f t="shared" ca="1" si="1536"/>
        <v>0</v>
      </c>
      <c r="FQ193" s="124">
        <f t="shared" ca="1" si="1536"/>
        <v>0</v>
      </c>
      <c r="FR193" s="124">
        <f t="shared" ca="1" si="1536"/>
        <v>0</v>
      </c>
      <c r="FS193" s="124">
        <f t="shared" ca="1" si="1536"/>
        <v>0</v>
      </c>
      <c r="FT193" s="124">
        <f t="shared" ca="1" si="1536"/>
        <v>0</v>
      </c>
      <c r="FU193" s="124">
        <f t="shared" ca="1" si="1536"/>
        <v>0</v>
      </c>
      <c r="FV193" s="124">
        <f t="shared" ca="1" si="1536"/>
        <v>0</v>
      </c>
      <c r="FW193" s="124">
        <f t="shared" ca="1" si="1536"/>
        <v>0</v>
      </c>
      <c r="FX193" s="124">
        <f t="shared" ca="1" si="1536"/>
        <v>0</v>
      </c>
      <c r="FY193" s="124">
        <f t="shared" ca="1" si="1536"/>
        <v>0</v>
      </c>
      <c r="FZ193" s="124">
        <f t="shared" ca="1" si="1536"/>
        <v>0</v>
      </c>
      <c r="GA193" s="124">
        <f t="shared" ca="1" si="1536"/>
        <v>0</v>
      </c>
      <c r="GB193" s="124">
        <f t="shared" ca="1" si="1536"/>
        <v>0</v>
      </c>
      <c r="GC193" s="124">
        <f t="shared" ca="1" si="1536"/>
        <v>0</v>
      </c>
      <c r="GD193" s="124">
        <f t="shared" ca="1" si="1536"/>
        <v>0</v>
      </c>
      <c r="GE193" s="124">
        <f t="shared" ca="1" si="1537"/>
        <v>0</v>
      </c>
      <c r="GF193" s="124">
        <f t="shared" ca="1" si="1537"/>
        <v>0</v>
      </c>
      <c r="GG193" s="554">
        <f t="shared" ca="1" si="1538"/>
        <v>0</v>
      </c>
      <c r="GH193" s="554">
        <f t="shared" ca="1" si="1538"/>
        <v>0</v>
      </c>
      <c r="GI193" s="554">
        <f t="shared" ca="1" si="1538"/>
        <v>0</v>
      </c>
      <c r="GJ193" s="125">
        <f t="shared" ca="1" si="1539"/>
        <v>0</v>
      </c>
      <c r="GK193" s="125">
        <f t="shared" ca="1" si="1539"/>
        <v>0</v>
      </c>
      <c r="GL193" s="125">
        <f t="shared" ca="1" si="1539"/>
        <v>0</v>
      </c>
      <c r="GM193" s="125">
        <f t="shared" ca="1" si="1539"/>
        <v>0</v>
      </c>
      <c r="GN193" s="125">
        <f t="shared" ca="1" si="1539"/>
        <v>0</v>
      </c>
      <c r="GO193" s="125">
        <f t="shared" ca="1" si="1539"/>
        <v>0</v>
      </c>
      <c r="GP193" s="125">
        <f t="shared" ca="1" si="1539"/>
        <v>0</v>
      </c>
      <c r="GQ193" s="125">
        <f t="shared" ca="1" si="1539"/>
        <v>0</v>
      </c>
      <c r="GR193" s="125">
        <f t="shared" ca="1" si="1539"/>
        <v>0</v>
      </c>
      <c r="GS193" s="125">
        <f t="shared" ca="1" si="1539"/>
        <v>0</v>
      </c>
      <c r="GT193" s="125">
        <f t="shared" ca="1" si="1539"/>
        <v>0</v>
      </c>
      <c r="GU193" s="125">
        <f t="shared" ca="1" si="1539"/>
        <v>0</v>
      </c>
      <c r="GV193" s="125">
        <f t="shared" ca="1" si="1539"/>
        <v>0</v>
      </c>
      <c r="GW193" s="124">
        <f t="shared" ca="1" si="1540"/>
        <v>0</v>
      </c>
      <c r="GX193" s="124">
        <f t="shared" ca="1" si="1540"/>
        <v>0</v>
      </c>
      <c r="GY193" s="124">
        <f t="shared" ca="1" si="1540"/>
        <v>0</v>
      </c>
      <c r="GZ193" s="124">
        <f t="shared" ca="1" si="1540"/>
        <v>0</v>
      </c>
      <c r="HA193" s="124">
        <f t="shared" ca="1" si="1540"/>
        <v>0</v>
      </c>
      <c r="HB193" s="124">
        <f t="shared" ca="1" si="1540"/>
        <v>0</v>
      </c>
      <c r="HC193" s="124">
        <f t="shared" ca="1" si="1540"/>
        <v>0</v>
      </c>
      <c r="HD193" s="124">
        <f t="shared" ca="1" si="1540"/>
        <v>0</v>
      </c>
      <c r="HE193" s="124">
        <f t="shared" ca="1" si="1540"/>
        <v>0</v>
      </c>
      <c r="HF193" s="124">
        <f t="shared" ca="1" si="1540"/>
        <v>0</v>
      </c>
      <c r="HG193" s="124">
        <f t="shared" ca="1" si="1540"/>
        <v>0</v>
      </c>
      <c r="HH193" s="124">
        <f t="shared" ca="1" si="1540"/>
        <v>0</v>
      </c>
      <c r="HI193" s="124">
        <f t="shared" ca="1" si="1540"/>
        <v>0</v>
      </c>
      <c r="HJ193" s="124">
        <f t="shared" ca="1" si="1540"/>
        <v>0</v>
      </c>
      <c r="HK193" s="124">
        <f t="shared" ca="1" si="1540"/>
        <v>0</v>
      </c>
      <c r="HL193" s="124">
        <f t="shared" ca="1" si="1540"/>
        <v>0</v>
      </c>
      <c r="HM193" s="124">
        <f t="shared" ca="1" si="1541"/>
        <v>0</v>
      </c>
      <c r="HN193" s="124">
        <f t="shared" ca="1" si="1541"/>
        <v>0</v>
      </c>
      <c r="HO193" s="554">
        <f t="shared" ca="1" si="1542"/>
        <v>0</v>
      </c>
      <c r="HP193" s="554">
        <f t="shared" ca="1" si="1542"/>
        <v>0</v>
      </c>
      <c r="HQ193" s="554">
        <f t="shared" ca="1" si="1542"/>
        <v>0</v>
      </c>
      <c r="HR193" s="125">
        <f t="shared" ca="1" si="1543"/>
        <v>0</v>
      </c>
      <c r="HS193" s="125">
        <f t="shared" ca="1" si="1543"/>
        <v>0</v>
      </c>
      <c r="HT193" s="125">
        <f t="shared" ca="1" si="1543"/>
        <v>0</v>
      </c>
      <c r="HU193" s="125">
        <f t="shared" ca="1" si="1543"/>
        <v>0</v>
      </c>
      <c r="HV193" s="125">
        <f t="shared" ca="1" si="1543"/>
        <v>0</v>
      </c>
      <c r="HW193" s="125">
        <f t="shared" ca="1" si="1543"/>
        <v>0</v>
      </c>
      <c r="HX193" s="125">
        <f t="shared" ca="1" si="1543"/>
        <v>0</v>
      </c>
      <c r="HY193" s="125">
        <f t="shared" ca="1" si="1543"/>
        <v>0</v>
      </c>
      <c r="HZ193" s="125">
        <f t="shared" ca="1" si="1543"/>
        <v>0</v>
      </c>
      <c r="IA193" s="125">
        <f t="shared" ca="1" si="1543"/>
        <v>0</v>
      </c>
      <c r="IB193" s="125">
        <f t="shared" ca="1" si="1543"/>
        <v>0</v>
      </c>
      <c r="IC193" s="125">
        <f t="shared" ca="1" si="1543"/>
        <v>0</v>
      </c>
      <c r="ID193" s="125">
        <f t="shared" ca="1" si="1543"/>
        <v>0</v>
      </c>
      <c r="IE193" s="5">
        <f t="shared" ca="1" si="1544"/>
        <v>67</v>
      </c>
      <c r="IF193" s="9"/>
      <c r="IG193" s="5">
        <f t="shared" ca="1" si="1545"/>
        <v>1</v>
      </c>
      <c r="IH193" s="5" t="b">
        <f t="shared" ca="1" si="1545"/>
        <v>0</v>
      </c>
      <c r="II193" s="19">
        <f t="shared" ca="1" si="1546"/>
        <v>0</v>
      </c>
      <c r="IJ193" s="5">
        <f t="shared" ca="1" si="1545"/>
        <v>55</v>
      </c>
      <c r="IK193" s="5" cm="1">
        <f t="array" ref="IK193">INDEX(i.pi_yatf,$X193+1,IK$7)</f>
        <v>1</v>
      </c>
      <c r="IL193" s="19">
        <f t="shared" ca="1" si="1547"/>
        <v>0</v>
      </c>
      <c r="IM193" s="19">
        <f t="shared" ca="1" si="1547"/>
        <v>0</v>
      </c>
      <c r="IN193" s="19">
        <f t="shared" ca="1" si="1547"/>
        <v>0</v>
      </c>
      <c r="IO193" s="19">
        <f t="shared" ca="1" si="1547"/>
        <v>0</v>
      </c>
      <c r="IP193" s="19">
        <f t="shared" ca="1" si="1547"/>
        <v>0</v>
      </c>
      <c r="IQ193" s="19">
        <f t="shared" ca="1" si="1547"/>
        <v>0</v>
      </c>
      <c r="IR193" s="19">
        <f t="shared" ca="1" si="1547"/>
        <v>0</v>
      </c>
      <c r="IS193" s="19">
        <f t="shared" ca="1" si="1547"/>
        <v>0</v>
      </c>
      <c r="IT193" s="19">
        <f t="shared" ca="1" si="1547"/>
        <v>0</v>
      </c>
      <c r="IU193" s="19">
        <f t="shared" ca="1" si="1547"/>
        <v>0</v>
      </c>
      <c r="IV193" s="19">
        <f t="shared" ca="1" si="1547"/>
        <v>0</v>
      </c>
      <c r="IW193" s="19">
        <f t="shared" ca="1" si="1547"/>
        <v>0</v>
      </c>
      <c r="IX193" s="19">
        <f t="shared" ca="1" si="1547"/>
        <v>0</v>
      </c>
      <c r="IY193" s="19">
        <f t="shared" ca="1" si="1547"/>
        <v>0</v>
      </c>
      <c r="IZ193" s="19">
        <f t="shared" ca="1" si="1547"/>
        <v>0</v>
      </c>
      <c r="JA193" s="19">
        <f t="shared" ca="1" si="1547"/>
        <v>0</v>
      </c>
      <c r="JB193" s="19">
        <f t="shared" ca="1" si="1547"/>
        <v>0</v>
      </c>
      <c r="JC193" s="19">
        <f t="shared" ca="1" si="1547"/>
        <v>0</v>
      </c>
      <c r="JD193" s="19">
        <f t="shared" ca="1" si="1547"/>
        <v>0</v>
      </c>
      <c r="JE193" s="19">
        <f t="shared" ca="1" si="1547"/>
        <v>0</v>
      </c>
      <c r="JF193" s="19">
        <f t="shared" ca="1" si="1547"/>
        <v>0</v>
      </c>
      <c r="JG193" s="19">
        <f t="shared" ca="1" si="1547"/>
        <v>1</v>
      </c>
      <c r="JH193" s="19">
        <f t="shared" ca="1" si="1547"/>
        <v>0</v>
      </c>
      <c r="JI193" s="19">
        <f t="shared" ca="1" si="1547"/>
        <v>1</v>
      </c>
      <c r="JJ193" s="9"/>
      <c r="JK193" s="5" t="b">
        <f t="shared" ca="1" si="1548"/>
        <v>0</v>
      </c>
      <c r="JL193" s="477" t="b">
        <v>0</v>
      </c>
      <c r="JM193" s="477">
        <v>12</v>
      </c>
      <c r="JN193" s="5" t="b">
        <f t="shared" ca="1" si="1549"/>
        <v>0</v>
      </c>
      <c r="JO193" s="5" t="b">
        <f t="shared" ca="1" si="1549"/>
        <v>0</v>
      </c>
      <c r="JP193" s="5" t="b">
        <f t="shared" ca="1" si="1549"/>
        <v>1</v>
      </c>
      <c r="JQ193" s="144">
        <f t="shared" ca="1" si="1550"/>
        <v>1</v>
      </c>
      <c r="JR193" s="144">
        <f t="shared" ca="1" si="1550"/>
        <v>1</v>
      </c>
      <c r="JS193" s="5" t="b">
        <f t="shared" ca="1" si="1551"/>
        <v>0</v>
      </c>
      <c r="JT193" s="5" t="b">
        <f t="shared" ca="1" si="1551"/>
        <v>1</v>
      </c>
      <c r="JU193" s="5" t="b">
        <f t="shared" ca="1" si="1551"/>
        <v>1</v>
      </c>
      <c r="JV193" s="5" t="b">
        <f t="shared" ca="1" si="1551"/>
        <v>0</v>
      </c>
      <c r="JW193" s="5">
        <f t="shared" ca="1" si="1552"/>
        <v>1</v>
      </c>
      <c r="JX193" s="5">
        <f t="shared" ca="1" si="1552"/>
        <v>0</v>
      </c>
      <c r="JY193" s="5" t="b">
        <f t="shared" ca="1" si="1553"/>
        <v>0</v>
      </c>
      <c r="JZ193" s="5" t="str" cm="1">
        <f t="array" aca="1" ref="JZ193" ca="1">IF(OR(KA193:KH193&lt;&gt;"-"),TRUE,"-")</f>
        <v>-</v>
      </c>
      <c r="KA193" s="19" t="str">
        <f t="shared" ca="1" si="1554"/>
        <v>-</v>
      </c>
      <c r="KB193" s="19" t="str">
        <f t="shared" ca="1" si="1554"/>
        <v>-</v>
      </c>
      <c r="KC193" s="19" t="str">
        <f t="shared" ca="1" si="1554"/>
        <v>-</v>
      </c>
      <c r="KD193" s="19" t="str">
        <f t="shared" ca="1" si="1554"/>
        <v>-</v>
      </c>
      <c r="KE193" s="19" t="str">
        <f t="shared" ca="1" si="1554"/>
        <v>-</v>
      </c>
      <c r="KF193" s="19" t="str">
        <f t="shared" ca="1" si="1554"/>
        <v>-</v>
      </c>
      <c r="KG193" s="19" t="str">
        <f t="shared" ca="1" si="1554"/>
        <v>-</v>
      </c>
      <c r="KH193" s="19" t="str">
        <f t="shared" ca="1" si="1554"/>
        <v>-</v>
      </c>
      <c r="KI193" s="5" t="b">
        <f t="array" aca="1" ref="KI193" ca="1">IF(OR(KJ193:KP193&lt;&gt;"-"),TRUE,"-")</f>
        <v>1</v>
      </c>
      <c r="KJ193" s="19">
        <f t="shared" ca="1" si="1555"/>
        <v>0</v>
      </c>
      <c r="KK193" s="19" t="str">
        <f t="shared" ca="1" si="1555"/>
        <v>-</v>
      </c>
      <c r="KL193" s="19">
        <f t="shared" ca="1" si="1555"/>
        <v>999999</v>
      </c>
      <c r="KM193" s="19">
        <f t="shared" ca="1" si="1555"/>
        <v>999999</v>
      </c>
      <c r="KN193" s="19">
        <f t="shared" ca="1" si="1555"/>
        <v>999999</v>
      </c>
      <c r="KO193" s="19">
        <f t="shared" ca="1" si="1555"/>
        <v>999999</v>
      </c>
      <c r="KP193" s="19">
        <f t="shared" ca="1" si="1555"/>
        <v>999999</v>
      </c>
      <c r="KQ193" s="19" t="str">
        <f t="shared" ca="1" si="1555"/>
        <v>-</v>
      </c>
      <c r="KR193" s="19" t="str">
        <f t="shared" ca="1" si="1555"/>
        <v>-</v>
      </c>
      <c r="KS193" s="19" t="str">
        <f t="shared" ca="1" si="1555"/>
        <v>-</v>
      </c>
      <c r="KT193" s="19" t="b">
        <f t="shared" ca="1" si="1556"/>
        <v>1</v>
      </c>
      <c r="KU193" s="19">
        <f t="shared" ca="1" si="1556"/>
        <v>0</v>
      </c>
      <c r="KV193" s="5" t="str">
        <f t="shared" ca="1" si="1557"/>
        <v>-</v>
      </c>
      <c r="KW193" s="5" t="str">
        <f t="shared" ca="1" si="1557"/>
        <v>-</v>
      </c>
      <c r="KX193" s="5" t="str">
        <f t="shared" ca="1" si="1557"/>
        <v>-</v>
      </c>
      <c r="KY193" s="5" t="str">
        <f t="shared" ca="1" si="1557"/>
        <v>-</v>
      </c>
      <c r="KZ193" s="19" t="str">
        <f t="shared" ca="1" si="1558"/>
        <v>-</v>
      </c>
      <c r="LA193" s="19" t="str">
        <f t="shared" ca="1" si="1558"/>
        <v>-</v>
      </c>
      <c r="LB193" s="19" t="str">
        <f t="shared" ca="1" si="1558"/>
        <v>-</v>
      </c>
      <c r="LC193" s="19" t="str">
        <f t="shared" ca="1" si="1558"/>
        <v>-</v>
      </c>
      <c r="LD193" s="19" t="str">
        <f t="shared" ca="1" si="1558"/>
        <v>-</v>
      </c>
      <c r="LE193" s="19" t="str">
        <f t="shared" ca="1" si="1558"/>
        <v>-</v>
      </c>
      <c r="LF193" s="19" t="str">
        <f t="shared" ca="1" si="1558"/>
        <v>-</v>
      </c>
      <c r="LG193" s="5" t="str">
        <f t="shared" ca="1" si="1559"/>
        <v>-</v>
      </c>
      <c r="LH193" s="5">
        <f t="shared" ca="1" si="1559"/>
        <v>500</v>
      </c>
      <c r="LI193" s="5">
        <f t="shared" ca="1" si="1559"/>
        <v>500</v>
      </c>
      <c r="LJ193" s="5" t="str">
        <f t="shared" ca="1" si="1559"/>
        <v>-</v>
      </c>
      <c r="LK193" s="5" t="str" cm="1">
        <f t="array" aca="1" ref="LK193" ca="1">INDEX(i.meatgrid,$Q193,LK$7)</f>
        <v>-</v>
      </c>
      <c r="LL193" s="5" t="str">
        <f t="shared" ca="1" si="1559"/>
        <v>-</v>
      </c>
      <c r="LM193" s="5">
        <f t="shared" ca="1" si="1560"/>
        <v>1</v>
      </c>
      <c r="LN193" s="9"/>
      <c r="LO193" s="19">
        <f t="shared" ca="1" si="1558"/>
        <v>70</v>
      </c>
      <c r="LP193" s="19">
        <f t="shared" ca="1" si="1561"/>
        <v>50</v>
      </c>
      <c r="LQ193" s="19">
        <f t="shared" ca="1" si="1561"/>
        <v>80</v>
      </c>
      <c r="LR193" s="19">
        <f t="shared" ca="1" si="1561"/>
        <v>50</v>
      </c>
      <c r="LS193" s="5" t="b" cm="1">
        <f t="array" aca="1" ref="LS193" ca="1">INDEX(i.meatgrid,$Q193,LS$7)</f>
        <v>1</v>
      </c>
      <c r="LT193" s="5" t="b" cm="1">
        <f t="array" aca="1" ref="LT193" ca="1">INDEX(i.meatgrid,$Q193,LT$7)</f>
        <v>0</v>
      </c>
      <c r="LU193" s="5" t="str" cm="1">
        <f t="array" aca="1" ref="LU193" ca="1">INDEX(i.meatgrid,$Q193,LU$7)</f>
        <v>-</v>
      </c>
      <c r="LV193" s="5" t="str" cm="1">
        <f t="array" aca="1" ref="LV193" ca="1">INDEX(i.meatgrid,$Q193,LV$7)</f>
        <v>-</v>
      </c>
      <c r="LW193" s="5">
        <f t="shared" si="1562"/>
        <v>1</v>
      </c>
      <c r="LX193" s="5">
        <f t="shared" si="1563"/>
        <v>0.75</v>
      </c>
      <c r="LY193" s="5" cm="1">
        <f t="array" aca="1" ref="LY193" ca="1">INDEX(i.meatgrid,$Q193,LY$7)</f>
        <v>1</v>
      </c>
      <c r="LZ193" s="5" cm="1">
        <f t="array" aca="1" ref="LZ193" ca="1">INDEX(i.meatgrid,$Q193,LZ$7)</f>
        <v>1</v>
      </c>
      <c r="MA193" s="5" cm="1">
        <f t="array" aca="1" ref="MA193" ca="1">INDEX(i.meatgrid,$Q193,MA$7)</f>
        <v>1</v>
      </c>
      <c r="MB193" s="5" cm="1">
        <f t="array" aca="1" ref="MB193" ca="1">INDEX(i.meatgrid,$Q193,MB$7)</f>
        <v>0</v>
      </c>
      <c r="MC193" s="5" cm="1">
        <f t="array" aca="1" ref="MC193" ca="1">INDEX(i.meatgrid,$Q193,MC$7)</f>
        <v>1</v>
      </c>
      <c r="MD193" s="5" cm="1">
        <f t="array" aca="1" ref="MD193" ca="1">INDEX(i.meatgrid,$Q193,MD$7)</f>
        <v>1</v>
      </c>
      <c r="ME193" s="5" cm="1">
        <f t="array" aca="1" ref="ME193" ca="1">INDEX(i.meatgrid,$Q193,ME$7)</f>
        <v>1</v>
      </c>
      <c r="MF193" s="5" cm="1">
        <f t="array" aca="1" ref="MF193" ca="1">INDEX(i.meatgrid,$Q193,MF$7)</f>
        <v>1</v>
      </c>
      <c r="MG193" s="5">
        <f t="shared" si="1564"/>
        <v>1</v>
      </c>
      <c r="MH193" s="9"/>
      <c r="MI193" s="19" t="b">
        <f t="shared" ca="1" si="1565"/>
        <v>0</v>
      </c>
      <c r="MJ193" s="19" t="b">
        <f t="shared" ca="1" si="1565"/>
        <v>0</v>
      </c>
      <c r="MK193" s="19">
        <f t="shared" ca="1" si="1565"/>
        <v>1</v>
      </c>
      <c r="ML193" s="19">
        <f t="shared" ca="1" si="1565"/>
        <v>0.75</v>
      </c>
      <c r="MM193" s="19">
        <f t="shared" ca="1" si="1565"/>
        <v>0.75</v>
      </c>
      <c r="MN193" s="19">
        <f t="shared" ca="1" si="1565"/>
        <v>0.8</v>
      </c>
      <c r="MO193" s="19">
        <f t="shared" ca="1" si="1565"/>
        <v>0.82499999999999996</v>
      </c>
      <c r="MP193" s="19">
        <f t="shared" ca="1" si="1565"/>
        <v>0.875</v>
      </c>
      <c r="MQ193" s="19">
        <f t="shared" ca="1" si="1565"/>
        <v>0.9</v>
      </c>
      <c r="MR193" s="19">
        <f t="shared" ca="1" si="1565"/>
        <v>1</v>
      </c>
      <c r="MS193" s="19">
        <f t="shared" ca="1" si="1565"/>
        <v>0.875</v>
      </c>
      <c r="MT193" s="19" t="b">
        <f t="shared" ca="1" si="1565"/>
        <v>1</v>
      </c>
      <c r="MU193" s="19">
        <f t="shared" ca="1" si="1565"/>
        <v>74.989999999999995</v>
      </c>
      <c r="MV193" s="19" t="str">
        <f t="shared" ca="1" si="1565"/>
        <v>-</v>
      </c>
      <c r="MW193" s="19" t="str">
        <f t="shared" ca="1" si="1565"/>
        <v>-</v>
      </c>
      <c r="MX193" s="19" t="str">
        <f t="shared" ca="1" si="1565"/>
        <v>-</v>
      </c>
      <c r="MY193" s="19" t="str">
        <f t="shared" ca="1" si="1576"/>
        <v>-</v>
      </c>
      <c r="MZ193" s="19" t="str">
        <f t="shared" ca="1" si="1576"/>
        <v>-</v>
      </c>
      <c r="NA193" s="19" t="str">
        <f t="shared" ca="1" si="1576"/>
        <v>-</v>
      </c>
      <c r="NB193" s="19" t="str">
        <f t="shared" ca="1" si="1576"/>
        <v>-</v>
      </c>
      <c r="NC193" s="19">
        <f t="shared" ca="1" si="1576"/>
        <v>36.99</v>
      </c>
      <c r="ND193" s="19">
        <f t="shared" ca="1" si="1576"/>
        <v>36.99</v>
      </c>
      <c r="NE193" s="19" t="str">
        <f t="shared" ca="1" si="1576"/>
        <v>-</v>
      </c>
      <c r="NF193" s="19" t="str">
        <f t="shared" ca="1" si="1576"/>
        <v>-</v>
      </c>
      <c r="NG193" s="19" t="str">
        <f t="shared" ca="1" si="1576"/>
        <v>-</v>
      </c>
      <c r="NH193" s="19" t="str">
        <f t="shared" ca="1" si="1576"/>
        <v>-</v>
      </c>
      <c r="NI193" s="19" t="str">
        <f t="shared" ca="1" si="1576"/>
        <v>-</v>
      </c>
      <c r="NJ193" s="19">
        <f t="shared" ca="1" si="1576"/>
        <v>49.99</v>
      </c>
      <c r="NK193" s="19">
        <f t="shared" ca="1" si="1576"/>
        <v>49.99</v>
      </c>
      <c r="NL193" s="19">
        <f t="shared" ca="1" si="1576"/>
        <v>49.99</v>
      </c>
      <c r="NM193" s="19">
        <f t="shared" ca="1" si="1576"/>
        <v>49.99</v>
      </c>
      <c r="NN193" s="19">
        <f t="shared" ca="1" si="1576"/>
        <v>49.99</v>
      </c>
      <c r="NO193" s="19">
        <f t="shared" ca="1" si="1573"/>
        <v>49.99</v>
      </c>
      <c r="NP193" s="19">
        <f t="shared" ca="1" si="1573"/>
        <v>49.99</v>
      </c>
      <c r="NQ193" s="19">
        <f t="shared" ca="1" si="1573"/>
        <v>49.99</v>
      </c>
      <c r="NR193" s="19">
        <f t="shared" ca="1" si="1574"/>
        <v>412.99</v>
      </c>
      <c r="NS193" s="19">
        <f t="shared" ca="1" si="1574"/>
        <v>412.99</v>
      </c>
      <c r="NT193" s="19" t="str">
        <f t="shared" ca="1" si="1574"/>
        <v>-</v>
      </c>
      <c r="NU193" s="19" t="str">
        <f t="shared" ca="1" si="1574"/>
        <v>-</v>
      </c>
      <c r="NV193" s="19" t="str">
        <f t="shared" ca="1" si="1574"/>
        <v>-</v>
      </c>
      <c r="NW193" s="19" t="str">
        <f t="shared" ca="1" si="1574"/>
        <v>-</v>
      </c>
      <c r="NX193" s="19" t="str">
        <f t="shared" ca="1" si="1574"/>
        <v>-</v>
      </c>
      <c r="NY193" s="19">
        <f t="shared" ca="1" si="1574"/>
        <v>6.8900000000000006</v>
      </c>
      <c r="NZ193" s="19">
        <f t="shared" ca="1" si="1574"/>
        <v>6.8900000000000006</v>
      </c>
      <c r="OA193" s="19">
        <f t="shared" ca="1" si="1574"/>
        <v>6.8900000000000006</v>
      </c>
      <c r="OB193" s="19">
        <f t="shared" ca="1" si="1574"/>
        <v>6.8900000000000006</v>
      </c>
      <c r="OC193" s="19">
        <f t="shared" ca="1" si="1574"/>
        <v>6.8900000000000006</v>
      </c>
      <c r="OD193" s="19">
        <f t="shared" ca="1" si="1574"/>
        <v>6.8900000000000006</v>
      </c>
      <c r="OE193" s="19">
        <f t="shared" ca="1" si="1574"/>
        <v>6.8900000000000006</v>
      </c>
      <c r="OF193" s="19">
        <f t="shared" ca="1" si="1574"/>
        <v>6.8900000000000006</v>
      </c>
      <c r="OG193" s="19">
        <f t="shared" ca="1" si="1574"/>
        <v>346.99</v>
      </c>
      <c r="OH193" s="19">
        <f t="shared" ca="1" si="1575"/>
        <v>346.99</v>
      </c>
      <c r="OI193" s="19" t="str">
        <f t="shared" ca="1" si="1575"/>
        <v>-</v>
      </c>
      <c r="OJ193" s="19" t="str">
        <f t="shared" ca="1" si="1575"/>
        <v>-</v>
      </c>
      <c r="OK193" s="19" t="str">
        <f t="shared" ca="1" si="1575"/>
        <v>-</v>
      </c>
      <c r="OL193" s="19" t="str">
        <f t="shared" ca="1" si="1575"/>
        <v>-</v>
      </c>
      <c r="OM193" s="19" t="str">
        <f t="shared" ca="1" si="1575"/>
        <v>-</v>
      </c>
      <c r="ON193" s="19">
        <f t="shared" ca="1" si="1575"/>
        <v>0</v>
      </c>
      <c r="OO193" s="24">
        <v>0</v>
      </c>
    </row>
    <row r="194" spans="1:405" outlineLevel="1">
      <c r="A194" s="21">
        <f t="shared" si="158"/>
        <v>189</v>
      </c>
      <c r="B194" s="21">
        <f>$A$14</f>
        <v>9</v>
      </c>
      <c r="C194">
        <v>112</v>
      </c>
      <c r="D194" s="144" t="str">
        <f t="shared" si="1512"/>
        <v>GSM</v>
      </c>
      <c r="E194" t="b">
        <v>0</v>
      </c>
      <c r="F194" t="b">
        <v>0</v>
      </c>
      <c r="G194" t="b">
        <f>E194</f>
        <v>0</v>
      </c>
      <c r="H194" s="29">
        <v>2</v>
      </c>
      <c r="I194" s="29">
        <v>1</v>
      </c>
      <c r="J194" s="29" t="str">
        <f>""</f>
        <v/>
      </c>
      <c r="K194" s="29">
        <f>d.Region</f>
        <v>2</v>
      </c>
      <c r="L194" s="29">
        <v>2</v>
      </c>
      <c r="M194" s="29">
        <v>2</v>
      </c>
      <c r="N194" s="29">
        <v>3</v>
      </c>
      <c r="O194" s="29">
        <v>1</v>
      </c>
      <c r="P194" s="29">
        <v>1</v>
      </c>
      <c r="Q194" s="29">
        <v>3</v>
      </c>
      <c r="R194" s="29">
        <v>1</v>
      </c>
      <c r="S194" s="29">
        <v>1</v>
      </c>
      <c r="T194" s="29">
        <v>1</v>
      </c>
      <c r="U194" s="218"/>
      <c r="V194" s="218"/>
      <c r="W194" s="29">
        <v>0</v>
      </c>
      <c r="X194" s="218"/>
      <c r="Y194" s="218"/>
      <c r="Z194" s="218"/>
      <c r="AA194" s="218"/>
      <c r="AB194" s="218"/>
      <c r="AC194" s="218"/>
      <c r="AD194" s="218"/>
      <c r="AE194" s="218"/>
      <c r="AF194" s="144">
        <f>INDEX(CHOOSE($N194,DataAutumn!i.AdultDrys,DataWinter!i.AdultDrys,DataSpring!i.AdultDrys),1,$M194)</f>
        <v>3</v>
      </c>
      <c r="AG194" s="5">
        <f t="shared" si="1513"/>
        <v>2</v>
      </c>
      <c r="AH194" s="5">
        <f t="shared" si="1513"/>
        <v>0</v>
      </c>
      <c r="AI194" s="5">
        <f t="shared" si="1514"/>
        <v>1</v>
      </c>
      <c r="AJ194" s="218"/>
      <c r="AK194" s="218"/>
      <c r="AL194" s="365" t="str">
        <f ca="1">TEXT(LEFT(OFFSET(AL194,-1,0),5)+1,"00000")&amp;MID(OFFSET(AL194,-1,0),6,FIND(" ",OFFSET(AL194,-1,0),7)-5)
&amp; $D194           &amp; " Day"&amp;INDEX(i.DOY,$N194,1)              &amp; IF($IG194=0," FWM","")&amp;IF($IG194=1," MWM","")&amp;IF($IG194=5," Mat","")&amp;IF($IH194=TRUE,"&amp;BBT","    ")
&amp;INDEX(DataMaster!$B$98:$B$104,$Q194,0)    &amp;IF(JL194," SR"&amp;JM194,"")&amp; " WP"&amp;TEXT($LW194*100,"000p")           &amp; " MP"&amp;TEXT($LX194*100,"000p")           &amp; " GP"&amp;TEXT($MG194*100,"000p")
&amp; " (F"&amp;3+COUNTIF($CV194:$CY194,TRUE)&amp;3&amp;"N"&amp;$DM194&amp;$DN194&amp;")"</f>
        <v>00005 DSP_ashley_lw GSM Day204 MWM    No export SR12 WP100p MP100p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si="1515"/>
        <v>0</v>
      </c>
      <c r="AY194" s="5" t="str">
        <f t="shared" si="1515"/>
        <v>-</v>
      </c>
      <c r="AZ194" s="5" t="b">
        <f t="shared" si="1515"/>
        <v>0</v>
      </c>
      <c r="BA194" s="5" t="b">
        <f t="shared" si="1515"/>
        <v>1</v>
      </c>
      <c r="BB194" s="5" t="b">
        <f t="shared" si="1515"/>
        <v>1</v>
      </c>
      <c r="BC194" s="144">
        <f t="shared" si="1515"/>
        <v>0</v>
      </c>
      <c r="BD194" s="19" t="b">
        <f t="shared" ca="1" si="1516"/>
        <v>1</v>
      </c>
      <c r="BE194" s="9"/>
      <c r="BF194" s="5" t="str">
        <f t="shared" ca="1" si="1517"/>
        <v>-</v>
      </c>
      <c r="BG194" s="19" t="str">
        <f t="shared" ca="1" si="1518"/>
        <v>-</v>
      </c>
      <c r="BH194" s="19" t="str">
        <f t="shared" ca="1" si="1518"/>
        <v>-</v>
      </c>
      <c r="BI194" s="19" t="str">
        <f t="shared" ca="1" si="1518"/>
        <v>-</v>
      </c>
      <c r="BJ194" s="5" t="str">
        <f t="shared" ca="1" si="1519"/>
        <v>-</v>
      </c>
      <c r="BK194" s="19" t="str">
        <f t="shared" ca="1" si="1520"/>
        <v>-</v>
      </c>
      <c r="BL194" s="5" t="str">
        <f t="shared" ca="1" si="1521"/>
        <v>-</v>
      </c>
      <c r="BM194" s="19" t="str">
        <f t="shared" ca="1" si="1522"/>
        <v>-</v>
      </c>
      <c r="BN194" s="19" t="str">
        <f t="shared" ca="1" si="1522"/>
        <v>-</v>
      </c>
      <c r="BO194" s="19" t="str">
        <f t="shared" ca="1" si="1522"/>
        <v>-</v>
      </c>
      <c r="BP194" s="5" t="str">
        <f t="shared" ca="1" si="1523"/>
        <v>-</v>
      </c>
      <c r="BQ194" s="9"/>
      <c r="BR194" s="5" t="b">
        <f t="shared" si="1524"/>
        <v>0</v>
      </c>
      <c r="BS194" s="5" t="str">
        <f t="shared" ca="1" si="1525"/>
        <v>-</v>
      </c>
      <c r="BT194" s="5" t="str">
        <f t="shared" ca="1" si="1526"/>
        <v>-</v>
      </c>
      <c r="BU194" s="5" t="str">
        <f t="shared" ca="1" si="1526"/>
        <v>-</v>
      </c>
      <c r="BV194" s="5" t="str">
        <f t="shared" ca="1" si="1526"/>
        <v>-</v>
      </c>
      <c r="BW194" s="5" t="str">
        <f t="shared" ca="1" si="1526"/>
        <v>-</v>
      </c>
      <c r="BX194" s="5" t="str">
        <f t="shared" ca="1" si="1526"/>
        <v>-</v>
      </c>
      <c r="BY194" s="5" t="str">
        <f t="shared" ca="1" si="1526"/>
        <v>-</v>
      </c>
      <c r="BZ194" s="5" t="str">
        <f t="shared" ca="1" si="1526"/>
        <v>-</v>
      </c>
      <c r="CA194" s="5" t="str">
        <f t="shared" ca="1" si="1526"/>
        <v>-</v>
      </c>
      <c r="CB194" s="9"/>
      <c r="CC194" s="12" t="b">
        <v>1</v>
      </c>
      <c r="CD194" s="12" t="b">
        <v>1</v>
      </c>
      <c r="CE194" s="12" t="b">
        <v>1</v>
      </c>
      <c r="CF194" s="12">
        <v>203</v>
      </c>
      <c r="CG194" s="144" t="b">
        <f>NOT(CE194)</f>
        <v>0</v>
      </c>
      <c r="CH194" s="12" t="s">
        <v>34</v>
      </c>
      <c r="CI194" s="19" t="str">
        <f t="shared" ca="1" si="1527"/>
        <v>-</v>
      </c>
      <c r="CJ194" s="19" t="str">
        <f t="shared" ca="1" si="1527"/>
        <v>-</v>
      </c>
      <c r="CK194" s="19" t="str">
        <f t="shared" ca="1" si="1527"/>
        <v>-</v>
      </c>
      <c r="CL194" s="19">
        <f t="shared" ca="1" si="1527"/>
        <v>1</v>
      </c>
      <c r="CM194" s="19">
        <f t="shared" ca="1" si="1527"/>
        <v>1</v>
      </c>
      <c r="CN194" s="9"/>
      <c r="CO194" s="444">
        <f t="shared" si="1528"/>
        <v>652</v>
      </c>
      <c r="CP194" s="444">
        <f t="shared" si="1528"/>
        <v>686</v>
      </c>
      <c r="CQ194" s="444">
        <f t="shared" si="1528"/>
        <v>721</v>
      </c>
      <c r="CR194" s="152">
        <f t="shared" si="1529"/>
        <v>378</v>
      </c>
      <c r="CS194" s="152">
        <f t="shared" si="1529"/>
        <v>413</v>
      </c>
      <c r="CT194" s="152">
        <f t="shared" si="1529"/>
        <v>448</v>
      </c>
      <c r="CU194" s="19" t="str">
        <f t="shared" ca="1" si="1530"/>
        <v>-</v>
      </c>
      <c r="CV194" s="19" t="str">
        <f t="shared" ca="1" si="1530"/>
        <v>-</v>
      </c>
      <c r="CW194" s="19" t="str">
        <f t="shared" ca="1" si="1530"/>
        <v>-</v>
      </c>
      <c r="CX194" s="19" t="str">
        <f t="shared" ca="1" si="1530"/>
        <v>-</v>
      </c>
      <c r="CY194" s="19" t="str">
        <f t="shared" ca="1" si="1530"/>
        <v>-</v>
      </c>
      <c r="CZ194" s="19" t="b">
        <f ca="1">OFFSET(CZ$5,$B194,0)</f>
        <v>1</v>
      </c>
      <c r="DA194" s="19">
        <f t="shared" ca="1" si="1530"/>
        <v>0</v>
      </c>
      <c r="DB194" s="19">
        <f t="shared" ca="1" si="1530"/>
        <v>0</v>
      </c>
      <c r="DC194" s="19">
        <f t="shared" ca="1" si="1530"/>
        <v>0</v>
      </c>
      <c r="DD194" s="19">
        <f t="shared" ca="1" si="1530"/>
        <v>0</v>
      </c>
      <c r="DE194" s="19">
        <f t="shared" ca="1" si="1530"/>
        <v>0</v>
      </c>
      <c r="DF194" s="19">
        <f t="shared" ca="1" si="1530"/>
        <v>0</v>
      </c>
      <c r="DG194" s="19">
        <f t="shared" ca="1" si="1530"/>
        <v>0</v>
      </c>
      <c r="DH194" s="19">
        <f t="shared" ca="1" si="1530"/>
        <v>0</v>
      </c>
      <c r="DI194" s="19">
        <f t="shared" ca="1" si="1530"/>
        <v>0</v>
      </c>
      <c r="DJ194" s="19">
        <f t="shared" ca="1" si="1530"/>
        <v>0</v>
      </c>
      <c r="DK194" s="19">
        <f t="shared" ca="1" si="1531"/>
        <v>0</v>
      </c>
      <c r="DL194" s="19">
        <f t="shared" ca="1" si="1531"/>
        <v>0</v>
      </c>
      <c r="DM194" s="19">
        <f t="shared" ca="1" si="1531"/>
        <v>1</v>
      </c>
      <c r="DN194" s="19">
        <f t="shared" ca="1" si="1531"/>
        <v>1</v>
      </c>
      <c r="DO194" s="19">
        <f t="shared" ca="1" si="1531"/>
        <v>0</v>
      </c>
      <c r="DP194" s="19" t="str">
        <f t="shared" ca="1" si="1531"/>
        <v>-</v>
      </c>
      <c r="DQ194" s="19" t="str">
        <f t="shared" ca="1" si="1531"/>
        <v>-</v>
      </c>
      <c r="DR194" s="19" t="str">
        <f t="shared" ca="1" si="1531"/>
        <v>-</v>
      </c>
      <c r="DS194" s="19" t="str">
        <f t="shared" ca="1" si="1531"/>
        <v>-</v>
      </c>
      <c r="DT194" s="19" t="str">
        <f t="shared" ca="1" si="1531"/>
        <v>-</v>
      </c>
      <c r="DU194" s="19">
        <f t="shared" ca="1" si="1531"/>
        <v>0</v>
      </c>
      <c r="DV194" s="19" t="str">
        <f t="shared" ca="1" si="1531"/>
        <v>-</v>
      </c>
      <c r="DW194" s="19" t="str">
        <f t="shared" ca="1" si="1531"/>
        <v>-</v>
      </c>
      <c r="DX194" s="19" t="str">
        <f t="shared" ca="1" si="1531"/>
        <v>-</v>
      </c>
      <c r="DY194" s="19" t="str">
        <f t="shared" ca="1" si="1531"/>
        <v>-</v>
      </c>
      <c r="DZ194" s="19" t="str">
        <f t="shared" ca="1" si="1531"/>
        <v>-</v>
      </c>
      <c r="EA194" s="19" t="str">
        <f t="shared" ca="1" si="1531"/>
        <v>-</v>
      </c>
      <c r="EB194" s="19" t="str">
        <f t="shared" ca="1" si="1531"/>
        <v>-</v>
      </c>
      <c r="EC194" s="19" t="str">
        <f t="shared" ca="1" si="1531"/>
        <v>-</v>
      </c>
      <c r="ED194" s="19">
        <f t="shared" ca="1" si="1531"/>
        <v>0</v>
      </c>
      <c r="EE194" s="444">
        <f t="shared" si="1532"/>
        <v>0</v>
      </c>
      <c r="EF194" s="444">
        <f t="shared" si="1532"/>
        <v>0</v>
      </c>
      <c r="EG194" s="124">
        <f t="shared" si="1533"/>
        <v>0</v>
      </c>
      <c r="EH194" s="124">
        <f t="shared" si="1533"/>
        <v>0</v>
      </c>
      <c r="EI194" s="124">
        <f t="shared" si="1533"/>
        <v>0</v>
      </c>
      <c r="EJ194" s="124">
        <f t="shared" si="1533"/>
        <v>0</v>
      </c>
      <c r="EK194" s="124">
        <f t="shared" si="1533"/>
        <v>0</v>
      </c>
      <c r="EL194" s="124">
        <f t="shared" si="1533"/>
        <v>0</v>
      </c>
      <c r="EM194" s="124">
        <f t="shared" si="1533"/>
        <v>0</v>
      </c>
      <c r="EN194" s="124">
        <f t="shared" si="1533"/>
        <v>0</v>
      </c>
      <c r="EO194" s="124">
        <f t="shared" si="1533"/>
        <v>0</v>
      </c>
      <c r="EP194" s="124">
        <f t="shared" si="1533"/>
        <v>0</v>
      </c>
      <c r="EQ194" s="124">
        <f t="shared" si="1533"/>
        <v>0</v>
      </c>
      <c r="ER194" s="124">
        <f t="shared" si="1533"/>
        <v>0</v>
      </c>
      <c r="ES194" s="124">
        <f t="shared" si="1533"/>
        <v>0</v>
      </c>
      <c r="ET194" s="124">
        <f t="shared" si="1533"/>
        <v>0</v>
      </c>
      <c r="EU194" s="124">
        <f t="shared" si="1533"/>
        <v>0</v>
      </c>
      <c r="EV194" s="124">
        <f t="shared" si="1533"/>
        <v>0</v>
      </c>
      <c r="EW194" s="124">
        <f t="shared" si="1534"/>
        <v>0</v>
      </c>
      <c r="EX194" s="124">
        <f t="shared" si="1534"/>
        <v>0</v>
      </c>
      <c r="EY194" s="554">
        <f t="shared" si="1535"/>
        <v>0</v>
      </c>
      <c r="EZ194" s="554">
        <f t="shared" si="1535"/>
        <v>0</v>
      </c>
      <c r="FA194" s="554">
        <f t="shared" si="1535"/>
        <v>0</v>
      </c>
      <c r="FB194" s="125">
        <f t="shared" si="1535"/>
        <v>0</v>
      </c>
      <c r="FC194" s="125">
        <f t="shared" si="1535"/>
        <v>0</v>
      </c>
      <c r="FD194" s="125">
        <f t="shared" si="1535"/>
        <v>0</v>
      </c>
      <c r="FE194" s="125">
        <f t="shared" si="1535"/>
        <v>0</v>
      </c>
      <c r="FF194" s="125">
        <f t="shared" si="1535"/>
        <v>0</v>
      </c>
      <c r="FG194" s="125">
        <f t="shared" si="1535"/>
        <v>0</v>
      </c>
      <c r="FH194" s="125">
        <f t="shared" si="1535"/>
        <v>0</v>
      </c>
      <c r="FI194" s="125">
        <f t="shared" si="1535"/>
        <v>0</v>
      </c>
      <c r="FJ194" s="125">
        <f t="shared" si="1535"/>
        <v>0</v>
      </c>
      <c r="FK194" s="125">
        <f t="shared" si="1535"/>
        <v>0</v>
      </c>
      <c r="FL194" s="125">
        <f t="shared" si="1535"/>
        <v>0</v>
      </c>
      <c r="FM194" s="125">
        <f t="shared" si="1535"/>
        <v>0</v>
      </c>
      <c r="FN194" s="125">
        <f t="shared" si="1535"/>
        <v>0</v>
      </c>
      <c r="FO194" s="124">
        <f t="shared" si="1536"/>
        <v>0</v>
      </c>
      <c r="FP194" s="124">
        <f t="shared" si="1536"/>
        <v>0</v>
      </c>
      <c r="FQ194" s="124">
        <f t="shared" si="1536"/>
        <v>0</v>
      </c>
      <c r="FR194" s="124">
        <f t="shared" si="1536"/>
        <v>0</v>
      </c>
      <c r="FS194" s="124">
        <f t="shared" si="1536"/>
        <v>0</v>
      </c>
      <c r="FT194" s="124">
        <f t="shared" si="1536"/>
        <v>0</v>
      </c>
      <c r="FU194" s="124">
        <f t="shared" si="1536"/>
        <v>0</v>
      </c>
      <c r="FV194" s="124">
        <f t="shared" si="1536"/>
        <v>0</v>
      </c>
      <c r="FW194" s="124">
        <f t="shared" si="1536"/>
        <v>0</v>
      </c>
      <c r="FX194" s="124">
        <f t="shared" si="1536"/>
        <v>0</v>
      </c>
      <c r="FY194" s="124">
        <f t="shared" si="1536"/>
        <v>0</v>
      </c>
      <c r="FZ194" s="124">
        <f t="shared" si="1536"/>
        <v>0</v>
      </c>
      <c r="GA194" s="124">
        <f t="shared" si="1536"/>
        <v>0</v>
      </c>
      <c r="GB194" s="124">
        <f t="shared" si="1536"/>
        <v>0</v>
      </c>
      <c r="GC194" s="124">
        <f t="shared" si="1536"/>
        <v>0</v>
      </c>
      <c r="GD194" s="124">
        <f t="shared" si="1536"/>
        <v>0</v>
      </c>
      <c r="GE194" s="124">
        <f t="shared" si="1537"/>
        <v>0</v>
      </c>
      <c r="GF194" s="124">
        <f t="shared" si="1537"/>
        <v>0</v>
      </c>
      <c r="GG194" s="554">
        <f t="shared" si="1538"/>
        <v>0</v>
      </c>
      <c r="GH194" s="554">
        <f t="shared" si="1538"/>
        <v>0</v>
      </c>
      <c r="GI194" s="554">
        <f t="shared" si="1538"/>
        <v>0</v>
      </c>
      <c r="GJ194" s="125">
        <f t="shared" si="1539"/>
        <v>0</v>
      </c>
      <c r="GK194" s="125">
        <f t="shared" si="1539"/>
        <v>0</v>
      </c>
      <c r="GL194" s="125">
        <f t="shared" si="1539"/>
        <v>0</v>
      </c>
      <c r="GM194" s="125">
        <f t="shared" si="1539"/>
        <v>0</v>
      </c>
      <c r="GN194" s="125">
        <f t="shared" si="1539"/>
        <v>0</v>
      </c>
      <c r="GO194" s="125">
        <f t="shared" si="1539"/>
        <v>0</v>
      </c>
      <c r="GP194" s="125">
        <f t="shared" si="1539"/>
        <v>0</v>
      </c>
      <c r="GQ194" s="125">
        <f t="shared" si="1539"/>
        <v>0</v>
      </c>
      <c r="GR194" s="125">
        <f t="shared" si="1539"/>
        <v>0</v>
      </c>
      <c r="GS194" s="125">
        <f t="shared" si="1539"/>
        <v>0</v>
      </c>
      <c r="GT194" s="125">
        <f t="shared" si="1539"/>
        <v>0</v>
      </c>
      <c r="GU194" s="125">
        <f t="shared" si="1539"/>
        <v>0</v>
      </c>
      <c r="GV194" s="125">
        <f t="shared" si="1539"/>
        <v>0</v>
      </c>
      <c r="GW194" s="124">
        <f t="shared" si="1540"/>
        <v>0</v>
      </c>
      <c r="GX194" s="124">
        <f t="shared" si="1540"/>
        <v>0</v>
      </c>
      <c r="GY194" s="124">
        <f t="shared" si="1540"/>
        <v>0</v>
      </c>
      <c r="GZ194" s="124">
        <f t="shared" si="1540"/>
        <v>0</v>
      </c>
      <c r="HA194" s="124">
        <f t="shared" si="1540"/>
        <v>0</v>
      </c>
      <c r="HB194" s="124">
        <f t="shared" si="1540"/>
        <v>0</v>
      </c>
      <c r="HC194" s="124">
        <f t="shared" si="1540"/>
        <v>0</v>
      </c>
      <c r="HD194" s="124">
        <f t="shared" si="1540"/>
        <v>0</v>
      </c>
      <c r="HE194" s="124">
        <f t="shared" si="1540"/>
        <v>0</v>
      </c>
      <c r="HF194" s="124">
        <f t="shared" si="1540"/>
        <v>0</v>
      </c>
      <c r="HG194" s="124">
        <f t="shared" si="1540"/>
        <v>0</v>
      </c>
      <c r="HH194" s="124">
        <f t="shared" si="1540"/>
        <v>0</v>
      </c>
      <c r="HI194" s="124">
        <f t="shared" si="1540"/>
        <v>0</v>
      </c>
      <c r="HJ194" s="124">
        <f t="shared" si="1540"/>
        <v>0</v>
      </c>
      <c r="HK194" s="124">
        <f t="shared" si="1540"/>
        <v>0</v>
      </c>
      <c r="HL194" s="124">
        <f t="shared" si="1540"/>
        <v>0</v>
      </c>
      <c r="HM194" s="124">
        <f t="shared" si="1541"/>
        <v>0</v>
      </c>
      <c r="HN194" s="124">
        <f t="shared" si="1541"/>
        <v>0</v>
      </c>
      <c r="HO194" s="554">
        <f t="shared" si="1542"/>
        <v>0</v>
      </c>
      <c r="HP194" s="554">
        <f t="shared" si="1542"/>
        <v>0</v>
      </c>
      <c r="HQ194" s="554">
        <f t="shared" si="1542"/>
        <v>0</v>
      </c>
      <c r="HR194" s="125">
        <f t="shared" si="1543"/>
        <v>0</v>
      </c>
      <c r="HS194" s="125">
        <f t="shared" si="1543"/>
        <v>0</v>
      </c>
      <c r="HT194" s="125">
        <f t="shared" si="1543"/>
        <v>0</v>
      </c>
      <c r="HU194" s="125">
        <f t="shared" si="1543"/>
        <v>0</v>
      </c>
      <c r="HV194" s="125">
        <f t="shared" si="1543"/>
        <v>0</v>
      </c>
      <c r="HW194" s="125">
        <f t="shared" si="1543"/>
        <v>0</v>
      </c>
      <c r="HX194" s="125">
        <f t="shared" si="1543"/>
        <v>0</v>
      </c>
      <c r="HY194" s="125">
        <f t="shared" si="1543"/>
        <v>0</v>
      </c>
      <c r="HZ194" s="125">
        <f t="shared" si="1543"/>
        <v>0</v>
      </c>
      <c r="IA194" s="125">
        <f t="shared" si="1543"/>
        <v>0</v>
      </c>
      <c r="IB194" s="125">
        <f t="shared" si="1543"/>
        <v>0</v>
      </c>
      <c r="IC194" s="125">
        <f t="shared" si="1543"/>
        <v>0</v>
      </c>
      <c r="ID194" s="125">
        <f t="shared" si="1543"/>
        <v>0</v>
      </c>
      <c r="IE194" s="5">
        <f t="shared" si="1544"/>
        <v>67</v>
      </c>
      <c r="IF194" s="9"/>
      <c r="IG194" s="5">
        <f t="shared" si="1545"/>
        <v>1</v>
      </c>
      <c r="IH194" s="5" t="b">
        <f t="shared" si="1545"/>
        <v>0</v>
      </c>
      <c r="II194" s="19">
        <f t="shared" ca="1" si="1546"/>
        <v>0</v>
      </c>
      <c r="IJ194" s="5">
        <f t="shared" si="1545"/>
        <v>55</v>
      </c>
      <c r="IK194" s="5" cm="1">
        <f t="array" ref="IK194">INDEX(i.pi_yatf,$X194+1,IK$7)</f>
        <v>1</v>
      </c>
      <c r="IL194" s="19">
        <f t="shared" ref="IL194:JI204" ca="1" si="1577">OFFSET(IL$5,$B194,0)</f>
        <v>0</v>
      </c>
      <c r="IM194" s="19">
        <f t="shared" ca="1" si="1577"/>
        <v>0</v>
      </c>
      <c r="IN194" s="19">
        <f t="shared" ca="1" si="1577"/>
        <v>0</v>
      </c>
      <c r="IO194" s="19">
        <f t="shared" ca="1" si="1577"/>
        <v>0</v>
      </c>
      <c r="IP194" s="19">
        <f t="shared" ca="1" si="1577"/>
        <v>0</v>
      </c>
      <c r="IQ194" s="19">
        <f t="shared" ca="1" si="1577"/>
        <v>0</v>
      </c>
      <c r="IR194" s="19">
        <f t="shared" ca="1" si="1577"/>
        <v>0</v>
      </c>
      <c r="IS194" s="19">
        <f t="shared" ca="1" si="1577"/>
        <v>0</v>
      </c>
      <c r="IT194" s="19">
        <f t="shared" ca="1" si="1577"/>
        <v>0</v>
      </c>
      <c r="IU194" s="19">
        <f t="shared" ca="1" si="1577"/>
        <v>0</v>
      </c>
      <c r="IV194" s="19">
        <f t="shared" ca="1" si="1577"/>
        <v>0</v>
      </c>
      <c r="IW194" s="19">
        <f t="shared" ca="1" si="1577"/>
        <v>0</v>
      </c>
      <c r="IX194" s="19">
        <f t="shared" ca="1" si="1577"/>
        <v>0</v>
      </c>
      <c r="IY194" s="19">
        <f t="shared" ca="1" si="1577"/>
        <v>0</v>
      </c>
      <c r="IZ194" s="19">
        <f t="shared" ca="1" si="1577"/>
        <v>0</v>
      </c>
      <c r="JA194" s="19">
        <f t="shared" ca="1" si="1577"/>
        <v>0</v>
      </c>
      <c r="JB194" s="19">
        <f t="shared" ca="1" si="1577"/>
        <v>0</v>
      </c>
      <c r="JC194" s="19">
        <f t="shared" ca="1" si="1577"/>
        <v>0</v>
      </c>
      <c r="JD194" s="19">
        <f t="shared" ca="1" si="1577"/>
        <v>0</v>
      </c>
      <c r="JE194" s="19">
        <f t="shared" ca="1" si="1577"/>
        <v>0</v>
      </c>
      <c r="JF194" s="19">
        <f t="shared" ca="1" si="1577"/>
        <v>0</v>
      </c>
      <c r="JG194" s="19">
        <f t="shared" ca="1" si="1577"/>
        <v>1</v>
      </c>
      <c r="JH194" s="19">
        <f t="shared" ca="1" si="1577"/>
        <v>0</v>
      </c>
      <c r="JI194" s="19">
        <f t="shared" ca="1" si="1577"/>
        <v>1</v>
      </c>
      <c r="JJ194" s="9"/>
      <c r="JK194" s="5" t="b">
        <f t="shared" ca="1" si="1548"/>
        <v>0</v>
      </c>
      <c r="JL194" s="477" t="b">
        <v>1</v>
      </c>
      <c r="JM194" s="477">
        <v>12</v>
      </c>
      <c r="JN194" s="5" t="b">
        <f t="shared" si="1549"/>
        <v>0</v>
      </c>
      <c r="JO194" s="5" t="b">
        <f t="shared" si="1549"/>
        <v>0</v>
      </c>
      <c r="JP194" s="5" t="b">
        <f t="shared" si="1549"/>
        <v>1</v>
      </c>
      <c r="JQ194" s="144">
        <f t="shared" si="1550"/>
        <v>1</v>
      </c>
      <c r="JR194" s="144">
        <f t="shared" si="1550"/>
        <v>1</v>
      </c>
      <c r="JS194" s="5" t="b">
        <f t="shared" si="1551"/>
        <v>0</v>
      </c>
      <c r="JT194" s="5" t="b">
        <f t="shared" si="1551"/>
        <v>1</v>
      </c>
      <c r="JU194" s="5" t="b">
        <f t="shared" si="1551"/>
        <v>1</v>
      </c>
      <c r="JV194" s="5" t="b">
        <f t="shared" si="1551"/>
        <v>0</v>
      </c>
      <c r="JW194" s="5">
        <f t="shared" si="1552"/>
        <v>1</v>
      </c>
      <c r="JX194" s="5">
        <f t="shared" si="1552"/>
        <v>0</v>
      </c>
      <c r="JY194" s="5" t="b">
        <f t="shared" si="1553"/>
        <v>0</v>
      </c>
      <c r="JZ194" s="5" t="str" cm="1">
        <f t="array" aca="1" ref="JZ194" ca="1">IF(OR(KA194:KH194&lt;&gt;"-"),TRUE,"-")</f>
        <v>-</v>
      </c>
      <c r="KA194" s="19" t="str">
        <f t="shared" ca="1" si="1554"/>
        <v>-</v>
      </c>
      <c r="KB194" s="19" t="str">
        <f t="shared" ca="1" si="1554"/>
        <v>-</v>
      </c>
      <c r="KC194" s="19" t="str">
        <f t="shared" ca="1" si="1554"/>
        <v>-</v>
      </c>
      <c r="KD194" s="19" t="str">
        <f t="shared" ca="1" si="1554"/>
        <v>-</v>
      </c>
      <c r="KE194" s="19" t="str">
        <f t="shared" ca="1" si="1554"/>
        <v>-</v>
      </c>
      <c r="KF194" s="19" t="str">
        <f t="shared" ca="1" si="1554"/>
        <v>-</v>
      </c>
      <c r="KG194" s="19" t="str">
        <f t="shared" ca="1" si="1554"/>
        <v>-</v>
      </c>
      <c r="KH194" s="19" t="str">
        <f t="shared" ca="1" si="1554"/>
        <v>-</v>
      </c>
      <c r="KI194" s="5" t="b">
        <f t="array" aca="1" ref="KI194" ca="1">IF(OR(KJ194:KP194&lt;&gt;"-"),TRUE,"-")</f>
        <v>1</v>
      </c>
      <c r="KJ194" s="19">
        <f t="shared" ca="1" si="1555"/>
        <v>0</v>
      </c>
      <c r="KK194" s="19" t="str">
        <f t="shared" ca="1" si="1555"/>
        <v>-</v>
      </c>
      <c r="KL194" s="19">
        <f t="shared" ca="1" si="1555"/>
        <v>999999</v>
      </c>
      <c r="KM194" s="19">
        <f t="shared" ca="1" si="1555"/>
        <v>999999</v>
      </c>
      <c r="KN194" s="19">
        <f t="shared" ca="1" si="1555"/>
        <v>999999</v>
      </c>
      <c r="KO194" s="19">
        <f t="shared" ca="1" si="1555"/>
        <v>999999</v>
      </c>
      <c r="KP194" s="19">
        <f t="shared" ca="1" si="1555"/>
        <v>999999</v>
      </c>
      <c r="KQ194" s="19" t="str">
        <f t="shared" ca="1" si="1555"/>
        <v>-</v>
      </c>
      <c r="KR194" s="19" t="str">
        <f ca="1">OFFSET(KR$5,$B194,0)</f>
        <v>-</v>
      </c>
      <c r="KS194" s="19" t="str">
        <f ca="1">OFFSET(KS$5,$B194,0)</f>
        <v>-</v>
      </c>
      <c r="KT194" s="19" t="b">
        <f t="shared" ca="1" si="1556"/>
        <v>1</v>
      </c>
      <c r="KU194" s="19">
        <f t="shared" ca="1" si="1556"/>
        <v>0</v>
      </c>
      <c r="KV194" s="5" t="str">
        <f t="shared" si="1557"/>
        <v>-</v>
      </c>
      <c r="KW194" s="5" t="str">
        <f t="shared" si="1557"/>
        <v>-</v>
      </c>
      <c r="KX194" s="5" t="str">
        <f t="shared" si="1557"/>
        <v>-</v>
      </c>
      <c r="KY194" s="5" t="str">
        <f t="shared" si="1557"/>
        <v>-</v>
      </c>
      <c r="KZ194" s="19" t="str">
        <f t="shared" ca="1" si="1558"/>
        <v>-</v>
      </c>
      <c r="LA194" s="19" t="str">
        <f t="shared" ca="1" si="1558"/>
        <v>-</v>
      </c>
      <c r="LB194" s="19" t="str">
        <f t="shared" ca="1" si="1558"/>
        <v>-</v>
      </c>
      <c r="LC194" s="19" t="str">
        <f t="shared" ca="1" si="1558"/>
        <v>-</v>
      </c>
      <c r="LD194" s="19" t="str">
        <f t="shared" ca="1" si="1558"/>
        <v>-</v>
      </c>
      <c r="LE194" s="19" t="str">
        <f t="shared" ca="1" si="1558"/>
        <v>-</v>
      </c>
      <c r="LF194" s="19" t="str">
        <f t="shared" ca="1" si="1558"/>
        <v>-</v>
      </c>
      <c r="LG194" s="5" t="str">
        <f t="shared" si="1559"/>
        <v>-</v>
      </c>
      <c r="LH194" s="5">
        <f t="shared" si="1559"/>
        <v>500</v>
      </c>
      <c r="LI194" s="5">
        <f t="shared" si="1559"/>
        <v>500</v>
      </c>
      <c r="LJ194" s="5" t="str">
        <f t="shared" si="1559"/>
        <v>-</v>
      </c>
      <c r="LK194" s="5" t="str" cm="1">
        <f t="array" ref="LK194">INDEX(i.meatgrid,$Q194,LK$7)</f>
        <v>-</v>
      </c>
      <c r="LL194" s="5" t="str">
        <f t="shared" si="1559"/>
        <v>-</v>
      </c>
      <c r="LM194" s="5">
        <f t="shared" si="1560"/>
        <v>1</v>
      </c>
      <c r="LN194" s="9"/>
      <c r="LO194" s="19">
        <f t="shared" ca="1" si="1558"/>
        <v>70</v>
      </c>
      <c r="LP194" s="19">
        <f t="shared" ca="1" si="1561"/>
        <v>50</v>
      </c>
      <c r="LQ194" s="19">
        <f t="shared" ca="1" si="1561"/>
        <v>80</v>
      </c>
      <c r="LR194" s="19">
        <f t="shared" ca="1" si="1561"/>
        <v>50</v>
      </c>
      <c r="LS194" s="5" t="b" cm="1">
        <f t="array" ref="LS194">INDEX(i.meatgrid,$Q194,LS$7)</f>
        <v>1</v>
      </c>
      <c r="LT194" s="5" t="b" cm="1">
        <f t="array" ref="LT194">INDEX(i.meatgrid,$Q194,LT$7)</f>
        <v>0</v>
      </c>
      <c r="LU194" s="5" t="str" cm="1">
        <f t="array" ref="LU194">INDEX(i.meatgrid,$Q194,LU$7)</f>
        <v>-</v>
      </c>
      <c r="LV194" s="5" t="str" cm="1">
        <f t="array" ref="LV194">INDEX(i.meatgrid,$Q194,LV$7)</f>
        <v>-</v>
      </c>
      <c r="LW194" s="5">
        <f t="shared" si="1562"/>
        <v>1</v>
      </c>
      <c r="LX194" s="5">
        <f t="shared" si="1563"/>
        <v>1</v>
      </c>
      <c r="LY194" s="5" cm="1">
        <f t="array" ref="LY194">INDEX(i.meatgrid,$Q194,LY$7)</f>
        <v>1</v>
      </c>
      <c r="LZ194" s="5" cm="1">
        <f t="array" ref="LZ194">INDEX(i.meatgrid,$Q194,LZ$7)</f>
        <v>1</v>
      </c>
      <c r="MA194" s="5" cm="1">
        <f t="array" ref="MA194">INDEX(i.meatgrid,$Q194,MA$7)</f>
        <v>1</v>
      </c>
      <c r="MB194" s="5" cm="1">
        <f t="array" ref="MB194">INDEX(i.meatgrid,$Q194,MB$7)</f>
        <v>0</v>
      </c>
      <c r="MC194" s="5" cm="1">
        <f t="array" ref="MC194">INDEX(i.meatgrid,$Q194,MC$7)</f>
        <v>0</v>
      </c>
      <c r="MD194" s="5" cm="1">
        <f t="array" ref="MD194">INDEX(i.meatgrid,$Q194,MD$7)</f>
        <v>1</v>
      </c>
      <c r="ME194" s="5" cm="1">
        <f t="array" ref="ME194">INDEX(i.meatgrid,$Q194,ME$7)</f>
        <v>1</v>
      </c>
      <c r="MF194" s="5" cm="1">
        <f t="array" ref="MF194">INDEX(i.meatgrid,$Q194,MF$7)</f>
        <v>1</v>
      </c>
      <c r="MG194" s="5">
        <f t="shared" si="1564"/>
        <v>1</v>
      </c>
      <c r="MH194" s="9"/>
      <c r="MI194" s="19" t="b">
        <f t="shared" ca="1" si="1565"/>
        <v>0</v>
      </c>
      <c r="MJ194" s="19" t="b">
        <f t="shared" ca="1" si="1565"/>
        <v>0</v>
      </c>
      <c r="MK194" s="19">
        <f t="shared" ca="1" si="1565"/>
        <v>1</v>
      </c>
      <c r="ML194" s="19">
        <f t="shared" ca="1" si="1565"/>
        <v>0.75</v>
      </c>
      <c r="MM194" s="19">
        <f t="shared" ca="1" si="1565"/>
        <v>0.75</v>
      </c>
      <c r="MN194" s="19">
        <f t="shared" ca="1" si="1565"/>
        <v>0.8</v>
      </c>
      <c r="MO194" s="19">
        <f t="shared" ca="1" si="1565"/>
        <v>0.82499999999999996</v>
      </c>
      <c r="MP194" s="19">
        <f t="shared" ca="1" si="1565"/>
        <v>0.875</v>
      </c>
      <c r="MQ194" s="19">
        <f t="shared" ca="1" si="1565"/>
        <v>0.9</v>
      </c>
      <c r="MR194" s="19">
        <f t="shared" ca="1" si="1565"/>
        <v>1</v>
      </c>
      <c r="MS194" s="19">
        <f t="shared" ca="1" si="1565"/>
        <v>0.875</v>
      </c>
      <c r="MT194" s="19" t="b">
        <f t="shared" ca="1" si="1565"/>
        <v>1</v>
      </c>
      <c r="MU194" s="19">
        <f t="shared" ca="1" si="1565"/>
        <v>74.989999999999995</v>
      </c>
      <c r="MV194" s="19" t="str">
        <f t="shared" ca="1" si="1565"/>
        <v>-</v>
      </c>
      <c r="MW194" s="19" t="str">
        <f t="shared" ca="1" si="1565"/>
        <v>-</v>
      </c>
      <c r="MX194" s="19" t="str">
        <f t="shared" ca="1" si="1565"/>
        <v>-</v>
      </c>
      <c r="MY194" s="19" t="str">
        <f t="shared" ca="1" si="1576"/>
        <v>-</v>
      </c>
      <c r="MZ194" s="19" t="str">
        <f t="shared" ca="1" si="1576"/>
        <v>-</v>
      </c>
      <c r="NA194" s="19" t="str">
        <f t="shared" ca="1" si="1576"/>
        <v>-</v>
      </c>
      <c r="NB194" s="19" t="str">
        <f t="shared" ca="1" si="1576"/>
        <v>-</v>
      </c>
      <c r="NC194" s="19">
        <f t="shared" ca="1" si="1576"/>
        <v>36.99</v>
      </c>
      <c r="ND194" s="19">
        <f t="shared" ca="1" si="1576"/>
        <v>36.99</v>
      </c>
      <c r="NE194" s="19" t="str">
        <f t="shared" ca="1" si="1576"/>
        <v>-</v>
      </c>
      <c r="NF194" s="19" t="str">
        <f t="shared" ca="1" si="1576"/>
        <v>-</v>
      </c>
      <c r="NG194" s="19" t="str">
        <f t="shared" ca="1" si="1576"/>
        <v>-</v>
      </c>
      <c r="NH194" s="19" t="str">
        <f t="shared" ca="1" si="1576"/>
        <v>-</v>
      </c>
      <c r="NI194" s="19" t="str">
        <f t="shared" ca="1" si="1576"/>
        <v>-</v>
      </c>
      <c r="NJ194" s="19">
        <f t="shared" ca="1" si="1576"/>
        <v>49.99</v>
      </c>
      <c r="NK194" s="19">
        <f t="shared" ca="1" si="1576"/>
        <v>49.99</v>
      </c>
      <c r="NL194" s="19">
        <f t="shared" ca="1" si="1576"/>
        <v>49.99</v>
      </c>
      <c r="NM194" s="19">
        <f t="shared" ca="1" si="1576"/>
        <v>49.99</v>
      </c>
      <c r="NN194" s="19">
        <f t="shared" ca="1" si="1576"/>
        <v>49.99</v>
      </c>
      <c r="NO194" s="19">
        <f t="shared" ca="1" si="1573"/>
        <v>49.99</v>
      </c>
      <c r="NP194" s="19">
        <f t="shared" ca="1" si="1573"/>
        <v>49.99</v>
      </c>
      <c r="NQ194" s="19">
        <f t="shared" ca="1" si="1573"/>
        <v>49.99</v>
      </c>
      <c r="NR194" s="19">
        <f t="shared" ca="1" si="1574"/>
        <v>412.99</v>
      </c>
      <c r="NS194" s="19">
        <f t="shared" ca="1" si="1574"/>
        <v>412.99</v>
      </c>
      <c r="NT194" s="19" t="str">
        <f t="shared" ca="1" si="1574"/>
        <v>-</v>
      </c>
      <c r="NU194" s="19" t="str">
        <f t="shared" ca="1" si="1574"/>
        <v>-</v>
      </c>
      <c r="NV194" s="19" t="str">
        <f t="shared" ca="1" si="1574"/>
        <v>-</v>
      </c>
      <c r="NW194" s="19" t="str">
        <f t="shared" ca="1" si="1574"/>
        <v>-</v>
      </c>
      <c r="NX194" s="19" t="str">
        <f t="shared" ca="1" si="1574"/>
        <v>-</v>
      </c>
      <c r="NY194" s="19">
        <f t="shared" ca="1" si="1574"/>
        <v>6.8900000000000006</v>
      </c>
      <c r="NZ194" s="19">
        <f t="shared" ca="1" si="1574"/>
        <v>6.8900000000000006</v>
      </c>
      <c r="OA194" s="19">
        <f t="shared" ca="1" si="1574"/>
        <v>6.8900000000000006</v>
      </c>
      <c r="OB194" s="19">
        <f t="shared" ca="1" si="1574"/>
        <v>6.8900000000000006</v>
      </c>
      <c r="OC194" s="19">
        <f t="shared" ca="1" si="1574"/>
        <v>6.8900000000000006</v>
      </c>
      <c r="OD194" s="19">
        <f t="shared" ca="1" si="1574"/>
        <v>6.8900000000000006</v>
      </c>
      <c r="OE194" s="19">
        <f t="shared" ca="1" si="1574"/>
        <v>6.8900000000000006</v>
      </c>
      <c r="OF194" s="19">
        <f t="shared" ca="1" si="1574"/>
        <v>6.8900000000000006</v>
      </c>
      <c r="OG194" s="19">
        <f t="shared" ca="1" si="1574"/>
        <v>346.99</v>
      </c>
      <c r="OH194" s="19">
        <f t="shared" ca="1" si="1575"/>
        <v>346.99</v>
      </c>
      <c r="OI194" s="19" t="str">
        <f t="shared" ca="1" si="1575"/>
        <v>-</v>
      </c>
      <c r="OJ194" s="19" t="str">
        <f t="shared" ca="1" si="1575"/>
        <v>-</v>
      </c>
      <c r="OK194" s="19" t="str">
        <f t="shared" ca="1" si="1575"/>
        <v>-</v>
      </c>
      <c r="OL194" s="19" t="str">
        <f t="shared" ca="1" si="1575"/>
        <v>-</v>
      </c>
      <c r="OM194" s="19" t="str">
        <f t="shared" ca="1" si="1575"/>
        <v>-</v>
      </c>
      <c r="ON194" s="19">
        <f t="shared" ca="1" si="1575"/>
        <v>0</v>
      </c>
      <c r="OO194" s="24">
        <v>0</v>
      </c>
    </row>
    <row r="195" spans="1:405" outlineLevel="1">
      <c r="A195" s="21">
        <f t="shared" si="158"/>
        <v>190</v>
      </c>
      <c r="B195" s="21">
        <f t="shared" si="1567"/>
        <v>19</v>
      </c>
      <c r="C195">
        <v>112</v>
      </c>
      <c r="D195" s="144" t="str">
        <f t="shared" ca="1" si="1512"/>
        <v>GSM</v>
      </c>
      <c r="E195" t="b">
        <v>0</v>
      </c>
      <c r="F195" t="b">
        <v>0</v>
      </c>
      <c r="G195" t="b">
        <f t="shared" ref="G195:G197" si="1578">E195</f>
        <v>0</v>
      </c>
      <c r="H195" s="237">
        <f t="shared" ca="1" si="1569"/>
        <v>2</v>
      </c>
      <c r="I195" s="237">
        <f t="shared" ca="1" si="1569"/>
        <v>1</v>
      </c>
      <c r="J195" s="237" t="str">
        <f t="shared" ca="1" si="1569"/>
        <v/>
      </c>
      <c r="K195" s="237">
        <f t="shared" ca="1" si="1569"/>
        <v>2</v>
      </c>
      <c r="L195" s="237">
        <f t="shared" ca="1" si="1569"/>
        <v>2</v>
      </c>
      <c r="M195" s="237">
        <f t="shared" ca="1" si="1569"/>
        <v>2</v>
      </c>
      <c r="N195" s="237">
        <f t="shared" ca="1" si="1569"/>
        <v>3</v>
      </c>
      <c r="O195" s="237">
        <f t="shared" ca="1" si="1570"/>
        <v>1</v>
      </c>
      <c r="P195" s="237">
        <f t="shared" ca="1" si="1570"/>
        <v>1</v>
      </c>
      <c r="Q195" s="237">
        <f t="shared" ca="1" si="1570"/>
        <v>3</v>
      </c>
      <c r="R195" s="29">
        <v>1</v>
      </c>
      <c r="S195" s="29">
        <v>1</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513"/>
        <v>2</v>
      </c>
      <c r="AH195" s="5">
        <f t="shared" ca="1" si="1513"/>
        <v>0</v>
      </c>
      <c r="AI195" s="5">
        <f t="shared" ca="1" si="1514"/>
        <v>1</v>
      </c>
      <c r="AJ195" s="218"/>
      <c r="AK195" s="218"/>
      <c r="AL195" s="366" t="str">
        <f ca="1">TEXT(LEFT(OFFSET(AL195,-1,0),5)+1,"00000")&amp;MID(OFFSET(AL195,-1,0),6,FIND(" ",OFFSET(AL195,-1,0),7)-5)
&amp; $D195           &amp; " Day"&amp;INDEX(i.DOY,$N195,1)              &amp; IF($IG195=0," FWM","")&amp;IF($IG195=1," MWM","")&amp;IF($IG195=5," Mat","")&amp;IF($IH195=TRUE,"&amp;BBT","    ")
&amp;INDEX(DataMaster!$B$98:$B$104,$Q195,0)    &amp;IF(JL195," SR"&amp;JM195,"")&amp; " WP"&amp;TEXT($LW195*100,"000p")           &amp; " MP"&amp;TEXT($LX195*100,"000p")           &amp; " GP"&amp;TEXT($MG195*100,"000p")
&amp; " (F"&amp;3+COUNTIF($CV195:$CY195,TRUE)&amp;3&amp;"N"&amp;$DM195&amp;$DN195&amp;")"</f>
        <v>00006 DSP_ashley_lw GSM Day204 MWM    No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515"/>
        <v>0</v>
      </c>
      <c r="AY195" s="5" t="str">
        <f t="shared" ca="1" si="1515"/>
        <v>-</v>
      </c>
      <c r="AZ195" s="5" t="b">
        <f t="shared" ca="1" si="1515"/>
        <v>0</v>
      </c>
      <c r="BA195" s="5" t="b">
        <f t="shared" ca="1" si="1515"/>
        <v>1</v>
      </c>
      <c r="BB195" s="5" t="b">
        <f t="shared" ca="1" si="1515"/>
        <v>1</v>
      </c>
      <c r="BC195" s="144">
        <f t="shared" ca="1" si="1515"/>
        <v>0</v>
      </c>
      <c r="BD195" s="19" t="b">
        <f t="shared" ca="1" si="1516"/>
        <v>1</v>
      </c>
      <c r="BE195" s="9"/>
      <c r="BF195" s="5" t="str">
        <f t="shared" ca="1" si="1517"/>
        <v>-</v>
      </c>
      <c r="BG195" s="19" t="str">
        <f t="shared" ca="1" si="1518"/>
        <v>-</v>
      </c>
      <c r="BH195" s="19" t="str">
        <f t="shared" ca="1" si="1518"/>
        <v>-</v>
      </c>
      <c r="BI195" s="19" t="str">
        <f t="shared" ca="1" si="1518"/>
        <v>-</v>
      </c>
      <c r="BJ195" s="5" t="str">
        <f t="shared" ca="1" si="1519"/>
        <v>-</v>
      </c>
      <c r="BK195" s="19" t="str">
        <f t="shared" ca="1" si="1520"/>
        <v>-</v>
      </c>
      <c r="BL195" s="5" t="str">
        <f t="shared" ca="1" si="1521"/>
        <v>-</v>
      </c>
      <c r="BM195" s="19" t="str">
        <f t="shared" ca="1" si="1522"/>
        <v>-</v>
      </c>
      <c r="BN195" s="19" t="str">
        <f t="shared" ca="1" si="1522"/>
        <v>-</v>
      </c>
      <c r="BO195" s="19" t="str">
        <f t="shared" ca="1" si="1522"/>
        <v>-</v>
      </c>
      <c r="BP195" s="5" t="str">
        <f t="shared" ca="1" si="1523"/>
        <v>-</v>
      </c>
      <c r="BQ195" s="9"/>
      <c r="BR195" s="5" t="b">
        <f t="shared" ca="1" si="1524"/>
        <v>0</v>
      </c>
      <c r="BS195" s="5" t="str">
        <f t="shared" ca="1" si="1525"/>
        <v>-</v>
      </c>
      <c r="BT195" s="5" t="str">
        <f t="shared" ca="1" si="1526"/>
        <v>-</v>
      </c>
      <c r="BU195" s="5" t="str">
        <f t="shared" ca="1" si="1526"/>
        <v>-</v>
      </c>
      <c r="BV195" s="5" t="str">
        <f t="shared" ca="1" si="1526"/>
        <v>-</v>
      </c>
      <c r="BW195" s="5" t="str">
        <f t="shared" ca="1" si="1526"/>
        <v>-</v>
      </c>
      <c r="BX195" s="5" t="str">
        <f t="shared" ca="1" si="1526"/>
        <v>-</v>
      </c>
      <c r="BY195" s="5" t="str">
        <f t="shared" ca="1" si="1526"/>
        <v>-</v>
      </c>
      <c r="BZ195" s="5" t="str">
        <f t="shared" ca="1" si="1526"/>
        <v>-</v>
      </c>
      <c r="CA195" s="5" t="str">
        <f t="shared" ca="1" si="1526"/>
        <v>-</v>
      </c>
      <c r="CB195" s="9"/>
      <c r="CC195" s="237" t="b">
        <f t="shared" ca="1" si="1571"/>
        <v>1</v>
      </c>
      <c r="CD195" s="237" t="b">
        <f t="shared" ca="1" si="1571"/>
        <v>1</v>
      </c>
      <c r="CE195" s="237" t="b">
        <f t="shared" ca="1" si="1571"/>
        <v>1</v>
      </c>
      <c r="CF195" s="12">
        <v>203</v>
      </c>
      <c r="CG195" s="144" t="b">
        <f t="shared" ref="CG195:CG197" ca="1" si="1579">NOT(CE195)</f>
        <v>0</v>
      </c>
      <c r="CH195" s="12" t="s">
        <v>34</v>
      </c>
      <c r="CI195" s="19" t="str">
        <f t="shared" ca="1" si="1527"/>
        <v>-</v>
      </c>
      <c r="CJ195" s="19" t="str">
        <f t="shared" ca="1" si="1527"/>
        <v>-</v>
      </c>
      <c r="CK195" s="19" t="str">
        <f t="shared" ca="1" si="1527"/>
        <v>-</v>
      </c>
      <c r="CL195" s="19">
        <f t="shared" ca="1" si="1527"/>
        <v>1</v>
      </c>
      <c r="CM195" s="19">
        <f t="shared" ca="1" si="1527"/>
        <v>1</v>
      </c>
      <c r="CN195" s="9"/>
      <c r="CO195" s="444">
        <f t="shared" ca="1" si="1528"/>
        <v>652</v>
      </c>
      <c r="CP195" s="444">
        <f t="shared" ca="1" si="1528"/>
        <v>686</v>
      </c>
      <c r="CQ195" s="444">
        <f t="shared" ca="1" si="1528"/>
        <v>721</v>
      </c>
      <c r="CR195" s="152">
        <f t="shared" ca="1" si="1529"/>
        <v>378</v>
      </c>
      <c r="CS195" s="152">
        <f t="shared" ca="1" si="1529"/>
        <v>413</v>
      </c>
      <c r="CT195" s="152">
        <f t="shared" ca="1" si="1529"/>
        <v>448</v>
      </c>
      <c r="CU195" s="19" t="str">
        <f t="shared" ca="1" si="1530"/>
        <v>-</v>
      </c>
      <c r="CV195" s="19" t="str">
        <f t="shared" ca="1" si="1530"/>
        <v>-</v>
      </c>
      <c r="CW195" s="19" t="str">
        <f t="shared" ca="1" si="1530"/>
        <v>-</v>
      </c>
      <c r="CX195" s="19" t="str">
        <f t="shared" ca="1" si="1530"/>
        <v>-</v>
      </c>
      <c r="CY195" s="19" t="str">
        <f t="shared" ca="1" si="1530"/>
        <v>-</v>
      </c>
      <c r="CZ195" s="19" t="b">
        <f t="shared" ca="1" si="1530"/>
        <v>1</v>
      </c>
      <c r="DA195" s="19">
        <f t="shared" ca="1" si="1530"/>
        <v>0</v>
      </c>
      <c r="DB195" s="19">
        <f t="shared" ca="1" si="1530"/>
        <v>0</v>
      </c>
      <c r="DC195" s="19">
        <f t="shared" ca="1" si="1530"/>
        <v>0</v>
      </c>
      <c r="DD195" s="19">
        <f t="shared" ca="1" si="1530"/>
        <v>0</v>
      </c>
      <c r="DE195" s="19">
        <f t="shared" ca="1" si="1530"/>
        <v>0</v>
      </c>
      <c r="DF195" s="19">
        <f t="shared" ca="1" si="1530"/>
        <v>0</v>
      </c>
      <c r="DG195" s="19">
        <f t="shared" ca="1" si="1530"/>
        <v>0</v>
      </c>
      <c r="DH195" s="19">
        <f t="shared" ca="1" si="1530"/>
        <v>0</v>
      </c>
      <c r="DI195" s="19">
        <f t="shared" ca="1" si="1530"/>
        <v>0</v>
      </c>
      <c r="DJ195" s="19">
        <f t="shared" ca="1" si="1530"/>
        <v>0</v>
      </c>
      <c r="DK195" s="19">
        <f t="shared" ca="1" si="1531"/>
        <v>0</v>
      </c>
      <c r="DL195" s="19">
        <f t="shared" ca="1" si="1531"/>
        <v>0</v>
      </c>
      <c r="DM195" s="19">
        <f t="shared" ca="1" si="1531"/>
        <v>1</v>
      </c>
      <c r="DN195" s="19">
        <f t="shared" ca="1" si="1531"/>
        <v>1</v>
      </c>
      <c r="DO195" s="19">
        <f t="shared" ca="1" si="1531"/>
        <v>0</v>
      </c>
      <c r="DP195" s="19" t="str">
        <f t="shared" ca="1" si="1531"/>
        <v>-</v>
      </c>
      <c r="DQ195" s="19" t="str">
        <f t="shared" ca="1" si="1531"/>
        <v>-</v>
      </c>
      <c r="DR195" s="19" t="str">
        <f t="shared" ca="1" si="1531"/>
        <v>-</v>
      </c>
      <c r="DS195" s="19" t="str">
        <f t="shared" ca="1" si="1531"/>
        <v>-</v>
      </c>
      <c r="DT195" s="19" t="str">
        <f t="shared" ca="1" si="1531"/>
        <v>-</v>
      </c>
      <c r="DU195" s="19">
        <f t="shared" ca="1" si="1531"/>
        <v>0</v>
      </c>
      <c r="DV195" s="19" t="str">
        <f t="shared" ca="1" si="1531"/>
        <v>-</v>
      </c>
      <c r="DW195" s="19" t="str">
        <f t="shared" ca="1" si="1531"/>
        <v>-</v>
      </c>
      <c r="DX195" s="19" t="str">
        <f t="shared" ca="1" si="1531"/>
        <v>-</v>
      </c>
      <c r="DY195" s="19" t="str">
        <f t="shared" ca="1" si="1531"/>
        <v>-</v>
      </c>
      <c r="DZ195" s="19" t="str">
        <f t="shared" ref="DZ195:ED199" ca="1" si="1580">OFFSET(DZ$5,$B195,0)</f>
        <v>-</v>
      </c>
      <c r="EA195" s="19" t="str">
        <f t="shared" ca="1" si="1580"/>
        <v>-</v>
      </c>
      <c r="EB195" s="19" t="str">
        <f t="shared" ca="1" si="1580"/>
        <v>-</v>
      </c>
      <c r="EC195" s="19" t="str">
        <f t="shared" ca="1" si="1580"/>
        <v>-</v>
      </c>
      <c r="ED195" s="19">
        <f t="shared" ca="1" si="1580"/>
        <v>0</v>
      </c>
      <c r="EE195" s="444">
        <f t="shared" ca="1" si="1532"/>
        <v>0</v>
      </c>
      <c r="EF195" s="444">
        <f t="shared" ca="1" si="1532"/>
        <v>0</v>
      </c>
      <c r="EG195" s="124">
        <f t="shared" ca="1" si="1533"/>
        <v>0</v>
      </c>
      <c r="EH195" s="124">
        <f t="shared" ca="1" si="1533"/>
        <v>0</v>
      </c>
      <c r="EI195" s="124">
        <f t="shared" ca="1" si="1533"/>
        <v>0</v>
      </c>
      <c r="EJ195" s="124">
        <f t="shared" ca="1" si="1533"/>
        <v>0</v>
      </c>
      <c r="EK195" s="124">
        <f t="shared" ca="1" si="1533"/>
        <v>0</v>
      </c>
      <c r="EL195" s="124">
        <f t="shared" ca="1" si="1533"/>
        <v>0</v>
      </c>
      <c r="EM195" s="124">
        <f t="shared" ca="1" si="1533"/>
        <v>0</v>
      </c>
      <c r="EN195" s="124">
        <f t="shared" ca="1" si="1533"/>
        <v>0</v>
      </c>
      <c r="EO195" s="124">
        <f t="shared" ca="1" si="1533"/>
        <v>0</v>
      </c>
      <c r="EP195" s="124">
        <f t="shared" ca="1" si="1533"/>
        <v>0</v>
      </c>
      <c r="EQ195" s="124">
        <f t="shared" ca="1" si="1533"/>
        <v>0</v>
      </c>
      <c r="ER195" s="124">
        <f t="shared" ca="1" si="1533"/>
        <v>0</v>
      </c>
      <c r="ES195" s="124">
        <f t="shared" ca="1" si="1533"/>
        <v>0</v>
      </c>
      <c r="ET195" s="124">
        <f t="shared" ca="1" si="1533"/>
        <v>0</v>
      </c>
      <c r="EU195" s="124">
        <f t="shared" ca="1" si="1533"/>
        <v>0</v>
      </c>
      <c r="EV195" s="124">
        <f t="shared" ca="1" si="1533"/>
        <v>0</v>
      </c>
      <c r="EW195" s="124">
        <f t="shared" ca="1" si="1534"/>
        <v>0</v>
      </c>
      <c r="EX195" s="124">
        <f t="shared" ca="1" si="1534"/>
        <v>0</v>
      </c>
      <c r="EY195" s="554">
        <f t="shared" ca="1" si="1535"/>
        <v>0</v>
      </c>
      <c r="EZ195" s="554">
        <f t="shared" ca="1" si="1535"/>
        <v>0</v>
      </c>
      <c r="FA195" s="554">
        <f t="shared" ca="1" si="1535"/>
        <v>0</v>
      </c>
      <c r="FB195" s="125">
        <f t="shared" ca="1" si="1535"/>
        <v>0</v>
      </c>
      <c r="FC195" s="125">
        <f t="shared" ca="1" si="1535"/>
        <v>0</v>
      </c>
      <c r="FD195" s="125">
        <f t="shared" ca="1" si="1535"/>
        <v>0</v>
      </c>
      <c r="FE195" s="125">
        <f t="shared" ca="1" si="1535"/>
        <v>0</v>
      </c>
      <c r="FF195" s="125">
        <f t="shared" ca="1" si="1535"/>
        <v>0</v>
      </c>
      <c r="FG195" s="125">
        <f t="shared" ca="1" si="1535"/>
        <v>0</v>
      </c>
      <c r="FH195" s="125">
        <f t="shared" ca="1" si="1535"/>
        <v>0</v>
      </c>
      <c r="FI195" s="125">
        <f t="shared" ca="1" si="1535"/>
        <v>0</v>
      </c>
      <c r="FJ195" s="125">
        <f t="shared" ca="1" si="1535"/>
        <v>0</v>
      </c>
      <c r="FK195" s="125">
        <f t="shared" ca="1" si="1535"/>
        <v>0</v>
      </c>
      <c r="FL195" s="125">
        <f t="shared" ca="1" si="1535"/>
        <v>0</v>
      </c>
      <c r="FM195" s="125">
        <f t="shared" ca="1" si="1535"/>
        <v>0</v>
      </c>
      <c r="FN195" s="125">
        <f t="shared" ca="1" si="1535"/>
        <v>0</v>
      </c>
      <c r="FO195" s="124">
        <f t="shared" ca="1" si="1536"/>
        <v>0</v>
      </c>
      <c r="FP195" s="124">
        <f t="shared" ca="1" si="1536"/>
        <v>0</v>
      </c>
      <c r="FQ195" s="124">
        <f t="shared" ca="1" si="1536"/>
        <v>0</v>
      </c>
      <c r="FR195" s="124">
        <f t="shared" ca="1" si="1536"/>
        <v>0</v>
      </c>
      <c r="FS195" s="124">
        <f t="shared" ca="1" si="1536"/>
        <v>0</v>
      </c>
      <c r="FT195" s="124">
        <f t="shared" ca="1" si="1536"/>
        <v>0</v>
      </c>
      <c r="FU195" s="124">
        <f t="shared" ca="1" si="1536"/>
        <v>0</v>
      </c>
      <c r="FV195" s="124">
        <f t="shared" ca="1" si="1536"/>
        <v>0</v>
      </c>
      <c r="FW195" s="124">
        <f t="shared" ca="1" si="1536"/>
        <v>0</v>
      </c>
      <c r="FX195" s="124">
        <f t="shared" ca="1" si="1536"/>
        <v>0</v>
      </c>
      <c r="FY195" s="124">
        <f t="shared" ca="1" si="1536"/>
        <v>0</v>
      </c>
      <c r="FZ195" s="124">
        <f t="shared" ca="1" si="1536"/>
        <v>0</v>
      </c>
      <c r="GA195" s="124">
        <f t="shared" ca="1" si="1536"/>
        <v>0</v>
      </c>
      <c r="GB195" s="124">
        <f t="shared" ca="1" si="1536"/>
        <v>0</v>
      </c>
      <c r="GC195" s="124">
        <f t="shared" ca="1" si="1536"/>
        <v>0</v>
      </c>
      <c r="GD195" s="124">
        <f t="shared" ca="1" si="1536"/>
        <v>0</v>
      </c>
      <c r="GE195" s="124">
        <f t="shared" ca="1" si="1537"/>
        <v>0</v>
      </c>
      <c r="GF195" s="124">
        <f t="shared" ca="1" si="1537"/>
        <v>0</v>
      </c>
      <c r="GG195" s="554">
        <f t="shared" ca="1" si="1538"/>
        <v>0</v>
      </c>
      <c r="GH195" s="554">
        <f t="shared" ca="1" si="1538"/>
        <v>0</v>
      </c>
      <c r="GI195" s="554">
        <f t="shared" ca="1" si="1538"/>
        <v>0</v>
      </c>
      <c r="GJ195" s="125">
        <f t="shared" ca="1" si="1539"/>
        <v>0</v>
      </c>
      <c r="GK195" s="125">
        <f t="shared" ca="1" si="1539"/>
        <v>0</v>
      </c>
      <c r="GL195" s="125">
        <f t="shared" ca="1" si="1539"/>
        <v>0</v>
      </c>
      <c r="GM195" s="125">
        <f t="shared" ca="1" si="1539"/>
        <v>0</v>
      </c>
      <c r="GN195" s="125">
        <f t="shared" ca="1" si="1539"/>
        <v>0</v>
      </c>
      <c r="GO195" s="125">
        <f t="shared" ca="1" si="1539"/>
        <v>0</v>
      </c>
      <c r="GP195" s="125">
        <f t="shared" ca="1" si="1539"/>
        <v>0</v>
      </c>
      <c r="GQ195" s="125">
        <f t="shared" ca="1" si="1539"/>
        <v>0</v>
      </c>
      <c r="GR195" s="125">
        <f t="shared" ca="1" si="1539"/>
        <v>0</v>
      </c>
      <c r="GS195" s="125">
        <f t="shared" ca="1" si="1539"/>
        <v>0</v>
      </c>
      <c r="GT195" s="125">
        <f t="shared" ca="1" si="1539"/>
        <v>0</v>
      </c>
      <c r="GU195" s="125">
        <f t="shared" ca="1" si="1539"/>
        <v>0</v>
      </c>
      <c r="GV195" s="125">
        <f t="shared" ca="1" si="1539"/>
        <v>0</v>
      </c>
      <c r="GW195" s="124">
        <f t="shared" ca="1" si="1540"/>
        <v>0</v>
      </c>
      <c r="GX195" s="124">
        <f t="shared" ca="1" si="1540"/>
        <v>0</v>
      </c>
      <c r="GY195" s="124">
        <f t="shared" ca="1" si="1540"/>
        <v>0</v>
      </c>
      <c r="GZ195" s="124">
        <f t="shared" ca="1" si="1540"/>
        <v>0</v>
      </c>
      <c r="HA195" s="124">
        <f t="shared" ca="1" si="1540"/>
        <v>0</v>
      </c>
      <c r="HB195" s="124">
        <f t="shared" ca="1" si="1540"/>
        <v>0</v>
      </c>
      <c r="HC195" s="124">
        <f t="shared" ca="1" si="1540"/>
        <v>0</v>
      </c>
      <c r="HD195" s="124">
        <f t="shared" ca="1" si="1540"/>
        <v>0</v>
      </c>
      <c r="HE195" s="124">
        <f t="shared" ca="1" si="1540"/>
        <v>0</v>
      </c>
      <c r="HF195" s="124">
        <f t="shared" ca="1" si="1540"/>
        <v>0</v>
      </c>
      <c r="HG195" s="124">
        <f t="shared" ca="1" si="1540"/>
        <v>0</v>
      </c>
      <c r="HH195" s="124">
        <f t="shared" ca="1" si="1540"/>
        <v>0</v>
      </c>
      <c r="HI195" s="124">
        <f t="shared" ca="1" si="1540"/>
        <v>0</v>
      </c>
      <c r="HJ195" s="124">
        <f t="shared" ca="1" si="1540"/>
        <v>0</v>
      </c>
      <c r="HK195" s="124">
        <f t="shared" ca="1" si="1540"/>
        <v>0</v>
      </c>
      <c r="HL195" s="124">
        <f t="shared" ca="1" si="1540"/>
        <v>0</v>
      </c>
      <c r="HM195" s="124">
        <f t="shared" ca="1" si="1541"/>
        <v>0</v>
      </c>
      <c r="HN195" s="124">
        <f t="shared" ca="1" si="1541"/>
        <v>0</v>
      </c>
      <c r="HO195" s="554">
        <f t="shared" ca="1" si="1542"/>
        <v>0</v>
      </c>
      <c r="HP195" s="554">
        <f t="shared" ca="1" si="1542"/>
        <v>0</v>
      </c>
      <c r="HQ195" s="554">
        <f t="shared" ca="1" si="1542"/>
        <v>0</v>
      </c>
      <c r="HR195" s="125">
        <f t="shared" ca="1" si="1543"/>
        <v>0</v>
      </c>
      <c r="HS195" s="125">
        <f t="shared" ca="1" si="1543"/>
        <v>0</v>
      </c>
      <c r="HT195" s="125">
        <f t="shared" ca="1" si="1543"/>
        <v>0</v>
      </c>
      <c r="HU195" s="125">
        <f t="shared" ca="1" si="1543"/>
        <v>0</v>
      </c>
      <c r="HV195" s="125">
        <f t="shared" ca="1" si="1543"/>
        <v>0</v>
      </c>
      <c r="HW195" s="125">
        <f t="shared" ca="1" si="1543"/>
        <v>0</v>
      </c>
      <c r="HX195" s="125">
        <f t="shared" ca="1" si="1543"/>
        <v>0</v>
      </c>
      <c r="HY195" s="125">
        <f t="shared" ca="1" si="1543"/>
        <v>0</v>
      </c>
      <c r="HZ195" s="125">
        <f t="shared" ca="1" si="1543"/>
        <v>0</v>
      </c>
      <c r="IA195" s="125">
        <f t="shared" ca="1" si="1543"/>
        <v>0</v>
      </c>
      <c r="IB195" s="125">
        <f t="shared" ca="1" si="1543"/>
        <v>0</v>
      </c>
      <c r="IC195" s="125">
        <f t="shared" ca="1" si="1543"/>
        <v>0</v>
      </c>
      <c r="ID195" s="125">
        <f t="shared" ca="1" si="1543"/>
        <v>0</v>
      </c>
      <c r="IE195" s="5">
        <f t="shared" ca="1" si="1544"/>
        <v>67</v>
      </c>
      <c r="IF195" s="9"/>
      <c r="IG195" s="5">
        <f t="shared" ca="1" si="1545"/>
        <v>1</v>
      </c>
      <c r="IH195" s="5" t="b">
        <f t="shared" ca="1" si="1545"/>
        <v>0</v>
      </c>
      <c r="II195" s="19">
        <f t="shared" ca="1" si="1546"/>
        <v>0</v>
      </c>
      <c r="IJ195" s="5">
        <f t="shared" ca="1" si="1545"/>
        <v>55</v>
      </c>
      <c r="IK195" s="5" cm="1">
        <f t="array" ref="IK195">INDEX(i.pi_yatf,$X195+1,IK$7)</f>
        <v>1</v>
      </c>
      <c r="IL195" s="19">
        <f t="shared" ca="1" si="1577"/>
        <v>0</v>
      </c>
      <c r="IM195" s="19">
        <f t="shared" ca="1" si="1577"/>
        <v>0</v>
      </c>
      <c r="IN195" s="19">
        <f t="shared" ca="1" si="1577"/>
        <v>0</v>
      </c>
      <c r="IO195" s="19">
        <f t="shared" ca="1" si="1577"/>
        <v>0</v>
      </c>
      <c r="IP195" s="19">
        <f t="shared" ca="1" si="1577"/>
        <v>0</v>
      </c>
      <c r="IQ195" s="19">
        <f t="shared" ca="1" si="1577"/>
        <v>0</v>
      </c>
      <c r="IR195" s="19">
        <f t="shared" ca="1" si="1577"/>
        <v>0</v>
      </c>
      <c r="IS195" s="19">
        <f t="shared" ca="1" si="1577"/>
        <v>0</v>
      </c>
      <c r="IT195" s="19">
        <f t="shared" ca="1" si="1577"/>
        <v>0</v>
      </c>
      <c r="IU195" s="19">
        <f t="shared" ca="1" si="1577"/>
        <v>0</v>
      </c>
      <c r="IV195" s="19">
        <f t="shared" ca="1" si="1577"/>
        <v>0</v>
      </c>
      <c r="IW195" s="19">
        <f t="shared" ca="1" si="1577"/>
        <v>0</v>
      </c>
      <c r="IX195" s="19">
        <f t="shared" ca="1" si="1577"/>
        <v>0</v>
      </c>
      <c r="IY195" s="19">
        <f t="shared" ca="1" si="1577"/>
        <v>0</v>
      </c>
      <c r="IZ195" s="19">
        <f t="shared" ca="1" si="1577"/>
        <v>0</v>
      </c>
      <c r="JA195" s="19">
        <f t="shared" ca="1" si="1577"/>
        <v>0</v>
      </c>
      <c r="JB195" s="19">
        <f t="shared" ca="1" si="1577"/>
        <v>0</v>
      </c>
      <c r="JC195" s="19">
        <f t="shared" ca="1" si="1577"/>
        <v>0</v>
      </c>
      <c r="JD195" s="19">
        <f t="shared" ca="1" si="1577"/>
        <v>0</v>
      </c>
      <c r="JE195" s="19">
        <f t="shared" ca="1" si="1577"/>
        <v>0</v>
      </c>
      <c r="JF195" s="19">
        <f t="shared" ca="1" si="1577"/>
        <v>0</v>
      </c>
      <c r="JG195" s="19">
        <f t="shared" ca="1" si="1577"/>
        <v>1</v>
      </c>
      <c r="JH195" s="19">
        <f t="shared" ca="1" si="1577"/>
        <v>0</v>
      </c>
      <c r="JI195" s="19">
        <f t="shared" ca="1" si="1577"/>
        <v>1</v>
      </c>
      <c r="JJ195" s="9"/>
      <c r="JK195" s="5" t="b">
        <f t="shared" ca="1" si="1548"/>
        <v>0</v>
      </c>
      <c r="JL195" s="477" t="b">
        <v>0</v>
      </c>
      <c r="JM195" s="477">
        <v>12</v>
      </c>
      <c r="JN195" s="5" t="b">
        <f t="shared" ca="1" si="1549"/>
        <v>0</v>
      </c>
      <c r="JO195" s="5" t="b">
        <f t="shared" ca="1" si="1549"/>
        <v>0</v>
      </c>
      <c r="JP195" s="5" t="b">
        <f t="shared" ca="1" si="1549"/>
        <v>1</v>
      </c>
      <c r="JQ195" s="144">
        <f t="shared" ca="1" si="1550"/>
        <v>1</v>
      </c>
      <c r="JR195" s="144">
        <f t="shared" ca="1" si="1550"/>
        <v>1</v>
      </c>
      <c r="JS195" s="5" t="b">
        <f t="shared" ca="1" si="1551"/>
        <v>0</v>
      </c>
      <c r="JT195" s="5" t="b">
        <f t="shared" ca="1" si="1551"/>
        <v>1</v>
      </c>
      <c r="JU195" s="5" t="b">
        <f t="shared" ca="1" si="1551"/>
        <v>1</v>
      </c>
      <c r="JV195" s="5" t="b">
        <f t="shared" ca="1" si="1551"/>
        <v>0</v>
      </c>
      <c r="JW195" s="5">
        <f t="shared" ca="1" si="1552"/>
        <v>1</v>
      </c>
      <c r="JX195" s="5">
        <f t="shared" ca="1" si="1552"/>
        <v>0</v>
      </c>
      <c r="JY195" s="5" t="b">
        <f t="shared" ca="1" si="1553"/>
        <v>0</v>
      </c>
      <c r="JZ195" s="5" t="str" cm="1">
        <f t="array" aca="1" ref="JZ195" ca="1">IF(OR(KA195:KH195&lt;&gt;"-"),TRUE,"-")</f>
        <v>-</v>
      </c>
      <c r="KA195" s="19" t="str">
        <f t="shared" ca="1" si="1554"/>
        <v>-</v>
      </c>
      <c r="KB195" s="19" t="str">
        <f t="shared" ca="1" si="1554"/>
        <v>-</v>
      </c>
      <c r="KC195" s="19" t="str">
        <f t="shared" ca="1" si="1554"/>
        <v>-</v>
      </c>
      <c r="KD195" s="19" t="str">
        <f t="shared" ca="1" si="1554"/>
        <v>-</v>
      </c>
      <c r="KE195" s="19" t="str">
        <f t="shared" ca="1" si="1554"/>
        <v>-</v>
      </c>
      <c r="KF195" s="19" t="str">
        <f t="shared" ca="1" si="1554"/>
        <v>-</v>
      </c>
      <c r="KG195" s="19" t="str">
        <f t="shared" ca="1" si="1554"/>
        <v>-</v>
      </c>
      <c r="KH195" s="19" t="str">
        <f t="shared" ca="1" si="1554"/>
        <v>-</v>
      </c>
      <c r="KI195" s="5" t="b">
        <f t="array" aca="1" ref="KI195" ca="1">IF(OR(KJ195:KP195&lt;&gt;"-"),TRUE,"-")</f>
        <v>1</v>
      </c>
      <c r="KJ195" s="19">
        <f t="shared" ca="1" si="1555"/>
        <v>0</v>
      </c>
      <c r="KK195" s="19" t="str">
        <f t="shared" ca="1" si="1555"/>
        <v>-</v>
      </c>
      <c r="KL195" s="19">
        <f t="shared" ca="1" si="1555"/>
        <v>999999</v>
      </c>
      <c r="KM195" s="19">
        <f t="shared" ca="1" si="1555"/>
        <v>999999</v>
      </c>
      <c r="KN195" s="19">
        <f t="shared" ca="1" si="1555"/>
        <v>999999</v>
      </c>
      <c r="KO195" s="19">
        <f t="shared" ca="1" si="1555"/>
        <v>999999</v>
      </c>
      <c r="KP195" s="19">
        <f t="shared" ca="1" si="1555"/>
        <v>999999</v>
      </c>
      <c r="KQ195" s="19" t="str">
        <f t="shared" ca="1" si="1555"/>
        <v>-</v>
      </c>
      <c r="KR195" s="19" t="str">
        <f t="shared" ca="1" si="1555"/>
        <v>-</v>
      </c>
      <c r="KS195" s="19" t="str">
        <f t="shared" ca="1" si="1555"/>
        <v>-</v>
      </c>
      <c r="KT195" s="19" t="b">
        <f t="shared" ca="1" si="1556"/>
        <v>1</v>
      </c>
      <c r="KU195" s="19">
        <f t="shared" ca="1" si="1556"/>
        <v>0</v>
      </c>
      <c r="KV195" s="5" t="str">
        <f t="shared" ca="1" si="1557"/>
        <v>-</v>
      </c>
      <c r="KW195" s="5" t="str">
        <f t="shared" ca="1" si="1557"/>
        <v>-</v>
      </c>
      <c r="KX195" s="5" t="str">
        <f t="shared" ca="1" si="1557"/>
        <v>-</v>
      </c>
      <c r="KY195" s="5" t="str">
        <f t="shared" ca="1" si="1557"/>
        <v>-</v>
      </c>
      <c r="KZ195" s="19" t="str">
        <f t="shared" ca="1" si="1558"/>
        <v>-</v>
      </c>
      <c r="LA195" s="19" t="str">
        <f t="shared" ca="1" si="1558"/>
        <v>-</v>
      </c>
      <c r="LB195" s="19" t="str">
        <f t="shared" ca="1" si="1558"/>
        <v>-</v>
      </c>
      <c r="LC195" s="19" t="str">
        <f t="shared" ca="1" si="1558"/>
        <v>-</v>
      </c>
      <c r="LD195" s="19" t="str">
        <f t="shared" ca="1" si="1558"/>
        <v>-</v>
      </c>
      <c r="LE195" s="19" t="str">
        <f t="shared" ca="1" si="1558"/>
        <v>-</v>
      </c>
      <c r="LF195" s="19" t="str">
        <f t="shared" ca="1" si="1558"/>
        <v>-</v>
      </c>
      <c r="LG195" s="5" t="str">
        <f t="shared" ca="1" si="1559"/>
        <v>-</v>
      </c>
      <c r="LH195" s="5">
        <f t="shared" ca="1" si="1559"/>
        <v>500</v>
      </c>
      <c r="LI195" s="5">
        <f t="shared" ca="1" si="1559"/>
        <v>500</v>
      </c>
      <c r="LJ195" s="5" t="str">
        <f t="shared" ca="1" si="1559"/>
        <v>-</v>
      </c>
      <c r="LK195" s="5" t="str" cm="1">
        <f t="array" aca="1" ref="LK195" ca="1">INDEX(i.meatgrid,$Q195,LK$7)</f>
        <v>-</v>
      </c>
      <c r="LL195" s="5" t="str">
        <f t="shared" ca="1" si="1559"/>
        <v>-</v>
      </c>
      <c r="LM195" s="5">
        <f t="shared" ca="1" si="1560"/>
        <v>1</v>
      </c>
      <c r="LN195" s="9"/>
      <c r="LO195" s="19">
        <f t="shared" ca="1" si="1558"/>
        <v>70</v>
      </c>
      <c r="LP195" s="19">
        <f t="shared" ca="1" si="1561"/>
        <v>50</v>
      </c>
      <c r="LQ195" s="19">
        <f t="shared" ca="1" si="1561"/>
        <v>80</v>
      </c>
      <c r="LR195" s="19">
        <f t="shared" ca="1" si="1561"/>
        <v>50</v>
      </c>
      <c r="LS195" s="5" t="b" cm="1">
        <f t="array" aca="1" ref="LS195" ca="1">INDEX(i.meatgrid,$Q195,LS$7)</f>
        <v>1</v>
      </c>
      <c r="LT195" s="5" t="b" cm="1">
        <f t="array" aca="1" ref="LT195" ca="1">INDEX(i.meatgrid,$Q195,LT$7)</f>
        <v>0</v>
      </c>
      <c r="LU195" s="5" t="str" cm="1">
        <f t="array" aca="1" ref="LU195" ca="1">INDEX(i.meatgrid,$Q195,LU$7)</f>
        <v>-</v>
      </c>
      <c r="LV195" s="5" t="str" cm="1">
        <f t="array" aca="1" ref="LV195" ca="1">INDEX(i.meatgrid,$Q195,LV$7)</f>
        <v>-</v>
      </c>
      <c r="LW195" s="5">
        <f t="shared" si="1562"/>
        <v>1</v>
      </c>
      <c r="LX195" s="5">
        <f t="shared" si="1563"/>
        <v>1</v>
      </c>
      <c r="LY195" s="5" cm="1">
        <f t="array" aca="1" ref="LY195" ca="1">INDEX(i.meatgrid,$Q195,LY$7)</f>
        <v>1</v>
      </c>
      <c r="LZ195" s="5" cm="1">
        <f t="array" aca="1" ref="LZ195" ca="1">INDEX(i.meatgrid,$Q195,LZ$7)</f>
        <v>1</v>
      </c>
      <c r="MA195" s="5" cm="1">
        <f t="array" aca="1" ref="MA195" ca="1">INDEX(i.meatgrid,$Q195,MA$7)</f>
        <v>1</v>
      </c>
      <c r="MB195" s="5" cm="1">
        <f t="array" aca="1" ref="MB195" ca="1">INDEX(i.meatgrid,$Q195,MB$7)</f>
        <v>0</v>
      </c>
      <c r="MC195" s="5" cm="1">
        <f t="array" aca="1" ref="MC195" ca="1">INDEX(i.meatgrid,$Q195,MC$7)</f>
        <v>0</v>
      </c>
      <c r="MD195" s="5" cm="1">
        <f t="array" aca="1" ref="MD195" ca="1">INDEX(i.meatgrid,$Q195,MD$7)</f>
        <v>1</v>
      </c>
      <c r="ME195" s="5" cm="1">
        <f t="array" aca="1" ref="ME195" ca="1">INDEX(i.meatgrid,$Q195,ME$7)</f>
        <v>1</v>
      </c>
      <c r="MF195" s="5" cm="1">
        <f t="array" aca="1" ref="MF195" ca="1">INDEX(i.meatgrid,$Q195,MF$7)</f>
        <v>1</v>
      </c>
      <c r="MG195" s="5">
        <f t="shared" si="1564"/>
        <v>1</v>
      </c>
      <c r="MH195" s="9"/>
      <c r="MI195" s="19" t="b">
        <f t="shared" ca="1" si="1565"/>
        <v>0</v>
      </c>
      <c r="MJ195" s="19" t="b">
        <f t="shared" ca="1" si="1565"/>
        <v>0</v>
      </c>
      <c r="MK195" s="19">
        <f t="shared" ca="1" si="1565"/>
        <v>1</v>
      </c>
      <c r="ML195" s="19">
        <f t="shared" ca="1" si="1565"/>
        <v>0.75</v>
      </c>
      <c r="MM195" s="19">
        <f t="shared" ca="1" si="1565"/>
        <v>0.75</v>
      </c>
      <c r="MN195" s="19">
        <f t="shared" ca="1" si="1565"/>
        <v>0.8</v>
      </c>
      <c r="MO195" s="19">
        <f t="shared" ca="1" si="1565"/>
        <v>0.82499999999999996</v>
      </c>
      <c r="MP195" s="19">
        <f t="shared" ca="1" si="1565"/>
        <v>0.875</v>
      </c>
      <c r="MQ195" s="19">
        <f t="shared" ca="1" si="1565"/>
        <v>0.9</v>
      </c>
      <c r="MR195" s="19">
        <f t="shared" ca="1" si="1565"/>
        <v>1</v>
      </c>
      <c r="MS195" s="19">
        <f t="shared" ca="1" si="1565"/>
        <v>0.875</v>
      </c>
      <c r="MT195" s="19" t="b">
        <f t="shared" ca="1" si="1565"/>
        <v>1</v>
      </c>
      <c r="MU195" s="19">
        <f t="shared" ca="1" si="1565"/>
        <v>74.989999999999995</v>
      </c>
      <c r="MV195" s="19" t="str">
        <f t="shared" ca="1" si="1565"/>
        <v>-</v>
      </c>
      <c r="MW195" s="19" t="str">
        <f t="shared" ca="1" si="1565"/>
        <v>-</v>
      </c>
      <c r="MX195" s="19" t="str">
        <f t="shared" ca="1" si="1565"/>
        <v>-</v>
      </c>
      <c r="MY195" s="19" t="str">
        <f t="shared" ca="1" si="1576"/>
        <v>-</v>
      </c>
      <c r="MZ195" s="19" t="str">
        <f t="shared" ca="1" si="1576"/>
        <v>-</v>
      </c>
      <c r="NA195" s="19" t="str">
        <f t="shared" ca="1" si="1576"/>
        <v>-</v>
      </c>
      <c r="NB195" s="19" t="str">
        <f t="shared" ca="1" si="1573"/>
        <v>-</v>
      </c>
      <c r="NC195" s="19">
        <f t="shared" ca="1" si="1573"/>
        <v>36.99</v>
      </c>
      <c r="ND195" s="19">
        <f t="shared" ca="1" si="1573"/>
        <v>36.99</v>
      </c>
      <c r="NE195" s="19" t="str">
        <f t="shared" ca="1" si="1573"/>
        <v>-</v>
      </c>
      <c r="NF195" s="19" t="str">
        <f t="shared" ca="1" si="1573"/>
        <v>-</v>
      </c>
      <c r="NG195" s="19" t="str">
        <f t="shared" ca="1" si="1573"/>
        <v>-</v>
      </c>
      <c r="NH195" s="19" t="str">
        <f t="shared" ca="1" si="1573"/>
        <v>-</v>
      </c>
      <c r="NI195" s="19" t="str">
        <f t="shared" ca="1" si="1573"/>
        <v>-</v>
      </c>
      <c r="NJ195" s="19">
        <f t="shared" ca="1" si="1573"/>
        <v>49.99</v>
      </c>
      <c r="NK195" s="19">
        <f t="shared" ca="1" si="1573"/>
        <v>49.99</v>
      </c>
      <c r="NL195" s="19">
        <f t="shared" ca="1" si="1573"/>
        <v>49.99</v>
      </c>
      <c r="NM195" s="19">
        <f t="shared" ca="1" si="1573"/>
        <v>49.99</v>
      </c>
      <c r="NN195" s="19">
        <f t="shared" ca="1" si="1573"/>
        <v>49.99</v>
      </c>
      <c r="NO195" s="19">
        <f t="shared" ca="1" si="1573"/>
        <v>49.99</v>
      </c>
      <c r="NP195" s="19">
        <f t="shared" ca="1" si="1573"/>
        <v>49.99</v>
      </c>
      <c r="NQ195" s="19">
        <f t="shared" ca="1" si="1573"/>
        <v>49.99</v>
      </c>
      <c r="NR195" s="19">
        <f t="shared" ca="1" si="1574"/>
        <v>412.99</v>
      </c>
      <c r="NS195" s="19">
        <f t="shared" ca="1" si="1574"/>
        <v>412.99</v>
      </c>
      <c r="NT195" s="19" t="str">
        <f t="shared" ca="1" si="1574"/>
        <v>-</v>
      </c>
      <c r="NU195" s="19" t="str">
        <f t="shared" ca="1" si="1574"/>
        <v>-</v>
      </c>
      <c r="NV195" s="19" t="str">
        <f t="shared" ca="1" si="1574"/>
        <v>-</v>
      </c>
      <c r="NW195" s="19" t="str">
        <f t="shared" ca="1" si="1574"/>
        <v>-</v>
      </c>
      <c r="NX195" s="19" t="str">
        <f t="shared" ca="1" si="1574"/>
        <v>-</v>
      </c>
      <c r="NY195" s="19">
        <f t="shared" ca="1" si="1574"/>
        <v>6.8900000000000006</v>
      </c>
      <c r="NZ195" s="19">
        <f t="shared" ca="1" si="1574"/>
        <v>6.8900000000000006</v>
      </c>
      <c r="OA195" s="19">
        <f t="shared" ca="1" si="1574"/>
        <v>6.8900000000000006</v>
      </c>
      <c r="OB195" s="19">
        <f t="shared" ca="1" si="1574"/>
        <v>6.8900000000000006</v>
      </c>
      <c r="OC195" s="19">
        <f t="shared" ca="1" si="1574"/>
        <v>6.8900000000000006</v>
      </c>
      <c r="OD195" s="19">
        <f t="shared" ca="1" si="1574"/>
        <v>6.8900000000000006</v>
      </c>
      <c r="OE195" s="19">
        <f t="shared" ca="1" si="1574"/>
        <v>6.8900000000000006</v>
      </c>
      <c r="OF195" s="19">
        <f t="shared" ca="1" si="1574"/>
        <v>6.8900000000000006</v>
      </c>
      <c r="OG195" s="19">
        <f t="shared" ca="1" si="1574"/>
        <v>346.99</v>
      </c>
      <c r="OH195" s="19">
        <f t="shared" ca="1" si="1575"/>
        <v>346.99</v>
      </c>
      <c r="OI195" s="19" t="str">
        <f t="shared" ca="1" si="1575"/>
        <v>-</v>
      </c>
      <c r="OJ195" s="19" t="str">
        <f t="shared" ca="1" si="1575"/>
        <v>-</v>
      </c>
      <c r="OK195" s="19" t="str">
        <f t="shared" ca="1" si="1575"/>
        <v>-</v>
      </c>
      <c r="OL195" s="19" t="str">
        <f t="shared" ca="1" si="1575"/>
        <v>-</v>
      </c>
      <c r="OM195" s="19" t="str">
        <f t="shared" ca="1" si="1575"/>
        <v>-</v>
      </c>
      <c r="ON195" s="19">
        <f t="shared" ca="1" si="1575"/>
        <v>0</v>
      </c>
      <c r="OO195" s="24">
        <v>0</v>
      </c>
    </row>
    <row r="196" spans="1:405" outlineLevel="1">
      <c r="A196" s="21">
        <f t="shared" si="158"/>
        <v>191</v>
      </c>
      <c r="B196" s="21">
        <f t="shared" si="1567"/>
        <v>19</v>
      </c>
      <c r="C196">
        <v>112</v>
      </c>
      <c r="D196" s="144" t="str">
        <f t="shared" ca="1" si="1512"/>
        <v>GSM</v>
      </c>
      <c r="E196" t="b">
        <v>0</v>
      </c>
      <c r="F196" t="b">
        <v>0</v>
      </c>
      <c r="G196" t="b">
        <f t="shared" si="1578"/>
        <v>0</v>
      </c>
      <c r="H196" s="237">
        <f t="shared" ca="1" si="1569"/>
        <v>2</v>
      </c>
      <c r="I196" s="237">
        <f t="shared" ca="1" si="1569"/>
        <v>1</v>
      </c>
      <c r="J196" s="237" t="str">
        <f t="shared" ca="1" si="1569"/>
        <v/>
      </c>
      <c r="K196" s="237">
        <f t="shared" ca="1" si="1569"/>
        <v>2</v>
      </c>
      <c r="L196" s="237">
        <f t="shared" ca="1" si="1569"/>
        <v>2</v>
      </c>
      <c r="M196" s="237">
        <f t="shared" ca="1" si="1569"/>
        <v>2</v>
      </c>
      <c r="N196" s="237">
        <f t="shared" ca="1" si="1569"/>
        <v>3</v>
      </c>
      <c r="O196" s="237">
        <f t="shared" ca="1" si="1570"/>
        <v>1</v>
      </c>
      <c r="P196" s="237">
        <f t="shared" ca="1" si="1570"/>
        <v>1</v>
      </c>
      <c r="Q196" s="237">
        <f t="shared" ca="1" si="1570"/>
        <v>3</v>
      </c>
      <c r="R196" s="29">
        <v>1</v>
      </c>
      <c r="S196" s="29">
        <v>2</v>
      </c>
      <c r="T196" s="29">
        <v>1</v>
      </c>
      <c r="U196" s="218"/>
      <c r="V196" s="218"/>
      <c r="W196" s="182">
        <f t="array" ref="W196">MAX(W$22,MOD(W190+1*AND(R196:$V196=R$22:$V$22),W$23+1))</f>
        <v>0</v>
      </c>
      <c r="X196" s="218"/>
      <c r="Y196" s="218"/>
      <c r="Z196" s="218"/>
      <c r="AA196" s="218"/>
      <c r="AB196" s="218"/>
      <c r="AC196" s="218"/>
      <c r="AD196" s="218"/>
      <c r="AE196" s="218"/>
      <c r="AF196" s="144">
        <f ca="1">INDEX(CHOOSE($N196,DataAutumn!i.AdultDrys,DataWinter!i.AdultDrys,DataSpring!i.AdultDrys),1,$M196)</f>
        <v>3</v>
      </c>
      <c r="AG196" s="5">
        <f t="shared" ca="1" si="1513"/>
        <v>2</v>
      </c>
      <c r="AH196" s="5">
        <f t="shared" ca="1" si="1513"/>
        <v>0</v>
      </c>
      <c r="AI196" s="5">
        <f t="shared" ca="1" si="1514"/>
        <v>1</v>
      </c>
      <c r="AJ196" s="218"/>
      <c r="AK196" s="218"/>
      <c r="AL196" s="366" t="str">
        <f ca="1">TEXT(LEFT(OFFSET(AL196,-1,0),5)+1,"00000")&amp;MID(OFFSET(AL196,-1,0),6,FIND(" ",OFFSET(AL196,-1,0),7)-5)
&amp; $D196           &amp; " Day"&amp;INDEX(i.DOY,$N196,1)              &amp; IF($IG196=0," FWM","")&amp;IF($IG196=1," MWM","")&amp;IF($IG196=5," Mat","")&amp;IF($IH196=TRUE,"&amp;BBT","    ")
&amp;INDEX(DataMaster!$B$98:$B$104,$Q196,0)    &amp;IF(JL196," SR"&amp;JM196,"")&amp; " WP"&amp;TEXT($LW196*100,"000p")           &amp; " MP"&amp;TEXT($LX196*100,"000p")           &amp; " GP"&amp;TEXT($MG196*100,"000p")
&amp; " (F"&amp;3+COUNTIF($CV196:$CY196,TRUE)&amp;3&amp;"N"&amp;$DM196&amp;$DN196&amp;")"</f>
        <v>00007 DSP_ashley_lw GSM Day204 MWM    No export SR12 WP100p MP075p GP100p (F33N11)</v>
      </c>
      <c r="AM196" s="9" t="str">
        <f ca="1">IF(COUNTIF(AL$5:AL196,AL196)=1,"-","Dup")</f>
        <v>-</v>
      </c>
      <c r="AN196" s="9"/>
      <c r="AO196" s="12" t="b">
        <v>1</v>
      </c>
      <c r="AP196" s="12" t="b">
        <v>1</v>
      </c>
      <c r="AQ196" s="12" t="b">
        <v>1</v>
      </c>
      <c r="AR196" s="12" t="b">
        <v>1</v>
      </c>
      <c r="AS196" s="12" t="b">
        <v>1</v>
      </c>
      <c r="AT196" s="12" t="b">
        <v>1</v>
      </c>
      <c r="AU196" s="12" t="b">
        <v>1</v>
      </c>
      <c r="AV196" s="12" t="b">
        <v>1</v>
      </c>
      <c r="AW196" s="9"/>
      <c r="AX196" s="5" t="b">
        <f t="shared" ca="1" si="1515"/>
        <v>0</v>
      </c>
      <c r="AY196" s="5" t="str">
        <f t="shared" ca="1" si="1515"/>
        <v>-</v>
      </c>
      <c r="AZ196" s="5" t="b">
        <f t="shared" ca="1" si="1515"/>
        <v>0</v>
      </c>
      <c r="BA196" s="5" t="b">
        <f t="shared" ca="1" si="1515"/>
        <v>1</v>
      </c>
      <c r="BB196" s="5" t="b">
        <f t="shared" ca="1" si="1515"/>
        <v>1</v>
      </c>
      <c r="BC196" s="144">
        <f t="shared" ca="1" si="1515"/>
        <v>0</v>
      </c>
      <c r="BD196" s="19" t="b">
        <f t="shared" ca="1" si="1516"/>
        <v>1</v>
      </c>
      <c r="BE196" s="9"/>
      <c r="BF196" s="5" t="str">
        <f t="shared" ca="1" si="1517"/>
        <v>-</v>
      </c>
      <c r="BG196" s="19" t="str">
        <f t="shared" ca="1" si="1518"/>
        <v>-</v>
      </c>
      <c r="BH196" s="19" t="str">
        <f t="shared" ca="1" si="1518"/>
        <v>-</v>
      </c>
      <c r="BI196" s="19" t="str">
        <f t="shared" ca="1" si="1518"/>
        <v>-</v>
      </c>
      <c r="BJ196" s="5" t="str">
        <f t="shared" ca="1" si="1519"/>
        <v>-</v>
      </c>
      <c r="BK196" s="19" t="str">
        <f t="shared" ca="1" si="1520"/>
        <v>-</v>
      </c>
      <c r="BL196" s="5" t="str">
        <f t="shared" ca="1" si="1521"/>
        <v>-</v>
      </c>
      <c r="BM196" s="19" t="str">
        <f t="shared" ca="1" si="1522"/>
        <v>-</v>
      </c>
      <c r="BN196" s="19" t="str">
        <f t="shared" ca="1" si="1522"/>
        <v>-</v>
      </c>
      <c r="BO196" s="19" t="str">
        <f t="shared" ca="1" si="1522"/>
        <v>-</v>
      </c>
      <c r="BP196" s="5" t="str">
        <f t="shared" ca="1" si="1523"/>
        <v>-</v>
      </c>
      <c r="BQ196" s="9"/>
      <c r="BR196" s="5" t="b">
        <f t="shared" ca="1" si="1524"/>
        <v>0</v>
      </c>
      <c r="BS196" s="5" t="str">
        <f t="shared" ca="1" si="1525"/>
        <v>-</v>
      </c>
      <c r="BT196" s="5" t="str">
        <f t="shared" ca="1" si="1526"/>
        <v>-</v>
      </c>
      <c r="BU196" s="5" t="str">
        <f t="shared" ca="1" si="1526"/>
        <v>-</v>
      </c>
      <c r="BV196" s="5" t="str">
        <f t="shared" ca="1" si="1526"/>
        <v>-</v>
      </c>
      <c r="BW196" s="5" t="str">
        <f t="shared" ca="1" si="1526"/>
        <v>-</v>
      </c>
      <c r="BX196" s="5" t="str">
        <f t="shared" ca="1" si="1526"/>
        <v>-</v>
      </c>
      <c r="BY196" s="5" t="str">
        <f t="shared" ca="1" si="1526"/>
        <v>-</v>
      </c>
      <c r="BZ196" s="5" t="str">
        <f t="shared" ca="1" si="1526"/>
        <v>-</v>
      </c>
      <c r="CA196" s="5" t="str">
        <f t="shared" ca="1" si="1526"/>
        <v>-</v>
      </c>
      <c r="CB196" s="9"/>
      <c r="CC196" s="237" t="b">
        <f t="shared" ca="1" si="1571"/>
        <v>1</v>
      </c>
      <c r="CD196" s="237" t="b">
        <f t="shared" ca="1" si="1571"/>
        <v>1</v>
      </c>
      <c r="CE196" s="237" t="b">
        <f t="shared" ca="1" si="1571"/>
        <v>1</v>
      </c>
      <c r="CF196" s="12">
        <v>203</v>
      </c>
      <c r="CG196" s="144" t="b">
        <f t="shared" ca="1" si="1579"/>
        <v>0</v>
      </c>
      <c r="CH196" s="12" t="s">
        <v>34</v>
      </c>
      <c r="CI196" s="19" t="str">
        <f t="shared" ca="1" si="1527"/>
        <v>-</v>
      </c>
      <c r="CJ196" s="19" t="str">
        <f t="shared" ca="1" si="1527"/>
        <v>-</v>
      </c>
      <c r="CK196" s="19" t="str">
        <f t="shared" ca="1" si="1527"/>
        <v>-</v>
      </c>
      <c r="CL196" s="19">
        <f t="shared" ca="1" si="1527"/>
        <v>1</v>
      </c>
      <c r="CM196" s="19">
        <f t="shared" ca="1" si="1527"/>
        <v>1</v>
      </c>
      <c r="CN196" s="9"/>
      <c r="CO196" s="444">
        <f t="shared" ca="1" si="1528"/>
        <v>652</v>
      </c>
      <c r="CP196" s="444">
        <f t="shared" ca="1" si="1528"/>
        <v>686</v>
      </c>
      <c r="CQ196" s="444">
        <f t="shared" ca="1" si="1528"/>
        <v>721</v>
      </c>
      <c r="CR196" s="152">
        <f t="shared" ca="1" si="1529"/>
        <v>378</v>
      </c>
      <c r="CS196" s="152">
        <f t="shared" ca="1" si="1529"/>
        <v>413</v>
      </c>
      <c r="CT196" s="152">
        <f t="shared" ca="1" si="1529"/>
        <v>448</v>
      </c>
      <c r="CU196" s="19" t="str">
        <f t="shared" ca="1" si="1530"/>
        <v>-</v>
      </c>
      <c r="CV196" s="19" t="str">
        <f t="shared" ca="1" si="1530"/>
        <v>-</v>
      </c>
      <c r="CW196" s="19" t="str">
        <f t="shared" ca="1" si="1530"/>
        <v>-</v>
      </c>
      <c r="CX196" s="19" t="str">
        <f t="shared" ca="1" si="1530"/>
        <v>-</v>
      </c>
      <c r="CY196" s="19" t="str">
        <f t="shared" ca="1" si="1530"/>
        <v>-</v>
      </c>
      <c r="CZ196" s="19" t="b">
        <f t="shared" ca="1" si="1530"/>
        <v>1</v>
      </c>
      <c r="DA196" s="19">
        <f t="shared" ca="1" si="1530"/>
        <v>0</v>
      </c>
      <c r="DB196" s="19">
        <f t="shared" ca="1" si="1530"/>
        <v>0</v>
      </c>
      <c r="DC196" s="19">
        <f t="shared" ca="1" si="1530"/>
        <v>0</v>
      </c>
      <c r="DD196" s="19">
        <f t="shared" ca="1" si="1530"/>
        <v>0</v>
      </c>
      <c r="DE196" s="19">
        <f t="shared" ca="1" si="1530"/>
        <v>0</v>
      </c>
      <c r="DF196" s="19">
        <f t="shared" ca="1" si="1530"/>
        <v>0</v>
      </c>
      <c r="DG196" s="19">
        <f t="shared" ca="1" si="1530"/>
        <v>0</v>
      </c>
      <c r="DH196" s="19">
        <f t="shared" ca="1" si="1530"/>
        <v>0</v>
      </c>
      <c r="DI196" s="19">
        <f t="shared" ca="1" si="1530"/>
        <v>0</v>
      </c>
      <c r="DJ196" s="19">
        <f t="shared" ca="1" si="1530"/>
        <v>0</v>
      </c>
      <c r="DK196" s="19">
        <f t="shared" ref="DK196:ED208" ca="1" si="1581">OFFSET(DK$5,$B196,0)</f>
        <v>0</v>
      </c>
      <c r="DL196" s="19">
        <f t="shared" ca="1" si="1581"/>
        <v>0</v>
      </c>
      <c r="DM196" s="19">
        <f t="shared" ca="1" si="1581"/>
        <v>1</v>
      </c>
      <c r="DN196" s="19">
        <f t="shared" ca="1" si="1581"/>
        <v>1</v>
      </c>
      <c r="DO196" s="19">
        <f t="shared" ca="1" si="1581"/>
        <v>0</v>
      </c>
      <c r="DP196" s="19" t="str">
        <f t="shared" ca="1" si="1581"/>
        <v>-</v>
      </c>
      <c r="DQ196" s="19" t="str">
        <f t="shared" ca="1" si="1581"/>
        <v>-</v>
      </c>
      <c r="DR196" s="19" t="str">
        <f t="shared" ca="1" si="1581"/>
        <v>-</v>
      </c>
      <c r="DS196" s="19" t="str">
        <f t="shared" ca="1" si="1581"/>
        <v>-</v>
      </c>
      <c r="DT196" s="19" t="str">
        <f t="shared" ca="1" si="1581"/>
        <v>-</v>
      </c>
      <c r="DU196" s="19">
        <f t="shared" ca="1" si="1581"/>
        <v>0</v>
      </c>
      <c r="DV196" s="19" t="str">
        <f t="shared" ca="1" si="1581"/>
        <v>-</v>
      </c>
      <c r="DW196" s="19" t="str">
        <f t="shared" ca="1" si="1581"/>
        <v>-</v>
      </c>
      <c r="DX196" s="19" t="str">
        <f t="shared" ca="1" si="1581"/>
        <v>-</v>
      </c>
      <c r="DY196" s="19" t="str">
        <f t="shared" ca="1" si="1581"/>
        <v>-</v>
      </c>
      <c r="DZ196" s="19" t="str">
        <f t="shared" ca="1" si="1581"/>
        <v>-</v>
      </c>
      <c r="EA196" s="19" t="str">
        <f t="shared" ca="1" si="1581"/>
        <v>-</v>
      </c>
      <c r="EB196" s="19" t="str">
        <f t="shared" ca="1" si="1581"/>
        <v>-</v>
      </c>
      <c r="EC196" s="19" t="str">
        <f t="shared" ca="1" si="1581"/>
        <v>-</v>
      </c>
      <c r="ED196" s="19">
        <f t="shared" ca="1" si="1581"/>
        <v>0</v>
      </c>
      <c r="EE196" s="444">
        <f t="shared" ca="1" si="1532"/>
        <v>0</v>
      </c>
      <c r="EF196" s="444">
        <f t="shared" ca="1" si="1532"/>
        <v>0</v>
      </c>
      <c r="EG196" s="124">
        <f t="shared" ca="1" si="1533"/>
        <v>0</v>
      </c>
      <c r="EH196" s="124">
        <f t="shared" ca="1" si="1533"/>
        <v>0</v>
      </c>
      <c r="EI196" s="124">
        <f t="shared" ca="1" si="1533"/>
        <v>0</v>
      </c>
      <c r="EJ196" s="124">
        <f t="shared" ca="1" si="1533"/>
        <v>0</v>
      </c>
      <c r="EK196" s="124">
        <f t="shared" ca="1" si="1533"/>
        <v>0</v>
      </c>
      <c r="EL196" s="124">
        <f t="shared" ca="1" si="1533"/>
        <v>0</v>
      </c>
      <c r="EM196" s="124">
        <f t="shared" ca="1" si="1533"/>
        <v>0</v>
      </c>
      <c r="EN196" s="124">
        <f t="shared" ca="1" si="1533"/>
        <v>0</v>
      </c>
      <c r="EO196" s="124">
        <f t="shared" ca="1" si="1533"/>
        <v>0</v>
      </c>
      <c r="EP196" s="124">
        <f t="shared" ca="1" si="1533"/>
        <v>0</v>
      </c>
      <c r="EQ196" s="124">
        <f t="shared" ca="1" si="1533"/>
        <v>0</v>
      </c>
      <c r="ER196" s="124">
        <f t="shared" ca="1" si="1533"/>
        <v>0</v>
      </c>
      <c r="ES196" s="124">
        <f t="shared" ca="1" si="1533"/>
        <v>0</v>
      </c>
      <c r="ET196" s="124">
        <f t="shared" ca="1" si="1533"/>
        <v>0</v>
      </c>
      <c r="EU196" s="124">
        <f t="shared" ca="1" si="1533"/>
        <v>0</v>
      </c>
      <c r="EV196" s="124">
        <f t="shared" ca="1" si="1533"/>
        <v>0</v>
      </c>
      <c r="EW196" s="124">
        <f t="shared" ca="1" si="1534"/>
        <v>0</v>
      </c>
      <c r="EX196" s="124">
        <f t="shared" ca="1" si="1534"/>
        <v>0</v>
      </c>
      <c r="EY196" s="554">
        <f t="shared" ca="1" si="1535"/>
        <v>0</v>
      </c>
      <c r="EZ196" s="554">
        <f t="shared" ca="1" si="1535"/>
        <v>0</v>
      </c>
      <c r="FA196" s="554">
        <f t="shared" ca="1" si="1535"/>
        <v>0</v>
      </c>
      <c r="FB196" s="125">
        <f t="shared" ca="1" si="1535"/>
        <v>0</v>
      </c>
      <c r="FC196" s="125">
        <f t="shared" ca="1" si="1535"/>
        <v>0</v>
      </c>
      <c r="FD196" s="125">
        <f t="shared" ca="1" si="1535"/>
        <v>0</v>
      </c>
      <c r="FE196" s="125">
        <f t="shared" ca="1" si="1535"/>
        <v>0</v>
      </c>
      <c r="FF196" s="125">
        <f t="shared" ca="1" si="1535"/>
        <v>0</v>
      </c>
      <c r="FG196" s="125">
        <f t="shared" ca="1" si="1535"/>
        <v>0</v>
      </c>
      <c r="FH196" s="125">
        <f t="shared" ca="1" si="1535"/>
        <v>0</v>
      </c>
      <c r="FI196" s="125">
        <f t="shared" ca="1" si="1535"/>
        <v>0</v>
      </c>
      <c r="FJ196" s="125">
        <f t="shared" ca="1" si="1535"/>
        <v>0</v>
      </c>
      <c r="FK196" s="125">
        <f t="shared" ca="1" si="1535"/>
        <v>0</v>
      </c>
      <c r="FL196" s="125">
        <f t="shared" ca="1" si="1535"/>
        <v>0</v>
      </c>
      <c r="FM196" s="125">
        <f t="shared" ca="1" si="1535"/>
        <v>0</v>
      </c>
      <c r="FN196" s="125">
        <f t="shared" ca="1" si="1535"/>
        <v>0</v>
      </c>
      <c r="FO196" s="124">
        <f t="shared" ca="1" si="1536"/>
        <v>0</v>
      </c>
      <c r="FP196" s="124">
        <f t="shared" ca="1" si="1536"/>
        <v>0</v>
      </c>
      <c r="FQ196" s="124">
        <f t="shared" ca="1" si="1536"/>
        <v>0</v>
      </c>
      <c r="FR196" s="124">
        <f t="shared" ca="1" si="1536"/>
        <v>0</v>
      </c>
      <c r="FS196" s="124">
        <f t="shared" ca="1" si="1536"/>
        <v>0</v>
      </c>
      <c r="FT196" s="124">
        <f t="shared" ca="1" si="1536"/>
        <v>0</v>
      </c>
      <c r="FU196" s="124">
        <f t="shared" ca="1" si="1536"/>
        <v>0</v>
      </c>
      <c r="FV196" s="124">
        <f t="shared" ca="1" si="1536"/>
        <v>0</v>
      </c>
      <c r="FW196" s="124">
        <f t="shared" ca="1" si="1536"/>
        <v>0</v>
      </c>
      <c r="FX196" s="124">
        <f t="shared" ca="1" si="1536"/>
        <v>0</v>
      </c>
      <c r="FY196" s="124">
        <f t="shared" ca="1" si="1536"/>
        <v>0</v>
      </c>
      <c r="FZ196" s="124">
        <f t="shared" ca="1" si="1536"/>
        <v>0</v>
      </c>
      <c r="GA196" s="124">
        <f t="shared" ca="1" si="1536"/>
        <v>0</v>
      </c>
      <c r="GB196" s="124">
        <f t="shared" ca="1" si="1536"/>
        <v>0</v>
      </c>
      <c r="GC196" s="124">
        <f t="shared" ca="1" si="1536"/>
        <v>0</v>
      </c>
      <c r="GD196" s="124">
        <f t="shared" ca="1" si="1536"/>
        <v>0</v>
      </c>
      <c r="GE196" s="124">
        <f t="shared" ca="1" si="1537"/>
        <v>0</v>
      </c>
      <c r="GF196" s="124">
        <f t="shared" ca="1" si="1537"/>
        <v>0</v>
      </c>
      <c r="GG196" s="554">
        <f t="shared" ca="1" si="1538"/>
        <v>0</v>
      </c>
      <c r="GH196" s="554">
        <f t="shared" ca="1" si="1538"/>
        <v>0</v>
      </c>
      <c r="GI196" s="554">
        <f t="shared" ca="1" si="1538"/>
        <v>0</v>
      </c>
      <c r="GJ196" s="125">
        <f t="shared" ca="1" si="1539"/>
        <v>0</v>
      </c>
      <c r="GK196" s="125">
        <f t="shared" ca="1" si="1539"/>
        <v>0</v>
      </c>
      <c r="GL196" s="125">
        <f t="shared" ca="1" si="1539"/>
        <v>0</v>
      </c>
      <c r="GM196" s="125">
        <f t="shared" ca="1" si="1539"/>
        <v>0</v>
      </c>
      <c r="GN196" s="125">
        <f t="shared" ca="1" si="1539"/>
        <v>0</v>
      </c>
      <c r="GO196" s="125">
        <f t="shared" ca="1" si="1539"/>
        <v>0</v>
      </c>
      <c r="GP196" s="125">
        <f t="shared" ca="1" si="1539"/>
        <v>0</v>
      </c>
      <c r="GQ196" s="125">
        <f t="shared" ca="1" si="1539"/>
        <v>0</v>
      </c>
      <c r="GR196" s="125">
        <f t="shared" ca="1" si="1539"/>
        <v>0</v>
      </c>
      <c r="GS196" s="125">
        <f t="shared" ca="1" si="1539"/>
        <v>0</v>
      </c>
      <c r="GT196" s="125">
        <f t="shared" ca="1" si="1539"/>
        <v>0</v>
      </c>
      <c r="GU196" s="125">
        <f t="shared" ca="1" si="1539"/>
        <v>0</v>
      </c>
      <c r="GV196" s="125">
        <f t="shared" ca="1" si="1539"/>
        <v>0</v>
      </c>
      <c r="GW196" s="124">
        <f t="shared" ca="1" si="1540"/>
        <v>0</v>
      </c>
      <c r="GX196" s="124">
        <f t="shared" ca="1" si="1540"/>
        <v>0</v>
      </c>
      <c r="GY196" s="124">
        <f t="shared" ca="1" si="1540"/>
        <v>0</v>
      </c>
      <c r="GZ196" s="124">
        <f t="shared" ca="1" si="1540"/>
        <v>0</v>
      </c>
      <c r="HA196" s="124">
        <f t="shared" ca="1" si="1540"/>
        <v>0</v>
      </c>
      <c r="HB196" s="124">
        <f t="shared" ca="1" si="1540"/>
        <v>0</v>
      </c>
      <c r="HC196" s="124">
        <f t="shared" ca="1" si="1540"/>
        <v>0</v>
      </c>
      <c r="HD196" s="124">
        <f t="shared" ca="1" si="1540"/>
        <v>0</v>
      </c>
      <c r="HE196" s="124">
        <f t="shared" ca="1" si="1540"/>
        <v>0</v>
      </c>
      <c r="HF196" s="124">
        <f t="shared" ca="1" si="1540"/>
        <v>0</v>
      </c>
      <c r="HG196" s="124">
        <f t="shared" ca="1" si="1540"/>
        <v>0</v>
      </c>
      <c r="HH196" s="124">
        <f t="shared" ca="1" si="1540"/>
        <v>0</v>
      </c>
      <c r="HI196" s="124">
        <f t="shared" ca="1" si="1540"/>
        <v>0</v>
      </c>
      <c r="HJ196" s="124">
        <f t="shared" ca="1" si="1540"/>
        <v>0</v>
      </c>
      <c r="HK196" s="124">
        <f t="shared" ca="1" si="1540"/>
        <v>0</v>
      </c>
      <c r="HL196" s="124">
        <f t="shared" ca="1" si="1540"/>
        <v>0</v>
      </c>
      <c r="HM196" s="124">
        <f t="shared" ca="1" si="1541"/>
        <v>0</v>
      </c>
      <c r="HN196" s="124">
        <f t="shared" ca="1" si="1541"/>
        <v>0</v>
      </c>
      <c r="HO196" s="554">
        <f t="shared" ca="1" si="1542"/>
        <v>0</v>
      </c>
      <c r="HP196" s="554">
        <f t="shared" ca="1" si="1542"/>
        <v>0</v>
      </c>
      <c r="HQ196" s="554">
        <f t="shared" ca="1" si="1542"/>
        <v>0</v>
      </c>
      <c r="HR196" s="125">
        <f t="shared" ca="1" si="1543"/>
        <v>0</v>
      </c>
      <c r="HS196" s="125">
        <f t="shared" ca="1" si="1543"/>
        <v>0</v>
      </c>
      <c r="HT196" s="125">
        <f t="shared" ca="1" si="1543"/>
        <v>0</v>
      </c>
      <c r="HU196" s="125">
        <f t="shared" ca="1" si="1543"/>
        <v>0</v>
      </c>
      <c r="HV196" s="125">
        <f t="shared" ca="1" si="1543"/>
        <v>0</v>
      </c>
      <c r="HW196" s="125">
        <f t="shared" ca="1" si="1543"/>
        <v>0</v>
      </c>
      <c r="HX196" s="125">
        <f t="shared" ca="1" si="1543"/>
        <v>0</v>
      </c>
      <c r="HY196" s="125">
        <f t="shared" ca="1" si="1543"/>
        <v>0</v>
      </c>
      <c r="HZ196" s="125">
        <f t="shared" ca="1" si="1543"/>
        <v>0</v>
      </c>
      <c r="IA196" s="125">
        <f t="shared" ca="1" si="1543"/>
        <v>0</v>
      </c>
      <c r="IB196" s="125">
        <f t="shared" ca="1" si="1543"/>
        <v>0</v>
      </c>
      <c r="IC196" s="125">
        <f t="shared" ca="1" si="1543"/>
        <v>0</v>
      </c>
      <c r="ID196" s="125">
        <f t="shared" ca="1" si="1543"/>
        <v>0</v>
      </c>
      <c r="IE196" s="5">
        <f t="shared" ca="1" si="1544"/>
        <v>67</v>
      </c>
      <c r="IF196" s="9"/>
      <c r="IG196" s="5">
        <f t="shared" ca="1" si="1545"/>
        <v>1</v>
      </c>
      <c r="IH196" s="5" t="b">
        <f t="shared" ca="1" si="1545"/>
        <v>0</v>
      </c>
      <c r="II196" s="19">
        <f t="shared" ca="1" si="1546"/>
        <v>0</v>
      </c>
      <c r="IJ196" s="5">
        <f t="shared" ca="1" si="1545"/>
        <v>55</v>
      </c>
      <c r="IK196" s="5" cm="1">
        <f t="array" ref="IK196">INDEX(i.pi_yatf,$X196+1,IK$7)</f>
        <v>1</v>
      </c>
      <c r="IL196" s="19">
        <f t="shared" ca="1" si="1577"/>
        <v>0</v>
      </c>
      <c r="IM196" s="19">
        <f t="shared" ca="1" si="1577"/>
        <v>0</v>
      </c>
      <c r="IN196" s="19">
        <f t="shared" ca="1" si="1577"/>
        <v>0</v>
      </c>
      <c r="IO196" s="19">
        <f t="shared" ca="1" si="1577"/>
        <v>0</v>
      </c>
      <c r="IP196" s="19">
        <f t="shared" ca="1" si="1577"/>
        <v>0</v>
      </c>
      <c r="IQ196" s="19">
        <f t="shared" ca="1" si="1577"/>
        <v>0</v>
      </c>
      <c r="IR196" s="19">
        <f t="shared" ca="1" si="1577"/>
        <v>0</v>
      </c>
      <c r="IS196" s="19">
        <f t="shared" ca="1" si="1577"/>
        <v>0</v>
      </c>
      <c r="IT196" s="19">
        <f t="shared" ca="1" si="1577"/>
        <v>0</v>
      </c>
      <c r="IU196" s="19">
        <f t="shared" ca="1" si="1577"/>
        <v>0</v>
      </c>
      <c r="IV196" s="19">
        <f t="shared" ca="1" si="1577"/>
        <v>0</v>
      </c>
      <c r="IW196" s="19">
        <f t="shared" ca="1" si="1577"/>
        <v>0</v>
      </c>
      <c r="IX196" s="19">
        <f t="shared" ca="1" si="1577"/>
        <v>0</v>
      </c>
      <c r="IY196" s="19">
        <f t="shared" ca="1" si="1577"/>
        <v>0</v>
      </c>
      <c r="IZ196" s="19">
        <f t="shared" ca="1" si="1577"/>
        <v>0</v>
      </c>
      <c r="JA196" s="19">
        <f t="shared" ca="1" si="1577"/>
        <v>0</v>
      </c>
      <c r="JB196" s="19">
        <f t="shared" ca="1" si="1577"/>
        <v>0</v>
      </c>
      <c r="JC196" s="19">
        <f t="shared" ca="1" si="1577"/>
        <v>0</v>
      </c>
      <c r="JD196" s="19">
        <f t="shared" ca="1" si="1577"/>
        <v>0</v>
      </c>
      <c r="JE196" s="19">
        <f t="shared" ca="1" si="1577"/>
        <v>0</v>
      </c>
      <c r="JF196" s="19">
        <f t="shared" ca="1" si="1577"/>
        <v>0</v>
      </c>
      <c r="JG196" s="19">
        <f t="shared" ca="1" si="1577"/>
        <v>1</v>
      </c>
      <c r="JH196" s="19">
        <f t="shared" ca="1" si="1577"/>
        <v>0</v>
      </c>
      <c r="JI196" s="19">
        <f t="shared" ca="1" si="1577"/>
        <v>1</v>
      </c>
      <c r="JJ196" s="9"/>
      <c r="JK196" s="5" t="b">
        <f t="shared" ca="1" si="1548"/>
        <v>0</v>
      </c>
      <c r="JL196" s="477" t="b">
        <v>1</v>
      </c>
      <c r="JM196" s="477">
        <v>12</v>
      </c>
      <c r="JN196" s="5" t="b">
        <f t="shared" ca="1" si="1549"/>
        <v>0</v>
      </c>
      <c r="JO196" s="5" t="b">
        <f t="shared" ca="1" si="1549"/>
        <v>0</v>
      </c>
      <c r="JP196" s="5" t="b">
        <f t="shared" ca="1" si="1549"/>
        <v>1</v>
      </c>
      <c r="JQ196" s="144">
        <f t="shared" ca="1" si="1550"/>
        <v>1</v>
      </c>
      <c r="JR196" s="144">
        <f t="shared" ca="1" si="1550"/>
        <v>1</v>
      </c>
      <c r="JS196" s="5" t="b">
        <f t="shared" ca="1" si="1551"/>
        <v>0</v>
      </c>
      <c r="JT196" s="5" t="b">
        <f t="shared" ca="1" si="1551"/>
        <v>1</v>
      </c>
      <c r="JU196" s="5" t="b">
        <f t="shared" ca="1" si="1551"/>
        <v>1</v>
      </c>
      <c r="JV196" s="5" t="b">
        <f t="shared" ca="1" si="1551"/>
        <v>0</v>
      </c>
      <c r="JW196" s="5">
        <f t="shared" ca="1" si="1552"/>
        <v>1</v>
      </c>
      <c r="JX196" s="5">
        <f t="shared" ca="1" si="1552"/>
        <v>0</v>
      </c>
      <c r="JY196" s="5" t="b">
        <f t="shared" ca="1" si="1553"/>
        <v>0</v>
      </c>
      <c r="JZ196" s="5" t="str" cm="1">
        <f t="array" aca="1" ref="JZ196" ca="1">IF(OR(KA196:KH196&lt;&gt;"-"),TRUE,"-")</f>
        <v>-</v>
      </c>
      <c r="KA196" s="19" t="str">
        <f t="shared" ca="1" si="1554"/>
        <v>-</v>
      </c>
      <c r="KB196" s="19" t="str">
        <f t="shared" ca="1" si="1554"/>
        <v>-</v>
      </c>
      <c r="KC196" s="19" t="str">
        <f t="shared" ca="1" si="1554"/>
        <v>-</v>
      </c>
      <c r="KD196" s="19" t="str">
        <f t="shared" ca="1" si="1554"/>
        <v>-</v>
      </c>
      <c r="KE196" s="19" t="str">
        <f t="shared" ca="1" si="1554"/>
        <v>-</v>
      </c>
      <c r="KF196" s="19" t="str">
        <f t="shared" ca="1" si="1554"/>
        <v>-</v>
      </c>
      <c r="KG196" s="19" t="str">
        <f t="shared" ca="1" si="1554"/>
        <v>-</v>
      </c>
      <c r="KH196" s="19" t="str">
        <f t="shared" ca="1" si="1554"/>
        <v>-</v>
      </c>
      <c r="KI196" s="5" t="b">
        <f t="array" aca="1" ref="KI196" ca="1">IF(OR(KJ196:KP196&lt;&gt;"-"),TRUE,"-")</f>
        <v>1</v>
      </c>
      <c r="KJ196" s="19">
        <f t="shared" ca="1" si="1555"/>
        <v>0</v>
      </c>
      <c r="KK196" s="19" t="str">
        <f t="shared" ca="1" si="1555"/>
        <v>-</v>
      </c>
      <c r="KL196" s="19">
        <f t="shared" ca="1" si="1555"/>
        <v>999999</v>
      </c>
      <c r="KM196" s="19">
        <f t="shared" ca="1" si="1555"/>
        <v>999999</v>
      </c>
      <c r="KN196" s="19">
        <f t="shared" ca="1" si="1555"/>
        <v>999999</v>
      </c>
      <c r="KO196" s="19">
        <f t="shared" ca="1" si="1555"/>
        <v>999999</v>
      </c>
      <c r="KP196" s="19">
        <f t="shared" ca="1" si="1555"/>
        <v>999999</v>
      </c>
      <c r="KQ196" s="19" t="str">
        <f t="shared" ca="1" si="1555"/>
        <v>-</v>
      </c>
      <c r="KR196" s="19" t="str">
        <f t="shared" ca="1" si="1555"/>
        <v>-</v>
      </c>
      <c r="KS196" s="19" t="str">
        <f t="shared" ca="1" si="1555"/>
        <v>-</v>
      </c>
      <c r="KT196" s="19" t="b">
        <f t="shared" ca="1" si="1556"/>
        <v>1</v>
      </c>
      <c r="KU196" s="19">
        <f t="shared" ca="1" si="1556"/>
        <v>0</v>
      </c>
      <c r="KV196" s="5" t="str">
        <f t="shared" ca="1" si="1557"/>
        <v>-</v>
      </c>
      <c r="KW196" s="5" t="str">
        <f t="shared" ca="1" si="1557"/>
        <v>-</v>
      </c>
      <c r="KX196" s="5" t="str">
        <f t="shared" ca="1" si="1557"/>
        <v>-</v>
      </c>
      <c r="KY196" s="5" t="str">
        <f t="shared" ca="1" si="1557"/>
        <v>-</v>
      </c>
      <c r="KZ196" s="19" t="str">
        <f t="shared" ca="1" si="1558"/>
        <v>-</v>
      </c>
      <c r="LA196" s="19" t="str">
        <f t="shared" ca="1" si="1558"/>
        <v>-</v>
      </c>
      <c r="LB196" s="19" t="str">
        <f t="shared" ca="1" si="1558"/>
        <v>-</v>
      </c>
      <c r="LC196" s="19" t="str">
        <f t="shared" ca="1" si="1558"/>
        <v>-</v>
      </c>
      <c r="LD196" s="19" t="str">
        <f t="shared" ca="1" si="1558"/>
        <v>-</v>
      </c>
      <c r="LE196" s="19" t="str">
        <f t="shared" ca="1" si="1558"/>
        <v>-</v>
      </c>
      <c r="LF196" s="19" t="str">
        <f t="shared" ca="1" si="1558"/>
        <v>-</v>
      </c>
      <c r="LG196" s="5" t="str">
        <f t="shared" ca="1" si="1559"/>
        <v>-</v>
      </c>
      <c r="LH196" s="5">
        <f t="shared" ca="1" si="1559"/>
        <v>500</v>
      </c>
      <c r="LI196" s="5">
        <f t="shared" ca="1" si="1559"/>
        <v>500</v>
      </c>
      <c r="LJ196" s="5" t="str">
        <f t="shared" ca="1" si="1559"/>
        <v>-</v>
      </c>
      <c r="LK196" s="5" t="str" cm="1">
        <f t="array" aca="1" ref="LK196" ca="1">INDEX(i.meatgrid,$Q196,LK$7)</f>
        <v>-</v>
      </c>
      <c r="LL196" s="5" t="str">
        <f t="shared" ca="1" si="1559"/>
        <v>-</v>
      </c>
      <c r="LM196" s="5">
        <f t="shared" ca="1" si="1560"/>
        <v>1</v>
      </c>
      <c r="LN196" s="9"/>
      <c r="LO196" s="19">
        <f t="shared" ca="1" si="1558"/>
        <v>70</v>
      </c>
      <c r="LP196" s="19">
        <f t="shared" ca="1" si="1561"/>
        <v>50</v>
      </c>
      <c r="LQ196" s="19">
        <f t="shared" ca="1" si="1561"/>
        <v>80</v>
      </c>
      <c r="LR196" s="19">
        <f t="shared" ca="1" si="1561"/>
        <v>50</v>
      </c>
      <c r="LS196" s="5" t="b" cm="1">
        <f t="array" aca="1" ref="LS196" ca="1">INDEX(i.meatgrid,$Q196,LS$7)</f>
        <v>1</v>
      </c>
      <c r="LT196" s="5" t="b" cm="1">
        <f t="array" aca="1" ref="LT196" ca="1">INDEX(i.meatgrid,$Q196,LT$7)</f>
        <v>0</v>
      </c>
      <c r="LU196" s="5" t="str" cm="1">
        <f t="array" aca="1" ref="LU196" ca="1">INDEX(i.meatgrid,$Q196,LU$7)</f>
        <v>-</v>
      </c>
      <c r="LV196" s="5" t="str" cm="1">
        <f t="array" aca="1" ref="LV196" ca="1">INDEX(i.meatgrid,$Q196,LV$7)</f>
        <v>-</v>
      </c>
      <c r="LW196" s="5">
        <f t="shared" si="1562"/>
        <v>1</v>
      </c>
      <c r="LX196" s="5">
        <f t="shared" si="1563"/>
        <v>0.75</v>
      </c>
      <c r="LY196" s="5" cm="1">
        <f t="array" aca="1" ref="LY196" ca="1">INDEX(i.meatgrid,$Q196,LY$7)</f>
        <v>1</v>
      </c>
      <c r="LZ196" s="5" cm="1">
        <f t="array" aca="1" ref="LZ196" ca="1">INDEX(i.meatgrid,$Q196,LZ$7)</f>
        <v>1</v>
      </c>
      <c r="MA196" s="5" cm="1">
        <f t="array" aca="1" ref="MA196" ca="1">INDEX(i.meatgrid,$Q196,MA$7)</f>
        <v>1</v>
      </c>
      <c r="MB196" s="5" cm="1">
        <f t="array" aca="1" ref="MB196" ca="1">INDEX(i.meatgrid,$Q196,MB$7)</f>
        <v>0</v>
      </c>
      <c r="MC196" s="5" cm="1">
        <f t="array" aca="1" ref="MC196" ca="1">INDEX(i.meatgrid,$Q196,MC$7)</f>
        <v>0</v>
      </c>
      <c r="MD196" s="5" cm="1">
        <f t="array" aca="1" ref="MD196" ca="1">INDEX(i.meatgrid,$Q196,MD$7)</f>
        <v>1</v>
      </c>
      <c r="ME196" s="5" cm="1">
        <f t="array" aca="1" ref="ME196" ca="1">INDEX(i.meatgrid,$Q196,ME$7)</f>
        <v>1</v>
      </c>
      <c r="MF196" s="5" cm="1">
        <f t="array" aca="1" ref="MF196" ca="1">INDEX(i.meatgrid,$Q196,MF$7)</f>
        <v>1</v>
      </c>
      <c r="MG196" s="5">
        <f t="shared" si="1564"/>
        <v>1</v>
      </c>
      <c r="MH196" s="9"/>
      <c r="MI196" s="19" t="b">
        <f t="shared" ca="1" si="1565"/>
        <v>0</v>
      </c>
      <c r="MJ196" s="19" t="b">
        <f t="shared" ca="1" si="1565"/>
        <v>0</v>
      </c>
      <c r="MK196" s="19">
        <f t="shared" ca="1" si="1565"/>
        <v>1</v>
      </c>
      <c r="ML196" s="19">
        <f t="shared" ca="1" si="1565"/>
        <v>0.75</v>
      </c>
      <c r="MM196" s="19">
        <f t="shared" ca="1" si="1565"/>
        <v>0.75</v>
      </c>
      <c r="MN196" s="19">
        <f t="shared" ca="1" si="1565"/>
        <v>0.8</v>
      </c>
      <c r="MO196" s="19">
        <f t="shared" ca="1" si="1565"/>
        <v>0.82499999999999996</v>
      </c>
      <c r="MP196" s="19">
        <f t="shared" ca="1" si="1565"/>
        <v>0.875</v>
      </c>
      <c r="MQ196" s="19">
        <f t="shared" ca="1" si="1565"/>
        <v>0.9</v>
      </c>
      <c r="MR196" s="19">
        <f t="shared" ca="1" si="1565"/>
        <v>1</v>
      </c>
      <c r="MS196" s="19">
        <f t="shared" ca="1" si="1565"/>
        <v>0.875</v>
      </c>
      <c r="MT196" s="19" t="b">
        <f t="shared" ca="1" si="1565"/>
        <v>1</v>
      </c>
      <c r="MU196" s="19">
        <f t="shared" ca="1" si="1565"/>
        <v>74.989999999999995</v>
      </c>
      <c r="MV196" s="19" t="str">
        <f t="shared" ca="1" si="1565"/>
        <v>-</v>
      </c>
      <c r="MW196" s="19" t="str">
        <f t="shared" ca="1" si="1565"/>
        <v>-</v>
      </c>
      <c r="MX196" s="19" t="str">
        <f t="shared" ca="1" si="1565"/>
        <v>-</v>
      </c>
      <c r="MY196" s="19" t="str">
        <f t="shared" ca="1" si="1576"/>
        <v>-</v>
      </c>
      <c r="MZ196" s="19" t="str">
        <f t="shared" ca="1" si="1576"/>
        <v>-</v>
      </c>
      <c r="NA196" s="19" t="str">
        <f t="shared" ca="1" si="1576"/>
        <v>-</v>
      </c>
      <c r="NB196" s="19" t="str">
        <f t="shared" ca="1" si="1576"/>
        <v>-</v>
      </c>
      <c r="NC196" s="19">
        <f t="shared" ca="1" si="1576"/>
        <v>36.99</v>
      </c>
      <c r="ND196" s="19">
        <f t="shared" ca="1" si="1576"/>
        <v>36.99</v>
      </c>
      <c r="NE196" s="19" t="str">
        <f t="shared" ca="1" si="1576"/>
        <v>-</v>
      </c>
      <c r="NF196" s="19" t="str">
        <f t="shared" ca="1" si="1576"/>
        <v>-</v>
      </c>
      <c r="NG196" s="19" t="str">
        <f t="shared" ca="1" si="1576"/>
        <v>-</v>
      </c>
      <c r="NH196" s="19" t="str">
        <f t="shared" ca="1" si="1576"/>
        <v>-</v>
      </c>
      <c r="NI196" s="19" t="str">
        <f t="shared" ca="1" si="1576"/>
        <v>-</v>
      </c>
      <c r="NJ196" s="19">
        <f t="shared" ca="1" si="1576"/>
        <v>49.99</v>
      </c>
      <c r="NK196" s="19">
        <f t="shared" ca="1" si="1576"/>
        <v>49.99</v>
      </c>
      <c r="NL196" s="19">
        <f t="shared" ca="1" si="1576"/>
        <v>49.99</v>
      </c>
      <c r="NM196" s="19">
        <f t="shared" ca="1" si="1576"/>
        <v>49.99</v>
      </c>
      <c r="NN196" s="19">
        <f t="shared" ca="1" si="1576"/>
        <v>49.99</v>
      </c>
      <c r="NO196" s="19">
        <f t="shared" ca="1" si="1573"/>
        <v>49.99</v>
      </c>
      <c r="NP196" s="19">
        <f t="shared" ca="1" si="1573"/>
        <v>49.99</v>
      </c>
      <c r="NQ196" s="19">
        <f t="shared" ca="1" si="1573"/>
        <v>49.99</v>
      </c>
      <c r="NR196" s="19">
        <f t="shared" ca="1" si="1574"/>
        <v>412.99</v>
      </c>
      <c r="NS196" s="19">
        <f t="shared" ca="1" si="1574"/>
        <v>412.99</v>
      </c>
      <c r="NT196" s="19" t="str">
        <f t="shared" ca="1" si="1574"/>
        <v>-</v>
      </c>
      <c r="NU196" s="19" t="str">
        <f t="shared" ca="1" si="1574"/>
        <v>-</v>
      </c>
      <c r="NV196" s="19" t="str">
        <f t="shared" ca="1" si="1574"/>
        <v>-</v>
      </c>
      <c r="NW196" s="19" t="str">
        <f t="shared" ca="1" si="1574"/>
        <v>-</v>
      </c>
      <c r="NX196" s="19" t="str">
        <f t="shared" ca="1" si="1574"/>
        <v>-</v>
      </c>
      <c r="NY196" s="19">
        <f t="shared" ca="1" si="1574"/>
        <v>6.8900000000000006</v>
      </c>
      <c r="NZ196" s="19">
        <f t="shared" ca="1" si="1574"/>
        <v>6.8900000000000006</v>
      </c>
      <c r="OA196" s="19">
        <f t="shared" ca="1" si="1574"/>
        <v>6.8900000000000006</v>
      </c>
      <c r="OB196" s="19">
        <f t="shared" ca="1" si="1574"/>
        <v>6.8900000000000006</v>
      </c>
      <c r="OC196" s="19">
        <f t="shared" ca="1" si="1574"/>
        <v>6.8900000000000006</v>
      </c>
      <c r="OD196" s="19">
        <f t="shared" ca="1" si="1574"/>
        <v>6.8900000000000006</v>
      </c>
      <c r="OE196" s="19">
        <f t="shared" ca="1" si="1574"/>
        <v>6.8900000000000006</v>
      </c>
      <c r="OF196" s="19">
        <f t="shared" ca="1" si="1574"/>
        <v>6.8900000000000006</v>
      </c>
      <c r="OG196" s="19">
        <f t="shared" ca="1" si="1574"/>
        <v>346.99</v>
      </c>
      <c r="OH196" s="19">
        <f t="shared" ca="1" si="1575"/>
        <v>346.99</v>
      </c>
      <c r="OI196" s="19" t="str">
        <f t="shared" ca="1" si="1575"/>
        <v>-</v>
      </c>
      <c r="OJ196" s="19" t="str">
        <f t="shared" ca="1" si="1575"/>
        <v>-</v>
      </c>
      <c r="OK196" s="19" t="str">
        <f t="shared" ca="1" si="1575"/>
        <v>-</v>
      </c>
      <c r="OL196" s="19" t="str">
        <f t="shared" ca="1" si="1575"/>
        <v>-</v>
      </c>
      <c r="OM196" s="19" t="str">
        <f t="shared" ca="1" si="1575"/>
        <v>-</v>
      </c>
      <c r="ON196" s="19">
        <f t="shared" ca="1" si="1575"/>
        <v>0</v>
      </c>
      <c r="OO196" s="24">
        <v>0</v>
      </c>
    </row>
    <row r="197" spans="1:405" outlineLevel="1">
      <c r="A197" s="21">
        <f t="shared" si="158"/>
        <v>192</v>
      </c>
      <c r="B197" s="21">
        <f t="shared" si="1567"/>
        <v>19</v>
      </c>
      <c r="C197">
        <v>112</v>
      </c>
      <c r="D197" s="144" t="str">
        <f t="shared" ca="1" si="1512"/>
        <v>GSM</v>
      </c>
      <c r="E197" t="b">
        <v>0</v>
      </c>
      <c r="F197" t="b">
        <v>0</v>
      </c>
      <c r="G197" t="b">
        <f t="shared" si="1578"/>
        <v>0</v>
      </c>
      <c r="H197" s="237">
        <f t="shared" ca="1" si="1569"/>
        <v>2</v>
      </c>
      <c r="I197" s="237">
        <f t="shared" ca="1" si="1569"/>
        <v>1</v>
      </c>
      <c r="J197" s="237" t="str">
        <f t="shared" ca="1" si="1569"/>
        <v/>
      </c>
      <c r="K197" s="237">
        <f t="shared" ca="1" si="1569"/>
        <v>2</v>
      </c>
      <c r="L197" s="237">
        <f t="shared" ca="1" si="1569"/>
        <v>2</v>
      </c>
      <c r="M197" s="237">
        <f t="shared" ca="1" si="1569"/>
        <v>2</v>
      </c>
      <c r="N197" s="237">
        <f t="shared" ca="1" si="1569"/>
        <v>3</v>
      </c>
      <c r="O197" s="237">
        <f t="shared" ca="1" si="1570"/>
        <v>1</v>
      </c>
      <c r="P197" s="237">
        <f t="shared" ca="1" si="1570"/>
        <v>1</v>
      </c>
      <c r="Q197" s="237">
        <f t="shared" ca="1" si="1570"/>
        <v>3</v>
      </c>
      <c r="R197" s="29">
        <v>1</v>
      </c>
      <c r="S197" s="29">
        <v>2</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513"/>
        <v>2</v>
      </c>
      <c r="AH197" s="5">
        <f t="shared" ca="1" si="1513"/>
        <v>0</v>
      </c>
      <c r="AI197" s="5">
        <f t="shared" ca="1" si="1514"/>
        <v>1</v>
      </c>
      <c r="AJ197" s="218"/>
      <c r="AK197" s="218"/>
      <c r="AL197" s="366" t="str">
        <f ca="1">TEXT(LEFT(OFFSET(AL197,-1,0),5)+1,"00000")&amp;MID(OFFSET(AL197,-1,0),6,FIND(" ",OFFSET(AL197,-1,0),7)-5)
&amp; $D197           &amp; " Day"&amp;INDEX(i.DOY,$N197,1)              &amp; IF($IG197=0," FWM","")&amp;IF($IG197=1," MWM","")&amp;IF($IG197=5," Mat","")&amp;IF($IH197=TRUE,"&amp;BBT","    ")
&amp;INDEX(DataMaster!$B$98:$B$104,$Q197,0)    &amp;IF(JL197," SR"&amp;JM197,"")&amp; " WP"&amp;TEXT($LW197*100,"000p")           &amp; " MP"&amp;TEXT($LX197*100,"000p")           &amp; " GP"&amp;TEXT($MG197*100,"000p")
&amp; " (F"&amp;3+COUNTIF($CV197:$CY197,TRUE)&amp;3&amp;"N"&amp;$DM197&amp;$DN197&amp;")"</f>
        <v>00008 DSP_ashley_lw GSM Day204 MWM    No export WP100p MP075p GP100p (F33N11)</v>
      </c>
      <c r="AM197" s="9" t="str">
        <f ca="1">IF(COUNTIF(AL$5:AL197,AL197)=1,"-","Dup")</f>
        <v>-</v>
      </c>
      <c r="AN197" s="9"/>
      <c r="AO197" s="12" t="b">
        <v>1</v>
      </c>
      <c r="AP197" s="12" t="b">
        <v>1</v>
      </c>
      <c r="AQ197" s="12" t="b">
        <v>1</v>
      </c>
      <c r="AR197" s="12" t="b">
        <v>1</v>
      </c>
      <c r="AS197" s="12" t="b">
        <v>1</v>
      </c>
      <c r="AT197" s="12" t="b">
        <v>1</v>
      </c>
      <c r="AU197" s="12" t="b">
        <v>1</v>
      </c>
      <c r="AV197" s="12" t="b">
        <v>1</v>
      </c>
      <c r="AW197" s="9"/>
      <c r="AX197" s="5" t="b">
        <f t="shared" ca="1" si="1515"/>
        <v>0</v>
      </c>
      <c r="AY197" s="5" t="str">
        <f t="shared" ca="1" si="1515"/>
        <v>-</v>
      </c>
      <c r="AZ197" s="5" t="b">
        <f t="shared" ca="1" si="1515"/>
        <v>0</v>
      </c>
      <c r="BA197" s="5" t="b">
        <f t="shared" ca="1" si="1515"/>
        <v>1</v>
      </c>
      <c r="BB197" s="5" t="b">
        <f t="shared" ca="1" si="1515"/>
        <v>1</v>
      </c>
      <c r="BC197" s="144">
        <f t="shared" ca="1" si="1515"/>
        <v>0</v>
      </c>
      <c r="BD197" s="19" t="b">
        <f t="shared" ca="1" si="1516"/>
        <v>1</v>
      </c>
      <c r="BE197" s="9"/>
      <c r="BF197" s="5" t="str">
        <f t="shared" ca="1" si="1517"/>
        <v>-</v>
      </c>
      <c r="BG197" s="19" t="str">
        <f t="shared" ca="1" si="1518"/>
        <v>-</v>
      </c>
      <c r="BH197" s="19" t="str">
        <f t="shared" ca="1" si="1518"/>
        <v>-</v>
      </c>
      <c r="BI197" s="19" t="str">
        <f t="shared" ca="1" si="1518"/>
        <v>-</v>
      </c>
      <c r="BJ197" s="5" t="str">
        <f t="shared" ca="1" si="1519"/>
        <v>-</v>
      </c>
      <c r="BK197" s="19" t="str">
        <f t="shared" ca="1" si="1520"/>
        <v>-</v>
      </c>
      <c r="BL197" s="5" t="str">
        <f t="shared" ca="1" si="1521"/>
        <v>-</v>
      </c>
      <c r="BM197" s="19" t="str">
        <f t="shared" ca="1" si="1522"/>
        <v>-</v>
      </c>
      <c r="BN197" s="19" t="str">
        <f t="shared" ca="1" si="1522"/>
        <v>-</v>
      </c>
      <c r="BO197" s="19" t="str">
        <f t="shared" ca="1" si="1522"/>
        <v>-</v>
      </c>
      <c r="BP197" s="5" t="str">
        <f t="shared" ca="1" si="1523"/>
        <v>-</v>
      </c>
      <c r="BQ197" s="9"/>
      <c r="BR197" s="5" t="b">
        <f t="shared" ca="1" si="1524"/>
        <v>0</v>
      </c>
      <c r="BS197" s="5" t="str">
        <f t="shared" ca="1" si="1525"/>
        <v>-</v>
      </c>
      <c r="BT197" s="5" t="str">
        <f t="shared" ca="1" si="1526"/>
        <v>-</v>
      </c>
      <c r="BU197" s="5" t="str">
        <f t="shared" ca="1" si="1526"/>
        <v>-</v>
      </c>
      <c r="BV197" s="5" t="str">
        <f t="shared" ca="1" si="1526"/>
        <v>-</v>
      </c>
      <c r="BW197" s="5" t="str">
        <f t="shared" ca="1" si="1526"/>
        <v>-</v>
      </c>
      <c r="BX197" s="5" t="str">
        <f t="shared" ca="1" si="1526"/>
        <v>-</v>
      </c>
      <c r="BY197" s="5" t="str">
        <f t="shared" ca="1" si="1526"/>
        <v>-</v>
      </c>
      <c r="BZ197" s="5" t="str">
        <f t="shared" ca="1" si="1526"/>
        <v>-</v>
      </c>
      <c r="CA197" s="5" t="str">
        <f t="shared" ca="1" si="1526"/>
        <v>-</v>
      </c>
      <c r="CB197" s="9"/>
      <c r="CC197" s="237" t="b">
        <f t="shared" ca="1" si="1571"/>
        <v>1</v>
      </c>
      <c r="CD197" s="237" t="b">
        <f t="shared" ca="1" si="1571"/>
        <v>1</v>
      </c>
      <c r="CE197" s="237" t="b">
        <f t="shared" ca="1" si="1571"/>
        <v>1</v>
      </c>
      <c r="CF197" s="12">
        <v>203</v>
      </c>
      <c r="CG197" s="144" t="b">
        <f t="shared" ca="1" si="1579"/>
        <v>0</v>
      </c>
      <c r="CH197" s="12" t="s">
        <v>34</v>
      </c>
      <c r="CI197" s="19" t="str">
        <f t="shared" ca="1" si="1527"/>
        <v>-</v>
      </c>
      <c r="CJ197" s="19" t="str">
        <f t="shared" ca="1" si="1527"/>
        <v>-</v>
      </c>
      <c r="CK197" s="19" t="str">
        <f t="shared" ca="1" si="1527"/>
        <v>-</v>
      </c>
      <c r="CL197" s="19">
        <f t="shared" ca="1" si="1527"/>
        <v>1</v>
      </c>
      <c r="CM197" s="19">
        <f t="shared" ca="1" si="1527"/>
        <v>1</v>
      </c>
      <c r="CN197" s="9"/>
      <c r="CO197" s="444">
        <f t="shared" ca="1" si="1528"/>
        <v>652</v>
      </c>
      <c r="CP197" s="444">
        <f t="shared" ca="1" si="1528"/>
        <v>686</v>
      </c>
      <c r="CQ197" s="444">
        <f t="shared" ca="1" si="1528"/>
        <v>721</v>
      </c>
      <c r="CR197" s="152">
        <f t="shared" ca="1" si="1529"/>
        <v>378</v>
      </c>
      <c r="CS197" s="152">
        <f t="shared" ca="1" si="1529"/>
        <v>413</v>
      </c>
      <c r="CT197" s="152">
        <f t="shared" ca="1" si="1529"/>
        <v>448</v>
      </c>
      <c r="CU197" s="19" t="str">
        <f t="shared" ca="1" si="1530"/>
        <v>-</v>
      </c>
      <c r="CV197" s="19" t="str">
        <f t="shared" ca="1" si="1530"/>
        <v>-</v>
      </c>
      <c r="CW197" s="19" t="str">
        <f t="shared" ca="1" si="1530"/>
        <v>-</v>
      </c>
      <c r="CX197" s="19" t="str">
        <f t="shared" ca="1" si="1530"/>
        <v>-</v>
      </c>
      <c r="CY197" s="19" t="str">
        <f t="shared" ca="1" si="1530"/>
        <v>-</v>
      </c>
      <c r="CZ197" s="19" t="b">
        <f t="shared" ca="1" si="1530"/>
        <v>1</v>
      </c>
      <c r="DA197" s="19">
        <f t="shared" ca="1" si="1530"/>
        <v>0</v>
      </c>
      <c r="DB197" s="19">
        <f t="shared" ca="1" si="1530"/>
        <v>0</v>
      </c>
      <c r="DC197" s="19">
        <f t="shared" ca="1" si="1530"/>
        <v>0</v>
      </c>
      <c r="DD197" s="19">
        <f t="shared" ca="1" si="1530"/>
        <v>0</v>
      </c>
      <c r="DE197" s="19">
        <f t="shared" ca="1" si="1530"/>
        <v>0</v>
      </c>
      <c r="DF197" s="19">
        <f t="shared" ca="1" si="1530"/>
        <v>0</v>
      </c>
      <c r="DG197" s="19">
        <f t="shared" ca="1" si="1530"/>
        <v>0</v>
      </c>
      <c r="DH197" s="19">
        <f t="shared" ca="1" si="1530"/>
        <v>0</v>
      </c>
      <c r="DI197" s="19">
        <f t="shared" ca="1" si="1530"/>
        <v>0</v>
      </c>
      <c r="DJ197" s="19">
        <f t="shared" ca="1" si="1530"/>
        <v>0</v>
      </c>
      <c r="DK197" s="19">
        <f t="shared" ca="1" si="1581"/>
        <v>0</v>
      </c>
      <c r="DL197" s="19">
        <f t="shared" ca="1" si="1581"/>
        <v>0</v>
      </c>
      <c r="DM197" s="19">
        <f t="shared" ca="1" si="1581"/>
        <v>1</v>
      </c>
      <c r="DN197" s="19">
        <f t="shared" ca="1" si="1581"/>
        <v>1</v>
      </c>
      <c r="DO197" s="19">
        <f t="shared" ca="1" si="1581"/>
        <v>0</v>
      </c>
      <c r="DP197" s="19" t="str">
        <f t="shared" ca="1" si="1581"/>
        <v>-</v>
      </c>
      <c r="DQ197" s="19" t="str">
        <f t="shared" ca="1" si="1581"/>
        <v>-</v>
      </c>
      <c r="DR197" s="19" t="str">
        <f t="shared" ca="1" si="1581"/>
        <v>-</v>
      </c>
      <c r="DS197" s="19" t="str">
        <f t="shared" ca="1" si="1581"/>
        <v>-</v>
      </c>
      <c r="DT197" s="19" t="str">
        <f t="shared" ca="1" si="1581"/>
        <v>-</v>
      </c>
      <c r="DU197" s="19">
        <f t="shared" ca="1" si="1581"/>
        <v>0</v>
      </c>
      <c r="DV197" s="19" t="str">
        <f t="shared" ca="1" si="1581"/>
        <v>-</v>
      </c>
      <c r="DW197" s="19" t="str">
        <f t="shared" ca="1" si="1581"/>
        <v>-</v>
      </c>
      <c r="DX197" s="19" t="str">
        <f t="shared" ca="1" si="1581"/>
        <v>-</v>
      </c>
      <c r="DY197" s="19" t="str">
        <f t="shared" ca="1" si="1581"/>
        <v>-</v>
      </c>
      <c r="DZ197" s="19" t="str">
        <f t="shared" ca="1" si="1581"/>
        <v>-</v>
      </c>
      <c r="EA197" s="19" t="str">
        <f t="shared" ca="1" si="1581"/>
        <v>-</v>
      </c>
      <c r="EB197" s="19" t="str">
        <f t="shared" ca="1" si="1581"/>
        <v>-</v>
      </c>
      <c r="EC197" s="19" t="str">
        <f t="shared" ca="1" si="1581"/>
        <v>-</v>
      </c>
      <c r="ED197" s="19">
        <f t="shared" ca="1" si="1581"/>
        <v>0</v>
      </c>
      <c r="EE197" s="444">
        <f t="shared" ca="1" si="1532"/>
        <v>0</v>
      </c>
      <c r="EF197" s="444">
        <f t="shared" ca="1" si="1532"/>
        <v>0</v>
      </c>
      <c r="EG197" s="124">
        <f t="shared" ca="1" si="1533"/>
        <v>0</v>
      </c>
      <c r="EH197" s="124">
        <f t="shared" ca="1" si="1533"/>
        <v>0</v>
      </c>
      <c r="EI197" s="124">
        <f t="shared" ca="1" si="1533"/>
        <v>0</v>
      </c>
      <c r="EJ197" s="124">
        <f t="shared" ca="1" si="1533"/>
        <v>0</v>
      </c>
      <c r="EK197" s="124">
        <f t="shared" ca="1" si="1533"/>
        <v>0</v>
      </c>
      <c r="EL197" s="124">
        <f t="shared" ca="1" si="1533"/>
        <v>0</v>
      </c>
      <c r="EM197" s="124">
        <f t="shared" ca="1" si="1533"/>
        <v>0</v>
      </c>
      <c r="EN197" s="124">
        <f t="shared" ca="1" si="1533"/>
        <v>0</v>
      </c>
      <c r="EO197" s="124">
        <f t="shared" ca="1" si="1533"/>
        <v>0</v>
      </c>
      <c r="EP197" s="124">
        <f t="shared" ca="1" si="1533"/>
        <v>0</v>
      </c>
      <c r="EQ197" s="124">
        <f t="shared" ca="1" si="1533"/>
        <v>0</v>
      </c>
      <c r="ER197" s="124">
        <f t="shared" ca="1" si="1533"/>
        <v>0</v>
      </c>
      <c r="ES197" s="124">
        <f t="shared" ca="1" si="1533"/>
        <v>0</v>
      </c>
      <c r="ET197" s="124">
        <f t="shared" ca="1" si="1533"/>
        <v>0</v>
      </c>
      <c r="EU197" s="124">
        <f t="shared" ca="1" si="1533"/>
        <v>0</v>
      </c>
      <c r="EV197" s="124">
        <f t="shared" ca="1" si="1533"/>
        <v>0</v>
      </c>
      <c r="EW197" s="124">
        <f t="shared" ca="1" si="1534"/>
        <v>0</v>
      </c>
      <c r="EX197" s="124">
        <f t="shared" ca="1" si="1534"/>
        <v>0</v>
      </c>
      <c r="EY197" s="554">
        <f t="shared" ca="1" si="1535"/>
        <v>0</v>
      </c>
      <c r="EZ197" s="554">
        <f t="shared" ca="1" si="1535"/>
        <v>0</v>
      </c>
      <c r="FA197" s="554">
        <f t="shared" ca="1" si="1535"/>
        <v>0</v>
      </c>
      <c r="FB197" s="125">
        <f t="shared" ca="1" si="1535"/>
        <v>0</v>
      </c>
      <c r="FC197" s="125">
        <f t="shared" ca="1" si="1535"/>
        <v>0</v>
      </c>
      <c r="FD197" s="125">
        <f t="shared" ca="1" si="1535"/>
        <v>0</v>
      </c>
      <c r="FE197" s="125">
        <f t="shared" ca="1" si="1535"/>
        <v>0</v>
      </c>
      <c r="FF197" s="125">
        <f t="shared" ca="1" si="1535"/>
        <v>0</v>
      </c>
      <c r="FG197" s="125">
        <f t="shared" ca="1" si="1535"/>
        <v>0</v>
      </c>
      <c r="FH197" s="125">
        <f t="shared" ca="1" si="1535"/>
        <v>0</v>
      </c>
      <c r="FI197" s="125">
        <f t="shared" ca="1" si="1535"/>
        <v>0</v>
      </c>
      <c r="FJ197" s="125">
        <f t="shared" ca="1" si="1535"/>
        <v>0</v>
      </c>
      <c r="FK197" s="125">
        <f t="shared" ca="1" si="1535"/>
        <v>0</v>
      </c>
      <c r="FL197" s="125">
        <f t="shared" ca="1" si="1535"/>
        <v>0</v>
      </c>
      <c r="FM197" s="125">
        <f t="shared" ca="1" si="1535"/>
        <v>0</v>
      </c>
      <c r="FN197" s="125">
        <f t="shared" ca="1" si="1535"/>
        <v>0</v>
      </c>
      <c r="FO197" s="124">
        <f t="shared" ca="1" si="1536"/>
        <v>0</v>
      </c>
      <c r="FP197" s="124">
        <f t="shared" ca="1" si="1536"/>
        <v>0</v>
      </c>
      <c r="FQ197" s="124">
        <f t="shared" ca="1" si="1536"/>
        <v>0</v>
      </c>
      <c r="FR197" s="124">
        <f t="shared" ca="1" si="1536"/>
        <v>0</v>
      </c>
      <c r="FS197" s="124">
        <f t="shared" ca="1" si="1536"/>
        <v>0</v>
      </c>
      <c r="FT197" s="124">
        <f t="shared" ca="1" si="1536"/>
        <v>0</v>
      </c>
      <c r="FU197" s="124">
        <f t="shared" ca="1" si="1536"/>
        <v>0</v>
      </c>
      <c r="FV197" s="124">
        <f t="shared" ca="1" si="1536"/>
        <v>0</v>
      </c>
      <c r="FW197" s="124">
        <f t="shared" ca="1" si="1536"/>
        <v>0</v>
      </c>
      <c r="FX197" s="124">
        <f t="shared" ca="1" si="1536"/>
        <v>0</v>
      </c>
      <c r="FY197" s="124">
        <f t="shared" ca="1" si="1536"/>
        <v>0</v>
      </c>
      <c r="FZ197" s="124">
        <f t="shared" ca="1" si="1536"/>
        <v>0</v>
      </c>
      <c r="GA197" s="124">
        <f t="shared" ca="1" si="1536"/>
        <v>0</v>
      </c>
      <c r="GB197" s="124">
        <f t="shared" ca="1" si="1536"/>
        <v>0</v>
      </c>
      <c r="GC197" s="124">
        <f t="shared" ca="1" si="1536"/>
        <v>0</v>
      </c>
      <c r="GD197" s="124">
        <f t="shared" ca="1" si="1536"/>
        <v>0</v>
      </c>
      <c r="GE197" s="124">
        <f t="shared" ca="1" si="1537"/>
        <v>0</v>
      </c>
      <c r="GF197" s="124">
        <f t="shared" ca="1" si="1537"/>
        <v>0</v>
      </c>
      <c r="GG197" s="554">
        <f t="shared" ca="1" si="1538"/>
        <v>0</v>
      </c>
      <c r="GH197" s="554">
        <f t="shared" ca="1" si="1538"/>
        <v>0</v>
      </c>
      <c r="GI197" s="554">
        <f t="shared" ca="1" si="1538"/>
        <v>0</v>
      </c>
      <c r="GJ197" s="125">
        <f t="shared" ca="1" si="1539"/>
        <v>0</v>
      </c>
      <c r="GK197" s="125">
        <f t="shared" ca="1" si="1539"/>
        <v>0</v>
      </c>
      <c r="GL197" s="125">
        <f t="shared" ca="1" si="1539"/>
        <v>0</v>
      </c>
      <c r="GM197" s="125">
        <f t="shared" ca="1" si="1539"/>
        <v>0</v>
      </c>
      <c r="GN197" s="125">
        <f t="shared" ca="1" si="1539"/>
        <v>0</v>
      </c>
      <c r="GO197" s="125">
        <f t="shared" ca="1" si="1539"/>
        <v>0</v>
      </c>
      <c r="GP197" s="125">
        <f t="shared" ca="1" si="1539"/>
        <v>0</v>
      </c>
      <c r="GQ197" s="125">
        <f t="shared" ca="1" si="1539"/>
        <v>0</v>
      </c>
      <c r="GR197" s="125">
        <f t="shared" ca="1" si="1539"/>
        <v>0</v>
      </c>
      <c r="GS197" s="125">
        <f t="shared" ca="1" si="1539"/>
        <v>0</v>
      </c>
      <c r="GT197" s="125">
        <f t="shared" ca="1" si="1539"/>
        <v>0</v>
      </c>
      <c r="GU197" s="125">
        <f t="shared" ca="1" si="1539"/>
        <v>0</v>
      </c>
      <c r="GV197" s="125">
        <f t="shared" ca="1" si="1539"/>
        <v>0</v>
      </c>
      <c r="GW197" s="124">
        <f t="shared" ca="1" si="1540"/>
        <v>0</v>
      </c>
      <c r="GX197" s="124">
        <f t="shared" ca="1" si="1540"/>
        <v>0</v>
      </c>
      <c r="GY197" s="124">
        <f t="shared" ca="1" si="1540"/>
        <v>0</v>
      </c>
      <c r="GZ197" s="124">
        <f t="shared" ca="1" si="1540"/>
        <v>0</v>
      </c>
      <c r="HA197" s="124">
        <f t="shared" ca="1" si="1540"/>
        <v>0</v>
      </c>
      <c r="HB197" s="124">
        <f t="shared" ca="1" si="1540"/>
        <v>0</v>
      </c>
      <c r="HC197" s="124">
        <f t="shared" ca="1" si="1540"/>
        <v>0</v>
      </c>
      <c r="HD197" s="124">
        <f t="shared" ca="1" si="1540"/>
        <v>0</v>
      </c>
      <c r="HE197" s="124">
        <f t="shared" ca="1" si="1540"/>
        <v>0</v>
      </c>
      <c r="HF197" s="124">
        <f t="shared" ca="1" si="1540"/>
        <v>0</v>
      </c>
      <c r="HG197" s="124">
        <f t="shared" ca="1" si="1540"/>
        <v>0</v>
      </c>
      <c r="HH197" s="124">
        <f t="shared" ca="1" si="1540"/>
        <v>0</v>
      </c>
      <c r="HI197" s="124">
        <f t="shared" ca="1" si="1540"/>
        <v>0</v>
      </c>
      <c r="HJ197" s="124">
        <f t="shared" ca="1" si="1540"/>
        <v>0</v>
      </c>
      <c r="HK197" s="124">
        <f t="shared" ca="1" si="1540"/>
        <v>0</v>
      </c>
      <c r="HL197" s="124">
        <f t="shared" ca="1" si="1540"/>
        <v>0</v>
      </c>
      <c r="HM197" s="124">
        <f t="shared" ca="1" si="1541"/>
        <v>0</v>
      </c>
      <c r="HN197" s="124">
        <f t="shared" ca="1" si="1541"/>
        <v>0</v>
      </c>
      <c r="HO197" s="554">
        <f t="shared" ca="1" si="1542"/>
        <v>0</v>
      </c>
      <c r="HP197" s="554">
        <f t="shared" ca="1" si="1542"/>
        <v>0</v>
      </c>
      <c r="HQ197" s="554">
        <f t="shared" ca="1" si="1542"/>
        <v>0</v>
      </c>
      <c r="HR197" s="125">
        <f t="shared" ca="1" si="1543"/>
        <v>0</v>
      </c>
      <c r="HS197" s="125">
        <f t="shared" ca="1" si="1543"/>
        <v>0</v>
      </c>
      <c r="HT197" s="125">
        <f t="shared" ca="1" si="1543"/>
        <v>0</v>
      </c>
      <c r="HU197" s="125">
        <f t="shared" ca="1" si="1543"/>
        <v>0</v>
      </c>
      <c r="HV197" s="125">
        <f t="shared" ca="1" si="1543"/>
        <v>0</v>
      </c>
      <c r="HW197" s="125">
        <f t="shared" ca="1" si="1543"/>
        <v>0</v>
      </c>
      <c r="HX197" s="125">
        <f t="shared" ca="1" si="1543"/>
        <v>0</v>
      </c>
      <c r="HY197" s="125">
        <f t="shared" ca="1" si="1543"/>
        <v>0</v>
      </c>
      <c r="HZ197" s="125">
        <f t="shared" ca="1" si="1543"/>
        <v>0</v>
      </c>
      <c r="IA197" s="125">
        <f t="shared" ca="1" si="1543"/>
        <v>0</v>
      </c>
      <c r="IB197" s="125">
        <f t="shared" ca="1" si="1543"/>
        <v>0</v>
      </c>
      <c r="IC197" s="125">
        <f t="shared" ca="1" si="1543"/>
        <v>0</v>
      </c>
      <c r="ID197" s="125">
        <f t="shared" ca="1" si="1543"/>
        <v>0</v>
      </c>
      <c r="IE197" s="5">
        <f t="shared" ca="1" si="1544"/>
        <v>67</v>
      </c>
      <c r="IF197" s="9"/>
      <c r="IG197" s="5">
        <f t="shared" ca="1" si="1545"/>
        <v>1</v>
      </c>
      <c r="IH197" s="5" t="b">
        <f t="shared" ca="1" si="1545"/>
        <v>0</v>
      </c>
      <c r="II197" s="19">
        <f t="shared" ca="1" si="1546"/>
        <v>0</v>
      </c>
      <c r="IJ197" s="5">
        <f t="shared" ca="1" si="1545"/>
        <v>55</v>
      </c>
      <c r="IK197" s="5" cm="1">
        <f t="array" ref="IK197">INDEX(i.pi_yatf,$X197+1,IK$7)</f>
        <v>1</v>
      </c>
      <c r="IL197" s="19">
        <f t="shared" ca="1" si="1577"/>
        <v>0</v>
      </c>
      <c r="IM197" s="19">
        <f t="shared" ca="1" si="1577"/>
        <v>0</v>
      </c>
      <c r="IN197" s="19">
        <f t="shared" ca="1" si="1577"/>
        <v>0</v>
      </c>
      <c r="IO197" s="19">
        <f t="shared" ca="1" si="1577"/>
        <v>0</v>
      </c>
      <c r="IP197" s="19">
        <f t="shared" ca="1" si="1577"/>
        <v>0</v>
      </c>
      <c r="IQ197" s="19">
        <f t="shared" ca="1" si="1577"/>
        <v>0</v>
      </c>
      <c r="IR197" s="19">
        <f t="shared" ca="1" si="1577"/>
        <v>0</v>
      </c>
      <c r="IS197" s="19">
        <f t="shared" ca="1" si="1577"/>
        <v>0</v>
      </c>
      <c r="IT197" s="19">
        <f t="shared" ca="1" si="1577"/>
        <v>0</v>
      </c>
      <c r="IU197" s="19">
        <f t="shared" ca="1" si="1577"/>
        <v>0</v>
      </c>
      <c r="IV197" s="19">
        <f t="shared" ca="1" si="1577"/>
        <v>0</v>
      </c>
      <c r="IW197" s="19">
        <f t="shared" ca="1" si="1577"/>
        <v>0</v>
      </c>
      <c r="IX197" s="19">
        <f t="shared" ca="1" si="1577"/>
        <v>0</v>
      </c>
      <c r="IY197" s="19">
        <f t="shared" ca="1" si="1577"/>
        <v>0</v>
      </c>
      <c r="IZ197" s="19">
        <f t="shared" ca="1" si="1577"/>
        <v>0</v>
      </c>
      <c r="JA197" s="19">
        <f t="shared" ca="1" si="1577"/>
        <v>0</v>
      </c>
      <c r="JB197" s="19">
        <f t="shared" ca="1" si="1577"/>
        <v>0</v>
      </c>
      <c r="JC197" s="19">
        <f t="shared" ca="1" si="1577"/>
        <v>0</v>
      </c>
      <c r="JD197" s="19">
        <f t="shared" ca="1" si="1577"/>
        <v>0</v>
      </c>
      <c r="JE197" s="19">
        <f t="shared" ca="1" si="1577"/>
        <v>0</v>
      </c>
      <c r="JF197" s="19">
        <f t="shared" ca="1" si="1577"/>
        <v>0</v>
      </c>
      <c r="JG197" s="19">
        <f t="shared" ca="1" si="1577"/>
        <v>1</v>
      </c>
      <c r="JH197" s="19">
        <f t="shared" ca="1" si="1577"/>
        <v>0</v>
      </c>
      <c r="JI197" s="19">
        <f t="shared" ca="1" si="1577"/>
        <v>1</v>
      </c>
      <c r="JJ197" s="9"/>
      <c r="JK197" s="5" t="b">
        <f t="shared" ca="1" si="1548"/>
        <v>0</v>
      </c>
      <c r="JL197" s="477" t="b">
        <v>0</v>
      </c>
      <c r="JM197" s="477">
        <v>12</v>
      </c>
      <c r="JN197" s="5" t="b">
        <f t="shared" ca="1" si="1549"/>
        <v>0</v>
      </c>
      <c r="JO197" s="5" t="b">
        <f t="shared" ca="1" si="1549"/>
        <v>0</v>
      </c>
      <c r="JP197" s="5" t="b">
        <f t="shared" ca="1" si="1549"/>
        <v>1</v>
      </c>
      <c r="JQ197" s="144">
        <f t="shared" ca="1" si="1550"/>
        <v>1</v>
      </c>
      <c r="JR197" s="144">
        <f t="shared" ca="1" si="1550"/>
        <v>1</v>
      </c>
      <c r="JS197" s="5" t="b">
        <f t="shared" ca="1" si="1551"/>
        <v>0</v>
      </c>
      <c r="JT197" s="5" t="b">
        <f t="shared" ca="1" si="1551"/>
        <v>1</v>
      </c>
      <c r="JU197" s="5" t="b">
        <f t="shared" ca="1" si="1551"/>
        <v>1</v>
      </c>
      <c r="JV197" s="5" t="b">
        <f t="shared" ca="1" si="1551"/>
        <v>0</v>
      </c>
      <c r="JW197" s="5">
        <f t="shared" ca="1" si="1552"/>
        <v>1</v>
      </c>
      <c r="JX197" s="5">
        <f t="shared" ca="1" si="1552"/>
        <v>0</v>
      </c>
      <c r="JY197" s="5" t="b">
        <f t="shared" ca="1" si="1553"/>
        <v>0</v>
      </c>
      <c r="JZ197" s="5" t="str" cm="1">
        <f t="array" aca="1" ref="JZ197" ca="1">IF(OR(KA197:KH197&lt;&gt;"-"),TRUE,"-")</f>
        <v>-</v>
      </c>
      <c r="KA197" s="19" t="str">
        <f t="shared" ca="1" si="1554"/>
        <v>-</v>
      </c>
      <c r="KB197" s="19" t="str">
        <f t="shared" ca="1" si="1554"/>
        <v>-</v>
      </c>
      <c r="KC197" s="19" t="str">
        <f t="shared" ca="1" si="1554"/>
        <v>-</v>
      </c>
      <c r="KD197" s="19" t="str">
        <f t="shared" ca="1" si="1554"/>
        <v>-</v>
      </c>
      <c r="KE197" s="19" t="str">
        <f t="shared" ca="1" si="1554"/>
        <v>-</v>
      </c>
      <c r="KF197" s="19" t="str">
        <f t="shared" ca="1" si="1554"/>
        <v>-</v>
      </c>
      <c r="KG197" s="19" t="str">
        <f t="shared" ca="1" si="1554"/>
        <v>-</v>
      </c>
      <c r="KH197" s="19" t="str">
        <f t="shared" ca="1" si="1554"/>
        <v>-</v>
      </c>
      <c r="KI197" s="5" t="b">
        <f t="array" aca="1" ref="KI197" ca="1">IF(OR(KJ197:KP197&lt;&gt;"-"),TRUE,"-")</f>
        <v>1</v>
      </c>
      <c r="KJ197" s="19">
        <f t="shared" ca="1" si="1555"/>
        <v>0</v>
      </c>
      <c r="KK197" s="19" t="str">
        <f t="shared" ca="1" si="1555"/>
        <v>-</v>
      </c>
      <c r="KL197" s="19">
        <f t="shared" ca="1" si="1555"/>
        <v>999999</v>
      </c>
      <c r="KM197" s="19">
        <f t="shared" ca="1" si="1555"/>
        <v>999999</v>
      </c>
      <c r="KN197" s="19">
        <f t="shared" ca="1" si="1555"/>
        <v>999999</v>
      </c>
      <c r="KO197" s="19">
        <f t="shared" ca="1" si="1555"/>
        <v>999999</v>
      </c>
      <c r="KP197" s="19">
        <f t="shared" ca="1" si="1555"/>
        <v>999999</v>
      </c>
      <c r="KQ197" s="19" t="str">
        <f t="shared" ca="1" si="1555"/>
        <v>-</v>
      </c>
      <c r="KR197" s="19" t="str">
        <f t="shared" ca="1" si="1555"/>
        <v>-</v>
      </c>
      <c r="KS197" s="19" t="str">
        <f t="shared" ca="1" si="1555"/>
        <v>-</v>
      </c>
      <c r="KT197" s="19" t="b">
        <f t="shared" ca="1" si="1556"/>
        <v>1</v>
      </c>
      <c r="KU197" s="19">
        <f t="shared" ca="1" si="1556"/>
        <v>0</v>
      </c>
      <c r="KV197" s="5" t="str">
        <f t="shared" ca="1" si="1557"/>
        <v>-</v>
      </c>
      <c r="KW197" s="5" t="str">
        <f t="shared" ca="1" si="1557"/>
        <v>-</v>
      </c>
      <c r="KX197" s="5" t="str">
        <f t="shared" ca="1" si="1557"/>
        <v>-</v>
      </c>
      <c r="KY197" s="5" t="str">
        <f t="shared" ca="1" si="1557"/>
        <v>-</v>
      </c>
      <c r="KZ197" s="19" t="str">
        <f t="shared" ca="1" si="1558"/>
        <v>-</v>
      </c>
      <c r="LA197" s="19" t="str">
        <f t="shared" ca="1" si="1558"/>
        <v>-</v>
      </c>
      <c r="LB197" s="19" t="str">
        <f t="shared" ca="1" si="1558"/>
        <v>-</v>
      </c>
      <c r="LC197" s="19" t="str">
        <f t="shared" ca="1" si="1558"/>
        <v>-</v>
      </c>
      <c r="LD197" s="19" t="str">
        <f t="shared" ca="1" si="1558"/>
        <v>-</v>
      </c>
      <c r="LE197" s="19" t="str">
        <f t="shared" ca="1" si="1558"/>
        <v>-</v>
      </c>
      <c r="LF197" s="19" t="str">
        <f t="shared" ca="1" si="1558"/>
        <v>-</v>
      </c>
      <c r="LG197" s="5" t="str">
        <f t="shared" ca="1" si="1559"/>
        <v>-</v>
      </c>
      <c r="LH197" s="5">
        <f t="shared" ca="1" si="1559"/>
        <v>500</v>
      </c>
      <c r="LI197" s="5">
        <f t="shared" ca="1" si="1559"/>
        <v>500</v>
      </c>
      <c r="LJ197" s="5" t="str">
        <f t="shared" ca="1" si="1559"/>
        <v>-</v>
      </c>
      <c r="LK197" s="5" t="str" cm="1">
        <f t="array" aca="1" ref="LK197" ca="1">INDEX(i.meatgrid,$Q197,LK$7)</f>
        <v>-</v>
      </c>
      <c r="LL197" s="5" t="str">
        <f t="shared" ca="1" si="1559"/>
        <v>-</v>
      </c>
      <c r="LM197" s="5">
        <f t="shared" ca="1" si="1560"/>
        <v>1</v>
      </c>
      <c r="LN197" s="9"/>
      <c r="LO197" s="19">
        <f t="shared" ca="1" si="1558"/>
        <v>70</v>
      </c>
      <c r="LP197" s="19">
        <f t="shared" ca="1" si="1561"/>
        <v>50</v>
      </c>
      <c r="LQ197" s="19">
        <f t="shared" ca="1" si="1561"/>
        <v>80</v>
      </c>
      <c r="LR197" s="19">
        <f t="shared" ca="1" si="1561"/>
        <v>50</v>
      </c>
      <c r="LS197" s="5" t="b" cm="1">
        <f t="array" aca="1" ref="LS197" ca="1">INDEX(i.meatgrid,$Q197,LS$7)</f>
        <v>1</v>
      </c>
      <c r="LT197" s="5" t="b" cm="1">
        <f t="array" aca="1" ref="LT197" ca="1">INDEX(i.meatgrid,$Q197,LT$7)</f>
        <v>0</v>
      </c>
      <c r="LU197" s="5" t="str" cm="1">
        <f t="array" aca="1" ref="LU197" ca="1">INDEX(i.meatgrid,$Q197,LU$7)</f>
        <v>-</v>
      </c>
      <c r="LV197" s="5" t="str" cm="1">
        <f t="array" aca="1" ref="LV197" ca="1">INDEX(i.meatgrid,$Q197,LV$7)</f>
        <v>-</v>
      </c>
      <c r="LW197" s="5">
        <f t="shared" si="1562"/>
        <v>1</v>
      </c>
      <c r="LX197" s="5">
        <f t="shared" si="1563"/>
        <v>0.75</v>
      </c>
      <c r="LY197" s="5" cm="1">
        <f t="array" aca="1" ref="LY197" ca="1">INDEX(i.meatgrid,$Q197,LY$7)</f>
        <v>1</v>
      </c>
      <c r="LZ197" s="5" cm="1">
        <f t="array" aca="1" ref="LZ197" ca="1">INDEX(i.meatgrid,$Q197,LZ$7)</f>
        <v>1</v>
      </c>
      <c r="MA197" s="5" cm="1">
        <f t="array" aca="1" ref="MA197" ca="1">INDEX(i.meatgrid,$Q197,MA$7)</f>
        <v>1</v>
      </c>
      <c r="MB197" s="5" cm="1">
        <f t="array" aca="1" ref="MB197" ca="1">INDEX(i.meatgrid,$Q197,MB$7)</f>
        <v>0</v>
      </c>
      <c r="MC197" s="5" cm="1">
        <f t="array" aca="1" ref="MC197" ca="1">INDEX(i.meatgrid,$Q197,MC$7)</f>
        <v>0</v>
      </c>
      <c r="MD197" s="5" cm="1">
        <f t="array" aca="1" ref="MD197" ca="1">INDEX(i.meatgrid,$Q197,MD$7)</f>
        <v>1</v>
      </c>
      <c r="ME197" s="5" cm="1">
        <f t="array" aca="1" ref="ME197" ca="1">INDEX(i.meatgrid,$Q197,ME$7)</f>
        <v>1</v>
      </c>
      <c r="MF197" s="5" cm="1">
        <f t="array" aca="1" ref="MF197" ca="1">INDEX(i.meatgrid,$Q197,MF$7)</f>
        <v>1</v>
      </c>
      <c r="MG197" s="5">
        <f t="shared" si="1564"/>
        <v>1</v>
      </c>
      <c r="MH197" s="9"/>
      <c r="MI197" s="19" t="b">
        <f t="shared" ca="1" si="1565"/>
        <v>0</v>
      </c>
      <c r="MJ197" s="19" t="b">
        <f t="shared" ca="1" si="1565"/>
        <v>0</v>
      </c>
      <c r="MK197" s="19">
        <f t="shared" ca="1" si="1565"/>
        <v>1</v>
      </c>
      <c r="ML197" s="19">
        <f t="shared" ca="1" si="1565"/>
        <v>0.75</v>
      </c>
      <c r="MM197" s="19">
        <f t="shared" ca="1" si="1565"/>
        <v>0.75</v>
      </c>
      <c r="MN197" s="19">
        <f t="shared" ca="1" si="1565"/>
        <v>0.8</v>
      </c>
      <c r="MO197" s="19">
        <f t="shared" ca="1" si="1565"/>
        <v>0.82499999999999996</v>
      </c>
      <c r="MP197" s="19">
        <f t="shared" ca="1" si="1565"/>
        <v>0.875</v>
      </c>
      <c r="MQ197" s="19">
        <f t="shared" ca="1" si="1565"/>
        <v>0.9</v>
      </c>
      <c r="MR197" s="19">
        <f t="shared" ca="1" si="1565"/>
        <v>1</v>
      </c>
      <c r="MS197" s="19">
        <f t="shared" ca="1" si="1565"/>
        <v>0.875</v>
      </c>
      <c r="MT197" s="19" t="b">
        <f t="shared" ca="1" si="1565"/>
        <v>1</v>
      </c>
      <c r="MU197" s="19">
        <f t="shared" ca="1" si="1565"/>
        <v>74.989999999999995</v>
      </c>
      <c r="MV197" s="19" t="str">
        <f t="shared" ca="1" si="1565"/>
        <v>-</v>
      </c>
      <c r="MW197" s="19" t="str">
        <f t="shared" ca="1" si="1565"/>
        <v>-</v>
      </c>
      <c r="MX197" s="19" t="str">
        <f t="shared" ca="1" si="1565"/>
        <v>-</v>
      </c>
      <c r="MY197" s="19" t="str">
        <f t="shared" ca="1" si="1576"/>
        <v>-</v>
      </c>
      <c r="MZ197" s="19" t="str">
        <f t="shared" ca="1" si="1576"/>
        <v>-</v>
      </c>
      <c r="NA197" s="19" t="str">
        <f t="shared" ca="1" si="1576"/>
        <v>-</v>
      </c>
      <c r="NB197" s="19" t="str">
        <f t="shared" ca="1" si="1576"/>
        <v>-</v>
      </c>
      <c r="NC197" s="19">
        <f t="shared" ca="1" si="1576"/>
        <v>36.99</v>
      </c>
      <c r="ND197" s="19">
        <f t="shared" ca="1" si="1576"/>
        <v>36.99</v>
      </c>
      <c r="NE197" s="19" t="str">
        <f t="shared" ca="1" si="1576"/>
        <v>-</v>
      </c>
      <c r="NF197" s="19" t="str">
        <f t="shared" ca="1" si="1576"/>
        <v>-</v>
      </c>
      <c r="NG197" s="19" t="str">
        <f t="shared" ca="1" si="1576"/>
        <v>-</v>
      </c>
      <c r="NH197" s="19" t="str">
        <f t="shared" ca="1" si="1576"/>
        <v>-</v>
      </c>
      <c r="NI197" s="19" t="str">
        <f t="shared" ca="1" si="1576"/>
        <v>-</v>
      </c>
      <c r="NJ197" s="19">
        <f t="shared" ca="1" si="1576"/>
        <v>49.99</v>
      </c>
      <c r="NK197" s="19">
        <f t="shared" ca="1" si="1576"/>
        <v>49.99</v>
      </c>
      <c r="NL197" s="19">
        <f t="shared" ca="1" si="1576"/>
        <v>49.99</v>
      </c>
      <c r="NM197" s="19">
        <f t="shared" ca="1" si="1576"/>
        <v>49.99</v>
      </c>
      <c r="NN197" s="19">
        <f t="shared" ca="1" si="1576"/>
        <v>49.99</v>
      </c>
      <c r="NO197" s="19">
        <f t="shared" ca="1" si="1573"/>
        <v>49.99</v>
      </c>
      <c r="NP197" s="19">
        <f t="shared" ca="1" si="1573"/>
        <v>49.99</v>
      </c>
      <c r="NQ197" s="19">
        <f t="shared" ca="1" si="1573"/>
        <v>49.99</v>
      </c>
      <c r="NR197" s="19">
        <f t="shared" ca="1" si="1574"/>
        <v>412.99</v>
      </c>
      <c r="NS197" s="19">
        <f t="shared" ca="1" si="1574"/>
        <v>412.99</v>
      </c>
      <c r="NT197" s="19" t="str">
        <f t="shared" ca="1" si="1574"/>
        <v>-</v>
      </c>
      <c r="NU197" s="19" t="str">
        <f t="shared" ca="1" si="1574"/>
        <v>-</v>
      </c>
      <c r="NV197" s="19" t="str">
        <f t="shared" ca="1" si="1574"/>
        <v>-</v>
      </c>
      <c r="NW197" s="19" t="str">
        <f t="shared" ca="1" si="1574"/>
        <v>-</v>
      </c>
      <c r="NX197" s="19" t="str">
        <f t="shared" ca="1" si="1574"/>
        <v>-</v>
      </c>
      <c r="NY197" s="19">
        <f t="shared" ca="1" si="1574"/>
        <v>6.8900000000000006</v>
      </c>
      <c r="NZ197" s="19">
        <f t="shared" ca="1" si="1574"/>
        <v>6.8900000000000006</v>
      </c>
      <c r="OA197" s="19">
        <f t="shared" ca="1" si="1574"/>
        <v>6.8900000000000006</v>
      </c>
      <c r="OB197" s="19">
        <f t="shared" ca="1" si="1574"/>
        <v>6.8900000000000006</v>
      </c>
      <c r="OC197" s="19">
        <f t="shared" ca="1" si="1574"/>
        <v>6.8900000000000006</v>
      </c>
      <c r="OD197" s="19">
        <f t="shared" ca="1" si="1574"/>
        <v>6.8900000000000006</v>
      </c>
      <c r="OE197" s="19">
        <f t="shared" ca="1" si="1574"/>
        <v>6.8900000000000006</v>
      </c>
      <c r="OF197" s="19">
        <f t="shared" ca="1" si="1574"/>
        <v>6.8900000000000006</v>
      </c>
      <c r="OG197" s="19">
        <f t="shared" ca="1" si="1574"/>
        <v>346.99</v>
      </c>
      <c r="OH197" s="19">
        <f t="shared" ca="1" si="1575"/>
        <v>346.99</v>
      </c>
      <c r="OI197" s="19" t="str">
        <f t="shared" ca="1" si="1575"/>
        <v>-</v>
      </c>
      <c r="OJ197" s="19" t="str">
        <f t="shared" ca="1" si="1575"/>
        <v>-</v>
      </c>
      <c r="OK197" s="19" t="str">
        <f t="shared" ca="1" si="1575"/>
        <v>-</v>
      </c>
      <c r="OL197" s="19" t="str">
        <f t="shared" ca="1" si="1575"/>
        <v>-</v>
      </c>
      <c r="OM197" s="19" t="str">
        <f t="shared" ca="1" si="1575"/>
        <v>-</v>
      </c>
      <c r="ON197" s="19">
        <f t="shared" ca="1" si="1575"/>
        <v>0</v>
      </c>
      <c r="OO197" s="24">
        <v>0</v>
      </c>
    </row>
    <row r="198" spans="1:405" outlineLevel="1">
      <c r="A198" s="21">
        <f t="shared" si="158"/>
        <v>193</v>
      </c>
      <c r="B198" s="21">
        <f>$A$14</f>
        <v>9</v>
      </c>
      <c r="C198">
        <v>112</v>
      </c>
      <c r="D198" s="144" t="str">
        <f t="shared" si="1512"/>
        <v>GSM</v>
      </c>
      <c r="E198" t="b">
        <v>0</v>
      </c>
      <c r="F198" t="b">
        <v>0</v>
      </c>
      <c r="G198" t="b">
        <f>E198</f>
        <v>0</v>
      </c>
      <c r="H198" s="29">
        <v>2</v>
      </c>
      <c r="I198" s="29">
        <v>1</v>
      </c>
      <c r="J198" s="29" t="str">
        <f>""</f>
        <v/>
      </c>
      <c r="K198" s="29">
        <f>d.Region</f>
        <v>2</v>
      </c>
      <c r="L198" s="29">
        <v>2</v>
      </c>
      <c r="M198" s="29">
        <v>2</v>
      </c>
      <c r="N198" s="29">
        <v>3</v>
      </c>
      <c r="O198" s="29">
        <v>1</v>
      </c>
      <c r="P198" s="29">
        <v>1</v>
      </c>
      <c r="Q198" s="29">
        <v>5</v>
      </c>
      <c r="R198" s="29">
        <v>1</v>
      </c>
      <c r="S198" s="29">
        <v>1</v>
      </c>
      <c r="T198" s="29">
        <v>1</v>
      </c>
      <c r="U198" s="218"/>
      <c r="V198" s="218"/>
      <c r="W198" s="29">
        <v>0</v>
      </c>
      <c r="X198" s="218"/>
      <c r="Y198" s="218"/>
      <c r="Z198" s="218"/>
      <c r="AA198" s="218"/>
      <c r="AB198" s="218"/>
      <c r="AC198" s="218"/>
      <c r="AD198" s="218"/>
      <c r="AE198" s="218"/>
      <c r="AF198" s="144">
        <f>INDEX(CHOOSE($N198,DataAutumn!i.AdultDrys,DataWinter!i.AdultDrys,DataSpring!i.AdultDrys),1,$M198)</f>
        <v>3</v>
      </c>
      <c r="AG198" s="5">
        <f t="shared" si="1513"/>
        <v>2</v>
      </c>
      <c r="AH198" s="5">
        <f t="shared" si="1513"/>
        <v>0</v>
      </c>
      <c r="AI198" s="5">
        <f t="shared" si="1514"/>
        <v>1</v>
      </c>
      <c r="AJ198" s="218"/>
      <c r="AK198" s="218"/>
      <c r="AL198" s="365" t="str">
        <f ca="1">TEXT(LEFT(OFFSET(AL198,-1,0),5)+1,"00000")&amp;MID(OFFSET(AL198,-1,0),6,FIND(" ",OFFSET(AL198,-1,0),7)-5)
&amp; $D198           &amp; " Day"&amp;INDEX(i.DOY,$N198,1)              &amp; IF($IG198=0," FWM","")&amp;IF($IG198=1," MWM","")&amp;IF($IG198=5," Mat","")&amp;IF($IH198=TRUE,"&amp;BBT","    ")
&amp;INDEX(DataMaster!$B$98:$B$104,$Q198,0)    &amp;IF(JL198," SR"&amp;JM198,"")&amp; " WP"&amp;TEXT($LW198*100,"000p")           &amp; " MP"&amp;TEXT($LX198*100,"000p")           &amp; " GP"&amp;TEXT($MG198*100,"000p")
&amp; " (F"&amp;3+COUNTIF($CV198:$CY198,TRUE)&amp;3&amp;"N"&amp;$DM198&amp;$DN198&amp;")"</f>
        <v>00009 DSP_ashley_lw GSM Day204 MWM    Air SR12 WP100p MP100p GP100p (F33N11)</v>
      </c>
      <c r="AM198" s="9" t="str">
        <f ca="1">IF(COUNTIF(AL$5:AL198,AL198)=1,"-","Dup")</f>
        <v>-</v>
      </c>
      <c r="AN198" s="9"/>
      <c r="AO198" s="12" t="b">
        <v>1</v>
      </c>
      <c r="AP198" s="12" t="b">
        <v>1</v>
      </c>
      <c r="AQ198" s="12" t="b">
        <v>1</v>
      </c>
      <c r="AR198" s="12" t="b">
        <v>1</v>
      </c>
      <c r="AS198" s="12" t="b">
        <v>1</v>
      </c>
      <c r="AT198" s="12" t="b">
        <v>1</v>
      </c>
      <c r="AU198" s="12" t="b">
        <v>1</v>
      </c>
      <c r="AV198" s="12" t="b">
        <v>1</v>
      </c>
      <c r="AW198" s="9"/>
      <c r="AX198" s="5" t="b">
        <f t="shared" si="1515"/>
        <v>0</v>
      </c>
      <c r="AY198" s="5" t="str">
        <f t="shared" si="1515"/>
        <v>-</v>
      </c>
      <c r="AZ198" s="5" t="b">
        <f t="shared" si="1515"/>
        <v>0</v>
      </c>
      <c r="BA198" s="5" t="b">
        <f t="shared" si="1515"/>
        <v>1</v>
      </c>
      <c r="BB198" s="5" t="b">
        <f t="shared" si="1515"/>
        <v>1</v>
      </c>
      <c r="BC198" s="144">
        <f t="shared" si="1515"/>
        <v>0</v>
      </c>
      <c r="BD198" s="19" t="b">
        <f t="shared" ca="1" si="1516"/>
        <v>1</v>
      </c>
      <c r="BE198" s="9"/>
      <c r="BF198" s="5" t="str">
        <f t="shared" ca="1" si="1517"/>
        <v>-</v>
      </c>
      <c r="BG198" s="19" t="str">
        <f t="shared" ca="1" si="1518"/>
        <v>-</v>
      </c>
      <c r="BH198" s="19" t="str">
        <f t="shared" ca="1" si="1518"/>
        <v>-</v>
      </c>
      <c r="BI198" s="19" t="str">
        <f t="shared" ca="1" si="1518"/>
        <v>-</v>
      </c>
      <c r="BJ198" s="5" t="str">
        <f t="shared" ca="1" si="1519"/>
        <v>-</v>
      </c>
      <c r="BK198" s="19" t="str">
        <f t="shared" ca="1" si="1520"/>
        <v>-</v>
      </c>
      <c r="BL198" s="5" t="str">
        <f t="shared" ca="1" si="1521"/>
        <v>-</v>
      </c>
      <c r="BM198" s="19" t="str">
        <f t="shared" ca="1" si="1522"/>
        <v>-</v>
      </c>
      <c r="BN198" s="19" t="str">
        <f t="shared" ca="1" si="1522"/>
        <v>-</v>
      </c>
      <c r="BO198" s="19" t="str">
        <f t="shared" ca="1" si="1522"/>
        <v>-</v>
      </c>
      <c r="BP198" s="5" t="str">
        <f t="shared" ca="1" si="1523"/>
        <v>-</v>
      </c>
      <c r="BQ198" s="9"/>
      <c r="BR198" s="5" t="b">
        <f t="shared" si="1524"/>
        <v>0</v>
      </c>
      <c r="BS198" s="5" t="str">
        <f t="shared" ca="1" si="1525"/>
        <v>-</v>
      </c>
      <c r="BT198" s="5" t="str">
        <f t="shared" ca="1" si="1526"/>
        <v>-</v>
      </c>
      <c r="BU198" s="5" t="str">
        <f t="shared" ca="1" si="1526"/>
        <v>-</v>
      </c>
      <c r="BV198" s="5" t="str">
        <f t="shared" ca="1" si="1526"/>
        <v>-</v>
      </c>
      <c r="BW198" s="5" t="str">
        <f t="shared" ca="1" si="1526"/>
        <v>-</v>
      </c>
      <c r="BX198" s="5" t="str">
        <f t="shared" ca="1" si="1526"/>
        <v>-</v>
      </c>
      <c r="BY198" s="5" t="str">
        <f t="shared" ca="1" si="1526"/>
        <v>-</v>
      </c>
      <c r="BZ198" s="5" t="str">
        <f t="shared" ca="1" si="1526"/>
        <v>-</v>
      </c>
      <c r="CA198" s="5" t="str">
        <f t="shared" ca="1" si="1526"/>
        <v>-</v>
      </c>
      <c r="CB198" s="9"/>
      <c r="CC198" s="12" t="b">
        <v>1</v>
      </c>
      <c r="CD198" s="12" t="b">
        <v>1</v>
      </c>
      <c r="CE198" s="12" t="b">
        <v>1</v>
      </c>
      <c r="CF198" s="12">
        <v>203</v>
      </c>
      <c r="CG198" s="144" t="b">
        <f>NOT(CE198)</f>
        <v>0</v>
      </c>
      <c r="CH198" s="12" t="s">
        <v>34</v>
      </c>
      <c r="CI198" s="19" t="str">
        <f t="shared" ca="1" si="1527"/>
        <v>-</v>
      </c>
      <c r="CJ198" s="19" t="str">
        <f t="shared" ca="1" si="1527"/>
        <v>-</v>
      </c>
      <c r="CK198" s="19" t="str">
        <f t="shared" ca="1" si="1527"/>
        <v>-</v>
      </c>
      <c r="CL198" s="19">
        <f t="shared" ca="1" si="1527"/>
        <v>1</v>
      </c>
      <c r="CM198" s="19">
        <f t="shared" ca="1" si="1527"/>
        <v>1</v>
      </c>
      <c r="CN198" s="9"/>
      <c r="CO198" s="444">
        <f t="shared" si="1528"/>
        <v>652</v>
      </c>
      <c r="CP198" s="444">
        <f t="shared" si="1528"/>
        <v>686</v>
      </c>
      <c r="CQ198" s="444">
        <f t="shared" si="1528"/>
        <v>721</v>
      </c>
      <c r="CR198" s="152">
        <f t="shared" si="1529"/>
        <v>378</v>
      </c>
      <c r="CS198" s="152">
        <f t="shared" si="1529"/>
        <v>413</v>
      </c>
      <c r="CT198" s="152">
        <f t="shared" si="1529"/>
        <v>448</v>
      </c>
      <c r="CU198" s="19" t="str">
        <f t="shared" ca="1" si="1530"/>
        <v>-</v>
      </c>
      <c r="CV198" s="19" t="str">
        <f t="shared" ca="1" si="1530"/>
        <v>-</v>
      </c>
      <c r="CW198" s="19" t="str">
        <f t="shared" ca="1" si="1530"/>
        <v>-</v>
      </c>
      <c r="CX198" s="19" t="str">
        <f t="shared" ca="1" si="1530"/>
        <v>-</v>
      </c>
      <c r="CY198" s="19" t="str">
        <f t="shared" ca="1" si="1530"/>
        <v>-</v>
      </c>
      <c r="CZ198" s="19" t="b">
        <f ca="1">OFFSET(CZ$5,$B198,0)</f>
        <v>1</v>
      </c>
      <c r="DA198" s="19">
        <f t="shared" ca="1" si="1530"/>
        <v>0</v>
      </c>
      <c r="DB198" s="19">
        <f t="shared" ca="1" si="1530"/>
        <v>0</v>
      </c>
      <c r="DC198" s="19">
        <f t="shared" ca="1" si="1530"/>
        <v>0</v>
      </c>
      <c r="DD198" s="19">
        <f t="shared" ca="1" si="1530"/>
        <v>0</v>
      </c>
      <c r="DE198" s="19">
        <f t="shared" ca="1" si="1530"/>
        <v>0</v>
      </c>
      <c r="DF198" s="19">
        <f t="shared" ca="1" si="1530"/>
        <v>0</v>
      </c>
      <c r="DG198" s="19">
        <f t="shared" ca="1" si="1530"/>
        <v>0</v>
      </c>
      <c r="DH198" s="19">
        <f t="shared" ca="1" si="1530"/>
        <v>0</v>
      </c>
      <c r="DI198" s="19">
        <f t="shared" ca="1" si="1530"/>
        <v>0</v>
      </c>
      <c r="DJ198" s="19">
        <f t="shared" ca="1" si="1530"/>
        <v>0</v>
      </c>
      <c r="DK198" s="19">
        <f t="shared" ca="1" si="1581"/>
        <v>0</v>
      </c>
      <c r="DL198" s="19">
        <f t="shared" ca="1" si="1581"/>
        <v>0</v>
      </c>
      <c r="DM198" s="19">
        <f t="shared" ca="1" si="1581"/>
        <v>1</v>
      </c>
      <c r="DN198" s="19">
        <f t="shared" ca="1" si="1581"/>
        <v>1</v>
      </c>
      <c r="DO198" s="19">
        <f t="shared" ca="1" si="1581"/>
        <v>0</v>
      </c>
      <c r="DP198" s="19" t="str">
        <f t="shared" ca="1" si="1581"/>
        <v>-</v>
      </c>
      <c r="DQ198" s="19" t="str">
        <f t="shared" ca="1" si="1581"/>
        <v>-</v>
      </c>
      <c r="DR198" s="19" t="str">
        <f t="shared" ca="1" si="1581"/>
        <v>-</v>
      </c>
      <c r="DS198" s="19" t="str">
        <f t="shared" ca="1" si="1581"/>
        <v>-</v>
      </c>
      <c r="DT198" s="19" t="str">
        <f t="shared" ca="1" si="1581"/>
        <v>-</v>
      </c>
      <c r="DU198" s="19">
        <f t="shared" ca="1" si="1581"/>
        <v>0</v>
      </c>
      <c r="DV198" s="19" t="str">
        <f t="shared" ca="1" si="1581"/>
        <v>-</v>
      </c>
      <c r="DW198" s="19" t="str">
        <f t="shared" ca="1" si="1581"/>
        <v>-</v>
      </c>
      <c r="DX198" s="19" t="str">
        <f t="shared" ca="1" si="1581"/>
        <v>-</v>
      </c>
      <c r="DY198" s="19" t="str">
        <f t="shared" ca="1" si="1581"/>
        <v>-</v>
      </c>
      <c r="DZ198" s="19" t="str">
        <f t="shared" ca="1" si="1581"/>
        <v>-</v>
      </c>
      <c r="EA198" s="19" t="str">
        <f t="shared" ca="1" si="1581"/>
        <v>-</v>
      </c>
      <c r="EB198" s="19" t="str">
        <f t="shared" ca="1" si="1581"/>
        <v>-</v>
      </c>
      <c r="EC198" s="19" t="str">
        <f t="shared" ca="1" si="1581"/>
        <v>-</v>
      </c>
      <c r="ED198" s="19">
        <f t="shared" ca="1" si="1581"/>
        <v>0</v>
      </c>
      <c r="EE198" s="444">
        <f t="shared" si="1532"/>
        <v>0</v>
      </c>
      <c r="EF198" s="444">
        <f t="shared" si="1532"/>
        <v>0</v>
      </c>
      <c r="EG198" s="124">
        <f t="shared" si="1533"/>
        <v>0</v>
      </c>
      <c r="EH198" s="124">
        <f t="shared" si="1533"/>
        <v>0</v>
      </c>
      <c r="EI198" s="124">
        <f t="shared" si="1533"/>
        <v>0</v>
      </c>
      <c r="EJ198" s="124">
        <f t="shared" si="1533"/>
        <v>0</v>
      </c>
      <c r="EK198" s="124">
        <f t="shared" si="1533"/>
        <v>0</v>
      </c>
      <c r="EL198" s="124">
        <f t="shared" si="1533"/>
        <v>0</v>
      </c>
      <c r="EM198" s="124">
        <f t="shared" si="1533"/>
        <v>0</v>
      </c>
      <c r="EN198" s="124">
        <f t="shared" si="1533"/>
        <v>0</v>
      </c>
      <c r="EO198" s="124">
        <f t="shared" si="1533"/>
        <v>0</v>
      </c>
      <c r="EP198" s="124">
        <f t="shared" si="1533"/>
        <v>0</v>
      </c>
      <c r="EQ198" s="124">
        <f t="shared" si="1533"/>
        <v>0</v>
      </c>
      <c r="ER198" s="124">
        <f t="shared" si="1533"/>
        <v>0</v>
      </c>
      <c r="ES198" s="124">
        <f t="shared" si="1533"/>
        <v>0</v>
      </c>
      <c r="ET198" s="124">
        <f t="shared" si="1533"/>
        <v>0</v>
      </c>
      <c r="EU198" s="124">
        <f t="shared" si="1533"/>
        <v>0</v>
      </c>
      <c r="EV198" s="124">
        <f t="shared" ref="EV198:EV202" si="1582">IF(AND($K198=EV$9,$N198=EV$11,$AB198=EV$8,$AI198=EV$12,$Y198&lt;&gt;0),INDEX(i.FS_Strategy,$Y198,$AB198),0)</f>
        <v>0</v>
      </c>
      <c r="EW198" s="124">
        <f t="shared" si="1534"/>
        <v>0</v>
      </c>
      <c r="EX198" s="124">
        <f t="shared" si="1534"/>
        <v>0</v>
      </c>
      <c r="EY198" s="554">
        <f t="shared" si="1535"/>
        <v>0</v>
      </c>
      <c r="EZ198" s="554">
        <f t="shared" si="1535"/>
        <v>0</v>
      </c>
      <c r="FA198" s="554">
        <f t="shared" si="1535"/>
        <v>0</v>
      </c>
      <c r="FB198" s="125">
        <f t="shared" si="1535"/>
        <v>0</v>
      </c>
      <c r="FC198" s="125">
        <f t="shared" si="1535"/>
        <v>0</v>
      </c>
      <c r="FD198" s="125">
        <f t="shared" si="1535"/>
        <v>0</v>
      </c>
      <c r="FE198" s="125">
        <f t="shared" si="1535"/>
        <v>0</v>
      </c>
      <c r="FF198" s="125">
        <f t="shared" si="1535"/>
        <v>0</v>
      </c>
      <c r="FG198" s="125">
        <f t="shared" si="1535"/>
        <v>0</v>
      </c>
      <c r="FH198" s="125">
        <f t="shared" si="1535"/>
        <v>0</v>
      </c>
      <c r="FI198" s="125">
        <f t="shared" si="1535"/>
        <v>0</v>
      </c>
      <c r="FJ198" s="125">
        <f t="shared" si="1535"/>
        <v>0</v>
      </c>
      <c r="FK198" s="125">
        <f t="shared" si="1535"/>
        <v>0</v>
      </c>
      <c r="FL198" s="125">
        <f t="shared" si="1535"/>
        <v>0</v>
      </c>
      <c r="FM198" s="125">
        <f t="shared" si="1535"/>
        <v>0</v>
      </c>
      <c r="FN198" s="125">
        <f t="shared" ref="FN198:FN202" si="1583">IF(AND($K198=FN$9,$N198=FN$11,$AB198=FN$8,$AI198=FN$12,$Z198&lt;&gt;0),INDEX(i.FS_Strategy,$Z198,$AB198),0)</f>
        <v>0</v>
      </c>
      <c r="FO198" s="124">
        <f t="shared" si="1536"/>
        <v>0</v>
      </c>
      <c r="FP198" s="124">
        <f t="shared" si="1536"/>
        <v>0</v>
      </c>
      <c r="FQ198" s="124">
        <f t="shared" si="1536"/>
        <v>0</v>
      </c>
      <c r="FR198" s="124">
        <f t="shared" si="1536"/>
        <v>0</v>
      </c>
      <c r="FS198" s="124">
        <f t="shared" si="1536"/>
        <v>0</v>
      </c>
      <c r="FT198" s="124">
        <f t="shared" si="1536"/>
        <v>0</v>
      </c>
      <c r="FU198" s="124">
        <f t="shared" si="1536"/>
        <v>0</v>
      </c>
      <c r="FV198" s="124">
        <f t="shared" si="1536"/>
        <v>0</v>
      </c>
      <c r="FW198" s="124">
        <f t="shared" si="1536"/>
        <v>0</v>
      </c>
      <c r="FX198" s="124">
        <f t="shared" si="1536"/>
        <v>0</v>
      </c>
      <c r="FY198" s="124">
        <f t="shared" si="1536"/>
        <v>0</v>
      </c>
      <c r="FZ198" s="124">
        <f t="shared" si="1536"/>
        <v>0</v>
      </c>
      <c r="GA198" s="124">
        <f t="shared" si="1536"/>
        <v>0</v>
      </c>
      <c r="GB198" s="124">
        <f t="shared" si="1536"/>
        <v>0</v>
      </c>
      <c r="GC198" s="124">
        <f t="shared" si="1536"/>
        <v>0</v>
      </c>
      <c r="GD198" s="124">
        <f t="shared" ref="GD198:GD202" si="1584">IF(AND($K198=GD$9,$N198=GD$11,$AB198=GD$8,$AI198=GD$12),INDEX(i.FS_Strategy,$AC198+1,$AB198),0)</f>
        <v>0</v>
      </c>
      <c r="GE198" s="124">
        <f t="shared" si="1537"/>
        <v>0</v>
      </c>
      <c r="GF198" s="124">
        <f t="shared" si="1537"/>
        <v>0</v>
      </c>
      <c r="GG198" s="554">
        <f t="shared" si="1538"/>
        <v>0</v>
      </c>
      <c r="GH198" s="554">
        <f t="shared" si="1538"/>
        <v>0</v>
      </c>
      <c r="GI198" s="554">
        <f t="shared" si="1538"/>
        <v>0</v>
      </c>
      <c r="GJ198" s="125">
        <f t="shared" si="1539"/>
        <v>0</v>
      </c>
      <c r="GK198" s="125">
        <f t="shared" si="1539"/>
        <v>0</v>
      </c>
      <c r="GL198" s="125">
        <f t="shared" si="1539"/>
        <v>0</v>
      </c>
      <c r="GM198" s="125">
        <f t="shared" si="1539"/>
        <v>0</v>
      </c>
      <c r="GN198" s="125">
        <f t="shared" si="1539"/>
        <v>0</v>
      </c>
      <c r="GO198" s="125">
        <f t="shared" si="1539"/>
        <v>0</v>
      </c>
      <c r="GP198" s="125">
        <f t="shared" si="1539"/>
        <v>0</v>
      </c>
      <c r="GQ198" s="125">
        <f t="shared" si="1539"/>
        <v>0</v>
      </c>
      <c r="GR198" s="125">
        <f t="shared" si="1539"/>
        <v>0</v>
      </c>
      <c r="GS198" s="125">
        <f t="shared" si="1539"/>
        <v>0</v>
      </c>
      <c r="GT198" s="125">
        <f t="shared" si="1539"/>
        <v>0</v>
      </c>
      <c r="GU198" s="125">
        <f t="shared" si="1539"/>
        <v>0</v>
      </c>
      <c r="GV198" s="125">
        <f t="shared" si="1539"/>
        <v>0</v>
      </c>
      <c r="GW198" s="124">
        <f t="shared" si="1540"/>
        <v>0</v>
      </c>
      <c r="GX198" s="124">
        <f t="shared" si="1540"/>
        <v>0</v>
      </c>
      <c r="GY198" s="124">
        <f t="shared" si="1540"/>
        <v>0</v>
      </c>
      <c r="GZ198" s="124">
        <f t="shared" si="1540"/>
        <v>0</v>
      </c>
      <c r="HA198" s="124">
        <f t="shared" si="1540"/>
        <v>0</v>
      </c>
      <c r="HB198" s="124">
        <f t="shared" si="1540"/>
        <v>0</v>
      </c>
      <c r="HC198" s="124">
        <f t="shared" si="1540"/>
        <v>0</v>
      </c>
      <c r="HD198" s="124">
        <f t="shared" si="1540"/>
        <v>0</v>
      </c>
      <c r="HE198" s="124">
        <f t="shared" si="1540"/>
        <v>0</v>
      </c>
      <c r="HF198" s="124">
        <f t="shared" si="1540"/>
        <v>0</v>
      </c>
      <c r="HG198" s="124">
        <f t="shared" si="1540"/>
        <v>0</v>
      </c>
      <c r="HH198" s="124">
        <f t="shared" si="1540"/>
        <v>0</v>
      </c>
      <c r="HI198" s="124">
        <f t="shared" si="1540"/>
        <v>0</v>
      </c>
      <c r="HJ198" s="124">
        <f t="shared" si="1540"/>
        <v>0</v>
      </c>
      <c r="HK198" s="124">
        <f t="shared" si="1540"/>
        <v>0</v>
      </c>
      <c r="HL198" s="124">
        <f t="shared" ref="HL198:HL202" si="1585">IF(AND($K198=HL$9,$N198=HL$11,$AB198=HL$8,$AI198=HL$12),INDEX(i.FS_Strategy,$AC198+1,$AB198),0)</f>
        <v>0</v>
      </c>
      <c r="HM198" s="124">
        <f t="shared" si="1541"/>
        <v>0</v>
      </c>
      <c r="HN198" s="124">
        <f t="shared" si="1541"/>
        <v>0</v>
      </c>
      <c r="HO198" s="554">
        <f t="shared" si="1542"/>
        <v>0</v>
      </c>
      <c r="HP198" s="554">
        <f t="shared" si="1542"/>
        <v>0</v>
      </c>
      <c r="HQ198" s="554">
        <f t="shared" si="1542"/>
        <v>0</v>
      </c>
      <c r="HR198" s="125">
        <f t="shared" si="1543"/>
        <v>0</v>
      </c>
      <c r="HS198" s="125">
        <f t="shared" si="1543"/>
        <v>0</v>
      </c>
      <c r="HT198" s="125">
        <f t="shared" si="1543"/>
        <v>0</v>
      </c>
      <c r="HU198" s="125">
        <f t="shared" si="1543"/>
        <v>0</v>
      </c>
      <c r="HV198" s="125">
        <f t="shared" si="1543"/>
        <v>0</v>
      </c>
      <c r="HW198" s="125">
        <f t="shared" si="1543"/>
        <v>0</v>
      </c>
      <c r="HX198" s="125">
        <f t="shared" si="1543"/>
        <v>0</v>
      </c>
      <c r="HY198" s="125">
        <f t="shared" si="1543"/>
        <v>0</v>
      </c>
      <c r="HZ198" s="125">
        <f t="shared" si="1543"/>
        <v>0</v>
      </c>
      <c r="IA198" s="125">
        <f t="shared" si="1543"/>
        <v>0</v>
      </c>
      <c r="IB198" s="125">
        <f t="shared" si="1543"/>
        <v>0</v>
      </c>
      <c r="IC198" s="125">
        <f t="shared" si="1543"/>
        <v>0</v>
      </c>
      <c r="ID198" s="125">
        <f t="shared" si="1543"/>
        <v>0</v>
      </c>
      <c r="IE198" s="5">
        <f t="shared" si="1544"/>
        <v>67</v>
      </c>
      <c r="IF198" s="9"/>
      <c r="IG198" s="5">
        <f t="shared" si="1545"/>
        <v>1</v>
      </c>
      <c r="IH198" s="5" t="b">
        <f t="shared" si="1545"/>
        <v>0</v>
      </c>
      <c r="II198" s="19">
        <f t="shared" ca="1" si="1546"/>
        <v>0</v>
      </c>
      <c r="IJ198" s="5">
        <f t="shared" si="1545"/>
        <v>55</v>
      </c>
      <c r="IK198" s="5" cm="1">
        <f t="array" ref="IK198">INDEX(i.pi_yatf,$X198+1,IK$7)</f>
        <v>1</v>
      </c>
      <c r="IL198" s="19">
        <f t="shared" ca="1" si="1577"/>
        <v>0</v>
      </c>
      <c r="IM198" s="19">
        <f t="shared" ca="1" si="1577"/>
        <v>0</v>
      </c>
      <c r="IN198" s="19">
        <f t="shared" ca="1" si="1577"/>
        <v>0</v>
      </c>
      <c r="IO198" s="19">
        <f t="shared" ca="1" si="1577"/>
        <v>0</v>
      </c>
      <c r="IP198" s="19">
        <f t="shared" ca="1" si="1577"/>
        <v>0</v>
      </c>
      <c r="IQ198" s="19">
        <f t="shared" ca="1" si="1577"/>
        <v>0</v>
      </c>
      <c r="IR198" s="19">
        <f t="shared" ca="1" si="1577"/>
        <v>0</v>
      </c>
      <c r="IS198" s="19">
        <f t="shared" ca="1" si="1577"/>
        <v>0</v>
      </c>
      <c r="IT198" s="19">
        <f t="shared" ca="1" si="1577"/>
        <v>0</v>
      </c>
      <c r="IU198" s="19">
        <f t="shared" ca="1" si="1577"/>
        <v>0</v>
      </c>
      <c r="IV198" s="19">
        <f t="shared" ca="1" si="1577"/>
        <v>0</v>
      </c>
      <c r="IW198" s="19">
        <f t="shared" ca="1" si="1577"/>
        <v>0</v>
      </c>
      <c r="IX198" s="19">
        <f t="shared" ca="1" si="1577"/>
        <v>0</v>
      </c>
      <c r="IY198" s="19">
        <f t="shared" ca="1" si="1577"/>
        <v>0</v>
      </c>
      <c r="IZ198" s="19">
        <f t="shared" ca="1" si="1577"/>
        <v>0</v>
      </c>
      <c r="JA198" s="19">
        <f t="shared" ca="1" si="1577"/>
        <v>0</v>
      </c>
      <c r="JB198" s="19">
        <f t="shared" ca="1" si="1577"/>
        <v>0</v>
      </c>
      <c r="JC198" s="19">
        <f t="shared" ca="1" si="1577"/>
        <v>0</v>
      </c>
      <c r="JD198" s="19">
        <f t="shared" ca="1" si="1577"/>
        <v>0</v>
      </c>
      <c r="JE198" s="19">
        <f t="shared" ca="1" si="1577"/>
        <v>0</v>
      </c>
      <c r="JF198" s="19">
        <f t="shared" ca="1" si="1577"/>
        <v>0</v>
      </c>
      <c r="JG198" s="19">
        <f t="shared" ca="1" si="1577"/>
        <v>1</v>
      </c>
      <c r="JH198" s="19">
        <f t="shared" ca="1" si="1577"/>
        <v>0</v>
      </c>
      <c r="JI198" s="19">
        <f t="shared" ca="1" si="1577"/>
        <v>1</v>
      </c>
      <c r="JJ198" s="9"/>
      <c r="JK198" s="5" t="b">
        <f t="shared" ca="1" si="1548"/>
        <v>0</v>
      </c>
      <c r="JL198" s="477" t="b">
        <v>1</v>
      </c>
      <c r="JM198" s="477">
        <v>12</v>
      </c>
      <c r="JN198" s="5" t="b">
        <f t="shared" si="1549"/>
        <v>0</v>
      </c>
      <c r="JO198" s="5" t="b">
        <f t="shared" si="1549"/>
        <v>0</v>
      </c>
      <c r="JP198" s="5" t="b">
        <f t="shared" si="1549"/>
        <v>1</v>
      </c>
      <c r="JQ198" s="144">
        <f t="shared" si="1550"/>
        <v>1</v>
      </c>
      <c r="JR198" s="144">
        <f t="shared" si="1550"/>
        <v>1</v>
      </c>
      <c r="JS198" s="5" t="b">
        <f t="shared" si="1551"/>
        <v>0</v>
      </c>
      <c r="JT198" s="5" t="b">
        <f t="shared" si="1551"/>
        <v>1</v>
      </c>
      <c r="JU198" s="5" t="b">
        <f t="shared" si="1551"/>
        <v>1</v>
      </c>
      <c r="JV198" s="5" t="b">
        <f t="shared" si="1551"/>
        <v>0</v>
      </c>
      <c r="JW198" s="5">
        <f t="shared" si="1552"/>
        <v>1</v>
      </c>
      <c r="JX198" s="5">
        <f t="shared" si="1552"/>
        <v>0</v>
      </c>
      <c r="JY198" s="5" t="b">
        <f t="shared" si="1553"/>
        <v>0</v>
      </c>
      <c r="JZ198" s="5" t="str" cm="1">
        <f t="array" aca="1" ref="JZ198" ca="1">IF(OR(KA198:KH198&lt;&gt;"-"),TRUE,"-")</f>
        <v>-</v>
      </c>
      <c r="KA198" s="19" t="str">
        <f t="shared" ca="1" si="1554"/>
        <v>-</v>
      </c>
      <c r="KB198" s="19" t="str">
        <f t="shared" ca="1" si="1554"/>
        <v>-</v>
      </c>
      <c r="KC198" s="19" t="str">
        <f t="shared" ca="1" si="1554"/>
        <v>-</v>
      </c>
      <c r="KD198" s="19" t="str">
        <f t="shared" ca="1" si="1554"/>
        <v>-</v>
      </c>
      <c r="KE198" s="19" t="str">
        <f t="shared" ca="1" si="1554"/>
        <v>-</v>
      </c>
      <c r="KF198" s="19" t="str">
        <f t="shared" ca="1" si="1554"/>
        <v>-</v>
      </c>
      <c r="KG198" s="19" t="str">
        <f t="shared" ca="1" si="1554"/>
        <v>-</v>
      </c>
      <c r="KH198" s="19" t="str">
        <f t="shared" ca="1" si="1554"/>
        <v>-</v>
      </c>
      <c r="KI198" s="5" t="b">
        <f t="array" aca="1" ref="KI198" ca="1">IF(OR(KJ198:KP198&lt;&gt;"-"),TRUE,"-")</f>
        <v>1</v>
      </c>
      <c r="KJ198" s="19">
        <f t="shared" ca="1" si="1555"/>
        <v>0</v>
      </c>
      <c r="KK198" s="19" t="str">
        <f t="shared" ca="1" si="1555"/>
        <v>-</v>
      </c>
      <c r="KL198" s="19">
        <f t="shared" ca="1" si="1555"/>
        <v>999999</v>
      </c>
      <c r="KM198" s="19">
        <f t="shared" ca="1" si="1555"/>
        <v>999999</v>
      </c>
      <c r="KN198" s="19">
        <f t="shared" ca="1" si="1555"/>
        <v>999999</v>
      </c>
      <c r="KO198" s="19">
        <f t="shared" ca="1" si="1555"/>
        <v>999999</v>
      </c>
      <c r="KP198" s="19">
        <f t="shared" ca="1" si="1555"/>
        <v>999999</v>
      </c>
      <c r="KQ198" s="19" t="str">
        <f t="shared" ca="1" si="1555"/>
        <v>-</v>
      </c>
      <c r="KR198" s="19" t="str">
        <f ca="1">OFFSET(KR$5,$B198,0)</f>
        <v>-</v>
      </c>
      <c r="KS198" s="19" t="str">
        <f ca="1">OFFSET(KS$5,$B198,0)</f>
        <v>-</v>
      </c>
      <c r="KT198" s="19" t="b">
        <f t="shared" ca="1" si="1556"/>
        <v>1</v>
      </c>
      <c r="KU198" s="19">
        <f t="shared" ca="1" si="1556"/>
        <v>0</v>
      </c>
      <c r="KV198" s="5" t="str">
        <f t="shared" si="1557"/>
        <v>-</v>
      </c>
      <c r="KW198" s="5" t="str">
        <f t="shared" si="1557"/>
        <v>-</v>
      </c>
      <c r="KX198" s="5" t="str">
        <f t="shared" si="1557"/>
        <v>-</v>
      </c>
      <c r="KY198" s="5" t="str">
        <f t="shared" si="1557"/>
        <v>-</v>
      </c>
      <c r="KZ198" s="19" t="str">
        <f t="shared" ca="1" si="1558"/>
        <v>-</v>
      </c>
      <c r="LA198" s="19" t="str">
        <f t="shared" ca="1" si="1558"/>
        <v>-</v>
      </c>
      <c r="LB198" s="19" t="str">
        <f t="shared" ca="1" si="1558"/>
        <v>-</v>
      </c>
      <c r="LC198" s="19" t="str">
        <f t="shared" ca="1" si="1558"/>
        <v>-</v>
      </c>
      <c r="LD198" s="19" t="str">
        <f t="shared" ca="1" si="1558"/>
        <v>-</v>
      </c>
      <c r="LE198" s="19" t="str">
        <f t="shared" ca="1" si="1558"/>
        <v>-</v>
      </c>
      <c r="LF198" s="19" t="str">
        <f t="shared" ca="1" si="1558"/>
        <v>-</v>
      </c>
      <c r="LG198" s="5" t="str">
        <f t="shared" si="1559"/>
        <v>-</v>
      </c>
      <c r="LH198" s="5">
        <f t="shared" si="1559"/>
        <v>500</v>
      </c>
      <c r="LI198" s="5">
        <f t="shared" si="1559"/>
        <v>500</v>
      </c>
      <c r="LJ198" s="5" t="str">
        <f t="shared" si="1559"/>
        <v>-</v>
      </c>
      <c r="LK198" s="5" t="str" cm="1">
        <f t="array" ref="LK198">INDEX(i.meatgrid,$Q198,LK$7)</f>
        <v>-</v>
      </c>
      <c r="LL198" s="5" t="str">
        <f t="shared" si="1559"/>
        <v>-</v>
      </c>
      <c r="LM198" s="5">
        <f t="shared" si="1560"/>
        <v>1</v>
      </c>
      <c r="LN198" s="9"/>
      <c r="LO198" s="19">
        <f t="shared" ca="1" si="1558"/>
        <v>70</v>
      </c>
      <c r="LP198" s="19">
        <f t="shared" ca="1" si="1561"/>
        <v>50</v>
      </c>
      <c r="LQ198" s="19">
        <f t="shared" ca="1" si="1561"/>
        <v>80</v>
      </c>
      <c r="LR198" s="19">
        <f t="shared" ca="1" si="1561"/>
        <v>50</v>
      </c>
      <c r="LS198" s="5" t="b" cm="1">
        <f t="array" ref="LS198">INDEX(i.meatgrid,$Q198,LS$7)</f>
        <v>0</v>
      </c>
      <c r="LT198" s="5" t="b" cm="1">
        <f t="array" ref="LT198">INDEX(i.meatgrid,$Q198,LT$7)</f>
        <v>0</v>
      </c>
      <c r="LU198" s="5" t="str" cm="1">
        <f t="array" ref="LU198">INDEX(i.meatgrid,$Q198,LU$7)</f>
        <v>-</v>
      </c>
      <c r="LV198" s="5" cm="1">
        <f t="array" ref="LV198">INDEX(i.meatgrid,$Q198,LV$7)</f>
        <v>40</v>
      </c>
      <c r="LW198" s="5">
        <f t="shared" si="1562"/>
        <v>1</v>
      </c>
      <c r="LX198" s="5">
        <f t="shared" si="1563"/>
        <v>1</v>
      </c>
      <c r="LY198" s="5" cm="1">
        <f t="array" ref="LY198">INDEX(i.meatgrid,$Q198,LY$7)</f>
        <v>1</v>
      </c>
      <c r="LZ198" s="5" cm="1">
        <f t="array" ref="LZ198">INDEX(i.meatgrid,$Q198,LZ$7)</f>
        <v>0</v>
      </c>
      <c r="MA198" s="5" cm="1">
        <f t="array" ref="MA198">INDEX(i.meatgrid,$Q198,MA$7)</f>
        <v>0</v>
      </c>
      <c r="MB198" s="5" cm="1">
        <f t="array" ref="MB198">INDEX(i.meatgrid,$Q198,MB$7)</f>
        <v>0</v>
      </c>
      <c r="MC198" s="5" cm="1">
        <f t="array" ref="MC198">INDEX(i.meatgrid,$Q198,MC$7)</f>
        <v>0</v>
      </c>
      <c r="MD198" s="5" cm="1">
        <f t="array" ref="MD198">INDEX(i.meatgrid,$Q198,MD$7)</f>
        <v>1</v>
      </c>
      <c r="ME198" s="5" cm="1">
        <f t="array" ref="ME198">INDEX(i.meatgrid,$Q198,ME$7)</f>
        <v>1</v>
      </c>
      <c r="MF198" s="5" cm="1">
        <f t="array" ref="MF198">INDEX(i.meatgrid,$Q198,MF$7)</f>
        <v>1</v>
      </c>
      <c r="MG198" s="5">
        <f t="shared" si="1564"/>
        <v>1</v>
      </c>
      <c r="MH198" s="9"/>
      <c r="MI198" s="19" t="b">
        <f t="shared" ca="1" si="1565"/>
        <v>0</v>
      </c>
      <c r="MJ198" s="19" t="b">
        <f t="shared" ca="1" si="1565"/>
        <v>0</v>
      </c>
      <c r="MK198" s="19">
        <f t="shared" ca="1" si="1565"/>
        <v>1</v>
      </c>
      <c r="ML198" s="19">
        <f t="shared" ca="1" si="1565"/>
        <v>0.75</v>
      </c>
      <c r="MM198" s="19">
        <f t="shared" ca="1" si="1565"/>
        <v>0.75</v>
      </c>
      <c r="MN198" s="19">
        <f t="shared" ca="1" si="1565"/>
        <v>0.8</v>
      </c>
      <c r="MO198" s="19">
        <f t="shared" ca="1" si="1565"/>
        <v>0.82499999999999996</v>
      </c>
      <c r="MP198" s="19">
        <f t="shared" ca="1" si="1565"/>
        <v>0.875</v>
      </c>
      <c r="MQ198" s="19">
        <f t="shared" ca="1" si="1565"/>
        <v>0.9</v>
      </c>
      <c r="MR198" s="19">
        <f t="shared" ca="1" si="1565"/>
        <v>1</v>
      </c>
      <c r="MS198" s="19">
        <f t="shared" ca="1" si="1565"/>
        <v>0.875</v>
      </c>
      <c r="MT198" s="19" t="b">
        <f t="shared" ca="1" si="1565"/>
        <v>1</v>
      </c>
      <c r="MU198" s="19">
        <f t="shared" ca="1" si="1565"/>
        <v>74.989999999999995</v>
      </c>
      <c r="MV198" s="19" t="str">
        <f t="shared" ca="1" si="1565"/>
        <v>-</v>
      </c>
      <c r="MW198" s="19" t="str">
        <f t="shared" ca="1" si="1565"/>
        <v>-</v>
      </c>
      <c r="MX198" s="19" t="str">
        <f t="shared" ref="MX198:MX202" ca="1" si="1586">OFFSET(MX$5,$B198,0)</f>
        <v>-</v>
      </c>
      <c r="MY198" s="19" t="str">
        <f t="shared" ca="1" si="1576"/>
        <v>-</v>
      </c>
      <c r="MZ198" s="19" t="str">
        <f t="shared" ca="1" si="1576"/>
        <v>-</v>
      </c>
      <c r="NA198" s="19" t="str">
        <f t="shared" ca="1" si="1576"/>
        <v>-</v>
      </c>
      <c r="NB198" s="19" t="str">
        <f t="shared" ca="1" si="1576"/>
        <v>-</v>
      </c>
      <c r="NC198" s="19">
        <f t="shared" ca="1" si="1576"/>
        <v>36.99</v>
      </c>
      <c r="ND198" s="19">
        <f t="shared" ca="1" si="1576"/>
        <v>36.99</v>
      </c>
      <c r="NE198" s="19" t="str">
        <f t="shared" ca="1" si="1576"/>
        <v>-</v>
      </c>
      <c r="NF198" s="19" t="str">
        <f t="shared" ca="1" si="1576"/>
        <v>-</v>
      </c>
      <c r="NG198" s="19" t="str">
        <f t="shared" ca="1" si="1576"/>
        <v>-</v>
      </c>
      <c r="NH198" s="19" t="str">
        <f t="shared" ca="1" si="1576"/>
        <v>-</v>
      </c>
      <c r="NI198" s="19" t="str">
        <f t="shared" ca="1" si="1576"/>
        <v>-</v>
      </c>
      <c r="NJ198" s="19">
        <f t="shared" ca="1" si="1576"/>
        <v>49.99</v>
      </c>
      <c r="NK198" s="19">
        <f t="shared" ca="1" si="1576"/>
        <v>49.99</v>
      </c>
      <c r="NL198" s="19">
        <f t="shared" ca="1" si="1576"/>
        <v>49.99</v>
      </c>
      <c r="NM198" s="19">
        <f t="shared" ca="1" si="1576"/>
        <v>49.99</v>
      </c>
      <c r="NN198" s="19">
        <f t="shared" ca="1" si="1576"/>
        <v>49.99</v>
      </c>
      <c r="NO198" s="19">
        <f t="shared" ca="1" si="1573"/>
        <v>49.99</v>
      </c>
      <c r="NP198" s="19">
        <f t="shared" ca="1" si="1573"/>
        <v>49.99</v>
      </c>
      <c r="NQ198" s="19">
        <f t="shared" ca="1" si="1573"/>
        <v>49.99</v>
      </c>
      <c r="NR198" s="19">
        <f t="shared" ca="1" si="1574"/>
        <v>412.99</v>
      </c>
      <c r="NS198" s="19">
        <f t="shared" ca="1" si="1574"/>
        <v>412.99</v>
      </c>
      <c r="NT198" s="19" t="str">
        <f t="shared" ca="1" si="1574"/>
        <v>-</v>
      </c>
      <c r="NU198" s="19" t="str">
        <f t="shared" ca="1" si="1574"/>
        <v>-</v>
      </c>
      <c r="NV198" s="19" t="str">
        <f t="shared" ca="1" si="1574"/>
        <v>-</v>
      </c>
      <c r="NW198" s="19" t="str">
        <f t="shared" ca="1" si="1574"/>
        <v>-</v>
      </c>
      <c r="NX198" s="19" t="str">
        <f t="shared" ca="1" si="1574"/>
        <v>-</v>
      </c>
      <c r="NY198" s="19">
        <f t="shared" ca="1" si="1574"/>
        <v>6.8900000000000006</v>
      </c>
      <c r="NZ198" s="19">
        <f t="shared" ca="1" si="1574"/>
        <v>6.8900000000000006</v>
      </c>
      <c r="OA198" s="19">
        <f t="shared" ca="1" si="1574"/>
        <v>6.8900000000000006</v>
      </c>
      <c r="OB198" s="19">
        <f t="shared" ca="1" si="1574"/>
        <v>6.8900000000000006</v>
      </c>
      <c r="OC198" s="19">
        <f t="shared" ca="1" si="1574"/>
        <v>6.8900000000000006</v>
      </c>
      <c r="OD198" s="19">
        <f t="shared" ca="1" si="1574"/>
        <v>6.8900000000000006</v>
      </c>
      <c r="OE198" s="19">
        <f t="shared" ca="1" si="1574"/>
        <v>6.8900000000000006</v>
      </c>
      <c r="OF198" s="19">
        <f t="shared" ca="1" si="1574"/>
        <v>6.8900000000000006</v>
      </c>
      <c r="OG198" s="19">
        <f t="shared" ca="1" si="1574"/>
        <v>346.99</v>
      </c>
      <c r="OH198" s="19">
        <f t="shared" ca="1" si="1575"/>
        <v>346.99</v>
      </c>
      <c r="OI198" s="19" t="str">
        <f t="shared" ca="1" si="1575"/>
        <v>-</v>
      </c>
      <c r="OJ198" s="19" t="str">
        <f t="shared" ca="1" si="1575"/>
        <v>-</v>
      </c>
      <c r="OK198" s="19" t="str">
        <f t="shared" ca="1" si="1575"/>
        <v>-</v>
      </c>
      <c r="OL198" s="19" t="str">
        <f t="shared" ca="1" si="1575"/>
        <v>-</v>
      </c>
      <c r="OM198" s="19" t="str">
        <f t="shared" ca="1" si="1575"/>
        <v>-</v>
      </c>
      <c r="ON198" s="19">
        <f t="shared" ca="1" si="1575"/>
        <v>0</v>
      </c>
      <c r="OO198" s="24">
        <v>0</v>
      </c>
    </row>
    <row r="199" spans="1:405" outlineLevel="1">
      <c r="A199" s="21">
        <f t="shared" si="158"/>
        <v>194</v>
      </c>
      <c r="B199" s="21">
        <f t="shared" si="1567"/>
        <v>19</v>
      </c>
      <c r="C199">
        <v>112</v>
      </c>
      <c r="D199" s="144" t="str">
        <f t="shared" ca="1" si="1512"/>
        <v>GSM</v>
      </c>
      <c r="E199" t="b">
        <v>1</v>
      </c>
      <c r="F199" t="b">
        <v>0</v>
      </c>
      <c r="G199" t="b">
        <f t="shared" ref="G199:G201" si="1587">E199</f>
        <v>1</v>
      </c>
      <c r="H199" s="237">
        <f t="shared" ca="1" si="1569"/>
        <v>2</v>
      </c>
      <c r="I199" s="237">
        <f t="shared" ca="1" si="1569"/>
        <v>1</v>
      </c>
      <c r="J199" s="237" t="str">
        <f t="shared" ca="1" si="1569"/>
        <v/>
      </c>
      <c r="K199" s="237">
        <f t="shared" ca="1" si="1569"/>
        <v>2</v>
      </c>
      <c r="L199" s="237">
        <f t="shared" ca="1" si="1569"/>
        <v>2</v>
      </c>
      <c r="M199" s="237">
        <f t="shared" ca="1" si="1569"/>
        <v>2</v>
      </c>
      <c r="N199" s="237">
        <f t="shared" ca="1" si="1569"/>
        <v>3</v>
      </c>
      <c r="O199" s="237">
        <f t="shared" ca="1" si="1570"/>
        <v>1</v>
      </c>
      <c r="P199" s="237">
        <f t="shared" ca="1" si="1570"/>
        <v>1</v>
      </c>
      <c r="Q199" s="237">
        <f t="shared" ca="1" si="1570"/>
        <v>5</v>
      </c>
      <c r="R199" s="29">
        <v>1</v>
      </c>
      <c r="S199" s="29">
        <v>1</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513"/>
        <v>2</v>
      </c>
      <c r="AH199" s="5">
        <f t="shared" ca="1" si="1513"/>
        <v>0</v>
      </c>
      <c r="AI199" s="5">
        <f t="shared" ca="1" si="1514"/>
        <v>1</v>
      </c>
      <c r="AJ199" s="218"/>
      <c r="AK199" s="218"/>
      <c r="AL199" s="366" t="str">
        <f ca="1">TEXT(LEFT(OFFSET(AL199,-1,0),5)+1,"00000")&amp;MID(OFFSET(AL199,-1,0),6,FIND(" ",OFFSET(AL199,-1,0),7)-5)
&amp; $D199           &amp; " Day"&amp;INDEX(i.DOY,$N199,1)              &amp; IF($IG199=0," FWM","")&amp;IF($IG199=1," MWM","")&amp;IF($IG199=5," Mat","")&amp;IF($IH199=TRUE,"&amp;BBT","    ")
&amp;INDEX(DataMaster!$B$98:$B$104,$Q199,0)    &amp;IF(JL199," SR"&amp;JM199,"")&amp; " WP"&amp;TEXT($LW199*100,"000p")           &amp; " MP"&amp;TEXT($LX199*100,"000p")           &amp; " GP"&amp;TEXT($MG199*100,"000p")
&amp; " (F"&amp;3+COUNTIF($CV199:$CY199,TRUE)&amp;3&amp;"N"&amp;$DM199&amp;$DN199&amp;")"</f>
        <v>00010 DSP_ashley_lw GSM Day204 MWM    Air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ca="1" si="1515"/>
        <v>0</v>
      </c>
      <c r="AY199" s="5" t="str">
        <f t="shared" ca="1" si="1515"/>
        <v>-</v>
      </c>
      <c r="AZ199" s="5" t="b">
        <f t="shared" ca="1" si="1515"/>
        <v>0</v>
      </c>
      <c r="BA199" s="5" t="b">
        <f t="shared" ca="1" si="1515"/>
        <v>1</v>
      </c>
      <c r="BB199" s="5" t="b">
        <f t="shared" ca="1" si="1515"/>
        <v>1</v>
      </c>
      <c r="BC199" s="144">
        <f t="shared" ca="1" si="1515"/>
        <v>0</v>
      </c>
      <c r="BD199" s="19" t="b">
        <f t="shared" ca="1" si="1516"/>
        <v>1</v>
      </c>
      <c r="BE199" s="9"/>
      <c r="BF199" s="5" t="str">
        <f t="shared" ca="1" si="1517"/>
        <v>-</v>
      </c>
      <c r="BG199" s="19" t="str">
        <f t="shared" ca="1" si="1518"/>
        <v>-</v>
      </c>
      <c r="BH199" s="19" t="str">
        <f t="shared" ca="1" si="1518"/>
        <v>-</v>
      </c>
      <c r="BI199" s="19" t="str">
        <f t="shared" ca="1" si="1518"/>
        <v>-</v>
      </c>
      <c r="BJ199" s="5" t="str">
        <f t="shared" ca="1" si="1519"/>
        <v>-</v>
      </c>
      <c r="BK199" s="19" t="str">
        <f t="shared" ca="1" si="1520"/>
        <v>-</v>
      </c>
      <c r="BL199" s="5" t="str">
        <f t="shared" ca="1" si="1521"/>
        <v>-</v>
      </c>
      <c r="BM199" s="19" t="str">
        <f t="shared" ca="1" si="1522"/>
        <v>-</v>
      </c>
      <c r="BN199" s="19" t="str">
        <f t="shared" ca="1" si="1522"/>
        <v>-</v>
      </c>
      <c r="BO199" s="19" t="str">
        <f t="shared" ca="1" si="1522"/>
        <v>-</v>
      </c>
      <c r="BP199" s="5" t="str">
        <f t="shared" ca="1" si="1523"/>
        <v>-</v>
      </c>
      <c r="BQ199" s="9"/>
      <c r="BR199" s="5" t="b">
        <f t="shared" ca="1" si="1524"/>
        <v>0</v>
      </c>
      <c r="BS199" s="5" t="str">
        <f t="shared" ca="1" si="1525"/>
        <v>-</v>
      </c>
      <c r="BT199" s="5" t="str">
        <f t="shared" ca="1" si="1526"/>
        <v>-</v>
      </c>
      <c r="BU199" s="5" t="str">
        <f t="shared" ca="1" si="1526"/>
        <v>-</v>
      </c>
      <c r="BV199" s="5" t="str">
        <f t="shared" ca="1" si="1526"/>
        <v>-</v>
      </c>
      <c r="BW199" s="5" t="str">
        <f t="shared" ca="1" si="1526"/>
        <v>-</v>
      </c>
      <c r="BX199" s="5" t="str">
        <f t="shared" ca="1" si="1526"/>
        <v>-</v>
      </c>
      <c r="BY199" s="5" t="str">
        <f t="shared" ca="1" si="1526"/>
        <v>-</v>
      </c>
      <c r="BZ199" s="5" t="str">
        <f t="shared" ca="1" si="1526"/>
        <v>-</v>
      </c>
      <c r="CA199" s="5" t="str">
        <f t="shared" ca="1" si="1526"/>
        <v>-</v>
      </c>
      <c r="CB199" s="9"/>
      <c r="CC199" s="237" t="b">
        <f t="shared" ca="1" si="1571"/>
        <v>1</v>
      </c>
      <c r="CD199" s="237" t="b">
        <f t="shared" ca="1" si="1571"/>
        <v>1</v>
      </c>
      <c r="CE199" s="237" t="b">
        <f t="shared" ca="1" si="1571"/>
        <v>1</v>
      </c>
      <c r="CF199" s="12">
        <v>203</v>
      </c>
      <c r="CG199" s="144" t="b">
        <f t="shared" ref="CG199:CG201" ca="1" si="1588">NOT(CE199)</f>
        <v>0</v>
      </c>
      <c r="CH199" s="12" t="s">
        <v>34</v>
      </c>
      <c r="CI199" s="19" t="str">
        <f t="shared" ca="1" si="1527"/>
        <v>-</v>
      </c>
      <c r="CJ199" s="19" t="str">
        <f t="shared" ca="1" si="1527"/>
        <v>-</v>
      </c>
      <c r="CK199" s="19" t="str">
        <f t="shared" ca="1" si="1527"/>
        <v>-</v>
      </c>
      <c r="CL199" s="19">
        <f t="shared" ca="1" si="1527"/>
        <v>1</v>
      </c>
      <c r="CM199" s="19">
        <f t="shared" ca="1" si="1527"/>
        <v>1</v>
      </c>
      <c r="CN199" s="9"/>
      <c r="CO199" s="444">
        <f t="shared" ca="1" si="1528"/>
        <v>652</v>
      </c>
      <c r="CP199" s="444">
        <f t="shared" ca="1" si="1528"/>
        <v>686</v>
      </c>
      <c r="CQ199" s="444">
        <f t="shared" ca="1" si="1528"/>
        <v>721</v>
      </c>
      <c r="CR199" s="152">
        <f t="shared" ca="1" si="1529"/>
        <v>378</v>
      </c>
      <c r="CS199" s="152">
        <f t="shared" ca="1" si="1529"/>
        <v>413</v>
      </c>
      <c r="CT199" s="152">
        <f t="shared" ca="1" si="1529"/>
        <v>448</v>
      </c>
      <c r="CU199" s="19" t="str">
        <f t="shared" ca="1" si="1530"/>
        <v>-</v>
      </c>
      <c r="CV199" s="19" t="str">
        <f t="shared" ca="1" si="1530"/>
        <v>-</v>
      </c>
      <c r="CW199" s="19" t="str">
        <f t="shared" ca="1" si="1530"/>
        <v>-</v>
      </c>
      <c r="CX199" s="19" t="str">
        <f t="shared" ca="1" si="1530"/>
        <v>-</v>
      </c>
      <c r="CY199" s="19" t="str">
        <f t="shared" ref="CY199:DJ203" ca="1" si="1589">OFFSET(CY$5,$B199,0)</f>
        <v>-</v>
      </c>
      <c r="CZ199" s="19" t="b">
        <f t="shared" ca="1" si="1589"/>
        <v>1</v>
      </c>
      <c r="DA199" s="19">
        <f t="shared" ca="1" si="1589"/>
        <v>0</v>
      </c>
      <c r="DB199" s="19">
        <f t="shared" ca="1" si="1589"/>
        <v>0</v>
      </c>
      <c r="DC199" s="19">
        <f t="shared" ca="1" si="1589"/>
        <v>0</v>
      </c>
      <c r="DD199" s="19">
        <f t="shared" ca="1" si="1589"/>
        <v>0</v>
      </c>
      <c r="DE199" s="19">
        <f t="shared" ca="1" si="1589"/>
        <v>0</v>
      </c>
      <c r="DF199" s="19">
        <f t="shared" ca="1" si="1589"/>
        <v>0</v>
      </c>
      <c r="DG199" s="19">
        <f t="shared" ca="1" si="1589"/>
        <v>0</v>
      </c>
      <c r="DH199" s="19">
        <f t="shared" ca="1" si="1589"/>
        <v>0</v>
      </c>
      <c r="DI199" s="19">
        <f t="shared" ca="1" si="1589"/>
        <v>0</v>
      </c>
      <c r="DJ199" s="19">
        <f t="shared" ca="1" si="1589"/>
        <v>0</v>
      </c>
      <c r="DK199" s="19">
        <f t="shared" ca="1" si="1581"/>
        <v>0</v>
      </c>
      <c r="DL199" s="19">
        <f t="shared" ca="1" si="1581"/>
        <v>0</v>
      </c>
      <c r="DM199" s="19">
        <f t="shared" ca="1" si="1581"/>
        <v>1</v>
      </c>
      <c r="DN199" s="19">
        <f t="shared" ca="1" si="1581"/>
        <v>1</v>
      </c>
      <c r="DO199" s="19">
        <f t="shared" ca="1" si="1581"/>
        <v>0</v>
      </c>
      <c r="DP199" s="19" t="str">
        <f t="shared" ca="1" si="1581"/>
        <v>-</v>
      </c>
      <c r="DQ199" s="19" t="str">
        <f t="shared" ca="1" si="1581"/>
        <v>-</v>
      </c>
      <c r="DR199" s="19" t="str">
        <f t="shared" ca="1" si="1581"/>
        <v>-</v>
      </c>
      <c r="DS199" s="19" t="str">
        <f t="shared" ca="1" si="1581"/>
        <v>-</v>
      </c>
      <c r="DT199" s="19" t="str">
        <f t="shared" ca="1" si="1581"/>
        <v>-</v>
      </c>
      <c r="DU199" s="19">
        <f t="shared" ca="1" si="1581"/>
        <v>0</v>
      </c>
      <c r="DV199" s="19" t="str">
        <f t="shared" ca="1" si="1581"/>
        <v>-</v>
      </c>
      <c r="DW199" s="19" t="str">
        <f t="shared" ca="1" si="1581"/>
        <v>-</v>
      </c>
      <c r="DX199" s="19" t="str">
        <f t="shared" ca="1" si="1581"/>
        <v>-</v>
      </c>
      <c r="DY199" s="19" t="str">
        <f t="shared" ca="1" si="1581"/>
        <v>-</v>
      </c>
      <c r="DZ199" s="19" t="str">
        <f t="shared" ca="1" si="1580"/>
        <v>-</v>
      </c>
      <c r="EA199" s="19" t="str">
        <f t="shared" ca="1" si="1580"/>
        <v>-</v>
      </c>
      <c r="EB199" s="19" t="str">
        <f t="shared" ca="1" si="1580"/>
        <v>-</v>
      </c>
      <c r="EC199" s="19" t="str">
        <f t="shared" ca="1" si="1580"/>
        <v>-</v>
      </c>
      <c r="ED199" s="19">
        <f t="shared" ca="1" si="1580"/>
        <v>0</v>
      </c>
      <c r="EE199" s="444">
        <f t="shared" ca="1" si="1532"/>
        <v>0</v>
      </c>
      <c r="EF199" s="444">
        <f t="shared" ca="1" si="1532"/>
        <v>0</v>
      </c>
      <c r="EG199" s="124">
        <f t="shared" ref="EG199:EV214" ca="1" si="1590">IF(AND($K199=EG$9,$N199=EG$11,$AB199=EG$8,$AI199=EG$12,$Y199&lt;&gt;0),INDEX(i.FS_Strategy,$Y199,$AB199),0)</f>
        <v>0</v>
      </c>
      <c r="EH199" s="124">
        <f t="shared" ca="1" si="1590"/>
        <v>0</v>
      </c>
      <c r="EI199" s="124">
        <f t="shared" ca="1" si="1590"/>
        <v>0</v>
      </c>
      <c r="EJ199" s="124">
        <f t="shared" ca="1" si="1590"/>
        <v>0</v>
      </c>
      <c r="EK199" s="124">
        <f t="shared" ca="1" si="1590"/>
        <v>0</v>
      </c>
      <c r="EL199" s="124">
        <f t="shared" ca="1" si="1590"/>
        <v>0</v>
      </c>
      <c r="EM199" s="124">
        <f t="shared" ca="1" si="1590"/>
        <v>0</v>
      </c>
      <c r="EN199" s="124">
        <f t="shared" ca="1" si="1590"/>
        <v>0</v>
      </c>
      <c r="EO199" s="124">
        <f t="shared" ca="1" si="1590"/>
        <v>0</v>
      </c>
      <c r="EP199" s="124">
        <f t="shared" ca="1" si="1590"/>
        <v>0</v>
      </c>
      <c r="EQ199" s="124">
        <f t="shared" ca="1" si="1590"/>
        <v>0</v>
      </c>
      <c r="ER199" s="124">
        <f t="shared" ca="1" si="1590"/>
        <v>0</v>
      </c>
      <c r="ES199" s="124">
        <f t="shared" ca="1" si="1590"/>
        <v>0</v>
      </c>
      <c r="ET199" s="124">
        <f t="shared" ca="1" si="1590"/>
        <v>0</v>
      </c>
      <c r="EU199" s="124">
        <f t="shared" ca="1" si="1590"/>
        <v>0</v>
      </c>
      <c r="EV199" s="124">
        <f t="shared" ca="1" si="1590"/>
        <v>0</v>
      </c>
      <c r="EW199" s="124">
        <f t="shared" ca="1" si="1534"/>
        <v>0</v>
      </c>
      <c r="EX199" s="124">
        <f t="shared" ca="1" si="1534"/>
        <v>0</v>
      </c>
      <c r="EY199" s="554">
        <f t="shared" ref="EY199:FN214" ca="1" si="1591">IF(AND($K199=EY$9,$N199=EY$11,$AB199=EY$8,$AI199=EY$12,$Z199&lt;&gt;0),INDEX(i.FS_Strategy,$Z199,$AB199),0)</f>
        <v>0</v>
      </c>
      <c r="EZ199" s="554">
        <f t="shared" ca="1" si="1591"/>
        <v>0</v>
      </c>
      <c r="FA199" s="554">
        <f t="shared" ca="1" si="1591"/>
        <v>0</v>
      </c>
      <c r="FB199" s="125">
        <f t="shared" ca="1" si="1591"/>
        <v>0</v>
      </c>
      <c r="FC199" s="125">
        <f t="shared" ca="1" si="1591"/>
        <v>0</v>
      </c>
      <c r="FD199" s="125">
        <f t="shared" ca="1" si="1591"/>
        <v>0</v>
      </c>
      <c r="FE199" s="125">
        <f t="shared" ca="1" si="1591"/>
        <v>0</v>
      </c>
      <c r="FF199" s="125">
        <f t="shared" ca="1" si="1591"/>
        <v>0</v>
      </c>
      <c r="FG199" s="125">
        <f t="shared" ca="1" si="1591"/>
        <v>0</v>
      </c>
      <c r="FH199" s="125">
        <f t="shared" ca="1" si="1591"/>
        <v>0</v>
      </c>
      <c r="FI199" s="125">
        <f t="shared" ca="1" si="1591"/>
        <v>0</v>
      </c>
      <c r="FJ199" s="125">
        <f t="shared" ca="1" si="1591"/>
        <v>0</v>
      </c>
      <c r="FK199" s="125">
        <f t="shared" ca="1" si="1591"/>
        <v>0</v>
      </c>
      <c r="FL199" s="125">
        <f t="shared" ca="1" si="1591"/>
        <v>0</v>
      </c>
      <c r="FM199" s="125">
        <f t="shared" ca="1" si="1591"/>
        <v>0</v>
      </c>
      <c r="FN199" s="125">
        <f t="shared" ca="1" si="1591"/>
        <v>0</v>
      </c>
      <c r="FO199" s="124">
        <f t="shared" ref="FO199:GD214" ca="1" si="1592">IF(AND($K199=FO$9,$N199=FO$11,$AB199=FO$8,$AI199=FO$12),INDEX(i.FS_Strategy,$AC199+1,$AB199),0)</f>
        <v>0</v>
      </c>
      <c r="FP199" s="124">
        <f t="shared" ca="1" si="1592"/>
        <v>0</v>
      </c>
      <c r="FQ199" s="124">
        <f t="shared" ca="1" si="1592"/>
        <v>0</v>
      </c>
      <c r="FR199" s="124">
        <f t="shared" ca="1" si="1592"/>
        <v>0</v>
      </c>
      <c r="FS199" s="124">
        <f t="shared" ca="1" si="1592"/>
        <v>0</v>
      </c>
      <c r="FT199" s="124">
        <f t="shared" ca="1" si="1592"/>
        <v>0</v>
      </c>
      <c r="FU199" s="124">
        <f t="shared" ca="1" si="1592"/>
        <v>0</v>
      </c>
      <c r="FV199" s="124">
        <f t="shared" ca="1" si="1592"/>
        <v>0</v>
      </c>
      <c r="FW199" s="124">
        <f t="shared" ca="1" si="1592"/>
        <v>0</v>
      </c>
      <c r="FX199" s="124">
        <f t="shared" ca="1" si="1592"/>
        <v>0</v>
      </c>
      <c r="FY199" s="124">
        <f t="shared" ca="1" si="1592"/>
        <v>0</v>
      </c>
      <c r="FZ199" s="124">
        <f t="shared" ca="1" si="1592"/>
        <v>0</v>
      </c>
      <c r="GA199" s="124">
        <f t="shared" ca="1" si="1592"/>
        <v>0</v>
      </c>
      <c r="GB199" s="124">
        <f t="shared" ca="1" si="1592"/>
        <v>0</v>
      </c>
      <c r="GC199" s="124">
        <f t="shared" ca="1" si="1592"/>
        <v>0</v>
      </c>
      <c r="GD199" s="124">
        <f t="shared" ca="1" si="1592"/>
        <v>0</v>
      </c>
      <c r="GE199" s="124">
        <f t="shared" ca="1" si="1537"/>
        <v>0</v>
      </c>
      <c r="GF199" s="124">
        <f t="shared" ca="1" si="1537"/>
        <v>0</v>
      </c>
      <c r="GG199" s="554">
        <f t="shared" ca="1" si="1538"/>
        <v>0</v>
      </c>
      <c r="GH199" s="554">
        <f t="shared" ca="1" si="1538"/>
        <v>0</v>
      </c>
      <c r="GI199" s="554">
        <f t="shared" ca="1" si="1538"/>
        <v>0</v>
      </c>
      <c r="GJ199" s="125">
        <f t="shared" ca="1" si="1539"/>
        <v>0</v>
      </c>
      <c r="GK199" s="125">
        <f t="shared" ca="1" si="1539"/>
        <v>0</v>
      </c>
      <c r="GL199" s="125">
        <f t="shared" ca="1" si="1539"/>
        <v>0</v>
      </c>
      <c r="GM199" s="125">
        <f t="shared" ca="1" si="1539"/>
        <v>0</v>
      </c>
      <c r="GN199" s="125">
        <f t="shared" ca="1" si="1539"/>
        <v>0</v>
      </c>
      <c r="GO199" s="125">
        <f t="shared" ca="1" si="1539"/>
        <v>0</v>
      </c>
      <c r="GP199" s="125">
        <f t="shared" ca="1" si="1539"/>
        <v>0</v>
      </c>
      <c r="GQ199" s="125">
        <f t="shared" ca="1" si="1539"/>
        <v>0</v>
      </c>
      <c r="GR199" s="125">
        <f t="shared" ca="1" si="1539"/>
        <v>0</v>
      </c>
      <c r="GS199" s="125">
        <f t="shared" ca="1" si="1539"/>
        <v>0</v>
      </c>
      <c r="GT199" s="125">
        <f t="shared" ca="1" si="1539"/>
        <v>0</v>
      </c>
      <c r="GU199" s="125">
        <f t="shared" ca="1" si="1539"/>
        <v>0</v>
      </c>
      <c r="GV199" s="125">
        <f t="shared" ca="1" si="1539"/>
        <v>0</v>
      </c>
      <c r="GW199" s="124">
        <f t="shared" ref="GW199:HL214" ca="1" si="1593">IF(AND($K199=GW$9,$N199=GW$11,$AB199=GW$8,$AI199=GW$12),INDEX(i.FS_Strategy,$AC199+1,$AB199),0)</f>
        <v>0</v>
      </c>
      <c r="GX199" s="124">
        <f t="shared" ca="1" si="1593"/>
        <v>0</v>
      </c>
      <c r="GY199" s="124">
        <f t="shared" ca="1" si="1593"/>
        <v>0</v>
      </c>
      <c r="GZ199" s="124">
        <f t="shared" ca="1" si="1593"/>
        <v>0</v>
      </c>
      <c r="HA199" s="124">
        <f t="shared" ca="1" si="1593"/>
        <v>0</v>
      </c>
      <c r="HB199" s="124">
        <f t="shared" ca="1" si="1593"/>
        <v>0</v>
      </c>
      <c r="HC199" s="124">
        <f t="shared" ca="1" si="1593"/>
        <v>0</v>
      </c>
      <c r="HD199" s="124">
        <f t="shared" ca="1" si="1593"/>
        <v>0</v>
      </c>
      <c r="HE199" s="124">
        <f t="shared" ca="1" si="1593"/>
        <v>0</v>
      </c>
      <c r="HF199" s="124">
        <f t="shared" ca="1" si="1593"/>
        <v>0</v>
      </c>
      <c r="HG199" s="124">
        <f t="shared" ca="1" si="1593"/>
        <v>0</v>
      </c>
      <c r="HH199" s="124">
        <f t="shared" ca="1" si="1593"/>
        <v>0</v>
      </c>
      <c r="HI199" s="124">
        <f t="shared" ca="1" si="1593"/>
        <v>0</v>
      </c>
      <c r="HJ199" s="124">
        <f t="shared" ca="1" si="1593"/>
        <v>0</v>
      </c>
      <c r="HK199" s="124">
        <f t="shared" ca="1" si="1593"/>
        <v>0</v>
      </c>
      <c r="HL199" s="124">
        <f t="shared" ca="1" si="1593"/>
        <v>0</v>
      </c>
      <c r="HM199" s="124">
        <f t="shared" ca="1" si="1541"/>
        <v>0</v>
      </c>
      <c r="HN199" s="124">
        <f t="shared" ca="1" si="1541"/>
        <v>0</v>
      </c>
      <c r="HO199" s="554">
        <f t="shared" ca="1" si="1542"/>
        <v>0</v>
      </c>
      <c r="HP199" s="554">
        <f t="shared" ca="1" si="1542"/>
        <v>0</v>
      </c>
      <c r="HQ199" s="554">
        <f t="shared" ca="1" si="1542"/>
        <v>0</v>
      </c>
      <c r="HR199" s="125">
        <f t="shared" ca="1" si="1543"/>
        <v>0</v>
      </c>
      <c r="HS199" s="125">
        <f t="shared" ca="1" si="1543"/>
        <v>0</v>
      </c>
      <c r="HT199" s="125">
        <f t="shared" ca="1" si="1543"/>
        <v>0</v>
      </c>
      <c r="HU199" s="125">
        <f t="shared" ca="1" si="1543"/>
        <v>0</v>
      </c>
      <c r="HV199" s="125">
        <f t="shared" ca="1" si="1543"/>
        <v>0</v>
      </c>
      <c r="HW199" s="125">
        <f t="shared" ca="1" si="1543"/>
        <v>0</v>
      </c>
      <c r="HX199" s="125">
        <f t="shared" ca="1" si="1543"/>
        <v>0</v>
      </c>
      <c r="HY199" s="125">
        <f t="shared" ca="1" si="1543"/>
        <v>0</v>
      </c>
      <c r="HZ199" s="125">
        <f t="shared" ca="1" si="1543"/>
        <v>0</v>
      </c>
      <c r="IA199" s="125">
        <f t="shared" ca="1" si="1543"/>
        <v>0</v>
      </c>
      <c r="IB199" s="125">
        <f t="shared" ca="1" si="1543"/>
        <v>0</v>
      </c>
      <c r="IC199" s="125">
        <f t="shared" ca="1" si="1543"/>
        <v>0</v>
      </c>
      <c r="ID199" s="125">
        <f t="shared" ca="1" si="1543"/>
        <v>0</v>
      </c>
      <c r="IE199" s="5">
        <f t="shared" ca="1" si="1544"/>
        <v>67</v>
      </c>
      <c r="IF199" s="9"/>
      <c r="IG199" s="5">
        <f t="shared" ca="1" si="1545"/>
        <v>1</v>
      </c>
      <c r="IH199" s="5" t="b">
        <f t="shared" ca="1" si="1545"/>
        <v>0</v>
      </c>
      <c r="II199" s="19">
        <f t="shared" ca="1" si="1546"/>
        <v>0</v>
      </c>
      <c r="IJ199" s="5">
        <f t="shared" ca="1" si="1545"/>
        <v>55</v>
      </c>
      <c r="IK199" s="5" cm="1">
        <f t="array" ref="IK199">INDEX(i.pi_yatf,$X199+1,IK$7)</f>
        <v>1</v>
      </c>
      <c r="IL199" s="19">
        <f t="shared" ca="1" si="1577"/>
        <v>0</v>
      </c>
      <c r="IM199" s="19">
        <f t="shared" ca="1" si="1577"/>
        <v>0</v>
      </c>
      <c r="IN199" s="19">
        <f t="shared" ca="1" si="1577"/>
        <v>0</v>
      </c>
      <c r="IO199" s="19">
        <f t="shared" ca="1" si="1577"/>
        <v>0</v>
      </c>
      <c r="IP199" s="19">
        <f t="shared" ca="1" si="1577"/>
        <v>0</v>
      </c>
      <c r="IQ199" s="19">
        <f t="shared" ca="1" si="1577"/>
        <v>0</v>
      </c>
      <c r="IR199" s="19">
        <f t="shared" ca="1" si="1577"/>
        <v>0</v>
      </c>
      <c r="IS199" s="19">
        <f t="shared" ca="1" si="1577"/>
        <v>0</v>
      </c>
      <c r="IT199" s="19">
        <f t="shared" ca="1" si="1577"/>
        <v>0</v>
      </c>
      <c r="IU199" s="19">
        <f t="shared" ca="1" si="1577"/>
        <v>0</v>
      </c>
      <c r="IV199" s="19">
        <f t="shared" ca="1" si="1577"/>
        <v>0</v>
      </c>
      <c r="IW199" s="19">
        <f t="shared" ca="1" si="1577"/>
        <v>0</v>
      </c>
      <c r="IX199" s="19">
        <f t="shared" ca="1" si="1577"/>
        <v>0</v>
      </c>
      <c r="IY199" s="19">
        <f t="shared" ca="1" si="1577"/>
        <v>0</v>
      </c>
      <c r="IZ199" s="19">
        <f t="shared" ca="1" si="1577"/>
        <v>0</v>
      </c>
      <c r="JA199" s="19">
        <f t="shared" ca="1" si="1577"/>
        <v>0</v>
      </c>
      <c r="JB199" s="19">
        <f t="shared" ca="1" si="1577"/>
        <v>0</v>
      </c>
      <c r="JC199" s="19">
        <f t="shared" ca="1" si="1577"/>
        <v>0</v>
      </c>
      <c r="JD199" s="19">
        <f t="shared" ca="1" si="1577"/>
        <v>0</v>
      </c>
      <c r="JE199" s="19">
        <f t="shared" ca="1" si="1577"/>
        <v>0</v>
      </c>
      <c r="JF199" s="19">
        <f t="shared" ca="1" si="1577"/>
        <v>0</v>
      </c>
      <c r="JG199" s="19">
        <f t="shared" ca="1" si="1577"/>
        <v>1</v>
      </c>
      <c r="JH199" s="19">
        <f t="shared" ca="1" si="1577"/>
        <v>0</v>
      </c>
      <c r="JI199" s="19">
        <f t="shared" ca="1" si="1577"/>
        <v>1</v>
      </c>
      <c r="JJ199" s="9"/>
      <c r="JK199" s="5" t="b">
        <f t="shared" ca="1" si="1548"/>
        <v>0</v>
      </c>
      <c r="JL199" s="477" t="b">
        <v>0</v>
      </c>
      <c r="JM199" s="477">
        <v>12</v>
      </c>
      <c r="JN199" s="5" t="b">
        <f t="shared" ca="1" si="1549"/>
        <v>0</v>
      </c>
      <c r="JO199" s="5" t="b">
        <f t="shared" ca="1" si="1549"/>
        <v>0</v>
      </c>
      <c r="JP199" s="5" t="b">
        <f t="shared" ca="1" si="1549"/>
        <v>1</v>
      </c>
      <c r="JQ199" s="144">
        <f t="shared" ca="1" si="1550"/>
        <v>1</v>
      </c>
      <c r="JR199" s="144">
        <f t="shared" ca="1" si="1550"/>
        <v>1</v>
      </c>
      <c r="JS199" s="5" t="b">
        <f t="shared" ca="1" si="1551"/>
        <v>0</v>
      </c>
      <c r="JT199" s="5" t="b">
        <f t="shared" ca="1" si="1551"/>
        <v>1</v>
      </c>
      <c r="JU199" s="5" t="b">
        <f t="shared" ca="1" si="1551"/>
        <v>1</v>
      </c>
      <c r="JV199" s="5" t="b">
        <f t="shared" ca="1" si="1551"/>
        <v>0</v>
      </c>
      <c r="JW199" s="5">
        <f t="shared" ca="1" si="1552"/>
        <v>1</v>
      </c>
      <c r="JX199" s="5">
        <f t="shared" ca="1" si="1552"/>
        <v>0</v>
      </c>
      <c r="JY199" s="5" t="b">
        <f t="shared" ca="1" si="1553"/>
        <v>0</v>
      </c>
      <c r="JZ199" s="5" t="str" cm="1">
        <f t="array" aca="1" ref="JZ199" ca="1">IF(OR(KA199:KH199&lt;&gt;"-"),TRUE,"-")</f>
        <v>-</v>
      </c>
      <c r="KA199" s="19" t="str">
        <f t="shared" ca="1" si="1554"/>
        <v>-</v>
      </c>
      <c r="KB199" s="19" t="str">
        <f t="shared" ca="1" si="1554"/>
        <v>-</v>
      </c>
      <c r="KC199" s="19" t="str">
        <f t="shared" ca="1" si="1554"/>
        <v>-</v>
      </c>
      <c r="KD199" s="19" t="str">
        <f t="shared" ca="1" si="1554"/>
        <v>-</v>
      </c>
      <c r="KE199" s="19" t="str">
        <f t="shared" ca="1" si="1554"/>
        <v>-</v>
      </c>
      <c r="KF199" s="19" t="str">
        <f t="shared" ca="1" si="1554"/>
        <v>-</v>
      </c>
      <c r="KG199" s="19" t="str">
        <f t="shared" ca="1" si="1554"/>
        <v>-</v>
      </c>
      <c r="KH199" s="19" t="str">
        <f t="shared" ca="1" si="1554"/>
        <v>-</v>
      </c>
      <c r="KI199" s="5" t="b">
        <f t="array" aca="1" ref="KI199" ca="1">IF(OR(KJ199:KP199&lt;&gt;"-"),TRUE,"-")</f>
        <v>1</v>
      </c>
      <c r="KJ199" s="19">
        <f t="shared" ca="1" si="1555"/>
        <v>0</v>
      </c>
      <c r="KK199" s="19" t="str">
        <f t="shared" ca="1" si="1555"/>
        <v>-</v>
      </c>
      <c r="KL199" s="19">
        <f t="shared" ca="1" si="1555"/>
        <v>999999</v>
      </c>
      <c r="KM199" s="19">
        <f t="shared" ca="1" si="1555"/>
        <v>999999</v>
      </c>
      <c r="KN199" s="19">
        <f t="shared" ca="1" si="1555"/>
        <v>999999</v>
      </c>
      <c r="KO199" s="19">
        <f t="shared" ca="1" si="1555"/>
        <v>999999</v>
      </c>
      <c r="KP199" s="19">
        <f t="shared" ca="1" si="1555"/>
        <v>999999</v>
      </c>
      <c r="KQ199" s="19" t="str">
        <f t="shared" ca="1" si="1555"/>
        <v>-</v>
      </c>
      <c r="KR199" s="19" t="str">
        <f t="shared" ca="1" si="1555"/>
        <v>-</v>
      </c>
      <c r="KS199" s="19" t="str">
        <f t="shared" ca="1" si="1555"/>
        <v>-</v>
      </c>
      <c r="KT199" s="19" t="b">
        <f t="shared" ca="1" si="1556"/>
        <v>1</v>
      </c>
      <c r="KU199" s="19">
        <f t="shared" ca="1" si="1556"/>
        <v>0</v>
      </c>
      <c r="KV199" s="5" t="str">
        <f t="shared" ca="1" si="1557"/>
        <v>-</v>
      </c>
      <c r="KW199" s="5" t="str">
        <f t="shared" ca="1" si="1557"/>
        <v>-</v>
      </c>
      <c r="KX199" s="5" t="str">
        <f t="shared" ca="1" si="1557"/>
        <v>-</v>
      </c>
      <c r="KY199" s="5" t="str">
        <f t="shared" ca="1" si="1557"/>
        <v>-</v>
      </c>
      <c r="KZ199" s="19" t="str">
        <f t="shared" ca="1" si="1558"/>
        <v>-</v>
      </c>
      <c r="LA199" s="19" t="str">
        <f t="shared" ca="1" si="1558"/>
        <v>-</v>
      </c>
      <c r="LB199" s="19" t="str">
        <f t="shared" ca="1" si="1558"/>
        <v>-</v>
      </c>
      <c r="LC199" s="19" t="str">
        <f t="shared" ca="1" si="1558"/>
        <v>-</v>
      </c>
      <c r="LD199" s="19" t="str">
        <f t="shared" ca="1" si="1558"/>
        <v>-</v>
      </c>
      <c r="LE199" s="19" t="str">
        <f t="shared" ca="1" si="1558"/>
        <v>-</v>
      </c>
      <c r="LF199" s="19" t="str">
        <f t="shared" ca="1" si="1558"/>
        <v>-</v>
      </c>
      <c r="LG199" s="5" t="str">
        <f t="shared" ca="1" si="1559"/>
        <v>-</v>
      </c>
      <c r="LH199" s="5">
        <f t="shared" ca="1" si="1559"/>
        <v>500</v>
      </c>
      <c r="LI199" s="5">
        <f t="shared" ca="1" si="1559"/>
        <v>500</v>
      </c>
      <c r="LJ199" s="5" t="str">
        <f t="shared" ca="1" si="1559"/>
        <v>-</v>
      </c>
      <c r="LK199" s="5" t="str" cm="1">
        <f t="array" aca="1" ref="LK199" ca="1">INDEX(i.meatgrid,$Q199,LK$7)</f>
        <v>-</v>
      </c>
      <c r="LL199" s="5" t="str">
        <f t="shared" ca="1" si="1559"/>
        <v>-</v>
      </c>
      <c r="LM199" s="5">
        <f t="shared" ca="1" si="1560"/>
        <v>1</v>
      </c>
      <c r="LN199" s="9"/>
      <c r="LO199" s="19">
        <f t="shared" ca="1" si="1558"/>
        <v>70</v>
      </c>
      <c r="LP199" s="19">
        <f t="shared" ca="1" si="1561"/>
        <v>50</v>
      </c>
      <c r="LQ199" s="19">
        <f t="shared" ca="1" si="1561"/>
        <v>80</v>
      </c>
      <c r="LR199" s="19">
        <f t="shared" ca="1" si="1561"/>
        <v>50</v>
      </c>
      <c r="LS199" s="5" t="b" cm="1">
        <f t="array" aca="1" ref="LS199" ca="1">INDEX(i.meatgrid,$Q199,LS$7)</f>
        <v>0</v>
      </c>
      <c r="LT199" s="5" t="b" cm="1">
        <f t="array" aca="1" ref="LT199" ca="1">INDEX(i.meatgrid,$Q199,LT$7)</f>
        <v>0</v>
      </c>
      <c r="LU199" s="5" t="str" cm="1">
        <f t="array" aca="1" ref="LU199" ca="1">INDEX(i.meatgrid,$Q199,LU$7)</f>
        <v>-</v>
      </c>
      <c r="LV199" s="5" cm="1">
        <f t="array" aca="1" ref="LV199" ca="1">INDEX(i.meatgrid,$Q199,LV$7)</f>
        <v>40</v>
      </c>
      <c r="LW199" s="5">
        <f t="shared" si="1562"/>
        <v>1</v>
      </c>
      <c r="LX199" s="5">
        <f t="shared" si="1563"/>
        <v>1</v>
      </c>
      <c r="LY199" s="5" cm="1">
        <f t="array" aca="1" ref="LY199" ca="1">INDEX(i.meatgrid,$Q199,LY$7)</f>
        <v>1</v>
      </c>
      <c r="LZ199" s="5" cm="1">
        <f t="array" aca="1" ref="LZ199" ca="1">INDEX(i.meatgrid,$Q199,LZ$7)</f>
        <v>0</v>
      </c>
      <c r="MA199" s="5" cm="1">
        <f t="array" aca="1" ref="MA199" ca="1">INDEX(i.meatgrid,$Q199,MA$7)</f>
        <v>0</v>
      </c>
      <c r="MB199" s="5" cm="1">
        <f t="array" aca="1" ref="MB199" ca="1">INDEX(i.meatgrid,$Q199,MB$7)</f>
        <v>0</v>
      </c>
      <c r="MC199" s="5" cm="1">
        <f t="array" aca="1" ref="MC199" ca="1">INDEX(i.meatgrid,$Q199,MC$7)</f>
        <v>0</v>
      </c>
      <c r="MD199" s="5" cm="1">
        <f t="array" aca="1" ref="MD199" ca="1">INDEX(i.meatgrid,$Q199,MD$7)</f>
        <v>1</v>
      </c>
      <c r="ME199" s="5" cm="1">
        <f t="array" aca="1" ref="ME199" ca="1">INDEX(i.meatgrid,$Q199,ME$7)</f>
        <v>1</v>
      </c>
      <c r="MF199" s="5" cm="1">
        <f t="array" aca="1" ref="MF199" ca="1">INDEX(i.meatgrid,$Q199,MF$7)</f>
        <v>1</v>
      </c>
      <c r="MG199" s="5">
        <f t="shared" si="1564"/>
        <v>1</v>
      </c>
      <c r="MH199" s="9"/>
      <c r="MI199" s="19" t="b">
        <f t="shared" ref="MI199:MX214" ca="1" si="1594">OFFSET(MI$5,$B199,0)</f>
        <v>0</v>
      </c>
      <c r="MJ199" s="19" t="b">
        <f t="shared" ca="1" si="1594"/>
        <v>0</v>
      </c>
      <c r="MK199" s="19">
        <f t="shared" ca="1" si="1594"/>
        <v>1</v>
      </c>
      <c r="ML199" s="19">
        <f t="shared" ca="1" si="1594"/>
        <v>0.75</v>
      </c>
      <c r="MM199" s="19">
        <f t="shared" ca="1" si="1594"/>
        <v>0.75</v>
      </c>
      <c r="MN199" s="19">
        <f t="shared" ca="1" si="1594"/>
        <v>0.8</v>
      </c>
      <c r="MO199" s="19">
        <f t="shared" ca="1" si="1594"/>
        <v>0.82499999999999996</v>
      </c>
      <c r="MP199" s="19">
        <f t="shared" ca="1" si="1594"/>
        <v>0.875</v>
      </c>
      <c r="MQ199" s="19">
        <f t="shared" ca="1" si="1594"/>
        <v>0.9</v>
      </c>
      <c r="MR199" s="19">
        <f t="shared" ca="1" si="1594"/>
        <v>1</v>
      </c>
      <c r="MS199" s="19">
        <f t="shared" ca="1" si="1594"/>
        <v>0.875</v>
      </c>
      <c r="MT199" s="19" t="b">
        <f t="shared" ca="1" si="1594"/>
        <v>1</v>
      </c>
      <c r="MU199" s="19">
        <f t="shared" ca="1" si="1594"/>
        <v>74.989999999999995</v>
      </c>
      <c r="MV199" s="19" t="str">
        <f t="shared" ca="1" si="1594"/>
        <v>-</v>
      </c>
      <c r="MW199" s="19" t="str">
        <f t="shared" ca="1" si="1594"/>
        <v>-</v>
      </c>
      <c r="MX199" s="19" t="str">
        <f t="shared" ca="1" si="1594"/>
        <v>-</v>
      </c>
      <c r="MY199" s="19" t="str">
        <f t="shared" ca="1" si="1576"/>
        <v>-</v>
      </c>
      <c r="MZ199" s="19" t="str">
        <f t="shared" ca="1" si="1576"/>
        <v>-</v>
      </c>
      <c r="NA199" s="19" t="str">
        <f t="shared" ca="1" si="1576"/>
        <v>-</v>
      </c>
      <c r="NB199" s="19" t="str">
        <f t="shared" ca="1" si="1573"/>
        <v>-</v>
      </c>
      <c r="NC199" s="19">
        <f t="shared" ca="1" si="1573"/>
        <v>36.99</v>
      </c>
      <c r="ND199" s="19">
        <f t="shared" ca="1" si="1573"/>
        <v>36.99</v>
      </c>
      <c r="NE199" s="19" t="str">
        <f t="shared" ca="1" si="1573"/>
        <v>-</v>
      </c>
      <c r="NF199" s="19" t="str">
        <f t="shared" ca="1" si="1573"/>
        <v>-</v>
      </c>
      <c r="NG199" s="19" t="str">
        <f t="shared" ca="1" si="1573"/>
        <v>-</v>
      </c>
      <c r="NH199" s="19" t="str">
        <f t="shared" ca="1" si="1573"/>
        <v>-</v>
      </c>
      <c r="NI199" s="19" t="str">
        <f t="shared" ca="1" si="1573"/>
        <v>-</v>
      </c>
      <c r="NJ199" s="19">
        <f t="shared" ca="1" si="1573"/>
        <v>49.99</v>
      </c>
      <c r="NK199" s="19">
        <f t="shared" ca="1" si="1573"/>
        <v>49.99</v>
      </c>
      <c r="NL199" s="19">
        <f t="shared" ca="1" si="1573"/>
        <v>49.99</v>
      </c>
      <c r="NM199" s="19">
        <f t="shared" ca="1" si="1573"/>
        <v>49.99</v>
      </c>
      <c r="NN199" s="19">
        <f t="shared" ca="1" si="1573"/>
        <v>49.99</v>
      </c>
      <c r="NO199" s="19">
        <f t="shared" ca="1" si="1573"/>
        <v>49.99</v>
      </c>
      <c r="NP199" s="19">
        <f t="shared" ca="1" si="1573"/>
        <v>49.99</v>
      </c>
      <c r="NQ199" s="19">
        <f t="shared" ca="1" si="1573"/>
        <v>49.99</v>
      </c>
      <c r="NR199" s="19">
        <f t="shared" ca="1" si="1574"/>
        <v>412.99</v>
      </c>
      <c r="NS199" s="19">
        <f t="shared" ca="1" si="1574"/>
        <v>412.99</v>
      </c>
      <c r="NT199" s="19" t="str">
        <f t="shared" ca="1" si="1574"/>
        <v>-</v>
      </c>
      <c r="NU199" s="19" t="str">
        <f t="shared" ca="1" si="1574"/>
        <v>-</v>
      </c>
      <c r="NV199" s="19" t="str">
        <f t="shared" ca="1" si="1574"/>
        <v>-</v>
      </c>
      <c r="NW199" s="19" t="str">
        <f t="shared" ca="1" si="1574"/>
        <v>-</v>
      </c>
      <c r="NX199" s="19" t="str">
        <f t="shared" ca="1" si="1574"/>
        <v>-</v>
      </c>
      <c r="NY199" s="19">
        <f t="shared" ca="1" si="1574"/>
        <v>6.8900000000000006</v>
      </c>
      <c r="NZ199" s="19">
        <f t="shared" ca="1" si="1574"/>
        <v>6.8900000000000006</v>
      </c>
      <c r="OA199" s="19">
        <f t="shared" ca="1" si="1574"/>
        <v>6.8900000000000006</v>
      </c>
      <c r="OB199" s="19">
        <f t="shared" ca="1" si="1574"/>
        <v>6.8900000000000006</v>
      </c>
      <c r="OC199" s="19">
        <f t="shared" ca="1" si="1574"/>
        <v>6.8900000000000006</v>
      </c>
      <c r="OD199" s="19">
        <f t="shared" ca="1" si="1574"/>
        <v>6.8900000000000006</v>
      </c>
      <c r="OE199" s="19">
        <f t="shared" ca="1" si="1574"/>
        <v>6.8900000000000006</v>
      </c>
      <c r="OF199" s="19">
        <f t="shared" ca="1" si="1574"/>
        <v>6.8900000000000006</v>
      </c>
      <c r="OG199" s="19">
        <f t="shared" ca="1" si="1574"/>
        <v>346.99</v>
      </c>
      <c r="OH199" s="19">
        <f t="shared" ca="1" si="1575"/>
        <v>346.99</v>
      </c>
      <c r="OI199" s="19" t="str">
        <f t="shared" ca="1" si="1575"/>
        <v>-</v>
      </c>
      <c r="OJ199" s="19" t="str">
        <f t="shared" ca="1" si="1575"/>
        <v>-</v>
      </c>
      <c r="OK199" s="19" t="str">
        <f t="shared" ca="1" si="1575"/>
        <v>-</v>
      </c>
      <c r="OL199" s="19" t="str">
        <f t="shared" ca="1" si="1575"/>
        <v>-</v>
      </c>
      <c r="OM199" s="19" t="str">
        <f t="shared" ca="1" si="1575"/>
        <v>-</v>
      </c>
      <c r="ON199" s="19">
        <f t="shared" ca="1" si="1575"/>
        <v>0</v>
      </c>
      <c r="OO199" s="24">
        <v>0</v>
      </c>
    </row>
    <row r="200" spans="1:405" outlineLevel="1">
      <c r="A200" s="21">
        <f t="shared" si="158"/>
        <v>195</v>
      </c>
      <c r="B200" s="21">
        <f t="shared" si="1567"/>
        <v>19</v>
      </c>
      <c r="C200">
        <v>112</v>
      </c>
      <c r="D200" s="144" t="str">
        <f t="shared" ca="1" si="1512"/>
        <v>GSM</v>
      </c>
      <c r="E200" t="b">
        <v>0</v>
      </c>
      <c r="F200" t="b">
        <v>0</v>
      </c>
      <c r="G200" t="b">
        <f t="shared" si="1587"/>
        <v>0</v>
      </c>
      <c r="H200" s="237">
        <f t="shared" ca="1" si="1569"/>
        <v>2</v>
      </c>
      <c r="I200" s="237">
        <f t="shared" ca="1" si="1569"/>
        <v>1</v>
      </c>
      <c r="J200" s="237" t="str">
        <f t="shared" ca="1" si="1569"/>
        <v/>
      </c>
      <c r="K200" s="237">
        <f t="shared" ca="1" si="1569"/>
        <v>2</v>
      </c>
      <c r="L200" s="237">
        <f t="shared" ca="1" si="1569"/>
        <v>2</v>
      </c>
      <c r="M200" s="237">
        <f t="shared" ca="1" si="1569"/>
        <v>2</v>
      </c>
      <c r="N200" s="237">
        <f t="shared" ca="1" si="1569"/>
        <v>3</v>
      </c>
      <c r="O200" s="237">
        <f t="shared" ca="1" si="1570"/>
        <v>1</v>
      </c>
      <c r="P200" s="237">
        <f t="shared" ca="1" si="1570"/>
        <v>1</v>
      </c>
      <c r="Q200" s="237">
        <f t="shared" ca="1" si="1570"/>
        <v>5</v>
      </c>
      <c r="R200" s="29">
        <v>1</v>
      </c>
      <c r="S200" s="29">
        <v>2</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513"/>
        <v>2</v>
      </c>
      <c r="AH200" s="5">
        <f t="shared" ca="1" si="1513"/>
        <v>0</v>
      </c>
      <c r="AI200" s="5">
        <f t="shared" ca="1" si="1514"/>
        <v>1</v>
      </c>
      <c r="AJ200" s="218"/>
      <c r="AK200" s="218"/>
      <c r="AL200" s="366" t="str">
        <f ca="1">TEXT(LEFT(OFFSET(AL200,-1,0),5)+1,"00000")&amp;MID(OFFSET(AL200,-1,0),6,FIND(" ",OFFSET(AL200,-1,0),7)-5)
&amp; $D200           &amp; " Day"&amp;INDEX(i.DOY,$N200,1)              &amp; IF($IG200=0," FWM","")&amp;IF($IG200=1," MWM","")&amp;IF($IG200=5," Mat","")&amp;IF($IH200=TRUE,"&amp;BBT","    ")
&amp;INDEX(DataMaster!$B$98:$B$104,$Q200,0)    &amp;IF(JL200," SR"&amp;JM200,"")&amp; " WP"&amp;TEXT($LW200*100,"000p")           &amp; " MP"&amp;TEXT($LX200*100,"000p")           &amp; " GP"&amp;TEXT($MG200*100,"000p")
&amp; " (F"&amp;3+COUNTIF($CV200:$CY200,TRUE)&amp;3&amp;"N"&amp;$DM200&amp;$DN200&amp;")"</f>
        <v>00011 DSP_ashley_lw GSM Day204 MWM    Air SR12 WP100p MP075p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515"/>
        <v>0</v>
      </c>
      <c r="AY200" s="5" t="str">
        <f t="shared" ca="1" si="1515"/>
        <v>-</v>
      </c>
      <c r="AZ200" s="5" t="b">
        <f t="shared" ca="1" si="1515"/>
        <v>0</v>
      </c>
      <c r="BA200" s="5" t="b">
        <f t="shared" ca="1" si="1515"/>
        <v>1</v>
      </c>
      <c r="BB200" s="5" t="b">
        <f t="shared" ca="1" si="1515"/>
        <v>1</v>
      </c>
      <c r="BC200" s="144">
        <f t="shared" ca="1" si="1515"/>
        <v>0</v>
      </c>
      <c r="BD200" s="19" t="b">
        <f t="shared" ca="1" si="1516"/>
        <v>1</v>
      </c>
      <c r="BE200" s="9"/>
      <c r="BF200" s="5" t="str">
        <f t="shared" ca="1" si="1517"/>
        <v>-</v>
      </c>
      <c r="BG200" s="19" t="str">
        <f t="shared" ca="1" si="1518"/>
        <v>-</v>
      </c>
      <c r="BH200" s="19" t="str">
        <f t="shared" ca="1" si="1518"/>
        <v>-</v>
      </c>
      <c r="BI200" s="19" t="str">
        <f t="shared" ca="1" si="1518"/>
        <v>-</v>
      </c>
      <c r="BJ200" s="5" t="str">
        <f t="shared" ca="1" si="1519"/>
        <v>-</v>
      </c>
      <c r="BK200" s="19" t="str">
        <f t="shared" ca="1" si="1520"/>
        <v>-</v>
      </c>
      <c r="BL200" s="5" t="str">
        <f t="shared" ca="1" si="1521"/>
        <v>-</v>
      </c>
      <c r="BM200" s="19" t="str">
        <f t="shared" ca="1" si="1522"/>
        <v>-</v>
      </c>
      <c r="BN200" s="19" t="str">
        <f t="shared" ca="1" si="1522"/>
        <v>-</v>
      </c>
      <c r="BO200" s="19" t="str">
        <f t="shared" ca="1" si="1522"/>
        <v>-</v>
      </c>
      <c r="BP200" s="5" t="str">
        <f t="shared" ca="1" si="1523"/>
        <v>-</v>
      </c>
      <c r="BQ200" s="9"/>
      <c r="BR200" s="5" t="b">
        <f t="shared" ca="1" si="1524"/>
        <v>0</v>
      </c>
      <c r="BS200" s="5" t="str">
        <f t="shared" ca="1" si="1525"/>
        <v>-</v>
      </c>
      <c r="BT200" s="5" t="str">
        <f t="shared" ca="1" si="1526"/>
        <v>-</v>
      </c>
      <c r="BU200" s="5" t="str">
        <f t="shared" ca="1" si="1526"/>
        <v>-</v>
      </c>
      <c r="BV200" s="5" t="str">
        <f t="shared" ca="1" si="1526"/>
        <v>-</v>
      </c>
      <c r="BW200" s="5" t="str">
        <f t="shared" ca="1" si="1526"/>
        <v>-</v>
      </c>
      <c r="BX200" s="5" t="str">
        <f t="shared" ca="1" si="1526"/>
        <v>-</v>
      </c>
      <c r="BY200" s="5" t="str">
        <f t="shared" ca="1" si="1526"/>
        <v>-</v>
      </c>
      <c r="BZ200" s="5" t="str">
        <f t="shared" ca="1" si="1526"/>
        <v>-</v>
      </c>
      <c r="CA200" s="5" t="str">
        <f t="shared" ca="1" si="1526"/>
        <v>-</v>
      </c>
      <c r="CB200" s="9"/>
      <c r="CC200" s="237" t="b">
        <f t="shared" ca="1" si="1571"/>
        <v>1</v>
      </c>
      <c r="CD200" s="237" t="b">
        <f t="shared" ca="1" si="1571"/>
        <v>1</v>
      </c>
      <c r="CE200" s="237" t="b">
        <f t="shared" ca="1" si="1571"/>
        <v>1</v>
      </c>
      <c r="CF200" s="12">
        <v>203</v>
      </c>
      <c r="CG200" s="144" t="b">
        <f t="shared" ca="1" si="1588"/>
        <v>0</v>
      </c>
      <c r="CH200" s="12" t="s">
        <v>34</v>
      </c>
      <c r="CI200" s="19" t="str">
        <f t="shared" ca="1" si="1527"/>
        <v>-</v>
      </c>
      <c r="CJ200" s="19" t="str">
        <f t="shared" ca="1" si="1527"/>
        <v>-</v>
      </c>
      <c r="CK200" s="19" t="str">
        <f t="shared" ca="1" si="1527"/>
        <v>-</v>
      </c>
      <c r="CL200" s="19">
        <f t="shared" ca="1" si="1527"/>
        <v>1</v>
      </c>
      <c r="CM200" s="19">
        <f t="shared" ca="1" si="1527"/>
        <v>1</v>
      </c>
      <c r="CN200" s="9"/>
      <c r="CO200" s="444">
        <f t="shared" ca="1" si="1528"/>
        <v>652</v>
      </c>
      <c r="CP200" s="444">
        <f t="shared" ca="1" si="1528"/>
        <v>686</v>
      </c>
      <c r="CQ200" s="444">
        <f t="shared" ca="1" si="1528"/>
        <v>721</v>
      </c>
      <c r="CR200" s="152">
        <f t="shared" ca="1" si="1529"/>
        <v>378</v>
      </c>
      <c r="CS200" s="152">
        <f t="shared" ca="1" si="1529"/>
        <v>413</v>
      </c>
      <c r="CT200" s="152">
        <f t="shared" ca="1" si="1529"/>
        <v>448</v>
      </c>
      <c r="CU200" s="19" t="str">
        <f t="shared" ref="CU200:DJ216" ca="1" si="1595">OFFSET(CU$5,$B200,0)</f>
        <v>-</v>
      </c>
      <c r="CV200" s="19" t="str">
        <f t="shared" ca="1" si="1595"/>
        <v>-</v>
      </c>
      <c r="CW200" s="19" t="str">
        <f t="shared" ca="1" si="1595"/>
        <v>-</v>
      </c>
      <c r="CX200" s="19" t="str">
        <f t="shared" ca="1" si="1595"/>
        <v>-</v>
      </c>
      <c r="CY200" s="19" t="str">
        <f t="shared" ca="1" si="1595"/>
        <v>-</v>
      </c>
      <c r="CZ200" s="19" t="b">
        <f t="shared" ca="1" si="1595"/>
        <v>1</v>
      </c>
      <c r="DA200" s="19">
        <f t="shared" ca="1" si="1595"/>
        <v>0</v>
      </c>
      <c r="DB200" s="19">
        <f t="shared" ca="1" si="1595"/>
        <v>0</v>
      </c>
      <c r="DC200" s="19">
        <f t="shared" ca="1" si="1595"/>
        <v>0</v>
      </c>
      <c r="DD200" s="19">
        <f t="shared" ca="1" si="1595"/>
        <v>0</v>
      </c>
      <c r="DE200" s="19">
        <f t="shared" ca="1" si="1595"/>
        <v>0</v>
      </c>
      <c r="DF200" s="19">
        <f t="shared" ca="1" si="1595"/>
        <v>0</v>
      </c>
      <c r="DG200" s="19">
        <f t="shared" ca="1" si="1595"/>
        <v>0</v>
      </c>
      <c r="DH200" s="19">
        <f t="shared" ca="1" si="1595"/>
        <v>0</v>
      </c>
      <c r="DI200" s="19">
        <f t="shared" ca="1" si="1595"/>
        <v>0</v>
      </c>
      <c r="DJ200" s="19">
        <f t="shared" ca="1" si="1595"/>
        <v>0</v>
      </c>
      <c r="DK200" s="19">
        <f t="shared" ca="1" si="1581"/>
        <v>0</v>
      </c>
      <c r="DL200" s="19">
        <f t="shared" ca="1" si="1581"/>
        <v>0</v>
      </c>
      <c r="DM200" s="19">
        <f t="shared" ca="1" si="1581"/>
        <v>1</v>
      </c>
      <c r="DN200" s="19">
        <f t="shared" ca="1" si="1581"/>
        <v>1</v>
      </c>
      <c r="DO200" s="19">
        <f t="shared" ca="1" si="1581"/>
        <v>0</v>
      </c>
      <c r="DP200" s="19" t="str">
        <f t="shared" ca="1" si="1581"/>
        <v>-</v>
      </c>
      <c r="DQ200" s="19" t="str">
        <f t="shared" ca="1" si="1581"/>
        <v>-</v>
      </c>
      <c r="DR200" s="19" t="str">
        <f t="shared" ca="1" si="1581"/>
        <v>-</v>
      </c>
      <c r="DS200" s="19" t="str">
        <f t="shared" ca="1" si="1581"/>
        <v>-</v>
      </c>
      <c r="DT200" s="19" t="str">
        <f t="shared" ca="1" si="1581"/>
        <v>-</v>
      </c>
      <c r="DU200" s="19">
        <f t="shared" ca="1" si="1581"/>
        <v>0</v>
      </c>
      <c r="DV200" s="19" t="str">
        <f t="shared" ca="1" si="1581"/>
        <v>-</v>
      </c>
      <c r="DW200" s="19" t="str">
        <f t="shared" ca="1" si="1581"/>
        <v>-</v>
      </c>
      <c r="DX200" s="19" t="str">
        <f t="shared" ca="1" si="1581"/>
        <v>-</v>
      </c>
      <c r="DY200" s="19" t="str">
        <f t="shared" ca="1" si="1581"/>
        <v>-</v>
      </c>
      <c r="DZ200" s="19" t="str">
        <f t="shared" ca="1" si="1581"/>
        <v>-</v>
      </c>
      <c r="EA200" s="19" t="str">
        <f t="shared" ca="1" si="1581"/>
        <v>-</v>
      </c>
      <c r="EB200" s="19" t="str">
        <f t="shared" ca="1" si="1581"/>
        <v>-</v>
      </c>
      <c r="EC200" s="19" t="str">
        <f t="shared" ca="1" si="1581"/>
        <v>-</v>
      </c>
      <c r="ED200" s="19">
        <f t="shared" ca="1" si="1581"/>
        <v>0</v>
      </c>
      <c r="EE200" s="444">
        <f t="shared" ca="1" si="1532"/>
        <v>0</v>
      </c>
      <c r="EF200" s="444">
        <f t="shared" ca="1" si="1532"/>
        <v>0</v>
      </c>
      <c r="EG200" s="124">
        <f t="shared" ca="1" si="1590"/>
        <v>0</v>
      </c>
      <c r="EH200" s="124">
        <f t="shared" ca="1" si="1590"/>
        <v>0</v>
      </c>
      <c r="EI200" s="124">
        <f t="shared" ca="1" si="1590"/>
        <v>0</v>
      </c>
      <c r="EJ200" s="124">
        <f t="shared" ca="1" si="1590"/>
        <v>0</v>
      </c>
      <c r="EK200" s="124">
        <f t="shared" ca="1" si="1590"/>
        <v>0</v>
      </c>
      <c r="EL200" s="124">
        <f t="shared" ca="1" si="1590"/>
        <v>0</v>
      </c>
      <c r="EM200" s="124">
        <f t="shared" ca="1" si="1590"/>
        <v>0</v>
      </c>
      <c r="EN200" s="124">
        <f t="shared" ca="1" si="1590"/>
        <v>0</v>
      </c>
      <c r="EO200" s="124">
        <f t="shared" ca="1" si="1590"/>
        <v>0</v>
      </c>
      <c r="EP200" s="124">
        <f t="shared" ca="1" si="1590"/>
        <v>0</v>
      </c>
      <c r="EQ200" s="124">
        <f t="shared" ca="1" si="1590"/>
        <v>0</v>
      </c>
      <c r="ER200" s="124">
        <f t="shared" ca="1" si="1590"/>
        <v>0</v>
      </c>
      <c r="ES200" s="124">
        <f t="shared" ca="1" si="1590"/>
        <v>0</v>
      </c>
      <c r="ET200" s="124">
        <f t="shared" ca="1" si="1590"/>
        <v>0</v>
      </c>
      <c r="EU200" s="124">
        <f t="shared" ca="1" si="1590"/>
        <v>0</v>
      </c>
      <c r="EV200" s="124">
        <f t="shared" ca="1" si="1590"/>
        <v>0</v>
      </c>
      <c r="EW200" s="124">
        <f t="shared" ca="1" si="1534"/>
        <v>0</v>
      </c>
      <c r="EX200" s="124">
        <f t="shared" ca="1" si="1534"/>
        <v>0</v>
      </c>
      <c r="EY200" s="554">
        <f t="shared" ca="1" si="1591"/>
        <v>0</v>
      </c>
      <c r="EZ200" s="554">
        <f t="shared" ca="1" si="1591"/>
        <v>0</v>
      </c>
      <c r="FA200" s="554">
        <f t="shared" ca="1" si="1591"/>
        <v>0</v>
      </c>
      <c r="FB200" s="125">
        <f t="shared" ca="1" si="1591"/>
        <v>0</v>
      </c>
      <c r="FC200" s="125">
        <f t="shared" ca="1" si="1591"/>
        <v>0</v>
      </c>
      <c r="FD200" s="125">
        <f t="shared" ca="1" si="1591"/>
        <v>0</v>
      </c>
      <c r="FE200" s="125">
        <f t="shared" ca="1" si="1591"/>
        <v>0</v>
      </c>
      <c r="FF200" s="125">
        <f t="shared" ca="1" si="1591"/>
        <v>0</v>
      </c>
      <c r="FG200" s="125">
        <f t="shared" ca="1" si="1591"/>
        <v>0</v>
      </c>
      <c r="FH200" s="125">
        <f t="shared" ca="1" si="1591"/>
        <v>0</v>
      </c>
      <c r="FI200" s="125">
        <f t="shared" ca="1" si="1591"/>
        <v>0</v>
      </c>
      <c r="FJ200" s="125">
        <f t="shared" ca="1" si="1591"/>
        <v>0</v>
      </c>
      <c r="FK200" s="125">
        <f t="shared" ca="1" si="1591"/>
        <v>0</v>
      </c>
      <c r="FL200" s="125">
        <f t="shared" ca="1" si="1591"/>
        <v>0</v>
      </c>
      <c r="FM200" s="125">
        <f t="shared" ca="1" si="1591"/>
        <v>0</v>
      </c>
      <c r="FN200" s="125">
        <f t="shared" ca="1" si="1591"/>
        <v>0</v>
      </c>
      <c r="FO200" s="124">
        <f t="shared" ca="1" si="1592"/>
        <v>0</v>
      </c>
      <c r="FP200" s="124">
        <f t="shared" ca="1" si="1592"/>
        <v>0</v>
      </c>
      <c r="FQ200" s="124">
        <f t="shared" ca="1" si="1592"/>
        <v>0</v>
      </c>
      <c r="FR200" s="124">
        <f t="shared" ca="1" si="1592"/>
        <v>0</v>
      </c>
      <c r="FS200" s="124">
        <f t="shared" ca="1" si="1592"/>
        <v>0</v>
      </c>
      <c r="FT200" s="124">
        <f t="shared" ca="1" si="1592"/>
        <v>0</v>
      </c>
      <c r="FU200" s="124">
        <f t="shared" ca="1" si="1592"/>
        <v>0</v>
      </c>
      <c r="FV200" s="124">
        <f t="shared" ca="1" si="1592"/>
        <v>0</v>
      </c>
      <c r="FW200" s="124">
        <f t="shared" ca="1" si="1592"/>
        <v>0</v>
      </c>
      <c r="FX200" s="124">
        <f t="shared" ca="1" si="1592"/>
        <v>0</v>
      </c>
      <c r="FY200" s="124">
        <f t="shared" ca="1" si="1592"/>
        <v>0</v>
      </c>
      <c r="FZ200" s="124">
        <f t="shared" ca="1" si="1592"/>
        <v>0</v>
      </c>
      <c r="GA200" s="124">
        <f t="shared" ca="1" si="1592"/>
        <v>0</v>
      </c>
      <c r="GB200" s="124">
        <f t="shared" ca="1" si="1592"/>
        <v>0</v>
      </c>
      <c r="GC200" s="124">
        <f t="shared" ca="1" si="1592"/>
        <v>0</v>
      </c>
      <c r="GD200" s="124">
        <f t="shared" ca="1" si="1592"/>
        <v>0</v>
      </c>
      <c r="GE200" s="124">
        <f t="shared" ca="1" si="1537"/>
        <v>0</v>
      </c>
      <c r="GF200" s="124">
        <f t="shared" ca="1" si="1537"/>
        <v>0</v>
      </c>
      <c r="GG200" s="554">
        <f t="shared" ca="1" si="1538"/>
        <v>0</v>
      </c>
      <c r="GH200" s="554">
        <f t="shared" ca="1" si="1538"/>
        <v>0</v>
      </c>
      <c r="GI200" s="554">
        <f t="shared" ca="1" si="1538"/>
        <v>0</v>
      </c>
      <c r="GJ200" s="125">
        <f t="shared" ca="1" si="1539"/>
        <v>0</v>
      </c>
      <c r="GK200" s="125">
        <f t="shared" ca="1" si="1539"/>
        <v>0</v>
      </c>
      <c r="GL200" s="125">
        <f t="shared" ca="1" si="1539"/>
        <v>0</v>
      </c>
      <c r="GM200" s="125">
        <f t="shared" ca="1" si="1539"/>
        <v>0</v>
      </c>
      <c r="GN200" s="125">
        <f t="shared" ca="1" si="1539"/>
        <v>0</v>
      </c>
      <c r="GO200" s="125">
        <f t="shared" ca="1" si="1539"/>
        <v>0</v>
      </c>
      <c r="GP200" s="125">
        <f t="shared" ca="1" si="1539"/>
        <v>0</v>
      </c>
      <c r="GQ200" s="125">
        <f t="shared" ca="1" si="1539"/>
        <v>0</v>
      </c>
      <c r="GR200" s="125">
        <f t="shared" ca="1" si="1539"/>
        <v>0</v>
      </c>
      <c r="GS200" s="125">
        <f t="shared" ca="1" si="1539"/>
        <v>0</v>
      </c>
      <c r="GT200" s="125">
        <f t="shared" ca="1" si="1539"/>
        <v>0</v>
      </c>
      <c r="GU200" s="125">
        <f t="shared" ca="1" si="1539"/>
        <v>0</v>
      </c>
      <c r="GV200" s="125">
        <f t="shared" ca="1" si="1539"/>
        <v>0</v>
      </c>
      <c r="GW200" s="124">
        <f t="shared" ca="1" si="1593"/>
        <v>0</v>
      </c>
      <c r="GX200" s="124">
        <f t="shared" ca="1" si="1593"/>
        <v>0</v>
      </c>
      <c r="GY200" s="124">
        <f t="shared" ca="1" si="1593"/>
        <v>0</v>
      </c>
      <c r="GZ200" s="124">
        <f t="shared" ca="1" si="1593"/>
        <v>0</v>
      </c>
      <c r="HA200" s="124">
        <f t="shared" ca="1" si="1593"/>
        <v>0</v>
      </c>
      <c r="HB200" s="124">
        <f t="shared" ca="1" si="1593"/>
        <v>0</v>
      </c>
      <c r="HC200" s="124">
        <f t="shared" ca="1" si="1593"/>
        <v>0</v>
      </c>
      <c r="HD200" s="124">
        <f t="shared" ca="1" si="1593"/>
        <v>0</v>
      </c>
      <c r="HE200" s="124">
        <f t="shared" ca="1" si="1593"/>
        <v>0</v>
      </c>
      <c r="HF200" s="124">
        <f t="shared" ca="1" si="1593"/>
        <v>0</v>
      </c>
      <c r="HG200" s="124">
        <f t="shared" ca="1" si="1593"/>
        <v>0</v>
      </c>
      <c r="HH200" s="124">
        <f t="shared" ca="1" si="1593"/>
        <v>0</v>
      </c>
      <c r="HI200" s="124">
        <f t="shared" ca="1" si="1593"/>
        <v>0</v>
      </c>
      <c r="HJ200" s="124">
        <f t="shared" ca="1" si="1593"/>
        <v>0</v>
      </c>
      <c r="HK200" s="124">
        <f t="shared" ca="1" si="1593"/>
        <v>0</v>
      </c>
      <c r="HL200" s="124">
        <f t="shared" ca="1" si="1593"/>
        <v>0</v>
      </c>
      <c r="HM200" s="124">
        <f t="shared" ca="1" si="1541"/>
        <v>0</v>
      </c>
      <c r="HN200" s="124">
        <f t="shared" ca="1" si="1541"/>
        <v>0</v>
      </c>
      <c r="HO200" s="554">
        <f t="shared" ca="1" si="1542"/>
        <v>0</v>
      </c>
      <c r="HP200" s="554">
        <f t="shared" ca="1" si="1542"/>
        <v>0</v>
      </c>
      <c r="HQ200" s="554">
        <f t="shared" ca="1" si="1542"/>
        <v>0</v>
      </c>
      <c r="HR200" s="125">
        <f t="shared" ca="1" si="1543"/>
        <v>0</v>
      </c>
      <c r="HS200" s="125">
        <f t="shared" ca="1" si="1543"/>
        <v>0</v>
      </c>
      <c r="HT200" s="125">
        <f t="shared" ca="1" si="1543"/>
        <v>0</v>
      </c>
      <c r="HU200" s="125">
        <f t="shared" ca="1" si="1543"/>
        <v>0</v>
      </c>
      <c r="HV200" s="125">
        <f t="shared" ca="1" si="1543"/>
        <v>0</v>
      </c>
      <c r="HW200" s="125">
        <f t="shared" ca="1" si="1543"/>
        <v>0</v>
      </c>
      <c r="HX200" s="125">
        <f t="shared" ca="1" si="1543"/>
        <v>0</v>
      </c>
      <c r="HY200" s="125">
        <f t="shared" ca="1" si="1543"/>
        <v>0</v>
      </c>
      <c r="HZ200" s="125">
        <f t="shared" ca="1" si="1543"/>
        <v>0</v>
      </c>
      <c r="IA200" s="125">
        <f t="shared" ca="1" si="1543"/>
        <v>0</v>
      </c>
      <c r="IB200" s="125">
        <f t="shared" ca="1" si="1543"/>
        <v>0</v>
      </c>
      <c r="IC200" s="125">
        <f t="shared" ca="1" si="1543"/>
        <v>0</v>
      </c>
      <c r="ID200" s="125">
        <f t="shared" ca="1" si="1543"/>
        <v>0</v>
      </c>
      <c r="IE200" s="5">
        <f t="shared" ca="1" si="1544"/>
        <v>67</v>
      </c>
      <c r="IF200" s="9"/>
      <c r="IG200" s="5">
        <f t="shared" ca="1" si="1545"/>
        <v>1</v>
      </c>
      <c r="IH200" s="5" t="b">
        <f t="shared" ca="1" si="1545"/>
        <v>0</v>
      </c>
      <c r="II200" s="19">
        <f t="shared" ca="1" si="1546"/>
        <v>0</v>
      </c>
      <c r="IJ200" s="5">
        <f t="shared" ca="1" si="1545"/>
        <v>55</v>
      </c>
      <c r="IK200" s="5" cm="1">
        <f t="array" ref="IK200">INDEX(i.pi_yatf,$X200+1,IK$7)</f>
        <v>1</v>
      </c>
      <c r="IL200" s="19">
        <f t="shared" ca="1" si="1577"/>
        <v>0</v>
      </c>
      <c r="IM200" s="19">
        <f t="shared" ca="1" si="1577"/>
        <v>0</v>
      </c>
      <c r="IN200" s="19">
        <f t="shared" ca="1" si="1577"/>
        <v>0</v>
      </c>
      <c r="IO200" s="19">
        <f t="shared" ca="1" si="1577"/>
        <v>0</v>
      </c>
      <c r="IP200" s="19">
        <f t="shared" ca="1" si="1577"/>
        <v>0</v>
      </c>
      <c r="IQ200" s="19">
        <f t="shared" ca="1" si="1577"/>
        <v>0</v>
      </c>
      <c r="IR200" s="19">
        <f t="shared" ca="1" si="1577"/>
        <v>0</v>
      </c>
      <c r="IS200" s="19">
        <f t="shared" ca="1" si="1577"/>
        <v>0</v>
      </c>
      <c r="IT200" s="19">
        <f t="shared" ca="1" si="1577"/>
        <v>0</v>
      </c>
      <c r="IU200" s="19">
        <f t="shared" ca="1" si="1577"/>
        <v>0</v>
      </c>
      <c r="IV200" s="19">
        <f t="shared" ca="1" si="1577"/>
        <v>0</v>
      </c>
      <c r="IW200" s="19">
        <f t="shared" ca="1" si="1577"/>
        <v>0</v>
      </c>
      <c r="IX200" s="19">
        <f t="shared" ca="1" si="1577"/>
        <v>0</v>
      </c>
      <c r="IY200" s="19">
        <f t="shared" ca="1" si="1577"/>
        <v>0</v>
      </c>
      <c r="IZ200" s="19">
        <f t="shared" ca="1" si="1577"/>
        <v>0</v>
      </c>
      <c r="JA200" s="19">
        <f t="shared" ca="1" si="1577"/>
        <v>0</v>
      </c>
      <c r="JB200" s="19">
        <f t="shared" ca="1" si="1577"/>
        <v>0</v>
      </c>
      <c r="JC200" s="19">
        <f t="shared" ca="1" si="1577"/>
        <v>0</v>
      </c>
      <c r="JD200" s="19">
        <f t="shared" ca="1" si="1577"/>
        <v>0</v>
      </c>
      <c r="JE200" s="19">
        <f t="shared" ca="1" si="1577"/>
        <v>0</v>
      </c>
      <c r="JF200" s="19">
        <f t="shared" ca="1" si="1577"/>
        <v>0</v>
      </c>
      <c r="JG200" s="19">
        <f t="shared" ca="1" si="1577"/>
        <v>1</v>
      </c>
      <c r="JH200" s="19">
        <f t="shared" ca="1" si="1577"/>
        <v>0</v>
      </c>
      <c r="JI200" s="19">
        <f t="shared" ca="1" si="1577"/>
        <v>1</v>
      </c>
      <c r="JJ200" s="9"/>
      <c r="JK200" s="5" t="b">
        <f t="shared" ca="1" si="1548"/>
        <v>0</v>
      </c>
      <c r="JL200" s="477" t="b">
        <v>1</v>
      </c>
      <c r="JM200" s="477">
        <v>12</v>
      </c>
      <c r="JN200" s="5" t="b">
        <f t="shared" ca="1" si="1549"/>
        <v>0</v>
      </c>
      <c r="JO200" s="5" t="b">
        <f t="shared" ca="1" si="1549"/>
        <v>0</v>
      </c>
      <c r="JP200" s="5" t="b">
        <f t="shared" ca="1" si="1549"/>
        <v>1</v>
      </c>
      <c r="JQ200" s="144">
        <f t="shared" ca="1" si="1550"/>
        <v>1</v>
      </c>
      <c r="JR200" s="144">
        <f t="shared" ca="1" si="1550"/>
        <v>1</v>
      </c>
      <c r="JS200" s="5" t="b">
        <f t="shared" ca="1" si="1551"/>
        <v>0</v>
      </c>
      <c r="JT200" s="5" t="b">
        <f t="shared" ca="1" si="1551"/>
        <v>1</v>
      </c>
      <c r="JU200" s="5" t="b">
        <f t="shared" ca="1" si="1551"/>
        <v>1</v>
      </c>
      <c r="JV200" s="5" t="b">
        <f t="shared" ca="1" si="1551"/>
        <v>0</v>
      </c>
      <c r="JW200" s="5">
        <f t="shared" ca="1" si="1552"/>
        <v>1</v>
      </c>
      <c r="JX200" s="5">
        <f t="shared" ca="1" si="1552"/>
        <v>0</v>
      </c>
      <c r="JY200" s="5" t="b">
        <f t="shared" ca="1" si="1553"/>
        <v>0</v>
      </c>
      <c r="JZ200" s="5" t="str" cm="1">
        <f t="array" aca="1" ref="JZ200" ca="1">IF(OR(KA200:KH200&lt;&gt;"-"),TRUE,"-")</f>
        <v>-</v>
      </c>
      <c r="KA200" s="19" t="str">
        <f t="shared" ca="1" si="1554"/>
        <v>-</v>
      </c>
      <c r="KB200" s="19" t="str">
        <f t="shared" ca="1" si="1554"/>
        <v>-</v>
      </c>
      <c r="KC200" s="19" t="str">
        <f t="shared" ca="1" si="1554"/>
        <v>-</v>
      </c>
      <c r="KD200" s="19" t="str">
        <f t="shared" ca="1" si="1554"/>
        <v>-</v>
      </c>
      <c r="KE200" s="19" t="str">
        <f t="shared" ca="1" si="1554"/>
        <v>-</v>
      </c>
      <c r="KF200" s="19" t="str">
        <f t="shared" ca="1" si="1554"/>
        <v>-</v>
      </c>
      <c r="KG200" s="19" t="str">
        <f t="shared" ca="1" si="1554"/>
        <v>-</v>
      </c>
      <c r="KH200" s="19" t="str">
        <f t="shared" ca="1" si="1554"/>
        <v>-</v>
      </c>
      <c r="KI200" s="5" t="b">
        <f t="array" aca="1" ref="KI200" ca="1">IF(OR(KJ200:KP200&lt;&gt;"-"),TRUE,"-")</f>
        <v>1</v>
      </c>
      <c r="KJ200" s="19">
        <f t="shared" ca="1" si="1555"/>
        <v>0</v>
      </c>
      <c r="KK200" s="19" t="str">
        <f t="shared" ca="1" si="1555"/>
        <v>-</v>
      </c>
      <c r="KL200" s="19">
        <f t="shared" ca="1" si="1555"/>
        <v>999999</v>
      </c>
      <c r="KM200" s="19">
        <f t="shared" ca="1" si="1555"/>
        <v>999999</v>
      </c>
      <c r="KN200" s="19">
        <f t="shared" ca="1" si="1555"/>
        <v>999999</v>
      </c>
      <c r="KO200" s="19">
        <f t="shared" ca="1" si="1555"/>
        <v>999999</v>
      </c>
      <c r="KP200" s="19">
        <f t="shared" ca="1" si="1555"/>
        <v>999999</v>
      </c>
      <c r="KQ200" s="19" t="str">
        <f t="shared" ca="1" si="1555"/>
        <v>-</v>
      </c>
      <c r="KR200" s="19" t="str">
        <f t="shared" ca="1" si="1555"/>
        <v>-</v>
      </c>
      <c r="KS200" s="19" t="str">
        <f t="shared" ca="1" si="1555"/>
        <v>-</v>
      </c>
      <c r="KT200" s="19" t="b">
        <f t="shared" ca="1" si="1556"/>
        <v>1</v>
      </c>
      <c r="KU200" s="19">
        <f t="shared" ca="1" si="1556"/>
        <v>0</v>
      </c>
      <c r="KV200" s="5" t="str">
        <f t="shared" ca="1" si="1557"/>
        <v>-</v>
      </c>
      <c r="KW200" s="5" t="str">
        <f t="shared" ca="1" si="1557"/>
        <v>-</v>
      </c>
      <c r="KX200" s="5" t="str">
        <f t="shared" ca="1" si="1557"/>
        <v>-</v>
      </c>
      <c r="KY200" s="5" t="str">
        <f t="shared" ca="1" si="1557"/>
        <v>-</v>
      </c>
      <c r="KZ200" s="19" t="str">
        <f t="shared" ca="1" si="1558"/>
        <v>-</v>
      </c>
      <c r="LA200" s="19" t="str">
        <f t="shared" ca="1" si="1558"/>
        <v>-</v>
      </c>
      <c r="LB200" s="19" t="str">
        <f t="shared" ca="1" si="1558"/>
        <v>-</v>
      </c>
      <c r="LC200" s="19" t="str">
        <f t="shared" ca="1" si="1558"/>
        <v>-</v>
      </c>
      <c r="LD200" s="19" t="str">
        <f t="shared" ca="1" si="1558"/>
        <v>-</v>
      </c>
      <c r="LE200" s="19" t="str">
        <f t="shared" ca="1" si="1558"/>
        <v>-</v>
      </c>
      <c r="LF200" s="19" t="str">
        <f t="shared" ca="1" si="1558"/>
        <v>-</v>
      </c>
      <c r="LG200" s="5" t="str">
        <f t="shared" ca="1" si="1559"/>
        <v>-</v>
      </c>
      <c r="LH200" s="5">
        <f t="shared" ca="1" si="1559"/>
        <v>500</v>
      </c>
      <c r="LI200" s="5">
        <f t="shared" ca="1" si="1559"/>
        <v>500</v>
      </c>
      <c r="LJ200" s="5" t="str">
        <f t="shared" ca="1" si="1559"/>
        <v>-</v>
      </c>
      <c r="LK200" s="5" t="str" cm="1">
        <f t="array" aca="1" ref="LK200" ca="1">INDEX(i.meatgrid,$Q200,LK$7)</f>
        <v>-</v>
      </c>
      <c r="LL200" s="5" t="str">
        <f t="shared" ca="1" si="1559"/>
        <v>-</v>
      </c>
      <c r="LM200" s="5">
        <f t="shared" ca="1" si="1560"/>
        <v>1</v>
      </c>
      <c r="LN200" s="9"/>
      <c r="LO200" s="19">
        <f t="shared" ca="1" si="1558"/>
        <v>70</v>
      </c>
      <c r="LP200" s="19">
        <f t="shared" ca="1" si="1561"/>
        <v>50</v>
      </c>
      <c r="LQ200" s="19">
        <f t="shared" ca="1" si="1561"/>
        <v>80</v>
      </c>
      <c r="LR200" s="19">
        <f t="shared" ca="1" si="1561"/>
        <v>50</v>
      </c>
      <c r="LS200" s="5" t="b" cm="1">
        <f t="array" aca="1" ref="LS200" ca="1">INDEX(i.meatgrid,$Q200,LS$7)</f>
        <v>0</v>
      </c>
      <c r="LT200" s="5" t="b" cm="1">
        <f t="array" aca="1" ref="LT200" ca="1">INDEX(i.meatgrid,$Q200,LT$7)</f>
        <v>0</v>
      </c>
      <c r="LU200" s="5" t="str" cm="1">
        <f t="array" aca="1" ref="LU200" ca="1">INDEX(i.meatgrid,$Q200,LU$7)</f>
        <v>-</v>
      </c>
      <c r="LV200" s="5" cm="1">
        <f t="array" aca="1" ref="LV200" ca="1">INDEX(i.meatgrid,$Q200,LV$7)</f>
        <v>40</v>
      </c>
      <c r="LW200" s="5">
        <f t="shared" si="1562"/>
        <v>1</v>
      </c>
      <c r="LX200" s="5">
        <f t="shared" si="1563"/>
        <v>0.75</v>
      </c>
      <c r="LY200" s="5" cm="1">
        <f t="array" aca="1" ref="LY200" ca="1">INDEX(i.meatgrid,$Q200,LY$7)</f>
        <v>1</v>
      </c>
      <c r="LZ200" s="5" cm="1">
        <f t="array" aca="1" ref="LZ200" ca="1">INDEX(i.meatgrid,$Q200,LZ$7)</f>
        <v>0</v>
      </c>
      <c r="MA200" s="5" cm="1">
        <f t="array" aca="1" ref="MA200" ca="1">INDEX(i.meatgrid,$Q200,MA$7)</f>
        <v>0</v>
      </c>
      <c r="MB200" s="5" cm="1">
        <f t="array" aca="1" ref="MB200" ca="1">INDEX(i.meatgrid,$Q200,MB$7)</f>
        <v>0</v>
      </c>
      <c r="MC200" s="5" cm="1">
        <f t="array" aca="1" ref="MC200" ca="1">INDEX(i.meatgrid,$Q200,MC$7)</f>
        <v>0</v>
      </c>
      <c r="MD200" s="5" cm="1">
        <f t="array" aca="1" ref="MD200" ca="1">INDEX(i.meatgrid,$Q200,MD$7)</f>
        <v>1</v>
      </c>
      <c r="ME200" s="5" cm="1">
        <f t="array" aca="1" ref="ME200" ca="1">INDEX(i.meatgrid,$Q200,ME$7)</f>
        <v>1</v>
      </c>
      <c r="MF200" s="5" cm="1">
        <f t="array" aca="1" ref="MF200" ca="1">INDEX(i.meatgrid,$Q200,MF$7)</f>
        <v>1</v>
      </c>
      <c r="MG200" s="5">
        <f t="shared" si="1564"/>
        <v>1</v>
      </c>
      <c r="MH200" s="9"/>
      <c r="MI200" s="19" t="b">
        <f t="shared" ca="1" si="1594"/>
        <v>0</v>
      </c>
      <c r="MJ200" s="19" t="b">
        <f t="shared" ca="1" si="1594"/>
        <v>0</v>
      </c>
      <c r="MK200" s="19">
        <f t="shared" ca="1" si="1594"/>
        <v>1</v>
      </c>
      <c r="ML200" s="19">
        <f t="shared" ca="1" si="1594"/>
        <v>0.75</v>
      </c>
      <c r="MM200" s="19">
        <f t="shared" ca="1" si="1594"/>
        <v>0.75</v>
      </c>
      <c r="MN200" s="19">
        <f t="shared" ca="1" si="1594"/>
        <v>0.8</v>
      </c>
      <c r="MO200" s="19">
        <f t="shared" ca="1" si="1594"/>
        <v>0.82499999999999996</v>
      </c>
      <c r="MP200" s="19">
        <f t="shared" ca="1" si="1594"/>
        <v>0.875</v>
      </c>
      <c r="MQ200" s="19">
        <f t="shared" ca="1" si="1594"/>
        <v>0.9</v>
      </c>
      <c r="MR200" s="19">
        <f t="shared" ca="1" si="1594"/>
        <v>1</v>
      </c>
      <c r="MS200" s="19">
        <f t="shared" ca="1" si="1594"/>
        <v>0.875</v>
      </c>
      <c r="MT200" s="19" t="b">
        <f t="shared" ca="1" si="1594"/>
        <v>1</v>
      </c>
      <c r="MU200" s="19">
        <f t="shared" ca="1" si="1594"/>
        <v>74.989999999999995</v>
      </c>
      <c r="MV200" s="19" t="str">
        <f t="shared" ca="1" si="1594"/>
        <v>-</v>
      </c>
      <c r="MW200" s="19" t="str">
        <f t="shared" ca="1" si="1594"/>
        <v>-</v>
      </c>
      <c r="MX200" s="19" t="str">
        <f t="shared" ca="1" si="1594"/>
        <v>-</v>
      </c>
      <c r="MY200" s="19" t="str">
        <f t="shared" ca="1" si="1576"/>
        <v>-</v>
      </c>
      <c r="MZ200" s="19" t="str">
        <f t="shared" ca="1" si="1576"/>
        <v>-</v>
      </c>
      <c r="NA200" s="19" t="str">
        <f t="shared" ca="1" si="1576"/>
        <v>-</v>
      </c>
      <c r="NB200" s="19" t="str">
        <f t="shared" ca="1" si="1576"/>
        <v>-</v>
      </c>
      <c r="NC200" s="19">
        <f t="shared" ca="1" si="1576"/>
        <v>36.99</v>
      </c>
      <c r="ND200" s="19">
        <f t="shared" ca="1" si="1576"/>
        <v>36.99</v>
      </c>
      <c r="NE200" s="19" t="str">
        <f t="shared" ca="1" si="1576"/>
        <v>-</v>
      </c>
      <c r="NF200" s="19" t="str">
        <f t="shared" ca="1" si="1576"/>
        <v>-</v>
      </c>
      <c r="NG200" s="19" t="str">
        <f t="shared" ca="1" si="1576"/>
        <v>-</v>
      </c>
      <c r="NH200" s="19" t="str">
        <f t="shared" ca="1" si="1576"/>
        <v>-</v>
      </c>
      <c r="NI200" s="19" t="str">
        <f t="shared" ca="1" si="1576"/>
        <v>-</v>
      </c>
      <c r="NJ200" s="19">
        <f t="shared" ca="1" si="1576"/>
        <v>49.99</v>
      </c>
      <c r="NK200" s="19">
        <f t="shared" ca="1" si="1576"/>
        <v>49.99</v>
      </c>
      <c r="NL200" s="19">
        <f t="shared" ca="1" si="1576"/>
        <v>49.99</v>
      </c>
      <c r="NM200" s="19">
        <f t="shared" ca="1" si="1576"/>
        <v>49.99</v>
      </c>
      <c r="NN200" s="19">
        <f t="shared" ca="1" si="1576"/>
        <v>49.99</v>
      </c>
      <c r="NO200" s="19">
        <f t="shared" ca="1" si="1573"/>
        <v>49.99</v>
      </c>
      <c r="NP200" s="19">
        <f t="shared" ca="1" si="1573"/>
        <v>49.99</v>
      </c>
      <c r="NQ200" s="19">
        <f t="shared" ca="1" si="1573"/>
        <v>49.99</v>
      </c>
      <c r="NR200" s="19">
        <f t="shared" ca="1" si="1574"/>
        <v>412.99</v>
      </c>
      <c r="NS200" s="19">
        <f t="shared" ca="1" si="1574"/>
        <v>412.99</v>
      </c>
      <c r="NT200" s="19" t="str">
        <f t="shared" ca="1" si="1574"/>
        <v>-</v>
      </c>
      <c r="NU200" s="19" t="str">
        <f t="shared" ca="1" si="1574"/>
        <v>-</v>
      </c>
      <c r="NV200" s="19" t="str">
        <f t="shared" ca="1" si="1574"/>
        <v>-</v>
      </c>
      <c r="NW200" s="19" t="str">
        <f t="shared" ca="1" si="1574"/>
        <v>-</v>
      </c>
      <c r="NX200" s="19" t="str">
        <f t="shared" ca="1" si="1574"/>
        <v>-</v>
      </c>
      <c r="NY200" s="19">
        <f t="shared" ca="1" si="1574"/>
        <v>6.8900000000000006</v>
      </c>
      <c r="NZ200" s="19">
        <f t="shared" ca="1" si="1574"/>
        <v>6.8900000000000006</v>
      </c>
      <c r="OA200" s="19">
        <f t="shared" ca="1" si="1574"/>
        <v>6.8900000000000006</v>
      </c>
      <c r="OB200" s="19">
        <f t="shared" ca="1" si="1574"/>
        <v>6.8900000000000006</v>
      </c>
      <c r="OC200" s="19">
        <f t="shared" ca="1" si="1574"/>
        <v>6.8900000000000006</v>
      </c>
      <c r="OD200" s="19">
        <f t="shared" ca="1" si="1574"/>
        <v>6.8900000000000006</v>
      </c>
      <c r="OE200" s="19">
        <f t="shared" ca="1" si="1574"/>
        <v>6.8900000000000006</v>
      </c>
      <c r="OF200" s="19">
        <f t="shared" ca="1" si="1574"/>
        <v>6.8900000000000006</v>
      </c>
      <c r="OG200" s="19">
        <f t="shared" ca="1" si="1574"/>
        <v>346.99</v>
      </c>
      <c r="OH200" s="19">
        <f t="shared" ca="1" si="1575"/>
        <v>346.99</v>
      </c>
      <c r="OI200" s="19" t="str">
        <f t="shared" ca="1" si="1575"/>
        <v>-</v>
      </c>
      <c r="OJ200" s="19" t="str">
        <f t="shared" ca="1" si="1575"/>
        <v>-</v>
      </c>
      <c r="OK200" s="19" t="str">
        <f t="shared" ca="1" si="1575"/>
        <v>-</v>
      </c>
      <c r="OL200" s="19" t="str">
        <f t="shared" ca="1" si="1575"/>
        <v>-</v>
      </c>
      <c r="OM200" s="19" t="str">
        <f t="shared" ca="1" si="1575"/>
        <v>-</v>
      </c>
      <c r="ON200" s="19">
        <f t="shared" ca="1" si="1575"/>
        <v>0</v>
      </c>
      <c r="OO200" s="24">
        <v>0</v>
      </c>
    </row>
    <row r="201" spans="1:405" outlineLevel="1">
      <c r="A201" s="21">
        <f t="shared" si="158"/>
        <v>196</v>
      </c>
      <c r="B201" s="21">
        <f t="shared" si="1567"/>
        <v>19</v>
      </c>
      <c r="C201">
        <v>112</v>
      </c>
      <c r="D201" s="144" t="str">
        <f t="shared" ca="1" si="1512"/>
        <v>GSM</v>
      </c>
      <c r="E201" t="b">
        <v>0</v>
      </c>
      <c r="F201" t="b">
        <v>0</v>
      </c>
      <c r="G201" t="b">
        <f t="shared" si="1587"/>
        <v>0</v>
      </c>
      <c r="H201" s="237">
        <f t="shared" ca="1" si="1569"/>
        <v>2</v>
      </c>
      <c r="I201" s="237">
        <f t="shared" ca="1" si="1569"/>
        <v>1</v>
      </c>
      <c r="J201" s="237" t="str">
        <f t="shared" ca="1" si="1569"/>
        <v/>
      </c>
      <c r="K201" s="237">
        <f t="shared" ca="1" si="1569"/>
        <v>2</v>
      </c>
      <c r="L201" s="237">
        <f t="shared" ca="1" si="1569"/>
        <v>2</v>
      </c>
      <c r="M201" s="237">
        <f t="shared" ca="1" si="1569"/>
        <v>2</v>
      </c>
      <c r="N201" s="237">
        <f t="shared" ca="1" si="1569"/>
        <v>3</v>
      </c>
      <c r="O201" s="237">
        <f t="shared" ca="1" si="1570"/>
        <v>1</v>
      </c>
      <c r="P201" s="237">
        <f t="shared" ca="1" si="1570"/>
        <v>1</v>
      </c>
      <c r="Q201" s="237">
        <f t="shared" ca="1" si="1570"/>
        <v>5</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513"/>
        <v>2</v>
      </c>
      <c r="AH201" s="5">
        <f t="shared" ca="1" si="1513"/>
        <v>0</v>
      </c>
      <c r="AI201" s="5">
        <f t="shared" ca="1" si="1514"/>
        <v>1</v>
      </c>
      <c r="AJ201" s="218"/>
      <c r="AK201" s="218"/>
      <c r="AL201" s="366" t="str">
        <f ca="1">TEXT(LEFT(OFFSET(AL201,-1,0),5)+1,"00000")&amp;MID(OFFSET(AL201,-1,0),6,FIND(" ",OFFSET(AL201,-1,0),7)-5)
&amp; $D201           &amp; " Day"&amp;INDEX(i.DOY,$N201,1)              &amp; IF($IG201=0," FWM","")&amp;IF($IG201=1," MWM","")&amp;IF($IG201=5," Mat","")&amp;IF($IH201=TRUE,"&amp;BBT","    ")
&amp;INDEX(DataMaster!$B$98:$B$104,$Q201,0)    &amp;IF(JL201," SR"&amp;JM201,"")&amp; " WP"&amp;TEXT($LW201*100,"000p")           &amp; " MP"&amp;TEXT($LX201*100,"000p")           &amp; " GP"&amp;TEXT($MG201*100,"000p")
&amp; " (F"&amp;3+COUNTIF($CV201:$CY201,TRUE)&amp;3&amp;"N"&amp;$DM201&amp;$DN201&amp;")"</f>
        <v>00012 DSP_ashley_lw GSM Day204 MWM    Air WP100p MP075p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515"/>
        <v>0</v>
      </c>
      <c r="AY201" s="5" t="str">
        <f t="shared" ca="1" si="1515"/>
        <v>-</v>
      </c>
      <c r="AZ201" s="5" t="b">
        <f t="shared" ca="1" si="1515"/>
        <v>0</v>
      </c>
      <c r="BA201" s="5" t="b">
        <f t="shared" ca="1" si="1515"/>
        <v>1</v>
      </c>
      <c r="BB201" s="5" t="b">
        <f t="shared" ca="1" si="1515"/>
        <v>1</v>
      </c>
      <c r="BC201" s="144">
        <f t="shared" ca="1" si="1515"/>
        <v>0</v>
      </c>
      <c r="BD201" s="19" t="b">
        <f t="shared" ca="1" si="1516"/>
        <v>1</v>
      </c>
      <c r="BE201" s="9"/>
      <c r="BF201" s="5" t="str">
        <f t="shared" ca="1" si="1517"/>
        <v>-</v>
      </c>
      <c r="BG201" s="19" t="str">
        <f t="shared" ca="1" si="1518"/>
        <v>-</v>
      </c>
      <c r="BH201" s="19" t="str">
        <f t="shared" ca="1" si="1518"/>
        <v>-</v>
      </c>
      <c r="BI201" s="19" t="str">
        <f t="shared" ca="1" si="1518"/>
        <v>-</v>
      </c>
      <c r="BJ201" s="5" t="str">
        <f t="shared" ca="1" si="1519"/>
        <v>-</v>
      </c>
      <c r="BK201" s="19" t="str">
        <f t="shared" ca="1" si="1520"/>
        <v>-</v>
      </c>
      <c r="BL201" s="5" t="str">
        <f t="shared" ca="1" si="1521"/>
        <v>-</v>
      </c>
      <c r="BM201" s="19" t="str">
        <f t="shared" ca="1" si="1522"/>
        <v>-</v>
      </c>
      <c r="BN201" s="19" t="str">
        <f t="shared" ca="1" si="1522"/>
        <v>-</v>
      </c>
      <c r="BO201" s="19" t="str">
        <f t="shared" ca="1" si="1522"/>
        <v>-</v>
      </c>
      <c r="BP201" s="5" t="str">
        <f t="shared" ca="1" si="1523"/>
        <v>-</v>
      </c>
      <c r="BQ201" s="9"/>
      <c r="BR201" s="5" t="b">
        <f t="shared" ca="1" si="1524"/>
        <v>0</v>
      </c>
      <c r="BS201" s="5" t="str">
        <f t="shared" ca="1" si="1525"/>
        <v>-</v>
      </c>
      <c r="BT201" s="5" t="str">
        <f t="shared" ca="1" si="1526"/>
        <v>-</v>
      </c>
      <c r="BU201" s="5" t="str">
        <f t="shared" ca="1" si="1526"/>
        <v>-</v>
      </c>
      <c r="BV201" s="5" t="str">
        <f t="shared" ca="1" si="1526"/>
        <v>-</v>
      </c>
      <c r="BW201" s="5" t="str">
        <f t="shared" ca="1" si="1526"/>
        <v>-</v>
      </c>
      <c r="BX201" s="5" t="str">
        <f t="shared" ca="1" si="1526"/>
        <v>-</v>
      </c>
      <c r="BY201" s="5" t="str">
        <f t="shared" ca="1" si="1526"/>
        <v>-</v>
      </c>
      <c r="BZ201" s="5" t="str">
        <f t="shared" ca="1" si="1526"/>
        <v>-</v>
      </c>
      <c r="CA201" s="5" t="str">
        <f t="shared" ca="1" si="1526"/>
        <v>-</v>
      </c>
      <c r="CB201" s="9"/>
      <c r="CC201" s="237" t="b">
        <f t="shared" ca="1" si="1571"/>
        <v>1</v>
      </c>
      <c r="CD201" s="237" t="b">
        <f t="shared" ca="1" si="1571"/>
        <v>1</v>
      </c>
      <c r="CE201" s="237" t="b">
        <f t="shared" ca="1" si="1571"/>
        <v>1</v>
      </c>
      <c r="CF201" s="12">
        <v>203</v>
      </c>
      <c r="CG201" s="144" t="b">
        <f t="shared" ca="1" si="1588"/>
        <v>0</v>
      </c>
      <c r="CH201" s="12" t="s">
        <v>34</v>
      </c>
      <c r="CI201" s="19" t="str">
        <f t="shared" ca="1" si="1527"/>
        <v>-</v>
      </c>
      <c r="CJ201" s="19" t="str">
        <f t="shared" ca="1" si="1527"/>
        <v>-</v>
      </c>
      <c r="CK201" s="19" t="str">
        <f t="shared" ca="1" si="1527"/>
        <v>-</v>
      </c>
      <c r="CL201" s="19">
        <f t="shared" ca="1" si="1527"/>
        <v>1</v>
      </c>
      <c r="CM201" s="19">
        <f t="shared" ca="1" si="1527"/>
        <v>1</v>
      </c>
      <c r="CN201" s="9"/>
      <c r="CO201" s="444">
        <f t="shared" ca="1" si="1528"/>
        <v>652</v>
      </c>
      <c r="CP201" s="444">
        <f t="shared" ca="1" si="1528"/>
        <v>686</v>
      </c>
      <c r="CQ201" s="444">
        <f t="shared" ca="1" si="1528"/>
        <v>721</v>
      </c>
      <c r="CR201" s="152">
        <f t="shared" ca="1" si="1529"/>
        <v>378</v>
      </c>
      <c r="CS201" s="152">
        <f t="shared" ca="1" si="1529"/>
        <v>413</v>
      </c>
      <c r="CT201" s="152">
        <f t="shared" ca="1" si="1529"/>
        <v>448</v>
      </c>
      <c r="CU201" s="19" t="str">
        <f t="shared" ca="1" si="1595"/>
        <v>-</v>
      </c>
      <c r="CV201" s="19" t="str">
        <f t="shared" ca="1" si="1595"/>
        <v>-</v>
      </c>
      <c r="CW201" s="19" t="str">
        <f t="shared" ca="1" si="1595"/>
        <v>-</v>
      </c>
      <c r="CX201" s="19" t="str">
        <f t="shared" ca="1" si="1595"/>
        <v>-</v>
      </c>
      <c r="CY201" s="19" t="str">
        <f t="shared" ca="1" si="1595"/>
        <v>-</v>
      </c>
      <c r="CZ201" s="19" t="b">
        <f t="shared" ca="1" si="1595"/>
        <v>1</v>
      </c>
      <c r="DA201" s="19">
        <f t="shared" ca="1" si="1595"/>
        <v>0</v>
      </c>
      <c r="DB201" s="19">
        <f t="shared" ca="1" si="1595"/>
        <v>0</v>
      </c>
      <c r="DC201" s="19">
        <f t="shared" ca="1" si="1595"/>
        <v>0</v>
      </c>
      <c r="DD201" s="19">
        <f t="shared" ca="1" si="1595"/>
        <v>0</v>
      </c>
      <c r="DE201" s="19">
        <f t="shared" ca="1" si="1595"/>
        <v>0</v>
      </c>
      <c r="DF201" s="19">
        <f t="shared" ca="1" si="1595"/>
        <v>0</v>
      </c>
      <c r="DG201" s="19">
        <f t="shared" ca="1" si="1595"/>
        <v>0</v>
      </c>
      <c r="DH201" s="19">
        <f t="shared" ca="1" si="1595"/>
        <v>0</v>
      </c>
      <c r="DI201" s="19">
        <f t="shared" ca="1" si="1595"/>
        <v>0</v>
      </c>
      <c r="DJ201" s="19">
        <f t="shared" ca="1" si="1595"/>
        <v>0</v>
      </c>
      <c r="DK201" s="19">
        <f t="shared" ca="1" si="1581"/>
        <v>0</v>
      </c>
      <c r="DL201" s="19">
        <f t="shared" ca="1" si="1581"/>
        <v>0</v>
      </c>
      <c r="DM201" s="19">
        <f t="shared" ca="1" si="1581"/>
        <v>1</v>
      </c>
      <c r="DN201" s="19">
        <f t="shared" ca="1" si="1581"/>
        <v>1</v>
      </c>
      <c r="DO201" s="19">
        <f t="shared" ca="1" si="1581"/>
        <v>0</v>
      </c>
      <c r="DP201" s="19" t="str">
        <f t="shared" ca="1" si="1581"/>
        <v>-</v>
      </c>
      <c r="DQ201" s="19" t="str">
        <f t="shared" ca="1" si="1581"/>
        <v>-</v>
      </c>
      <c r="DR201" s="19" t="str">
        <f t="shared" ca="1" si="1581"/>
        <v>-</v>
      </c>
      <c r="DS201" s="19" t="str">
        <f t="shared" ca="1" si="1581"/>
        <v>-</v>
      </c>
      <c r="DT201" s="19" t="str">
        <f t="shared" ca="1" si="1581"/>
        <v>-</v>
      </c>
      <c r="DU201" s="19">
        <f t="shared" ca="1" si="1581"/>
        <v>0</v>
      </c>
      <c r="DV201" s="19" t="str">
        <f t="shared" ca="1" si="1581"/>
        <v>-</v>
      </c>
      <c r="DW201" s="19" t="str">
        <f t="shared" ca="1" si="1581"/>
        <v>-</v>
      </c>
      <c r="DX201" s="19" t="str">
        <f t="shared" ca="1" si="1581"/>
        <v>-</v>
      </c>
      <c r="DY201" s="19" t="str">
        <f t="shared" ca="1" si="1581"/>
        <v>-</v>
      </c>
      <c r="DZ201" s="19" t="str">
        <f t="shared" ca="1" si="1581"/>
        <v>-</v>
      </c>
      <c r="EA201" s="19" t="str">
        <f t="shared" ca="1" si="1581"/>
        <v>-</v>
      </c>
      <c r="EB201" s="19" t="str">
        <f t="shared" ca="1" si="1581"/>
        <v>-</v>
      </c>
      <c r="EC201" s="19" t="str">
        <f t="shared" ca="1" si="1581"/>
        <v>-</v>
      </c>
      <c r="ED201" s="19">
        <f t="shared" ca="1" si="1581"/>
        <v>0</v>
      </c>
      <c r="EE201" s="444">
        <f t="shared" ca="1" si="1532"/>
        <v>0</v>
      </c>
      <c r="EF201" s="444">
        <f t="shared" ca="1" si="1532"/>
        <v>0</v>
      </c>
      <c r="EG201" s="124">
        <f t="shared" ca="1" si="1590"/>
        <v>0</v>
      </c>
      <c r="EH201" s="124">
        <f t="shared" ca="1" si="1590"/>
        <v>0</v>
      </c>
      <c r="EI201" s="124">
        <f t="shared" ca="1" si="1590"/>
        <v>0</v>
      </c>
      <c r="EJ201" s="124">
        <f t="shared" ca="1" si="1590"/>
        <v>0</v>
      </c>
      <c r="EK201" s="124">
        <f t="shared" ca="1" si="1590"/>
        <v>0</v>
      </c>
      <c r="EL201" s="124">
        <f t="shared" ca="1" si="1590"/>
        <v>0</v>
      </c>
      <c r="EM201" s="124">
        <f t="shared" ca="1" si="1590"/>
        <v>0</v>
      </c>
      <c r="EN201" s="124">
        <f t="shared" ca="1" si="1590"/>
        <v>0</v>
      </c>
      <c r="EO201" s="124">
        <f t="shared" ca="1" si="1590"/>
        <v>0</v>
      </c>
      <c r="EP201" s="124">
        <f t="shared" ca="1" si="1590"/>
        <v>0</v>
      </c>
      <c r="EQ201" s="124">
        <f t="shared" ca="1" si="1590"/>
        <v>0</v>
      </c>
      <c r="ER201" s="124">
        <f t="shared" ca="1" si="1590"/>
        <v>0</v>
      </c>
      <c r="ES201" s="124">
        <f t="shared" ca="1" si="1590"/>
        <v>0</v>
      </c>
      <c r="ET201" s="124">
        <f t="shared" ca="1" si="1590"/>
        <v>0</v>
      </c>
      <c r="EU201" s="124">
        <f t="shared" ca="1" si="1590"/>
        <v>0</v>
      </c>
      <c r="EV201" s="124">
        <f t="shared" ca="1" si="1590"/>
        <v>0</v>
      </c>
      <c r="EW201" s="124">
        <f t="shared" ca="1" si="1534"/>
        <v>0</v>
      </c>
      <c r="EX201" s="124">
        <f t="shared" ca="1" si="1534"/>
        <v>0</v>
      </c>
      <c r="EY201" s="554">
        <f t="shared" ca="1" si="1591"/>
        <v>0</v>
      </c>
      <c r="EZ201" s="554">
        <f t="shared" ca="1" si="1591"/>
        <v>0</v>
      </c>
      <c r="FA201" s="554">
        <f t="shared" ca="1" si="1591"/>
        <v>0</v>
      </c>
      <c r="FB201" s="125">
        <f t="shared" ca="1" si="1591"/>
        <v>0</v>
      </c>
      <c r="FC201" s="125">
        <f t="shared" ca="1" si="1591"/>
        <v>0</v>
      </c>
      <c r="FD201" s="125">
        <f t="shared" ca="1" si="1591"/>
        <v>0</v>
      </c>
      <c r="FE201" s="125">
        <f t="shared" ca="1" si="1591"/>
        <v>0</v>
      </c>
      <c r="FF201" s="125">
        <f t="shared" ca="1" si="1591"/>
        <v>0</v>
      </c>
      <c r="FG201" s="125">
        <f t="shared" ca="1" si="1591"/>
        <v>0</v>
      </c>
      <c r="FH201" s="125">
        <f t="shared" ca="1" si="1591"/>
        <v>0</v>
      </c>
      <c r="FI201" s="125">
        <f t="shared" ca="1" si="1591"/>
        <v>0</v>
      </c>
      <c r="FJ201" s="125">
        <f t="shared" ca="1" si="1591"/>
        <v>0</v>
      </c>
      <c r="FK201" s="125">
        <f t="shared" ca="1" si="1591"/>
        <v>0</v>
      </c>
      <c r="FL201" s="125">
        <f t="shared" ca="1" si="1591"/>
        <v>0</v>
      </c>
      <c r="FM201" s="125">
        <f t="shared" ca="1" si="1591"/>
        <v>0</v>
      </c>
      <c r="FN201" s="125">
        <f t="shared" ca="1" si="1591"/>
        <v>0</v>
      </c>
      <c r="FO201" s="124">
        <f t="shared" ca="1" si="1592"/>
        <v>0</v>
      </c>
      <c r="FP201" s="124">
        <f t="shared" ca="1" si="1592"/>
        <v>0</v>
      </c>
      <c r="FQ201" s="124">
        <f t="shared" ca="1" si="1592"/>
        <v>0</v>
      </c>
      <c r="FR201" s="124">
        <f t="shared" ca="1" si="1592"/>
        <v>0</v>
      </c>
      <c r="FS201" s="124">
        <f t="shared" ca="1" si="1592"/>
        <v>0</v>
      </c>
      <c r="FT201" s="124">
        <f t="shared" ca="1" si="1592"/>
        <v>0</v>
      </c>
      <c r="FU201" s="124">
        <f t="shared" ca="1" si="1592"/>
        <v>0</v>
      </c>
      <c r="FV201" s="124">
        <f t="shared" ca="1" si="1592"/>
        <v>0</v>
      </c>
      <c r="FW201" s="124">
        <f t="shared" ca="1" si="1592"/>
        <v>0</v>
      </c>
      <c r="FX201" s="124">
        <f t="shared" ca="1" si="1592"/>
        <v>0</v>
      </c>
      <c r="FY201" s="124">
        <f t="shared" ca="1" si="1592"/>
        <v>0</v>
      </c>
      <c r="FZ201" s="124">
        <f t="shared" ca="1" si="1592"/>
        <v>0</v>
      </c>
      <c r="GA201" s="124">
        <f t="shared" ca="1" si="1592"/>
        <v>0</v>
      </c>
      <c r="GB201" s="124">
        <f t="shared" ca="1" si="1592"/>
        <v>0</v>
      </c>
      <c r="GC201" s="124">
        <f t="shared" ca="1" si="1592"/>
        <v>0</v>
      </c>
      <c r="GD201" s="124">
        <f t="shared" ca="1" si="1592"/>
        <v>0</v>
      </c>
      <c r="GE201" s="124">
        <f t="shared" ca="1" si="1537"/>
        <v>0</v>
      </c>
      <c r="GF201" s="124">
        <f t="shared" ca="1" si="1537"/>
        <v>0</v>
      </c>
      <c r="GG201" s="554">
        <f t="shared" ca="1" si="1538"/>
        <v>0</v>
      </c>
      <c r="GH201" s="554">
        <f t="shared" ca="1" si="1538"/>
        <v>0</v>
      </c>
      <c r="GI201" s="554">
        <f t="shared" ca="1" si="1538"/>
        <v>0</v>
      </c>
      <c r="GJ201" s="125">
        <f t="shared" ca="1" si="1539"/>
        <v>0</v>
      </c>
      <c r="GK201" s="125">
        <f t="shared" ca="1" si="1539"/>
        <v>0</v>
      </c>
      <c r="GL201" s="125">
        <f t="shared" ca="1" si="1539"/>
        <v>0</v>
      </c>
      <c r="GM201" s="125">
        <f t="shared" ca="1" si="1539"/>
        <v>0</v>
      </c>
      <c r="GN201" s="125">
        <f t="shared" ca="1" si="1539"/>
        <v>0</v>
      </c>
      <c r="GO201" s="125">
        <f t="shared" ca="1" si="1539"/>
        <v>0</v>
      </c>
      <c r="GP201" s="125">
        <f t="shared" ca="1" si="1539"/>
        <v>0</v>
      </c>
      <c r="GQ201" s="125">
        <f t="shared" ca="1" si="1539"/>
        <v>0</v>
      </c>
      <c r="GR201" s="125">
        <f t="shared" ca="1" si="1539"/>
        <v>0</v>
      </c>
      <c r="GS201" s="125">
        <f t="shared" ca="1" si="1539"/>
        <v>0</v>
      </c>
      <c r="GT201" s="125">
        <f t="shared" ca="1" si="1539"/>
        <v>0</v>
      </c>
      <c r="GU201" s="125">
        <f t="shared" ca="1" si="1539"/>
        <v>0</v>
      </c>
      <c r="GV201" s="125">
        <f t="shared" ca="1" si="1539"/>
        <v>0</v>
      </c>
      <c r="GW201" s="124">
        <f t="shared" ca="1" si="1593"/>
        <v>0</v>
      </c>
      <c r="GX201" s="124">
        <f t="shared" ca="1" si="1593"/>
        <v>0</v>
      </c>
      <c r="GY201" s="124">
        <f t="shared" ca="1" si="1593"/>
        <v>0</v>
      </c>
      <c r="GZ201" s="124">
        <f t="shared" ca="1" si="1593"/>
        <v>0</v>
      </c>
      <c r="HA201" s="124">
        <f t="shared" ca="1" si="1593"/>
        <v>0</v>
      </c>
      <c r="HB201" s="124">
        <f t="shared" ca="1" si="1593"/>
        <v>0</v>
      </c>
      <c r="HC201" s="124">
        <f t="shared" ca="1" si="1593"/>
        <v>0</v>
      </c>
      <c r="HD201" s="124">
        <f t="shared" ca="1" si="1593"/>
        <v>0</v>
      </c>
      <c r="HE201" s="124">
        <f t="shared" ca="1" si="1593"/>
        <v>0</v>
      </c>
      <c r="HF201" s="124">
        <f t="shared" ca="1" si="1593"/>
        <v>0</v>
      </c>
      <c r="HG201" s="124">
        <f t="shared" ca="1" si="1593"/>
        <v>0</v>
      </c>
      <c r="HH201" s="124">
        <f t="shared" ca="1" si="1593"/>
        <v>0</v>
      </c>
      <c r="HI201" s="124">
        <f t="shared" ca="1" si="1593"/>
        <v>0</v>
      </c>
      <c r="HJ201" s="124">
        <f t="shared" ca="1" si="1593"/>
        <v>0</v>
      </c>
      <c r="HK201" s="124">
        <f t="shared" ca="1" si="1593"/>
        <v>0</v>
      </c>
      <c r="HL201" s="124">
        <f t="shared" ca="1" si="1593"/>
        <v>0</v>
      </c>
      <c r="HM201" s="124">
        <f t="shared" ca="1" si="1541"/>
        <v>0</v>
      </c>
      <c r="HN201" s="124">
        <f t="shared" ca="1" si="1541"/>
        <v>0</v>
      </c>
      <c r="HO201" s="554">
        <f t="shared" ca="1" si="1542"/>
        <v>0</v>
      </c>
      <c r="HP201" s="554">
        <f t="shared" ca="1" si="1542"/>
        <v>0</v>
      </c>
      <c r="HQ201" s="554">
        <f t="shared" ca="1" si="1542"/>
        <v>0</v>
      </c>
      <c r="HR201" s="125">
        <f t="shared" ca="1" si="1543"/>
        <v>0</v>
      </c>
      <c r="HS201" s="125">
        <f t="shared" ca="1" si="1543"/>
        <v>0</v>
      </c>
      <c r="HT201" s="125">
        <f t="shared" ca="1" si="1543"/>
        <v>0</v>
      </c>
      <c r="HU201" s="125">
        <f t="shared" ca="1" si="1543"/>
        <v>0</v>
      </c>
      <c r="HV201" s="125">
        <f t="shared" ca="1" si="1543"/>
        <v>0</v>
      </c>
      <c r="HW201" s="125">
        <f t="shared" ca="1" si="1543"/>
        <v>0</v>
      </c>
      <c r="HX201" s="125">
        <f t="shared" ca="1" si="1543"/>
        <v>0</v>
      </c>
      <c r="HY201" s="125">
        <f t="shared" ca="1" si="1543"/>
        <v>0</v>
      </c>
      <c r="HZ201" s="125">
        <f t="shared" ca="1" si="1543"/>
        <v>0</v>
      </c>
      <c r="IA201" s="125">
        <f t="shared" ca="1" si="1543"/>
        <v>0</v>
      </c>
      <c r="IB201" s="125">
        <f t="shared" ca="1" si="1543"/>
        <v>0</v>
      </c>
      <c r="IC201" s="125">
        <f t="shared" ca="1" si="1543"/>
        <v>0</v>
      </c>
      <c r="ID201" s="125">
        <f t="shared" ca="1" si="1543"/>
        <v>0</v>
      </c>
      <c r="IE201" s="5">
        <f t="shared" ca="1" si="1544"/>
        <v>67</v>
      </c>
      <c r="IF201" s="9"/>
      <c r="IG201" s="5">
        <f t="shared" ca="1" si="1545"/>
        <v>1</v>
      </c>
      <c r="IH201" s="5" t="b">
        <f t="shared" ca="1" si="1545"/>
        <v>0</v>
      </c>
      <c r="II201" s="19">
        <f t="shared" ca="1" si="1546"/>
        <v>0</v>
      </c>
      <c r="IJ201" s="5">
        <f t="shared" ca="1" si="1545"/>
        <v>55</v>
      </c>
      <c r="IK201" s="5" cm="1">
        <f t="array" ref="IK201">INDEX(i.pi_yatf,$X201+1,IK$7)</f>
        <v>1</v>
      </c>
      <c r="IL201" s="19">
        <f t="shared" ca="1" si="1577"/>
        <v>0</v>
      </c>
      <c r="IM201" s="19">
        <f t="shared" ca="1" si="1577"/>
        <v>0</v>
      </c>
      <c r="IN201" s="19">
        <f t="shared" ca="1" si="1577"/>
        <v>0</v>
      </c>
      <c r="IO201" s="19">
        <f t="shared" ca="1" si="1577"/>
        <v>0</v>
      </c>
      <c r="IP201" s="19">
        <f t="shared" ca="1" si="1577"/>
        <v>0</v>
      </c>
      <c r="IQ201" s="19">
        <f t="shared" ca="1" si="1577"/>
        <v>0</v>
      </c>
      <c r="IR201" s="19">
        <f t="shared" ca="1" si="1577"/>
        <v>0</v>
      </c>
      <c r="IS201" s="19">
        <f t="shared" ca="1" si="1577"/>
        <v>0</v>
      </c>
      <c r="IT201" s="19">
        <f t="shared" ca="1" si="1577"/>
        <v>0</v>
      </c>
      <c r="IU201" s="19">
        <f t="shared" ca="1" si="1577"/>
        <v>0</v>
      </c>
      <c r="IV201" s="19">
        <f t="shared" ca="1" si="1577"/>
        <v>0</v>
      </c>
      <c r="IW201" s="19">
        <f t="shared" ca="1" si="1577"/>
        <v>0</v>
      </c>
      <c r="IX201" s="19">
        <f t="shared" ca="1" si="1577"/>
        <v>0</v>
      </c>
      <c r="IY201" s="19">
        <f t="shared" ca="1" si="1577"/>
        <v>0</v>
      </c>
      <c r="IZ201" s="19">
        <f t="shared" ca="1" si="1577"/>
        <v>0</v>
      </c>
      <c r="JA201" s="19">
        <f t="shared" ca="1" si="1577"/>
        <v>0</v>
      </c>
      <c r="JB201" s="19">
        <f t="shared" ca="1" si="1577"/>
        <v>0</v>
      </c>
      <c r="JC201" s="19">
        <f t="shared" ca="1" si="1577"/>
        <v>0</v>
      </c>
      <c r="JD201" s="19">
        <f t="shared" ca="1" si="1577"/>
        <v>0</v>
      </c>
      <c r="JE201" s="19">
        <f t="shared" ca="1" si="1577"/>
        <v>0</v>
      </c>
      <c r="JF201" s="19">
        <f t="shared" ca="1" si="1577"/>
        <v>0</v>
      </c>
      <c r="JG201" s="19">
        <f t="shared" ca="1" si="1577"/>
        <v>1</v>
      </c>
      <c r="JH201" s="19">
        <f t="shared" ca="1" si="1577"/>
        <v>0</v>
      </c>
      <c r="JI201" s="19">
        <f t="shared" ca="1" si="1577"/>
        <v>1</v>
      </c>
      <c r="JJ201" s="9"/>
      <c r="JK201" s="5" t="b">
        <f t="shared" ca="1" si="1548"/>
        <v>0</v>
      </c>
      <c r="JL201" s="477" t="b">
        <v>0</v>
      </c>
      <c r="JM201" s="477">
        <v>12</v>
      </c>
      <c r="JN201" s="5" t="b">
        <f t="shared" ca="1" si="1549"/>
        <v>0</v>
      </c>
      <c r="JO201" s="5" t="b">
        <f t="shared" ca="1" si="1549"/>
        <v>0</v>
      </c>
      <c r="JP201" s="5" t="b">
        <f t="shared" ca="1" si="1549"/>
        <v>1</v>
      </c>
      <c r="JQ201" s="144">
        <f t="shared" ca="1" si="1550"/>
        <v>1</v>
      </c>
      <c r="JR201" s="144">
        <f t="shared" ca="1" si="1550"/>
        <v>1</v>
      </c>
      <c r="JS201" s="5" t="b">
        <f t="shared" ca="1" si="1551"/>
        <v>0</v>
      </c>
      <c r="JT201" s="5" t="b">
        <f t="shared" ca="1" si="1551"/>
        <v>1</v>
      </c>
      <c r="JU201" s="5" t="b">
        <f t="shared" ca="1" si="1551"/>
        <v>1</v>
      </c>
      <c r="JV201" s="5" t="b">
        <f t="shared" ca="1" si="1551"/>
        <v>0</v>
      </c>
      <c r="JW201" s="5">
        <f t="shared" ca="1" si="1552"/>
        <v>1</v>
      </c>
      <c r="JX201" s="5">
        <f t="shared" ca="1" si="1552"/>
        <v>0</v>
      </c>
      <c r="JY201" s="5" t="b">
        <f t="shared" ca="1" si="1553"/>
        <v>0</v>
      </c>
      <c r="JZ201" s="5" t="str" cm="1">
        <f t="array" aca="1" ref="JZ201" ca="1">IF(OR(KA201:KH201&lt;&gt;"-"),TRUE,"-")</f>
        <v>-</v>
      </c>
      <c r="KA201" s="19" t="str">
        <f t="shared" ca="1" si="1554"/>
        <v>-</v>
      </c>
      <c r="KB201" s="19" t="str">
        <f t="shared" ca="1" si="1554"/>
        <v>-</v>
      </c>
      <c r="KC201" s="19" t="str">
        <f t="shared" ca="1" si="1554"/>
        <v>-</v>
      </c>
      <c r="KD201" s="19" t="str">
        <f t="shared" ca="1" si="1554"/>
        <v>-</v>
      </c>
      <c r="KE201" s="19" t="str">
        <f t="shared" ca="1" si="1554"/>
        <v>-</v>
      </c>
      <c r="KF201" s="19" t="str">
        <f t="shared" ca="1" si="1554"/>
        <v>-</v>
      </c>
      <c r="KG201" s="19" t="str">
        <f t="shared" ca="1" si="1554"/>
        <v>-</v>
      </c>
      <c r="KH201" s="19" t="str">
        <f t="shared" ca="1" si="1554"/>
        <v>-</v>
      </c>
      <c r="KI201" s="5" t="b">
        <f t="array" aca="1" ref="KI201" ca="1">IF(OR(KJ201:KP201&lt;&gt;"-"),TRUE,"-")</f>
        <v>1</v>
      </c>
      <c r="KJ201" s="19">
        <f t="shared" ca="1" si="1555"/>
        <v>0</v>
      </c>
      <c r="KK201" s="19" t="str">
        <f t="shared" ca="1" si="1555"/>
        <v>-</v>
      </c>
      <c r="KL201" s="19">
        <f t="shared" ca="1" si="1555"/>
        <v>999999</v>
      </c>
      <c r="KM201" s="19">
        <f t="shared" ca="1" si="1555"/>
        <v>999999</v>
      </c>
      <c r="KN201" s="19">
        <f t="shared" ca="1" si="1555"/>
        <v>999999</v>
      </c>
      <c r="KO201" s="19">
        <f t="shared" ca="1" si="1555"/>
        <v>999999</v>
      </c>
      <c r="KP201" s="19">
        <f t="shared" ca="1" si="1555"/>
        <v>999999</v>
      </c>
      <c r="KQ201" s="19" t="str">
        <f t="shared" ca="1" si="1555"/>
        <v>-</v>
      </c>
      <c r="KR201" s="19" t="str">
        <f t="shared" ca="1" si="1555"/>
        <v>-</v>
      </c>
      <c r="KS201" s="19" t="str">
        <f t="shared" ca="1" si="1555"/>
        <v>-</v>
      </c>
      <c r="KT201" s="19" t="b">
        <f t="shared" ca="1" si="1556"/>
        <v>1</v>
      </c>
      <c r="KU201" s="19">
        <f t="shared" ca="1" si="1556"/>
        <v>0</v>
      </c>
      <c r="KV201" s="5" t="str">
        <f t="shared" ca="1" si="1557"/>
        <v>-</v>
      </c>
      <c r="KW201" s="5" t="str">
        <f t="shared" ca="1" si="1557"/>
        <v>-</v>
      </c>
      <c r="KX201" s="5" t="str">
        <f t="shared" ca="1" si="1557"/>
        <v>-</v>
      </c>
      <c r="KY201" s="5" t="str">
        <f t="shared" ca="1" si="1557"/>
        <v>-</v>
      </c>
      <c r="KZ201" s="19" t="str">
        <f t="shared" ca="1" si="1558"/>
        <v>-</v>
      </c>
      <c r="LA201" s="19" t="str">
        <f t="shared" ca="1" si="1558"/>
        <v>-</v>
      </c>
      <c r="LB201" s="19" t="str">
        <f t="shared" ca="1" si="1558"/>
        <v>-</v>
      </c>
      <c r="LC201" s="19" t="str">
        <f t="shared" ca="1" si="1558"/>
        <v>-</v>
      </c>
      <c r="LD201" s="19" t="str">
        <f t="shared" ca="1" si="1558"/>
        <v>-</v>
      </c>
      <c r="LE201" s="19" t="str">
        <f t="shared" ca="1" si="1558"/>
        <v>-</v>
      </c>
      <c r="LF201" s="19" t="str">
        <f t="shared" ca="1" si="1558"/>
        <v>-</v>
      </c>
      <c r="LG201" s="5" t="str">
        <f t="shared" ca="1" si="1559"/>
        <v>-</v>
      </c>
      <c r="LH201" s="5">
        <f t="shared" ca="1" si="1559"/>
        <v>500</v>
      </c>
      <c r="LI201" s="5">
        <f t="shared" ca="1" si="1559"/>
        <v>500</v>
      </c>
      <c r="LJ201" s="5" t="str">
        <f t="shared" ca="1" si="1559"/>
        <v>-</v>
      </c>
      <c r="LK201" s="5" t="str" cm="1">
        <f t="array" aca="1" ref="LK201" ca="1">INDEX(i.meatgrid,$Q201,LK$7)</f>
        <v>-</v>
      </c>
      <c r="LL201" s="5" t="str">
        <f t="shared" ca="1" si="1559"/>
        <v>-</v>
      </c>
      <c r="LM201" s="5">
        <f t="shared" ca="1" si="1560"/>
        <v>1</v>
      </c>
      <c r="LN201" s="9"/>
      <c r="LO201" s="19">
        <f t="shared" ca="1" si="1558"/>
        <v>70</v>
      </c>
      <c r="LP201" s="19">
        <f t="shared" ca="1" si="1561"/>
        <v>50</v>
      </c>
      <c r="LQ201" s="19">
        <f t="shared" ca="1" si="1561"/>
        <v>80</v>
      </c>
      <c r="LR201" s="19">
        <f t="shared" ca="1" si="1561"/>
        <v>50</v>
      </c>
      <c r="LS201" s="5" t="b" cm="1">
        <f t="array" aca="1" ref="LS201" ca="1">INDEX(i.meatgrid,$Q201,LS$7)</f>
        <v>0</v>
      </c>
      <c r="LT201" s="5" t="b" cm="1">
        <f t="array" aca="1" ref="LT201" ca="1">INDEX(i.meatgrid,$Q201,LT$7)</f>
        <v>0</v>
      </c>
      <c r="LU201" s="5" t="str" cm="1">
        <f t="array" aca="1" ref="LU201" ca="1">INDEX(i.meatgrid,$Q201,LU$7)</f>
        <v>-</v>
      </c>
      <c r="LV201" s="5" cm="1">
        <f t="array" aca="1" ref="LV201" ca="1">INDEX(i.meatgrid,$Q201,LV$7)</f>
        <v>40</v>
      </c>
      <c r="LW201" s="5">
        <f t="shared" si="1562"/>
        <v>1</v>
      </c>
      <c r="LX201" s="5">
        <f t="shared" si="1563"/>
        <v>0.75</v>
      </c>
      <c r="LY201" s="5" cm="1">
        <f t="array" aca="1" ref="LY201" ca="1">INDEX(i.meatgrid,$Q201,LY$7)</f>
        <v>1</v>
      </c>
      <c r="LZ201" s="5" cm="1">
        <f t="array" aca="1" ref="LZ201" ca="1">INDEX(i.meatgrid,$Q201,LZ$7)</f>
        <v>0</v>
      </c>
      <c r="MA201" s="5" cm="1">
        <f t="array" aca="1" ref="MA201" ca="1">INDEX(i.meatgrid,$Q201,MA$7)</f>
        <v>0</v>
      </c>
      <c r="MB201" s="5" cm="1">
        <f t="array" aca="1" ref="MB201" ca="1">INDEX(i.meatgrid,$Q201,MB$7)</f>
        <v>0</v>
      </c>
      <c r="MC201" s="5" cm="1">
        <f t="array" aca="1" ref="MC201" ca="1">INDEX(i.meatgrid,$Q201,MC$7)</f>
        <v>0</v>
      </c>
      <c r="MD201" s="5" cm="1">
        <f t="array" aca="1" ref="MD201" ca="1">INDEX(i.meatgrid,$Q201,MD$7)</f>
        <v>1</v>
      </c>
      <c r="ME201" s="5" cm="1">
        <f t="array" aca="1" ref="ME201" ca="1">INDEX(i.meatgrid,$Q201,ME$7)</f>
        <v>1</v>
      </c>
      <c r="MF201" s="5" cm="1">
        <f t="array" aca="1" ref="MF201" ca="1">INDEX(i.meatgrid,$Q201,MF$7)</f>
        <v>1</v>
      </c>
      <c r="MG201" s="5">
        <f t="shared" si="1564"/>
        <v>1</v>
      </c>
      <c r="MH201" s="9"/>
      <c r="MI201" s="19" t="b">
        <f t="shared" ca="1" si="1594"/>
        <v>0</v>
      </c>
      <c r="MJ201" s="19" t="b">
        <f t="shared" ca="1" si="1594"/>
        <v>0</v>
      </c>
      <c r="MK201" s="19">
        <f t="shared" ca="1" si="1594"/>
        <v>1</v>
      </c>
      <c r="ML201" s="19">
        <f t="shared" ca="1" si="1594"/>
        <v>0.75</v>
      </c>
      <c r="MM201" s="19">
        <f t="shared" ca="1" si="1594"/>
        <v>0.75</v>
      </c>
      <c r="MN201" s="19">
        <f t="shared" ca="1" si="1594"/>
        <v>0.8</v>
      </c>
      <c r="MO201" s="19">
        <f t="shared" ca="1" si="1594"/>
        <v>0.82499999999999996</v>
      </c>
      <c r="MP201" s="19">
        <f t="shared" ca="1" si="1594"/>
        <v>0.875</v>
      </c>
      <c r="MQ201" s="19">
        <f t="shared" ca="1" si="1594"/>
        <v>0.9</v>
      </c>
      <c r="MR201" s="19">
        <f t="shared" ca="1" si="1594"/>
        <v>1</v>
      </c>
      <c r="MS201" s="19">
        <f t="shared" ca="1" si="1594"/>
        <v>0.875</v>
      </c>
      <c r="MT201" s="19" t="b">
        <f t="shared" ca="1" si="1594"/>
        <v>1</v>
      </c>
      <c r="MU201" s="19">
        <f t="shared" ca="1" si="1594"/>
        <v>74.989999999999995</v>
      </c>
      <c r="MV201" s="19" t="str">
        <f t="shared" ca="1" si="1594"/>
        <v>-</v>
      </c>
      <c r="MW201" s="19" t="str">
        <f t="shared" ca="1" si="1594"/>
        <v>-</v>
      </c>
      <c r="MX201" s="19" t="str">
        <f t="shared" ca="1" si="1594"/>
        <v>-</v>
      </c>
      <c r="MY201" s="19" t="str">
        <f t="shared" ca="1" si="1576"/>
        <v>-</v>
      </c>
      <c r="MZ201" s="19" t="str">
        <f t="shared" ca="1" si="1576"/>
        <v>-</v>
      </c>
      <c r="NA201" s="19" t="str">
        <f t="shared" ca="1" si="1576"/>
        <v>-</v>
      </c>
      <c r="NB201" s="19" t="str">
        <f t="shared" ca="1" si="1576"/>
        <v>-</v>
      </c>
      <c r="NC201" s="19">
        <f t="shared" ca="1" si="1576"/>
        <v>36.99</v>
      </c>
      <c r="ND201" s="19">
        <f t="shared" ca="1" si="1576"/>
        <v>36.99</v>
      </c>
      <c r="NE201" s="19" t="str">
        <f t="shared" ca="1" si="1576"/>
        <v>-</v>
      </c>
      <c r="NF201" s="19" t="str">
        <f t="shared" ca="1" si="1576"/>
        <v>-</v>
      </c>
      <c r="NG201" s="19" t="str">
        <f t="shared" ca="1" si="1576"/>
        <v>-</v>
      </c>
      <c r="NH201" s="19" t="str">
        <f t="shared" ca="1" si="1576"/>
        <v>-</v>
      </c>
      <c r="NI201" s="19" t="str">
        <f t="shared" ca="1" si="1576"/>
        <v>-</v>
      </c>
      <c r="NJ201" s="19">
        <f t="shared" ca="1" si="1576"/>
        <v>49.99</v>
      </c>
      <c r="NK201" s="19">
        <f t="shared" ca="1" si="1576"/>
        <v>49.99</v>
      </c>
      <c r="NL201" s="19">
        <f t="shared" ca="1" si="1576"/>
        <v>49.99</v>
      </c>
      <c r="NM201" s="19">
        <f t="shared" ca="1" si="1576"/>
        <v>49.99</v>
      </c>
      <c r="NN201" s="19">
        <f t="shared" ca="1" si="1576"/>
        <v>49.99</v>
      </c>
      <c r="NO201" s="19">
        <f t="shared" ca="1" si="1573"/>
        <v>49.99</v>
      </c>
      <c r="NP201" s="19">
        <f t="shared" ca="1" si="1573"/>
        <v>49.99</v>
      </c>
      <c r="NQ201" s="19">
        <f t="shared" ca="1" si="1573"/>
        <v>49.99</v>
      </c>
      <c r="NR201" s="19">
        <f t="shared" ca="1" si="1574"/>
        <v>412.99</v>
      </c>
      <c r="NS201" s="19">
        <f t="shared" ca="1" si="1574"/>
        <v>412.99</v>
      </c>
      <c r="NT201" s="19" t="str">
        <f t="shared" ca="1" si="1574"/>
        <v>-</v>
      </c>
      <c r="NU201" s="19" t="str">
        <f t="shared" ca="1" si="1574"/>
        <v>-</v>
      </c>
      <c r="NV201" s="19" t="str">
        <f t="shared" ca="1" si="1574"/>
        <v>-</v>
      </c>
      <c r="NW201" s="19" t="str">
        <f t="shared" ca="1" si="1574"/>
        <v>-</v>
      </c>
      <c r="NX201" s="19" t="str">
        <f t="shared" ca="1" si="1574"/>
        <v>-</v>
      </c>
      <c r="NY201" s="19">
        <f t="shared" ca="1" si="1574"/>
        <v>6.8900000000000006</v>
      </c>
      <c r="NZ201" s="19">
        <f t="shared" ca="1" si="1574"/>
        <v>6.8900000000000006</v>
      </c>
      <c r="OA201" s="19">
        <f t="shared" ca="1" si="1574"/>
        <v>6.8900000000000006</v>
      </c>
      <c r="OB201" s="19">
        <f t="shared" ca="1" si="1574"/>
        <v>6.8900000000000006</v>
      </c>
      <c r="OC201" s="19">
        <f t="shared" ca="1" si="1574"/>
        <v>6.8900000000000006</v>
      </c>
      <c r="OD201" s="19">
        <f t="shared" ca="1" si="1574"/>
        <v>6.8900000000000006</v>
      </c>
      <c r="OE201" s="19">
        <f t="shared" ca="1" si="1574"/>
        <v>6.8900000000000006</v>
      </c>
      <c r="OF201" s="19">
        <f t="shared" ca="1" si="1574"/>
        <v>6.8900000000000006</v>
      </c>
      <c r="OG201" s="19">
        <f t="shared" ca="1" si="1574"/>
        <v>346.99</v>
      </c>
      <c r="OH201" s="19">
        <f t="shared" ca="1" si="1575"/>
        <v>346.99</v>
      </c>
      <c r="OI201" s="19" t="str">
        <f t="shared" ca="1" si="1575"/>
        <v>-</v>
      </c>
      <c r="OJ201" s="19" t="str">
        <f t="shared" ca="1" si="1575"/>
        <v>-</v>
      </c>
      <c r="OK201" s="19" t="str">
        <f t="shared" ca="1" si="1575"/>
        <v>-</v>
      </c>
      <c r="OL201" s="19" t="str">
        <f t="shared" ca="1" si="1575"/>
        <v>-</v>
      </c>
      <c r="OM201" s="19" t="str">
        <f t="shared" ca="1" si="1575"/>
        <v>-</v>
      </c>
      <c r="ON201" s="19">
        <f t="shared" ca="1" si="1575"/>
        <v>0</v>
      </c>
      <c r="OO201" s="24">
        <v>0</v>
      </c>
    </row>
    <row r="202" spans="1:405" outlineLevel="1">
      <c r="A202" s="21">
        <f t="shared" si="158"/>
        <v>197</v>
      </c>
      <c r="B202" s="21">
        <f>$A$14</f>
        <v>9</v>
      </c>
      <c r="C202">
        <v>112</v>
      </c>
      <c r="D202" s="144" t="str">
        <f t="shared" si="1512"/>
        <v>GSM</v>
      </c>
      <c r="E202" t="b">
        <v>0</v>
      </c>
      <c r="F202" t="b">
        <v>0</v>
      </c>
      <c r="G202" t="b">
        <f>E202</f>
        <v>0</v>
      </c>
      <c r="H202" s="29">
        <v>2</v>
      </c>
      <c r="I202" s="29">
        <v>1</v>
      </c>
      <c r="J202" s="29" t="str">
        <f>""</f>
        <v/>
      </c>
      <c r="K202" s="29">
        <f>d.Region</f>
        <v>2</v>
      </c>
      <c r="L202" s="29">
        <v>2</v>
      </c>
      <c r="M202" s="29">
        <v>2</v>
      </c>
      <c r="N202" s="29">
        <v>3</v>
      </c>
      <c r="O202" s="29">
        <v>1</v>
      </c>
      <c r="P202" s="29">
        <v>1</v>
      </c>
      <c r="Q202" s="29">
        <v>4</v>
      </c>
      <c r="R202" s="29">
        <v>1</v>
      </c>
      <c r="S202" s="29">
        <v>1</v>
      </c>
      <c r="T202" s="29">
        <v>1</v>
      </c>
      <c r="U202" s="218"/>
      <c r="V202" s="218"/>
      <c r="W202" s="29">
        <v>0</v>
      </c>
      <c r="X202" s="218"/>
      <c r="Y202" s="218"/>
      <c r="Z202" s="218"/>
      <c r="AA202" s="218"/>
      <c r="AB202" s="218"/>
      <c r="AC202" s="218"/>
      <c r="AD202" s="218"/>
      <c r="AE202" s="218"/>
      <c r="AF202" s="144">
        <f>INDEX(CHOOSE($N202,DataAutumn!i.AdultDrys,DataWinter!i.AdultDrys,DataSpring!i.AdultDrys),1,$M202)</f>
        <v>3</v>
      </c>
      <c r="AG202" s="5">
        <f t="shared" si="1513"/>
        <v>2</v>
      </c>
      <c r="AH202" s="5">
        <f t="shared" si="1513"/>
        <v>0</v>
      </c>
      <c r="AI202" s="5">
        <f t="shared" si="1514"/>
        <v>1</v>
      </c>
      <c r="AJ202" s="218"/>
      <c r="AK202" s="218"/>
      <c r="AL202" s="365" t="str">
        <f ca="1">TEXT(LEFT(OFFSET(AL202,-1,0),5)+1,"00000")&amp;MID(OFFSET(AL202,-1,0),6,FIND(" ",OFFSET(AL202,-1,0),7)-5)
&amp; $D202           &amp; " Day"&amp;INDEX(i.DOY,$N202,1)              &amp; IF($IG202=0," FWM","")&amp;IF($IG202=1," MWM","")&amp;IF($IG202=5," Mat","")&amp;IF($IH202=TRUE,"&amp;BBT","    ")
&amp;INDEX(DataMaster!$B$98:$B$104,$Q202,0)    &amp;IF(JL202," SR"&amp;JM202,"")&amp; " WP"&amp;TEXT($LW202*100,"000p")           &amp; " MP"&amp;TEXT($LX202*100,"000p")           &amp; " GP"&amp;TEXT($MG202*100,"000p")
&amp; " (F"&amp;3+COUNTIF($CV202:$CY202,TRUE)&amp;3&amp;"N"&amp;$DM202&amp;$DN202&amp;")"</f>
        <v>00013 DSP_ashley_lw GSM Day204 MWM    Prime SR12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si="1515"/>
        <v>0</v>
      </c>
      <c r="AY202" s="5" t="str">
        <f t="shared" si="1515"/>
        <v>-</v>
      </c>
      <c r="AZ202" s="5" t="b">
        <f t="shared" si="1515"/>
        <v>0</v>
      </c>
      <c r="BA202" s="5" t="b">
        <f t="shared" si="1515"/>
        <v>1</v>
      </c>
      <c r="BB202" s="5" t="b">
        <f t="shared" si="1515"/>
        <v>1</v>
      </c>
      <c r="BC202" s="144">
        <f t="shared" si="1515"/>
        <v>0</v>
      </c>
      <c r="BD202" s="19" t="b">
        <f t="shared" ca="1" si="1516"/>
        <v>1</v>
      </c>
      <c r="BE202" s="9"/>
      <c r="BF202" s="5" t="str">
        <f t="shared" ca="1" si="1517"/>
        <v>-</v>
      </c>
      <c r="BG202" s="19" t="str">
        <f t="shared" ca="1" si="1518"/>
        <v>-</v>
      </c>
      <c r="BH202" s="19" t="str">
        <f t="shared" ca="1" si="1518"/>
        <v>-</v>
      </c>
      <c r="BI202" s="19" t="str">
        <f t="shared" ca="1" si="1518"/>
        <v>-</v>
      </c>
      <c r="BJ202" s="5" t="str">
        <f t="shared" ca="1" si="1519"/>
        <v>-</v>
      </c>
      <c r="BK202" s="19" t="str">
        <f t="shared" ca="1" si="1520"/>
        <v>-</v>
      </c>
      <c r="BL202" s="5" t="str">
        <f t="shared" ca="1" si="1521"/>
        <v>-</v>
      </c>
      <c r="BM202" s="19" t="str">
        <f t="shared" ca="1" si="1522"/>
        <v>-</v>
      </c>
      <c r="BN202" s="19" t="str">
        <f t="shared" ca="1" si="1522"/>
        <v>-</v>
      </c>
      <c r="BO202" s="19" t="str">
        <f t="shared" ca="1" si="1522"/>
        <v>-</v>
      </c>
      <c r="BP202" s="5" t="str">
        <f t="shared" ca="1" si="1523"/>
        <v>-</v>
      </c>
      <c r="BQ202" s="9"/>
      <c r="BR202" s="5" t="b">
        <f t="shared" si="1524"/>
        <v>0</v>
      </c>
      <c r="BS202" s="5" t="str">
        <f t="shared" ca="1" si="1525"/>
        <v>-</v>
      </c>
      <c r="BT202" s="5" t="str">
        <f t="shared" ca="1" si="1526"/>
        <v>-</v>
      </c>
      <c r="BU202" s="5" t="str">
        <f t="shared" ca="1" si="1526"/>
        <v>-</v>
      </c>
      <c r="BV202" s="5" t="str">
        <f t="shared" ca="1" si="1526"/>
        <v>-</v>
      </c>
      <c r="BW202" s="5" t="str">
        <f t="shared" ca="1" si="1526"/>
        <v>-</v>
      </c>
      <c r="BX202" s="5" t="str">
        <f t="shared" ca="1" si="1526"/>
        <v>-</v>
      </c>
      <c r="BY202" s="5" t="str">
        <f t="shared" ca="1" si="1526"/>
        <v>-</v>
      </c>
      <c r="BZ202" s="5" t="str">
        <f t="shared" ca="1" si="1526"/>
        <v>-</v>
      </c>
      <c r="CA202" s="5" t="str">
        <f t="shared" ca="1" si="1526"/>
        <v>-</v>
      </c>
      <c r="CB202" s="9"/>
      <c r="CC202" s="12" t="b">
        <v>1</v>
      </c>
      <c r="CD202" s="12" t="b">
        <v>1</v>
      </c>
      <c r="CE202" s="12" t="b">
        <v>1</v>
      </c>
      <c r="CF202" s="12">
        <v>203</v>
      </c>
      <c r="CG202" s="144" t="b">
        <f>NOT(CE202)</f>
        <v>0</v>
      </c>
      <c r="CH202" s="12" t="s">
        <v>34</v>
      </c>
      <c r="CI202" s="19" t="str">
        <f t="shared" ca="1" si="1527"/>
        <v>-</v>
      </c>
      <c r="CJ202" s="19" t="str">
        <f t="shared" ca="1" si="1527"/>
        <v>-</v>
      </c>
      <c r="CK202" s="19" t="str">
        <f t="shared" ca="1" si="1527"/>
        <v>-</v>
      </c>
      <c r="CL202" s="19">
        <f t="shared" ca="1" si="1527"/>
        <v>1</v>
      </c>
      <c r="CM202" s="19">
        <f t="shared" ca="1" si="1527"/>
        <v>1</v>
      </c>
      <c r="CN202" s="9"/>
      <c r="CO202" s="444">
        <f t="shared" si="1528"/>
        <v>652</v>
      </c>
      <c r="CP202" s="444">
        <f t="shared" si="1528"/>
        <v>686</v>
      </c>
      <c r="CQ202" s="444">
        <f t="shared" si="1528"/>
        <v>721</v>
      </c>
      <c r="CR202" s="152">
        <f t="shared" si="1529"/>
        <v>378</v>
      </c>
      <c r="CS202" s="152">
        <f t="shared" si="1529"/>
        <v>413</v>
      </c>
      <c r="CT202" s="152">
        <f t="shared" si="1529"/>
        <v>448</v>
      </c>
      <c r="CU202" s="19" t="str">
        <f t="shared" ca="1" si="1595"/>
        <v>-</v>
      </c>
      <c r="CV202" s="19" t="str">
        <f t="shared" ca="1" si="1595"/>
        <v>-</v>
      </c>
      <c r="CW202" s="19" t="str">
        <f t="shared" ca="1" si="1595"/>
        <v>-</v>
      </c>
      <c r="CX202" s="19" t="str">
        <f t="shared" ca="1" si="1595"/>
        <v>-</v>
      </c>
      <c r="CY202" s="19" t="str">
        <f t="shared" ca="1" si="1595"/>
        <v>-</v>
      </c>
      <c r="CZ202" s="19" t="b">
        <f ca="1">OFFSET(CZ$5,$B202,0)</f>
        <v>1</v>
      </c>
      <c r="DA202" s="19">
        <f t="shared" ca="1" si="1595"/>
        <v>0</v>
      </c>
      <c r="DB202" s="19">
        <f t="shared" ca="1" si="1595"/>
        <v>0</v>
      </c>
      <c r="DC202" s="19">
        <f t="shared" ca="1" si="1595"/>
        <v>0</v>
      </c>
      <c r="DD202" s="19">
        <f t="shared" ca="1" si="1595"/>
        <v>0</v>
      </c>
      <c r="DE202" s="19">
        <f t="shared" ca="1" si="1595"/>
        <v>0</v>
      </c>
      <c r="DF202" s="19">
        <f t="shared" ca="1" si="1595"/>
        <v>0</v>
      </c>
      <c r="DG202" s="19">
        <f t="shared" ca="1" si="1595"/>
        <v>0</v>
      </c>
      <c r="DH202" s="19">
        <f t="shared" ca="1" si="1595"/>
        <v>0</v>
      </c>
      <c r="DI202" s="19">
        <f t="shared" ca="1" si="1595"/>
        <v>0</v>
      </c>
      <c r="DJ202" s="19">
        <f t="shared" ca="1" si="1595"/>
        <v>0</v>
      </c>
      <c r="DK202" s="19">
        <f t="shared" ca="1" si="1581"/>
        <v>0</v>
      </c>
      <c r="DL202" s="19">
        <f t="shared" ca="1" si="1581"/>
        <v>0</v>
      </c>
      <c r="DM202" s="19">
        <f t="shared" ca="1" si="1581"/>
        <v>1</v>
      </c>
      <c r="DN202" s="19">
        <f t="shared" ca="1" si="1581"/>
        <v>1</v>
      </c>
      <c r="DO202" s="19">
        <f t="shared" ca="1" si="1581"/>
        <v>0</v>
      </c>
      <c r="DP202" s="19" t="str">
        <f t="shared" ca="1" si="1581"/>
        <v>-</v>
      </c>
      <c r="DQ202" s="19" t="str">
        <f t="shared" ca="1" si="1581"/>
        <v>-</v>
      </c>
      <c r="DR202" s="19" t="str">
        <f t="shared" ca="1" si="1581"/>
        <v>-</v>
      </c>
      <c r="DS202" s="19" t="str">
        <f t="shared" ca="1" si="1581"/>
        <v>-</v>
      </c>
      <c r="DT202" s="19" t="str">
        <f t="shared" ca="1" si="1581"/>
        <v>-</v>
      </c>
      <c r="DU202" s="19">
        <f t="shared" ca="1" si="1581"/>
        <v>0</v>
      </c>
      <c r="DV202" s="19" t="str">
        <f t="shared" ca="1" si="1581"/>
        <v>-</v>
      </c>
      <c r="DW202" s="19" t="str">
        <f t="shared" ca="1" si="1581"/>
        <v>-</v>
      </c>
      <c r="DX202" s="19" t="str">
        <f t="shared" ca="1" si="1581"/>
        <v>-</v>
      </c>
      <c r="DY202" s="19" t="str">
        <f t="shared" ca="1" si="1581"/>
        <v>-</v>
      </c>
      <c r="DZ202" s="19" t="str">
        <f t="shared" ca="1" si="1581"/>
        <v>-</v>
      </c>
      <c r="EA202" s="19" t="str">
        <f t="shared" ca="1" si="1581"/>
        <v>-</v>
      </c>
      <c r="EB202" s="19" t="str">
        <f t="shared" ca="1" si="1581"/>
        <v>-</v>
      </c>
      <c r="EC202" s="19" t="str">
        <f t="shared" ca="1" si="1581"/>
        <v>-</v>
      </c>
      <c r="ED202" s="19">
        <f t="shared" ca="1" si="1581"/>
        <v>0</v>
      </c>
      <c r="EE202" s="444">
        <f t="shared" si="1532"/>
        <v>0</v>
      </c>
      <c r="EF202" s="444">
        <f t="shared" si="1532"/>
        <v>0</v>
      </c>
      <c r="EG202" s="124">
        <f t="shared" si="1590"/>
        <v>0</v>
      </c>
      <c r="EH202" s="124">
        <f t="shared" si="1590"/>
        <v>0</v>
      </c>
      <c r="EI202" s="124">
        <f t="shared" si="1590"/>
        <v>0</v>
      </c>
      <c r="EJ202" s="124">
        <f t="shared" si="1590"/>
        <v>0</v>
      </c>
      <c r="EK202" s="124">
        <f t="shared" si="1590"/>
        <v>0</v>
      </c>
      <c r="EL202" s="124">
        <f t="shared" si="1590"/>
        <v>0</v>
      </c>
      <c r="EM202" s="124">
        <f t="shared" si="1590"/>
        <v>0</v>
      </c>
      <c r="EN202" s="124">
        <f t="shared" si="1590"/>
        <v>0</v>
      </c>
      <c r="EO202" s="124">
        <f t="shared" si="1590"/>
        <v>0</v>
      </c>
      <c r="EP202" s="124">
        <f t="shared" si="1590"/>
        <v>0</v>
      </c>
      <c r="EQ202" s="124">
        <f t="shared" si="1590"/>
        <v>0</v>
      </c>
      <c r="ER202" s="124">
        <f t="shared" si="1590"/>
        <v>0</v>
      </c>
      <c r="ES202" s="124">
        <f t="shared" si="1590"/>
        <v>0</v>
      </c>
      <c r="ET202" s="124">
        <f t="shared" si="1590"/>
        <v>0</v>
      </c>
      <c r="EU202" s="124">
        <f t="shared" si="1590"/>
        <v>0</v>
      </c>
      <c r="EV202" s="124">
        <f t="shared" si="1582"/>
        <v>0</v>
      </c>
      <c r="EW202" s="124">
        <f t="shared" si="1534"/>
        <v>0</v>
      </c>
      <c r="EX202" s="124">
        <f t="shared" si="1534"/>
        <v>0</v>
      </c>
      <c r="EY202" s="554">
        <f t="shared" si="1591"/>
        <v>0</v>
      </c>
      <c r="EZ202" s="554">
        <f t="shared" si="1591"/>
        <v>0</v>
      </c>
      <c r="FA202" s="554">
        <f t="shared" si="1591"/>
        <v>0</v>
      </c>
      <c r="FB202" s="125">
        <f t="shared" si="1591"/>
        <v>0</v>
      </c>
      <c r="FC202" s="125">
        <f t="shared" si="1591"/>
        <v>0</v>
      </c>
      <c r="FD202" s="125">
        <f t="shared" si="1591"/>
        <v>0</v>
      </c>
      <c r="FE202" s="125">
        <f t="shared" si="1591"/>
        <v>0</v>
      </c>
      <c r="FF202" s="125">
        <f t="shared" si="1591"/>
        <v>0</v>
      </c>
      <c r="FG202" s="125">
        <f t="shared" si="1591"/>
        <v>0</v>
      </c>
      <c r="FH202" s="125">
        <f t="shared" si="1591"/>
        <v>0</v>
      </c>
      <c r="FI202" s="125">
        <f t="shared" si="1591"/>
        <v>0</v>
      </c>
      <c r="FJ202" s="125">
        <f t="shared" si="1591"/>
        <v>0</v>
      </c>
      <c r="FK202" s="125">
        <f t="shared" si="1591"/>
        <v>0</v>
      </c>
      <c r="FL202" s="125">
        <f t="shared" si="1591"/>
        <v>0</v>
      </c>
      <c r="FM202" s="125">
        <f t="shared" si="1591"/>
        <v>0</v>
      </c>
      <c r="FN202" s="125">
        <f t="shared" si="1583"/>
        <v>0</v>
      </c>
      <c r="FO202" s="124">
        <f t="shared" si="1592"/>
        <v>0</v>
      </c>
      <c r="FP202" s="124">
        <f t="shared" si="1592"/>
        <v>0</v>
      </c>
      <c r="FQ202" s="124">
        <f t="shared" si="1592"/>
        <v>0</v>
      </c>
      <c r="FR202" s="124">
        <f t="shared" si="1592"/>
        <v>0</v>
      </c>
      <c r="FS202" s="124">
        <f t="shared" si="1592"/>
        <v>0</v>
      </c>
      <c r="FT202" s="124">
        <f t="shared" si="1592"/>
        <v>0</v>
      </c>
      <c r="FU202" s="124">
        <f t="shared" si="1592"/>
        <v>0</v>
      </c>
      <c r="FV202" s="124">
        <f t="shared" si="1592"/>
        <v>0</v>
      </c>
      <c r="FW202" s="124">
        <f t="shared" si="1592"/>
        <v>0</v>
      </c>
      <c r="FX202" s="124">
        <f t="shared" si="1592"/>
        <v>0</v>
      </c>
      <c r="FY202" s="124">
        <f t="shared" si="1592"/>
        <v>0</v>
      </c>
      <c r="FZ202" s="124">
        <f t="shared" si="1592"/>
        <v>0</v>
      </c>
      <c r="GA202" s="124">
        <f t="shared" si="1592"/>
        <v>0</v>
      </c>
      <c r="GB202" s="124">
        <f t="shared" si="1592"/>
        <v>0</v>
      </c>
      <c r="GC202" s="124">
        <f t="shared" si="1592"/>
        <v>0</v>
      </c>
      <c r="GD202" s="124">
        <f t="shared" si="1584"/>
        <v>0</v>
      </c>
      <c r="GE202" s="124">
        <f t="shared" si="1537"/>
        <v>0</v>
      </c>
      <c r="GF202" s="124">
        <f t="shared" si="1537"/>
        <v>0</v>
      </c>
      <c r="GG202" s="554">
        <f t="shared" si="1538"/>
        <v>0</v>
      </c>
      <c r="GH202" s="554">
        <f t="shared" si="1538"/>
        <v>0</v>
      </c>
      <c r="GI202" s="554">
        <f t="shared" si="1538"/>
        <v>0</v>
      </c>
      <c r="GJ202" s="125">
        <f t="shared" si="1539"/>
        <v>0</v>
      </c>
      <c r="GK202" s="125">
        <f t="shared" si="1539"/>
        <v>0</v>
      </c>
      <c r="GL202" s="125">
        <f t="shared" si="1539"/>
        <v>0</v>
      </c>
      <c r="GM202" s="125">
        <f t="shared" si="1539"/>
        <v>0</v>
      </c>
      <c r="GN202" s="125">
        <f t="shared" si="1539"/>
        <v>0</v>
      </c>
      <c r="GO202" s="125">
        <f t="shared" si="1539"/>
        <v>0</v>
      </c>
      <c r="GP202" s="125">
        <f t="shared" si="1539"/>
        <v>0</v>
      </c>
      <c r="GQ202" s="125">
        <f t="shared" si="1539"/>
        <v>0</v>
      </c>
      <c r="GR202" s="125">
        <f t="shared" ref="GR202:GV206" si="1596">IF(AND($K202=GR$9,$N202=GR$11,$AB202=GR$8),INDEX(i.FS_Strategy,$AE202+1,$AB202),0)</f>
        <v>0</v>
      </c>
      <c r="GS202" s="125">
        <f t="shared" si="1596"/>
        <v>0</v>
      </c>
      <c r="GT202" s="125">
        <f t="shared" si="1596"/>
        <v>0</v>
      </c>
      <c r="GU202" s="125">
        <f t="shared" si="1596"/>
        <v>0</v>
      </c>
      <c r="GV202" s="125">
        <f t="shared" si="1596"/>
        <v>0</v>
      </c>
      <c r="GW202" s="124">
        <f t="shared" si="1593"/>
        <v>0</v>
      </c>
      <c r="GX202" s="124">
        <f t="shared" si="1593"/>
        <v>0</v>
      </c>
      <c r="GY202" s="124">
        <f t="shared" si="1593"/>
        <v>0</v>
      </c>
      <c r="GZ202" s="124">
        <f t="shared" si="1593"/>
        <v>0</v>
      </c>
      <c r="HA202" s="124">
        <f t="shared" si="1593"/>
        <v>0</v>
      </c>
      <c r="HB202" s="124">
        <f t="shared" si="1593"/>
        <v>0</v>
      </c>
      <c r="HC202" s="124">
        <f t="shared" si="1593"/>
        <v>0</v>
      </c>
      <c r="HD202" s="124">
        <f t="shared" si="1593"/>
        <v>0</v>
      </c>
      <c r="HE202" s="124">
        <f t="shared" si="1593"/>
        <v>0</v>
      </c>
      <c r="HF202" s="124">
        <f t="shared" si="1593"/>
        <v>0</v>
      </c>
      <c r="HG202" s="124">
        <f t="shared" si="1593"/>
        <v>0</v>
      </c>
      <c r="HH202" s="124">
        <f t="shared" si="1593"/>
        <v>0</v>
      </c>
      <c r="HI202" s="124">
        <f t="shared" si="1593"/>
        <v>0</v>
      </c>
      <c r="HJ202" s="124">
        <f t="shared" si="1593"/>
        <v>0</v>
      </c>
      <c r="HK202" s="124">
        <f t="shared" si="1593"/>
        <v>0</v>
      </c>
      <c r="HL202" s="124">
        <f t="shared" si="1585"/>
        <v>0</v>
      </c>
      <c r="HM202" s="124">
        <f t="shared" si="1541"/>
        <v>0</v>
      </c>
      <c r="HN202" s="124">
        <f t="shared" si="1541"/>
        <v>0</v>
      </c>
      <c r="HO202" s="554">
        <f t="shared" si="1542"/>
        <v>0</v>
      </c>
      <c r="HP202" s="554">
        <f t="shared" si="1542"/>
        <v>0</v>
      </c>
      <c r="HQ202" s="554">
        <f t="shared" si="1542"/>
        <v>0</v>
      </c>
      <c r="HR202" s="125">
        <f t="shared" si="1543"/>
        <v>0</v>
      </c>
      <c r="HS202" s="125">
        <f t="shared" si="1543"/>
        <v>0</v>
      </c>
      <c r="HT202" s="125">
        <f t="shared" si="1543"/>
        <v>0</v>
      </c>
      <c r="HU202" s="125">
        <f t="shared" si="1543"/>
        <v>0</v>
      </c>
      <c r="HV202" s="125">
        <f t="shared" si="1543"/>
        <v>0</v>
      </c>
      <c r="HW202" s="125">
        <f t="shared" si="1543"/>
        <v>0</v>
      </c>
      <c r="HX202" s="125">
        <f t="shared" si="1543"/>
        <v>0</v>
      </c>
      <c r="HY202" s="125">
        <f t="shared" si="1543"/>
        <v>0</v>
      </c>
      <c r="HZ202" s="125">
        <f t="shared" ref="HZ202:ID206" si="1597">IF(AND($K202=HZ$9,$N202=HZ$11,$AB202=HZ$8),INDEX(i.FS_Strategy,$AE202+1,$AB202),0)</f>
        <v>0</v>
      </c>
      <c r="IA202" s="125">
        <f t="shared" si="1597"/>
        <v>0</v>
      </c>
      <c r="IB202" s="125">
        <f t="shared" si="1597"/>
        <v>0</v>
      </c>
      <c r="IC202" s="125">
        <f t="shared" si="1597"/>
        <v>0</v>
      </c>
      <c r="ID202" s="125">
        <f t="shared" si="1597"/>
        <v>0</v>
      </c>
      <c r="IE202" s="5">
        <f t="shared" si="1544"/>
        <v>67</v>
      </c>
      <c r="IF202" s="9"/>
      <c r="IG202" s="5">
        <f t="shared" si="1545"/>
        <v>1</v>
      </c>
      <c r="IH202" s="5" t="b">
        <f t="shared" si="1545"/>
        <v>0</v>
      </c>
      <c r="II202" s="19">
        <f t="shared" ca="1" si="1546"/>
        <v>0</v>
      </c>
      <c r="IJ202" s="5">
        <f t="shared" si="1545"/>
        <v>55</v>
      </c>
      <c r="IK202" s="5" cm="1">
        <f t="array" ref="IK202">INDEX(i.pi_yatf,$X202+1,IK$7)</f>
        <v>1</v>
      </c>
      <c r="IL202" s="19">
        <f t="shared" ca="1" si="1577"/>
        <v>0</v>
      </c>
      <c r="IM202" s="19">
        <f t="shared" ca="1" si="1577"/>
        <v>0</v>
      </c>
      <c r="IN202" s="19">
        <f t="shared" ca="1" si="1577"/>
        <v>0</v>
      </c>
      <c r="IO202" s="19">
        <f t="shared" ca="1" si="1577"/>
        <v>0</v>
      </c>
      <c r="IP202" s="19">
        <f t="shared" ca="1" si="1577"/>
        <v>0</v>
      </c>
      <c r="IQ202" s="19">
        <f t="shared" ca="1" si="1577"/>
        <v>0</v>
      </c>
      <c r="IR202" s="19">
        <f t="shared" ca="1" si="1577"/>
        <v>0</v>
      </c>
      <c r="IS202" s="19">
        <f t="shared" ca="1" si="1577"/>
        <v>0</v>
      </c>
      <c r="IT202" s="19">
        <f t="shared" ca="1" si="1577"/>
        <v>0</v>
      </c>
      <c r="IU202" s="19">
        <f t="shared" ca="1" si="1577"/>
        <v>0</v>
      </c>
      <c r="IV202" s="19">
        <f t="shared" ca="1" si="1577"/>
        <v>0</v>
      </c>
      <c r="IW202" s="19">
        <f t="shared" ca="1" si="1577"/>
        <v>0</v>
      </c>
      <c r="IX202" s="19">
        <f t="shared" ca="1" si="1577"/>
        <v>0</v>
      </c>
      <c r="IY202" s="19">
        <f t="shared" ca="1" si="1577"/>
        <v>0</v>
      </c>
      <c r="IZ202" s="19">
        <f t="shared" ca="1" si="1577"/>
        <v>0</v>
      </c>
      <c r="JA202" s="19">
        <f t="shared" ca="1" si="1577"/>
        <v>0</v>
      </c>
      <c r="JB202" s="19">
        <f t="shared" ca="1" si="1577"/>
        <v>0</v>
      </c>
      <c r="JC202" s="19">
        <f t="shared" ca="1" si="1577"/>
        <v>0</v>
      </c>
      <c r="JD202" s="19">
        <f t="shared" ca="1" si="1577"/>
        <v>0</v>
      </c>
      <c r="JE202" s="19">
        <f t="shared" ca="1" si="1577"/>
        <v>0</v>
      </c>
      <c r="JF202" s="19">
        <f t="shared" ca="1" si="1577"/>
        <v>0</v>
      </c>
      <c r="JG202" s="19">
        <f t="shared" ca="1" si="1577"/>
        <v>1</v>
      </c>
      <c r="JH202" s="19">
        <f t="shared" ca="1" si="1577"/>
        <v>0</v>
      </c>
      <c r="JI202" s="19">
        <f t="shared" ca="1" si="1577"/>
        <v>1</v>
      </c>
      <c r="JJ202" s="9"/>
      <c r="JK202" s="5" t="b">
        <f t="shared" ca="1" si="1548"/>
        <v>0</v>
      </c>
      <c r="JL202" s="477" t="b">
        <v>1</v>
      </c>
      <c r="JM202" s="477">
        <v>12</v>
      </c>
      <c r="JN202" s="5" t="b">
        <f t="shared" si="1549"/>
        <v>0</v>
      </c>
      <c r="JO202" s="5" t="b">
        <f t="shared" si="1549"/>
        <v>0</v>
      </c>
      <c r="JP202" s="5" t="b">
        <f t="shared" si="1549"/>
        <v>1</v>
      </c>
      <c r="JQ202" s="144">
        <f t="shared" si="1550"/>
        <v>1</v>
      </c>
      <c r="JR202" s="144">
        <f t="shared" si="1550"/>
        <v>1</v>
      </c>
      <c r="JS202" s="5" t="b">
        <f t="shared" si="1551"/>
        <v>0</v>
      </c>
      <c r="JT202" s="5" t="b">
        <f t="shared" si="1551"/>
        <v>1</v>
      </c>
      <c r="JU202" s="5" t="b">
        <f t="shared" si="1551"/>
        <v>1</v>
      </c>
      <c r="JV202" s="5" t="b">
        <f t="shared" si="1551"/>
        <v>0</v>
      </c>
      <c r="JW202" s="5">
        <f t="shared" si="1552"/>
        <v>1</v>
      </c>
      <c r="JX202" s="5">
        <f t="shared" si="1552"/>
        <v>0</v>
      </c>
      <c r="JY202" s="5" t="b">
        <f t="shared" si="1553"/>
        <v>0</v>
      </c>
      <c r="JZ202" s="5" t="str" cm="1">
        <f t="array" aca="1" ref="JZ202" ca="1">IF(OR(KA202:KH202&lt;&gt;"-"),TRUE,"-")</f>
        <v>-</v>
      </c>
      <c r="KA202" s="19" t="str">
        <f t="shared" ca="1" si="1554"/>
        <v>-</v>
      </c>
      <c r="KB202" s="19" t="str">
        <f t="shared" ca="1" si="1554"/>
        <v>-</v>
      </c>
      <c r="KC202" s="19" t="str">
        <f t="shared" ca="1" si="1554"/>
        <v>-</v>
      </c>
      <c r="KD202" s="19" t="str">
        <f t="shared" ca="1" si="1554"/>
        <v>-</v>
      </c>
      <c r="KE202" s="19" t="str">
        <f t="shared" ca="1" si="1554"/>
        <v>-</v>
      </c>
      <c r="KF202" s="19" t="str">
        <f t="shared" ca="1" si="1554"/>
        <v>-</v>
      </c>
      <c r="KG202" s="19" t="str">
        <f t="shared" ca="1" si="1554"/>
        <v>-</v>
      </c>
      <c r="KH202" s="19" t="str">
        <f t="shared" ca="1" si="1554"/>
        <v>-</v>
      </c>
      <c r="KI202" s="5" t="b">
        <f t="array" aca="1" ref="KI202" ca="1">IF(OR(KJ202:KP202&lt;&gt;"-"),TRUE,"-")</f>
        <v>1</v>
      </c>
      <c r="KJ202" s="19">
        <f t="shared" ca="1" si="1555"/>
        <v>0</v>
      </c>
      <c r="KK202" s="19" t="str">
        <f t="shared" ca="1" si="1555"/>
        <v>-</v>
      </c>
      <c r="KL202" s="19">
        <f t="shared" ca="1" si="1555"/>
        <v>999999</v>
      </c>
      <c r="KM202" s="19">
        <f t="shared" ca="1" si="1555"/>
        <v>999999</v>
      </c>
      <c r="KN202" s="19">
        <f t="shared" ca="1" si="1555"/>
        <v>999999</v>
      </c>
      <c r="KO202" s="19">
        <f t="shared" ca="1" si="1555"/>
        <v>999999</v>
      </c>
      <c r="KP202" s="19">
        <f t="shared" ca="1" si="1555"/>
        <v>999999</v>
      </c>
      <c r="KQ202" s="19" t="str">
        <f t="shared" ca="1" si="1555"/>
        <v>-</v>
      </c>
      <c r="KR202" s="19" t="str">
        <f ca="1">OFFSET(KR$5,$B202,0)</f>
        <v>-</v>
      </c>
      <c r="KS202" s="19" t="str">
        <f ca="1">OFFSET(KS$5,$B202,0)</f>
        <v>-</v>
      </c>
      <c r="KT202" s="19" t="b">
        <f t="shared" ca="1" si="1556"/>
        <v>1</v>
      </c>
      <c r="KU202" s="19">
        <f t="shared" ca="1" si="1556"/>
        <v>0</v>
      </c>
      <c r="KV202" s="5" t="str">
        <f t="shared" si="1557"/>
        <v>-</v>
      </c>
      <c r="KW202" s="5" t="str">
        <f t="shared" si="1557"/>
        <v>-</v>
      </c>
      <c r="KX202" s="5" t="str">
        <f t="shared" si="1557"/>
        <v>-</v>
      </c>
      <c r="KY202" s="5" t="str">
        <f t="shared" si="1557"/>
        <v>-</v>
      </c>
      <c r="KZ202" s="19" t="str">
        <f t="shared" ca="1" si="1558"/>
        <v>-</v>
      </c>
      <c r="LA202" s="19" t="str">
        <f t="shared" ca="1" si="1558"/>
        <v>-</v>
      </c>
      <c r="LB202" s="19" t="str">
        <f t="shared" ca="1" si="1558"/>
        <v>-</v>
      </c>
      <c r="LC202" s="19" t="str">
        <f t="shared" ca="1" si="1558"/>
        <v>-</v>
      </c>
      <c r="LD202" s="19" t="str">
        <f t="shared" ca="1" si="1558"/>
        <v>-</v>
      </c>
      <c r="LE202" s="19" t="str">
        <f t="shared" ca="1" si="1558"/>
        <v>-</v>
      </c>
      <c r="LF202" s="19" t="str">
        <f t="shared" ca="1" si="1558"/>
        <v>-</v>
      </c>
      <c r="LG202" s="5" t="str">
        <f t="shared" si="1559"/>
        <v>-</v>
      </c>
      <c r="LH202" s="5">
        <f t="shared" si="1559"/>
        <v>500</v>
      </c>
      <c r="LI202" s="5">
        <f t="shared" si="1559"/>
        <v>500</v>
      </c>
      <c r="LJ202" s="5" t="str">
        <f t="shared" si="1559"/>
        <v>-</v>
      </c>
      <c r="LK202" s="5" t="str" cm="1">
        <f t="array" ref="LK202">INDEX(i.meatgrid,$Q202,LK$7)</f>
        <v>-</v>
      </c>
      <c r="LL202" s="5" t="str">
        <f t="shared" si="1559"/>
        <v>-</v>
      </c>
      <c r="LM202" s="5">
        <f t="shared" si="1560"/>
        <v>1</v>
      </c>
      <c r="LN202" s="9"/>
      <c r="LO202" s="19">
        <f t="shared" ca="1" si="1558"/>
        <v>70</v>
      </c>
      <c r="LP202" s="19">
        <f t="shared" ca="1" si="1561"/>
        <v>50</v>
      </c>
      <c r="LQ202" s="19">
        <f t="shared" ca="1" si="1561"/>
        <v>80</v>
      </c>
      <c r="LR202" s="19">
        <f t="shared" ca="1" si="1561"/>
        <v>50</v>
      </c>
      <c r="LS202" s="5" t="b" cm="1">
        <f t="array" ref="LS202">INDEX(i.meatgrid,$Q202,LS$7)</f>
        <v>0</v>
      </c>
      <c r="LT202" s="5" t="b" cm="1">
        <f t="array" ref="LT202">INDEX(i.meatgrid,$Q202,LT$7)</f>
        <v>0</v>
      </c>
      <c r="LU202" s="5" cm="1">
        <f t="array" ref="LU202">INDEX(i.meatgrid,$Q202,LU$7)</f>
        <v>40</v>
      </c>
      <c r="LV202" s="5" t="str" cm="1">
        <f t="array" ref="LV202">INDEX(i.meatgrid,$Q202,LV$7)</f>
        <v>-</v>
      </c>
      <c r="LW202" s="5">
        <f t="shared" si="1562"/>
        <v>1</v>
      </c>
      <c r="LX202" s="5">
        <f t="shared" si="1563"/>
        <v>1</v>
      </c>
      <c r="LY202" s="5" cm="1">
        <f t="array" ref="LY202">INDEX(i.meatgrid,$Q202,LY$7)</f>
        <v>1</v>
      </c>
      <c r="LZ202" s="5" cm="1">
        <f t="array" ref="LZ202">INDEX(i.meatgrid,$Q202,LZ$7)</f>
        <v>0</v>
      </c>
      <c r="MA202" s="5" cm="1">
        <f t="array" ref="MA202">INDEX(i.meatgrid,$Q202,MA$7)</f>
        <v>0</v>
      </c>
      <c r="MB202" s="5" cm="1">
        <f t="array" ref="MB202">INDEX(i.meatgrid,$Q202,MB$7)</f>
        <v>0</v>
      </c>
      <c r="MC202" s="5" cm="1">
        <f t="array" ref="MC202">INDEX(i.meatgrid,$Q202,MC$7)</f>
        <v>0</v>
      </c>
      <c r="MD202" s="5" cm="1">
        <f t="array" ref="MD202">INDEX(i.meatgrid,$Q202,MD$7)</f>
        <v>1</v>
      </c>
      <c r="ME202" s="5" cm="1">
        <f t="array" ref="ME202">INDEX(i.meatgrid,$Q202,ME$7)</f>
        <v>1</v>
      </c>
      <c r="MF202" s="5" cm="1">
        <f t="array" ref="MF202">INDEX(i.meatgrid,$Q202,MF$7)</f>
        <v>1</v>
      </c>
      <c r="MG202" s="5">
        <f t="shared" si="1564"/>
        <v>1</v>
      </c>
      <c r="MH202" s="9"/>
      <c r="MI202" s="19" t="b">
        <f t="shared" ca="1" si="1594"/>
        <v>0</v>
      </c>
      <c r="MJ202" s="19" t="b">
        <f t="shared" ca="1" si="1594"/>
        <v>0</v>
      </c>
      <c r="MK202" s="19">
        <f t="shared" ca="1" si="1594"/>
        <v>1</v>
      </c>
      <c r="ML202" s="19">
        <f t="shared" ca="1" si="1594"/>
        <v>0.75</v>
      </c>
      <c r="MM202" s="19">
        <f t="shared" ca="1" si="1594"/>
        <v>0.75</v>
      </c>
      <c r="MN202" s="19">
        <f t="shared" ca="1" si="1594"/>
        <v>0.8</v>
      </c>
      <c r="MO202" s="19">
        <f t="shared" ca="1" si="1594"/>
        <v>0.82499999999999996</v>
      </c>
      <c r="MP202" s="19">
        <f t="shared" ca="1" si="1594"/>
        <v>0.875</v>
      </c>
      <c r="MQ202" s="19">
        <f t="shared" ca="1" si="1594"/>
        <v>0.9</v>
      </c>
      <c r="MR202" s="19">
        <f t="shared" ca="1" si="1594"/>
        <v>1</v>
      </c>
      <c r="MS202" s="19">
        <f t="shared" ca="1" si="1594"/>
        <v>0.875</v>
      </c>
      <c r="MT202" s="19" t="b">
        <f t="shared" ca="1" si="1594"/>
        <v>1</v>
      </c>
      <c r="MU202" s="19">
        <f t="shared" ca="1" si="1594"/>
        <v>74.989999999999995</v>
      </c>
      <c r="MV202" s="19" t="str">
        <f t="shared" ca="1" si="1594"/>
        <v>-</v>
      </c>
      <c r="MW202" s="19" t="str">
        <f t="shared" ca="1" si="1594"/>
        <v>-</v>
      </c>
      <c r="MX202" s="19" t="str">
        <f t="shared" ca="1" si="1586"/>
        <v>-</v>
      </c>
      <c r="MY202" s="19" t="str">
        <f t="shared" ca="1" si="1576"/>
        <v>-</v>
      </c>
      <c r="MZ202" s="19" t="str">
        <f t="shared" ca="1" si="1576"/>
        <v>-</v>
      </c>
      <c r="NA202" s="19" t="str">
        <f t="shared" ca="1" si="1576"/>
        <v>-</v>
      </c>
      <c r="NB202" s="19" t="str">
        <f t="shared" ca="1" si="1576"/>
        <v>-</v>
      </c>
      <c r="NC202" s="19">
        <f t="shared" ca="1" si="1576"/>
        <v>36.99</v>
      </c>
      <c r="ND202" s="19">
        <f t="shared" ca="1" si="1576"/>
        <v>36.99</v>
      </c>
      <c r="NE202" s="19" t="str">
        <f t="shared" ca="1" si="1576"/>
        <v>-</v>
      </c>
      <c r="NF202" s="19" t="str">
        <f t="shared" ca="1" si="1576"/>
        <v>-</v>
      </c>
      <c r="NG202" s="19" t="str">
        <f t="shared" ca="1" si="1576"/>
        <v>-</v>
      </c>
      <c r="NH202" s="19" t="str">
        <f t="shared" ca="1" si="1576"/>
        <v>-</v>
      </c>
      <c r="NI202" s="19" t="str">
        <f t="shared" ca="1" si="1576"/>
        <v>-</v>
      </c>
      <c r="NJ202" s="19">
        <f t="shared" ca="1" si="1576"/>
        <v>49.99</v>
      </c>
      <c r="NK202" s="19">
        <f t="shared" ca="1" si="1576"/>
        <v>49.99</v>
      </c>
      <c r="NL202" s="19">
        <f t="shared" ca="1" si="1576"/>
        <v>49.99</v>
      </c>
      <c r="NM202" s="19">
        <f t="shared" ca="1" si="1576"/>
        <v>49.99</v>
      </c>
      <c r="NN202" s="19">
        <f t="shared" ca="1" si="1576"/>
        <v>49.99</v>
      </c>
      <c r="NO202" s="19">
        <f t="shared" ca="1" si="1573"/>
        <v>49.99</v>
      </c>
      <c r="NP202" s="19">
        <f t="shared" ca="1" si="1573"/>
        <v>49.99</v>
      </c>
      <c r="NQ202" s="19">
        <f t="shared" ca="1" si="1573"/>
        <v>49.99</v>
      </c>
      <c r="NR202" s="19">
        <f t="shared" ca="1" si="1574"/>
        <v>412.99</v>
      </c>
      <c r="NS202" s="19">
        <f t="shared" ca="1" si="1574"/>
        <v>412.99</v>
      </c>
      <c r="NT202" s="19" t="str">
        <f t="shared" ca="1" si="1574"/>
        <v>-</v>
      </c>
      <c r="NU202" s="19" t="str">
        <f t="shared" ca="1" si="1574"/>
        <v>-</v>
      </c>
      <c r="NV202" s="19" t="str">
        <f t="shared" ca="1" si="1574"/>
        <v>-</v>
      </c>
      <c r="NW202" s="19" t="str">
        <f t="shared" ca="1" si="1574"/>
        <v>-</v>
      </c>
      <c r="NX202" s="19" t="str">
        <f t="shared" ca="1" si="1574"/>
        <v>-</v>
      </c>
      <c r="NY202" s="19">
        <f t="shared" ca="1" si="1574"/>
        <v>6.8900000000000006</v>
      </c>
      <c r="NZ202" s="19">
        <f t="shared" ca="1" si="1574"/>
        <v>6.8900000000000006</v>
      </c>
      <c r="OA202" s="19">
        <f t="shared" ca="1" si="1574"/>
        <v>6.8900000000000006</v>
      </c>
      <c r="OB202" s="19">
        <f t="shared" ca="1" si="1574"/>
        <v>6.8900000000000006</v>
      </c>
      <c r="OC202" s="19">
        <f t="shared" ca="1" si="1574"/>
        <v>6.8900000000000006</v>
      </c>
      <c r="OD202" s="19">
        <f t="shared" ca="1" si="1574"/>
        <v>6.8900000000000006</v>
      </c>
      <c r="OE202" s="19">
        <f t="shared" ca="1" si="1574"/>
        <v>6.8900000000000006</v>
      </c>
      <c r="OF202" s="19">
        <f t="shared" ca="1" si="1574"/>
        <v>6.8900000000000006</v>
      </c>
      <c r="OG202" s="19">
        <f t="shared" ca="1" si="1574"/>
        <v>346.99</v>
      </c>
      <c r="OH202" s="19">
        <f t="shared" ca="1" si="1575"/>
        <v>346.99</v>
      </c>
      <c r="OI202" s="19" t="str">
        <f t="shared" ca="1" si="1575"/>
        <v>-</v>
      </c>
      <c r="OJ202" s="19" t="str">
        <f t="shared" ca="1" si="1575"/>
        <v>-</v>
      </c>
      <c r="OK202" s="19" t="str">
        <f t="shared" ca="1" si="1575"/>
        <v>-</v>
      </c>
      <c r="OL202" s="19" t="str">
        <f t="shared" ca="1" si="1575"/>
        <v>-</v>
      </c>
      <c r="OM202" s="19" t="str">
        <f t="shared" ca="1" si="1575"/>
        <v>-</v>
      </c>
      <c r="ON202" s="19">
        <f t="shared" ca="1" si="1575"/>
        <v>0</v>
      </c>
      <c r="OO202" s="24">
        <v>0</v>
      </c>
    </row>
    <row r="203" spans="1:405" outlineLevel="1">
      <c r="A203" s="21">
        <f t="shared" si="158"/>
        <v>198</v>
      </c>
      <c r="B203" s="21">
        <f t="shared" si="1567"/>
        <v>19</v>
      </c>
      <c r="C203">
        <v>112</v>
      </c>
      <c r="D203" s="144" t="str">
        <f t="shared" ca="1" si="1512"/>
        <v>GSM</v>
      </c>
      <c r="E203" t="b">
        <v>1</v>
      </c>
      <c r="F203" t="b">
        <v>0</v>
      </c>
      <c r="G203" t="b">
        <f t="shared" ref="G203:G205" si="1598">E203</f>
        <v>1</v>
      </c>
      <c r="H203" s="237">
        <f t="shared" ca="1" si="1569"/>
        <v>2</v>
      </c>
      <c r="I203" s="237">
        <f t="shared" ca="1" si="1569"/>
        <v>1</v>
      </c>
      <c r="J203" s="237" t="str">
        <f t="shared" ca="1" si="1569"/>
        <v/>
      </c>
      <c r="K203" s="237">
        <f t="shared" ca="1" si="1569"/>
        <v>2</v>
      </c>
      <c r="L203" s="237">
        <f t="shared" ca="1" si="1569"/>
        <v>2</v>
      </c>
      <c r="M203" s="237">
        <f t="shared" ca="1" si="1569"/>
        <v>2</v>
      </c>
      <c r="N203" s="237">
        <f t="shared" ca="1" si="1569"/>
        <v>3</v>
      </c>
      <c r="O203" s="237">
        <f t="shared" ca="1" si="1570"/>
        <v>1</v>
      </c>
      <c r="P203" s="237">
        <f t="shared" ca="1" si="1570"/>
        <v>1</v>
      </c>
      <c r="Q203" s="237">
        <f t="shared" ca="1" si="1570"/>
        <v>4</v>
      </c>
      <c r="R203" s="29">
        <v>1</v>
      </c>
      <c r="S203" s="29">
        <v>1</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513"/>
        <v>2</v>
      </c>
      <c r="AH203" s="5">
        <f t="shared" ca="1" si="1513"/>
        <v>0</v>
      </c>
      <c r="AI203" s="5">
        <f t="shared" ca="1" si="1514"/>
        <v>1</v>
      </c>
      <c r="AJ203" s="218"/>
      <c r="AK203" s="218"/>
      <c r="AL203" s="366" t="str">
        <f ca="1">TEXT(LEFT(OFFSET(AL203,-1,0),5)+1,"00000")&amp;MID(OFFSET(AL203,-1,0),6,FIND(" ",OFFSET(AL203,-1,0),7)-5)
&amp; $D203           &amp; " Day"&amp;INDEX(i.DOY,$N203,1)              &amp; IF($IG203=0," FWM","")&amp;IF($IG203=1," MWM","")&amp;IF($IG203=5," Mat","")&amp;IF($IH203=TRUE,"&amp;BBT","    ")
&amp;INDEX(DataMaster!$B$98:$B$104,$Q203,0)    &amp;IF(JL203," SR"&amp;JM203,"")&amp; " WP"&amp;TEXT($LW203*100,"000p")           &amp; " MP"&amp;TEXT($LX203*100,"000p")           &amp; " GP"&amp;TEXT($MG203*100,"000p")
&amp; " (F"&amp;3+COUNTIF($CV203:$CY203,TRUE)&amp;3&amp;"N"&amp;$DM203&amp;$DN203&amp;")"</f>
        <v>00014 DSP_ashley_lw GSM Day204 MWM    Prime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515"/>
        <v>0</v>
      </c>
      <c r="AY203" s="5" t="str">
        <f t="shared" ca="1" si="1515"/>
        <v>-</v>
      </c>
      <c r="AZ203" s="5" t="b">
        <f t="shared" ca="1" si="1515"/>
        <v>0</v>
      </c>
      <c r="BA203" s="5" t="b">
        <f t="shared" ca="1" si="1515"/>
        <v>1</v>
      </c>
      <c r="BB203" s="5" t="b">
        <f t="shared" ca="1" si="1515"/>
        <v>1</v>
      </c>
      <c r="BC203" s="144">
        <f t="shared" ca="1" si="1515"/>
        <v>0</v>
      </c>
      <c r="BD203" s="19" t="b">
        <f t="shared" ca="1" si="1516"/>
        <v>1</v>
      </c>
      <c r="BE203" s="9"/>
      <c r="BF203" s="5" t="str">
        <f t="shared" ca="1" si="1517"/>
        <v>-</v>
      </c>
      <c r="BG203" s="19" t="str">
        <f t="shared" ca="1" si="1518"/>
        <v>-</v>
      </c>
      <c r="BH203" s="19" t="str">
        <f t="shared" ca="1" si="1518"/>
        <v>-</v>
      </c>
      <c r="BI203" s="19" t="str">
        <f t="shared" ca="1" si="1518"/>
        <v>-</v>
      </c>
      <c r="BJ203" s="5" t="str">
        <f t="shared" ca="1" si="1519"/>
        <v>-</v>
      </c>
      <c r="BK203" s="19" t="str">
        <f t="shared" ca="1" si="1520"/>
        <v>-</v>
      </c>
      <c r="BL203" s="5" t="str">
        <f t="shared" ca="1" si="1521"/>
        <v>-</v>
      </c>
      <c r="BM203" s="19" t="str">
        <f t="shared" ca="1" si="1522"/>
        <v>-</v>
      </c>
      <c r="BN203" s="19" t="str">
        <f t="shared" ca="1" si="1522"/>
        <v>-</v>
      </c>
      <c r="BO203" s="19" t="str">
        <f t="shared" ca="1" si="1522"/>
        <v>-</v>
      </c>
      <c r="BP203" s="5" t="str">
        <f t="shared" ca="1" si="1523"/>
        <v>-</v>
      </c>
      <c r="BQ203" s="9"/>
      <c r="BR203" s="5" t="b">
        <f t="shared" ca="1" si="1524"/>
        <v>0</v>
      </c>
      <c r="BS203" s="5" t="str">
        <f t="shared" ca="1" si="1525"/>
        <v>-</v>
      </c>
      <c r="BT203" s="5" t="str">
        <f t="shared" ca="1" si="1526"/>
        <v>-</v>
      </c>
      <c r="BU203" s="5" t="str">
        <f t="shared" ca="1" si="1526"/>
        <v>-</v>
      </c>
      <c r="BV203" s="5" t="str">
        <f t="shared" ca="1" si="1526"/>
        <v>-</v>
      </c>
      <c r="BW203" s="5" t="str">
        <f t="shared" ca="1" si="1526"/>
        <v>-</v>
      </c>
      <c r="BX203" s="5" t="str">
        <f t="shared" ca="1" si="1526"/>
        <v>-</v>
      </c>
      <c r="BY203" s="5" t="str">
        <f t="shared" ca="1" si="1526"/>
        <v>-</v>
      </c>
      <c r="BZ203" s="5" t="str">
        <f t="shared" ca="1" si="1526"/>
        <v>-</v>
      </c>
      <c r="CA203" s="5" t="str">
        <f t="shared" ca="1" si="1526"/>
        <v>-</v>
      </c>
      <c r="CB203" s="9"/>
      <c r="CC203" s="237" t="b">
        <f t="shared" ca="1" si="1571"/>
        <v>1</v>
      </c>
      <c r="CD203" s="237" t="b">
        <f t="shared" ca="1" si="1571"/>
        <v>1</v>
      </c>
      <c r="CE203" s="237" t="b">
        <f t="shared" ca="1" si="1571"/>
        <v>1</v>
      </c>
      <c r="CF203" s="12">
        <v>203</v>
      </c>
      <c r="CG203" s="144" t="b">
        <f t="shared" ref="CG203:CG205" ca="1" si="1599">NOT(CE203)</f>
        <v>0</v>
      </c>
      <c r="CH203" s="12" t="s">
        <v>34</v>
      </c>
      <c r="CI203" s="19" t="str">
        <f t="shared" ca="1" si="1527"/>
        <v>-</v>
      </c>
      <c r="CJ203" s="19" t="str">
        <f t="shared" ca="1" si="1527"/>
        <v>-</v>
      </c>
      <c r="CK203" s="19" t="str">
        <f t="shared" ca="1" si="1527"/>
        <v>-</v>
      </c>
      <c r="CL203" s="19">
        <f t="shared" ca="1" si="1527"/>
        <v>1</v>
      </c>
      <c r="CM203" s="19">
        <f t="shared" ca="1" si="1527"/>
        <v>1</v>
      </c>
      <c r="CN203" s="9"/>
      <c r="CO203" s="444">
        <f t="shared" ca="1" si="1528"/>
        <v>652</v>
      </c>
      <c r="CP203" s="444">
        <f t="shared" ca="1" si="1528"/>
        <v>686</v>
      </c>
      <c r="CQ203" s="444">
        <f t="shared" ca="1" si="1528"/>
        <v>721</v>
      </c>
      <c r="CR203" s="152">
        <f t="shared" ca="1" si="1529"/>
        <v>378</v>
      </c>
      <c r="CS203" s="152">
        <f t="shared" ca="1" si="1529"/>
        <v>413</v>
      </c>
      <c r="CT203" s="152">
        <f t="shared" ca="1" si="1529"/>
        <v>448</v>
      </c>
      <c r="CU203" s="19" t="str">
        <f t="shared" ca="1" si="1595"/>
        <v>-</v>
      </c>
      <c r="CV203" s="19" t="str">
        <f t="shared" ca="1" si="1595"/>
        <v>-</v>
      </c>
      <c r="CW203" s="19" t="str">
        <f t="shared" ca="1" si="1595"/>
        <v>-</v>
      </c>
      <c r="CX203" s="19" t="str">
        <f t="shared" ca="1" si="1595"/>
        <v>-</v>
      </c>
      <c r="CY203" s="19" t="str">
        <f t="shared" ca="1" si="1589"/>
        <v>-</v>
      </c>
      <c r="CZ203" s="19" t="b">
        <f t="shared" ca="1" si="1589"/>
        <v>1</v>
      </c>
      <c r="DA203" s="19">
        <f t="shared" ca="1" si="1589"/>
        <v>0</v>
      </c>
      <c r="DB203" s="19">
        <f t="shared" ca="1" si="1589"/>
        <v>0</v>
      </c>
      <c r="DC203" s="19">
        <f t="shared" ca="1" si="1589"/>
        <v>0</v>
      </c>
      <c r="DD203" s="19">
        <f t="shared" ca="1" si="1589"/>
        <v>0</v>
      </c>
      <c r="DE203" s="19">
        <f t="shared" ca="1" si="1589"/>
        <v>0</v>
      </c>
      <c r="DF203" s="19">
        <f t="shared" ca="1" si="1589"/>
        <v>0</v>
      </c>
      <c r="DG203" s="19">
        <f t="shared" ca="1" si="1589"/>
        <v>0</v>
      </c>
      <c r="DH203" s="19">
        <f t="shared" ca="1" si="1589"/>
        <v>0</v>
      </c>
      <c r="DI203" s="19">
        <f t="shared" ca="1" si="1589"/>
        <v>0</v>
      </c>
      <c r="DJ203" s="19">
        <f t="shared" ca="1" si="1589"/>
        <v>0</v>
      </c>
      <c r="DK203" s="19">
        <f t="shared" ca="1" si="1581"/>
        <v>0</v>
      </c>
      <c r="DL203" s="19">
        <f t="shared" ca="1" si="1581"/>
        <v>0</v>
      </c>
      <c r="DM203" s="19">
        <f t="shared" ca="1" si="1581"/>
        <v>1</v>
      </c>
      <c r="DN203" s="19">
        <f t="shared" ca="1" si="1581"/>
        <v>1</v>
      </c>
      <c r="DO203" s="19">
        <f t="shared" ca="1" si="1581"/>
        <v>0</v>
      </c>
      <c r="DP203" s="19" t="str">
        <f t="shared" ca="1" si="1581"/>
        <v>-</v>
      </c>
      <c r="DQ203" s="19" t="str">
        <f t="shared" ca="1" si="1581"/>
        <v>-</v>
      </c>
      <c r="DR203" s="19" t="str">
        <f t="shared" ca="1" si="1581"/>
        <v>-</v>
      </c>
      <c r="DS203" s="19" t="str">
        <f t="shared" ca="1" si="1581"/>
        <v>-</v>
      </c>
      <c r="DT203" s="19" t="str">
        <f t="shared" ca="1" si="1581"/>
        <v>-</v>
      </c>
      <c r="DU203" s="19">
        <f t="shared" ca="1" si="1581"/>
        <v>0</v>
      </c>
      <c r="DV203" s="19" t="str">
        <f t="shared" ca="1" si="1581"/>
        <v>-</v>
      </c>
      <c r="DW203" s="19" t="str">
        <f t="shared" ca="1" si="1581"/>
        <v>-</v>
      </c>
      <c r="DX203" s="19" t="str">
        <f t="shared" ca="1" si="1581"/>
        <v>-</v>
      </c>
      <c r="DY203" s="19" t="str">
        <f t="shared" ca="1" si="1581"/>
        <v>-</v>
      </c>
      <c r="DZ203" s="19" t="str">
        <f t="shared" ca="1" si="1581"/>
        <v>-</v>
      </c>
      <c r="EA203" s="19" t="str">
        <f t="shared" ca="1" si="1581"/>
        <v>-</v>
      </c>
      <c r="EB203" s="19" t="str">
        <f t="shared" ca="1" si="1581"/>
        <v>-</v>
      </c>
      <c r="EC203" s="19" t="str">
        <f t="shared" ca="1" si="1581"/>
        <v>-</v>
      </c>
      <c r="ED203" s="19">
        <f t="shared" ca="1" si="1581"/>
        <v>0</v>
      </c>
      <c r="EE203" s="444">
        <f t="shared" ca="1" si="1532"/>
        <v>0</v>
      </c>
      <c r="EF203" s="444">
        <f t="shared" ca="1" si="1532"/>
        <v>0</v>
      </c>
      <c r="EG203" s="124">
        <f t="shared" ca="1" si="1590"/>
        <v>0</v>
      </c>
      <c r="EH203" s="124">
        <f t="shared" ca="1" si="1590"/>
        <v>0</v>
      </c>
      <c r="EI203" s="124">
        <f t="shared" ca="1" si="1590"/>
        <v>0</v>
      </c>
      <c r="EJ203" s="124">
        <f t="shared" ca="1" si="1590"/>
        <v>0</v>
      </c>
      <c r="EK203" s="124">
        <f t="shared" ca="1" si="1590"/>
        <v>0</v>
      </c>
      <c r="EL203" s="124">
        <f t="shared" ca="1" si="1590"/>
        <v>0</v>
      </c>
      <c r="EM203" s="124">
        <f t="shared" ca="1" si="1590"/>
        <v>0</v>
      </c>
      <c r="EN203" s="124">
        <f t="shared" ca="1" si="1590"/>
        <v>0</v>
      </c>
      <c r="EO203" s="124">
        <f t="shared" ca="1" si="1590"/>
        <v>0</v>
      </c>
      <c r="EP203" s="124">
        <f t="shared" ca="1" si="1590"/>
        <v>0</v>
      </c>
      <c r="EQ203" s="124">
        <f t="shared" ca="1" si="1590"/>
        <v>0</v>
      </c>
      <c r="ER203" s="124">
        <f t="shared" ca="1" si="1590"/>
        <v>0</v>
      </c>
      <c r="ES203" s="124">
        <f t="shared" ca="1" si="1590"/>
        <v>0</v>
      </c>
      <c r="ET203" s="124">
        <f t="shared" ca="1" si="1590"/>
        <v>0</v>
      </c>
      <c r="EU203" s="124">
        <f t="shared" ca="1" si="1590"/>
        <v>0</v>
      </c>
      <c r="EV203" s="124">
        <f t="shared" ca="1" si="1590"/>
        <v>0</v>
      </c>
      <c r="EW203" s="124">
        <f t="shared" ca="1" si="1534"/>
        <v>0</v>
      </c>
      <c r="EX203" s="124">
        <f t="shared" ca="1" si="1534"/>
        <v>0</v>
      </c>
      <c r="EY203" s="554">
        <f t="shared" ca="1" si="1591"/>
        <v>0</v>
      </c>
      <c r="EZ203" s="554">
        <f t="shared" ca="1" si="1591"/>
        <v>0</v>
      </c>
      <c r="FA203" s="554">
        <f t="shared" ca="1" si="1591"/>
        <v>0</v>
      </c>
      <c r="FB203" s="125">
        <f t="shared" ca="1" si="1591"/>
        <v>0</v>
      </c>
      <c r="FC203" s="125">
        <f t="shared" ca="1" si="1591"/>
        <v>0</v>
      </c>
      <c r="FD203" s="125">
        <f t="shared" ca="1" si="1591"/>
        <v>0</v>
      </c>
      <c r="FE203" s="125">
        <f t="shared" ca="1" si="1591"/>
        <v>0</v>
      </c>
      <c r="FF203" s="125">
        <f t="shared" ca="1" si="1591"/>
        <v>0</v>
      </c>
      <c r="FG203" s="125">
        <f t="shared" ca="1" si="1591"/>
        <v>0</v>
      </c>
      <c r="FH203" s="125">
        <f t="shared" ca="1" si="1591"/>
        <v>0</v>
      </c>
      <c r="FI203" s="125">
        <f t="shared" ca="1" si="1591"/>
        <v>0</v>
      </c>
      <c r="FJ203" s="125">
        <f t="shared" ca="1" si="1591"/>
        <v>0</v>
      </c>
      <c r="FK203" s="125">
        <f t="shared" ca="1" si="1591"/>
        <v>0</v>
      </c>
      <c r="FL203" s="125">
        <f t="shared" ca="1" si="1591"/>
        <v>0</v>
      </c>
      <c r="FM203" s="125">
        <f t="shared" ca="1" si="1591"/>
        <v>0</v>
      </c>
      <c r="FN203" s="125">
        <f t="shared" ca="1" si="1591"/>
        <v>0</v>
      </c>
      <c r="FO203" s="124">
        <f t="shared" ca="1" si="1592"/>
        <v>0</v>
      </c>
      <c r="FP203" s="124">
        <f t="shared" ca="1" si="1592"/>
        <v>0</v>
      </c>
      <c r="FQ203" s="124">
        <f t="shared" ca="1" si="1592"/>
        <v>0</v>
      </c>
      <c r="FR203" s="124">
        <f t="shared" ca="1" si="1592"/>
        <v>0</v>
      </c>
      <c r="FS203" s="124">
        <f t="shared" ca="1" si="1592"/>
        <v>0</v>
      </c>
      <c r="FT203" s="124">
        <f t="shared" ca="1" si="1592"/>
        <v>0</v>
      </c>
      <c r="FU203" s="124">
        <f t="shared" ca="1" si="1592"/>
        <v>0</v>
      </c>
      <c r="FV203" s="124">
        <f t="shared" ca="1" si="1592"/>
        <v>0</v>
      </c>
      <c r="FW203" s="124">
        <f t="shared" ca="1" si="1592"/>
        <v>0</v>
      </c>
      <c r="FX203" s="124">
        <f t="shared" ca="1" si="1592"/>
        <v>0</v>
      </c>
      <c r="FY203" s="124">
        <f t="shared" ca="1" si="1592"/>
        <v>0</v>
      </c>
      <c r="FZ203" s="124">
        <f t="shared" ca="1" si="1592"/>
        <v>0</v>
      </c>
      <c r="GA203" s="124">
        <f t="shared" ca="1" si="1592"/>
        <v>0</v>
      </c>
      <c r="GB203" s="124">
        <f t="shared" ca="1" si="1592"/>
        <v>0</v>
      </c>
      <c r="GC203" s="124">
        <f t="shared" ca="1" si="1592"/>
        <v>0</v>
      </c>
      <c r="GD203" s="124">
        <f t="shared" ca="1" si="1592"/>
        <v>0</v>
      </c>
      <c r="GE203" s="124">
        <f t="shared" ca="1" si="1537"/>
        <v>0</v>
      </c>
      <c r="GF203" s="124">
        <f t="shared" ca="1" si="1537"/>
        <v>0</v>
      </c>
      <c r="GG203" s="554">
        <f t="shared" ca="1" si="1538"/>
        <v>0</v>
      </c>
      <c r="GH203" s="554">
        <f t="shared" ca="1" si="1538"/>
        <v>0</v>
      </c>
      <c r="GI203" s="554">
        <f t="shared" ca="1" si="1538"/>
        <v>0</v>
      </c>
      <c r="GJ203" s="125">
        <f t="shared" ref="GJ203:GV217" ca="1" si="1600">IF(AND($K203=GJ$9,$N203=GJ$11,$AB203=GJ$8),INDEX(i.FS_Strategy,$AE203+1,$AB203),0)</f>
        <v>0</v>
      </c>
      <c r="GK203" s="125">
        <f t="shared" ca="1" si="1600"/>
        <v>0</v>
      </c>
      <c r="GL203" s="125">
        <f t="shared" ca="1" si="1600"/>
        <v>0</v>
      </c>
      <c r="GM203" s="125">
        <f t="shared" ca="1" si="1600"/>
        <v>0</v>
      </c>
      <c r="GN203" s="125">
        <f t="shared" ca="1" si="1600"/>
        <v>0</v>
      </c>
      <c r="GO203" s="125">
        <f t="shared" ca="1" si="1600"/>
        <v>0</v>
      </c>
      <c r="GP203" s="125">
        <f t="shared" ca="1" si="1600"/>
        <v>0</v>
      </c>
      <c r="GQ203" s="125">
        <f t="shared" ca="1" si="1600"/>
        <v>0</v>
      </c>
      <c r="GR203" s="125">
        <f t="shared" ca="1" si="1600"/>
        <v>0</v>
      </c>
      <c r="GS203" s="125">
        <f t="shared" ca="1" si="1600"/>
        <v>0</v>
      </c>
      <c r="GT203" s="125">
        <f t="shared" ca="1" si="1600"/>
        <v>0</v>
      </c>
      <c r="GU203" s="125">
        <f t="shared" ca="1" si="1600"/>
        <v>0</v>
      </c>
      <c r="GV203" s="125">
        <f t="shared" ca="1" si="1600"/>
        <v>0</v>
      </c>
      <c r="GW203" s="124">
        <f t="shared" ca="1" si="1593"/>
        <v>0</v>
      </c>
      <c r="GX203" s="124">
        <f t="shared" ca="1" si="1593"/>
        <v>0</v>
      </c>
      <c r="GY203" s="124">
        <f t="shared" ca="1" si="1593"/>
        <v>0</v>
      </c>
      <c r="GZ203" s="124">
        <f t="shared" ca="1" si="1593"/>
        <v>0</v>
      </c>
      <c r="HA203" s="124">
        <f t="shared" ca="1" si="1593"/>
        <v>0</v>
      </c>
      <c r="HB203" s="124">
        <f t="shared" ca="1" si="1593"/>
        <v>0</v>
      </c>
      <c r="HC203" s="124">
        <f t="shared" ca="1" si="1593"/>
        <v>0</v>
      </c>
      <c r="HD203" s="124">
        <f t="shared" ca="1" si="1593"/>
        <v>0</v>
      </c>
      <c r="HE203" s="124">
        <f t="shared" ca="1" si="1593"/>
        <v>0</v>
      </c>
      <c r="HF203" s="124">
        <f t="shared" ca="1" si="1593"/>
        <v>0</v>
      </c>
      <c r="HG203" s="124">
        <f t="shared" ca="1" si="1593"/>
        <v>0</v>
      </c>
      <c r="HH203" s="124">
        <f t="shared" ca="1" si="1593"/>
        <v>0</v>
      </c>
      <c r="HI203" s="124">
        <f t="shared" ca="1" si="1593"/>
        <v>0</v>
      </c>
      <c r="HJ203" s="124">
        <f t="shared" ca="1" si="1593"/>
        <v>0</v>
      </c>
      <c r="HK203" s="124">
        <f t="shared" ca="1" si="1593"/>
        <v>0</v>
      </c>
      <c r="HL203" s="124">
        <f t="shared" ca="1" si="1593"/>
        <v>0</v>
      </c>
      <c r="HM203" s="124">
        <f t="shared" ca="1" si="1541"/>
        <v>0</v>
      </c>
      <c r="HN203" s="124">
        <f t="shared" ca="1" si="1541"/>
        <v>0</v>
      </c>
      <c r="HO203" s="554">
        <f t="shared" ca="1" si="1542"/>
        <v>0</v>
      </c>
      <c r="HP203" s="554">
        <f t="shared" ca="1" si="1542"/>
        <v>0</v>
      </c>
      <c r="HQ203" s="554">
        <f t="shared" ca="1" si="1542"/>
        <v>0</v>
      </c>
      <c r="HR203" s="125">
        <f t="shared" ref="HR203:ID217" ca="1" si="1601">IF(AND($K203=HR$9,$N203=HR$11,$AB203=HR$8),INDEX(i.FS_Strategy,$AE203+1,$AB203),0)</f>
        <v>0</v>
      </c>
      <c r="HS203" s="125">
        <f t="shared" ca="1" si="1601"/>
        <v>0</v>
      </c>
      <c r="HT203" s="125">
        <f t="shared" ca="1" si="1601"/>
        <v>0</v>
      </c>
      <c r="HU203" s="125">
        <f t="shared" ca="1" si="1601"/>
        <v>0</v>
      </c>
      <c r="HV203" s="125">
        <f t="shared" ca="1" si="1601"/>
        <v>0</v>
      </c>
      <c r="HW203" s="125">
        <f t="shared" ca="1" si="1601"/>
        <v>0</v>
      </c>
      <c r="HX203" s="125">
        <f t="shared" ca="1" si="1601"/>
        <v>0</v>
      </c>
      <c r="HY203" s="125">
        <f t="shared" ca="1" si="1601"/>
        <v>0</v>
      </c>
      <c r="HZ203" s="125">
        <f t="shared" ca="1" si="1601"/>
        <v>0</v>
      </c>
      <c r="IA203" s="125">
        <f t="shared" ca="1" si="1601"/>
        <v>0</v>
      </c>
      <c r="IB203" s="125">
        <f t="shared" ca="1" si="1601"/>
        <v>0</v>
      </c>
      <c r="IC203" s="125">
        <f t="shared" ca="1" si="1601"/>
        <v>0</v>
      </c>
      <c r="ID203" s="125">
        <f t="shared" ca="1" si="1601"/>
        <v>0</v>
      </c>
      <c r="IE203" s="5">
        <f t="shared" ca="1" si="1544"/>
        <v>67</v>
      </c>
      <c r="IF203" s="9"/>
      <c r="IG203" s="5">
        <f t="shared" ca="1" si="1545"/>
        <v>1</v>
      </c>
      <c r="IH203" s="5" t="b">
        <f t="shared" ca="1" si="1545"/>
        <v>0</v>
      </c>
      <c r="II203" s="19">
        <f t="shared" ca="1" si="1546"/>
        <v>0</v>
      </c>
      <c r="IJ203" s="5">
        <f t="shared" ca="1" si="1545"/>
        <v>55</v>
      </c>
      <c r="IK203" s="5" cm="1">
        <f t="array" ref="IK203">INDEX(i.pi_yatf,$X203+1,IK$7)</f>
        <v>1</v>
      </c>
      <c r="IL203" s="19">
        <f t="shared" ca="1" si="1577"/>
        <v>0</v>
      </c>
      <c r="IM203" s="19">
        <f t="shared" ca="1" si="1577"/>
        <v>0</v>
      </c>
      <c r="IN203" s="19">
        <f t="shared" ca="1" si="1577"/>
        <v>0</v>
      </c>
      <c r="IO203" s="19">
        <f t="shared" ca="1" si="1577"/>
        <v>0</v>
      </c>
      <c r="IP203" s="19">
        <f t="shared" ca="1" si="1577"/>
        <v>0</v>
      </c>
      <c r="IQ203" s="19">
        <f t="shared" ca="1" si="1577"/>
        <v>0</v>
      </c>
      <c r="IR203" s="19">
        <f t="shared" ca="1" si="1577"/>
        <v>0</v>
      </c>
      <c r="IS203" s="19">
        <f t="shared" ca="1" si="1577"/>
        <v>0</v>
      </c>
      <c r="IT203" s="19">
        <f t="shared" ca="1" si="1577"/>
        <v>0</v>
      </c>
      <c r="IU203" s="19">
        <f t="shared" ca="1" si="1577"/>
        <v>0</v>
      </c>
      <c r="IV203" s="19">
        <f t="shared" ca="1" si="1577"/>
        <v>0</v>
      </c>
      <c r="IW203" s="19">
        <f t="shared" ca="1" si="1577"/>
        <v>0</v>
      </c>
      <c r="IX203" s="19">
        <f t="shared" ca="1" si="1577"/>
        <v>0</v>
      </c>
      <c r="IY203" s="19">
        <f t="shared" ca="1" si="1577"/>
        <v>0</v>
      </c>
      <c r="IZ203" s="19">
        <f t="shared" ca="1" si="1577"/>
        <v>0</v>
      </c>
      <c r="JA203" s="19">
        <f t="shared" ca="1" si="1577"/>
        <v>0</v>
      </c>
      <c r="JB203" s="19">
        <f t="shared" ca="1" si="1577"/>
        <v>0</v>
      </c>
      <c r="JC203" s="19">
        <f t="shared" ca="1" si="1577"/>
        <v>0</v>
      </c>
      <c r="JD203" s="19">
        <f t="shared" ca="1" si="1577"/>
        <v>0</v>
      </c>
      <c r="JE203" s="19">
        <f t="shared" ca="1" si="1577"/>
        <v>0</v>
      </c>
      <c r="JF203" s="19">
        <f t="shared" ca="1" si="1577"/>
        <v>0</v>
      </c>
      <c r="JG203" s="19">
        <f t="shared" ca="1" si="1577"/>
        <v>1</v>
      </c>
      <c r="JH203" s="19">
        <f t="shared" ca="1" si="1577"/>
        <v>0</v>
      </c>
      <c r="JI203" s="19">
        <f t="shared" ca="1" si="1577"/>
        <v>1</v>
      </c>
      <c r="JJ203" s="9"/>
      <c r="JK203" s="5" t="b">
        <f t="shared" ca="1" si="1548"/>
        <v>0</v>
      </c>
      <c r="JL203" s="477" t="b">
        <v>0</v>
      </c>
      <c r="JM203" s="477">
        <v>12</v>
      </c>
      <c r="JN203" s="5" t="b">
        <f t="shared" ca="1" si="1549"/>
        <v>0</v>
      </c>
      <c r="JO203" s="5" t="b">
        <f t="shared" ca="1" si="1549"/>
        <v>0</v>
      </c>
      <c r="JP203" s="5" t="b">
        <f t="shared" ca="1" si="1549"/>
        <v>1</v>
      </c>
      <c r="JQ203" s="144">
        <f t="shared" ca="1" si="1550"/>
        <v>1</v>
      </c>
      <c r="JR203" s="144">
        <f t="shared" ca="1" si="1550"/>
        <v>1</v>
      </c>
      <c r="JS203" s="5" t="b">
        <f t="shared" ca="1" si="1551"/>
        <v>0</v>
      </c>
      <c r="JT203" s="5" t="b">
        <f t="shared" ca="1" si="1551"/>
        <v>1</v>
      </c>
      <c r="JU203" s="5" t="b">
        <f t="shared" ca="1" si="1551"/>
        <v>1</v>
      </c>
      <c r="JV203" s="5" t="b">
        <f t="shared" ca="1" si="1551"/>
        <v>0</v>
      </c>
      <c r="JW203" s="5">
        <f t="shared" ca="1" si="1552"/>
        <v>1</v>
      </c>
      <c r="JX203" s="5">
        <f t="shared" ca="1" si="1552"/>
        <v>0</v>
      </c>
      <c r="JY203" s="5" t="b">
        <f t="shared" ca="1" si="1553"/>
        <v>0</v>
      </c>
      <c r="JZ203" s="5" t="str" cm="1">
        <f t="array" aca="1" ref="JZ203" ca="1">IF(OR(KA203:KH203&lt;&gt;"-"),TRUE,"-")</f>
        <v>-</v>
      </c>
      <c r="KA203" s="19" t="str">
        <f t="shared" ca="1" si="1554"/>
        <v>-</v>
      </c>
      <c r="KB203" s="19" t="str">
        <f t="shared" ca="1" si="1554"/>
        <v>-</v>
      </c>
      <c r="KC203" s="19" t="str">
        <f t="shared" ca="1" si="1554"/>
        <v>-</v>
      </c>
      <c r="KD203" s="19" t="str">
        <f t="shared" ca="1" si="1554"/>
        <v>-</v>
      </c>
      <c r="KE203" s="19" t="str">
        <f t="shared" ca="1" si="1554"/>
        <v>-</v>
      </c>
      <c r="KF203" s="19" t="str">
        <f t="shared" ca="1" si="1554"/>
        <v>-</v>
      </c>
      <c r="KG203" s="19" t="str">
        <f t="shared" ca="1" si="1554"/>
        <v>-</v>
      </c>
      <c r="KH203" s="19" t="str">
        <f t="shared" ca="1" si="1554"/>
        <v>-</v>
      </c>
      <c r="KI203" s="5" t="b">
        <f t="array" aca="1" ref="KI203" ca="1">IF(OR(KJ203:KP203&lt;&gt;"-"),TRUE,"-")</f>
        <v>1</v>
      </c>
      <c r="KJ203" s="19">
        <f t="shared" ca="1" si="1555"/>
        <v>0</v>
      </c>
      <c r="KK203" s="19" t="str">
        <f t="shared" ca="1" si="1555"/>
        <v>-</v>
      </c>
      <c r="KL203" s="19">
        <f t="shared" ca="1" si="1555"/>
        <v>999999</v>
      </c>
      <c r="KM203" s="19">
        <f t="shared" ca="1" si="1555"/>
        <v>999999</v>
      </c>
      <c r="KN203" s="19">
        <f t="shared" ca="1" si="1555"/>
        <v>999999</v>
      </c>
      <c r="KO203" s="19">
        <f t="shared" ca="1" si="1555"/>
        <v>999999</v>
      </c>
      <c r="KP203" s="19">
        <f t="shared" ca="1" si="1555"/>
        <v>999999</v>
      </c>
      <c r="KQ203" s="19" t="str">
        <f t="shared" ca="1" si="1555"/>
        <v>-</v>
      </c>
      <c r="KR203" s="19" t="str">
        <f t="shared" ca="1" si="1555"/>
        <v>-</v>
      </c>
      <c r="KS203" s="19" t="str">
        <f t="shared" ca="1" si="1555"/>
        <v>-</v>
      </c>
      <c r="KT203" s="19" t="b">
        <f t="shared" ca="1" si="1556"/>
        <v>1</v>
      </c>
      <c r="KU203" s="19">
        <f t="shared" ca="1" si="1556"/>
        <v>0</v>
      </c>
      <c r="KV203" s="5" t="str">
        <f t="shared" ca="1" si="1557"/>
        <v>-</v>
      </c>
      <c r="KW203" s="5" t="str">
        <f t="shared" ca="1" si="1557"/>
        <v>-</v>
      </c>
      <c r="KX203" s="5" t="str">
        <f t="shared" ca="1" si="1557"/>
        <v>-</v>
      </c>
      <c r="KY203" s="5" t="str">
        <f t="shared" ca="1" si="1557"/>
        <v>-</v>
      </c>
      <c r="KZ203" s="19" t="str">
        <f t="shared" ca="1" si="1558"/>
        <v>-</v>
      </c>
      <c r="LA203" s="19" t="str">
        <f t="shared" ca="1" si="1558"/>
        <v>-</v>
      </c>
      <c r="LB203" s="19" t="str">
        <f t="shared" ca="1" si="1558"/>
        <v>-</v>
      </c>
      <c r="LC203" s="19" t="str">
        <f t="shared" ca="1" si="1558"/>
        <v>-</v>
      </c>
      <c r="LD203" s="19" t="str">
        <f t="shared" ca="1" si="1558"/>
        <v>-</v>
      </c>
      <c r="LE203" s="19" t="str">
        <f t="shared" ca="1" si="1558"/>
        <v>-</v>
      </c>
      <c r="LF203" s="19" t="str">
        <f t="shared" ca="1" si="1558"/>
        <v>-</v>
      </c>
      <c r="LG203" s="5" t="str">
        <f t="shared" ca="1" si="1559"/>
        <v>-</v>
      </c>
      <c r="LH203" s="5">
        <f t="shared" ca="1" si="1559"/>
        <v>500</v>
      </c>
      <c r="LI203" s="5">
        <f t="shared" ca="1" si="1559"/>
        <v>500</v>
      </c>
      <c r="LJ203" s="5" t="str">
        <f t="shared" ca="1" si="1559"/>
        <v>-</v>
      </c>
      <c r="LK203" s="5" t="str" cm="1">
        <f t="array" aca="1" ref="LK203" ca="1">INDEX(i.meatgrid,$Q203,LK$7)</f>
        <v>-</v>
      </c>
      <c r="LL203" s="5" t="str">
        <f t="shared" ca="1" si="1559"/>
        <v>-</v>
      </c>
      <c r="LM203" s="5">
        <f t="shared" ca="1" si="1560"/>
        <v>1</v>
      </c>
      <c r="LN203" s="9"/>
      <c r="LO203" s="19">
        <f t="shared" ca="1" si="1558"/>
        <v>70</v>
      </c>
      <c r="LP203" s="19">
        <f t="shared" ca="1" si="1561"/>
        <v>50</v>
      </c>
      <c r="LQ203" s="19">
        <f t="shared" ca="1" si="1561"/>
        <v>80</v>
      </c>
      <c r="LR203" s="19">
        <f t="shared" ca="1" si="1561"/>
        <v>50</v>
      </c>
      <c r="LS203" s="5" t="b" cm="1">
        <f t="array" aca="1" ref="LS203" ca="1">INDEX(i.meatgrid,$Q203,LS$7)</f>
        <v>0</v>
      </c>
      <c r="LT203" s="5" t="b" cm="1">
        <f t="array" aca="1" ref="LT203" ca="1">INDEX(i.meatgrid,$Q203,LT$7)</f>
        <v>0</v>
      </c>
      <c r="LU203" s="5" cm="1">
        <f t="array" aca="1" ref="LU203" ca="1">INDEX(i.meatgrid,$Q203,LU$7)</f>
        <v>40</v>
      </c>
      <c r="LV203" s="5" t="str" cm="1">
        <f t="array" aca="1" ref="LV203" ca="1">INDEX(i.meatgrid,$Q203,LV$7)</f>
        <v>-</v>
      </c>
      <c r="LW203" s="5">
        <f t="shared" si="1562"/>
        <v>1</v>
      </c>
      <c r="LX203" s="5">
        <f t="shared" si="1563"/>
        <v>1</v>
      </c>
      <c r="LY203" s="5" cm="1">
        <f t="array" aca="1" ref="LY203" ca="1">INDEX(i.meatgrid,$Q203,LY$7)</f>
        <v>1</v>
      </c>
      <c r="LZ203" s="5" cm="1">
        <f t="array" aca="1" ref="LZ203" ca="1">INDEX(i.meatgrid,$Q203,LZ$7)</f>
        <v>0</v>
      </c>
      <c r="MA203" s="5" cm="1">
        <f t="array" aca="1" ref="MA203" ca="1">INDEX(i.meatgrid,$Q203,MA$7)</f>
        <v>0</v>
      </c>
      <c r="MB203" s="5" cm="1">
        <f t="array" aca="1" ref="MB203" ca="1">INDEX(i.meatgrid,$Q203,MB$7)</f>
        <v>0</v>
      </c>
      <c r="MC203" s="5" cm="1">
        <f t="array" aca="1" ref="MC203" ca="1">INDEX(i.meatgrid,$Q203,MC$7)</f>
        <v>0</v>
      </c>
      <c r="MD203" s="5" cm="1">
        <f t="array" aca="1" ref="MD203" ca="1">INDEX(i.meatgrid,$Q203,MD$7)</f>
        <v>1</v>
      </c>
      <c r="ME203" s="5" cm="1">
        <f t="array" aca="1" ref="ME203" ca="1">INDEX(i.meatgrid,$Q203,ME$7)</f>
        <v>1</v>
      </c>
      <c r="MF203" s="5" cm="1">
        <f t="array" aca="1" ref="MF203" ca="1">INDEX(i.meatgrid,$Q203,MF$7)</f>
        <v>1</v>
      </c>
      <c r="MG203" s="5">
        <f t="shared" si="1564"/>
        <v>1</v>
      </c>
      <c r="MH203" s="9"/>
      <c r="MI203" s="19" t="b">
        <f t="shared" ca="1" si="1594"/>
        <v>0</v>
      </c>
      <c r="MJ203" s="19" t="b">
        <f t="shared" ca="1" si="1594"/>
        <v>0</v>
      </c>
      <c r="MK203" s="19">
        <f t="shared" ca="1" si="1594"/>
        <v>1</v>
      </c>
      <c r="ML203" s="19">
        <f t="shared" ca="1" si="1594"/>
        <v>0.75</v>
      </c>
      <c r="MM203" s="19">
        <f t="shared" ca="1" si="1594"/>
        <v>0.75</v>
      </c>
      <c r="MN203" s="19">
        <f t="shared" ca="1" si="1594"/>
        <v>0.8</v>
      </c>
      <c r="MO203" s="19">
        <f t="shared" ca="1" si="1594"/>
        <v>0.82499999999999996</v>
      </c>
      <c r="MP203" s="19">
        <f t="shared" ca="1" si="1594"/>
        <v>0.875</v>
      </c>
      <c r="MQ203" s="19">
        <f t="shared" ca="1" si="1594"/>
        <v>0.9</v>
      </c>
      <c r="MR203" s="19">
        <f t="shared" ca="1" si="1594"/>
        <v>1</v>
      </c>
      <c r="MS203" s="19">
        <f t="shared" ca="1" si="1594"/>
        <v>0.875</v>
      </c>
      <c r="MT203" s="19" t="b">
        <f t="shared" ca="1" si="1594"/>
        <v>1</v>
      </c>
      <c r="MU203" s="19">
        <f t="shared" ca="1" si="1594"/>
        <v>74.989999999999995</v>
      </c>
      <c r="MV203" s="19" t="str">
        <f t="shared" ca="1" si="1594"/>
        <v>-</v>
      </c>
      <c r="MW203" s="19" t="str">
        <f t="shared" ca="1" si="1594"/>
        <v>-</v>
      </c>
      <c r="MX203" s="19" t="str">
        <f t="shared" ca="1" si="1594"/>
        <v>-</v>
      </c>
      <c r="MY203" s="19" t="str">
        <f t="shared" ca="1" si="1576"/>
        <v>-</v>
      </c>
      <c r="MZ203" s="19" t="str">
        <f t="shared" ca="1" si="1576"/>
        <v>-</v>
      </c>
      <c r="NA203" s="19" t="str">
        <f t="shared" ca="1" si="1576"/>
        <v>-</v>
      </c>
      <c r="NB203" s="19" t="str">
        <f t="shared" ca="1" si="1573"/>
        <v>-</v>
      </c>
      <c r="NC203" s="19">
        <f t="shared" ca="1" si="1573"/>
        <v>36.99</v>
      </c>
      <c r="ND203" s="19">
        <f t="shared" ca="1" si="1573"/>
        <v>36.99</v>
      </c>
      <c r="NE203" s="19" t="str">
        <f t="shared" ca="1" si="1573"/>
        <v>-</v>
      </c>
      <c r="NF203" s="19" t="str">
        <f t="shared" ca="1" si="1573"/>
        <v>-</v>
      </c>
      <c r="NG203" s="19" t="str">
        <f t="shared" ca="1" si="1573"/>
        <v>-</v>
      </c>
      <c r="NH203" s="19" t="str">
        <f t="shared" ca="1" si="1573"/>
        <v>-</v>
      </c>
      <c r="NI203" s="19" t="str">
        <f t="shared" ca="1" si="1573"/>
        <v>-</v>
      </c>
      <c r="NJ203" s="19">
        <f t="shared" ca="1" si="1573"/>
        <v>49.99</v>
      </c>
      <c r="NK203" s="19">
        <f t="shared" ca="1" si="1573"/>
        <v>49.99</v>
      </c>
      <c r="NL203" s="19">
        <f t="shared" ca="1" si="1573"/>
        <v>49.99</v>
      </c>
      <c r="NM203" s="19">
        <f t="shared" ca="1" si="1573"/>
        <v>49.99</v>
      </c>
      <c r="NN203" s="19">
        <f t="shared" ca="1" si="1573"/>
        <v>49.99</v>
      </c>
      <c r="NO203" s="19">
        <f t="shared" ca="1" si="1573"/>
        <v>49.99</v>
      </c>
      <c r="NP203" s="19">
        <f t="shared" ca="1" si="1573"/>
        <v>49.99</v>
      </c>
      <c r="NQ203" s="19">
        <f t="shared" ca="1" si="1573"/>
        <v>49.99</v>
      </c>
      <c r="NR203" s="19">
        <f t="shared" ca="1" si="1574"/>
        <v>412.99</v>
      </c>
      <c r="NS203" s="19">
        <f t="shared" ca="1" si="1574"/>
        <v>412.99</v>
      </c>
      <c r="NT203" s="19" t="str">
        <f t="shared" ca="1" si="1574"/>
        <v>-</v>
      </c>
      <c r="NU203" s="19" t="str">
        <f t="shared" ca="1" si="1574"/>
        <v>-</v>
      </c>
      <c r="NV203" s="19" t="str">
        <f t="shared" ca="1" si="1574"/>
        <v>-</v>
      </c>
      <c r="NW203" s="19" t="str">
        <f t="shared" ca="1" si="1574"/>
        <v>-</v>
      </c>
      <c r="NX203" s="19" t="str">
        <f t="shared" ca="1" si="1574"/>
        <v>-</v>
      </c>
      <c r="NY203" s="19">
        <f t="shared" ca="1" si="1574"/>
        <v>6.8900000000000006</v>
      </c>
      <c r="NZ203" s="19">
        <f t="shared" ca="1" si="1574"/>
        <v>6.8900000000000006</v>
      </c>
      <c r="OA203" s="19">
        <f t="shared" ca="1" si="1574"/>
        <v>6.8900000000000006</v>
      </c>
      <c r="OB203" s="19">
        <f t="shared" ca="1" si="1574"/>
        <v>6.8900000000000006</v>
      </c>
      <c r="OC203" s="19">
        <f t="shared" ca="1" si="1574"/>
        <v>6.8900000000000006</v>
      </c>
      <c r="OD203" s="19">
        <f t="shared" ca="1" si="1574"/>
        <v>6.8900000000000006</v>
      </c>
      <c r="OE203" s="19">
        <f t="shared" ca="1" si="1574"/>
        <v>6.8900000000000006</v>
      </c>
      <c r="OF203" s="19">
        <f t="shared" ca="1" si="1574"/>
        <v>6.8900000000000006</v>
      </c>
      <c r="OG203" s="19">
        <f t="shared" ca="1" si="1574"/>
        <v>346.99</v>
      </c>
      <c r="OH203" s="19">
        <f t="shared" ca="1" si="1575"/>
        <v>346.99</v>
      </c>
      <c r="OI203" s="19" t="str">
        <f t="shared" ca="1" si="1575"/>
        <v>-</v>
      </c>
      <c r="OJ203" s="19" t="str">
        <f t="shared" ca="1" si="1575"/>
        <v>-</v>
      </c>
      <c r="OK203" s="19" t="str">
        <f t="shared" ca="1" si="1575"/>
        <v>-</v>
      </c>
      <c r="OL203" s="19" t="str">
        <f t="shared" ca="1" si="1575"/>
        <v>-</v>
      </c>
      <c r="OM203" s="19" t="str">
        <f t="shared" ca="1" si="1575"/>
        <v>-</v>
      </c>
      <c r="ON203" s="19">
        <f t="shared" ca="1" si="1575"/>
        <v>0</v>
      </c>
      <c r="OO203" s="24">
        <v>0</v>
      </c>
    </row>
    <row r="204" spans="1:405" outlineLevel="1">
      <c r="A204" s="21">
        <f t="shared" si="158"/>
        <v>199</v>
      </c>
      <c r="B204" s="21">
        <f t="shared" si="1567"/>
        <v>19</v>
      </c>
      <c r="C204">
        <v>112</v>
      </c>
      <c r="D204" s="144" t="str">
        <f t="shared" ca="1" si="1512"/>
        <v>GSM</v>
      </c>
      <c r="E204" t="b">
        <v>0</v>
      </c>
      <c r="F204" t="b">
        <v>0</v>
      </c>
      <c r="G204" t="b">
        <f t="shared" si="1598"/>
        <v>0</v>
      </c>
      <c r="H204" s="237">
        <f t="shared" ca="1" si="1569"/>
        <v>2</v>
      </c>
      <c r="I204" s="237">
        <f t="shared" ca="1" si="1569"/>
        <v>1</v>
      </c>
      <c r="J204" s="237" t="str">
        <f t="shared" ca="1" si="1569"/>
        <v/>
      </c>
      <c r="K204" s="237">
        <f t="shared" ca="1" si="1569"/>
        <v>2</v>
      </c>
      <c r="L204" s="237">
        <f t="shared" ca="1" si="1569"/>
        <v>2</v>
      </c>
      <c r="M204" s="237">
        <f t="shared" ca="1" si="1569"/>
        <v>2</v>
      </c>
      <c r="N204" s="237">
        <f t="shared" ca="1" si="1569"/>
        <v>3</v>
      </c>
      <c r="O204" s="237">
        <f t="shared" ca="1" si="1570"/>
        <v>1</v>
      </c>
      <c r="P204" s="237">
        <f t="shared" ca="1" si="1570"/>
        <v>1</v>
      </c>
      <c r="Q204" s="237">
        <f t="shared" ca="1" si="1570"/>
        <v>4</v>
      </c>
      <c r="R204" s="29">
        <v>1</v>
      </c>
      <c r="S204" s="29">
        <v>2</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513"/>
        <v>2</v>
      </c>
      <c r="AH204" s="5">
        <f t="shared" ca="1" si="1513"/>
        <v>0</v>
      </c>
      <c r="AI204" s="5">
        <f t="shared" ca="1" si="1514"/>
        <v>1</v>
      </c>
      <c r="AJ204" s="218"/>
      <c r="AK204" s="218"/>
      <c r="AL204" s="366" t="str">
        <f ca="1">TEXT(LEFT(OFFSET(AL204,-1,0),5)+1,"00000")&amp;MID(OFFSET(AL204,-1,0),6,FIND(" ",OFFSET(AL204,-1,0),7)-5)
&amp; $D204           &amp; " Day"&amp;INDEX(i.DOY,$N204,1)              &amp; IF($IG204=0," FWM","")&amp;IF($IG204=1," MWM","")&amp;IF($IG204=5," Mat","")&amp;IF($IH204=TRUE,"&amp;BBT","    ")
&amp;INDEX(DataMaster!$B$98:$B$104,$Q204,0)    &amp;IF(JL204," SR"&amp;JM204,"")&amp; " WP"&amp;TEXT($LW204*100,"000p")           &amp; " MP"&amp;TEXT($LX204*100,"000p")           &amp; " GP"&amp;TEXT($MG204*100,"000p")
&amp; " (F"&amp;3+COUNTIF($CV204:$CY204,TRUE)&amp;3&amp;"N"&amp;$DM204&amp;$DN204&amp;")"</f>
        <v>00015 DSP_ashley_lw GSM Day204 MWM    Prime SR12 WP100p MP075p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515"/>
        <v>0</v>
      </c>
      <c r="AY204" s="5" t="str">
        <f t="shared" ca="1" si="1515"/>
        <v>-</v>
      </c>
      <c r="AZ204" s="5" t="b">
        <f t="shared" ca="1" si="1515"/>
        <v>0</v>
      </c>
      <c r="BA204" s="5" t="b">
        <f t="shared" ca="1" si="1515"/>
        <v>1</v>
      </c>
      <c r="BB204" s="5" t="b">
        <f t="shared" ca="1" si="1515"/>
        <v>1</v>
      </c>
      <c r="BC204" s="144">
        <f t="shared" ca="1" si="1515"/>
        <v>0</v>
      </c>
      <c r="BD204" s="19" t="b">
        <f t="shared" ca="1" si="1516"/>
        <v>1</v>
      </c>
      <c r="BE204" s="9"/>
      <c r="BF204" s="5" t="str">
        <f t="shared" ca="1" si="1517"/>
        <v>-</v>
      </c>
      <c r="BG204" s="19" t="str">
        <f t="shared" ca="1" si="1518"/>
        <v>-</v>
      </c>
      <c r="BH204" s="19" t="str">
        <f t="shared" ca="1" si="1518"/>
        <v>-</v>
      </c>
      <c r="BI204" s="19" t="str">
        <f t="shared" ca="1" si="1518"/>
        <v>-</v>
      </c>
      <c r="BJ204" s="5" t="str">
        <f t="shared" ca="1" si="1519"/>
        <v>-</v>
      </c>
      <c r="BK204" s="19" t="str">
        <f t="shared" ca="1" si="1520"/>
        <v>-</v>
      </c>
      <c r="BL204" s="5" t="str">
        <f t="shared" ca="1" si="1521"/>
        <v>-</v>
      </c>
      <c r="BM204" s="19" t="str">
        <f t="shared" ca="1" si="1522"/>
        <v>-</v>
      </c>
      <c r="BN204" s="19" t="str">
        <f t="shared" ca="1" si="1522"/>
        <v>-</v>
      </c>
      <c r="BO204" s="19" t="str">
        <f t="shared" ca="1" si="1522"/>
        <v>-</v>
      </c>
      <c r="BP204" s="5" t="str">
        <f t="shared" ca="1" si="1523"/>
        <v>-</v>
      </c>
      <c r="BQ204" s="9"/>
      <c r="BR204" s="5" t="b">
        <f t="shared" ca="1" si="1524"/>
        <v>0</v>
      </c>
      <c r="BS204" s="5" t="str">
        <f t="shared" ca="1" si="1525"/>
        <v>-</v>
      </c>
      <c r="BT204" s="5" t="str">
        <f t="shared" ca="1" si="1526"/>
        <v>-</v>
      </c>
      <c r="BU204" s="5" t="str">
        <f t="shared" ca="1" si="1526"/>
        <v>-</v>
      </c>
      <c r="BV204" s="5" t="str">
        <f t="shared" ca="1" si="1526"/>
        <v>-</v>
      </c>
      <c r="BW204" s="5" t="str">
        <f t="shared" ca="1" si="1526"/>
        <v>-</v>
      </c>
      <c r="BX204" s="5" t="str">
        <f t="shared" ca="1" si="1526"/>
        <v>-</v>
      </c>
      <c r="BY204" s="5" t="str">
        <f t="shared" ca="1" si="1526"/>
        <v>-</v>
      </c>
      <c r="BZ204" s="5" t="str">
        <f t="shared" ca="1" si="1526"/>
        <v>-</v>
      </c>
      <c r="CA204" s="5" t="str">
        <f t="shared" ca="1" si="1526"/>
        <v>-</v>
      </c>
      <c r="CB204" s="9"/>
      <c r="CC204" s="237" t="b">
        <f t="shared" ca="1" si="1571"/>
        <v>1</v>
      </c>
      <c r="CD204" s="237" t="b">
        <f t="shared" ca="1" si="1571"/>
        <v>1</v>
      </c>
      <c r="CE204" s="237" t="b">
        <f t="shared" ca="1" si="1571"/>
        <v>1</v>
      </c>
      <c r="CF204" s="12">
        <v>203</v>
      </c>
      <c r="CG204" s="144" t="b">
        <f t="shared" ca="1" si="1599"/>
        <v>0</v>
      </c>
      <c r="CH204" s="12" t="s">
        <v>34</v>
      </c>
      <c r="CI204" s="19" t="str">
        <f t="shared" ca="1" si="1527"/>
        <v>-</v>
      </c>
      <c r="CJ204" s="19" t="str">
        <f t="shared" ca="1" si="1527"/>
        <v>-</v>
      </c>
      <c r="CK204" s="19" t="str">
        <f t="shared" ca="1" si="1527"/>
        <v>-</v>
      </c>
      <c r="CL204" s="19">
        <f t="shared" ca="1" si="1527"/>
        <v>1</v>
      </c>
      <c r="CM204" s="19">
        <f t="shared" ca="1" si="1527"/>
        <v>1</v>
      </c>
      <c r="CN204" s="9"/>
      <c r="CO204" s="444">
        <f t="shared" ca="1" si="1528"/>
        <v>652</v>
      </c>
      <c r="CP204" s="444">
        <f t="shared" ca="1" si="1528"/>
        <v>686</v>
      </c>
      <c r="CQ204" s="444">
        <f t="shared" ca="1" si="1528"/>
        <v>721</v>
      </c>
      <c r="CR204" s="152">
        <f t="shared" ca="1" si="1529"/>
        <v>378</v>
      </c>
      <c r="CS204" s="152">
        <f t="shared" ca="1" si="1529"/>
        <v>413</v>
      </c>
      <c r="CT204" s="152">
        <f t="shared" ca="1" si="1529"/>
        <v>448</v>
      </c>
      <c r="CU204" s="19" t="str">
        <f t="shared" ca="1" si="1595"/>
        <v>-</v>
      </c>
      <c r="CV204" s="19" t="str">
        <f t="shared" ca="1" si="1595"/>
        <v>-</v>
      </c>
      <c r="CW204" s="19" t="str">
        <f t="shared" ca="1" si="1595"/>
        <v>-</v>
      </c>
      <c r="CX204" s="19" t="str">
        <f t="shared" ca="1" si="1595"/>
        <v>-</v>
      </c>
      <c r="CY204" s="19" t="str">
        <f t="shared" ca="1" si="1595"/>
        <v>-</v>
      </c>
      <c r="CZ204" s="19" t="b">
        <f t="shared" ca="1" si="1595"/>
        <v>1</v>
      </c>
      <c r="DA204" s="19">
        <f t="shared" ca="1" si="1595"/>
        <v>0</v>
      </c>
      <c r="DB204" s="19">
        <f t="shared" ca="1" si="1595"/>
        <v>0</v>
      </c>
      <c r="DC204" s="19">
        <f t="shared" ca="1" si="1595"/>
        <v>0</v>
      </c>
      <c r="DD204" s="19">
        <f t="shared" ca="1" si="1595"/>
        <v>0</v>
      </c>
      <c r="DE204" s="19">
        <f t="shared" ca="1" si="1595"/>
        <v>0</v>
      </c>
      <c r="DF204" s="19">
        <f t="shared" ca="1" si="1595"/>
        <v>0</v>
      </c>
      <c r="DG204" s="19">
        <f t="shared" ca="1" si="1595"/>
        <v>0</v>
      </c>
      <c r="DH204" s="19">
        <f t="shared" ca="1" si="1595"/>
        <v>0</v>
      </c>
      <c r="DI204" s="19">
        <f t="shared" ca="1" si="1595"/>
        <v>0</v>
      </c>
      <c r="DJ204" s="19">
        <f t="shared" ca="1" si="1595"/>
        <v>0</v>
      </c>
      <c r="DK204" s="19">
        <f t="shared" ca="1" si="1581"/>
        <v>0</v>
      </c>
      <c r="DL204" s="19">
        <f t="shared" ca="1" si="1581"/>
        <v>0</v>
      </c>
      <c r="DM204" s="19">
        <f t="shared" ca="1" si="1581"/>
        <v>1</v>
      </c>
      <c r="DN204" s="19">
        <f t="shared" ca="1" si="1581"/>
        <v>1</v>
      </c>
      <c r="DO204" s="19">
        <f t="shared" ca="1" si="1581"/>
        <v>0</v>
      </c>
      <c r="DP204" s="19" t="str">
        <f t="shared" ca="1" si="1581"/>
        <v>-</v>
      </c>
      <c r="DQ204" s="19" t="str">
        <f t="shared" ca="1" si="1581"/>
        <v>-</v>
      </c>
      <c r="DR204" s="19" t="str">
        <f t="shared" ca="1" si="1581"/>
        <v>-</v>
      </c>
      <c r="DS204" s="19" t="str">
        <f t="shared" ca="1" si="1581"/>
        <v>-</v>
      </c>
      <c r="DT204" s="19" t="str">
        <f t="shared" ca="1" si="1581"/>
        <v>-</v>
      </c>
      <c r="DU204" s="19">
        <f t="shared" ca="1" si="1581"/>
        <v>0</v>
      </c>
      <c r="DV204" s="19" t="str">
        <f t="shared" ca="1" si="1581"/>
        <v>-</v>
      </c>
      <c r="DW204" s="19" t="str">
        <f t="shared" ca="1" si="1581"/>
        <v>-</v>
      </c>
      <c r="DX204" s="19" t="str">
        <f t="shared" ca="1" si="1581"/>
        <v>-</v>
      </c>
      <c r="DY204" s="19" t="str">
        <f t="shared" ca="1" si="1581"/>
        <v>-</v>
      </c>
      <c r="DZ204" s="19" t="str">
        <f t="shared" ca="1" si="1581"/>
        <v>-</v>
      </c>
      <c r="EA204" s="19" t="str">
        <f t="shared" ca="1" si="1581"/>
        <v>-</v>
      </c>
      <c r="EB204" s="19" t="str">
        <f t="shared" ca="1" si="1581"/>
        <v>-</v>
      </c>
      <c r="EC204" s="19" t="str">
        <f t="shared" ca="1" si="1581"/>
        <v>-</v>
      </c>
      <c r="ED204" s="19">
        <f t="shared" ca="1" si="1581"/>
        <v>0</v>
      </c>
      <c r="EE204" s="444">
        <f t="shared" ca="1" si="1532"/>
        <v>0</v>
      </c>
      <c r="EF204" s="444">
        <f t="shared" ca="1" si="1532"/>
        <v>0</v>
      </c>
      <c r="EG204" s="124">
        <f t="shared" ca="1" si="1590"/>
        <v>0</v>
      </c>
      <c r="EH204" s="124">
        <f t="shared" ca="1" si="1590"/>
        <v>0</v>
      </c>
      <c r="EI204" s="124">
        <f t="shared" ca="1" si="1590"/>
        <v>0</v>
      </c>
      <c r="EJ204" s="124">
        <f t="shared" ca="1" si="1590"/>
        <v>0</v>
      </c>
      <c r="EK204" s="124">
        <f t="shared" ca="1" si="1590"/>
        <v>0</v>
      </c>
      <c r="EL204" s="124">
        <f t="shared" ca="1" si="1590"/>
        <v>0</v>
      </c>
      <c r="EM204" s="124">
        <f t="shared" ca="1" si="1590"/>
        <v>0</v>
      </c>
      <c r="EN204" s="124">
        <f t="shared" ca="1" si="1590"/>
        <v>0</v>
      </c>
      <c r="EO204" s="124">
        <f t="shared" ca="1" si="1590"/>
        <v>0</v>
      </c>
      <c r="EP204" s="124">
        <f t="shared" ca="1" si="1590"/>
        <v>0</v>
      </c>
      <c r="EQ204" s="124">
        <f t="shared" ca="1" si="1590"/>
        <v>0</v>
      </c>
      <c r="ER204" s="124">
        <f t="shared" ca="1" si="1590"/>
        <v>0</v>
      </c>
      <c r="ES204" s="124">
        <f t="shared" ca="1" si="1590"/>
        <v>0</v>
      </c>
      <c r="ET204" s="124">
        <f t="shared" ca="1" si="1590"/>
        <v>0</v>
      </c>
      <c r="EU204" s="124">
        <f t="shared" ca="1" si="1590"/>
        <v>0</v>
      </c>
      <c r="EV204" s="124">
        <f t="shared" ca="1" si="1590"/>
        <v>0</v>
      </c>
      <c r="EW204" s="124">
        <f t="shared" ca="1" si="1534"/>
        <v>0</v>
      </c>
      <c r="EX204" s="124">
        <f t="shared" ca="1" si="1534"/>
        <v>0</v>
      </c>
      <c r="EY204" s="554">
        <f t="shared" ca="1" si="1591"/>
        <v>0</v>
      </c>
      <c r="EZ204" s="554">
        <f t="shared" ca="1" si="1591"/>
        <v>0</v>
      </c>
      <c r="FA204" s="554">
        <f t="shared" ca="1" si="1591"/>
        <v>0</v>
      </c>
      <c r="FB204" s="125">
        <f t="shared" ca="1" si="1591"/>
        <v>0</v>
      </c>
      <c r="FC204" s="125">
        <f t="shared" ca="1" si="1591"/>
        <v>0</v>
      </c>
      <c r="FD204" s="125">
        <f t="shared" ca="1" si="1591"/>
        <v>0</v>
      </c>
      <c r="FE204" s="125">
        <f t="shared" ca="1" si="1591"/>
        <v>0</v>
      </c>
      <c r="FF204" s="125">
        <f t="shared" ca="1" si="1591"/>
        <v>0</v>
      </c>
      <c r="FG204" s="125">
        <f t="shared" ca="1" si="1591"/>
        <v>0</v>
      </c>
      <c r="FH204" s="125">
        <f t="shared" ca="1" si="1591"/>
        <v>0</v>
      </c>
      <c r="FI204" s="125">
        <f t="shared" ca="1" si="1591"/>
        <v>0</v>
      </c>
      <c r="FJ204" s="125">
        <f t="shared" ca="1" si="1591"/>
        <v>0</v>
      </c>
      <c r="FK204" s="125">
        <f t="shared" ca="1" si="1591"/>
        <v>0</v>
      </c>
      <c r="FL204" s="125">
        <f t="shared" ca="1" si="1591"/>
        <v>0</v>
      </c>
      <c r="FM204" s="125">
        <f t="shared" ca="1" si="1591"/>
        <v>0</v>
      </c>
      <c r="FN204" s="125">
        <f t="shared" ca="1" si="1591"/>
        <v>0</v>
      </c>
      <c r="FO204" s="124">
        <f t="shared" ca="1" si="1592"/>
        <v>0</v>
      </c>
      <c r="FP204" s="124">
        <f t="shared" ca="1" si="1592"/>
        <v>0</v>
      </c>
      <c r="FQ204" s="124">
        <f t="shared" ca="1" si="1592"/>
        <v>0</v>
      </c>
      <c r="FR204" s="124">
        <f t="shared" ca="1" si="1592"/>
        <v>0</v>
      </c>
      <c r="FS204" s="124">
        <f t="shared" ca="1" si="1592"/>
        <v>0</v>
      </c>
      <c r="FT204" s="124">
        <f t="shared" ca="1" si="1592"/>
        <v>0</v>
      </c>
      <c r="FU204" s="124">
        <f t="shared" ca="1" si="1592"/>
        <v>0</v>
      </c>
      <c r="FV204" s="124">
        <f t="shared" ca="1" si="1592"/>
        <v>0</v>
      </c>
      <c r="FW204" s="124">
        <f t="shared" ca="1" si="1592"/>
        <v>0</v>
      </c>
      <c r="FX204" s="124">
        <f t="shared" ca="1" si="1592"/>
        <v>0</v>
      </c>
      <c r="FY204" s="124">
        <f t="shared" ca="1" si="1592"/>
        <v>0</v>
      </c>
      <c r="FZ204" s="124">
        <f t="shared" ca="1" si="1592"/>
        <v>0</v>
      </c>
      <c r="GA204" s="124">
        <f t="shared" ca="1" si="1592"/>
        <v>0</v>
      </c>
      <c r="GB204" s="124">
        <f t="shared" ca="1" si="1592"/>
        <v>0</v>
      </c>
      <c r="GC204" s="124">
        <f t="shared" ca="1" si="1592"/>
        <v>0</v>
      </c>
      <c r="GD204" s="124">
        <f t="shared" ca="1" si="1592"/>
        <v>0</v>
      </c>
      <c r="GE204" s="124">
        <f t="shared" ca="1" si="1537"/>
        <v>0</v>
      </c>
      <c r="GF204" s="124">
        <f t="shared" ca="1" si="1537"/>
        <v>0</v>
      </c>
      <c r="GG204" s="554">
        <f t="shared" ca="1" si="1538"/>
        <v>0</v>
      </c>
      <c r="GH204" s="554">
        <f t="shared" ca="1" si="1538"/>
        <v>0</v>
      </c>
      <c r="GI204" s="554">
        <f t="shared" ca="1" si="1538"/>
        <v>0</v>
      </c>
      <c r="GJ204" s="125">
        <f t="shared" ca="1" si="1600"/>
        <v>0</v>
      </c>
      <c r="GK204" s="125">
        <f t="shared" ca="1" si="1600"/>
        <v>0</v>
      </c>
      <c r="GL204" s="125">
        <f t="shared" ca="1" si="1600"/>
        <v>0</v>
      </c>
      <c r="GM204" s="125">
        <f t="shared" ca="1" si="1600"/>
        <v>0</v>
      </c>
      <c r="GN204" s="125">
        <f t="shared" ca="1" si="1600"/>
        <v>0</v>
      </c>
      <c r="GO204" s="125">
        <f t="shared" ca="1" si="1600"/>
        <v>0</v>
      </c>
      <c r="GP204" s="125">
        <f t="shared" ca="1" si="1600"/>
        <v>0</v>
      </c>
      <c r="GQ204" s="125">
        <f t="shared" ca="1" si="1600"/>
        <v>0</v>
      </c>
      <c r="GR204" s="125">
        <f t="shared" ca="1" si="1600"/>
        <v>0</v>
      </c>
      <c r="GS204" s="125">
        <f t="shared" ca="1" si="1600"/>
        <v>0</v>
      </c>
      <c r="GT204" s="125">
        <f t="shared" ca="1" si="1600"/>
        <v>0</v>
      </c>
      <c r="GU204" s="125">
        <f t="shared" ca="1" si="1600"/>
        <v>0</v>
      </c>
      <c r="GV204" s="125">
        <f t="shared" ca="1" si="1600"/>
        <v>0</v>
      </c>
      <c r="GW204" s="124">
        <f t="shared" ca="1" si="1593"/>
        <v>0</v>
      </c>
      <c r="GX204" s="124">
        <f t="shared" ca="1" si="1593"/>
        <v>0</v>
      </c>
      <c r="GY204" s="124">
        <f t="shared" ca="1" si="1593"/>
        <v>0</v>
      </c>
      <c r="GZ204" s="124">
        <f t="shared" ca="1" si="1593"/>
        <v>0</v>
      </c>
      <c r="HA204" s="124">
        <f t="shared" ca="1" si="1593"/>
        <v>0</v>
      </c>
      <c r="HB204" s="124">
        <f t="shared" ca="1" si="1593"/>
        <v>0</v>
      </c>
      <c r="HC204" s="124">
        <f t="shared" ca="1" si="1593"/>
        <v>0</v>
      </c>
      <c r="HD204" s="124">
        <f t="shared" ca="1" si="1593"/>
        <v>0</v>
      </c>
      <c r="HE204" s="124">
        <f t="shared" ca="1" si="1593"/>
        <v>0</v>
      </c>
      <c r="HF204" s="124">
        <f t="shared" ca="1" si="1593"/>
        <v>0</v>
      </c>
      <c r="HG204" s="124">
        <f t="shared" ca="1" si="1593"/>
        <v>0</v>
      </c>
      <c r="HH204" s="124">
        <f t="shared" ca="1" si="1593"/>
        <v>0</v>
      </c>
      <c r="HI204" s="124">
        <f t="shared" ca="1" si="1593"/>
        <v>0</v>
      </c>
      <c r="HJ204" s="124">
        <f t="shared" ca="1" si="1593"/>
        <v>0</v>
      </c>
      <c r="HK204" s="124">
        <f t="shared" ca="1" si="1593"/>
        <v>0</v>
      </c>
      <c r="HL204" s="124">
        <f t="shared" ca="1" si="1593"/>
        <v>0</v>
      </c>
      <c r="HM204" s="124">
        <f t="shared" ca="1" si="1541"/>
        <v>0</v>
      </c>
      <c r="HN204" s="124">
        <f t="shared" ca="1" si="1541"/>
        <v>0</v>
      </c>
      <c r="HO204" s="554">
        <f t="shared" ca="1" si="1542"/>
        <v>0</v>
      </c>
      <c r="HP204" s="554">
        <f t="shared" ca="1" si="1542"/>
        <v>0</v>
      </c>
      <c r="HQ204" s="554">
        <f t="shared" ca="1" si="1542"/>
        <v>0</v>
      </c>
      <c r="HR204" s="125">
        <f t="shared" ca="1" si="1601"/>
        <v>0</v>
      </c>
      <c r="HS204" s="125">
        <f t="shared" ca="1" si="1601"/>
        <v>0</v>
      </c>
      <c r="HT204" s="125">
        <f t="shared" ca="1" si="1601"/>
        <v>0</v>
      </c>
      <c r="HU204" s="125">
        <f t="shared" ca="1" si="1601"/>
        <v>0</v>
      </c>
      <c r="HV204" s="125">
        <f t="shared" ca="1" si="1601"/>
        <v>0</v>
      </c>
      <c r="HW204" s="125">
        <f t="shared" ca="1" si="1601"/>
        <v>0</v>
      </c>
      <c r="HX204" s="125">
        <f t="shared" ca="1" si="1601"/>
        <v>0</v>
      </c>
      <c r="HY204" s="125">
        <f t="shared" ca="1" si="1601"/>
        <v>0</v>
      </c>
      <c r="HZ204" s="125">
        <f t="shared" ca="1" si="1601"/>
        <v>0</v>
      </c>
      <c r="IA204" s="125">
        <f t="shared" ca="1" si="1601"/>
        <v>0</v>
      </c>
      <c r="IB204" s="125">
        <f t="shared" ca="1" si="1601"/>
        <v>0</v>
      </c>
      <c r="IC204" s="125">
        <f t="shared" ca="1" si="1601"/>
        <v>0</v>
      </c>
      <c r="ID204" s="125">
        <f t="shared" ca="1" si="1601"/>
        <v>0</v>
      </c>
      <c r="IE204" s="5">
        <f t="shared" ca="1" si="1544"/>
        <v>67</v>
      </c>
      <c r="IF204" s="9"/>
      <c r="IG204" s="5">
        <f t="shared" ca="1" si="1545"/>
        <v>1</v>
      </c>
      <c r="IH204" s="5" t="b">
        <f t="shared" ca="1" si="1545"/>
        <v>0</v>
      </c>
      <c r="II204" s="19">
        <f t="shared" ca="1" si="1546"/>
        <v>0</v>
      </c>
      <c r="IJ204" s="5">
        <f t="shared" ca="1" si="1545"/>
        <v>55</v>
      </c>
      <c r="IK204" s="5" cm="1">
        <f t="array" ref="IK204">INDEX(i.pi_yatf,$X204+1,IK$7)</f>
        <v>1</v>
      </c>
      <c r="IL204" s="19">
        <f t="shared" ca="1" si="1577"/>
        <v>0</v>
      </c>
      <c r="IM204" s="19">
        <f t="shared" ca="1" si="1577"/>
        <v>0</v>
      </c>
      <c r="IN204" s="19">
        <f t="shared" ca="1" si="1577"/>
        <v>0</v>
      </c>
      <c r="IO204" s="19">
        <f t="shared" ca="1" si="1577"/>
        <v>0</v>
      </c>
      <c r="IP204" s="19">
        <f t="shared" ca="1" si="1577"/>
        <v>0</v>
      </c>
      <c r="IQ204" s="19">
        <f t="shared" ca="1" si="1577"/>
        <v>0</v>
      </c>
      <c r="IR204" s="19">
        <f t="shared" ca="1" si="1577"/>
        <v>0</v>
      </c>
      <c r="IS204" s="19">
        <f t="shared" ca="1" si="1577"/>
        <v>0</v>
      </c>
      <c r="IT204" s="19">
        <f t="shared" ca="1" si="1577"/>
        <v>0</v>
      </c>
      <c r="IU204" s="19">
        <f t="shared" ca="1" si="1577"/>
        <v>0</v>
      </c>
      <c r="IV204" s="19">
        <f t="shared" ca="1" si="1577"/>
        <v>0</v>
      </c>
      <c r="IW204" s="19">
        <f t="shared" ca="1" si="1577"/>
        <v>0</v>
      </c>
      <c r="IX204" s="19">
        <f t="shared" ca="1" si="1577"/>
        <v>0</v>
      </c>
      <c r="IY204" s="19">
        <f t="shared" ca="1" si="1577"/>
        <v>0</v>
      </c>
      <c r="IZ204" s="19">
        <f t="shared" ca="1" si="1577"/>
        <v>0</v>
      </c>
      <c r="JA204" s="19">
        <f t="shared" ref="JA204:JI204" ca="1" si="1602">OFFSET(JA$5,$B204,0)</f>
        <v>0</v>
      </c>
      <c r="JB204" s="19">
        <f t="shared" ca="1" si="1602"/>
        <v>0</v>
      </c>
      <c r="JC204" s="19">
        <f t="shared" ca="1" si="1602"/>
        <v>0</v>
      </c>
      <c r="JD204" s="19">
        <f t="shared" ca="1" si="1602"/>
        <v>0</v>
      </c>
      <c r="JE204" s="19">
        <f t="shared" ca="1" si="1602"/>
        <v>0</v>
      </c>
      <c r="JF204" s="19">
        <f t="shared" ca="1" si="1602"/>
        <v>0</v>
      </c>
      <c r="JG204" s="19">
        <f t="shared" ca="1" si="1602"/>
        <v>1</v>
      </c>
      <c r="JH204" s="19">
        <f t="shared" ca="1" si="1602"/>
        <v>0</v>
      </c>
      <c r="JI204" s="19">
        <f t="shared" ca="1" si="1602"/>
        <v>1</v>
      </c>
      <c r="JJ204" s="9"/>
      <c r="JK204" s="5" t="b">
        <f t="shared" ca="1" si="1548"/>
        <v>0</v>
      </c>
      <c r="JL204" s="477" t="b">
        <v>1</v>
      </c>
      <c r="JM204" s="477">
        <v>12</v>
      </c>
      <c r="JN204" s="5" t="b">
        <f t="shared" ca="1" si="1549"/>
        <v>0</v>
      </c>
      <c r="JO204" s="5" t="b">
        <f t="shared" ca="1" si="1549"/>
        <v>0</v>
      </c>
      <c r="JP204" s="5" t="b">
        <f t="shared" ca="1" si="1549"/>
        <v>1</v>
      </c>
      <c r="JQ204" s="144">
        <f t="shared" ca="1" si="1550"/>
        <v>1</v>
      </c>
      <c r="JR204" s="144">
        <f t="shared" ca="1" si="1550"/>
        <v>1</v>
      </c>
      <c r="JS204" s="5" t="b">
        <f t="shared" ca="1" si="1551"/>
        <v>0</v>
      </c>
      <c r="JT204" s="5" t="b">
        <f t="shared" ca="1" si="1551"/>
        <v>1</v>
      </c>
      <c r="JU204" s="5" t="b">
        <f t="shared" ca="1" si="1551"/>
        <v>1</v>
      </c>
      <c r="JV204" s="5" t="b">
        <f t="shared" ca="1" si="1551"/>
        <v>0</v>
      </c>
      <c r="JW204" s="5">
        <f t="shared" ca="1" si="1552"/>
        <v>1</v>
      </c>
      <c r="JX204" s="5">
        <f t="shared" ca="1" si="1552"/>
        <v>0</v>
      </c>
      <c r="JY204" s="5" t="b">
        <f t="shared" ca="1" si="1553"/>
        <v>0</v>
      </c>
      <c r="JZ204" s="5" t="str" cm="1">
        <f t="array" aca="1" ref="JZ204" ca="1">IF(OR(KA204:KH204&lt;&gt;"-"),TRUE,"-")</f>
        <v>-</v>
      </c>
      <c r="KA204" s="19" t="str">
        <f t="shared" ca="1" si="1554"/>
        <v>-</v>
      </c>
      <c r="KB204" s="19" t="str">
        <f t="shared" ca="1" si="1554"/>
        <v>-</v>
      </c>
      <c r="KC204" s="19" t="str">
        <f t="shared" ca="1" si="1554"/>
        <v>-</v>
      </c>
      <c r="KD204" s="19" t="str">
        <f t="shared" ca="1" si="1554"/>
        <v>-</v>
      </c>
      <c r="KE204" s="19" t="str">
        <f t="shared" ca="1" si="1554"/>
        <v>-</v>
      </c>
      <c r="KF204" s="19" t="str">
        <f t="shared" ca="1" si="1554"/>
        <v>-</v>
      </c>
      <c r="KG204" s="19" t="str">
        <f t="shared" ca="1" si="1554"/>
        <v>-</v>
      </c>
      <c r="KH204" s="19" t="str">
        <f t="shared" ca="1" si="1554"/>
        <v>-</v>
      </c>
      <c r="KI204" s="5" t="b">
        <f t="array" aca="1" ref="KI204" ca="1">IF(OR(KJ204:KP204&lt;&gt;"-"),TRUE,"-")</f>
        <v>1</v>
      </c>
      <c r="KJ204" s="19">
        <f t="shared" ca="1" si="1555"/>
        <v>0</v>
      </c>
      <c r="KK204" s="19" t="str">
        <f t="shared" ca="1" si="1555"/>
        <v>-</v>
      </c>
      <c r="KL204" s="19">
        <f t="shared" ca="1" si="1555"/>
        <v>999999</v>
      </c>
      <c r="KM204" s="19">
        <f t="shared" ca="1" si="1555"/>
        <v>999999</v>
      </c>
      <c r="KN204" s="19">
        <f t="shared" ca="1" si="1555"/>
        <v>999999</v>
      </c>
      <c r="KO204" s="19">
        <f t="shared" ca="1" si="1555"/>
        <v>999999</v>
      </c>
      <c r="KP204" s="19">
        <f t="shared" ca="1" si="1555"/>
        <v>999999</v>
      </c>
      <c r="KQ204" s="19" t="str">
        <f t="shared" ca="1" si="1555"/>
        <v>-</v>
      </c>
      <c r="KR204" s="19" t="str">
        <f t="shared" ca="1" si="1555"/>
        <v>-</v>
      </c>
      <c r="KS204" s="19" t="str">
        <f t="shared" ca="1" si="1555"/>
        <v>-</v>
      </c>
      <c r="KT204" s="19" t="b">
        <f t="shared" ca="1" si="1556"/>
        <v>1</v>
      </c>
      <c r="KU204" s="19">
        <f t="shared" ca="1" si="1556"/>
        <v>0</v>
      </c>
      <c r="KV204" s="5" t="str">
        <f t="shared" ca="1" si="1557"/>
        <v>-</v>
      </c>
      <c r="KW204" s="5" t="str">
        <f t="shared" ca="1" si="1557"/>
        <v>-</v>
      </c>
      <c r="KX204" s="5" t="str">
        <f t="shared" ca="1" si="1557"/>
        <v>-</v>
      </c>
      <c r="KY204" s="5" t="str">
        <f t="shared" ca="1" si="1557"/>
        <v>-</v>
      </c>
      <c r="KZ204" s="19" t="str">
        <f t="shared" ca="1" si="1558"/>
        <v>-</v>
      </c>
      <c r="LA204" s="19" t="str">
        <f t="shared" ca="1" si="1558"/>
        <v>-</v>
      </c>
      <c r="LB204" s="19" t="str">
        <f t="shared" ca="1" si="1558"/>
        <v>-</v>
      </c>
      <c r="LC204" s="19" t="str">
        <f t="shared" ca="1" si="1558"/>
        <v>-</v>
      </c>
      <c r="LD204" s="19" t="str">
        <f t="shared" ca="1" si="1558"/>
        <v>-</v>
      </c>
      <c r="LE204" s="19" t="str">
        <f t="shared" ca="1" si="1558"/>
        <v>-</v>
      </c>
      <c r="LF204" s="19" t="str">
        <f t="shared" ca="1" si="1558"/>
        <v>-</v>
      </c>
      <c r="LG204" s="5" t="str">
        <f t="shared" ca="1" si="1559"/>
        <v>-</v>
      </c>
      <c r="LH204" s="5">
        <f t="shared" ca="1" si="1559"/>
        <v>500</v>
      </c>
      <c r="LI204" s="5">
        <f t="shared" ca="1" si="1559"/>
        <v>500</v>
      </c>
      <c r="LJ204" s="5" t="str">
        <f t="shared" ca="1" si="1559"/>
        <v>-</v>
      </c>
      <c r="LK204" s="5" t="str" cm="1">
        <f t="array" aca="1" ref="LK204" ca="1">INDEX(i.meatgrid,$Q204,LK$7)</f>
        <v>-</v>
      </c>
      <c r="LL204" s="5" t="str">
        <f t="shared" ca="1" si="1559"/>
        <v>-</v>
      </c>
      <c r="LM204" s="5">
        <f t="shared" ca="1" si="1560"/>
        <v>1</v>
      </c>
      <c r="LN204" s="9"/>
      <c r="LO204" s="19">
        <f t="shared" ca="1" si="1558"/>
        <v>70</v>
      </c>
      <c r="LP204" s="19">
        <f t="shared" ca="1" si="1561"/>
        <v>50</v>
      </c>
      <c r="LQ204" s="19">
        <f t="shared" ca="1" si="1561"/>
        <v>80</v>
      </c>
      <c r="LR204" s="19">
        <f t="shared" ca="1" si="1561"/>
        <v>50</v>
      </c>
      <c r="LS204" s="5" t="b" cm="1">
        <f t="array" aca="1" ref="LS204" ca="1">INDEX(i.meatgrid,$Q204,LS$7)</f>
        <v>0</v>
      </c>
      <c r="LT204" s="5" t="b" cm="1">
        <f t="array" aca="1" ref="LT204" ca="1">INDEX(i.meatgrid,$Q204,LT$7)</f>
        <v>0</v>
      </c>
      <c r="LU204" s="5" cm="1">
        <f t="array" aca="1" ref="LU204" ca="1">INDEX(i.meatgrid,$Q204,LU$7)</f>
        <v>40</v>
      </c>
      <c r="LV204" s="5" t="str" cm="1">
        <f t="array" aca="1" ref="LV204" ca="1">INDEX(i.meatgrid,$Q204,LV$7)</f>
        <v>-</v>
      </c>
      <c r="LW204" s="5">
        <f t="shared" si="1562"/>
        <v>1</v>
      </c>
      <c r="LX204" s="5">
        <f t="shared" si="1563"/>
        <v>0.75</v>
      </c>
      <c r="LY204" s="5" cm="1">
        <f t="array" aca="1" ref="LY204" ca="1">INDEX(i.meatgrid,$Q204,LY$7)</f>
        <v>1</v>
      </c>
      <c r="LZ204" s="5" cm="1">
        <f t="array" aca="1" ref="LZ204" ca="1">INDEX(i.meatgrid,$Q204,LZ$7)</f>
        <v>0</v>
      </c>
      <c r="MA204" s="5" cm="1">
        <f t="array" aca="1" ref="MA204" ca="1">INDEX(i.meatgrid,$Q204,MA$7)</f>
        <v>0</v>
      </c>
      <c r="MB204" s="5" cm="1">
        <f t="array" aca="1" ref="MB204" ca="1">INDEX(i.meatgrid,$Q204,MB$7)</f>
        <v>0</v>
      </c>
      <c r="MC204" s="5" cm="1">
        <f t="array" aca="1" ref="MC204" ca="1">INDEX(i.meatgrid,$Q204,MC$7)</f>
        <v>0</v>
      </c>
      <c r="MD204" s="5" cm="1">
        <f t="array" aca="1" ref="MD204" ca="1">INDEX(i.meatgrid,$Q204,MD$7)</f>
        <v>1</v>
      </c>
      <c r="ME204" s="5" cm="1">
        <f t="array" aca="1" ref="ME204" ca="1">INDEX(i.meatgrid,$Q204,ME$7)</f>
        <v>1</v>
      </c>
      <c r="MF204" s="5" cm="1">
        <f t="array" aca="1" ref="MF204" ca="1">INDEX(i.meatgrid,$Q204,MF$7)</f>
        <v>1</v>
      </c>
      <c r="MG204" s="5">
        <f t="shared" si="1564"/>
        <v>1</v>
      </c>
      <c r="MH204" s="9"/>
      <c r="MI204" s="19" t="b">
        <f t="shared" ca="1" si="1594"/>
        <v>0</v>
      </c>
      <c r="MJ204" s="19" t="b">
        <f t="shared" ca="1" si="1594"/>
        <v>0</v>
      </c>
      <c r="MK204" s="19">
        <f t="shared" ca="1" si="1594"/>
        <v>1</v>
      </c>
      <c r="ML204" s="19">
        <f t="shared" ca="1" si="1594"/>
        <v>0.75</v>
      </c>
      <c r="MM204" s="19">
        <f t="shared" ca="1" si="1594"/>
        <v>0.75</v>
      </c>
      <c r="MN204" s="19">
        <f t="shared" ca="1" si="1594"/>
        <v>0.8</v>
      </c>
      <c r="MO204" s="19">
        <f t="shared" ca="1" si="1594"/>
        <v>0.82499999999999996</v>
      </c>
      <c r="MP204" s="19">
        <f t="shared" ca="1" si="1594"/>
        <v>0.875</v>
      </c>
      <c r="MQ204" s="19">
        <f t="shared" ca="1" si="1594"/>
        <v>0.9</v>
      </c>
      <c r="MR204" s="19">
        <f t="shared" ca="1" si="1594"/>
        <v>1</v>
      </c>
      <c r="MS204" s="19">
        <f t="shared" ca="1" si="1594"/>
        <v>0.875</v>
      </c>
      <c r="MT204" s="19" t="b">
        <f t="shared" ca="1" si="1594"/>
        <v>1</v>
      </c>
      <c r="MU204" s="19">
        <f t="shared" ca="1" si="1594"/>
        <v>74.989999999999995</v>
      </c>
      <c r="MV204" s="19" t="str">
        <f t="shared" ca="1" si="1594"/>
        <v>-</v>
      </c>
      <c r="MW204" s="19" t="str">
        <f t="shared" ca="1" si="1594"/>
        <v>-</v>
      </c>
      <c r="MX204" s="19" t="str">
        <f t="shared" ca="1" si="1594"/>
        <v>-</v>
      </c>
      <c r="MY204" s="19" t="str">
        <f t="shared" ca="1" si="1576"/>
        <v>-</v>
      </c>
      <c r="MZ204" s="19" t="str">
        <f t="shared" ca="1" si="1576"/>
        <v>-</v>
      </c>
      <c r="NA204" s="19" t="str">
        <f t="shared" ca="1" si="1576"/>
        <v>-</v>
      </c>
      <c r="NB204" s="19" t="str">
        <f t="shared" ca="1" si="1576"/>
        <v>-</v>
      </c>
      <c r="NC204" s="19">
        <f t="shared" ca="1" si="1576"/>
        <v>36.99</v>
      </c>
      <c r="ND204" s="19">
        <f t="shared" ca="1" si="1576"/>
        <v>36.99</v>
      </c>
      <c r="NE204" s="19" t="str">
        <f t="shared" ca="1" si="1576"/>
        <v>-</v>
      </c>
      <c r="NF204" s="19" t="str">
        <f t="shared" ca="1" si="1576"/>
        <v>-</v>
      </c>
      <c r="NG204" s="19" t="str">
        <f t="shared" ca="1" si="1576"/>
        <v>-</v>
      </c>
      <c r="NH204" s="19" t="str">
        <f t="shared" ca="1" si="1576"/>
        <v>-</v>
      </c>
      <c r="NI204" s="19" t="str">
        <f t="shared" ca="1" si="1576"/>
        <v>-</v>
      </c>
      <c r="NJ204" s="19">
        <f t="shared" ca="1" si="1576"/>
        <v>49.99</v>
      </c>
      <c r="NK204" s="19">
        <f t="shared" ca="1" si="1576"/>
        <v>49.99</v>
      </c>
      <c r="NL204" s="19">
        <f t="shared" ca="1" si="1576"/>
        <v>49.99</v>
      </c>
      <c r="NM204" s="19">
        <f t="shared" ca="1" si="1576"/>
        <v>49.99</v>
      </c>
      <c r="NN204" s="19">
        <f t="shared" ca="1" si="1576"/>
        <v>49.99</v>
      </c>
      <c r="NO204" s="19">
        <f t="shared" ca="1" si="1573"/>
        <v>49.99</v>
      </c>
      <c r="NP204" s="19">
        <f t="shared" ca="1" si="1573"/>
        <v>49.99</v>
      </c>
      <c r="NQ204" s="19">
        <f t="shared" ca="1" si="1573"/>
        <v>49.99</v>
      </c>
      <c r="NR204" s="19">
        <f t="shared" ca="1" si="1574"/>
        <v>412.99</v>
      </c>
      <c r="NS204" s="19">
        <f t="shared" ca="1" si="1574"/>
        <v>412.99</v>
      </c>
      <c r="NT204" s="19" t="str">
        <f t="shared" ca="1" si="1574"/>
        <v>-</v>
      </c>
      <c r="NU204" s="19" t="str">
        <f t="shared" ca="1" si="1574"/>
        <v>-</v>
      </c>
      <c r="NV204" s="19" t="str">
        <f t="shared" ca="1" si="1574"/>
        <v>-</v>
      </c>
      <c r="NW204" s="19" t="str">
        <f t="shared" ca="1" si="1574"/>
        <v>-</v>
      </c>
      <c r="NX204" s="19" t="str">
        <f t="shared" ca="1" si="1574"/>
        <v>-</v>
      </c>
      <c r="NY204" s="19">
        <f t="shared" ca="1" si="1574"/>
        <v>6.8900000000000006</v>
      </c>
      <c r="NZ204" s="19">
        <f t="shared" ca="1" si="1574"/>
        <v>6.8900000000000006</v>
      </c>
      <c r="OA204" s="19">
        <f t="shared" ca="1" si="1574"/>
        <v>6.8900000000000006</v>
      </c>
      <c r="OB204" s="19">
        <f t="shared" ca="1" si="1574"/>
        <v>6.8900000000000006</v>
      </c>
      <c r="OC204" s="19">
        <f t="shared" ca="1" si="1574"/>
        <v>6.8900000000000006</v>
      </c>
      <c r="OD204" s="19">
        <f t="shared" ca="1" si="1574"/>
        <v>6.8900000000000006</v>
      </c>
      <c r="OE204" s="19">
        <f t="shared" ca="1" si="1574"/>
        <v>6.8900000000000006</v>
      </c>
      <c r="OF204" s="19">
        <f t="shared" ca="1" si="1574"/>
        <v>6.8900000000000006</v>
      </c>
      <c r="OG204" s="19">
        <f t="shared" ref="OG204" ca="1" si="1603">OFFSET(OG$5,$B204,0)</f>
        <v>346.99</v>
      </c>
      <c r="OH204" s="19">
        <f t="shared" ca="1" si="1575"/>
        <v>346.99</v>
      </c>
      <c r="OI204" s="19" t="str">
        <f t="shared" ca="1" si="1575"/>
        <v>-</v>
      </c>
      <c r="OJ204" s="19" t="str">
        <f t="shared" ca="1" si="1575"/>
        <v>-</v>
      </c>
      <c r="OK204" s="19" t="str">
        <f t="shared" ca="1" si="1575"/>
        <v>-</v>
      </c>
      <c r="OL204" s="19" t="str">
        <f t="shared" ca="1" si="1575"/>
        <v>-</v>
      </c>
      <c r="OM204" s="19" t="str">
        <f t="shared" ca="1" si="1575"/>
        <v>-</v>
      </c>
      <c r="ON204" s="19">
        <f t="shared" ca="1" si="1575"/>
        <v>0</v>
      </c>
      <c r="OO204" s="24">
        <v>0</v>
      </c>
    </row>
    <row r="205" spans="1:405" outlineLevel="1">
      <c r="A205" s="21">
        <f t="shared" si="158"/>
        <v>200</v>
      </c>
      <c r="B205" s="21">
        <f t="shared" si="1567"/>
        <v>19</v>
      </c>
      <c r="C205">
        <v>112</v>
      </c>
      <c r="D205" s="144" t="str">
        <f t="shared" ca="1" si="1512"/>
        <v>GSM</v>
      </c>
      <c r="E205" t="b">
        <v>0</v>
      </c>
      <c r="F205" t="b">
        <v>0</v>
      </c>
      <c r="G205" t="b">
        <f t="shared" si="1598"/>
        <v>0</v>
      </c>
      <c r="H205" s="237">
        <f t="shared" ca="1" si="1569"/>
        <v>2</v>
      </c>
      <c r="I205" s="237">
        <f t="shared" ca="1" si="1569"/>
        <v>1</v>
      </c>
      <c r="J205" s="237" t="str">
        <f t="shared" ca="1" si="1569"/>
        <v/>
      </c>
      <c r="K205" s="237">
        <f t="shared" ca="1" si="1569"/>
        <v>2</v>
      </c>
      <c r="L205" s="237">
        <f t="shared" ca="1" si="1569"/>
        <v>2</v>
      </c>
      <c r="M205" s="237">
        <f t="shared" ca="1" si="1569"/>
        <v>2</v>
      </c>
      <c r="N205" s="237">
        <f t="shared" ca="1" si="1569"/>
        <v>3</v>
      </c>
      <c r="O205" s="237">
        <f t="shared" ca="1" si="1570"/>
        <v>1</v>
      </c>
      <c r="P205" s="237">
        <f t="shared" ca="1" si="1570"/>
        <v>1</v>
      </c>
      <c r="Q205" s="237">
        <f t="shared" ca="1" si="1570"/>
        <v>4</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513"/>
        <v>2</v>
      </c>
      <c r="AH205" s="5">
        <f t="shared" ca="1" si="1513"/>
        <v>0</v>
      </c>
      <c r="AI205" s="5">
        <f t="shared" ca="1" si="1514"/>
        <v>1</v>
      </c>
      <c r="AJ205" s="218"/>
      <c r="AK205" s="218"/>
      <c r="AL205" s="366" t="str">
        <f ca="1">TEXT(LEFT(OFFSET(AL205,-1,0),5)+1,"00000")&amp;MID(OFFSET(AL205,-1,0),6,FIND(" ",OFFSET(AL205,-1,0),7)-5)
&amp; $D205           &amp; " Day"&amp;INDEX(i.DOY,$N205,1)              &amp; IF($IG205=0," FWM","")&amp;IF($IG205=1," MWM","")&amp;IF($IG205=5," Mat","")&amp;IF($IH205=TRUE,"&amp;BBT","    ")
&amp;INDEX(DataMaster!$B$98:$B$104,$Q205,0)    &amp;IF(JL205," SR"&amp;JM205,"")&amp; " WP"&amp;TEXT($LW205*100,"000p")           &amp; " MP"&amp;TEXT($LX205*100,"000p")           &amp; " GP"&amp;TEXT($MG205*100,"000p")
&amp; " (F"&amp;3+COUNTIF($CV205:$CY205,TRUE)&amp;3&amp;"N"&amp;$DM205&amp;$DN205&amp;")"</f>
        <v>00016 DSP_ashley_lw GSM Day204 MWM    Prime WP100p MP075p GP100p (F33N11)</v>
      </c>
      <c r="AM205" s="9" t="str">
        <f ca="1">IF(COUNTIF(AL$5:AL205,AL205)=1,"-","Dup")</f>
        <v>-</v>
      </c>
      <c r="AN205" s="9"/>
      <c r="AO205" s="12" t="b">
        <v>1</v>
      </c>
      <c r="AP205" s="12" t="b">
        <v>1</v>
      </c>
      <c r="AQ205" s="12" t="b">
        <v>1</v>
      </c>
      <c r="AR205" s="12" t="b">
        <v>1</v>
      </c>
      <c r="AS205" s="12" t="b">
        <v>1</v>
      </c>
      <c r="AT205" s="12" t="b">
        <v>1</v>
      </c>
      <c r="AU205" s="12" t="b">
        <v>1</v>
      </c>
      <c r="AV205" s="12" t="b">
        <v>1</v>
      </c>
      <c r="AW205" s="9"/>
      <c r="AX205" s="5" t="b">
        <f t="shared" ca="1" si="1515"/>
        <v>0</v>
      </c>
      <c r="AY205" s="5" t="str">
        <f t="shared" ca="1" si="1515"/>
        <v>-</v>
      </c>
      <c r="AZ205" s="5" t="b">
        <f t="shared" ca="1" si="1515"/>
        <v>0</v>
      </c>
      <c r="BA205" s="5" t="b">
        <f t="shared" ca="1" si="1515"/>
        <v>1</v>
      </c>
      <c r="BB205" s="5" t="b">
        <f t="shared" ca="1" si="1515"/>
        <v>1</v>
      </c>
      <c r="BC205" s="144">
        <f t="shared" ca="1" si="1515"/>
        <v>0</v>
      </c>
      <c r="BD205" s="19" t="b">
        <f t="shared" ca="1" si="1516"/>
        <v>1</v>
      </c>
      <c r="BE205" s="9"/>
      <c r="BF205" s="5" t="str">
        <f t="shared" ca="1" si="1517"/>
        <v>-</v>
      </c>
      <c r="BG205" s="19" t="str">
        <f t="shared" ca="1" si="1518"/>
        <v>-</v>
      </c>
      <c r="BH205" s="19" t="str">
        <f t="shared" ca="1" si="1518"/>
        <v>-</v>
      </c>
      <c r="BI205" s="19" t="str">
        <f t="shared" ca="1" si="1518"/>
        <v>-</v>
      </c>
      <c r="BJ205" s="5" t="str">
        <f t="shared" ca="1" si="1519"/>
        <v>-</v>
      </c>
      <c r="BK205" s="19" t="str">
        <f t="shared" ca="1" si="1520"/>
        <v>-</v>
      </c>
      <c r="BL205" s="5" t="str">
        <f t="shared" ca="1" si="1521"/>
        <v>-</v>
      </c>
      <c r="BM205" s="19" t="str">
        <f t="shared" ca="1" si="1522"/>
        <v>-</v>
      </c>
      <c r="BN205" s="19" t="str">
        <f t="shared" ca="1" si="1522"/>
        <v>-</v>
      </c>
      <c r="BO205" s="19" t="str">
        <f t="shared" ca="1" si="1522"/>
        <v>-</v>
      </c>
      <c r="BP205" s="5" t="str">
        <f t="shared" ca="1" si="1523"/>
        <v>-</v>
      </c>
      <c r="BQ205" s="9"/>
      <c r="BR205" s="5" t="b">
        <f t="shared" ca="1" si="1524"/>
        <v>0</v>
      </c>
      <c r="BS205" s="5" t="str">
        <f t="shared" ca="1" si="1525"/>
        <v>-</v>
      </c>
      <c r="BT205" s="5" t="str">
        <f t="shared" ca="1" si="1526"/>
        <v>-</v>
      </c>
      <c r="BU205" s="5" t="str">
        <f t="shared" ca="1" si="1526"/>
        <v>-</v>
      </c>
      <c r="BV205" s="5" t="str">
        <f t="shared" ca="1" si="1526"/>
        <v>-</v>
      </c>
      <c r="BW205" s="5" t="str">
        <f t="shared" ca="1" si="1526"/>
        <v>-</v>
      </c>
      <c r="BX205" s="5" t="str">
        <f t="shared" ca="1" si="1526"/>
        <v>-</v>
      </c>
      <c r="BY205" s="5" t="str">
        <f t="shared" ca="1" si="1526"/>
        <v>-</v>
      </c>
      <c r="BZ205" s="5" t="str">
        <f t="shared" ca="1" si="1526"/>
        <v>-</v>
      </c>
      <c r="CA205" s="5" t="str">
        <f t="shared" ca="1" si="1526"/>
        <v>-</v>
      </c>
      <c r="CB205" s="9"/>
      <c r="CC205" s="237" t="b">
        <f t="shared" ca="1" si="1571"/>
        <v>1</v>
      </c>
      <c r="CD205" s="237" t="b">
        <f t="shared" ca="1" si="1571"/>
        <v>1</v>
      </c>
      <c r="CE205" s="237" t="b">
        <f t="shared" ca="1" si="1571"/>
        <v>1</v>
      </c>
      <c r="CF205" s="12">
        <v>203</v>
      </c>
      <c r="CG205" s="144" t="b">
        <f t="shared" ca="1" si="1599"/>
        <v>0</v>
      </c>
      <c r="CH205" s="12" t="s">
        <v>34</v>
      </c>
      <c r="CI205" s="19" t="str">
        <f t="shared" ca="1" si="1527"/>
        <v>-</v>
      </c>
      <c r="CJ205" s="19" t="str">
        <f t="shared" ca="1" si="1527"/>
        <v>-</v>
      </c>
      <c r="CK205" s="19" t="str">
        <f t="shared" ca="1" si="1527"/>
        <v>-</v>
      </c>
      <c r="CL205" s="19">
        <f t="shared" ca="1" si="1527"/>
        <v>1</v>
      </c>
      <c r="CM205" s="19">
        <f t="shared" ca="1" si="1527"/>
        <v>1</v>
      </c>
      <c r="CN205" s="9"/>
      <c r="CO205" s="444">
        <f t="shared" ca="1" si="1528"/>
        <v>652</v>
      </c>
      <c r="CP205" s="444">
        <f t="shared" ca="1" si="1528"/>
        <v>686</v>
      </c>
      <c r="CQ205" s="444">
        <f t="shared" ca="1" si="1528"/>
        <v>721</v>
      </c>
      <c r="CR205" s="152">
        <f t="shared" ca="1" si="1529"/>
        <v>378</v>
      </c>
      <c r="CS205" s="152">
        <f t="shared" ca="1" si="1529"/>
        <v>413</v>
      </c>
      <c r="CT205" s="152">
        <f t="shared" ca="1" si="1529"/>
        <v>448</v>
      </c>
      <c r="CU205" s="19" t="str">
        <f t="shared" ca="1" si="1595"/>
        <v>-</v>
      </c>
      <c r="CV205" s="19" t="str">
        <f t="shared" ca="1" si="1595"/>
        <v>-</v>
      </c>
      <c r="CW205" s="19" t="str">
        <f t="shared" ca="1" si="1595"/>
        <v>-</v>
      </c>
      <c r="CX205" s="19" t="str">
        <f t="shared" ca="1" si="1595"/>
        <v>-</v>
      </c>
      <c r="CY205" s="19" t="str">
        <f t="shared" ca="1" si="1595"/>
        <v>-</v>
      </c>
      <c r="CZ205" s="19" t="b">
        <f t="shared" ca="1" si="1595"/>
        <v>1</v>
      </c>
      <c r="DA205" s="19">
        <f t="shared" ca="1" si="1595"/>
        <v>0</v>
      </c>
      <c r="DB205" s="19">
        <f t="shared" ca="1" si="1595"/>
        <v>0</v>
      </c>
      <c r="DC205" s="19">
        <f t="shared" ca="1" si="1595"/>
        <v>0</v>
      </c>
      <c r="DD205" s="19">
        <f t="shared" ca="1" si="1595"/>
        <v>0</v>
      </c>
      <c r="DE205" s="19">
        <f t="shared" ca="1" si="1595"/>
        <v>0</v>
      </c>
      <c r="DF205" s="19">
        <f t="shared" ca="1" si="1595"/>
        <v>0</v>
      </c>
      <c r="DG205" s="19">
        <f t="shared" ca="1" si="1595"/>
        <v>0</v>
      </c>
      <c r="DH205" s="19">
        <f t="shared" ca="1" si="1595"/>
        <v>0</v>
      </c>
      <c r="DI205" s="19">
        <f t="shared" ca="1" si="1595"/>
        <v>0</v>
      </c>
      <c r="DJ205" s="19">
        <f t="shared" ca="1" si="1595"/>
        <v>0</v>
      </c>
      <c r="DK205" s="19">
        <f t="shared" ca="1" si="1581"/>
        <v>0</v>
      </c>
      <c r="DL205" s="19">
        <f t="shared" ca="1" si="1581"/>
        <v>0</v>
      </c>
      <c r="DM205" s="19">
        <f t="shared" ca="1" si="1581"/>
        <v>1</v>
      </c>
      <c r="DN205" s="19">
        <f t="shared" ca="1" si="1581"/>
        <v>1</v>
      </c>
      <c r="DO205" s="19">
        <f t="shared" ca="1" si="1581"/>
        <v>0</v>
      </c>
      <c r="DP205" s="19" t="str">
        <f t="shared" ca="1" si="1581"/>
        <v>-</v>
      </c>
      <c r="DQ205" s="19" t="str">
        <f t="shared" ca="1" si="1581"/>
        <v>-</v>
      </c>
      <c r="DR205" s="19" t="str">
        <f t="shared" ca="1" si="1581"/>
        <v>-</v>
      </c>
      <c r="DS205" s="19" t="str">
        <f t="shared" ca="1" si="1581"/>
        <v>-</v>
      </c>
      <c r="DT205" s="19" t="str">
        <f t="shared" ca="1" si="1581"/>
        <v>-</v>
      </c>
      <c r="DU205" s="19">
        <f t="shared" ca="1" si="1581"/>
        <v>0</v>
      </c>
      <c r="DV205" s="19" t="str">
        <f t="shared" ca="1" si="1581"/>
        <v>-</v>
      </c>
      <c r="DW205" s="19" t="str">
        <f t="shared" ca="1" si="1581"/>
        <v>-</v>
      </c>
      <c r="DX205" s="19" t="str">
        <f t="shared" ca="1" si="1581"/>
        <v>-</v>
      </c>
      <c r="DY205" s="19" t="str">
        <f t="shared" ca="1" si="1581"/>
        <v>-</v>
      </c>
      <c r="DZ205" s="19" t="str">
        <f t="shared" ca="1" si="1581"/>
        <v>-</v>
      </c>
      <c r="EA205" s="19" t="str">
        <f t="shared" ca="1" si="1581"/>
        <v>-</v>
      </c>
      <c r="EB205" s="19" t="str">
        <f t="shared" ca="1" si="1581"/>
        <v>-</v>
      </c>
      <c r="EC205" s="19" t="str">
        <f t="shared" ca="1" si="1581"/>
        <v>-</v>
      </c>
      <c r="ED205" s="19">
        <f t="shared" ca="1" si="1581"/>
        <v>0</v>
      </c>
      <c r="EE205" s="444">
        <f t="shared" ca="1" si="1532"/>
        <v>0</v>
      </c>
      <c r="EF205" s="444">
        <f t="shared" ca="1" si="1532"/>
        <v>0</v>
      </c>
      <c r="EG205" s="124">
        <f t="shared" ca="1" si="1590"/>
        <v>0</v>
      </c>
      <c r="EH205" s="124">
        <f t="shared" ca="1" si="1590"/>
        <v>0</v>
      </c>
      <c r="EI205" s="124">
        <f t="shared" ca="1" si="1590"/>
        <v>0</v>
      </c>
      <c r="EJ205" s="124">
        <f t="shared" ca="1" si="1590"/>
        <v>0</v>
      </c>
      <c r="EK205" s="124">
        <f t="shared" ca="1" si="1590"/>
        <v>0</v>
      </c>
      <c r="EL205" s="124">
        <f t="shared" ca="1" si="1590"/>
        <v>0</v>
      </c>
      <c r="EM205" s="124">
        <f t="shared" ca="1" si="1590"/>
        <v>0</v>
      </c>
      <c r="EN205" s="124">
        <f t="shared" ca="1" si="1590"/>
        <v>0</v>
      </c>
      <c r="EO205" s="124">
        <f t="shared" ca="1" si="1590"/>
        <v>0</v>
      </c>
      <c r="EP205" s="124">
        <f t="shared" ca="1" si="1590"/>
        <v>0</v>
      </c>
      <c r="EQ205" s="124">
        <f t="shared" ca="1" si="1590"/>
        <v>0</v>
      </c>
      <c r="ER205" s="124">
        <f t="shared" ca="1" si="1590"/>
        <v>0</v>
      </c>
      <c r="ES205" s="124">
        <f t="shared" ca="1" si="1590"/>
        <v>0</v>
      </c>
      <c r="ET205" s="124">
        <f t="shared" ca="1" si="1590"/>
        <v>0</v>
      </c>
      <c r="EU205" s="124">
        <f t="shared" ca="1" si="1590"/>
        <v>0</v>
      </c>
      <c r="EV205" s="124">
        <f t="shared" ca="1" si="1590"/>
        <v>0</v>
      </c>
      <c r="EW205" s="124">
        <f t="shared" ca="1" si="1534"/>
        <v>0</v>
      </c>
      <c r="EX205" s="124">
        <f t="shared" ca="1" si="1534"/>
        <v>0</v>
      </c>
      <c r="EY205" s="554">
        <f t="shared" ca="1" si="1591"/>
        <v>0</v>
      </c>
      <c r="EZ205" s="554">
        <f t="shared" ca="1" si="1591"/>
        <v>0</v>
      </c>
      <c r="FA205" s="554">
        <f t="shared" ca="1" si="1591"/>
        <v>0</v>
      </c>
      <c r="FB205" s="125">
        <f t="shared" ca="1" si="1591"/>
        <v>0</v>
      </c>
      <c r="FC205" s="125">
        <f t="shared" ca="1" si="1591"/>
        <v>0</v>
      </c>
      <c r="FD205" s="125">
        <f t="shared" ca="1" si="1591"/>
        <v>0</v>
      </c>
      <c r="FE205" s="125">
        <f t="shared" ca="1" si="1591"/>
        <v>0</v>
      </c>
      <c r="FF205" s="125">
        <f t="shared" ca="1" si="1591"/>
        <v>0</v>
      </c>
      <c r="FG205" s="125">
        <f t="shared" ca="1" si="1591"/>
        <v>0</v>
      </c>
      <c r="FH205" s="125">
        <f t="shared" ca="1" si="1591"/>
        <v>0</v>
      </c>
      <c r="FI205" s="125">
        <f t="shared" ca="1" si="1591"/>
        <v>0</v>
      </c>
      <c r="FJ205" s="125">
        <f t="shared" ca="1" si="1591"/>
        <v>0</v>
      </c>
      <c r="FK205" s="125">
        <f t="shared" ca="1" si="1591"/>
        <v>0</v>
      </c>
      <c r="FL205" s="125">
        <f t="shared" ca="1" si="1591"/>
        <v>0</v>
      </c>
      <c r="FM205" s="125">
        <f t="shared" ca="1" si="1591"/>
        <v>0</v>
      </c>
      <c r="FN205" s="125">
        <f t="shared" ca="1" si="1591"/>
        <v>0</v>
      </c>
      <c r="FO205" s="124">
        <f t="shared" ca="1" si="1592"/>
        <v>0</v>
      </c>
      <c r="FP205" s="124">
        <f t="shared" ca="1" si="1592"/>
        <v>0</v>
      </c>
      <c r="FQ205" s="124">
        <f t="shared" ca="1" si="1592"/>
        <v>0</v>
      </c>
      <c r="FR205" s="124">
        <f t="shared" ca="1" si="1592"/>
        <v>0</v>
      </c>
      <c r="FS205" s="124">
        <f t="shared" ca="1" si="1592"/>
        <v>0</v>
      </c>
      <c r="FT205" s="124">
        <f t="shared" ca="1" si="1592"/>
        <v>0</v>
      </c>
      <c r="FU205" s="124">
        <f t="shared" ca="1" si="1592"/>
        <v>0</v>
      </c>
      <c r="FV205" s="124">
        <f t="shared" ca="1" si="1592"/>
        <v>0</v>
      </c>
      <c r="FW205" s="124">
        <f t="shared" ca="1" si="1592"/>
        <v>0</v>
      </c>
      <c r="FX205" s="124">
        <f t="shared" ca="1" si="1592"/>
        <v>0</v>
      </c>
      <c r="FY205" s="124">
        <f t="shared" ca="1" si="1592"/>
        <v>0</v>
      </c>
      <c r="FZ205" s="124">
        <f t="shared" ca="1" si="1592"/>
        <v>0</v>
      </c>
      <c r="GA205" s="124">
        <f t="shared" ca="1" si="1592"/>
        <v>0</v>
      </c>
      <c r="GB205" s="124">
        <f t="shared" ca="1" si="1592"/>
        <v>0</v>
      </c>
      <c r="GC205" s="124">
        <f t="shared" ca="1" si="1592"/>
        <v>0</v>
      </c>
      <c r="GD205" s="124">
        <f t="shared" ca="1" si="1592"/>
        <v>0</v>
      </c>
      <c r="GE205" s="124">
        <f t="shared" ca="1" si="1537"/>
        <v>0</v>
      </c>
      <c r="GF205" s="124">
        <f t="shared" ca="1" si="1537"/>
        <v>0</v>
      </c>
      <c r="GG205" s="554">
        <f t="shared" ca="1" si="1538"/>
        <v>0</v>
      </c>
      <c r="GH205" s="554">
        <f t="shared" ca="1" si="1538"/>
        <v>0</v>
      </c>
      <c r="GI205" s="554">
        <f t="shared" ca="1" si="1538"/>
        <v>0</v>
      </c>
      <c r="GJ205" s="125">
        <f t="shared" ca="1" si="1600"/>
        <v>0</v>
      </c>
      <c r="GK205" s="125">
        <f t="shared" ca="1" si="1600"/>
        <v>0</v>
      </c>
      <c r="GL205" s="125">
        <f t="shared" ca="1" si="1600"/>
        <v>0</v>
      </c>
      <c r="GM205" s="125">
        <f t="shared" ca="1" si="1600"/>
        <v>0</v>
      </c>
      <c r="GN205" s="125">
        <f t="shared" ca="1" si="1600"/>
        <v>0</v>
      </c>
      <c r="GO205" s="125">
        <f t="shared" ca="1" si="1600"/>
        <v>0</v>
      </c>
      <c r="GP205" s="125">
        <f t="shared" ca="1" si="1600"/>
        <v>0</v>
      </c>
      <c r="GQ205" s="125">
        <f t="shared" ca="1" si="1600"/>
        <v>0</v>
      </c>
      <c r="GR205" s="125">
        <f t="shared" ca="1" si="1600"/>
        <v>0</v>
      </c>
      <c r="GS205" s="125">
        <f t="shared" ca="1" si="1600"/>
        <v>0</v>
      </c>
      <c r="GT205" s="125">
        <f t="shared" ca="1" si="1600"/>
        <v>0</v>
      </c>
      <c r="GU205" s="125">
        <f t="shared" ca="1" si="1600"/>
        <v>0</v>
      </c>
      <c r="GV205" s="125">
        <f t="shared" ca="1" si="1600"/>
        <v>0</v>
      </c>
      <c r="GW205" s="124">
        <f t="shared" ca="1" si="1593"/>
        <v>0</v>
      </c>
      <c r="GX205" s="124">
        <f t="shared" ca="1" si="1593"/>
        <v>0</v>
      </c>
      <c r="GY205" s="124">
        <f t="shared" ca="1" si="1593"/>
        <v>0</v>
      </c>
      <c r="GZ205" s="124">
        <f t="shared" ca="1" si="1593"/>
        <v>0</v>
      </c>
      <c r="HA205" s="124">
        <f t="shared" ca="1" si="1593"/>
        <v>0</v>
      </c>
      <c r="HB205" s="124">
        <f t="shared" ca="1" si="1593"/>
        <v>0</v>
      </c>
      <c r="HC205" s="124">
        <f t="shared" ca="1" si="1593"/>
        <v>0</v>
      </c>
      <c r="HD205" s="124">
        <f t="shared" ca="1" si="1593"/>
        <v>0</v>
      </c>
      <c r="HE205" s="124">
        <f t="shared" ca="1" si="1593"/>
        <v>0</v>
      </c>
      <c r="HF205" s="124">
        <f t="shared" ca="1" si="1593"/>
        <v>0</v>
      </c>
      <c r="HG205" s="124">
        <f t="shared" ca="1" si="1593"/>
        <v>0</v>
      </c>
      <c r="HH205" s="124">
        <f t="shared" ca="1" si="1593"/>
        <v>0</v>
      </c>
      <c r="HI205" s="124">
        <f t="shared" ca="1" si="1593"/>
        <v>0</v>
      </c>
      <c r="HJ205" s="124">
        <f t="shared" ca="1" si="1593"/>
        <v>0</v>
      </c>
      <c r="HK205" s="124">
        <f t="shared" ca="1" si="1593"/>
        <v>0</v>
      </c>
      <c r="HL205" s="124">
        <f t="shared" ca="1" si="1593"/>
        <v>0</v>
      </c>
      <c r="HM205" s="124">
        <f t="shared" ca="1" si="1541"/>
        <v>0</v>
      </c>
      <c r="HN205" s="124">
        <f t="shared" ca="1" si="1541"/>
        <v>0</v>
      </c>
      <c r="HO205" s="554">
        <f t="shared" ca="1" si="1542"/>
        <v>0</v>
      </c>
      <c r="HP205" s="554">
        <f t="shared" ca="1" si="1542"/>
        <v>0</v>
      </c>
      <c r="HQ205" s="554">
        <f t="shared" ca="1" si="1542"/>
        <v>0</v>
      </c>
      <c r="HR205" s="125">
        <f t="shared" ca="1" si="1601"/>
        <v>0</v>
      </c>
      <c r="HS205" s="125">
        <f t="shared" ca="1" si="1601"/>
        <v>0</v>
      </c>
      <c r="HT205" s="125">
        <f t="shared" ca="1" si="1601"/>
        <v>0</v>
      </c>
      <c r="HU205" s="125">
        <f t="shared" ca="1" si="1601"/>
        <v>0</v>
      </c>
      <c r="HV205" s="125">
        <f t="shared" ca="1" si="1601"/>
        <v>0</v>
      </c>
      <c r="HW205" s="125">
        <f t="shared" ca="1" si="1601"/>
        <v>0</v>
      </c>
      <c r="HX205" s="125">
        <f t="shared" ca="1" si="1601"/>
        <v>0</v>
      </c>
      <c r="HY205" s="125">
        <f t="shared" ca="1" si="1601"/>
        <v>0</v>
      </c>
      <c r="HZ205" s="125">
        <f t="shared" ca="1" si="1601"/>
        <v>0</v>
      </c>
      <c r="IA205" s="125">
        <f t="shared" ca="1" si="1601"/>
        <v>0</v>
      </c>
      <c r="IB205" s="125">
        <f t="shared" ca="1" si="1601"/>
        <v>0</v>
      </c>
      <c r="IC205" s="125">
        <f t="shared" ca="1" si="1601"/>
        <v>0</v>
      </c>
      <c r="ID205" s="125">
        <f t="shared" ca="1" si="1601"/>
        <v>0</v>
      </c>
      <c r="IE205" s="5">
        <f t="shared" ca="1" si="1544"/>
        <v>67</v>
      </c>
      <c r="IF205" s="9"/>
      <c r="IG205" s="5">
        <f t="shared" ca="1" si="1545"/>
        <v>1</v>
      </c>
      <c r="IH205" s="5" t="b">
        <f t="shared" ca="1" si="1545"/>
        <v>0</v>
      </c>
      <c r="II205" s="19">
        <f t="shared" ca="1" si="1546"/>
        <v>0</v>
      </c>
      <c r="IJ205" s="5">
        <f t="shared" ca="1" si="1545"/>
        <v>55</v>
      </c>
      <c r="IK205" s="5" cm="1">
        <f t="array" ref="IK205">INDEX(i.pi_yatf,$X205+1,IK$7)</f>
        <v>1</v>
      </c>
      <c r="IL205" s="19">
        <f t="shared" ref="IL205:JI215" ca="1" si="1604">OFFSET(IL$5,$B205,0)</f>
        <v>0</v>
      </c>
      <c r="IM205" s="19">
        <f t="shared" ca="1" si="1604"/>
        <v>0</v>
      </c>
      <c r="IN205" s="19">
        <f t="shared" ca="1" si="1604"/>
        <v>0</v>
      </c>
      <c r="IO205" s="19">
        <f t="shared" ca="1" si="1604"/>
        <v>0</v>
      </c>
      <c r="IP205" s="19">
        <f t="shared" ca="1" si="1604"/>
        <v>0</v>
      </c>
      <c r="IQ205" s="19">
        <f t="shared" ca="1" si="1604"/>
        <v>0</v>
      </c>
      <c r="IR205" s="19">
        <f t="shared" ca="1" si="1604"/>
        <v>0</v>
      </c>
      <c r="IS205" s="19">
        <f t="shared" ca="1" si="1604"/>
        <v>0</v>
      </c>
      <c r="IT205" s="19">
        <f t="shared" ca="1" si="1604"/>
        <v>0</v>
      </c>
      <c r="IU205" s="19">
        <f t="shared" ca="1" si="1604"/>
        <v>0</v>
      </c>
      <c r="IV205" s="19">
        <f t="shared" ca="1" si="1604"/>
        <v>0</v>
      </c>
      <c r="IW205" s="19">
        <f t="shared" ca="1" si="1604"/>
        <v>0</v>
      </c>
      <c r="IX205" s="19">
        <f t="shared" ca="1" si="1604"/>
        <v>0</v>
      </c>
      <c r="IY205" s="19">
        <f t="shared" ca="1" si="1604"/>
        <v>0</v>
      </c>
      <c r="IZ205" s="19">
        <f t="shared" ca="1" si="1604"/>
        <v>0</v>
      </c>
      <c r="JA205" s="19">
        <f t="shared" ca="1" si="1604"/>
        <v>0</v>
      </c>
      <c r="JB205" s="19">
        <f t="shared" ca="1" si="1604"/>
        <v>0</v>
      </c>
      <c r="JC205" s="19">
        <f t="shared" ca="1" si="1604"/>
        <v>0</v>
      </c>
      <c r="JD205" s="19">
        <f t="shared" ca="1" si="1604"/>
        <v>0</v>
      </c>
      <c r="JE205" s="19">
        <f t="shared" ca="1" si="1604"/>
        <v>0</v>
      </c>
      <c r="JF205" s="19">
        <f t="shared" ca="1" si="1604"/>
        <v>0</v>
      </c>
      <c r="JG205" s="19">
        <f t="shared" ca="1" si="1604"/>
        <v>1</v>
      </c>
      <c r="JH205" s="19">
        <f t="shared" ca="1" si="1604"/>
        <v>0</v>
      </c>
      <c r="JI205" s="19">
        <f t="shared" ca="1" si="1604"/>
        <v>1</v>
      </c>
      <c r="JJ205" s="9"/>
      <c r="JK205" s="5" t="b">
        <f t="shared" ca="1" si="1548"/>
        <v>0</v>
      </c>
      <c r="JL205" s="477" t="b">
        <v>0</v>
      </c>
      <c r="JM205" s="477">
        <v>12</v>
      </c>
      <c r="JN205" s="5" t="b">
        <f t="shared" ca="1" si="1549"/>
        <v>0</v>
      </c>
      <c r="JO205" s="5" t="b">
        <f t="shared" ca="1" si="1549"/>
        <v>0</v>
      </c>
      <c r="JP205" s="5" t="b">
        <f t="shared" ca="1" si="1549"/>
        <v>1</v>
      </c>
      <c r="JQ205" s="144">
        <f t="shared" ca="1" si="1550"/>
        <v>1</v>
      </c>
      <c r="JR205" s="144">
        <f t="shared" ca="1" si="1550"/>
        <v>1</v>
      </c>
      <c r="JS205" s="5" t="b">
        <f t="shared" ca="1" si="1551"/>
        <v>0</v>
      </c>
      <c r="JT205" s="5" t="b">
        <f t="shared" ca="1" si="1551"/>
        <v>1</v>
      </c>
      <c r="JU205" s="5" t="b">
        <f t="shared" ca="1" si="1551"/>
        <v>1</v>
      </c>
      <c r="JV205" s="5" t="b">
        <f t="shared" ca="1" si="1551"/>
        <v>0</v>
      </c>
      <c r="JW205" s="5">
        <f t="shared" ca="1" si="1552"/>
        <v>1</v>
      </c>
      <c r="JX205" s="5">
        <f t="shared" ca="1" si="1552"/>
        <v>0</v>
      </c>
      <c r="JY205" s="5" t="b">
        <f t="shared" ca="1" si="1553"/>
        <v>0</v>
      </c>
      <c r="JZ205" s="5" t="str" cm="1">
        <f t="array" aca="1" ref="JZ205" ca="1">IF(OR(KA205:KH205&lt;&gt;"-"),TRUE,"-")</f>
        <v>-</v>
      </c>
      <c r="KA205" s="19" t="str">
        <f t="shared" ca="1" si="1554"/>
        <v>-</v>
      </c>
      <c r="KB205" s="19" t="str">
        <f t="shared" ca="1" si="1554"/>
        <v>-</v>
      </c>
      <c r="KC205" s="19" t="str">
        <f t="shared" ca="1" si="1554"/>
        <v>-</v>
      </c>
      <c r="KD205" s="19" t="str">
        <f t="shared" ca="1" si="1554"/>
        <v>-</v>
      </c>
      <c r="KE205" s="19" t="str">
        <f t="shared" ca="1" si="1554"/>
        <v>-</v>
      </c>
      <c r="KF205" s="19" t="str">
        <f t="shared" ca="1" si="1554"/>
        <v>-</v>
      </c>
      <c r="KG205" s="19" t="str">
        <f t="shared" ca="1" si="1554"/>
        <v>-</v>
      </c>
      <c r="KH205" s="19" t="str">
        <f t="shared" ca="1" si="1554"/>
        <v>-</v>
      </c>
      <c r="KI205" s="5" t="b">
        <f t="array" aca="1" ref="KI205" ca="1">IF(OR(KJ205:KP205&lt;&gt;"-"),TRUE,"-")</f>
        <v>1</v>
      </c>
      <c r="KJ205" s="19">
        <f t="shared" ca="1" si="1555"/>
        <v>0</v>
      </c>
      <c r="KK205" s="19" t="str">
        <f t="shared" ca="1" si="1555"/>
        <v>-</v>
      </c>
      <c r="KL205" s="19">
        <f t="shared" ca="1" si="1555"/>
        <v>999999</v>
      </c>
      <c r="KM205" s="19">
        <f t="shared" ca="1" si="1555"/>
        <v>999999</v>
      </c>
      <c r="KN205" s="19">
        <f t="shared" ca="1" si="1555"/>
        <v>999999</v>
      </c>
      <c r="KO205" s="19">
        <f t="shared" ca="1" si="1555"/>
        <v>999999</v>
      </c>
      <c r="KP205" s="19">
        <f t="shared" ca="1" si="1555"/>
        <v>999999</v>
      </c>
      <c r="KQ205" s="19" t="str">
        <f t="shared" ca="1" si="1555"/>
        <v>-</v>
      </c>
      <c r="KR205" s="19" t="str">
        <f t="shared" ca="1" si="1555"/>
        <v>-</v>
      </c>
      <c r="KS205" s="19" t="str">
        <f t="shared" ca="1" si="1555"/>
        <v>-</v>
      </c>
      <c r="KT205" s="19" t="b">
        <f t="shared" ca="1" si="1556"/>
        <v>1</v>
      </c>
      <c r="KU205" s="19">
        <f t="shared" ca="1" si="1556"/>
        <v>0</v>
      </c>
      <c r="KV205" s="5" t="str">
        <f t="shared" ca="1" si="1557"/>
        <v>-</v>
      </c>
      <c r="KW205" s="5" t="str">
        <f t="shared" ca="1" si="1557"/>
        <v>-</v>
      </c>
      <c r="KX205" s="5" t="str">
        <f t="shared" ca="1" si="1557"/>
        <v>-</v>
      </c>
      <c r="KY205" s="5" t="str">
        <f t="shared" ca="1" si="1557"/>
        <v>-</v>
      </c>
      <c r="KZ205" s="19" t="str">
        <f t="shared" ca="1" si="1558"/>
        <v>-</v>
      </c>
      <c r="LA205" s="19" t="str">
        <f t="shared" ca="1" si="1558"/>
        <v>-</v>
      </c>
      <c r="LB205" s="19" t="str">
        <f t="shared" ca="1" si="1558"/>
        <v>-</v>
      </c>
      <c r="LC205" s="19" t="str">
        <f t="shared" ca="1" si="1558"/>
        <v>-</v>
      </c>
      <c r="LD205" s="19" t="str">
        <f t="shared" ca="1" si="1558"/>
        <v>-</v>
      </c>
      <c r="LE205" s="19" t="str">
        <f t="shared" ca="1" si="1558"/>
        <v>-</v>
      </c>
      <c r="LF205" s="19" t="str">
        <f t="shared" ca="1" si="1558"/>
        <v>-</v>
      </c>
      <c r="LG205" s="5" t="str">
        <f t="shared" ca="1" si="1559"/>
        <v>-</v>
      </c>
      <c r="LH205" s="5">
        <f t="shared" ca="1" si="1559"/>
        <v>500</v>
      </c>
      <c r="LI205" s="5">
        <f t="shared" ca="1" si="1559"/>
        <v>500</v>
      </c>
      <c r="LJ205" s="5" t="str">
        <f t="shared" ca="1" si="1559"/>
        <v>-</v>
      </c>
      <c r="LK205" s="5" t="str" cm="1">
        <f t="array" aca="1" ref="LK205" ca="1">INDEX(i.meatgrid,$Q205,LK$7)</f>
        <v>-</v>
      </c>
      <c r="LL205" s="5" t="str">
        <f t="shared" ca="1" si="1559"/>
        <v>-</v>
      </c>
      <c r="LM205" s="5">
        <f t="shared" ca="1" si="1560"/>
        <v>1</v>
      </c>
      <c r="LN205" s="9"/>
      <c r="LO205" s="19">
        <f t="shared" ca="1" si="1558"/>
        <v>70</v>
      </c>
      <c r="LP205" s="19">
        <f t="shared" ca="1" si="1561"/>
        <v>50</v>
      </c>
      <c r="LQ205" s="19">
        <f t="shared" ca="1" si="1561"/>
        <v>80</v>
      </c>
      <c r="LR205" s="19">
        <f t="shared" ca="1" si="1561"/>
        <v>50</v>
      </c>
      <c r="LS205" s="5" t="b" cm="1">
        <f t="array" aca="1" ref="LS205" ca="1">INDEX(i.meatgrid,$Q205,LS$7)</f>
        <v>0</v>
      </c>
      <c r="LT205" s="5" t="b" cm="1">
        <f t="array" aca="1" ref="LT205" ca="1">INDEX(i.meatgrid,$Q205,LT$7)</f>
        <v>0</v>
      </c>
      <c r="LU205" s="5" cm="1">
        <f t="array" aca="1" ref="LU205" ca="1">INDEX(i.meatgrid,$Q205,LU$7)</f>
        <v>40</v>
      </c>
      <c r="LV205" s="5" t="str" cm="1">
        <f t="array" aca="1" ref="LV205" ca="1">INDEX(i.meatgrid,$Q205,LV$7)</f>
        <v>-</v>
      </c>
      <c r="LW205" s="5">
        <f t="shared" si="1562"/>
        <v>1</v>
      </c>
      <c r="LX205" s="5">
        <f t="shared" si="1563"/>
        <v>0.75</v>
      </c>
      <c r="LY205" s="5" cm="1">
        <f t="array" aca="1" ref="LY205" ca="1">INDEX(i.meatgrid,$Q205,LY$7)</f>
        <v>1</v>
      </c>
      <c r="LZ205" s="5" cm="1">
        <f t="array" aca="1" ref="LZ205" ca="1">INDEX(i.meatgrid,$Q205,LZ$7)</f>
        <v>0</v>
      </c>
      <c r="MA205" s="5" cm="1">
        <f t="array" aca="1" ref="MA205" ca="1">INDEX(i.meatgrid,$Q205,MA$7)</f>
        <v>0</v>
      </c>
      <c r="MB205" s="5" cm="1">
        <f t="array" aca="1" ref="MB205" ca="1">INDEX(i.meatgrid,$Q205,MB$7)</f>
        <v>0</v>
      </c>
      <c r="MC205" s="5" cm="1">
        <f t="array" aca="1" ref="MC205" ca="1">INDEX(i.meatgrid,$Q205,MC$7)</f>
        <v>0</v>
      </c>
      <c r="MD205" s="5" cm="1">
        <f t="array" aca="1" ref="MD205" ca="1">INDEX(i.meatgrid,$Q205,MD$7)</f>
        <v>1</v>
      </c>
      <c r="ME205" s="5" cm="1">
        <f t="array" aca="1" ref="ME205" ca="1">INDEX(i.meatgrid,$Q205,ME$7)</f>
        <v>1</v>
      </c>
      <c r="MF205" s="5" cm="1">
        <f t="array" aca="1" ref="MF205" ca="1">INDEX(i.meatgrid,$Q205,MF$7)</f>
        <v>1</v>
      </c>
      <c r="MG205" s="5">
        <f t="shared" si="1564"/>
        <v>1</v>
      </c>
      <c r="MH205" s="9"/>
      <c r="MI205" s="19" t="b">
        <f t="shared" ca="1" si="1594"/>
        <v>0</v>
      </c>
      <c r="MJ205" s="19" t="b">
        <f t="shared" ca="1" si="1594"/>
        <v>0</v>
      </c>
      <c r="MK205" s="19">
        <f t="shared" ca="1" si="1594"/>
        <v>1</v>
      </c>
      <c r="ML205" s="19">
        <f t="shared" ca="1" si="1594"/>
        <v>0.75</v>
      </c>
      <c r="MM205" s="19">
        <f t="shared" ca="1" si="1594"/>
        <v>0.75</v>
      </c>
      <c r="MN205" s="19">
        <f t="shared" ca="1" si="1594"/>
        <v>0.8</v>
      </c>
      <c r="MO205" s="19">
        <f t="shared" ca="1" si="1594"/>
        <v>0.82499999999999996</v>
      </c>
      <c r="MP205" s="19">
        <f t="shared" ca="1" si="1594"/>
        <v>0.875</v>
      </c>
      <c r="MQ205" s="19">
        <f t="shared" ca="1" si="1594"/>
        <v>0.9</v>
      </c>
      <c r="MR205" s="19">
        <f t="shared" ca="1" si="1594"/>
        <v>1</v>
      </c>
      <c r="MS205" s="19">
        <f t="shared" ca="1" si="1594"/>
        <v>0.875</v>
      </c>
      <c r="MT205" s="19" t="b">
        <f t="shared" ca="1" si="1594"/>
        <v>1</v>
      </c>
      <c r="MU205" s="19">
        <f t="shared" ca="1" si="1594"/>
        <v>74.989999999999995</v>
      </c>
      <c r="MV205" s="19" t="str">
        <f t="shared" ca="1" si="1594"/>
        <v>-</v>
      </c>
      <c r="MW205" s="19" t="str">
        <f t="shared" ca="1" si="1594"/>
        <v>-</v>
      </c>
      <c r="MX205" s="19" t="str">
        <f t="shared" ca="1" si="1594"/>
        <v>-</v>
      </c>
      <c r="MY205" s="19" t="str">
        <f t="shared" ca="1" si="1576"/>
        <v>-</v>
      </c>
      <c r="MZ205" s="19" t="str">
        <f t="shared" ca="1" si="1576"/>
        <v>-</v>
      </c>
      <c r="NA205" s="19" t="str">
        <f t="shared" ca="1" si="1576"/>
        <v>-</v>
      </c>
      <c r="NB205" s="19" t="str">
        <f t="shared" ca="1" si="1576"/>
        <v>-</v>
      </c>
      <c r="NC205" s="19">
        <f t="shared" ca="1" si="1576"/>
        <v>36.99</v>
      </c>
      <c r="ND205" s="19">
        <f t="shared" ca="1" si="1576"/>
        <v>36.99</v>
      </c>
      <c r="NE205" s="19" t="str">
        <f t="shared" ca="1" si="1576"/>
        <v>-</v>
      </c>
      <c r="NF205" s="19" t="str">
        <f t="shared" ca="1" si="1576"/>
        <v>-</v>
      </c>
      <c r="NG205" s="19" t="str">
        <f t="shared" ca="1" si="1576"/>
        <v>-</v>
      </c>
      <c r="NH205" s="19" t="str">
        <f t="shared" ca="1" si="1576"/>
        <v>-</v>
      </c>
      <c r="NI205" s="19" t="str">
        <f t="shared" ca="1" si="1576"/>
        <v>-</v>
      </c>
      <c r="NJ205" s="19">
        <f t="shared" ca="1" si="1576"/>
        <v>49.99</v>
      </c>
      <c r="NK205" s="19">
        <f t="shared" ca="1" si="1576"/>
        <v>49.99</v>
      </c>
      <c r="NL205" s="19">
        <f t="shared" ca="1" si="1576"/>
        <v>49.99</v>
      </c>
      <c r="NM205" s="19">
        <f t="shared" ca="1" si="1576"/>
        <v>49.99</v>
      </c>
      <c r="NN205" s="19">
        <f t="shared" ca="1" si="1576"/>
        <v>49.99</v>
      </c>
      <c r="NO205" s="19">
        <f t="shared" ca="1" si="1573"/>
        <v>49.99</v>
      </c>
      <c r="NP205" s="19">
        <f t="shared" ca="1" si="1573"/>
        <v>49.99</v>
      </c>
      <c r="NQ205" s="19">
        <f t="shared" ca="1" si="1573"/>
        <v>49.99</v>
      </c>
      <c r="NR205" s="19">
        <f t="shared" ref="NR205:OG217" ca="1" si="1605">OFFSET(NR$5,$B205,0)</f>
        <v>412.99</v>
      </c>
      <c r="NS205" s="19">
        <f t="shared" ca="1" si="1605"/>
        <v>412.99</v>
      </c>
      <c r="NT205" s="19" t="str">
        <f t="shared" ca="1" si="1605"/>
        <v>-</v>
      </c>
      <c r="NU205" s="19" t="str">
        <f t="shared" ca="1" si="1605"/>
        <v>-</v>
      </c>
      <c r="NV205" s="19" t="str">
        <f t="shared" ca="1" si="1605"/>
        <v>-</v>
      </c>
      <c r="NW205" s="19" t="str">
        <f t="shared" ca="1" si="1605"/>
        <v>-</v>
      </c>
      <c r="NX205" s="19" t="str">
        <f t="shared" ca="1" si="1605"/>
        <v>-</v>
      </c>
      <c r="NY205" s="19">
        <f t="shared" ca="1" si="1605"/>
        <v>6.8900000000000006</v>
      </c>
      <c r="NZ205" s="19">
        <f t="shared" ca="1" si="1605"/>
        <v>6.8900000000000006</v>
      </c>
      <c r="OA205" s="19">
        <f t="shared" ca="1" si="1605"/>
        <v>6.8900000000000006</v>
      </c>
      <c r="OB205" s="19">
        <f t="shared" ca="1" si="1605"/>
        <v>6.8900000000000006</v>
      </c>
      <c r="OC205" s="19">
        <f t="shared" ca="1" si="1605"/>
        <v>6.8900000000000006</v>
      </c>
      <c r="OD205" s="19">
        <f t="shared" ca="1" si="1605"/>
        <v>6.8900000000000006</v>
      </c>
      <c r="OE205" s="19">
        <f t="shared" ca="1" si="1605"/>
        <v>6.8900000000000006</v>
      </c>
      <c r="OF205" s="19">
        <f t="shared" ca="1" si="1605"/>
        <v>6.8900000000000006</v>
      </c>
      <c r="OG205" s="19">
        <f t="shared" ca="1" si="1605"/>
        <v>346.99</v>
      </c>
      <c r="OH205" s="19">
        <f t="shared" ca="1" si="1575"/>
        <v>346.99</v>
      </c>
      <c r="OI205" s="19" t="str">
        <f t="shared" ca="1" si="1575"/>
        <v>-</v>
      </c>
      <c r="OJ205" s="19" t="str">
        <f t="shared" ca="1" si="1575"/>
        <v>-</v>
      </c>
      <c r="OK205" s="19" t="str">
        <f t="shared" ca="1" si="1575"/>
        <v>-</v>
      </c>
      <c r="OL205" s="19" t="str">
        <f t="shared" ca="1" si="1575"/>
        <v>-</v>
      </c>
      <c r="OM205" s="19" t="str">
        <f t="shared" ca="1" si="1575"/>
        <v>-</v>
      </c>
      <c r="ON205" s="19">
        <f t="shared" ca="1" si="1575"/>
        <v>0</v>
      </c>
      <c r="OO205" s="24">
        <v>0</v>
      </c>
    </row>
    <row r="206" spans="1:405" outlineLevel="1">
      <c r="A206" s="21">
        <f t="shared" si="158"/>
        <v>201</v>
      </c>
      <c r="B206" s="21">
        <f>$A$14</f>
        <v>9</v>
      </c>
      <c r="C206">
        <v>112</v>
      </c>
      <c r="D206" s="144" t="str">
        <f t="shared" si="1512"/>
        <v>GSM</v>
      </c>
      <c r="E206" t="b">
        <v>0</v>
      </c>
      <c r="F206" t="b">
        <v>0</v>
      </c>
      <c r="G206" t="b">
        <f>E206</f>
        <v>0</v>
      </c>
      <c r="H206" s="29">
        <v>2</v>
      </c>
      <c r="I206" s="29">
        <v>1</v>
      </c>
      <c r="J206" s="29" t="str">
        <f>""</f>
        <v/>
      </c>
      <c r="K206" s="29">
        <f>d.Region</f>
        <v>2</v>
      </c>
      <c r="L206" s="29">
        <v>2</v>
      </c>
      <c r="M206" s="29">
        <v>2</v>
      </c>
      <c r="N206" s="29">
        <v>3</v>
      </c>
      <c r="O206" s="29">
        <v>1</v>
      </c>
      <c r="P206" s="29">
        <v>1</v>
      </c>
      <c r="Q206" s="29">
        <v>2</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si="1513"/>
        <v>2</v>
      </c>
      <c r="AH206" s="5">
        <f t="shared" si="1513"/>
        <v>0</v>
      </c>
      <c r="AI206" s="5">
        <f t="shared" si="1514"/>
        <v>1</v>
      </c>
      <c r="AJ206" s="218"/>
      <c r="AK206" s="218"/>
      <c r="AL206" s="365" t="str">
        <f ca="1">TEXT(LEFT(OFFSET(AL206,-1,0),5)+1,"00000")&amp;MID(OFFSET(AL206,-1,0),6,FIND(" ",OFFSET(AL206,-1,0),7)-5)
&amp; $D206           &amp; " Day"&amp;INDEX(i.DOY,$N206,1)              &amp; IF($IG206=0," FWM","")&amp;IF($IG206=1," MWM","")&amp;IF($IG206=5," Mat","")&amp;IF($IH206=TRUE,"&amp;BBT","    ")
&amp;INDEX(DataMaster!$B$98:$B$104,$Q206,0)    &amp;IF(JL206," SR"&amp;JM206,"")&amp; " WP"&amp;TEXT($LW206*100,"000p")           &amp; " MP"&amp;TEXT($LX206*100,"000p")           &amp; " GP"&amp;TEXT($MG206*100,"000p")
&amp; " (F"&amp;3+COUNTIF($CV206:$CY206,TRUE)&amp;3&amp;"N"&amp;$DM206&amp;$DN206&amp;")"</f>
        <v>00017 DSP_ashley_lw GSM Day204 MWM    Only export SR12 WP100p MP100p GP100p (F33N11)</v>
      </c>
      <c r="AM206" s="9" t="str">
        <f ca="1">IF(COUNTIF(AL$5:AL206,AL206)=1,"-","Dup")</f>
        <v>-</v>
      </c>
      <c r="AN206" s="9"/>
      <c r="AO206" s="12" t="b">
        <v>1</v>
      </c>
      <c r="AP206" s="12" t="b">
        <v>1</v>
      </c>
      <c r="AQ206" s="12" t="b">
        <v>1</v>
      </c>
      <c r="AR206" s="12" t="b">
        <v>1</v>
      </c>
      <c r="AS206" s="12" t="b">
        <v>1</v>
      </c>
      <c r="AT206" s="12" t="b">
        <v>1</v>
      </c>
      <c r="AU206" s="12" t="b">
        <v>1</v>
      </c>
      <c r="AV206" s="12" t="b">
        <v>1</v>
      </c>
      <c r="AW206" s="9"/>
      <c r="AX206" s="5" t="b">
        <f t="shared" si="1515"/>
        <v>0</v>
      </c>
      <c r="AY206" s="5" t="str">
        <f t="shared" si="1515"/>
        <v>-</v>
      </c>
      <c r="AZ206" s="5" t="b">
        <f t="shared" si="1515"/>
        <v>0</v>
      </c>
      <c r="BA206" s="5" t="b">
        <f t="shared" si="1515"/>
        <v>1</v>
      </c>
      <c r="BB206" s="5" t="b">
        <f t="shared" si="1515"/>
        <v>1</v>
      </c>
      <c r="BC206" s="144">
        <f t="shared" si="1515"/>
        <v>0</v>
      </c>
      <c r="BD206" s="19" t="b">
        <f t="shared" ca="1" si="1516"/>
        <v>1</v>
      </c>
      <c r="BE206" s="9"/>
      <c r="BF206" s="5" t="str">
        <f t="shared" ca="1" si="1517"/>
        <v>-</v>
      </c>
      <c r="BG206" s="19" t="str">
        <f t="shared" ca="1" si="1518"/>
        <v>-</v>
      </c>
      <c r="BH206" s="19" t="str">
        <f t="shared" ca="1" si="1518"/>
        <v>-</v>
      </c>
      <c r="BI206" s="19" t="str">
        <f t="shared" ca="1" si="1518"/>
        <v>-</v>
      </c>
      <c r="BJ206" s="5" t="str">
        <f t="shared" ca="1" si="1519"/>
        <v>-</v>
      </c>
      <c r="BK206" s="19" t="str">
        <f t="shared" ca="1" si="1520"/>
        <v>-</v>
      </c>
      <c r="BL206" s="5" t="str">
        <f t="shared" ca="1" si="1521"/>
        <v>-</v>
      </c>
      <c r="BM206" s="19" t="str">
        <f t="shared" ca="1" si="1522"/>
        <v>-</v>
      </c>
      <c r="BN206" s="19" t="str">
        <f t="shared" ca="1" si="1522"/>
        <v>-</v>
      </c>
      <c r="BO206" s="19" t="str">
        <f t="shared" ca="1" si="1522"/>
        <v>-</v>
      </c>
      <c r="BP206" s="5" t="str">
        <f t="shared" ca="1" si="1523"/>
        <v>-</v>
      </c>
      <c r="BQ206" s="9"/>
      <c r="BR206" s="5" t="b">
        <f t="shared" si="1524"/>
        <v>0</v>
      </c>
      <c r="BS206" s="5" t="str">
        <f t="shared" ca="1" si="1525"/>
        <v>-</v>
      </c>
      <c r="BT206" s="5" t="str">
        <f t="shared" ca="1" si="1526"/>
        <v>-</v>
      </c>
      <c r="BU206" s="5" t="str">
        <f t="shared" ca="1" si="1526"/>
        <v>-</v>
      </c>
      <c r="BV206" s="5" t="str">
        <f t="shared" ca="1" si="1526"/>
        <v>-</v>
      </c>
      <c r="BW206" s="5" t="str">
        <f t="shared" ca="1" si="1526"/>
        <v>-</v>
      </c>
      <c r="BX206" s="5" t="str">
        <f t="shared" ca="1" si="1526"/>
        <v>-</v>
      </c>
      <c r="BY206" s="5" t="str">
        <f t="shared" ca="1" si="1526"/>
        <v>-</v>
      </c>
      <c r="BZ206" s="5" t="str">
        <f t="shared" ca="1" si="1526"/>
        <v>-</v>
      </c>
      <c r="CA206" s="5" t="str">
        <f t="shared" ca="1" si="1526"/>
        <v>-</v>
      </c>
      <c r="CB206" s="9"/>
      <c r="CC206" s="12" t="b">
        <v>1</v>
      </c>
      <c r="CD206" s="12" t="b">
        <v>1</v>
      </c>
      <c r="CE206" s="12" t="b">
        <v>1</v>
      </c>
      <c r="CF206" s="12">
        <v>203</v>
      </c>
      <c r="CG206" s="144" t="b">
        <f>NOT(CE206)</f>
        <v>0</v>
      </c>
      <c r="CH206" s="12" t="s">
        <v>34</v>
      </c>
      <c r="CI206" s="19" t="str">
        <f t="shared" ca="1" si="1527"/>
        <v>-</v>
      </c>
      <c r="CJ206" s="19" t="str">
        <f t="shared" ca="1" si="1527"/>
        <v>-</v>
      </c>
      <c r="CK206" s="19" t="str">
        <f t="shared" ca="1" si="1527"/>
        <v>-</v>
      </c>
      <c r="CL206" s="19">
        <f t="shared" ca="1" si="1527"/>
        <v>1</v>
      </c>
      <c r="CM206" s="19">
        <f t="shared" ca="1" si="1527"/>
        <v>1</v>
      </c>
      <c r="CN206" s="9"/>
      <c r="CO206" s="444">
        <f t="shared" si="1528"/>
        <v>652</v>
      </c>
      <c r="CP206" s="444">
        <f t="shared" si="1528"/>
        <v>686</v>
      </c>
      <c r="CQ206" s="444">
        <f t="shared" si="1528"/>
        <v>721</v>
      </c>
      <c r="CR206" s="152">
        <f t="shared" si="1529"/>
        <v>378</v>
      </c>
      <c r="CS206" s="152">
        <f t="shared" si="1529"/>
        <v>413</v>
      </c>
      <c r="CT206" s="152">
        <f t="shared" si="1529"/>
        <v>448</v>
      </c>
      <c r="CU206" s="19" t="str">
        <f t="shared" ca="1" si="1595"/>
        <v>-</v>
      </c>
      <c r="CV206" s="19" t="str">
        <f t="shared" ca="1" si="1595"/>
        <v>-</v>
      </c>
      <c r="CW206" s="19" t="str">
        <f t="shared" ca="1" si="1595"/>
        <v>-</v>
      </c>
      <c r="CX206" s="19" t="str">
        <f t="shared" ca="1" si="1595"/>
        <v>-</v>
      </c>
      <c r="CY206" s="19" t="str">
        <f t="shared" ca="1" si="1595"/>
        <v>-</v>
      </c>
      <c r="CZ206" s="19" t="b">
        <f ca="1">OFFSET(CZ$5,$B206,0)</f>
        <v>1</v>
      </c>
      <c r="DA206" s="19">
        <f t="shared" ca="1" si="1595"/>
        <v>0</v>
      </c>
      <c r="DB206" s="19">
        <f t="shared" ca="1" si="1595"/>
        <v>0</v>
      </c>
      <c r="DC206" s="19">
        <f t="shared" ca="1" si="1595"/>
        <v>0</v>
      </c>
      <c r="DD206" s="19">
        <f t="shared" ca="1" si="1595"/>
        <v>0</v>
      </c>
      <c r="DE206" s="19">
        <f t="shared" ca="1" si="1595"/>
        <v>0</v>
      </c>
      <c r="DF206" s="19">
        <f t="shared" ca="1" si="1595"/>
        <v>0</v>
      </c>
      <c r="DG206" s="19">
        <f t="shared" ca="1" si="1595"/>
        <v>0</v>
      </c>
      <c r="DH206" s="19">
        <f t="shared" ca="1" si="1595"/>
        <v>0</v>
      </c>
      <c r="DI206" s="19">
        <f t="shared" ca="1" si="1595"/>
        <v>0</v>
      </c>
      <c r="DJ206" s="19">
        <f t="shared" ca="1" si="1595"/>
        <v>0</v>
      </c>
      <c r="DK206" s="19">
        <f t="shared" ca="1" si="1581"/>
        <v>0</v>
      </c>
      <c r="DL206" s="19">
        <f t="shared" ca="1" si="1581"/>
        <v>0</v>
      </c>
      <c r="DM206" s="19">
        <f t="shared" ca="1" si="1581"/>
        <v>1</v>
      </c>
      <c r="DN206" s="19">
        <f t="shared" ca="1" si="1581"/>
        <v>1</v>
      </c>
      <c r="DO206" s="19">
        <f t="shared" ca="1" si="1581"/>
        <v>0</v>
      </c>
      <c r="DP206" s="19" t="str">
        <f t="shared" ca="1" si="1581"/>
        <v>-</v>
      </c>
      <c r="DQ206" s="19" t="str">
        <f t="shared" ca="1" si="1581"/>
        <v>-</v>
      </c>
      <c r="DR206" s="19" t="str">
        <f t="shared" ca="1" si="1581"/>
        <v>-</v>
      </c>
      <c r="DS206" s="19" t="str">
        <f t="shared" ca="1" si="1581"/>
        <v>-</v>
      </c>
      <c r="DT206" s="19" t="str">
        <f t="shared" ca="1" si="1581"/>
        <v>-</v>
      </c>
      <c r="DU206" s="19">
        <f t="shared" ca="1" si="1581"/>
        <v>0</v>
      </c>
      <c r="DV206" s="19" t="str">
        <f t="shared" ca="1" si="1581"/>
        <v>-</v>
      </c>
      <c r="DW206" s="19" t="str">
        <f t="shared" ca="1" si="1581"/>
        <v>-</v>
      </c>
      <c r="DX206" s="19" t="str">
        <f t="shared" ca="1" si="1581"/>
        <v>-</v>
      </c>
      <c r="DY206" s="19" t="str">
        <f t="shared" ca="1" si="1581"/>
        <v>-</v>
      </c>
      <c r="DZ206" s="19" t="str">
        <f t="shared" ca="1" si="1581"/>
        <v>-</v>
      </c>
      <c r="EA206" s="19" t="str">
        <f t="shared" ca="1" si="1581"/>
        <v>-</v>
      </c>
      <c r="EB206" s="19" t="str">
        <f t="shared" ca="1" si="1581"/>
        <v>-</v>
      </c>
      <c r="EC206" s="19" t="str">
        <f t="shared" ca="1" si="1581"/>
        <v>-</v>
      </c>
      <c r="ED206" s="19">
        <f t="shared" ca="1" si="1581"/>
        <v>0</v>
      </c>
      <c r="EE206" s="444">
        <f t="shared" si="1532"/>
        <v>0</v>
      </c>
      <c r="EF206" s="444">
        <f t="shared" si="1532"/>
        <v>0</v>
      </c>
      <c r="EG206" s="124">
        <f t="shared" si="1590"/>
        <v>0</v>
      </c>
      <c r="EH206" s="124">
        <f t="shared" si="1590"/>
        <v>0</v>
      </c>
      <c r="EI206" s="124">
        <f t="shared" si="1590"/>
        <v>0</v>
      </c>
      <c r="EJ206" s="124">
        <f t="shared" si="1590"/>
        <v>0</v>
      </c>
      <c r="EK206" s="124">
        <f t="shared" si="1590"/>
        <v>0</v>
      </c>
      <c r="EL206" s="124">
        <f t="shared" si="1590"/>
        <v>0</v>
      </c>
      <c r="EM206" s="124">
        <f t="shared" si="1590"/>
        <v>0</v>
      </c>
      <c r="EN206" s="124">
        <f t="shared" si="1590"/>
        <v>0</v>
      </c>
      <c r="EO206" s="124">
        <f t="shared" si="1590"/>
        <v>0</v>
      </c>
      <c r="EP206" s="124">
        <f t="shared" si="1590"/>
        <v>0</v>
      </c>
      <c r="EQ206" s="124">
        <f t="shared" si="1590"/>
        <v>0</v>
      </c>
      <c r="ER206" s="124">
        <f t="shared" si="1590"/>
        <v>0</v>
      </c>
      <c r="ES206" s="124">
        <f t="shared" si="1590"/>
        <v>0</v>
      </c>
      <c r="ET206" s="124">
        <f t="shared" si="1590"/>
        <v>0</v>
      </c>
      <c r="EU206" s="124">
        <f t="shared" si="1590"/>
        <v>0</v>
      </c>
      <c r="EV206" s="124">
        <f t="shared" si="1590"/>
        <v>0</v>
      </c>
      <c r="EW206" s="124">
        <f t="shared" si="1534"/>
        <v>0</v>
      </c>
      <c r="EX206" s="124">
        <f t="shared" si="1534"/>
        <v>0</v>
      </c>
      <c r="EY206" s="554">
        <f t="shared" si="1591"/>
        <v>0</v>
      </c>
      <c r="EZ206" s="554">
        <f t="shared" si="1591"/>
        <v>0</v>
      </c>
      <c r="FA206" s="554">
        <f t="shared" si="1591"/>
        <v>0</v>
      </c>
      <c r="FB206" s="125">
        <f t="shared" si="1591"/>
        <v>0</v>
      </c>
      <c r="FC206" s="125">
        <f t="shared" si="1591"/>
        <v>0</v>
      </c>
      <c r="FD206" s="125">
        <f t="shared" si="1591"/>
        <v>0</v>
      </c>
      <c r="FE206" s="125">
        <f t="shared" si="1591"/>
        <v>0</v>
      </c>
      <c r="FF206" s="125">
        <f t="shared" si="1591"/>
        <v>0</v>
      </c>
      <c r="FG206" s="125">
        <f t="shared" si="1591"/>
        <v>0</v>
      </c>
      <c r="FH206" s="125">
        <f t="shared" si="1591"/>
        <v>0</v>
      </c>
      <c r="FI206" s="125">
        <f t="shared" si="1591"/>
        <v>0</v>
      </c>
      <c r="FJ206" s="125">
        <f t="shared" si="1591"/>
        <v>0</v>
      </c>
      <c r="FK206" s="125">
        <f t="shared" si="1591"/>
        <v>0</v>
      </c>
      <c r="FL206" s="125">
        <f t="shared" si="1591"/>
        <v>0</v>
      </c>
      <c r="FM206" s="125">
        <f t="shared" si="1591"/>
        <v>0</v>
      </c>
      <c r="FN206" s="125">
        <f t="shared" si="1591"/>
        <v>0</v>
      </c>
      <c r="FO206" s="124">
        <f t="shared" si="1592"/>
        <v>0</v>
      </c>
      <c r="FP206" s="124">
        <f t="shared" si="1592"/>
        <v>0</v>
      </c>
      <c r="FQ206" s="124">
        <f t="shared" si="1592"/>
        <v>0</v>
      </c>
      <c r="FR206" s="124">
        <f t="shared" si="1592"/>
        <v>0</v>
      </c>
      <c r="FS206" s="124">
        <f t="shared" si="1592"/>
        <v>0</v>
      </c>
      <c r="FT206" s="124">
        <f t="shared" si="1592"/>
        <v>0</v>
      </c>
      <c r="FU206" s="124">
        <f t="shared" si="1592"/>
        <v>0</v>
      </c>
      <c r="FV206" s="124">
        <f t="shared" si="1592"/>
        <v>0</v>
      </c>
      <c r="FW206" s="124">
        <f t="shared" si="1592"/>
        <v>0</v>
      </c>
      <c r="FX206" s="124">
        <f t="shared" si="1592"/>
        <v>0</v>
      </c>
      <c r="FY206" s="124">
        <f t="shared" si="1592"/>
        <v>0</v>
      </c>
      <c r="FZ206" s="124">
        <f t="shared" si="1592"/>
        <v>0</v>
      </c>
      <c r="GA206" s="124">
        <f t="shared" si="1592"/>
        <v>0</v>
      </c>
      <c r="GB206" s="124">
        <f t="shared" si="1592"/>
        <v>0</v>
      </c>
      <c r="GC206" s="124">
        <f t="shared" si="1592"/>
        <v>0</v>
      </c>
      <c r="GD206" s="124">
        <f t="shared" si="1592"/>
        <v>0</v>
      </c>
      <c r="GE206" s="124">
        <f t="shared" si="1537"/>
        <v>0</v>
      </c>
      <c r="GF206" s="124">
        <f t="shared" si="1537"/>
        <v>0</v>
      </c>
      <c r="GG206" s="554">
        <f t="shared" si="1538"/>
        <v>0</v>
      </c>
      <c r="GH206" s="554">
        <f t="shared" si="1538"/>
        <v>0</v>
      </c>
      <c r="GI206" s="554">
        <f t="shared" si="1538"/>
        <v>0</v>
      </c>
      <c r="GJ206" s="125">
        <f t="shared" si="1600"/>
        <v>0</v>
      </c>
      <c r="GK206" s="125">
        <f t="shared" si="1600"/>
        <v>0</v>
      </c>
      <c r="GL206" s="125">
        <f t="shared" si="1600"/>
        <v>0</v>
      </c>
      <c r="GM206" s="125">
        <f t="shared" si="1600"/>
        <v>0</v>
      </c>
      <c r="GN206" s="125">
        <f t="shared" si="1600"/>
        <v>0</v>
      </c>
      <c r="GO206" s="125">
        <f t="shared" si="1600"/>
        <v>0</v>
      </c>
      <c r="GP206" s="125">
        <f t="shared" si="1600"/>
        <v>0</v>
      </c>
      <c r="GQ206" s="125">
        <f t="shared" si="1600"/>
        <v>0</v>
      </c>
      <c r="GR206" s="125">
        <f t="shared" si="1596"/>
        <v>0</v>
      </c>
      <c r="GS206" s="125">
        <f t="shared" si="1596"/>
        <v>0</v>
      </c>
      <c r="GT206" s="125">
        <f t="shared" si="1596"/>
        <v>0</v>
      </c>
      <c r="GU206" s="125">
        <f t="shared" si="1596"/>
        <v>0</v>
      </c>
      <c r="GV206" s="125">
        <f t="shared" si="1596"/>
        <v>0</v>
      </c>
      <c r="GW206" s="124">
        <f t="shared" si="1593"/>
        <v>0</v>
      </c>
      <c r="GX206" s="124">
        <f t="shared" si="1593"/>
        <v>0</v>
      </c>
      <c r="GY206" s="124">
        <f t="shared" si="1593"/>
        <v>0</v>
      </c>
      <c r="GZ206" s="124">
        <f t="shared" si="1593"/>
        <v>0</v>
      </c>
      <c r="HA206" s="124">
        <f t="shared" si="1593"/>
        <v>0</v>
      </c>
      <c r="HB206" s="124">
        <f t="shared" si="1593"/>
        <v>0</v>
      </c>
      <c r="HC206" s="124">
        <f t="shared" si="1593"/>
        <v>0</v>
      </c>
      <c r="HD206" s="124">
        <f t="shared" si="1593"/>
        <v>0</v>
      </c>
      <c r="HE206" s="124">
        <f t="shared" si="1593"/>
        <v>0</v>
      </c>
      <c r="HF206" s="124">
        <f t="shared" si="1593"/>
        <v>0</v>
      </c>
      <c r="HG206" s="124">
        <f t="shared" si="1593"/>
        <v>0</v>
      </c>
      <c r="HH206" s="124">
        <f t="shared" si="1593"/>
        <v>0</v>
      </c>
      <c r="HI206" s="124">
        <f t="shared" si="1593"/>
        <v>0</v>
      </c>
      <c r="HJ206" s="124">
        <f t="shared" si="1593"/>
        <v>0</v>
      </c>
      <c r="HK206" s="124">
        <f t="shared" si="1593"/>
        <v>0</v>
      </c>
      <c r="HL206" s="124">
        <f t="shared" si="1593"/>
        <v>0</v>
      </c>
      <c r="HM206" s="124">
        <f t="shared" si="1541"/>
        <v>0</v>
      </c>
      <c r="HN206" s="124">
        <f t="shared" si="1541"/>
        <v>0</v>
      </c>
      <c r="HO206" s="554">
        <f t="shared" si="1542"/>
        <v>0</v>
      </c>
      <c r="HP206" s="554">
        <f t="shared" si="1542"/>
        <v>0</v>
      </c>
      <c r="HQ206" s="554">
        <f t="shared" si="1542"/>
        <v>0</v>
      </c>
      <c r="HR206" s="125">
        <f t="shared" si="1601"/>
        <v>0</v>
      </c>
      <c r="HS206" s="125">
        <f t="shared" si="1601"/>
        <v>0</v>
      </c>
      <c r="HT206" s="125">
        <f t="shared" si="1601"/>
        <v>0</v>
      </c>
      <c r="HU206" s="125">
        <f t="shared" si="1601"/>
        <v>0</v>
      </c>
      <c r="HV206" s="125">
        <f t="shared" si="1601"/>
        <v>0</v>
      </c>
      <c r="HW206" s="125">
        <f t="shared" si="1601"/>
        <v>0</v>
      </c>
      <c r="HX206" s="125">
        <f t="shared" si="1601"/>
        <v>0</v>
      </c>
      <c r="HY206" s="125">
        <f t="shared" si="1601"/>
        <v>0</v>
      </c>
      <c r="HZ206" s="125">
        <f t="shared" si="1597"/>
        <v>0</v>
      </c>
      <c r="IA206" s="125">
        <f t="shared" si="1597"/>
        <v>0</v>
      </c>
      <c r="IB206" s="125">
        <f t="shared" si="1597"/>
        <v>0</v>
      </c>
      <c r="IC206" s="125">
        <f t="shared" si="1597"/>
        <v>0</v>
      </c>
      <c r="ID206" s="125">
        <f t="shared" si="1597"/>
        <v>0</v>
      </c>
      <c r="IE206" s="5">
        <f t="shared" si="1544"/>
        <v>67</v>
      </c>
      <c r="IF206" s="9"/>
      <c r="IG206" s="5">
        <f t="shared" si="1545"/>
        <v>1</v>
      </c>
      <c r="IH206" s="5" t="b">
        <f t="shared" si="1545"/>
        <v>0</v>
      </c>
      <c r="II206" s="19">
        <f t="shared" ca="1" si="1546"/>
        <v>0</v>
      </c>
      <c r="IJ206" s="5">
        <f t="shared" si="1545"/>
        <v>55</v>
      </c>
      <c r="IK206" s="5" cm="1">
        <f t="array" ref="IK206">INDEX(i.pi_yatf,$X206+1,IK$7)</f>
        <v>1</v>
      </c>
      <c r="IL206" s="19">
        <f t="shared" ca="1" si="1604"/>
        <v>0</v>
      </c>
      <c r="IM206" s="19">
        <f t="shared" ca="1" si="1604"/>
        <v>0</v>
      </c>
      <c r="IN206" s="19">
        <f t="shared" ca="1" si="1604"/>
        <v>0</v>
      </c>
      <c r="IO206" s="19">
        <f t="shared" ca="1" si="1604"/>
        <v>0</v>
      </c>
      <c r="IP206" s="19">
        <f t="shared" ca="1" si="1604"/>
        <v>0</v>
      </c>
      <c r="IQ206" s="19">
        <f t="shared" ca="1" si="1604"/>
        <v>0</v>
      </c>
      <c r="IR206" s="19">
        <f t="shared" ca="1" si="1604"/>
        <v>0</v>
      </c>
      <c r="IS206" s="19">
        <f t="shared" ca="1" si="1604"/>
        <v>0</v>
      </c>
      <c r="IT206" s="19">
        <f t="shared" ca="1" si="1604"/>
        <v>0</v>
      </c>
      <c r="IU206" s="19">
        <f t="shared" ca="1" si="1604"/>
        <v>0</v>
      </c>
      <c r="IV206" s="19">
        <f t="shared" ca="1" si="1604"/>
        <v>0</v>
      </c>
      <c r="IW206" s="19">
        <f t="shared" ca="1" si="1604"/>
        <v>0</v>
      </c>
      <c r="IX206" s="19">
        <f t="shared" ca="1" si="1604"/>
        <v>0</v>
      </c>
      <c r="IY206" s="19">
        <f t="shared" ca="1" si="1604"/>
        <v>0</v>
      </c>
      <c r="IZ206" s="19">
        <f t="shared" ca="1" si="1604"/>
        <v>0</v>
      </c>
      <c r="JA206" s="19">
        <f t="shared" ca="1" si="1604"/>
        <v>0</v>
      </c>
      <c r="JB206" s="19">
        <f t="shared" ca="1" si="1604"/>
        <v>0</v>
      </c>
      <c r="JC206" s="19">
        <f t="shared" ca="1" si="1604"/>
        <v>0</v>
      </c>
      <c r="JD206" s="19">
        <f t="shared" ca="1" si="1604"/>
        <v>0</v>
      </c>
      <c r="JE206" s="19">
        <f t="shared" ca="1" si="1604"/>
        <v>0</v>
      </c>
      <c r="JF206" s="19">
        <f t="shared" ca="1" si="1604"/>
        <v>0</v>
      </c>
      <c r="JG206" s="19">
        <f t="shared" ca="1" si="1604"/>
        <v>1</v>
      </c>
      <c r="JH206" s="19">
        <f t="shared" ca="1" si="1604"/>
        <v>0</v>
      </c>
      <c r="JI206" s="19">
        <f t="shared" ca="1" si="1604"/>
        <v>1</v>
      </c>
      <c r="JJ206" s="9"/>
      <c r="JK206" s="5" t="b">
        <f t="shared" ca="1" si="1548"/>
        <v>0</v>
      </c>
      <c r="JL206" s="477" t="b">
        <v>1</v>
      </c>
      <c r="JM206" s="477">
        <v>12</v>
      </c>
      <c r="JN206" s="5" t="b">
        <f t="shared" si="1549"/>
        <v>0</v>
      </c>
      <c r="JO206" s="5" t="b">
        <f t="shared" si="1549"/>
        <v>0</v>
      </c>
      <c r="JP206" s="5" t="b">
        <f t="shared" si="1549"/>
        <v>1</v>
      </c>
      <c r="JQ206" s="144">
        <f t="shared" si="1550"/>
        <v>1</v>
      </c>
      <c r="JR206" s="144">
        <f t="shared" si="1550"/>
        <v>1</v>
      </c>
      <c r="JS206" s="5" t="b">
        <f t="shared" si="1551"/>
        <v>0</v>
      </c>
      <c r="JT206" s="5" t="b">
        <f t="shared" si="1551"/>
        <v>1</v>
      </c>
      <c r="JU206" s="5" t="b">
        <f t="shared" si="1551"/>
        <v>1</v>
      </c>
      <c r="JV206" s="5" t="b">
        <f t="shared" si="1551"/>
        <v>0</v>
      </c>
      <c r="JW206" s="5">
        <f t="shared" si="1552"/>
        <v>1</v>
      </c>
      <c r="JX206" s="5">
        <f t="shared" si="1552"/>
        <v>0</v>
      </c>
      <c r="JY206" s="5" t="b">
        <f t="shared" si="1553"/>
        <v>0</v>
      </c>
      <c r="JZ206" s="5" t="str" cm="1">
        <f t="array" aca="1" ref="JZ206" ca="1">IF(OR(KA206:KH206&lt;&gt;"-"),TRUE,"-")</f>
        <v>-</v>
      </c>
      <c r="KA206" s="19" t="str">
        <f t="shared" ca="1" si="1554"/>
        <v>-</v>
      </c>
      <c r="KB206" s="19" t="str">
        <f t="shared" ca="1" si="1554"/>
        <v>-</v>
      </c>
      <c r="KC206" s="19" t="str">
        <f t="shared" ca="1" si="1554"/>
        <v>-</v>
      </c>
      <c r="KD206" s="19" t="str">
        <f t="shared" ca="1" si="1554"/>
        <v>-</v>
      </c>
      <c r="KE206" s="19" t="str">
        <f t="shared" ca="1" si="1554"/>
        <v>-</v>
      </c>
      <c r="KF206" s="19" t="str">
        <f t="shared" ca="1" si="1554"/>
        <v>-</v>
      </c>
      <c r="KG206" s="19" t="str">
        <f t="shared" ca="1" si="1554"/>
        <v>-</v>
      </c>
      <c r="KH206" s="19" t="str">
        <f t="shared" ca="1" si="1554"/>
        <v>-</v>
      </c>
      <c r="KI206" s="5" t="b">
        <f t="array" aca="1" ref="KI206" ca="1">IF(OR(KJ206:KP206&lt;&gt;"-"),TRUE,"-")</f>
        <v>1</v>
      </c>
      <c r="KJ206" s="19">
        <f t="shared" ca="1" si="1555"/>
        <v>0</v>
      </c>
      <c r="KK206" s="19" t="str">
        <f t="shared" ca="1" si="1555"/>
        <v>-</v>
      </c>
      <c r="KL206" s="19">
        <f t="shared" ca="1" si="1555"/>
        <v>999999</v>
      </c>
      <c r="KM206" s="19">
        <f t="shared" ca="1" si="1555"/>
        <v>999999</v>
      </c>
      <c r="KN206" s="19">
        <f t="shared" ca="1" si="1555"/>
        <v>999999</v>
      </c>
      <c r="KO206" s="19">
        <f t="shared" ca="1" si="1555"/>
        <v>999999</v>
      </c>
      <c r="KP206" s="19">
        <f t="shared" ca="1" si="1555"/>
        <v>999999</v>
      </c>
      <c r="KQ206" s="19" t="str">
        <f t="shared" ca="1" si="1555"/>
        <v>-</v>
      </c>
      <c r="KR206" s="19" t="str">
        <f ca="1">OFFSET(KR$5,$B206,0)</f>
        <v>-</v>
      </c>
      <c r="KS206" s="19" t="str">
        <f ca="1">OFFSET(KS$5,$B206,0)</f>
        <v>-</v>
      </c>
      <c r="KT206" s="19" t="b">
        <f t="shared" ca="1" si="1556"/>
        <v>1</v>
      </c>
      <c r="KU206" s="19">
        <f t="shared" ca="1" si="1556"/>
        <v>0</v>
      </c>
      <c r="KV206" s="5" t="str">
        <f t="shared" si="1557"/>
        <v>-</v>
      </c>
      <c r="KW206" s="5" t="str">
        <f t="shared" si="1557"/>
        <v>-</v>
      </c>
      <c r="KX206" s="5" t="str">
        <f t="shared" si="1557"/>
        <v>-</v>
      </c>
      <c r="KY206" s="5" t="str">
        <f t="shared" si="1557"/>
        <v>-</v>
      </c>
      <c r="KZ206" s="19" t="str">
        <f t="shared" ca="1" si="1558"/>
        <v>-</v>
      </c>
      <c r="LA206" s="19" t="str">
        <f t="shared" ca="1" si="1558"/>
        <v>-</v>
      </c>
      <c r="LB206" s="19" t="str">
        <f t="shared" ca="1" si="1558"/>
        <v>-</v>
      </c>
      <c r="LC206" s="19" t="str">
        <f t="shared" ca="1" si="1558"/>
        <v>-</v>
      </c>
      <c r="LD206" s="19" t="str">
        <f t="shared" ca="1" si="1558"/>
        <v>-</v>
      </c>
      <c r="LE206" s="19" t="str">
        <f t="shared" ca="1" si="1558"/>
        <v>-</v>
      </c>
      <c r="LF206" s="19" t="str">
        <f t="shared" ca="1" si="1558"/>
        <v>-</v>
      </c>
      <c r="LG206" s="5" t="str">
        <f t="shared" si="1559"/>
        <v>-</v>
      </c>
      <c r="LH206" s="5">
        <f t="shared" si="1559"/>
        <v>500</v>
      </c>
      <c r="LI206" s="5">
        <f t="shared" si="1559"/>
        <v>500</v>
      </c>
      <c r="LJ206" s="5" t="str">
        <f t="shared" si="1559"/>
        <v>-</v>
      </c>
      <c r="LK206" s="5" t="str" cm="1">
        <f t="array" ref="LK206">INDEX(i.meatgrid,$Q206,LK$7)</f>
        <v>-</v>
      </c>
      <c r="LL206" s="5" t="str">
        <f t="shared" si="1559"/>
        <v>-</v>
      </c>
      <c r="LM206" s="5">
        <f t="shared" si="1560"/>
        <v>1</v>
      </c>
      <c r="LN206" s="9"/>
      <c r="LO206" s="19">
        <f t="shared" ca="1" si="1558"/>
        <v>70</v>
      </c>
      <c r="LP206" s="19">
        <f t="shared" ca="1" si="1561"/>
        <v>50</v>
      </c>
      <c r="LQ206" s="19">
        <f t="shared" ca="1" si="1561"/>
        <v>80</v>
      </c>
      <c r="LR206" s="19">
        <f t="shared" ca="1" si="1561"/>
        <v>50</v>
      </c>
      <c r="LS206" s="5" t="b" cm="1">
        <f t="array" ref="LS206">INDEX(i.meatgrid,$Q206,LS$7)</f>
        <v>0</v>
      </c>
      <c r="LT206" s="5" t="b" cm="1">
        <f t="array" ref="LT206">INDEX(i.meatgrid,$Q206,LT$7)</f>
        <v>0</v>
      </c>
      <c r="LU206" s="5" t="str" cm="1">
        <f t="array" ref="LU206">INDEX(i.meatgrid,$Q206,LU$7)</f>
        <v>-</v>
      </c>
      <c r="LV206" s="5" t="str" cm="1">
        <f t="array" ref="LV206">INDEX(i.meatgrid,$Q206,LV$7)</f>
        <v>-</v>
      </c>
      <c r="LW206" s="5">
        <f t="shared" si="1562"/>
        <v>1</v>
      </c>
      <c r="LX206" s="5">
        <f t="shared" si="1563"/>
        <v>1</v>
      </c>
      <c r="LY206" s="5" cm="1">
        <f t="array" ref="LY206">INDEX(i.meatgrid,$Q206,LY$7)</f>
        <v>0</v>
      </c>
      <c r="LZ206" s="5" cm="1">
        <f t="array" ref="LZ206">INDEX(i.meatgrid,$Q206,LZ$7)</f>
        <v>0</v>
      </c>
      <c r="MA206" s="5" cm="1">
        <f t="array" ref="MA206">INDEX(i.meatgrid,$Q206,MA$7)</f>
        <v>0</v>
      </c>
      <c r="MB206" s="5" cm="1">
        <f t="array" ref="MB206">INDEX(i.meatgrid,$Q206,MB$7)</f>
        <v>0</v>
      </c>
      <c r="MC206" s="5" cm="1">
        <f t="array" ref="MC206">INDEX(i.meatgrid,$Q206,MC$7)</f>
        <v>1</v>
      </c>
      <c r="MD206" s="5" cm="1">
        <f t="array" ref="MD206">INDEX(i.meatgrid,$Q206,MD$7)</f>
        <v>1</v>
      </c>
      <c r="ME206" s="5" cm="1">
        <f t="array" ref="ME206">INDEX(i.meatgrid,$Q206,ME$7)</f>
        <v>1</v>
      </c>
      <c r="MF206" s="5" cm="1">
        <f t="array" ref="MF206">INDEX(i.meatgrid,$Q206,MF$7)</f>
        <v>1</v>
      </c>
      <c r="MG206" s="5">
        <f t="shared" si="1564"/>
        <v>1</v>
      </c>
      <c r="MH206" s="9"/>
      <c r="MI206" s="19" t="b">
        <f t="shared" ca="1" si="1594"/>
        <v>0</v>
      </c>
      <c r="MJ206" s="19" t="b">
        <f t="shared" ca="1" si="1594"/>
        <v>0</v>
      </c>
      <c r="MK206" s="19">
        <f t="shared" ca="1" si="1594"/>
        <v>1</v>
      </c>
      <c r="ML206" s="19">
        <f t="shared" ca="1" si="1594"/>
        <v>0.75</v>
      </c>
      <c r="MM206" s="19">
        <f t="shared" ca="1" si="1594"/>
        <v>0.75</v>
      </c>
      <c r="MN206" s="19">
        <f t="shared" ca="1" si="1594"/>
        <v>0.8</v>
      </c>
      <c r="MO206" s="19">
        <f t="shared" ca="1" si="1594"/>
        <v>0.82499999999999996</v>
      </c>
      <c r="MP206" s="19">
        <f t="shared" ca="1" si="1594"/>
        <v>0.875</v>
      </c>
      <c r="MQ206" s="19">
        <f t="shared" ca="1" si="1594"/>
        <v>0.9</v>
      </c>
      <c r="MR206" s="19">
        <f t="shared" ca="1" si="1594"/>
        <v>1</v>
      </c>
      <c r="MS206" s="19">
        <f t="shared" ca="1" si="1594"/>
        <v>0.875</v>
      </c>
      <c r="MT206" s="19" t="b">
        <f t="shared" ca="1" si="1594"/>
        <v>1</v>
      </c>
      <c r="MU206" s="19">
        <f t="shared" ca="1" si="1594"/>
        <v>74.989999999999995</v>
      </c>
      <c r="MV206" s="19" t="str">
        <f t="shared" ca="1" si="1594"/>
        <v>-</v>
      </c>
      <c r="MW206" s="19" t="str">
        <f t="shared" ca="1" si="1594"/>
        <v>-</v>
      </c>
      <c r="MX206" s="19" t="str">
        <f t="shared" ca="1" si="1594"/>
        <v>-</v>
      </c>
      <c r="MY206" s="19" t="str">
        <f t="shared" ca="1" si="1576"/>
        <v>-</v>
      </c>
      <c r="MZ206" s="19" t="str">
        <f t="shared" ca="1" si="1576"/>
        <v>-</v>
      </c>
      <c r="NA206" s="19" t="str">
        <f t="shared" ca="1" si="1576"/>
        <v>-</v>
      </c>
      <c r="NB206" s="19" t="str">
        <f t="shared" ca="1" si="1576"/>
        <v>-</v>
      </c>
      <c r="NC206" s="19">
        <f t="shared" ca="1" si="1576"/>
        <v>36.99</v>
      </c>
      <c r="ND206" s="19">
        <f t="shared" ca="1" si="1576"/>
        <v>36.99</v>
      </c>
      <c r="NE206" s="19" t="str">
        <f t="shared" ca="1" si="1576"/>
        <v>-</v>
      </c>
      <c r="NF206" s="19" t="str">
        <f t="shared" ca="1" si="1576"/>
        <v>-</v>
      </c>
      <c r="NG206" s="19" t="str">
        <f t="shared" ca="1" si="1576"/>
        <v>-</v>
      </c>
      <c r="NH206" s="19" t="str">
        <f t="shared" ca="1" si="1576"/>
        <v>-</v>
      </c>
      <c r="NI206" s="19" t="str">
        <f t="shared" ca="1" si="1576"/>
        <v>-</v>
      </c>
      <c r="NJ206" s="19">
        <f t="shared" ca="1" si="1576"/>
        <v>49.99</v>
      </c>
      <c r="NK206" s="19">
        <f t="shared" ca="1" si="1576"/>
        <v>49.99</v>
      </c>
      <c r="NL206" s="19">
        <f t="shared" ca="1" si="1576"/>
        <v>49.99</v>
      </c>
      <c r="NM206" s="19">
        <f t="shared" ca="1" si="1576"/>
        <v>49.99</v>
      </c>
      <c r="NN206" s="19">
        <f t="shared" ca="1" si="1576"/>
        <v>49.99</v>
      </c>
      <c r="NO206" s="19">
        <f t="shared" ca="1" si="1573"/>
        <v>49.99</v>
      </c>
      <c r="NP206" s="19">
        <f t="shared" ca="1" si="1573"/>
        <v>49.99</v>
      </c>
      <c r="NQ206" s="19">
        <f t="shared" ca="1" si="1573"/>
        <v>49.99</v>
      </c>
      <c r="NR206" s="19">
        <f t="shared" ca="1" si="1605"/>
        <v>412.99</v>
      </c>
      <c r="NS206" s="19">
        <f t="shared" ca="1" si="1605"/>
        <v>412.99</v>
      </c>
      <c r="NT206" s="19" t="str">
        <f t="shared" ca="1" si="1605"/>
        <v>-</v>
      </c>
      <c r="NU206" s="19" t="str">
        <f t="shared" ca="1" si="1605"/>
        <v>-</v>
      </c>
      <c r="NV206" s="19" t="str">
        <f t="shared" ca="1" si="1605"/>
        <v>-</v>
      </c>
      <c r="NW206" s="19" t="str">
        <f t="shared" ca="1" si="1605"/>
        <v>-</v>
      </c>
      <c r="NX206" s="19" t="str">
        <f t="shared" ca="1" si="1605"/>
        <v>-</v>
      </c>
      <c r="NY206" s="19">
        <f t="shared" ca="1" si="1605"/>
        <v>6.8900000000000006</v>
      </c>
      <c r="NZ206" s="19">
        <f t="shared" ca="1" si="1605"/>
        <v>6.8900000000000006</v>
      </c>
      <c r="OA206" s="19">
        <f t="shared" ca="1" si="1605"/>
        <v>6.8900000000000006</v>
      </c>
      <c r="OB206" s="19">
        <f t="shared" ca="1" si="1605"/>
        <v>6.8900000000000006</v>
      </c>
      <c r="OC206" s="19">
        <f t="shared" ca="1" si="1605"/>
        <v>6.8900000000000006</v>
      </c>
      <c r="OD206" s="19">
        <f t="shared" ca="1" si="1605"/>
        <v>6.8900000000000006</v>
      </c>
      <c r="OE206" s="19">
        <f t="shared" ca="1" si="1605"/>
        <v>6.8900000000000006</v>
      </c>
      <c r="OF206" s="19">
        <f t="shared" ca="1" si="1605"/>
        <v>6.8900000000000006</v>
      </c>
      <c r="OG206" s="19">
        <f t="shared" ca="1" si="1605"/>
        <v>346.99</v>
      </c>
      <c r="OH206" s="19">
        <f t="shared" ca="1" si="1575"/>
        <v>346.99</v>
      </c>
      <c r="OI206" s="19" t="str">
        <f t="shared" ca="1" si="1575"/>
        <v>-</v>
      </c>
      <c r="OJ206" s="19" t="str">
        <f t="shared" ca="1" si="1575"/>
        <v>-</v>
      </c>
      <c r="OK206" s="19" t="str">
        <f t="shared" ca="1" si="1575"/>
        <v>-</v>
      </c>
      <c r="OL206" s="19" t="str">
        <f t="shared" ca="1" si="1575"/>
        <v>-</v>
      </c>
      <c r="OM206" s="19" t="str">
        <f t="shared" ca="1" si="1575"/>
        <v>-</v>
      </c>
      <c r="ON206" s="19">
        <f t="shared" ca="1" si="1575"/>
        <v>0</v>
      </c>
      <c r="OO206" s="24">
        <v>0</v>
      </c>
    </row>
    <row r="207" spans="1:405" outlineLevel="1">
      <c r="A207" s="21">
        <f t="shared" si="158"/>
        <v>202</v>
      </c>
      <c r="B207" s="21">
        <f t="shared" si="1567"/>
        <v>19</v>
      </c>
      <c r="C207">
        <v>112</v>
      </c>
      <c r="D207" s="144" t="str">
        <f t="shared" ca="1" si="1512"/>
        <v>GSM</v>
      </c>
      <c r="E207" t="b">
        <v>1</v>
      </c>
      <c r="F207" t="b">
        <v>0</v>
      </c>
      <c r="G207" t="b">
        <f t="shared" ref="G207:G209" si="1606">E207</f>
        <v>1</v>
      </c>
      <c r="H207" s="237">
        <f t="shared" ca="1" si="1569"/>
        <v>2</v>
      </c>
      <c r="I207" s="237">
        <f t="shared" ca="1" si="1569"/>
        <v>1</v>
      </c>
      <c r="J207" s="237" t="str">
        <f t="shared" ca="1" si="1569"/>
        <v/>
      </c>
      <c r="K207" s="237">
        <f t="shared" ca="1" si="1569"/>
        <v>2</v>
      </c>
      <c r="L207" s="237">
        <f t="shared" ca="1" si="1569"/>
        <v>2</v>
      </c>
      <c r="M207" s="237">
        <f t="shared" ca="1" si="1569"/>
        <v>2</v>
      </c>
      <c r="N207" s="237">
        <f t="shared" ca="1" si="1569"/>
        <v>3</v>
      </c>
      <c r="O207" s="237">
        <f t="shared" ca="1" si="1570"/>
        <v>1</v>
      </c>
      <c r="P207" s="237">
        <f t="shared" ca="1" si="1570"/>
        <v>1</v>
      </c>
      <c r="Q207" s="237">
        <f t="shared" ca="1" si="1570"/>
        <v>2</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513"/>
        <v>2</v>
      </c>
      <c r="AH207" s="5">
        <f t="shared" ca="1" si="1513"/>
        <v>0</v>
      </c>
      <c r="AI207" s="5">
        <f t="shared" ca="1" si="1514"/>
        <v>1</v>
      </c>
      <c r="AJ207" s="218"/>
      <c r="AK207" s="218"/>
      <c r="AL207" s="366" t="str">
        <f ca="1">TEXT(LEFT(OFFSET(AL207,-1,0),5)+1,"00000")&amp;MID(OFFSET(AL207,-1,0),6,FIND(" ",OFFSET(AL207,-1,0),7)-5)
&amp; $D207           &amp; " Day"&amp;INDEX(i.DOY,$N207,1)              &amp; IF($IG207=0," FWM","")&amp;IF($IG207=1," MWM","")&amp;IF($IG207=5," Mat","")&amp;IF($IH207=TRUE,"&amp;BBT","    ")
&amp;INDEX(DataMaster!$B$98:$B$104,$Q207,0)    &amp;IF(JL207," SR"&amp;JM207,"")&amp; " WP"&amp;TEXT($LW207*100,"000p")           &amp; " MP"&amp;TEXT($LX207*100,"000p")           &amp; " GP"&amp;TEXT($MG207*100,"000p")
&amp; " (F"&amp;3+COUNTIF($CV207:$CY207,TRUE)&amp;3&amp;"N"&amp;$DM207&amp;$DN207&amp;")"</f>
        <v>00018 DSP_ashley_lw GSM Day204 MWM    Only export WP100p MP100p GP100p (F33N11)</v>
      </c>
      <c r="AM207" s="9" t="str">
        <f ca="1">IF(COUNTIF(AL$5:AL207,AL207)=1,"-","Dup")</f>
        <v>-</v>
      </c>
      <c r="AN207" s="9"/>
      <c r="AO207" s="12" t="b">
        <v>1</v>
      </c>
      <c r="AP207" s="12" t="b">
        <v>1</v>
      </c>
      <c r="AQ207" s="12" t="b">
        <v>1</v>
      </c>
      <c r="AR207" s="12" t="b">
        <v>1</v>
      </c>
      <c r="AS207" s="12" t="b">
        <v>1</v>
      </c>
      <c r="AT207" s="12" t="b">
        <v>1</v>
      </c>
      <c r="AU207" s="12" t="b">
        <v>1</v>
      </c>
      <c r="AV207" s="12" t="b">
        <v>1</v>
      </c>
      <c r="AW207" s="9"/>
      <c r="AX207" s="5" t="b">
        <f t="shared" ca="1" si="1515"/>
        <v>0</v>
      </c>
      <c r="AY207" s="5" t="str">
        <f t="shared" ca="1" si="1515"/>
        <v>-</v>
      </c>
      <c r="AZ207" s="5" t="b">
        <f t="shared" ca="1" si="1515"/>
        <v>0</v>
      </c>
      <c r="BA207" s="5" t="b">
        <f t="shared" ca="1" si="1515"/>
        <v>1</v>
      </c>
      <c r="BB207" s="5" t="b">
        <f t="shared" ca="1" si="1515"/>
        <v>1</v>
      </c>
      <c r="BC207" s="144">
        <f t="shared" ca="1" si="1515"/>
        <v>0</v>
      </c>
      <c r="BD207" s="19" t="b">
        <f t="shared" ca="1" si="1516"/>
        <v>1</v>
      </c>
      <c r="BE207" s="9"/>
      <c r="BF207" s="5" t="str">
        <f t="shared" ca="1" si="1517"/>
        <v>-</v>
      </c>
      <c r="BG207" s="19" t="str">
        <f t="shared" ca="1" si="1518"/>
        <v>-</v>
      </c>
      <c r="BH207" s="19" t="str">
        <f t="shared" ca="1" si="1518"/>
        <v>-</v>
      </c>
      <c r="BI207" s="19" t="str">
        <f t="shared" ca="1" si="1518"/>
        <v>-</v>
      </c>
      <c r="BJ207" s="5" t="str">
        <f t="shared" ca="1" si="1519"/>
        <v>-</v>
      </c>
      <c r="BK207" s="19" t="str">
        <f t="shared" ca="1" si="1520"/>
        <v>-</v>
      </c>
      <c r="BL207" s="5" t="str">
        <f t="shared" ca="1" si="1521"/>
        <v>-</v>
      </c>
      <c r="BM207" s="19" t="str">
        <f t="shared" ca="1" si="1522"/>
        <v>-</v>
      </c>
      <c r="BN207" s="19" t="str">
        <f t="shared" ca="1" si="1522"/>
        <v>-</v>
      </c>
      <c r="BO207" s="19" t="str">
        <f t="shared" ca="1" si="1522"/>
        <v>-</v>
      </c>
      <c r="BP207" s="5" t="str">
        <f t="shared" ca="1" si="1523"/>
        <v>-</v>
      </c>
      <c r="BQ207" s="9"/>
      <c r="BR207" s="5" t="b">
        <f t="shared" ca="1" si="1524"/>
        <v>0</v>
      </c>
      <c r="BS207" s="5" t="str">
        <f t="shared" ca="1" si="1525"/>
        <v>-</v>
      </c>
      <c r="BT207" s="5" t="str">
        <f t="shared" ca="1" si="1526"/>
        <v>-</v>
      </c>
      <c r="BU207" s="5" t="str">
        <f t="shared" ca="1" si="1526"/>
        <v>-</v>
      </c>
      <c r="BV207" s="5" t="str">
        <f t="shared" ca="1" si="1526"/>
        <v>-</v>
      </c>
      <c r="BW207" s="5" t="str">
        <f t="shared" ca="1" si="1526"/>
        <v>-</v>
      </c>
      <c r="BX207" s="5" t="str">
        <f t="shared" ca="1" si="1526"/>
        <v>-</v>
      </c>
      <c r="BY207" s="5" t="str">
        <f t="shared" ca="1" si="1526"/>
        <v>-</v>
      </c>
      <c r="BZ207" s="5" t="str">
        <f t="shared" ca="1" si="1526"/>
        <v>-</v>
      </c>
      <c r="CA207" s="5" t="str">
        <f t="shared" ca="1" si="1526"/>
        <v>-</v>
      </c>
      <c r="CB207" s="9"/>
      <c r="CC207" s="237" t="b">
        <f t="shared" ca="1" si="1571"/>
        <v>1</v>
      </c>
      <c r="CD207" s="237" t="b">
        <f t="shared" ca="1" si="1571"/>
        <v>1</v>
      </c>
      <c r="CE207" s="237" t="b">
        <f t="shared" ca="1" si="1571"/>
        <v>1</v>
      </c>
      <c r="CF207" s="12">
        <v>203</v>
      </c>
      <c r="CG207" s="144" t="b">
        <f t="shared" ref="CG207:CG209" ca="1" si="1607">NOT(CE207)</f>
        <v>0</v>
      </c>
      <c r="CH207" s="12" t="s">
        <v>34</v>
      </c>
      <c r="CI207" s="19" t="str">
        <f t="shared" ca="1" si="1527"/>
        <v>-</v>
      </c>
      <c r="CJ207" s="19" t="str">
        <f t="shared" ca="1" si="1527"/>
        <v>-</v>
      </c>
      <c r="CK207" s="19" t="str">
        <f t="shared" ca="1" si="1527"/>
        <v>-</v>
      </c>
      <c r="CL207" s="19">
        <f t="shared" ca="1" si="1527"/>
        <v>1</v>
      </c>
      <c r="CM207" s="19">
        <f t="shared" ca="1" si="1527"/>
        <v>1</v>
      </c>
      <c r="CN207" s="9"/>
      <c r="CO207" s="444">
        <f t="shared" ca="1" si="1528"/>
        <v>652</v>
      </c>
      <c r="CP207" s="444">
        <f t="shared" ca="1" si="1528"/>
        <v>686</v>
      </c>
      <c r="CQ207" s="444">
        <f t="shared" ca="1" si="1528"/>
        <v>721</v>
      </c>
      <c r="CR207" s="152">
        <f t="shared" ca="1" si="1529"/>
        <v>378</v>
      </c>
      <c r="CS207" s="152">
        <f t="shared" ca="1" si="1529"/>
        <v>413</v>
      </c>
      <c r="CT207" s="152">
        <f t="shared" ca="1" si="1529"/>
        <v>448</v>
      </c>
      <c r="CU207" s="19" t="str">
        <f t="shared" ca="1" si="1595"/>
        <v>-</v>
      </c>
      <c r="CV207" s="19" t="str">
        <f t="shared" ca="1" si="1595"/>
        <v>-</v>
      </c>
      <c r="CW207" s="19" t="str">
        <f t="shared" ca="1" si="1595"/>
        <v>-</v>
      </c>
      <c r="CX207" s="19" t="str">
        <f t="shared" ca="1" si="1595"/>
        <v>-</v>
      </c>
      <c r="CY207" s="19" t="str">
        <f t="shared" ca="1" si="1595"/>
        <v>-</v>
      </c>
      <c r="CZ207" s="19" t="b">
        <f t="shared" ca="1" si="1595"/>
        <v>1</v>
      </c>
      <c r="DA207" s="19">
        <f t="shared" ca="1" si="1595"/>
        <v>0</v>
      </c>
      <c r="DB207" s="19">
        <f t="shared" ca="1" si="1595"/>
        <v>0</v>
      </c>
      <c r="DC207" s="19">
        <f t="shared" ca="1" si="1595"/>
        <v>0</v>
      </c>
      <c r="DD207" s="19">
        <f t="shared" ca="1" si="1595"/>
        <v>0</v>
      </c>
      <c r="DE207" s="19">
        <f t="shared" ca="1" si="1595"/>
        <v>0</v>
      </c>
      <c r="DF207" s="19">
        <f t="shared" ca="1" si="1595"/>
        <v>0</v>
      </c>
      <c r="DG207" s="19">
        <f t="shared" ca="1" si="1595"/>
        <v>0</v>
      </c>
      <c r="DH207" s="19">
        <f t="shared" ca="1" si="1595"/>
        <v>0</v>
      </c>
      <c r="DI207" s="19">
        <f t="shared" ca="1" si="1595"/>
        <v>0</v>
      </c>
      <c r="DJ207" s="19">
        <f t="shared" ca="1" si="1595"/>
        <v>0</v>
      </c>
      <c r="DK207" s="19">
        <f t="shared" ca="1" si="1581"/>
        <v>0</v>
      </c>
      <c r="DL207" s="19">
        <f t="shared" ca="1" si="1581"/>
        <v>0</v>
      </c>
      <c r="DM207" s="19">
        <f t="shared" ca="1" si="1581"/>
        <v>1</v>
      </c>
      <c r="DN207" s="19">
        <f t="shared" ca="1" si="1581"/>
        <v>1</v>
      </c>
      <c r="DO207" s="19">
        <f t="shared" ca="1" si="1581"/>
        <v>0</v>
      </c>
      <c r="DP207" s="19" t="str">
        <f t="shared" ca="1" si="1581"/>
        <v>-</v>
      </c>
      <c r="DQ207" s="19" t="str">
        <f t="shared" ca="1" si="1581"/>
        <v>-</v>
      </c>
      <c r="DR207" s="19" t="str">
        <f t="shared" ca="1" si="1581"/>
        <v>-</v>
      </c>
      <c r="DS207" s="19" t="str">
        <f t="shared" ca="1" si="1581"/>
        <v>-</v>
      </c>
      <c r="DT207" s="19" t="str">
        <f t="shared" ca="1" si="1581"/>
        <v>-</v>
      </c>
      <c r="DU207" s="19">
        <f t="shared" ca="1" si="1581"/>
        <v>0</v>
      </c>
      <c r="DV207" s="19" t="str">
        <f t="shared" ca="1" si="1581"/>
        <v>-</v>
      </c>
      <c r="DW207" s="19" t="str">
        <f t="shared" ca="1" si="1581"/>
        <v>-</v>
      </c>
      <c r="DX207" s="19" t="str">
        <f t="shared" ca="1" si="1581"/>
        <v>-</v>
      </c>
      <c r="DY207" s="19" t="str">
        <f t="shared" ca="1" si="1581"/>
        <v>-</v>
      </c>
      <c r="DZ207" s="19" t="str">
        <f t="shared" ca="1" si="1581"/>
        <v>-</v>
      </c>
      <c r="EA207" s="19" t="str">
        <f t="shared" ca="1" si="1581"/>
        <v>-</v>
      </c>
      <c r="EB207" s="19" t="str">
        <f t="shared" ca="1" si="1581"/>
        <v>-</v>
      </c>
      <c r="EC207" s="19" t="str">
        <f t="shared" ca="1" si="1581"/>
        <v>-</v>
      </c>
      <c r="ED207" s="19">
        <f t="shared" ca="1" si="1581"/>
        <v>0</v>
      </c>
      <c r="EE207" s="444">
        <f t="shared" ca="1" si="1532"/>
        <v>0</v>
      </c>
      <c r="EF207" s="444">
        <f t="shared" ca="1" si="1532"/>
        <v>0</v>
      </c>
      <c r="EG207" s="124">
        <f t="shared" ca="1" si="1590"/>
        <v>0</v>
      </c>
      <c r="EH207" s="124">
        <f t="shared" ca="1" si="1590"/>
        <v>0</v>
      </c>
      <c r="EI207" s="124">
        <f t="shared" ca="1" si="1590"/>
        <v>0</v>
      </c>
      <c r="EJ207" s="124">
        <f t="shared" ca="1" si="1590"/>
        <v>0</v>
      </c>
      <c r="EK207" s="124">
        <f t="shared" ca="1" si="1590"/>
        <v>0</v>
      </c>
      <c r="EL207" s="124">
        <f t="shared" ca="1" si="1590"/>
        <v>0</v>
      </c>
      <c r="EM207" s="124">
        <f t="shared" ca="1" si="1590"/>
        <v>0</v>
      </c>
      <c r="EN207" s="124">
        <f t="shared" ca="1" si="1590"/>
        <v>0</v>
      </c>
      <c r="EO207" s="124">
        <f t="shared" ca="1" si="1590"/>
        <v>0</v>
      </c>
      <c r="EP207" s="124">
        <f t="shared" ca="1" si="1590"/>
        <v>0</v>
      </c>
      <c r="EQ207" s="124">
        <f t="shared" ca="1" si="1590"/>
        <v>0</v>
      </c>
      <c r="ER207" s="124">
        <f t="shared" ca="1" si="1590"/>
        <v>0</v>
      </c>
      <c r="ES207" s="124">
        <f t="shared" ca="1" si="1590"/>
        <v>0</v>
      </c>
      <c r="ET207" s="124">
        <f t="shared" ca="1" si="1590"/>
        <v>0</v>
      </c>
      <c r="EU207" s="124">
        <f t="shared" ca="1" si="1590"/>
        <v>0</v>
      </c>
      <c r="EV207" s="124">
        <f t="shared" ca="1" si="1590"/>
        <v>0</v>
      </c>
      <c r="EW207" s="124">
        <f t="shared" ca="1" si="1534"/>
        <v>0</v>
      </c>
      <c r="EX207" s="124">
        <f t="shared" ca="1" si="1534"/>
        <v>0</v>
      </c>
      <c r="EY207" s="554">
        <f t="shared" ca="1" si="1591"/>
        <v>0</v>
      </c>
      <c r="EZ207" s="554">
        <f t="shared" ca="1" si="1591"/>
        <v>0</v>
      </c>
      <c r="FA207" s="554">
        <f t="shared" ca="1" si="1591"/>
        <v>0</v>
      </c>
      <c r="FB207" s="125">
        <f t="shared" ca="1" si="1591"/>
        <v>0</v>
      </c>
      <c r="FC207" s="125">
        <f t="shared" ca="1" si="1591"/>
        <v>0</v>
      </c>
      <c r="FD207" s="125">
        <f t="shared" ca="1" si="1591"/>
        <v>0</v>
      </c>
      <c r="FE207" s="125">
        <f t="shared" ca="1" si="1591"/>
        <v>0</v>
      </c>
      <c r="FF207" s="125">
        <f t="shared" ca="1" si="1591"/>
        <v>0</v>
      </c>
      <c r="FG207" s="125">
        <f t="shared" ca="1" si="1591"/>
        <v>0</v>
      </c>
      <c r="FH207" s="125">
        <f t="shared" ca="1" si="1591"/>
        <v>0</v>
      </c>
      <c r="FI207" s="125">
        <f t="shared" ca="1" si="1591"/>
        <v>0</v>
      </c>
      <c r="FJ207" s="125">
        <f t="shared" ca="1" si="1591"/>
        <v>0</v>
      </c>
      <c r="FK207" s="125">
        <f t="shared" ca="1" si="1591"/>
        <v>0</v>
      </c>
      <c r="FL207" s="125">
        <f t="shared" ca="1" si="1591"/>
        <v>0</v>
      </c>
      <c r="FM207" s="125">
        <f t="shared" ca="1" si="1591"/>
        <v>0</v>
      </c>
      <c r="FN207" s="125">
        <f t="shared" ca="1" si="1591"/>
        <v>0</v>
      </c>
      <c r="FO207" s="124">
        <f t="shared" ca="1" si="1592"/>
        <v>0</v>
      </c>
      <c r="FP207" s="124">
        <f t="shared" ca="1" si="1592"/>
        <v>0</v>
      </c>
      <c r="FQ207" s="124">
        <f t="shared" ca="1" si="1592"/>
        <v>0</v>
      </c>
      <c r="FR207" s="124">
        <f t="shared" ca="1" si="1592"/>
        <v>0</v>
      </c>
      <c r="FS207" s="124">
        <f t="shared" ca="1" si="1592"/>
        <v>0</v>
      </c>
      <c r="FT207" s="124">
        <f t="shared" ca="1" si="1592"/>
        <v>0</v>
      </c>
      <c r="FU207" s="124">
        <f t="shared" ca="1" si="1592"/>
        <v>0</v>
      </c>
      <c r="FV207" s="124">
        <f t="shared" ca="1" si="1592"/>
        <v>0</v>
      </c>
      <c r="FW207" s="124">
        <f t="shared" ca="1" si="1592"/>
        <v>0</v>
      </c>
      <c r="FX207" s="124">
        <f t="shared" ca="1" si="1592"/>
        <v>0</v>
      </c>
      <c r="FY207" s="124">
        <f t="shared" ca="1" si="1592"/>
        <v>0</v>
      </c>
      <c r="FZ207" s="124">
        <f t="shared" ca="1" si="1592"/>
        <v>0</v>
      </c>
      <c r="GA207" s="124">
        <f t="shared" ca="1" si="1592"/>
        <v>0</v>
      </c>
      <c r="GB207" s="124">
        <f t="shared" ca="1" si="1592"/>
        <v>0</v>
      </c>
      <c r="GC207" s="124">
        <f t="shared" ca="1" si="1592"/>
        <v>0</v>
      </c>
      <c r="GD207" s="124">
        <f t="shared" ca="1" si="1592"/>
        <v>0</v>
      </c>
      <c r="GE207" s="124">
        <f t="shared" ca="1" si="1537"/>
        <v>0</v>
      </c>
      <c r="GF207" s="124">
        <f t="shared" ca="1" si="1537"/>
        <v>0</v>
      </c>
      <c r="GG207" s="554">
        <f t="shared" ca="1" si="1538"/>
        <v>0</v>
      </c>
      <c r="GH207" s="554">
        <f t="shared" ca="1" si="1538"/>
        <v>0</v>
      </c>
      <c r="GI207" s="554">
        <f t="shared" ca="1" si="1538"/>
        <v>0</v>
      </c>
      <c r="GJ207" s="125">
        <f t="shared" ca="1" si="1600"/>
        <v>0</v>
      </c>
      <c r="GK207" s="125">
        <f t="shared" ca="1" si="1600"/>
        <v>0</v>
      </c>
      <c r="GL207" s="125">
        <f t="shared" ca="1" si="1600"/>
        <v>0</v>
      </c>
      <c r="GM207" s="125">
        <f t="shared" ca="1" si="1600"/>
        <v>0</v>
      </c>
      <c r="GN207" s="125">
        <f t="shared" ca="1" si="1600"/>
        <v>0</v>
      </c>
      <c r="GO207" s="125">
        <f t="shared" ca="1" si="1600"/>
        <v>0</v>
      </c>
      <c r="GP207" s="125">
        <f t="shared" ca="1" si="1600"/>
        <v>0</v>
      </c>
      <c r="GQ207" s="125">
        <f t="shared" ca="1" si="1600"/>
        <v>0</v>
      </c>
      <c r="GR207" s="125">
        <f t="shared" ca="1" si="1600"/>
        <v>0</v>
      </c>
      <c r="GS207" s="125">
        <f t="shared" ca="1" si="1600"/>
        <v>0</v>
      </c>
      <c r="GT207" s="125">
        <f t="shared" ca="1" si="1600"/>
        <v>0</v>
      </c>
      <c r="GU207" s="125">
        <f t="shared" ca="1" si="1600"/>
        <v>0</v>
      </c>
      <c r="GV207" s="125">
        <f t="shared" ca="1" si="1600"/>
        <v>0</v>
      </c>
      <c r="GW207" s="124">
        <f t="shared" ca="1" si="1593"/>
        <v>0</v>
      </c>
      <c r="GX207" s="124">
        <f t="shared" ca="1" si="1593"/>
        <v>0</v>
      </c>
      <c r="GY207" s="124">
        <f t="shared" ca="1" si="1593"/>
        <v>0</v>
      </c>
      <c r="GZ207" s="124">
        <f t="shared" ca="1" si="1593"/>
        <v>0</v>
      </c>
      <c r="HA207" s="124">
        <f t="shared" ca="1" si="1593"/>
        <v>0</v>
      </c>
      <c r="HB207" s="124">
        <f t="shared" ca="1" si="1593"/>
        <v>0</v>
      </c>
      <c r="HC207" s="124">
        <f t="shared" ca="1" si="1593"/>
        <v>0</v>
      </c>
      <c r="HD207" s="124">
        <f t="shared" ca="1" si="1593"/>
        <v>0</v>
      </c>
      <c r="HE207" s="124">
        <f t="shared" ca="1" si="1593"/>
        <v>0</v>
      </c>
      <c r="HF207" s="124">
        <f t="shared" ca="1" si="1593"/>
        <v>0</v>
      </c>
      <c r="HG207" s="124">
        <f t="shared" ca="1" si="1593"/>
        <v>0</v>
      </c>
      <c r="HH207" s="124">
        <f t="shared" ca="1" si="1593"/>
        <v>0</v>
      </c>
      <c r="HI207" s="124">
        <f t="shared" ca="1" si="1593"/>
        <v>0</v>
      </c>
      <c r="HJ207" s="124">
        <f t="shared" ca="1" si="1593"/>
        <v>0</v>
      </c>
      <c r="HK207" s="124">
        <f t="shared" ca="1" si="1593"/>
        <v>0</v>
      </c>
      <c r="HL207" s="124">
        <f t="shared" ca="1" si="1593"/>
        <v>0</v>
      </c>
      <c r="HM207" s="124">
        <f t="shared" ca="1" si="1541"/>
        <v>0</v>
      </c>
      <c r="HN207" s="124">
        <f t="shared" ca="1" si="1541"/>
        <v>0</v>
      </c>
      <c r="HO207" s="554">
        <f t="shared" ca="1" si="1542"/>
        <v>0</v>
      </c>
      <c r="HP207" s="554">
        <f t="shared" ca="1" si="1542"/>
        <v>0</v>
      </c>
      <c r="HQ207" s="554">
        <f t="shared" ca="1" si="1542"/>
        <v>0</v>
      </c>
      <c r="HR207" s="125">
        <f t="shared" ca="1" si="1601"/>
        <v>0</v>
      </c>
      <c r="HS207" s="125">
        <f t="shared" ca="1" si="1601"/>
        <v>0</v>
      </c>
      <c r="HT207" s="125">
        <f t="shared" ca="1" si="1601"/>
        <v>0</v>
      </c>
      <c r="HU207" s="125">
        <f t="shared" ca="1" si="1601"/>
        <v>0</v>
      </c>
      <c r="HV207" s="125">
        <f t="shared" ca="1" si="1601"/>
        <v>0</v>
      </c>
      <c r="HW207" s="125">
        <f t="shared" ca="1" si="1601"/>
        <v>0</v>
      </c>
      <c r="HX207" s="125">
        <f t="shared" ca="1" si="1601"/>
        <v>0</v>
      </c>
      <c r="HY207" s="125">
        <f t="shared" ca="1" si="1601"/>
        <v>0</v>
      </c>
      <c r="HZ207" s="125">
        <f t="shared" ca="1" si="1601"/>
        <v>0</v>
      </c>
      <c r="IA207" s="125">
        <f t="shared" ca="1" si="1601"/>
        <v>0</v>
      </c>
      <c r="IB207" s="125">
        <f t="shared" ca="1" si="1601"/>
        <v>0</v>
      </c>
      <c r="IC207" s="125">
        <f t="shared" ca="1" si="1601"/>
        <v>0</v>
      </c>
      <c r="ID207" s="125">
        <f t="shared" ca="1" si="1601"/>
        <v>0</v>
      </c>
      <c r="IE207" s="5">
        <f t="shared" ca="1" si="1544"/>
        <v>67</v>
      </c>
      <c r="IF207" s="9"/>
      <c r="IG207" s="5">
        <f t="shared" ca="1" si="1545"/>
        <v>1</v>
      </c>
      <c r="IH207" s="5" t="b">
        <f t="shared" ca="1" si="1545"/>
        <v>0</v>
      </c>
      <c r="II207" s="19">
        <f t="shared" ca="1" si="1546"/>
        <v>0</v>
      </c>
      <c r="IJ207" s="5">
        <f t="shared" ca="1" si="1545"/>
        <v>55</v>
      </c>
      <c r="IK207" s="5" cm="1">
        <f t="array" ref="IK207">INDEX(i.pi_yatf,$X207+1,IK$7)</f>
        <v>1</v>
      </c>
      <c r="IL207" s="19">
        <f t="shared" ca="1" si="1604"/>
        <v>0</v>
      </c>
      <c r="IM207" s="19">
        <f t="shared" ca="1" si="1604"/>
        <v>0</v>
      </c>
      <c r="IN207" s="19">
        <f t="shared" ca="1" si="1604"/>
        <v>0</v>
      </c>
      <c r="IO207" s="19">
        <f t="shared" ca="1" si="1604"/>
        <v>0</v>
      </c>
      <c r="IP207" s="19">
        <f t="shared" ca="1" si="1604"/>
        <v>0</v>
      </c>
      <c r="IQ207" s="19">
        <f t="shared" ca="1" si="1604"/>
        <v>0</v>
      </c>
      <c r="IR207" s="19">
        <f t="shared" ca="1" si="1604"/>
        <v>0</v>
      </c>
      <c r="IS207" s="19">
        <f t="shared" ca="1" si="1604"/>
        <v>0</v>
      </c>
      <c r="IT207" s="19">
        <f t="shared" ca="1" si="1604"/>
        <v>0</v>
      </c>
      <c r="IU207" s="19">
        <f t="shared" ca="1" si="1604"/>
        <v>0</v>
      </c>
      <c r="IV207" s="19">
        <f t="shared" ca="1" si="1604"/>
        <v>0</v>
      </c>
      <c r="IW207" s="19">
        <f t="shared" ca="1" si="1604"/>
        <v>0</v>
      </c>
      <c r="IX207" s="19">
        <f t="shared" ca="1" si="1604"/>
        <v>0</v>
      </c>
      <c r="IY207" s="19">
        <f t="shared" ca="1" si="1604"/>
        <v>0</v>
      </c>
      <c r="IZ207" s="19">
        <f t="shared" ca="1" si="1604"/>
        <v>0</v>
      </c>
      <c r="JA207" s="19">
        <f t="shared" ca="1" si="1604"/>
        <v>0</v>
      </c>
      <c r="JB207" s="19">
        <f t="shared" ca="1" si="1604"/>
        <v>0</v>
      </c>
      <c r="JC207" s="19">
        <f t="shared" ca="1" si="1604"/>
        <v>0</v>
      </c>
      <c r="JD207" s="19">
        <f t="shared" ca="1" si="1604"/>
        <v>0</v>
      </c>
      <c r="JE207" s="19">
        <f t="shared" ca="1" si="1604"/>
        <v>0</v>
      </c>
      <c r="JF207" s="19">
        <f t="shared" ca="1" si="1604"/>
        <v>0</v>
      </c>
      <c r="JG207" s="19">
        <f t="shared" ca="1" si="1604"/>
        <v>1</v>
      </c>
      <c r="JH207" s="19">
        <f t="shared" ca="1" si="1604"/>
        <v>0</v>
      </c>
      <c r="JI207" s="19">
        <f t="shared" ca="1" si="1604"/>
        <v>1</v>
      </c>
      <c r="JJ207" s="9"/>
      <c r="JK207" s="5" t="b">
        <f t="shared" ca="1" si="1548"/>
        <v>0</v>
      </c>
      <c r="JL207" s="477" t="b">
        <v>0</v>
      </c>
      <c r="JM207" s="477">
        <v>12</v>
      </c>
      <c r="JN207" s="5" t="b">
        <f t="shared" ca="1" si="1549"/>
        <v>0</v>
      </c>
      <c r="JO207" s="5" t="b">
        <f t="shared" ca="1" si="1549"/>
        <v>0</v>
      </c>
      <c r="JP207" s="5" t="b">
        <f t="shared" ca="1" si="1549"/>
        <v>1</v>
      </c>
      <c r="JQ207" s="144">
        <f t="shared" ca="1" si="1550"/>
        <v>1</v>
      </c>
      <c r="JR207" s="144">
        <f t="shared" ca="1" si="1550"/>
        <v>1</v>
      </c>
      <c r="JS207" s="5" t="b">
        <f t="shared" ca="1" si="1551"/>
        <v>0</v>
      </c>
      <c r="JT207" s="5" t="b">
        <f t="shared" ca="1" si="1551"/>
        <v>1</v>
      </c>
      <c r="JU207" s="5" t="b">
        <f t="shared" ca="1" si="1551"/>
        <v>1</v>
      </c>
      <c r="JV207" s="5" t="b">
        <f t="shared" ca="1" si="1551"/>
        <v>0</v>
      </c>
      <c r="JW207" s="5">
        <f t="shared" ca="1" si="1552"/>
        <v>1</v>
      </c>
      <c r="JX207" s="5">
        <f t="shared" ca="1" si="1552"/>
        <v>0</v>
      </c>
      <c r="JY207" s="5" t="b">
        <f t="shared" ca="1" si="1553"/>
        <v>0</v>
      </c>
      <c r="JZ207" s="5" t="str" cm="1">
        <f t="array" aca="1" ref="JZ207" ca="1">IF(OR(KA207:KH207&lt;&gt;"-"),TRUE,"-")</f>
        <v>-</v>
      </c>
      <c r="KA207" s="19" t="str">
        <f t="shared" ca="1" si="1554"/>
        <v>-</v>
      </c>
      <c r="KB207" s="19" t="str">
        <f t="shared" ca="1" si="1554"/>
        <v>-</v>
      </c>
      <c r="KC207" s="19" t="str">
        <f t="shared" ca="1" si="1554"/>
        <v>-</v>
      </c>
      <c r="KD207" s="19" t="str">
        <f t="shared" ca="1" si="1554"/>
        <v>-</v>
      </c>
      <c r="KE207" s="19" t="str">
        <f t="shared" ca="1" si="1554"/>
        <v>-</v>
      </c>
      <c r="KF207" s="19" t="str">
        <f t="shared" ca="1" si="1554"/>
        <v>-</v>
      </c>
      <c r="KG207" s="19" t="str">
        <f t="shared" ca="1" si="1554"/>
        <v>-</v>
      </c>
      <c r="KH207" s="19" t="str">
        <f t="shared" ca="1" si="1554"/>
        <v>-</v>
      </c>
      <c r="KI207" s="5" t="b">
        <f t="array" aca="1" ref="KI207" ca="1">IF(OR(KJ207:KP207&lt;&gt;"-"),TRUE,"-")</f>
        <v>1</v>
      </c>
      <c r="KJ207" s="19">
        <f t="shared" ca="1" si="1555"/>
        <v>0</v>
      </c>
      <c r="KK207" s="19" t="str">
        <f t="shared" ca="1" si="1555"/>
        <v>-</v>
      </c>
      <c r="KL207" s="19">
        <f t="shared" ca="1" si="1555"/>
        <v>999999</v>
      </c>
      <c r="KM207" s="19">
        <f t="shared" ca="1" si="1555"/>
        <v>999999</v>
      </c>
      <c r="KN207" s="19">
        <f t="shared" ca="1" si="1555"/>
        <v>999999</v>
      </c>
      <c r="KO207" s="19">
        <f t="shared" ca="1" si="1555"/>
        <v>999999</v>
      </c>
      <c r="KP207" s="19">
        <f t="shared" ca="1" si="1555"/>
        <v>999999</v>
      </c>
      <c r="KQ207" s="19" t="str">
        <f t="shared" ca="1" si="1555"/>
        <v>-</v>
      </c>
      <c r="KR207" s="19" t="str">
        <f t="shared" ca="1" si="1555"/>
        <v>-</v>
      </c>
      <c r="KS207" s="19" t="str">
        <f t="shared" ca="1" si="1555"/>
        <v>-</v>
      </c>
      <c r="KT207" s="19" t="b">
        <f t="shared" ca="1" si="1556"/>
        <v>1</v>
      </c>
      <c r="KU207" s="19">
        <f t="shared" ca="1" si="1556"/>
        <v>0</v>
      </c>
      <c r="KV207" s="5" t="str">
        <f t="shared" ca="1" si="1557"/>
        <v>-</v>
      </c>
      <c r="KW207" s="5" t="str">
        <f t="shared" ca="1" si="1557"/>
        <v>-</v>
      </c>
      <c r="KX207" s="5" t="str">
        <f t="shared" ca="1" si="1557"/>
        <v>-</v>
      </c>
      <c r="KY207" s="5" t="str">
        <f t="shared" ca="1" si="1557"/>
        <v>-</v>
      </c>
      <c r="KZ207" s="19" t="str">
        <f t="shared" ca="1" si="1558"/>
        <v>-</v>
      </c>
      <c r="LA207" s="19" t="str">
        <f t="shared" ca="1" si="1558"/>
        <v>-</v>
      </c>
      <c r="LB207" s="19" t="str">
        <f t="shared" ca="1" si="1558"/>
        <v>-</v>
      </c>
      <c r="LC207" s="19" t="str">
        <f t="shared" ca="1" si="1558"/>
        <v>-</v>
      </c>
      <c r="LD207" s="19" t="str">
        <f t="shared" ca="1" si="1558"/>
        <v>-</v>
      </c>
      <c r="LE207" s="19" t="str">
        <f t="shared" ca="1" si="1558"/>
        <v>-</v>
      </c>
      <c r="LF207" s="19" t="str">
        <f t="shared" ca="1" si="1558"/>
        <v>-</v>
      </c>
      <c r="LG207" s="5" t="str">
        <f t="shared" ca="1" si="1559"/>
        <v>-</v>
      </c>
      <c r="LH207" s="5">
        <f t="shared" ca="1" si="1559"/>
        <v>500</v>
      </c>
      <c r="LI207" s="5">
        <f t="shared" ca="1" si="1559"/>
        <v>500</v>
      </c>
      <c r="LJ207" s="5" t="str">
        <f t="shared" ca="1" si="1559"/>
        <v>-</v>
      </c>
      <c r="LK207" s="5" t="str" cm="1">
        <f t="array" aca="1" ref="LK207" ca="1">INDEX(i.meatgrid,$Q207,LK$7)</f>
        <v>-</v>
      </c>
      <c r="LL207" s="5" t="str">
        <f t="shared" ca="1" si="1559"/>
        <v>-</v>
      </c>
      <c r="LM207" s="5">
        <f t="shared" ca="1" si="1560"/>
        <v>1</v>
      </c>
      <c r="LN207" s="9"/>
      <c r="LO207" s="19">
        <f t="shared" ca="1" si="1558"/>
        <v>70</v>
      </c>
      <c r="LP207" s="19">
        <f t="shared" ca="1" si="1561"/>
        <v>50</v>
      </c>
      <c r="LQ207" s="19">
        <f t="shared" ca="1" si="1561"/>
        <v>80</v>
      </c>
      <c r="LR207" s="19">
        <f t="shared" ca="1" si="1561"/>
        <v>50</v>
      </c>
      <c r="LS207" s="5" t="b" cm="1">
        <f t="array" aca="1" ref="LS207" ca="1">INDEX(i.meatgrid,$Q207,LS$7)</f>
        <v>0</v>
      </c>
      <c r="LT207" s="5" t="b" cm="1">
        <f t="array" aca="1" ref="LT207" ca="1">INDEX(i.meatgrid,$Q207,LT$7)</f>
        <v>0</v>
      </c>
      <c r="LU207" s="5" t="str" cm="1">
        <f t="array" aca="1" ref="LU207" ca="1">INDEX(i.meatgrid,$Q207,LU$7)</f>
        <v>-</v>
      </c>
      <c r="LV207" s="5" t="str" cm="1">
        <f t="array" aca="1" ref="LV207" ca="1">INDEX(i.meatgrid,$Q207,LV$7)</f>
        <v>-</v>
      </c>
      <c r="LW207" s="5">
        <f t="shared" si="1562"/>
        <v>1</v>
      </c>
      <c r="LX207" s="5">
        <f t="shared" si="1563"/>
        <v>1</v>
      </c>
      <c r="LY207" s="5" cm="1">
        <f t="array" aca="1" ref="LY207" ca="1">INDEX(i.meatgrid,$Q207,LY$7)</f>
        <v>0</v>
      </c>
      <c r="LZ207" s="5" cm="1">
        <f t="array" aca="1" ref="LZ207" ca="1">INDEX(i.meatgrid,$Q207,LZ$7)</f>
        <v>0</v>
      </c>
      <c r="MA207" s="5" cm="1">
        <f t="array" aca="1" ref="MA207" ca="1">INDEX(i.meatgrid,$Q207,MA$7)</f>
        <v>0</v>
      </c>
      <c r="MB207" s="5" cm="1">
        <f t="array" aca="1" ref="MB207" ca="1">INDEX(i.meatgrid,$Q207,MB$7)</f>
        <v>0</v>
      </c>
      <c r="MC207" s="5" cm="1">
        <f t="array" aca="1" ref="MC207" ca="1">INDEX(i.meatgrid,$Q207,MC$7)</f>
        <v>1</v>
      </c>
      <c r="MD207" s="5" cm="1">
        <f t="array" aca="1" ref="MD207" ca="1">INDEX(i.meatgrid,$Q207,MD$7)</f>
        <v>1</v>
      </c>
      <c r="ME207" s="5" cm="1">
        <f t="array" aca="1" ref="ME207" ca="1">INDEX(i.meatgrid,$Q207,ME$7)</f>
        <v>1</v>
      </c>
      <c r="MF207" s="5" cm="1">
        <f t="array" aca="1" ref="MF207" ca="1">INDEX(i.meatgrid,$Q207,MF$7)</f>
        <v>1</v>
      </c>
      <c r="MG207" s="5">
        <f t="shared" si="1564"/>
        <v>1</v>
      </c>
      <c r="MH207" s="9"/>
      <c r="MI207" s="19" t="b">
        <f t="shared" ca="1" si="1594"/>
        <v>0</v>
      </c>
      <c r="MJ207" s="19" t="b">
        <f t="shared" ca="1" si="1594"/>
        <v>0</v>
      </c>
      <c r="MK207" s="19">
        <f t="shared" ca="1" si="1594"/>
        <v>1</v>
      </c>
      <c r="ML207" s="19">
        <f t="shared" ca="1" si="1594"/>
        <v>0.75</v>
      </c>
      <c r="MM207" s="19">
        <f t="shared" ca="1" si="1594"/>
        <v>0.75</v>
      </c>
      <c r="MN207" s="19">
        <f t="shared" ca="1" si="1594"/>
        <v>0.8</v>
      </c>
      <c r="MO207" s="19">
        <f t="shared" ca="1" si="1594"/>
        <v>0.82499999999999996</v>
      </c>
      <c r="MP207" s="19">
        <f t="shared" ca="1" si="1594"/>
        <v>0.875</v>
      </c>
      <c r="MQ207" s="19">
        <f t="shared" ca="1" si="1594"/>
        <v>0.9</v>
      </c>
      <c r="MR207" s="19">
        <f t="shared" ca="1" si="1594"/>
        <v>1</v>
      </c>
      <c r="MS207" s="19">
        <f t="shared" ca="1" si="1594"/>
        <v>0.875</v>
      </c>
      <c r="MT207" s="19" t="b">
        <f t="shared" ca="1" si="1594"/>
        <v>1</v>
      </c>
      <c r="MU207" s="19">
        <f t="shared" ca="1" si="1594"/>
        <v>74.989999999999995</v>
      </c>
      <c r="MV207" s="19" t="str">
        <f t="shared" ca="1" si="1594"/>
        <v>-</v>
      </c>
      <c r="MW207" s="19" t="str">
        <f t="shared" ca="1" si="1594"/>
        <v>-</v>
      </c>
      <c r="MX207" s="19" t="str">
        <f t="shared" ca="1" si="1594"/>
        <v>-</v>
      </c>
      <c r="MY207" s="19" t="str">
        <f t="shared" ca="1" si="1576"/>
        <v>-</v>
      </c>
      <c r="MZ207" s="19" t="str">
        <f t="shared" ca="1" si="1576"/>
        <v>-</v>
      </c>
      <c r="NA207" s="19" t="str">
        <f t="shared" ca="1" si="1576"/>
        <v>-</v>
      </c>
      <c r="NB207" s="19" t="str">
        <f t="shared" ca="1" si="1573"/>
        <v>-</v>
      </c>
      <c r="NC207" s="19">
        <f t="shared" ca="1" si="1573"/>
        <v>36.99</v>
      </c>
      <c r="ND207" s="19">
        <f t="shared" ca="1" si="1573"/>
        <v>36.99</v>
      </c>
      <c r="NE207" s="19" t="str">
        <f t="shared" ca="1" si="1573"/>
        <v>-</v>
      </c>
      <c r="NF207" s="19" t="str">
        <f t="shared" ca="1" si="1573"/>
        <v>-</v>
      </c>
      <c r="NG207" s="19" t="str">
        <f t="shared" ca="1" si="1573"/>
        <v>-</v>
      </c>
      <c r="NH207" s="19" t="str">
        <f t="shared" ca="1" si="1573"/>
        <v>-</v>
      </c>
      <c r="NI207" s="19" t="str">
        <f t="shared" ca="1" si="1573"/>
        <v>-</v>
      </c>
      <c r="NJ207" s="19">
        <f t="shared" ca="1" si="1573"/>
        <v>49.99</v>
      </c>
      <c r="NK207" s="19">
        <f t="shared" ca="1" si="1573"/>
        <v>49.99</v>
      </c>
      <c r="NL207" s="19">
        <f t="shared" ca="1" si="1573"/>
        <v>49.99</v>
      </c>
      <c r="NM207" s="19">
        <f t="shared" ca="1" si="1573"/>
        <v>49.99</v>
      </c>
      <c r="NN207" s="19">
        <f t="shared" ca="1" si="1573"/>
        <v>49.99</v>
      </c>
      <c r="NO207" s="19">
        <f t="shared" ca="1" si="1573"/>
        <v>49.99</v>
      </c>
      <c r="NP207" s="19">
        <f t="shared" ca="1" si="1573"/>
        <v>49.99</v>
      </c>
      <c r="NQ207" s="19">
        <f t="shared" ca="1" si="1573"/>
        <v>49.99</v>
      </c>
      <c r="NR207" s="19">
        <f t="shared" ca="1" si="1605"/>
        <v>412.99</v>
      </c>
      <c r="NS207" s="19">
        <f t="shared" ca="1" si="1605"/>
        <v>412.99</v>
      </c>
      <c r="NT207" s="19" t="str">
        <f t="shared" ca="1" si="1605"/>
        <v>-</v>
      </c>
      <c r="NU207" s="19" t="str">
        <f t="shared" ca="1" si="1605"/>
        <v>-</v>
      </c>
      <c r="NV207" s="19" t="str">
        <f t="shared" ca="1" si="1605"/>
        <v>-</v>
      </c>
      <c r="NW207" s="19" t="str">
        <f t="shared" ca="1" si="1605"/>
        <v>-</v>
      </c>
      <c r="NX207" s="19" t="str">
        <f t="shared" ca="1" si="1605"/>
        <v>-</v>
      </c>
      <c r="NY207" s="19">
        <f t="shared" ca="1" si="1605"/>
        <v>6.8900000000000006</v>
      </c>
      <c r="NZ207" s="19">
        <f t="shared" ca="1" si="1605"/>
        <v>6.8900000000000006</v>
      </c>
      <c r="OA207" s="19">
        <f t="shared" ca="1" si="1605"/>
        <v>6.8900000000000006</v>
      </c>
      <c r="OB207" s="19">
        <f t="shared" ca="1" si="1605"/>
        <v>6.8900000000000006</v>
      </c>
      <c r="OC207" s="19">
        <f t="shared" ca="1" si="1605"/>
        <v>6.8900000000000006</v>
      </c>
      <c r="OD207" s="19">
        <f t="shared" ca="1" si="1605"/>
        <v>6.8900000000000006</v>
      </c>
      <c r="OE207" s="19">
        <f t="shared" ca="1" si="1605"/>
        <v>6.8900000000000006</v>
      </c>
      <c r="OF207" s="19">
        <f t="shared" ca="1" si="1605"/>
        <v>6.8900000000000006</v>
      </c>
      <c r="OG207" s="19">
        <f t="shared" ca="1" si="1605"/>
        <v>346.99</v>
      </c>
      <c r="OH207" s="19">
        <f t="shared" ca="1" si="1575"/>
        <v>346.99</v>
      </c>
      <c r="OI207" s="19" t="str">
        <f t="shared" ca="1" si="1575"/>
        <v>-</v>
      </c>
      <c r="OJ207" s="19" t="str">
        <f t="shared" ca="1" si="1575"/>
        <v>-</v>
      </c>
      <c r="OK207" s="19" t="str">
        <f t="shared" ca="1" si="1575"/>
        <v>-</v>
      </c>
      <c r="OL207" s="19" t="str">
        <f t="shared" ca="1" si="1575"/>
        <v>-</v>
      </c>
      <c r="OM207" s="19" t="str">
        <f t="shared" ca="1" si="1575"/>
        <v>-</v>
      </c>
      <c r="ON207" s="19">
        <f t="shared" ca="1" si="1575"/>
        <v>0</v>
      </c>
      <c r="OO207" s="24">
        <v>0</v>
      </c>
    </row>
    <row r="208" spans="1:405" outlineLevel="1">
      <c r="A208" s="21">
        <f t="shared" si="158"/>
        <v>203</v>
      </c>
      <c r="B208" s="21">
        <f t="shared" si="1567"/>
        <v>19</v>
      </c>
      <c r="C208">
        <v>112</v>
      </c>
      <c r="D208" s="144" t="str">
        <f t="shared" ca="1" si="1512"/>
        <v>GSM</v>
      </c>
      <c r="E208" t="b">
        <v>0</v>
      </c>
      <c r="F208" t="b">
        <v>0</v>
      </c>
      <c r="G208" t="b">
        <f t="shared" si="1606"/>
        <v>0</v>
      </c>
      <c r="H208" s="237">
        <f t="shared" ca="1" si="1569"/>
        <v>2</v>
      </c>
      <c r="I208" s="237">
        <f t="shared" ca="1" si="1569"/>
        <v>1</v>
      </c>
      <c r="J208" s="237" t="str">
        <f t="shared" ca="1" si="1569"/>
        <v/>
      </c>
      <c r="K208" s="237">
        <f t="shared" ca="1" si="1569"/>
        <v>2</v>
      </c>
      <c r="L208" s="237">
        <f t="shared" ca="1" si="1569"/>
        <v>2</v>
      </c>
      <c r="M208" s="237">
        <f t="shared" ca="1" si="1569"/>
        <v>2</v>
      </c>
      <c r="N208" s="237">
        <f t="shared" ca="1" si="1569"/>
        <v>3</v>
      </c>
      <c r="O208" s="237">
        <f t="shared" ca="1" si="1570"/>
        <v>1</v>
      </c>
      <c r="P208" s="237">
        <f t="shared" ca="1" si="1570"/>
        <v>1</v>
      </c>
      <c r="Q208" s="237">
        <f t="shared" ca="1" si="1570"/>
        <v>2</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513"/>
        <v>2</v>
      </c>
      <c r="AH208" s="5">
        <f t="shared" ca="1" si="1513"/>
        <v>0</v>
      </c>
      <c r="AI208" s="5">
        <f t="shared" ca="1" si="1514"/>
        <v>1</v>
      </c>
      <c r="AJ208" s="218"/>
      <c r="AK208" s="218"/>
      <c r="AL208" s="366" t="str">
        <f ca="1">TEXT(LEFT(OFFSET(AL208,-1,0),5)+1,"00000")&amp;MID(OFFSET(AL208,-1,0),6,FIND(" ",OFFSET(AL208,-1,0),7)-5)
&amp; $D208           &amp; " Day"&amp;INDEX(i.DOY,$N208,1)              &amp; IF($IG208=0," FWM","")&amp;IF($IG208=1," MWM","")&amp;IF($IG208=5," Mat","")&amp;IF($IH208=TRUE,"&amp;BBT","    ")
&amp;INDEX(DataMaster!$B$98:$B$104,$Q208,0)    &amp;IF(JL208," SR"&amp;JM208,"")&amp; " WP"&amp;TEXT($LW208*100,"000p")           &amp; " MP"&amp;TEXT($LX208*100,"000p")           &amp; " GP"&amp;TEXT($MG208*100,"000p")
&amp; " (F"&amp;3+COUNTIF($CV208:$CY208,TRUE)&amp;3&amp;"N"&amp;$DM208&amp;$DN208&amp;")"</f>
        <v>00019 DSP_ashley_lw GSM Day204 MWM    Only export SR12 WP100p MP075p GP100p (F33N11)</v>
      </c>
      <c r="AM208" s="9" t="str">
        <f ca="1">IF(COUNTIF(AL$5:AL208,AL208)=1,"-","Dup")</f>
        <v>-</v>
      </c>
      <c r="AN208" s="9"/>
      <c r="AO208" s="12" t="b">
        <v>1</v>
      </c>
      <c r="AP208" s="12" t="b">
        <v>1</v>
      </c>
      <c r="AQ208" s="12" t="b">
        <v>1</v>
      </c>
      <c r="AR208" s="12" t="b">
        <v>1</v>
      </c>
      <c r="AS208" s="12" t="b">
        <v>1</v>
      </c>
      <c r="AT208" s="12" t="b">
        <v>1</v>
      </c>
      <c r="AU208" s="12" t="b">
        <v>1</v>
      </c>
      <c r="AV208" s="12" t="b">
        <v>1</v>
      </c>
      <c r="AW208" s="9"/>
      <c r="AX208" s="5" t="b">
        <f t="shared" ca="1" si="1515"/>
        <v>0</v>
      </c>
      <c r="AY208" s="5" t="str">
        <f t="shared" ca="1" si="1515"/>
        <v>-</v>
      </c>
      <c r="AZ208" s="5" t="b">
        <f t="shared" ca="1" si="1515"/>
        <v>0</v>
      </c>
      <c r="BA208" s="5" t="b">
        <f t="shared" ca="1" si="1515"/>
        <v>1</v>
      </c>
      <c r="BB208" s="5" t="b">
        <f t="shared" ca="1" si="1515"/>
        <v>1</v>
      </c>
      <c r="BC208" s="144">
        <f t="shared" ca="1" si="1515"/>
        <v>0</v>
      </c>
      <c r="BD208" s="19" t="b">
        <f t="shared" ca="1" si="1516"/>
        <v>1</v>
      </c>
      <c r="BE208" s="9"/>
      <c r="BF208" s="5" t="str">
        <f t="shared" ca="1" si="1517"/>
        <v>-</v>
      </c>
      <c r="BG208" s="19" t="str">
        <f t="shared" ca="1" si="1518"/>
        <v>-</v>
      </c>
      <c r="BH208" s="19" t="str">
        <f t="shared" ca="1" si="1518"/>
        <v>-</v>
      </c>
      <c r="BI208" s="19" t="str">
        <f t="shared" ca="1" si="1518"/>
        <v>-</v>
      </c>
      <c r="BJ208" s="5" t="str">
        <f t="shared" ca="1" si="1519"/>
        <v>-</v>
      </c>
      <c r="BK208" s="19" t="str">
        <f t="shared" ca="1" si="1520"/>
        <v>-</v>
      </c>
      <c r="BL208" s="5" t="str">
        <f t="shared" ca="1" si="1521"/>
        <v>-</v>
      </c>
      <c r="BM208" s="19" t="str">
        <f t="shared" ca="1" si="1522"/>
        <v>-</v>
      </c>
      <c r="BN208" s="19" t="str">
        <f t="shared" ca="1" si="1522"/>
        <v>-</v>
      </c>
      <c r="BO208" s="19" t="str">
        <f t="shared" ca="1" si="1522"/>
        <v>-</v>
      </c>
      <c r="BP208" s="5" t="str">
        <f t="shared" ca="1" si="1523"/>
        <v>-</v>
      </c>
      <c r="BQ208" s="9"/>
      <c r="BR208" s="5" t="b">
        <f t="shared" ca="1" si="1524"/>
        <v>0</v>
      </c>
      <c r="BS208" s="5" t="str">
        <f t="shared" ca="1" si="1525"/>
        <v>-</v>
      </c>
      <c r="BT208" s="5" t="str">
        <f t="shared" ca="1" si="1526"/>
        <v>-</v>
      </c>
      <c r="BU208" s="5" t="str">
        <f t="shared" ca="1" si="1526"/>
        <v>-</v>
      </c>
      <c r="BV208" s="5" t="str">
        <f t="shared" ca="1" si="1526"/>
        <v>-</v>
      </c>
      <c r="BW208" s="5" t="str">
        <f t="shared" ca="1" si="1526"/>
        <v>-</v>
      </c>
      <c r="BX208" s="5" t="str">
        <f t="shared" ca="1" si="1526"/>
        <v>-</v>
      </c>
      <c r="BY208" s="5" t="str">
        <f t="shared" ca="1" si="1526"/>
        <v>-</v>
      </c>
      <c r="BZ208" s="5" t="str">
        <f t="shared" ca="1" si="1526"/>
        <v>-</v>
      </c>
      <c r="CA208" s="5" t="str">
        <f t="shared" ca="1" si="1526"/>
        <v>-</v>
      </c>
      <c r="CB208" s="9"/>
      <c r="CC208" s="237" t="b">
        <f t="shared" ca="1" si="1571"/>
        <v>1</v>
      </c>
      <c r="CD208" s="237" t="b">
        <f t="shared" ca="1" si="1571"/>
        <v>1</v>
      </c>
      <c r="CE208" s="237" t="b">
        <f t="shared" ca="1" si="1571"/>
        <v>1</v>
      </c>
      <c r="CF208" s="12">
        <v>203</v>
      </c>
      <c r="CG208" s="144" t="b">
        <f t="shared" ca="1" si="1607"/>
        <v>0</v>
      </c>
      <c r="CH208" s="12" t="s">
        <v>34</v>
      </c>
      <c r="CI208" s="19" t="str">
        <f t="shared" ca="1" si="1527"/>
        <v>-</v>
      </c>
      <c r="CJ208" s="19" t="str">
        <f t="shared" ca="1" si="1527"/>
        <v>-</v>
      </c>
      <c r="CK208" s="19" t="str">
        <f t="shared" ca="1" si="1527"/>
        <v>-</v>
      </c>
      <c r="CL208" s="19">
        <f t="shared" ca="1" si="1527"/>
        <v>1</v>
      </c>
      <c r="CM208" s="19">
        <f t="shared" ca="1" si="1527"/>
        <v>1</v>
      </c>
      <c r="CN208" s="9"/>
      <c r="CO208" s="444">
        <f t="shared" ca="1" si="1528"/>
        <v>652</v>
      </c>
      <c r="CP208" s="444">
        <f t="shared" ca="1" si="1528"/>
        <v>686</v>
      </c>
      <c r="CQ208" s="444">
        <f t="shared" ca="1" si="1528"/>
        <v>721</v>
      </c>
      <c r="CR208" s="152">
        <f t="shared" ca="1" si="1529"/>
        <v>378</v>
      </c>
      <c r="CS208" s="152">
        <f t="shared" ca="1" si="1529"/>
        <v>413</v>
      </c>
      <c r="CT208" s="152">
        <f t="shared" ca="1" si="1529"/>
        <v>448</v>
      </c>
      <c r="CU208" s="19" t="str">
        <f t="shared" ca="1" si="1595"/>
        <v>-</v>
      </c>
      <c r="CV208" s="19" t="str">
        <f t="shared" ca="1" si="1595"/>
        <v>-</v>
      </c>
      <c r="CW208" s="19" t="str">
        <f t="shared" ca="1" si="1595"/>
        <v>-</v>
      </c>
      <c r="CX208" s="19" t="str">
        <f t="shared" ca="1" si="1595"/>
        <v>-</v>
      </c>
      <c r="CY208" s="19" t="str">
        <f t="shared" ca="1" si="1595"/>
        <v>-</v>
      </c>
      <c r="CZ208" s="19" t="b">
        <f t="shared" ca="1" si="1595"/>
        <v>1</v>
      </c>
      <c r="DA208" s="19">
        <f t="shared" ca="1" si="1595"/>
        <v>0</v>
      </c>
      <c r="DB208" s="19">
        <f t="shared" ca="1" si="1595"/>
        <v>0</v>
      </c>
      <c r="DC208" s="19">
        <f t="shared" ca="1" si="1595"/>
        <v>0</v>
      </c>
      <c r="DD208" s="19">
        <f t="shared" ca="1" si="1595"/>
        <v>0</v>
      </c>
      <c r="DE208" s="19">
        <f t="shared" ca="1" si="1595"/>
        <v>0</v>
      </c>
      <c r="DF208" s="19">
        <f t="shared" ca="1" si="1595"/>
        <v>0</v>
      </c>
      <c r="DG208" s="19">
        <f t="shared" ca="1" si="1595"/>
        <v>0</v>
      </c>
      <c r="DH208" s="19">
        <f t="shared" ca="1" si="1595"/>
        <v>0</v>
      </c>
      <c r="DI208" s="19">
        <f t="shared" ca="1" si="1595"/>
        <v>0</v>
      </c>
      <c r="DJ208" s="19">
        <f t="shared" ca="1" si="1595"/>
        <v>0</v>
      </c>
      <c r="DK208" s="19">
        <f t="shared" ca="1" si="1581"/>
        <v>0</v>
      </c>
      <c r="DL208" s="19">
        <f t="shared" ca="1" si="1581"/>
        <v>0</v>
      </c>
      <c r="DM208" s="19">
        <f t="shared" ca="1" si="1581"/>
        <v>1</v>
      </c>
      <c r="DN208" s="19">
        <f t="shared" ca="1" si="1581"/>
        <v>1</v>
      </c>
      <c r="DO208" s="19">
        <f t="shared" ca="1" si="1581"/>
        <v>0</v>
      </c>
      <c r="DP208" s="19" t="str">
        <f t="shared" ca="1" si="1581"/>
        <v>-</v>
      </c>
      <c r="DQ208" s="19" t="str">
        <f t="shared" ca="1" si="1581"/>
        <v>-</v>
      </c>
      <c r="DR208" s="19" t="str">
        <f t="shared" ca="1" si="1581"/>
        <v>-</v>
      </c>
      <c r="DS208" s="19" t="str">
        <f t="shared" ca="1" si="1581"/>
        <v>-</v>
      </c>
      <c r="DT208" s="19" t="str">
        <f t="shared" ca="1" si="1581"/>
        <v>-</v>
      </c>
      <c r="DU208" s="19">
        <f t="shared" ca="1" si="1581"/>
        <v>0</v>
      </c>
      <c r="DV208" s="19" t="str">
        <f t="shared" ca="1" si="1581"/>
        <v>-</v>
      </c>
      <c r="DW208" s="19" t="str">
        <f t="shared" ca="1" si="1581"/>
        <v>-</v>
      </c>
      <c r="DX208" s="19" t="str">
        <f t="shared" ca="1" si="1581"/>
        <v>-</v>
      </c>
      <c r="DY208" s="19" t="str">
        <f t="shared" ca="1" si="1581"/>
        <v>-</v>
      </c>
      <c r="DZ208" s="19" t="str">
        <f t="shared" ca="1" si="1581"/>
        <v>-</v>
      </c>
      <c r="EA208" s="19" t="str">
        <f t="shared" ca="1" si="1581"/>
        <v>-</v>
      </c>
      <c r="EB208" s="19" t="str">
        <f t="shared" ca="1" si="1581"/>
        <v>-</v>
      </c>
      <c r="EC208" s="19" t="str">
        <f t="shared" ca="1" si="1581"/>
        <v>-</v>
      </c>
      <c r="ED208" s="19">
        <f t="shared" ca="1" si="1581"/>
        <v>0</v>
      </c>
      <c r="EE208" s="444">
        <f t="shared" ca="1" si="1532"/>
        <v>0</v>
      </c>
      <c r="EF208" s="444">
        <f t="shared" ca="1" si="1532"/>
        <v>0</v>
      </c>
      <c r="EG208" s="124">
        <f t="shared" ca="1" si="1590"/>
        <v>0</v>
      </c>
      <c r="EH208" s="124">
        <f t="shared" ca="1" si="1590"/>
        <v>0</v>
      </c>
      <c r="EI208" s="124">
        <f t="shared" ca="1" si="1590"/>
        <v>0</v>
      </c>
      <c r="EJ208" s="124">
        <f t="shared" ca="1" si="1590"/>
        <v>0</v>
      </c>
      <c r="EK208" s="124">
        <f t="shared" ca="1" si="1590"/>
        <v>0</v>
      </c>
      <c r="EL208" s="124">
        <f t="shared" ca="1" si="1590"/>
        <v>0</v>
      </c>
      <c r="EM208" s="124">
        <f t="shared" ca="1" si="1590"/>
        <v>0</v>
      </c>
      <c r="EN208" s="124">
        <f t="shared" ca="1" si="1590"/>
        <v>0</v>
      </c>
      <c r="EO208" s="124">
        <f t="shared" ca="1" si="1590"/>
        <v>0</v>
      </c>
      <c r="EP208" s="124">
        <f t="shared" ca="1" si="1590"/>
        <v>0</v>
      </c>
      <c r="EQ208" s="124">
        <f t="shared" ca="1" si="1590"/>
        <v>0</v>
      </c>
      <c r="ER208" s="124">
        <f t="shared" ca="1" si="1590"/>
        <v>0</v>
      </c>
      <c r="ES208" s="124">
        <f t="shared" ca="1" si="1590"/>
        <v>0</v>
      </c>
      <c r="ET208" s="124">
        <f t="shared" ca="1" si="1590"/>
        <v>0</v>
      </c>
      <c r="EU208" s="124">
        <f t="shared" ca="1" si="1590"/>
        <v>0</v>
      </c>
      <c r="EV208" s="124">
        <f t="shared" ca="1" si="1590"/>
        <v>0</v>
      </c>
      <c r="EW208" s="124">
        <f t="shared" ca="1" si="1534"/>
        <v>0</v>
      </c>
      <c r="EX208" s="124">
        <f t="shared" ca="1" si="1534"/>
        <v>0</v>
      </c>
      <c r="EY208" s="554">
        <f t="shared" ca="1" si="1591"/>
        <v>0</v>
      </c>
      <c r="EZ208" s="554">
        <f t="shared" ca="1" si="1591"/>
        <v>0</v>
      </c>
      <c r="FA208" s="554">
        <f t="shared" ca="1" si="1591"/>
        <v>0</v>
      </c>
      <c r="FB208" s="125">
        <f t="shared" ca="1" si="1591"/>
        <v>0</v>
      </c>
      <c r="FC208" s="125">
        <f t="shared" ca="1" si="1591"/>
        <v>0</v>
      </c>
      <c r="FD208" s="125">
        <f t="shared" ca="1" si="1591"/>
        <v>0</v>
      </c>
      <c r="FE208" s="125">
        <f t="shared" ca="1" si="1591"/>
        <v>0</v>
      </c>
      <c r="FF208" s="125">
        <f t="shared" ca="1" si="1591"/>
        <v>0</v>
      </c>
      <c r="FG208" s="125">
        <f t="shared" ca="1" si="1591"/>
        <v>0</v>
      </c>
      <c r="FH208" s="125">
        <f t="shared" ca="1" si="1591"/>
        <v>0</v>
      </c>
      <c r="FI208" s="125">
        <f t="shared" ca="1" si="1591"/>
        <v>0</v>
      </c>
      <c r="FJ208" s="125">
        <f t="shared" ca="1" si="1591"/>
        <v>0</v>
      </c>
      <c r="FK208" s="125">
        <f t="shared" ca="1" si="1591"/>
        <v>0</v>
      </c>
      <c r="FL208" s="125">
        <f t="shared" ca="1" si="1591"/>
        <v>0</v>
      </c>
      <c r="FM208" s="125">
        <f t="shared" ca="1" si="1591"/>
        <v>0</v>
      </c>
      <c r="FN208" s="125">
        <f t="shared" ca="1" si="1591"/>
        <v>0</v>
      </c>
      <c r="FO208" s="124">
        <f t="shared" ca="1" si="1592"/>
        <v>0</v>
      </c>
      <c r="FP208" s="124">
        <f t="shared" ca="1" si="1592"/>
        <v>0</v>
      </c>
      <c r="FQ208" s="124">
        <f t="shared" ca="1" si="1592"/>
        <v>0</v>
      </c>
      <c r="FR208" s="124">
        <f t="shared" ca="1" si="1592"/>
        <v>0</v>
      </c>
      <c r="FS208" s="124">
        <f t="shared" ca="1" si="1592"/>
        <v>0</v>
      </c>
      <c r="FT208" s="124">
        <f t="shared" ca="1" si="1592"/>
        <v>0</v>
      </c>
      <c r="FU208" s="124">
        <f t="shared" ca="1" si="1592"/>
        <v>0</v>
      </c>
      <c r="FV208" s="124">
        <f t="shared" ca="1" si="1592"/>
        <v>0</v>
      </c>
      <c r="FW208" s="124">
        <f t="shared" ca="1" si="1592"/>
        <v>0</v>
      </c>
      <c r="FX208" s="124">
        <f t="shared" ca="1" si="1592"/>
        <v>0</v>
      </c>
      <c r="FY208" s="124">
        <f t="shared" ca="1" si="1592"/>
        <v>0</v>
      </c>
      <c r="FZ208" s="124">
        <f t="shared" ca="1" si="1592"/>
        <v>0</v>
      </c>
      <c r="GA208" s="124">
        <f t="shared" ca="1" si="1592"/>
        <v>0</v>
      </c>
      <c r="GB208" s="124">
        <f t="shared" ca="1" si="1592"/>
        <v>0</v>
      </c>
      <c r="GC208" s="124">
        <f t="shared" ca="1" si="1592"/>
        <v>0</v>
      </c>
      <c r="GD208" s="124">
        <f t="shared" ca="1" si="1592"/>
        <v>0</v>
      </c>
      <c r="GE208" s="124">
        <f t="shared" ca="1" si="1537"/>
        <v>0</v>
      </c>
      <c r="GF208" s="124">
        <f t="shared" ca="1" si="1537"/>
        <v>0</v>
      </c>
      <c r="GG208" s="554">
        <f t="shared" ca="1" si="1538"/>
        <v>0</v>
      </c>
      <c r="GH208" s="554">
        <f t="shared" ca="1" si="1538"/>
        <v>0</v>
      </c>
      <c r="GI208" s="554">
        <f t="shared" ca="1" si="1538"/>
        <v>0</v>
      </c>
      <c r="GJ208" s="125">
        <f t="shared" ca="1" si="1600"/>
        <v>0</v>
      </c>
      <c r="GK208" s="125">
        <f t="shared" ca="1" si="1600"/>
        <v>0</v>
      </c>
      <c r="GL208" s="125">
        <f t="shared" ca="1" si="1600"/>
        <v>0</v>
      </c>
      <c r="GM208" s="125">
        <f t="shared" ca="1" si="1600"/>
        <v>0</v>
      </c>
      <c r="GN208" s="125">
        <f t="shared" ca="1" si="1600"/>
        <v>0</v>
      </c>
      <c r="GO208" s="125">
        <f t="shared" ca="1" si="1600"/>
        <v>0</v>
      </c>
      <c r="GP208" s="125">
        <f t="shared" ca="1" si="1600"/>
        <v>0</v>
      </c>
      <c r="GQ208" s="125">
        <f t="shared" ca="1" si="1600"/>
        <v>0</v>
      </c>
      <c r="GR208" s="125">
        <f t="shared" ca="1" si="1600"/>
        <v>0</v>
      </c>
      <c r="GS208" s="125">
        <f t="shared" ca="1" si="1600"/>
        <v>0</v>
      </c>
      <c r="GT208" s="125">
        <f t="shared" ca="1" si="1600"/>
        <v>0</v>
      </c>
      <c r="GU208" s="125">
        <f t="shared" ca="1" si="1600"/>
        <v>0</v>
      </c>
      <c r="GV208" s="125">
        <f t="shared" ca="1" si="1600"/>
        <v>0</v>
      </c>
      <c r="GW208" s="124">
        <f t="shared" ca="1" si="1593"/>
        <v>0</v>
      </c>
      <c r="GX208" s="124">
        <f t="shared" ca="1" si="1593"/>
        <v>0</v>
      </c>
      <c r="GY208" s="124">
        <f t="shared" ca="1" si="1593"/>
        <v>0</v>
      </c>
      <c r="GZ208" s="124">
        <f t="shared" ca="1" si="1593"/>
        <v>0</v>
      </c>
      <c r="HA208" s="124">
        <f t="shared" ca="1" si="1593"/>
        <v>0</v>
      </c>
      <c r="HB208" s="124">
        <f t="shared" ca="1" si="1593"/>
        <v>0</v>
      </c>
      <c r="HC208" s="124">
        <f t="shared" ca="1" si="1593"/>
        <v>0</v>
      </c>
      <c r="HD208" s="124">
        <f t="shared" ca="1" si="1593"/>
        <v>0</v>
      </c>
      <c r="HE208" s="124">
        <f t="shared" ca="1" si="1593"/>
        <v>0</v>
      </c>
      <c r="HF208" s="124">
        <f t="shared" ca="1" si="1593"/>
        <v>0</v>
      </c>
      <c r="HG208" s="124">
        <f t="shared" ca="1" si="1593"/>
        <v>0</v>
      </c>
      <c r="HH208" s="124">
        <f t="shared" ca="1" si="1593"/>
        <v>0</v>
      </c>
      <c r="HI208" s="124">
        <f t="shared" ca="1" si="1593"/>
        <v>0</v>
      </c>
      <c r="HJ208" s="124">
        <f t="shared" ca="1" si="1593"/>
        <v>0</v>
      </c>
      <c r="HK208" s="124">
        <f t="shared" ca="1" si="1593"/>
        <v>0</v>
      </c>
      <c r="HL208" s="124">
        <f t="shared" ca="1" si="1593"/>
        <v>0</v>
      </c>
      <c r="HM208" s="124">
        <f t="shared" ca="1" si="1541"/>
        <v>0</v>
      </c>
      <c r="HN208" s="124">
        <f t="shared" ca="1" si="1541"/>
        <v>0</v>
      </c>
      <c r="HO208" s="554">
        <f t="shared" ca="1" si="1542"/>
        <v>0</v>
      </c>
      <c r="HP208" s="554">
        <f t="shared" ca="1" si="1542"/>
        <v>0</v>
      </c>
      <c r="HQ208" s="554">
        <f t="shared" ca="1" si="1542"/>
        <v>0</v>
      </c>
      <c r="HR208" s="125">
        <f t="shared" ca="1" si="1601"/>
        <v>0</v>
      </c>
      <c r="HS208" s="125">
        <f t="shared" ca="1" si="1601"/>
        <v>0</v>
      </c>
      <c r="HT208" s="125">
        <f t="shared" ca="1" si="1601"/>
        <v>0</v>
      </c>
      <c r="HU208" s="125">
        <f t="shared" ca="1" si="1601"/>
        <v>0</v>
      </c>
      <c r="HV208" s="125">
        <f t="shared" ca="1" si="1601"/>
        <v>0</v>
      </c>
      <c r="HW208" s="125">
        <f t="shared" ca="1" si="1601"/>
        <v>0</v>
      </c>
      <c r="HX208" s="125">
        <f t="shared" ca="1" si="1601"/>
        <v>0</v>
      </c>
      <c r="HY208" s="125">
        <f t="shared" ca="1" si="1601"/>
        <v>0</v>
      </c>
      <c r="HZ208" s="125">
        <f t="shared" ca="1" si="1601"/>
        <v>0</v>
      </c>
      <c r="IA208" s="125">
        <f t="shared" ca="1" si="1601"/>
        <v>0</v>
      </c>
      <c r="IB208" s="125">
        <f t="shared" ca="1" si="1601"/>
        <v>0</v>
      </c>
      <c r="IC208" s="125">
        <f t="shared" ca="1" si="1601"/>
        <v>0</v>
      </c>
      <c r="ID208" s="125">
        <f t="shared" ca="1" si="1601"/>
        <v>0</v>
      </c>
      <c r="IE208" s="5">
        <f t="shared" ca="1" si="1544"/>
        <v>67</v>
      </c>
      <c r="IF208" s="9"/>
      <c r="IG208" s="5">
        <f t="shared" ca="1" si="1545"/>
        <v>1</v>
      </c>
      <c r="IH208" s="5" t="b">
        <f t="shared" ca="1" si="1545"/>
        <v>0</v>
      </c>
      <c r="II208" s="19">
        <f t="shared" ca="1" si="1546"/>
        <v>0</v>
      </c>
      <c r="IJ208" s="5">
        <f t="shared" ca="1" si="1545"/>
        <v>55</v>
      </c>
      <c r="IK208" s="5" cm="1">
        <f t="array" ref="IK208">INDEX(i.pi_yatf,$X208+1,IK$7)</f>
        <v>1</v>
      </c>
      <c r="IL208" s="19">
        <f t="shared" ca="1" si="1604"/>
        <v>0</v>
      </c>
      <c r="IM208" s="19">
        <f t="shared" ca="1" si="1604"/>
        <v>0</v>
      </c>
      <c r="IN208" s="19">
        <f t="shared" ca="1" si="1604"/>
        <v>0</v>
      </c>
      <c r="IO208" s="19">
        <f t="shared" ca="1" si="1604"/>
        <v>0</v>
      </c>
      <c r="IP208" s="19">
        <f t="shared" ca="1" si="1604"/>
        <v>0</v>
      </c>
      <c r="IQ208" s="19">
        <f t="shared" ca="1" si="1604"/>
        <v>0</v>
      </c>
      <c r="IR208" s="19">
        <f t="shared" ca="1" si="1604"/>
        <v>0</v>
      </c>
      <c r="IS208" s="19">
        <f t="shared" ca="1" si="1604"/>
        <v>0</v>
      </c>
      <c r="IT208" s="19">
        <f t="shared" ca="1" si="1604"/>
        <v>0</v>
      </c>
      <c r="IU208" s="19">
        <f t="shared" ca="1" si="1604"/>
        <v>0</v>
      </c>
      <c r="IV208" s="19">
        <f t="shared" ca="1" si="1604"/>
        <v>0</v>
      </c>
      <c r="IW208" s="19">
        <f t="shared" ca="1" si="1604"/>
        <v>0</v>
      </c>
      <c r="IX208" s="19">
        <f t="shared" ca="1" si="1604"/>
        <v>0</v>
      </c>
      <c r="IY208" s="19">
        <f t="shared" ca="1" si="1604"/>
        <v>0</v>
      </c>
      <c r="IZ208" s="19">
        <f t="shared" ca="1" si="1604"/>
        <v>0</v>
      </c>
      <c r="JA208" s="19">
        <f t="shared" ca="1" si="1604"/>
        <v>0</v>
      </c>
      <c r="JB208" s="19">
        <f t="shared" ca="1" si="1604"/>
        <v>0</v>
      </c>
      <c r="JC208" s="19">
        <f t="shared" ca="1" si="1604"/>
        <v>0</v>
      </c>
      <c r="JD208" s="19">
        <f t="shared" ca="1" si="1604"/>
        <v>0</v>
      </c>
      <c r="JE208" s="19">
        <f t="shared" ca="1" si="1604"/>
        <v>0</v>
      </c>
      <c r="JF208" s="19">
        <f t="shared" ca="1" si="1604"/>
        <v>0</v>
      </c>
      <c r="JG208" s="19">
        <f t="shared" ca="1" si="1604"/>
        <v>1</v>
      </c>
      <c r="JH208" s="19">
        <f t="shared" ca="1" si="1604"/>
        <v>0</v>
      </c>
      <c r="JI208" s="19">
        <f t="shared" ca="1" si="1604"/>
        <v>1</v>
      </c>
      <c r="JJ208" s="9"/>
      <c r="JK208" s="5" t="b">
        <f t="shared" ca="1" si="1548"/>
        <v>0</v>
      </c>
      <c r="JL208" s="477" t="b">
        <v>1</v>
      </c>
      <c r="JM208" s="477">
        <v>12</v>
      </c>
      <c r="JN208" s="5" t="b">
        <f t="shared" ca="1" si="1549"/>
        <v>0</v>
      </c>
      <c r="JO208" s="5" t="b">
        <f t="shared" ca="1" si="1549"/>
        <v>0</v>
      </c>
      <c r="JP208" s="5" t="b">
        <f t="shared" ca="1" si="1549"/>
        <v>1</v>
      </c>
      <c r="JQ208" s="144">
        <f t="shared" ca="1" si="1550"/>
        <v>1</v>
      </c>
      <c r="JR208" s="144">
        <f t="shared" ca="1" si="1550"/>
        <v>1</v>
      </c>
      <c r="JS208" s="5" t="b">
        <f t="shared" ca="1" si="1551"/>
        <v>0</v>
      </c>
      <c r="JT208" s="5" t="b">
        <f t="shared" ca="1" si="1551"/>
        <v>1</v>
      </c>
      <c r="JU208" s="5" t="b">
        <f t="shared" ca="1" si="1551"/>
        <v>1</v>
      </c>
      <c r="JV208" s="5" t="b">
        <f t="shared" ca="1" si="1551"/>
        <v>0</v>
      </c>
      <c r="JW208" s="5">
        <f t="shared" ca="1" si="1552"/>
        <v>1</v>
      </c>
      <c r="JX208" s="5">
        <f t="shared" ca="1" si="1552"/>
        <v>0</v>
      </c>
      <c r="JY208" s="5" t="b">
        <f t="shared" ca="1" si="1553"/>
        <v>0</v>
      </c>
      <c r="JZ208" s="5" t="str" cm="1">
        <f t="array" aca="1" ref="JZ208" ca="1">IF(OR(KA208:KH208&lt;&gt;"-"),TRUE,"-")</f>
        <v>-</v>
      </c>
      <c r="KA208" s="19" t="str">
        <f t="shared" ca="1" si="1554"/>
        <v>-</v>
      </c>
      <c r="KB208" s="19" t="str">
        <f t="shared" ca="1" si="1554"/>
        <v>-</v>
      </c>
      <c r="KC208" s="19" t="str">
        <f t="shared" ca="1" si="1554"/>
        <v>-</v>
      </c>
      <c r="KD208" s="19" t="str">
        <f t="shared" ca="1" si="1554"/>
        <v>-</v>
      </c>
      <c r="KE208" s="19" t="str">
        <f t="shared" ca="1" si="1554"/>
        <v>-</v>
      </c>
      <c r="KF208" s="19" t="str">
        <f t="shared" ca="1" si="1554"/>
        <v>-</v>
      </c>
      <c r="KG208" s="19" t="str">
        <f t="shared" ca="1" si="1554"/>
        <v>-</v>
      </c>
      <c r="KH208" s="19" t="str">
        <f t="shared" ca="1" si="1554"/>
        <v>-</v>
      </c>
      <c r="KI208" s="5" t="b">
        <f t="array" aca="1" ref="KI208" ca="1">IF(OR(KJ208:KP208&lt;&gt;"-"),TRUE,"-")</f>
        <v>1</v>
      </c>
      <c r="KJ208" s="19">
        <f t="shared" ca="1" si="1555"/>
        <v>0</v>
      </c>
      <c r="KK208" s="19" t="str">
        <f t="shared" ca="1" si="1555"/>
        <v>-</v>
      </c>
      <c r="KL208" s="19">
        <f t="shared" ca="1" si="1555"/>
        <v>999999</v>
      </c>
      <c r="KM208" s="19">
        <f t="shared" ca="1" si="1555"/>
        <v>999999</v>
      </c>
      <c r="KN208" s="19">
        <f t="shared" ca="1" si="1555"/>
        <v>999999</v>
      </c>
      <c r="KO208" s="19">
        <f t="shared" ca="1" si="1555"/>
        <v>999999</v>
      </c>
      <c r="KP208" s="19">
        <f t="shared" ca="1" si="1555"/>
        <v>999999</v>
      </c>
      <c r="KQ208" s="19" t="str">
        <f t="shared" ca="1" si="1555"/>
        <v>-</v>
      </c>
      <c r="KR208" s="19" t="str">
        <f t="shared" ca="1" si="1555"/>
        <v>-</v>
      </c>
      <c r="KS208" s="19" t="str">
        <f t="shared" ca="1" si="1555"/>
        <v>-</v>
      </c>
      <c r="KT208" s="19" t="b">
        <f t="shared" ca="1" si="1556"/>
        <v>1</v>
      </c>
      <c r="KU208" s="19">
        <f t="shared" ca="1" si="1556"/>
        <v>0</v>
      </c>
      <c r="KV208" s="5" t="str">
        <f t="shared" ca="1" si="1557"/>
        <v>-</v>
      </c>
      <c r="KW208" s="5" t="str">
        <f t="shared" ca="1" si="1557"/>
        <v>-</v>
      </c>
      <c r="KX208" s="5" t="str">
        <f t="shared" ca="1" si="1557"/>
        <v>-</v>
      </c>
      <c r="KY208" s="5" t="str">
        <f t="shared" ca="1" si="1557"/>
        <v>-</v>
      </c>
      <c r="KZ208" s="19" t="str">
        <f t="shared" ca="1" si="1558"/>
        <v>-</v>
      </c>
      <c r="LA208" s="19" t="str">
        <f t="shared" ca="1" si="1558"/>
        <v>-</v>
      </c>
      <c r="LB208" s="19" t="str">
        <f t="shared" ca="1" si="1558"/>
        <v>-</v>
      </c>
      <c r="LC208" s="19" t="str">
        <f t="shared" ca="1" si="1558"/>
        <v>-</v>
      </c>
      <c r="LD208" s="19" t="str">
        <f t="shared" ca="1" si="1558"/>
        <v>-</v>
      </c>
      <c r="LE208" s="19" t="str">
        <f t="shared" ca="1" si="1558"/>
        <v>-</v>
      </c>
      <c r="LF208" s="19" t="str">
        <f t="shared" ca="1" si="1558"/>
        <v>-</v>
      </c>
      <c r="LG208" s="5" t="str">
        <f t="shared" ca="1" si="1559"/>
        <v>-</v>
      </c>
      <c r="LH208" s="5">
        <f t="shared" ca="1" si="1559"/>
        <v>500</v>
      </c>
      <c r="LI208" s="5">
        <f t="shared" ca="1" si="1559"/>
        <v>500</v>
      </c>
      <c r="LJ208" s="5" t="str">
        <f t="shared" ca="1" si="1559"/>
        <v>-</v>
      </c>
      <c r="LK208" s="5" t="str" cm="1">
        <f t="array" aca="1" ref="LK208" ca="1">INDEX(i.meatgrid,$Q208,LK$7)</f>
        <v>-</v>
      </c>
      <c r="LL208" s="5" t="str">
        <f t="shared" ca="1" si="1559"/>
        <v>-</v>
      </c>
      <c r="LM208" s="5">
        <f t="shared" ca="1" si="1560"/>
        <v>1</v>
      </c>
      <c r="LN208" s="9"/>
      <c r="LO208" s="19">
        <f t="shared" ca="1" si="1558"/>
        <v>70</v>
      </c>
      <c r="LP208" s="19">
        <f t="shared" ca="1" si="1561"/>
        <v>50</v>
      </c>
      <c r="LQ208" s="19">
        <f t="shared" ca="1" si="1561"/>
        <v>80</v>
      </c>
      <c r="LR208" s="19">
        <f t="shared" ca="1" si="1561"/>
        <v>50</v>
      </c>
      <c r="LS208" s="5" t="b" cm="1">
        <f t="array" aca="1" ref="LS208" ca="1">INDEX(i.meatgrid,$Q208,LS$7)</f>
        <v>0</v>
      </c>
      <c r="LT208" s="5" t="b" cm="1">
        <f t="array" aca="1" ref="LT208" ca="1">INDEX(i.meatgrid,$Q208,LT$7)</f>
        <v>0</v>
      </c>
      <c r="LU208" s="5" t="str" cm="1">
        <f t="array" aca="1" ref="LU208" ca="1">INDEX(i.meatgrid,$Q208,LU$7)</f>
        <v>-</v>
      </c>
      <c r="LV208" s="5" t="str" cm="1">
        <f t="array" aca="1" ref="LV208" ca="1">INDEX(i.meatgrid,$Q208,LV$7)</f>
        <v>-</v>
      </c>
      <c r="LW208" s="5">
        <f t="shared" si="1562"/>
        <v>1</v>
      </c>
      <c r="LX208" s="5">
        <f t="shared" si="1563"/>
        <v>0.75</v>
      </c>
      <c r="LY208" s="5" cm="1">
        <f t="array" aca="1" ref="LY208" ca="1">INDEX(i.meatgrid,$Q208,LY$7)</f>
        <v>0</v>
      </c>
      <c r="LZ208" s="5" cm="1">
        <f t="array" aca="1" ref="LZ208" ca="1">INDEX(i.meatgrid,$Q208,LZ$7)</f>
        <v>0</v>
      </c>
      <c r="MA208" s="5" cm="1">
        <f t="array" aca="1" ref="MA208" ca="1">INDEX(i.meatgrid,$Q208,MA$7)</f>
        <v>0</v>
      </c>
      <c r="MB208" s="5" cm="1">
        <f t="array" aca="1" ref="MB208" ca="1">INDEX(i.meatgrid,$Q208,MB$7)</f>
        <v>0</v>
      </c>
      <c r="MC208" s="5" cm="1">
        <f t="array" aca="1" ref="MC208" ca="1">INDEX(i.meatgrid,$Q208,MC$7)</f>
        <v>1</v>
      </c>
      <c r="MD208" s="5" cm="1">
        <f t="array" aca="1" ref="MD208" ca="1">INDEX(i.meatgrid,$Q208,MD$7)</f>
        <v>1</v>
      </c>
      <c r="ME208" s="5" cm="1">
        <f t="array" aca="1" ref="ME208" ca="1">INDEX(i.meatgrid,$Q208,ME$7)</f>
        <v>1</v>
      </c>
      <c r="MF208" s="5" cm="1">
        <f t="array" aca="1" ref="MF208" ca="1">INDEX(i.meatgrid,$Q208,MF$7)</f>
        <v>1</v>
      </c>
      <c r="MG208" s="5">
        <f t="shared" si="1564"/>
        <v>1</v>
      </c>
      <c r="MH208" s="9"/>
      <c r="MI208" s="19" t="b">
        <f t="shared" ca="1" si="1594"/>
        <v>0</v>
      </c>
      <c r="MJ208" s="19" t="b">
        <f t="shared" ca="1" si="1594"/>
        <v>0</v>
      </c>
      <c r="MK208" s="19">
        <f t="shared" ca="1" si="1594"/>
        <v>1</v>
      </c>
      <c r="ML208" s="19">
        <f t="shared" ca="1" si="1594"/>
        <v>0.75</v>
      </c>
      <c r="MM208" s="19">
        <f t="shared" ca="1" si="1594"/>
        <v>0.75</v>
      </c>
      <c r="MN208" s="19">
        <f t="shared" ca="1" si="1594"/>
        <v>0.8</v>
      </c>
      <c r="MO208" s="19">
        <f t="shared" ca="1" si="1594"/>
        <v>0.82499999999999996</v>
      </c>
      <c r="MP208" s="19">
        <f t="shared" ca="1" si="1594"/>
        <v>0.875</v>
      </c>
      <c r="MQ208" s="19">
        <f t="shared" ca="1" si="1594"/>
        <v>0.9</v>
      </c>
      <c r="MR208" s="19">
        <f t="shared" ca="1" si="1594"/>
        <v>1</v>
      </c>
      <c r="MS208" s="19">
        <f t="shared" ca="1" si="1594"/>
        <v>0.875</v>
      </c>
      <c r="MT208" s="19" t="b">
        <f t="shared" ca="1" si="1594"/>
        <v>1</v>
      </c>
      <c r="MU208" s="19">
        <f t="shared" ca="1" si="1594"/>
        <v>74.989999999999995</v>
      </c>
      <c r="MV208" s="19" t="str">
        <f t="shared" ca="1" si="1594"/>
        <v>-</v>
      </c>
      <c r="MW208" s="19" t="str">
        <f t="shared" ca="1" si="1594"/>
        <v>-</v>
      </c>
      <c r="MX208" s="19" t="str">
        <f t="shared" ca="1" si="1594"/>
        <v>-</v>
      </c>
      <c r="MY208" s="19" t="str">
        <f t="shared" ca="1" si="1576"/>
        <v>-</v>
      </c>
      <c r="MZ208" s="19" t="str">
        <f t="shared" ca="1" si="1576"/>
        <v>-</v>
      </c>
      <c r="NA208" s="19" t="str">
        <f t="shared" ca="1" si="1576"/>
        <v>-</v>
      </c>
      <c r="NB208" s="19" t="str">
        <f t="shared" ca="1" si="1576"/>
        <v>-</v>
      </c>
      <c r="NC208" s="19">
        <f t="shared" ca="1" si="1576"/>
        <v>36.99</v>
      </c>
      <c r="ND208" s="19">
        <f t="shared" ca="1" si="1576"/>
        <v>36.99</v>
      </c>
      <c r="NE208" s="19" t="str">
        <f t="shared" ca="1" si="1576"/>
        <v>-</v>
      </c>
      <c r="NF208" s="19" t="str">
        <f t="shared" ca="1" si="1576"/>
        <v>-</v>
      </c>
      <c r="NG208" s="19" t="str">
        <f t="shared" ca="1" si="1576"/>
        <v>-</v>
      </c>
      <c r="NH208" s="19" t="str">
        <f t="shared" ca="1" si="1576"/>
        <v>-</v>
      </c>
      <c r="NI208" s="19" t="str">
        <f t="shared" ca="1" si="1576"/>
        <v>-</v>
      </c>
      <c r="NJ208" s="19">
        <f t="shared" ca="1" si="1576"/>
        <v>49.99</v>
      </c>
      <c r="NK208" s="19">
        <f t="shared" ca="1" si="1576"/>
        <v>49.99</v>
      </c>
      <c r="NL208" s="19">
        <f t="shared" ca="1" si="1576"/>
        <v>49.99</v>
      </c>
      <c r="NM208" s="19">
        <f t="shared" ca="1" si="1576"/>
        <v>49.99</v>
      </c>
      <c r="NN208" s="19">
        <f t="shared" ca="1" si="1576"/>
        <v>49.99</v>
      </c>
      <c r="NO208" s="19">
        <f t="shared" ca="1" si="1573"/>
        <v>49.99</v>
      </c>
      <c r="NP208" s="19">
        <f t="shared" ca="1" si="1573"/>
        <v>49.99</v>
      </c>
      <c r="NQ208" s="19">
        <f t="shared" ca="1" si="1573"/>
        <v>49.99</v>
      </c>
      <c r="NR208" s="19">
        <f t="shared" ca="1" si="1605"/>
        <v>412.99</v>
      </c>
      <c r="NS208" s="19">
        <f t="shared" ca="1" si="1605"/>
        <v>412.99</v>
      </c>
      <c r="NT208" s="19" t="str">
        <f t="shared" ca="1" si="1605"/>
        <v>-</v>
      </c>
      <c r="NU208" s="19" t="str">
        <f t="shared" ca="1" si="1605"/>
        <v>-</v>
      </c>
      <c r="NV208" s="19" t="str">
        <f t="shared" ca="1" si="1605"/>
        <v>-</v>
      </c>
      <c r="NW208" s="19" t="str">
        <f t="shared" ca="1" si="1605"/>
        <v>-</v>
      </c>
      <c r="NX208" s="19" t="str">
        <f t="shared" ca="1" si="1605"/>
        <v>-</v>
      </c>
      <c r="NY208" s="19">
        <f t="shared" ca="1" si="1605"/>
        <v>6.8900000000000006</v>
      </c>
      <c r="NZ208" s="19">
        <f t="shared" ca="1" si="1605"/>
        <v>6.8900000000000006</v>
      </c>
      <c r="OA208" s="19">
        <f t="shared" ca="1" si="1605"/>
        <v>6.8900000000000006</v>
      </c>
      <c r="OB208" s="19">
        <f t="shared" ca="1" si="1605"/>
        <v>6.8900000000000006</v>
      </c>
      <c r="OC208" s="19">
        <f t="shared" ca="1" si="1605"/>
        <v>6.8900000000000006</v>
      </c>
      <c r="OD208" s="19">
        <f t="shared" ca="1" si="1605"/>
        <v>6.8900000000000006</v>
      </c>
      <c r="OE208" s="19">
        <f t="shared" ca="1" si="1605"/>
        <v>6.8900000000000006</v>
      </c>
      <c r="OF208" s="19">
        <f t="shared" ca="1" si="1605"/>
        <v>6.8900000000000006</v>
      </c>
      <c r="OG208" s="19">
        <f t="shared" ca="1" si="1605"/>
        <v>346.99</v>
      </c>
      <c r="OH208" s="19">
        <f t="shared" ca="1" si="1575"/>
        <v>346.99</v>
      </c>
      <c r="OI208" s="19" t="str">
        <f t="shared" ca="1" si="1575"/>
        <v>-</v>
      </c>
      <c r="OJ208" s="19" t="str">
        <f t="shared" ca="1" si="1575"/>
        <v>-</v>
      </c>
      <c r="OK208" s="19" t="str">
        <f t="shared" ca="1" si="1575"/>
        <v>-</v>
      </c>
      <c r="OL208" s="19" t="str">
        <f t="shared" ca="1" si="1575"/>
        <v>-</v>
      </c>
      <c r="OM208" s="19" t="str">
        <f t="shared" ca="1" si="1575"/>
        <v>-</v>
      </c>
      <c r="ON208" s="19">
        <f t="shared" ca="1" si="1575"/>
        <v>0</v>
      </c>
      <c r="OO208" s="24">
        <v>0</v>
      </c>
    </row>
    <row r="209" spans="1:405" outlineLevel="1">
      <c r="A209" s="21">
        <f t="shared" si="158"/>
        <v>204</v>
      </c>
      <c r="B209" s="21">
        <f t="shared" si="1567"/>
        <v>19</v>
      </c>
      <c r="C209">
        <v>112</v>
      </c>
      <c r="D209" s="144" t="str">
        <f t="shared" ca="1" si="1512"/>
        <v>GSM</v>
      </c>
      <c r="E209" t="b">
        <v>0</v>
      </c>
      <c r="F209" t="b">
        <v>0</v>
      </c>
      <c r="G209" t="b">
        <f t="shared" si="1606"/>
        <v>0</v>
      </c>
      <c r="H209" s="237">
        <f t="shared" ca="1" si="1569"/>
        <v>2</v>
      </c>
      <c r="I209" s="237">
        <f t="shared" ca="1" si="1569"/>
        <v>1</v>
      </c>
      <c r="J209" s="237" t="str">
        <f t="shared" ca="1" si="1569"/>
        <v/>
      </c>
      <c r="K209" s="237">
        <f t="shared" ca="1" si="1569"/>
        <v>2</v>
      </c>
      <c r="L209" s="237">
        <f t="shared" ca="1" si="1569"/>
        <v>2</v>
      </c>
      <c r="M209" s="237">
        <f t="shared" ca="1" si="1569"/>
        <v>2</v>
      </c>
      <c r="N209" s="237">
        <f t="shared" ca="1" si="1569"/>
        <v>3</v>
      </c>
      <c r="O209" s="237">
        <f t="shared" ca="1" si="1570"/>
        <v>1</v>
      </c>
      <c r="P209" s="237">
        <f t="shared" ca="1" si="1570"/>
        <v>1</v>
      </c>
      <c r="Q209" s="237">
        <f t="shared" ca="1" si="1570"/>
        <v>2</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513"/>
        <v>2</v>
      </c>
      <c r="AH209" s="5">
        <f t="shared" ca="1" si="1513"/>
        <v>0</v>
      </c>
      <c r="AI209" s="5">
        <f t="shared" ca="1" si="1514"/>
        <v>1</v>
      </c>
      <c r="AJ209" s="218"/>
      <c r="AK209" s="218"/>
      <c r="AL209" s="366" t="str">
        <f ca="1">TEXT(LEFT(OFFSET(AL209,-1,0),5)+1,"00000")&amp;MID(OFFSET(AL209,-1,0),6,FIND(" ",OFFSET(AL209,-1,0),7)-5)
&amp; $D209           &amp; " Day"&amp;INDEX(i.DOY,$N209,1)              &amp; IF($IG209=0," FWM","")&amp;IF($IG209=1," MWM","")&amp;IF($IG209=5," Mat","")&amp;IF($IH209=TRUE,"&amp;BBT","    ")
&amp;INDEX(DataMaster!$B$98:$B$104,$Q209,0)    &amp;IF(JL209," SR"&amp;JM209,"")&amp; " WP"&amp;TEXT($LW209*100,"000p")           &amp; " MP"&amp;TEXT($LX209*100,"000p")           &amp; " GP"&amp;TEXT($MG209*100,"000p")
&amp; " (F"&amp;3+COUNTIF($CV209:$CY209,TRUE)&amp;3&amp;"N"&amp;$DM209&amp;$DN209&amp;")"</f>
        <v>00020 DSP_ashley_lw GSM Day204 MWM    Only export WP100p MP075p GP100p (F33N11)</v>
      </c>
      <c r="AM209" s="9" t="str">
        <f ca="1">IF(COUNTIF(AL$5:AL209,AL209)=1,"-","Dup")</f>
        <v>-</v>
      </c>
      <c r="AN209" s="9"/>
      <c r="AO209" s="12" t="b">
        <v>1</v>
      </c>
      <c r="AP209" s="12" t="b">
        <v>1</v>
      </c>
      <c r="AQ209" s="12" t="b">
        <v>1</v>
      </c>
      <c r="AR209" s="12" t="b">
        <v>1</v>
      </c>
      <c r="AS209" s="12" t="b">
        <v>1</v>
      </c>
      <c r="AT209" s="12" t="b">
        <v>1</v>
      </c>
      <c r="AU209" s="12" t="b">
        <v>1</v>
      </c>
      <c r="AV209" s="12" t="b">
        <v>1</v>
      </c>
      <c r="AW209" s="9"/>
      <c r="AX209" s="5" t="b">
        <f t="shared" ca="1" si="1515"/>
        <v>0</v>
      </c>
      <c r="AY209" s="5" t="str">
        <f t="shared" ca="1" si="1515"/>
        <v>-</v>
      </c>
      <c r="AZ209" s="5" t="b">
        <f t="shared" ca="1" si="1515"/>
        <v>0</v>
      </c>
      <c r="BA209" s="5" t="b">
        <f t="shared" ca="1" si="1515"/>
        <v>1</v>
      </c>
      <c r="BB209" s="5" t="b">
        <f t="shared" ca="1" si="1515"/>
        <v>1</v>
      </c>
      <c r="BC209" s="144">
        <f t="shared" ca="1" si="1515"/>
        <v>0</v>
      </c>
      <c r="BD209" s="19" t="b">
        <f t="shared" ca="1" si="1516"/>
        <v>1</v>
      </c>
      <c r="BE209" s="9"/>
      <c r="BF209" s="5" t="str">
        <f t="shared" ca="1" si="1517"/>
        <v>-</v>
      </c>
      <c r="BG209" s="19" t="str">
        <f t="shared" ca="1" si="1518"/>
        <v>-</v>
      </c>
      <c r="BH209" s="19" t="str">
        <f t="shared" ca="1" si="1518"/>
        <v>-</v>
      </c>
      <c r="BI209" s="19" t="str">
        <f t="shared" ca="1" si="1518"/>
        <v>-</v>
      </c>
      <c r="BJ209" s="5" t="str">
        <f t="shared" ca="1" si="1519"/>
        <v>-</v>
      </c>
      <c r="BK209" s="19" t="str">
        <f t="shared" ca="1" si="1520"/>
        <v>-</v>
      </c>
      <c r="BL209" s="5" t="str">
        <f t="shared" ca="1" si="1521"/>
        <v>-</v>
      </c>
      <c r="BM209" s="19" t="str">
        <f t="shared" ca="1" si="1522"/>
        <v>-</v>
      </c>
      <c r="BN209" s="19" t="str">
        <f t="shared" ca="1" si="1522"/>
        <v>-</v>
      </c>
      <c r="BO209" s="19" t="str">
        <f t="shared" ca="1" si="1522"/>
        <v>-</v>
      </c>
      <c r="BP209" s="5" t="str">
        <f t="shared" ca="1" si="1523"/>
        <v>-</v>
      </c>
      <c r="BQ209" s="9"/>
      <c r="BR209" s="5" t="b">
        <f t="shared" ca="1" si="1524"/>
        <v>0</v>
      </c>
      <c r="BS209" s="5" t="str">
        <f t="shared" ca="1" si="1525"/>
        <v>-</v>
      </c>
      <c r="BT209" s="5" t="str">
        <f t="shared" ca="1" si="1526"/>
        <v>-</v>
      </c>
      <c r="BU209" s="5" t="str">
        <f t="shared" ca="1" si="1526"/>
        <v>-</v>
      </c>
      <c r="BV209" s="5" t="str">
        <f t="shared" ca="1" si="1526"/>
        <v>-</v>
      </c>
      <c r="BW209" s="5" t="str">
        <f t="shared" ca="1" si="1526"/>
        <v>-</v>
      </c>
      <c r="BX209" s="5" t="str">
        <f t="shared" ca="1" si="1526"/>
        <v>-</v>
      </c>
      <c r="BY209" s="5" t="str">
        <f t="shared" ca="1" si="1526"/>
        <v>-</v>
      </c>
      <c r="BZ209" s="5" t="str">
        <f t="shared" ca="1" si="1526"/>
        <v>-</v>
      </c>
      <c r="CA209" s="5" t="str">
        <f t="shared" ca="1" si="1526"/>
        <v>-</v>
      </c>
      <c r="CB209" s="9"/>
      <c r="CC209" s="237" t="b">
        <f t="shared" ca="1" si="1571"/>
        <v>1</v>
      </c>
      <c r="CD209" s="237" t="b">
        <f t="shared" ca="1" si="1571"/>
        <v>1</v>
      </c>
      <c r="CE209" s="237" t="b">
        <f t="shared" ca="1" si="1571"/>
        <v>1</v>
      </c>
      <c r="CF209" s="12">
        <v>203</v>
      </c>
      <c r="CG209" s="144" t="b">
        <f t="shared" ca="1" si="1607"/>
        <v>0</v>
      </c>
      <c r="CH209" s="12" t="s">
        <v>34</v>
      </c>
      <c r="CI209" s="19" t="str">
        <f t="shared" ca="1" si="1527"/>
        <v>-</v>
      </c>
      <c r="CJ209" s="19" t="str">
        <f t="shared" ca="1" si="1527"/>
        <v>-</v>
      </c>
      <c r="CK209" s="19" t="str">
        <f t="shared" ca="1" si="1527"/>
        <v>-</v>
      </c>
      <c r="CL209" s="19">
        <f t="shared" ca="1" si="1527"/>
        <v>1</v>
      </c>
      <c r="CM209" s="19">
        <f t="shared" ca="1" si="1527"/>
        <v>1</v>
      </c>
      <c r="CN209" s="9"/>
      <c r="CO209" s="444">
        <f t="shared" ca="1" si="1528"/>
        <v>652</v>
      </c>
      <c r="CP209" s="444">
        <f t="shared" ca="1" si="1528"/>
        <v>686</v>
      </c>
      <c r="CQ209" s="444">
        <f t="shared" ca="1" si="1528"/>
        <v>721</v>
      </c>
      <c r="CR209" s="152">
        <f t="shared" ca="1" si="1529"/>
        <v>378</v>
      </c>
      <c r="CS209" s="152">
        <f t="shared" ca="1" si="1529"/>
        <v>413</v>
      </c>
      <c r="CT209" s="152">
        <f t="shared" ca="1" si="1529"/>
        <v>448</v>
      </c>
      <c r="CU209" s="19" t="str">
        <f t="shared" ca="1" si="1595"/>
        <v>-</v>
      </c>
      <c r="CV209" s="19" t="str">
        <f t="shared" ca="1" si="1595"/>
        <v>-</v>
      </c>
      <c r="CW209" s="19" t="str">
        <f t="shared" ca="1" si="1595"/>
        <v>-</v>
      </c>
      <c r="CX209" s="19" t="str">
        <f t="shared" ca="1" si="1595"/>
        <v>-</v>
      </c>
      <c r="CY209" s="19" t="str">
        <f t="shared" ca="1" si="1595"/>
        <v>-</v>
      </c>
      <c r="CZ209" s="19" t="b">
        <f t="shared" ca="1" si="1595"/>
        <v>1</v>
      </c>
      <c r="DA209" s="19">
        <f t="shared" ca="1" si="1595"/>
        <v>0</v>
      </c>
      <c r="DB209" s="19">
        <f t="shared" ca="1" si="1595"/>
        <v>0</v>
      </c>
      <c r="DC209" s="19">
        <f t="shared" ca="1" si="1595"/>
        <v>0</v>
      </c>
      <c r="DD209" s="19">
        <f t="shared" ca="1" si="1595"/>
        <v>0</v>
      </c>
      <c r="DE209" s="19">
        <f t="shared" ca="1" si="1595"/>
        <v>0</v>
      </c>
      <c r="DF209" s="19">
        <f t="shared" ca="1" si="1595"/>
        <v>0</v>
      </c>
      <c r="DG209" s="19">
        <f t="shared" ca="1" si="1595"/>
        <v>0</v>
      </c>
      <c r="DH209" s="19">
        <f t="shared" ca="1" si="1595"/>
        <v>0</v>
      </c>
      <c r="DI209" s="19">
        <f t="shared" ca="1" si="1595"/>
        <v>0</v>
      </c>
      <c r="DJ209" s="19">
        <f t="shared" ca="1" si="1595"/>
        <v>0</v>
      </c>
      <c r="DK209" s="19">
        <f t="shared" ref="DK209:ED217" ca="1" si="1608">OFFSET(DK$5,$B209,0)</f>
        <v>0</v>
      </c>
      <c r="DL209" s="19">
        <f t="shared" ca="1" si="1608"/>
        <v>0</v>
      </c>
      <c r="DM209" s="19">
        <f t="shared" ca="1" si="1608"/>
        <v>1</v>
      </c>
      <c r="DN209" s="19">
        <f t="shared" ca="1" si="1608"/>
        <v>1</v>
      </c>
      <c r="DO209" s="19">
        <f t="shared" ca="1" si="1608"/>
        <v>0</v>
      </c>
      <c r="DP209" s="19" t="str">
        <f t="shared" ca="1" si="1608"/>
        <v>-</v>
      </c>
      <c r="DQ209" s="19" t="str">
        <f t="shared" ca="1" si="1608"/>
        <v>-</v>
      </c>
      <c r="DR209" s="19" t="str">
        <f t="shared" ca="1" si="1608"/>
        <v>-</v>
      </c>
      <c r="DS209" s="19" t="str">
        <f t="shared" ca="1" si="1608"/>
        <v>-</v>
      </c>
      <c r="DT209" s="19" t="str">
        <f t="shared" ca="1" si="1608"/>
        <v>-</v>
      </c>
      <c r="DU209" s="19">
        <f t="shared" ca="1" si="1608"/>
        <v>0</v>
      </c>
      <c r="DV209" s="19" t="str">
        <f t="shared" ca="1" si="1608"/>
        <v>-</v>
      </c>
      <c r="DW209" s="19" t="str">
        <f t="shared" ca="1" si="1608"/>
        <v>-</v>
      </c>
      <c r="DX209" s="19" t="str">
        <f t="shared" ca="1" si="1608"/>
        <v>-</v>
      </c>
      <c r="DY209" s="19" t="str">
        <f t="shared" ca="1" si="1608"/>
        <v>-</v>
      </c>
      <c r="DZ209" s="19" t="str">
        <f t="shared" ca="1" si="1608"/>
        <v>-</v>
      </c>
      <c r="EA209" s="19" t="str">
        <f t="shared" ca="1" si="1608"/>
        <v>-</v>
      </c>
      <c r="EB209" s="19" t="str">
        <f t="shared" ca="1" si="1608"/>
        <v>-</v>
      </c>
      <c r="EC209" s="19" t="str">
        <f t="shared" ca="1" si="1608"/>
        <v>-</v>
      </c>
      <c r="ED209" s="19">
        <f t="shared" ca="1" si="1608"/>
        <v>0</v>
      </c>
      <c r="EE209" s="444">
        <f t="shared" ca="1" si="1532"/>
        <v>0</v>
      </c>
      <c r="EF209" s="444">
        <f t="shared" ca="1" si="1532"/>
        <v>0</v>
      </c>
      <c r="EG209" s="124">
        <f t="shared" ca="1" si="1590"/>
        <v>0</v>
      </c>
      <c r="EH209" s="124">
        <f t="shared" ca="1" si="1590"/>
        <v>0</v>
      </c>
      <c r="EI209" s="124">
        <f t="shared" ca="1" si="1590"/>
        <v>0</v>
      </c>
      <c r="EJ209" s="124">
        <f t="shared" ca="1" si="1590"/>
        <v>0</v>
      </c>
      <c r="EK209" s="124">
        <f t="shared" ca="1" si="1590"/>
        <v>0</v>
      </c>
      <c r="EL209" s="124">
        <f t="shared" ca="1" si="1590"/>
        <v>0</v>
      </c>
      <c r="EM209" s="124">
        <f t="shared" ca="1" si="1590"/>
        <v>0</v>
      </c>
      <c r="EN209" s="124">
        <f t="shared" ca="1" si="1590"/>
        <v>0</v>
      </c>
      <c r="EO209" s="124">
        <f t="shared" ca="1" si="1590"/>
        <v>0</v>
      </c>
      <c r="EP209" s="124">
        <f t="shared" ca="1" si="1590"/>
        <v>0</v>
      </c>
      <c r="EQ209" s="124">
        <f t="shared" ca="1" si="1590"/>
        <v>0</v>
      </c>
      <c r="ER209" s="124">
        <f t="shared" ca="1" si="1590"/>
        <v>0</v>
      </c>
      <c r="ES209" s="124">
        <f t="shared" ca="1" si="1590"/>
        <v>0</v>
      </c>
      <c r="ET209" s="124">
        <f t="shared" ca="1" si="1590"/>
        <v>0</v>
      </c>
      <c r="EU209" s="124">
        <f t="shared" ca="1" si="1590"/>
        <v>0</v>
      </c>
      <c r="EV209" s="124">
        <f t="shared" ca="1" si="1590"/>
        <v>0</v>
      </c>
      <c r="EW209" s="124">
        <f t="shared" ca="1" si="1534"/>
        <v>0</v>
      </c>
      <c r="EX209" s="124">
        <f t="shared" ca="1" si="1534"/>
        <v>0</v>
      </c>
      <c r="EY209" s="554">
        <f t="shared" ca="1" si="1591"/>
        <v>0</v>
      </c>
      <c r="EZ209" s="554">
        <f t="shared" ca="1" si="1591"/>
        <v>0</v>
      </c>
      <c r="FA209" s="554">
        <f t="shared" ca="1" si="1591"/>
        <v>0</v>
      </c>
      <c r="FB209" s="125">
        <f t="shared" ca="1" si="1591"/>
        <v>0</v>
      </c>
      <c r="FC209" s="125">
        <f t="shared" ca="1" si="1591"/>
        <v>0</v>
      </c>
      <c r="FD209" s="125">
        <f t="shared" ca="1" si="1591"/>
        <v>0</v>
      </c>
      <c r="FE209" s="125">
        <f t="shared" ca="1" si="1591"/>
        <v>0</v>
      </c>
      <c r="FF209" s="125">
        <f t="shared" ca="1" si="1591"/>
        <v>0</v>
      </c>
      <c r="FG209" s="125">
        <f t="shared" ca="1" si="1591"/>
        <v>0</v>
      </c>
      <c r="FH209" s="125">
        <f t="shared" ca="1" si="1591"/>
        <v>0</v>
      </c>
      <c r="FI209" s="125">
        <f t="shared" ca="1" si="1591"/>
        <v>0</v>
      </c>
      <c r="FJ209" s="125">
        <f t="shared" ca="1" si="1591"/>
        <v>0</v>
      </c>
      <c r="FK209" s="125">
        <f t="shared" ca="1" si="1591"/>
        <v>0</v>
      </c>
      <c r="FL209" s="125">
        <f t="shared" ca="1" si="1591"/>
        <v>0</v>
      </c>
      <c r="FM209" s="125">
        <f t="shared" ca="1" si="1591"/>
        <v>0</v>
      </c>
      <c r="FN209" s="125">
        <f t="shared" ca="1" si="1591"/>
        <v>0</v>
      </c>
      <c r="FO209" s="124">
        <f t="shared" ca="1" si="1592"/>
        <v>0</v>
      </c>
      <c r="FP209" s="124">
        <f t="shared" ca="1" si="1592"/>
        <v>0</v>
      </c>
      <c r="FQ209" s="124">
        <f t="shared" ca="1" si="1592"/>
        <v>0</v>
      </c>
      <c r="FR209" s="124">
        <f t="shared" ca="1" si="1592"/>
        <v>0</v>
      </c>
      <c r="FS209" s="124">
        <f t="shared" ca="1" si="1592"/>
        <v>0</v>
      </c>
      <c r="FT209" s="124">
        <f t="shared" ca="1" si="1592"/>
        <v>0</v>
      </c>
      <c r="FU209" s="124">
        <f t="shared" ca="1" si="1592"/>
        <v>0</v>
      </c>
      <c r="FV209" s="124">
        <f t="shared" ca="1" si="1592"/>
        <v>0</v>
      </c>
      <c r="FW209" s="124">
        <f t="shared" ca="1" si="1592"/>
        <v>0</v>
      </c>
      <c r="FX209" s="124">
        <f t="shared" ca="1" si="1592"/>
        <v>0</v>
      </c>
      <c r="FY209" s="124">
        <f t="shared" ca="1" si="1592"/>
        <v>0</v>
      </c>
      <c r="FZ209" s="124">
        <f t="shared" ca="1" si="1592"/>
        <v>0</v>
      </c>
      <c r="GA209" s="124">
        <f t="shared" ca="1" si="1592"/>
        <v>0</v>
      </c>
      <c r="GB209" s="124">
        <f t="shared" ca="1" si="1592"/>
        <v>0</v>
      </c>
      <c r="GC209" s="124">
        <f t="shared" ca="1" si="1592"/>
        <v>0</v>
      </c>
      <c r="GD209" s="124">
        <f t="shared" ca="1" si="1592"/>
        <v>0</v>
      </c>
      <c r="GE209" s="124">
        <f t="shared" ca="1" si="1537"/>
        <v>0</v>
      </c>
      <c r="GF209" s="124">
        <f t="shared" ca="1" si="1537"/>
        <v>0</v>
      </c>
      <c r="GG209" s="554">
        <f t="shared" ca="1" si="1538"/>
        <v>0</v>
      </c>
      <c r="GH209" s="554">
        <f t="shared" ca="1" si="1538"/>
        <v>0</v>
      </c>
      <c r="GI209" s="554">
        <f t="shared" ca="1" si="1538"/>
        <v>0</v>
      </c>
      <c r="GJ209" s="125">
        <f t="shared" ca="1" si="1600"/>
        <v>0</v>
      </c>
      <c r="GK209" s="125">
        <f t="shared" ca="1" si="1600"/>
        <v>0</v>
      </c>
      <c r="GL209" s="125">
        <f t="shared" ca="1" si="1600"/>
        <v>0</v>
      </c>
      <c r="GM209" s="125">
        <f t="shared" ca="1" si="1600"/>
        <v>0</v>
      </c>
      <c r="GN209" s="125">
        <f t="shared" ca="1" si="1600"/>
        <v>0</v>
      </c>
      <c r="GO209" s="125">
        <f t="shared" ca="1" si="1600"/>
        <v>0</v>
      </c>
      <c r="GP209" s="125">
        <f t="shared" ca="1" si="1600"/>
        <v>0</v>
      </c>
      <c r="GQ209" s="125">
        <f t="shared" ca="1" si="1600"/>
        <v>0</v>
      </c>
      <c r="GR209" s="125">
        <f t="shared" ca="1" si="1600"/>
        <v>0</v>
      </c>
      <c r="GS209" s="125">
        <f t="shared" ca="1" si="1600"/>
        <v>0</v>
      </c>
      <c r="GT209" s="125">
        <f t="shared" ca="1" si="1600"/>
        <v>0</v>
      </c>
      <c r="GU209" s="125">
        <f t="shared" ca="1" si="1600"/>
        <v>0</v>
      </c>
      <c r="GV209" s="125">
        <f t="shared" ca="1" si="1600"/>
        <v>0</v>
      </c>
      <c r="GW209" s="124">
        <f t="shared" ca="1" si="1593"/>
        <v>0</v>
      </c>
      <c r="GX209" s="124">
        <f t="shared" ca="1" si="1593"/>
        <v>0</v>
      </c>
      <c r="GY209" s="124">
        <f t="shared" ca="1" si="1593"/>
        <v>0</v>
      </c>
      <c r="GZ209" s="124">
        <f t="shared" ca="1" si="1593"/>
        <v>0</v>
      </c>
      <c r="HA209" s="124">
        <f t="shared" ca="1" si="1593"/>
        <v>0</v>
      </c>
      <c r="HB209" s="124">
        <f t="shared" ca="1" si="1593"/>
        <v>0</v>
      </c>
      <c r="HC209" s="124">
        <f t="shared" ca="1" si="1593"/>
        <v>0</v>
      </c>
      <c r="HD209" s="124">
        <f t="shared" ca="1" si="1593"/>
        <v>0</v>
      </c>
      <c r="HE209" s="124">
        <f t="shared" ca="1" si="1593"/>
        <v>0</v>
      </c>
      <c r="HF209" s="124">
        <f t="shared" ca="1" si="1593"/>
        <v>0</v>
      </c>
      <c r="HG209" s="124">
        <f t="shared" ca="1" si="1593"/>
        <v>0</v>
      </c>
      <c r="HH209" s="124">
        <f t="shared" ca="1" si="1593"/>
        <v>0</v>
      </c>
      <c r="HI209" s="124">
        <f t="shared" ca="1" si="1593"/>
        <v>0</v>
      </c>
      <c r="HJ209" s="124">
        <f t="shared" ca="1" si="1593"/>
        <v>0</v>
      </c>
      <c r="HK209" s="124">
        <f t="shared" ca="1" si="1593"/>
        <v>0</v>
      </c>
      <c r="HL209" s="124">
        <f t="shared" ca="1" si="1593"/>
        <v>0</v>
      </c>
      <c r="HM209" s="124">
        <f t="shared" ca="1" si="1541"/>
        <v>0</v>
      </c>
      <c r="HN209" s="124">
        <f t="shared" ca="1" si="1541"/>
        <v>0</v>
      </c>
      <c r="HO209" s="554">
        <f t="shared" ca="1" si="1542"/>
        <v>0</v>
      </c>
      <c r="HP209" s="554">
        <f t="shared" ca="1" si="1542"/>
        <v>0</v>
      </c>
      <c r="HQ209" s="554">
        <f t="shared" ca="1" si="1542"/>
        <v>0</v>
      </c>
      <c r="HR209" s="125">
        <f t="shared" ca="1" si="1601"/>
        <v>0</v>
      </c>
      <c r="HS209" s="125">
        <f t="shared" ca="1" si="1601"/>
        <v>0</v>
      </c>
      <c r="HT209" s="125">
        <f t="shared" ca="1" si="1601"/>
        <v>0</v>
      </c>
      <c r="HU209" s="125">
        <f t="shared" ca="1" si="1601"/>
        <v>0</v>
      </c>
      <c r="HV209" s="125">
        <f t="shared" ca="1" si="1601"/>
        <v>0</v>
      </c>
      <c r="HW209" s="125">
        <f t="shared" ca="1" si="1601"/>
        <v>0</v>
      </c>
      <c r="HX209" s="125">
        <f t="shared" ca="1" si="1601"/>
        <v>0</v>
      </c>
      <c r="HY209" s="125">
        <f t="shared" ca="1" si="1601"/>
        <v>0</v>
      </c>
      <c r="HZ209" s="125">
        <f t="shared" ca="1" si="1601"/>
        <v>0</v>
      </c>
      <c r="IA209" s="125">
        <f t="shared" ca="1" si="1601"/>
        <v>0</v>
      </c>
      <c r="IB209" s="125">
        <f t="shared" ca="1" si="1601"/>
        <v>0</v>
      </c>
      <c r="IC209" s="125">
        <f t="shared" ca="1" si="1601"/>
        <v>0</v>
      </c>
      <c r="ID209" s="125">
        <f t="shared" ca="1" si="1601"/>
        <v>0</v>
      </c>
      <c r="IE209" s="5">
        <f t="shared" ca="1" si="1544"/>
        <v>67</v>
      </c>
      <c r="IF209" s="9"/>
      <c r="IG209" s="5">
        <f t="shared" ca="1" si="1545"/>
        <v>1</v>
      </c>
      <c r="IH209" s="5" t="b">
        <f t="shared" ca="1" si="1545"/>
        <v>0</v>
      </c>
      <c r="II209" s="19">
        <f t="shared" ca="1" si="1546"/>
        <v>0</v>
      </c>
      <c r="IJ209" s="5">
        <f t="shared" ca="1" si="1545"/>
        <v>55</v>
      </c>
      <c r="IK209" s="5" cm="1">
        <f t="array" ref="IK209">INDEX(i.pi_yatf,$X209+1,IK$7)</f>
        <v>1</v>
      </c>
      <c r="IL209" s="19">
        <f t="shared" ca="1" si="1604"/>
        <v>0</v>
      </c>
      <c r="IM209" s="19">
        <f t="shared" ca="1" si="1604"/>
        <v>0</v>
      </c>
      <c r="IN209" s="19">
        <f t="shared" ca="1" si="1604"/>
        <v>0</v>
      </c>
      <c r="IO209" s="19">
        <f t="shared" ca="1" si="1604"/>
        <v>0</v>
      </c>
      <c r="IP209" s="19">
        <f t="shared" ca="1" si="1604"/>
        <v>0</v>
      </c>
      <c r="IQ209" s="19">
        <f t="shared" ca="1" si="1604"/>
        <v>0</v>
      </c>
      <c r="IR209" s="19">
        <f t="shared" ca="1" si="1604"/>
        <v>0</v>
      </c>
      <c r="IS209" s="19">
        <f t="shared" ca="1" si="1604"/>
        <v>0</v>
      </c>
      <c r="IT209" s="19">
        <f t="shared" ca="1" si="1604"/>
        <v>0</v>
      </c>
      <c r="IU209" s="19">
        <f t="shared" ca="1" si="1604"/>
        <v>0</v>
      </c>
      <c r="IV209" s="19">
        <f t="shared" ca="1" si="1604"/>
        <v>0</v>
      </c>
      <c r="IW209" s="19">
        <f t="shared" ca="1" si="1604"/>
        <v>0</v>
      </c>
      <c r="IX209" s="19">
        <f t="shared" ca="1" si="1604"/>
        <v>0</v>
      </c>
      <c r="IY209" s="19">
        <f t="shared" ca="1" si="1604"/>
        <v>0</v>
      </c>
      <c r="IZ209" s="19">
        <f t="shared" ca="1" si="1604"/>
        <v>0</v>
      </c>
      <c r="JA209" s="19">
        <f t="shared" ca="1" si="1604"/>
        <v>0</v>
      </c>
      <c r="JB209" s="19">
        <f t="shared" ca="1" si="1604"/>
        <v>0</v>
      </c>
      <c r="JC209" s="19">
        <f t="shared" ca="1" si="1604"/>
        <v>0</v>
      </c>
      <c r="JD209" s="19">
        <f t="shared" ca="1" si="1604"/>
        <v>0</v>
      </c>
      <c r="JE209" s="19">
        <f t="shared" ca="1" si="1604"/>
        <v>0</v>
      </c>
      <c r="JF209" s="19">
        <f t="shared" ca="1" si="1604"/>
        <v>0</v>
      </c>
      <c r="JG209" s="19">
        <f t="shared" ca="1" si="1604"/>
        <v>1</v>
      </c>
      <c r="JH209" s="19">
        <f t="shared" ca="1" si="1604"/>
        <v>0</v>
      </c>
      <c r="JI209" s="19">
        <f t="shared" ca="1" si="1604"/>
        <v>1</v>
      </c>
      <c r="JJ209" s="9"/>
      <c r="JK209" s="5" t="b">
        <f t="shared" ca="1" si="1548"/>
        <v>0</v>
      </c>
      <c r="JL209" s="477" t="b">
        <v>0</v>
      </c>
      <c r="JM209" s="477">
        <v>12</v>
      </c>
      <c r="JN209" s="5" t="b">
        <f t="shared" ca="1" si="1549"/>
        <v>0</v>
      </c>
      <c r="JO209" s="5" t="b">
        <f t="shared" ca="1" si="1549"/>
        <v>0</v>
      </c>
      <c r="JP209" s="5" t="b">
        <f t="shared" ca="1" si="1549"/>
        <v>1</v>
      </c>
      <c r="JQ209" s="144">
        <f t="shared" ca="1" si="1550"/>
        <v>1</v>
      </c>
      <c r="JR209" s="144">
        <f t="shared" ca="1" si="1550"/>
        <v>1</v>
      </c>
      <c r="JS209" s="5" t="b">
        <f t="shared" ca="1" si="1551"/>
        <v>0</v>
      </c>
      <c r="JT209" s="5" t="b">
        <f t="shared" ca="1" si="1551"/>
        <v>1</v>
      </c>
      <c r="JU209" s="5" t="b">
        <f t="shared" ca="1" si="1551"/>
        <v>1</v>
      </c>
      <c r="JV209" s="5" t="b">
        <f t="shared" ca="1" si="1551"/>
        <v>0</v>
      </c>
      <c r="JW209" s="5">
        <f t="shared" ca="1" si="1552"/>
        <v>1</v>
      </c>
      <c r="JX209" s="5">
        <f t="shared" ca="1" si="1552"/>
        <v>0</v>
      </c>
      <c r="JY209" s="5" t="b">
        <f t="shared" ca="1" si="1553"/>
        <v>0</v>
      </c>
      <c r="JZ209" s="5" t="str" cm="1">
        <f t="array" aca="1" ref="JZ209" ca="1">IF(OR(KA209:KH209&lt;&gt;"-"),TRUE,"-")</f>
        <v>-</v>
      </c>
      <c r="KA209" s="19" t="str">
        <f t="shared" ca="1" si="1554"/>
        <v>-</v>
      </c>
      <c r="KB209" s="19" t="str">
        <f t="shared" ca="1" si="1554"/>
        <v>-</v>
      </c>
      <c r="KC209" s="19" t="str">
        <f t="shared" ca="1" si="1554"/>
        <v>-</v>
      </c>
      <c r="KD209" s="19" t="str">
        <f t="shared" ca="1" si="1554"/>
        <v>-</v>
      </c>
      <c r="KE209" s="19" t="str">
        <f t="shared" ca="1" si="1554"/>
        <v>-</v>
      </c>
      <c r="KF209" s="19" t="str">
        <f t="shared" ca="1" si="1554"/>
        <v>-</v>
      </c>
      <c r="KG209" s="19" t="str">
        <f t="shared" ca="1" si="1554"/>
        <v>-</v>
      </c>
      <c r="KH209" s="19" t="str">
        <f t="shared" ca="1" si="1554"/>
        <v>-</v>
      </c>
      <c r="KI209" s="5" t="b">
        <f t="array" aca="1" ref="KI209" ca="1">IF(OR(KJ209:KP209&lt;&gt;"-"),TRUE,"-")</f>
        <v>1</v>
      </c>
      <c r="KJ209" s="19">
        <f t="shared" ca="1" si="1555"/>
        <v>0</v>
      </c>
      <c r="KK209" s="19" t="str">
        <f t="shared" ca="1" si="1555"/>
        <v>-</v>
      </c>
      <c r="KL209" s="19">
        <f t="shared" ca="1" si="1555"/>
        <v>999999</v>
      </c>
      <c r="KM209" s="19">
        <f t="shared" ca="1" si="1555"/>
        <v>999999</v>
      </c>
      <c r="KN209" s="19">
        <f t="shared" ca="1" si="1555"/>
        <v>999999</v>
      </c>
      <c r="KO209" s="19">
        <f t="shared" ca="1" si="1555"/>
        <v>999999</v>
      </c>
      <c r="KP209" s="19">
        <f t="shared" ca="1" si="1555"/>
        <v>999999</v>
      </c>
      <c r="KQ209" s="19" t="str">
        <f t="shared" ref="KQ209:KS209" ca="1" si="1609">OFFSET(KQ$5,$B209,0)</f>
        <v>-</v>
      </c>
      <c r="KR209" s="19" t="str">
        <f t="shared" ca="1" si="1609"/>
        <v>-</v>
      </c>
      <c r="KS209" s="19" t="str">
        <f t="shared" ca="1" si="1609"/>
        <v>-</v>
      </c>
      <c r="KT209" s="19" t="b">
        <f t="shared" ca="1" si="1556"/>
        <v>1</v>
      </c>
      <c r="KU209" s="19">
        <f t="shared" ca="1" si="1556"/>
        <v>0</v>
      </c>
      <c r="KV209" s="5" t="str">
        <f t="shared" ca="1" si="1557"/>
        <v>-</v>
      </c>
      <c r="KW209" s="5" t="str">
        <f t="shared" ca="1" si="1557"/>
        <v>-</v>
      </c>
      <c r="KX209" s="5" t="str">
        <f t="shared" ca="1" si="1557"/>
        <v>-</v>
      </c>
      <c r="KY209" s="5" t="str">
        <f t="shared" ca="1" si="1557"/>
        <v>-</v>
      </c>
      <c r="KZ209" s="19" t="str">
        <f t="shared" ca="1" si="1558"/>
        <v>-</v>
      </c>
      <c r="LA209" s="19" t="str">
        <f t="shared" ca="1" si="1558"/>
        <v>-</v>
      </c>
      <c r="LB209" s="19" t="str">
        <f t="shared" ca="1" si="1558"/>
        <v>-</v>
      </c>
      <c r="LC209" s="19" t="str">
        <f t="shared" ca="1" si="1558"/>
        <v>-</v>
      </c>
      <c r="LD209" s="19" t="str">
        <f t="shared" ca="1" si="1558"/>
        <v>-</v>
      </c>
      <c r="LE209" s="19" t="str">
        <f t="shared" ca="1" si="1558"/>
        <v>-</v>
      </c>
      <c r="LF209" s="19" t="str">
        <f t="shared" ca="1" si="1558"/>
        <v>-</v>
      </c>
      <c r="LG209" s="5" t="str">
        <f t="shared" ca="1" si="1559"/>
        <v>-</v>
      </c>
      <c r="LH209" s="5">
        <f t="shared" ca="1" si="1559"/>
        <v>500</v>
      </c>
      <c r="LI209" s="5">
        <f t="shared" ca="1" si="1559"/>
        <v>500</v>
      </c>
      <c r="LJ209" s="5" t="str">
        <f t="shared" ca="1" si="1559"/>
        <v>-</v>
      </c>
      <c r="LK209" s="5" t="str" cm="1">
        <f t="array" aca="1" ref="LK209" ca="1">INDEX(i.meatgrid,$Q209,LK$7)</f>
        <v>-</v>
      </c>
      <c r="LL209" s="5" t="str">
        <f t="shared" ca="1" si="1559"/>
        <v>-</v>
      </c>
      <c r="LM209" s="5">
        <f t="shared" ca="1" si="1560"/>
        <v>1</v>
      </c>
      <c r="LN209" s="9"/>
      <c r="LO209" s="19">
        <f t="shared" ca="1" si="1558"/>
        <v>70</v>
      </c>
      <c r="LP209" s="19">
        <f t="shared" ca="1" si="1561"/>
        <v>50</v>
      </c>
      <c r="LQ209" s="19">
        <f t="shared" ca="1" si="1561"/>
        <v>80</v>
      </c>
      <c r="LR209" s="19">
        <f t="shared" ca="1" si="1561"/>
        <v>50</v>
      </c>
      <c r="LS209" s="5" t="b" cm="1">
        <f t="array" aca="1" ref="LS209" ca="1">INDEX(i.meatgrid,$Q209,LS$7)</f>
        <v>0</v>
      </c>
      <c r="LT209" s="5" t="b" cm="1">
        <f t="array" aca="1" ref="LT209" ca="1">INDEX(i.meatgrid,$Q209,LT$7)</f>
        <v>0</v>
      </c>
      <c r="LU209" s="5" t="str" cm="1">
        <f t="array" aca="1" ref="LU209" ca="1">INDEX(i.meatgrid,$Q209,LU$7)</f>
        <v>-</v>
      </c>
      <c r="LV209" s="5" t="str" cm="1">
        <f t="array" aca="1" ref="LV209" ca="1">INDEX(i.meatgrid,$Q209,LV$7)</f>
        <v>-</v>
      </c>
      <c r="LW209" s="5">
        <f t="shared" si="1562"/>
        <v>1</v>
      </c>
      <c r="LX209" s="5">
        <f t="shared" si="1563"/>
        <v>0.75</v>
      </c>
      <c r="LY209" s="5" cm="1">
        <f t="array" aca="1" ref="LY209" ca="1">INDEX(i.meatgrid,$Q209,LY$7)</f>
        <v>0</v>
      </c>
      <c r="LZ209" s="5" cm="1">
        <f t="array" aca="1" ref="LZ209" ca="1">INDEX(i.meatgrid,$Q209,LZ$7)</f>
        <v>0</v>
      </c>
      <c r="MA209" s="5" cm="1">
        <f t="array" aca="1" ref="MA209" ca="1">INDEX(i.meatgrid,$Q209,MA$7)</f>
        <v>0</v>
      </c>
      <c r="MB209" s="5" cm="1">
        <f t="array" aca="1" ref="MB209" ca="1">INDEX(i.meatgrid,$Q209,MB$7)</f>
        <v>0</v>
      </c>
      <c r="MC209" s="5" cm="1">
        <f t="array" aca="1" ref="MC209" ca="1">INDEX(i.meatgrid,$Q209,MC$7)</f>
        <v>1</v>
      </c>
      <c r="MD209" s="5" cm="1">
        <f t="array" aca="1" ref="MD209" ca="1">INDEX(i.meatgrid,$Q209,MD$7)</f>
        <v>1</v>
      </c>
      <c r="ME209" s="5" cm="1">
        <f t="array" aca="1" ref="ME209" ca="1">INDEX(i.meatgrid,$Q209,ME$7)</f>
        <v>1</v>
      </c>
      <c r="MF209" s="5" cm="1">
        <f t="array" aca="1" ref="MF209" ca="1">INDEX(i.meatgrid,$Q209,MF$7)</f>
        <v>1</v>
      </c>
      <c r="MG209" s="5">
        <f t="shared" si="1564"/>
        <v>1</v>
      </c>
      <c r="MH209" s="9"/>
      <c r="MI209" s="19" t="b">
        <f t="shared" ca="1" si="1594"/>
        <v>0</v>
      </c>
      <c r="MJ209" s="19" t="b">
        <f t="shared" ca="1" si="1594"/>
        <v>0</v>
      </c>
      <c r="MK209" s="19">
        <f t="shared" ca="1" si="1594"/>
        <v>1</v>
      </c>
      <c r="ML209" s="19">
        <f t="shared" ca="1" si="1594"/>
        <v>0.75</v>
      </c>
      <c r="MM209" s="19">
        <f t="shared" ca="1" si="1594"/>
        <v>0.75</v>
      </c>
      <c r="MN209" s="19">
        <f t="shared" ca="1" si="1594"/>
        <v>0.8</v>
      </c>
      <c r="MO209" s="19">
        <f t="shared" ca="1" si="1594"/>
        <v>0.82499999999999996</v>
      </c>
      <c r="MP209" s="19">
        <f t="shared" ca="1" si="1594"/>
        <v>0.875</v>
      </c>
      <c r="MQ209" s="19">
        <f t="shared" ca="1" si="1594"/>
        <v>0.9</v>
      </c>
      <c r="MR209" s="19">
        <f t="shared" ca="1" si="1594"/>
        <v>1</v>
      </c>
      <c r="MS209" s="19">
        <f t="shared" ca="1" si="1594"/>
        <v>0.875</v>
      </c>
      <c r="MT209" s="19" t="b">
        <f t="shared" ca="1" si="1594"/>
        <v>1</v>
      </c>
      <c r="MU209" s="19">
        <f t="shared" ca="1" si="1594"/>
        <v>74.989999999999995</v>
      </c>
      <c r="MV209" s="19" t="str">
        <f t="shared" ca="1" si="1594"/>
        <v>-</v>
      </c>
      <c r="MW209" s="19" t="str">
        <f t="shared" ca="1" si="1594"/>
        <v>-</v>
      </c>
      <c r="MX209" s="19" t="str">
        <f t="shared" ca="1" si="1594"/>
        <v>-</v>
      </c>
      <c r="MY209" s="19" t="str">
        <f t="shared" ca="1" si="1576"/>
        <v>-</v>
      </c>
      <c r="MZ209" s="19" t="str">
        <f t="shared" ca="1" si="1576"/>
        <v>-</v>
      </c>
      <c r="NA209" s="19" t="str">
        <f t="shared" ca="1" si="1576"/>
        <v>-</v>
      </c>
      <c r="NB209" s="19" t="str">
        <f t="shared" ref="NB209:NN209" ca="1" si="1610">OFFSET(NB$5,$B209,0)</f>
        <v>-</v>
      </c>
      <c r="NC209" s="19">
        <f t="shared" ca="1" si="1610"/>
        <v>36.99</v>
      </c>
      <c r="ND209" s="19">
        <f t="shared" ca="1" si="1610"/>
        <v>36.99</v>
      </c>
      <c r="NE209" s="19" t="str">
        <f t="shared" ca="1" si="1610"/>
        <v>-</v>
      </c>
      <c r="NF209" s="19" t="str">
        <f t="shared" ca="1" si="1610"/>
        <v>-</v>
      </c>
      <c r="NG209" s="19" t="str">
        <f t="shared" ca="1" si="1610"/>
        <v>-</v>
      </c>
      <c r="NH209" s="19" t="str">
        <f t="shared" ca="1" si="1610"/>
        <v>-</v>
      </c>
      <c r="NI209" s="19" t="str">
        <f t="shared" ca="1" si="1610"/>
        <v>-</v>
      </c>
      <c r="NJ209" s="19">
        <f t="shared" ca="1" si="1610"/>
        <v>49.99</v>
      </c>
      <c r="NK209" s="19">
        <f t="shared" ca="1" si="1610"/>
        <v>49.99</v>
      </c>
      <c r="NL209" s="19">
        <f t="shared" ca="1" si="1610"/>
        <v>49.99</v>
      </c>
      <c r="NM209" s="19">
        <f t="shared" ca="1" si="1610"/>
        <v>49.99</v>
      </c>
      <c r="NN209" s="19">
        <f t="shared" ca="1" si="1610"/>
        <v>49.99</v>
      </c>
      <c r="NO209" s="19">
        <f t="shared" ca="1" si="1573"/>
        <v>49.99</v>
      </c>
      <c r="NP209" s="19">
        <f t="shared" ca="1" si="1573"/>
        <v>49.99</v>
      </c>
      <c r="NQ209" s="19">
        <f t="shared" ca="1" si="1573"/>
        <v>49.99</v>
      </c>
      <c r="NR209" s="19">
        <f t="shared" ca="1" si="1605"/>
        <v>412.99</v>
      </c>
      <c r="NS209" s="19">
        <f t="shared" ca="1" si="1605"/>
        <v>412.99</v>
      </c>
      <c r="NT209" s="19" t="str">
        <f t="shared" ca="1" si="1605"/>
        <v>-</v>
      </c>
      <c r="NU209" s="19" t="str">
        <f t="shared" ca="1" si="1605"/>
        <v>-</v>
      </c>
      <c r="NV209" s="19" t="str">
        <f t="shared" ca="1" si="1605"/>
        <v>-</v>
      </c>
      <c r="NW209" s="19" t="str">
        <f t="shared" ca="1" si="1605"/>
        <v>-</v>
      </c>
      <c r="NX209" s="19" t="str">
        <f t="shared" ca="1" si="1605"/>
        <v>-</v>
      </c>
      <c r="NY209" s="19">
        <f t="shared" ca="1" si="1605"/>
        <v>6.8900000000000006</v>
      </c>
      <c r="NZ209" s="19">
        <f t="shared" ca="1" si="1605"/>
        <v>6.8900000000000006</v>
      </c>
      <c r="OA209" s="19">
        <f t="shared" ca="1" si="1605"/>
        <v>6.8900000000000006</v>
      </c>
      <c r="OB209" s="19">
        <f t="shared" ca="1" si="1605"/>
        <v>6.8900000000000006</v>
      </c>
      <c r="OC209" s="19">
        <f t="shared" ca="1" si="1605"/>
        <v>6.8900000000000006</v>
      </c>
      <c r="OD209" s="19">
        <f t="shared" ca="1" si="1605"/>
        <v>6.8900000000000006</v>
      </c>
      <c r="OE209" s="19">
        <f t="shared" ca="1" si="1605"/>
        <v>6.8900000000000006</v>
      </c>
      <c r="OF209" s="19">
        <f t="shared" ca="1" si="1605"/>
        <v>6.8900000000000006</v>
      </c>
      <c r="OG209" s="19">
        <f t="shared" ca="1" si="1605"/>
        <v>346.99</v>
      </c>
      <c r="OH209" s="19">
        <f t="shared" ca="1" si="1575"/>
        <v>346.99</v>
      </c>
      <c r="OI209" s="19" t="str">
        <f t="shared" ca="1" si="1575"/>
        <v>-</v>
      </c>
      <c r="OJ209" s="19" t="str">
        <f t="shared" ca="1" si="1575"/>
        <v>-</v>
      </c>
      <c r="OK209" s="19" t="str">
        <f t="shared" ca="1" si="1575"/>
        <v>-</v>
      </c>
      <c r="OL209" s="19" t="str">
        <f t="shared" ca="1" si="1575"/>
        <v>-</v>
      </c>
      <c r="OM209" s="19" t="str">
        <f t="shared" ca="1" si="1575"/>
        <v>-</v>
      </c>
      <c r="ON209" s="19">
        <f t="shared" ca="1" si="1575"/>
        <v>0</v>
      </c>
      <c r="OO209" s="24">
        <v>0</v>
      </c>
    </row>
    <row r="210" spans="1:405" outlineLevel="1">
      <c r="A210" s="21">
        <f t="shared" si="158"/>
        <v>205</v>
      </c>
      <c r="B210" s="21">
        <f>$A$14</f>
        <v>9</v>
      </c>
      <c r="C210">
        <v>112</v>
      </c>
      <c r="D210" s="144" t="str">
        <f t="shared" si="1512"/>
        <v>GSM</v>
      </c>
      <c r="E210" t="b">
        <v>0</v>
      </c>
      <c r="F210" t="b">
        <v>0</v>
      </c>
      <c r="G210" t="b">
        <f>E210</f>
        <v>0</v>
      </c>
      <c r="H210" s="29">
        <v>2</v>
      </c>
      <c r="I210" s="29">
        <v>1</v>
      </c>
      <c r="J210" s="29" t="str">
        <f>""</f>
        <v/>
      </c>
      <c r="K210" s="29">
        <f>d.Region</f>
        <v>2</v>
      </c>
      <c r="L210" s="29">
        <v>2</v>
      </c>
      <c r="M210" s="29">
        <v>2</v>
      </c>
      <c r="N210" s="29">
        <v>3</v>
      </c>
      <c r="O210" s="29">
        <v>1</v>
      </c>
      <c r="P210" s="29">
        <v>1</v>
      </c>
      <c r="Q210" s="29">
        <v>6</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513"/>
        <v>2</v>
      </c>
      <c r="AH210" s="5">
        <f t="shared" si="1513"/>
        <v>0</v>
      </c>
      <c r="AI210" s="5">
        <f t="shared" si="1514"/>
        <v>1</v>
      </c>
      <c r="AJ210" s="218"/>
      <c r="AK210" s="218"/>
      <c r="AL210" s="365" t="str">
        <f ca="1">TEXT(LEFT(OFFSET(AL210,-1,0),5)+1,"00000")&amp;MID(OFFSET(AL210,-1,0),6,FIND(" ",OFFSET(AL210,-1,0),7)-5)
&amp; $D210           &amp; " Day"&amp;INDEX(i.DOY,$N210,1)              &amp; IF($IG210=0," FWM","")&amp;IF($IG210=1," MWM","")&amp;IF($IG210=5," Mat","")&amp;IF($IH210=TRUE,"&amp;BBT","    ")
&amp;INDEX(DataMaster!$B$98:$B$104,$Q210,0)    &amp;IF(JL210," SR"&amp;JM210,"")&amp; " WP"&amp;TEXT($LW210*100,"000p")           &amp; " MP"&amp;TEXT($LX210*100,"000p")           &amp; " GP"&amp;TEXT($MG210*100,"000p")
&amp; " (F"&amp;3+COUNTIF($CV210:$CY210,TRUE)&amp;3&amp;"N"&amp;$DM210&amp;$DN210&amp;")"</f>
        <v>00021 DSP_ashley_lw GSM Day204 MWM    Mutton SR12 WP100p MP100p GP100p (F33N11)</v>
      </c>
      <c r="AM210" s="9" t="str">
        <f ca="1">IF(COUNTIF(AL$5:AL210,AL210)=1,"-","Dup")</f>
        <v>-</v>
      </c>
      <c r="AN210" s="9"/>
      <c r="AO210" s="12" t="b">
        <v>1</v>
      </c>
      <c r="AP210" s="12" t="b">
        <v>1</v>
      </c>
      <c r="AQ210" s="12" t="b">
        <v>1</v>
      </c>
      <c r="AR210" s="12" t="b">
        <v>1</v>
      </c>
      <c r="AS210" s="12" t="b">
        <v>1</v>
      </c>
      <c r="AT210" s="12" t="b">
        <v>1</v>
      </c>
      <c r="AU210" s="12" t="b">
        <v>1</v>
      </c>
      <c r="AV210" s="12" t="b">
        <v>1</v>
      </c>
      <c r="AW210" s="9"/>
      <c r="AX210" s="5" t="b">
        <f t="shared" si="1515"/>
        <v>0</v>
      </c>
      <c r="AY210" s="5" t="str">
        <f t="shared" si="1515"/>
        <v>-</v>
      </c>
      <c r="AZ210" s="5" t="b">
        <f t="shared" si="1515"/>
        <v>0</v>
      </c>
      <c r="BA210" s="5" t="b">
        <f t="shared" si="1515"/>
        <v>1</v>
      </c>
      <c r="BB210" s="5" t="b">
        <f t="shared" si="1515"/>
        <v>1</v>
      </c>
      <c r="BC210" s="144">
        <f t="shared" si="1515"/>
        <v>0</v>
      </c>
      <c r="BD210" s="19" t="b">
        <f t="shared" ca="1" si="1516"/>
        <v>1</v>
      </c>
      <c r="BE210" s="9"/>
      <c r="BF210" s="5" t="str">
        <f t="shared" ca="1" si="1517"/>
        <v>-</v>
      </c>
      <c r="BG210" s="19" t="str">
        <f t="shared" ca="1" si="1518"/>
        <v>-</v>
      </c>
      <c r="BH210" s="19" t="str">
        <f t="shared" ca="1" si="1518"/>
        <v>-</v>
      </c>
      <c r="BI210" s="19" t="str">
        <f t="shared" ca="1" si="1518"/>
        <v>-</v>
      </c>
      <c r="BJ210" s="5" t="str">
        <f t="shared" ca="1" si="1519"/>
        <v>-</v>
      </c>
      <c r="BK210" s="19" t="str">
        <f t="shared" ca="1" si="1520"/>
        <v>-</v>
      </c>
      <c r="BL210" s="5" t="str">
        <f t="shared" ca="1" si="1521"/>
        <v>-</v>
      </c>
      <c r="BM210" s="19" t="str">
        <f t="shared" ca="1" si="1522"/>
        <v>-</v>
      </c>
      <c r="BN210" s="19" t="str">
        <f t="shared" ca="1" si="1522"/>
        <v>-</v>
      </c>
      <c r="BO210" s="19" t="str">
        <f t="shared" ca="1" si="1522"/>
        <v>-</v>
      </c>
      <c r="BP210" s="5" t="str">
        <f t="shared" ca="1" si="1523"/>
        <v>-</v>
      </c>
      <c r="BQ210" s="9"/>
      <c r="BR210" s="5" t="b">
        <f t="shared" si="1524"/>
        <v>0</v>
      </c>
      <c r="BS210" s="5" t="str">
        <f t="shared" ca="1" si="1525"/>
        <v>-</v>
      </c>
      <c r="BT210" s="5" t="str">
        <f t="shared" ca="1" si="1526"/>
        <v>-</v>
      </c>
      <c r="BU210" s="5" t="str">
        <f t="shared" ca="1" si="1526"/>
        <v>-</v>
      </c>
      <c r="BV210" s="5" t="str">
        <f t="shared" ca="1" si="1526"/>
        <v>-</v>
      </c>
      <c r="BW210" s="5" t="str">
        <f t="shared" ca="1" si="1526"/>
        <v>-</v>
      </c>
      <c r="BX210" s="5" t="str">
        <f t="shared" ca="1" si="1526"/>
        <v>-</v>
      </c>
      <c r="BY210" s="5" t="str">
        <f t="shared" ca="1" si="1526"/>
        <v>-</v>
      </c>
      <c r="BZ210" s="5" t="str">
        <f t="shared" ca="1" si="1526"/>
        <v>-</v>
      </c>
      <c r="CA210" s="5" t="str">
        <f t="shared" ca="1" si="1526"/>
        <v>-</v>
      </c>
      <c r="CB210" s="9"/>
      <c r="CC210" s="12" t="b">
        <v>1</v>
      </c>
      <c r="CD210" s="12" t="b">
        <v>1</v>
      </c>
      <c r="CE210" s="12" t="b">
        <v>1</v>
      </c>
      <c r="CF210" s="12">
        <v>203</v>
      </c>
      <c r="CG210" s="144" t="b">
        <f>NOT(CE210)</f>
        <v>0</v>
      </c>
      <c r="CH210" s="12" t="s">
        <v>34</v>
      </c>
      <c r="CI210" s="19" t="str">
        <f t="shared" ca="1" si="1527"/>
        <v>-</v>
      </c>
      <c r="CJ210" s="19" t="str">
        <f t="shared" ca="1" si="1527"/>
        <v>-</v>
      </c>
      <c r="CK210" s="19" t="str">
        <f t="shared" ca="1" si="1527"/>
        <v>-</v>
      </c>
      <c r="CL210" s="19">
        <f t="shared" ca="1" si="1527"/>
        <v>1</v>
      </c>
      <c r="CM210" s="19">
        <f t="shared" ca="1" si="1527"/>
        <v>1</v>
      </c>
      <c r="CN210" s="9"/>
      <c r="CO210" s="444">
        <f t="shared" si="1528"/>
        <v>652</v>
      </c>
      <c r="CP210" s="444">
        <f t="shared" si="1528"/>
        <v>686</v>
      </c>
      <c r="CQ210" s="444">
        <f t="shared" si="1528"/>
        <v>721</v>
      </c>
      <c r="CR210" s="152">
        <f t="shared" si="1529"/>
        <v>378</v>
      </c>
      <c r="CS210" s="152">
        <f t="shared" si="1529"/>
        <v>413</v>
      </c>
      <c r="CT210" s="152">
        <f t="shared" si="1529"/>
        <v>448</v>
      </c>
      <c r="CU210" s="19" t="str">
        <f t="shared" ca="1" si="1595"/>
        <v>-</v>
      </c>
      <c r="CV210" s="19" t="str">
        <f t="shared" ca="1" si="1595"/>
        <v>-</v>
      </c>
      <c r="CW210" s="19" t="str">
        <f t="shared" ca="1" si="1595"/>
        <v>-</v>
      </c>
      <c r="CX210" s="19" t="str">
        <f t="shared" ca="1" si="1595"/>
        <v>-</v>
      </c>
      <c r="CY210" s="19" t="str">
        <f t="shared" ca="1" si="1595"/>
        <v>-</v>
      </c>
      <c r="CZ210" s="19" t="b">
        <f ca="1">OFFSET(CZ$5,$B210,0)</f>
        <v>1</v>
      </c>
      <c r="DA210" s="19">
        <f t="shared" ca="1" si="1595"/>
        <v>0</v>
      </c>
      <c r="DB210" s="19">
        <f t="shared" ca="1" si="1595"/>
        <v>0</v>
      </c>
      <c r="DC210" s="19">
        <f t="shared" ca="1" si="1595"/>
        <v>0</v>
      </c>
      <c r="DD210" s="19">
        <f t="shared" ca="1" si="1595"/>
        <v>0</v>
      </c>
      <c r="DE210" s="19">
        <f t="shared" ca="1" si="1595"/>
        <v>0</v>
      </c>
      <c r="DF210" s="19">
        <f t="shared" ca="1" si="1595"/>
        <v>0</v>
      </c>
      <c r="DG210" s="19">
        <f t="shared" ca="1" si="1595"/>
        <v>0</v>
      </c>
      <c r="DH210" s="19">
        <f t="shared" ca="1" si="1595"/>
        <v>0</v>
      </c>
      <c r="DI210" s="19">
        <f t="shared" ca="1" si="1595"/>
        <v>0</v>
      </c>
      <c r="DJ210" s="19">
        <f t="shared" ca="1" si="1595"/>
        <v>0</v>
      </c>
      <c r="DK210" s="19">
        <f t="shared" ca="1" si="1608"/>
        <v>0</v>
      </c>
      <c r="DL210" s="19">
        <f t="shared" ca="1" si="1608"/>
        <v>0</v>
      </c>
      <c r="DM210" s="19">
        <f t="shared" ca="1" si="1608"/>
        <v>1</v>
      </c>
      <c r="DN210" s="19">
        <f t="shared" ca="1" si="1608"/>
        <v>1</v>
      </c>
      <c r="DO210" s="19">
        <f t="shared" ca="1" si="1608"/>
        <v>0</v>
      </c>
      <c r="DP210" s="19" t="str">
        <f t="shared" ca="1" si="1608"/>
        <v>-</v>
      </c>
      <c r="DQ210" s="19" t="str">
        <f t="shared" ca="1" si="1608"/>
        <v>-</v>
      </c>
      <c r="DR210" s="19" t="str">
        <f t="shared" ca="1" si="1608"/>
        <v>-</v>
      </c>
      <c r="DS210" s="19" t="str">
        <f t="shared" ca="1" si="1608"/>
        <v>-</v>
      </c>
      <c r="DT210" s="19" t="str">
        <f t="shared" ca="1" si="1608"/>
        <v>-</v>
      </c>
      <c r="DU210" s="19">
        <f t="shared" ca="1" si="1608"/>
        <v>0</v>
      </c>
      <c r="DV210" s="19" t="str">
        <f t="shared" ca="1" si="1608"/>
        <v>-</v>
      </c>
      <c r="DW210" s="19" t="str">
        <f t="shared" ca="1" si="1608"/>
        <v>-</v>
      </c>
      <c r="DX210" s="19" t="str">
        <f t="shared" ca="1" si="1608"/>
        <v>-</v>
      </c>
      <c r="DY210" s="19" t="str">
        <f t="shared" ca="1" si="1608"/>
        <v>-</v>
      </c>
      <c r="DZ210" s="19" t="str">
        <f t="shared" ca="1" si="1608"/>
        <v>-</v>
      </c>
      <c r="EA210" s="19" t="str">
        <f t="shared" ca="1" si="1608"/>
        <v>-</v>
      </c>
      <c r="EB210" s="19" t="str">
        <f t="shared" ca="1" si="1608"/>
        <v>-</v>
      </c>
      <c r="EC210" s="19" t="str">
        <f t="shared" ca="1" si="1608"/>
        <v>-</v>
      </c>
      <c r="ED210" s="19">
        <f t="shared" ca="1" si="1608"/>
        <v>0</v>
      </c>
      <c r="EE210" s="444">
        <f t="shared" si="1532"/>
        <v>0</v>
      </c>
      <c r="EF210" s="444">
        <f t="shared" si="1532"/>
        <v>0</v>
      </c>
      <c r="EG210" s="124">
        <f t="shared" si="1590"/>
        <v>0</v>
      </c>
      <c r="EH210" s="124">
        <f t="shared" si="1590"/>
        <v>0</v>
      </c>
      <c r="EI210" s="124">
        <f t="shared" si="1590"/>
        <v>0</v>
      </c>
      <c r="EJ210" s="124">
        <f t="shared" si="1590"/>
        <v>0</v>
      </c>
      <c r="EK210" s="124">
        <f t="shared" si="1590"/>
        <v>0</v>
      </c>
      <c r="EL210" s="124">
        <f t="shared" si="1590"/>
        <v>0</v>
      </c>
      <c r="EM210" s="124">
        <f t="shared" si="1590"/>
        <v>0</v>
      </c>
      <c r="EN210" s="124">
        <f t="shared" si="1590"/>
        <v>0</v>
      </c>
      <c r="EO210" s="124">
        <f t="shared" si="1590"/>
        <v>0</v>
      </c>
      <c r="EP210" s="124">
        <f t="shared" si="1590"/>
        <v>0</v>
      </c>
      <c r="EQ210" s="124">
        <f t="shared" si="1590"/>
        <v>0</v>
      </c>
      <c r="ER210" s="124">
        <f t="shared" si="1590"/>
        <v>0</v>
      </c>
      <c r="ES210" s="124">
        <f t="shared" si="1590"/>
        <v>0</v>
      </c>
      <c r="ET210" s="124">
        <f t="shared" si="1590"/>
        <v>0</v>
      </c>
      <c r="EU210" s="124">
        <f t="shared" si="1590"/>
        <v>0</v>
      </c>
      <c r="EV210" s="124">
        <f t="shared" si="1590"/>
        <v>0</v>
      </c>
      <c r="EW210" s="124">
        <f t="shared" si="1534"/>
        <v>0</v>
      </c>
      <c r="EX210" s="124">
        <f t="shared" si="1534"/>
        <v>0</v>
      </c>
      <c r="EY210" s="554">
        <f t="shared" si="1591"/>
        <v>0</v>
      </c>
      <c r="EZ210" s="554">
        <f t="shared" si="1591"/>
        <v>0</v>
      </c>
      <c r="FA210" s="554">
        <f t="shared" si="1591"/>
        <v>0</v>
      </c>
      <c r="FB210" s="125">
        <f t="shared" si="1591"/>
        <v>0</v>
      </c>
      <c r="FC210" s="125">
        <f t="shared" si="1591"/>
        <v>0</v>
      </c>
      <c r="FD210" s="125">
        <f t="shared" si="1591"/>
        <v>0</v>
      </c>
      <c r="FE210" s="125">
        <f t="shared" si="1591"/>
        <v>0</v>
      </c>
      <c r="FF210" s="125">
        <f t="shared" si="1591"/>
        <v>0</v>
      </c>
      <c r="FG210" s="125">
        <f t="shared" si="1591"/>
        <v>0</v>
      </c>
      <c r="FH210" s="125">
        <f t="shared" si="1591"/>
        <v>0</v>
      </c>
      <c r="FI210" s="125">
        <f t="shared" si="1591"/>
        <v>0</v>
      </c>
      <c r="FJ210" s="125">
        <f t="shared" si="1591"/>
        <v>0</v>
      </c>
      <c r="FK210" s="125">
        <f t="shared" si="1591"/>
        <v>0</v>
      </c>
      <c r="FL210" s="125">
        <f t="shared" si="1591"/>
        <v>0</v>
      </c>
      <c r="FM210" s="125">
        <f t="shared" si="1591"/>
        <v>0</v>
      </c>
      <c r="FN210" s="125">
        <f t="shared" si="1591"/>
        <v>0</v>
      </c>
      <c r="FO210" s="124">
        <f t="shared" si="1592"/>
        <v>0</v>
      </c>
      <c r="FP210" s="124">
        <f t="shared" si="1592"/>
        <v>0</v>
      </c>
      <c r="FQ210" s="124">
        <f t="shared" si="1592"/>
        <v>0</v>
      </c>
      <c r="FR210" s="124">
        <f t="shared" si="1592"/>
        <v>0</v>
      </c>
      <c r="FS210" s="124">
        <f t="shared" si="1592"/>
        <v>0</v>
      </c>
      <c r="FT210" s="124">
        <f t="shared" si="1592"/>
        <v>0</v>
      </c>
      <c r="FU210" s="124">
        <f t="shared" si="1592"/>
        <v>0</v>
      </c>
      <c r="FV210" s="124">
        <f t="shared" si="1592"/>
        <v>0</v>
      </c>
      <c r="FW210" s="124">
        <f t="shared" si="1592"/>
        <v>0</v>
      </c>
      <c r="FX210" s="124">
        <f t="shared" si="1592"/>
        <v>0</v>
      </c>
      <c r="FY210" s="124">
        <f t="shared" si="1592"/>
        <v>0</v>
      </c>
      <c r="FZ210" s="124">
        <f t="shared" si="1592"/>
        <v>0</v>
      </c>
      <c r="GA210" s="124">
        <f t="shared" si="1592"/>
        <v>0</v>
      </c>
      <c r="GB210" s="124">
        <f t="shared" si="1592"/>
        <v>0</v>
      </c>
      <c r="GC210" s="124">
        <f t="shared" si="1592"/>
        <v>0</v>
      </c>
      <c r="GD210" s="124">
        <f t="shared" si="1592"/>
        <v>0</v>
      </c>
      <c r="GE210" s="124">
        <f t="shared" si="1537"/>
        <v>0</v>
      </c>
      <c r="GF210" s="124">
        <f t="shared" si="1537"/>
        <v>0</v>
      </c>
      <c r="GG210" s="554">
        <f t="shared" si="1538"/>
        <v>0</v>
      </c>
      <c r="GH210" s="554">
        <f t="shared" si="1538"/>
        <v>0</v>
      </c>
      <c r="GI210" s="554">
        <f t="shared" si="1538"/>
        <v>0</v>
      </c>
      <c r="GJ210" s="125">
        <f t="shared" si="1600"/>
        <v>0</v>
      </c>
      <c r="GK210" s="125">
        <f t="shared" si="1600"/>
        <v>0</v>
      </c>
      <c r="GL210" s="125">
        <f t="shared" si="1600"/>
        <v>0</v>
      </c>
      <c r="GM210" s="125">
        <f t="shared" si="1600"/>
        <v>0</v>
      </c>
      <c r="GN210" s="125">
        <f t="shared" si="1600"/>
        <v>0</v>
      </c>
      <c r="GO210" s="125">
        <f t="shared" si="1600"/>
        <v>0</v>
      </c>
      <c r="GP210" s="125">
        <f t="shared" si="1600"/>
        <v>0</v>
      </c>
      <c r="GQ210" s="125">
        <f t="shared" si="1600"/>
        <v>0</v>
      </c>
      <c r="GR210" s="125">
        <f t="shared" si="1600"/>
        <v>0</v>
      </c>
      <c r="GS210" s="125">
        <f t="shared" si="1600"/>
        <v>0</v>
      </c>
      <c r="GT210" s="125">
        <f t="shared" si="1600"/>
        <v>0</v>
      </c>
      <c r="GU210" s="125">
        <f t="shared" si="1600"/>
        <v>0</v>
      </c>
      <c r="GV210" s="125">
        <f t="shared" si="1600"/>
        <v>0</v>
      </c>
      <c r="GW210" s="124">
        <f t="shared" si="1593"/>
        <v>0</v>
      </c>
      <c r="GX210" s="124">
        <f t="shared" si="1593"/>
        <v>0</v>
      </c>
      <c r="GY210" s="124">
        <f t="shared" si="1593"/>
        <v>0</v>
      </c>
      <c r="GZ210" s="124">
        <f t="shared" si="1593"/>
        <v>0</v>
      </c>
      <c r="HA210" s="124">
        <f t="shared" si="1593"/>
        <v>0</v>
      </c>
      <c r="HB210" s="124">
        <f t="shared" si="1593"/>
        <v>0</v>
      </c>
      <c r="HC210" s="124">
        <f t="shared" si="1593"/>
        <v>0</v>
      </c>
      <c r="HD210" s="124">
        <f t="shared" si="1593"/>
        <v>0</v>
      </c>
      <c r="HE210" s="124">
        <f t="shared" si="1593"/>
        <v>0</v>
      </c>
      <c r="HF210" s="124">
        <f t="shared" si="1593"/>
        <v>0</v>
      </c>
      <c r="HG210" s="124">
        <f t="shared" si="1593"/>
        <v>0</v>
      </c>
      <c r="HH210" s="124">
        <f t="shared" si="1593"/>
        <v>0</v>
      </c>
      <c r="HI210" s="124">
        <f t="shared" si="1593"/>
        <v>0</v>
      </c>
      <c r="HJ210" s="124">
        <f t="shared" si="1593"/>
        <v>0</v>
      </c>
      <c r="HK210" s="124">
        <f t="shared" si="1593"/>
        <v>0</v>
      </c>
      <c r="HL210" s="124">
        <f t="shared" si="1593"/>
        <v>0</v>
      </c>
      <c r="HM210" s="124">
        <f t="shared" si="1541"/>
        <v>0</v>
      </c>
      <c r="HN210" s="124">
        <f t="shared" si="1541"/>
        <v>0</v>
      </c>
      <c r="HO210" s="554">
        <f t="shared" si="1542"/>
        <v>0</v>
      </c>
      <c r="HP210" s="554">
        <f t="shared" si="1542"/>
        <v>0</v>
      </c>
      <c r="HQ210" s="554">
        <f t="shared" si="1542"/>
        <v>0</v>
      </c>
      <c r="HR210" s="125">
        <f t="shared" si="1601"/>
        <v>0</v>
      </c>
      <c r="HS210" s="125">
        <f t="shared" si="1601"/>
        <v>0</v>
      </c>
      <c r="HT210" s="125">
        <f t="shared" si="1601"/>
        <v>0</v>
      </c>
      <c r="HU210" s="125">
        <f t="shared" si="1601"/>
        <v>0</v>
      </c>
      <c r="HV210" s="125">
        <f t="shared" si="1601"/>
        <v>0</v>
      </c>
      <c r="HW210" s="125">
        <f t="shared" si="1601"/>
        <v>0</v>
      </c>
      <c r="HX210" s="125">
        <f t="shared" si="1601"/>
        <v>0</v>
      </c>
      <c r="HY210" s="125">
        <f t="shared" si="1601"/>
        <v>0</v>
      </c>
      <c r="HZ210" s="125">
        <f t="shared" si="1601"/>
        <v>0</v>
      </c>
      <c r="IA210" s="125">
        <f t="shared" si="1601"/>
        <v>0</v>
      </c>
      <c r="IB210" s="125">
        <f t="shared" si="1601"/>
        <v>0</v>
      </c>
      <c r="IC210" s="125">
        <f t="shared" si="1601"/>
        <v>0</v>
      </c>
      <c r="ID210" s="125">
        <f t="shared" si="1601"/>
        <v>0</v>
      </c>
      <c r="IE210" s="5">
        <f t="shared" si="1544"/>
        <v>67</v>
      </c>
      <c r="IF210" s="9"/>
      <c r="IG210" s="5">
        <f t="shared" si="1545"/>
        <v>1</v>
      </c>
      <c r="IH210" s="5" t="b">
        <f t="shared" si="1545"/>
        <v>0</v>
      </c>
      <c r="II210" s="19">
        <f t="shared" ca="1" si="1546"/>
        <v>0</v>
      </c>
      <c r="IJ210" s="5">
        <f t="shared" si="1545"/>
        <v>55</v>
      </c>
      <c r="IK210" s="5" cm="1">
        <f t="array" ref="IK210">INDEX(i.pi_yatf,$X210+1,IK$7)</f>
        <v>1</v>
      </c>
      <c r="IL210" s="19">
        <f t="shared" ca="1" si="1604"/>
        <v>0</v>
      </c>
      <c r="IM210" s="19">
        <f t="shared" ca="1" si="1604"/>
        <v>0</v>
      </c>
      <c r="IN210" s="19">
        <f t="shared" ca="1" si="1604"/>
        <v>0</v>
      </c>
      <c r="IO210" s="19">
        <f t="shared" ca="1" si="1604"/>
        <v>0</v>
      </c>
      <c r="IP210" s="19">
        <f t="shared" ca="1" si="1604"/>
        <v>0</v>
      </c>
      <c r="IQ210" s="19">
        <f t="shared" ca="1" si="1604"/>
        <v>0</v>
      </c>
      <c r="IR210" s="19">
        <f t="shared" ca="1" si="1604"/>
        <v>0</v>
      </c>
      <c r="IS210" s="19">
        <f t="shared" ca="1" si="1604"/>
        <v>0</v>
      </c>
      <c r="IT210" s="19">
        <f t="shared" ca="1" si="1604"/>
        <v>0</v>
      </c>
      <c r="IU210" s="19">
        <f t="shared" ca="1" si="1604"/>
        <v>0</v>
      </c>
      <c r="IV210" s="19">
        <f t="shared" ca="1" si="1604"/>
        <v>0</v>
      </c>
      <c r="IW210" s="19">
        <f t="shared" ca="1" si="1604"/>
        <v>0</v>
      </c>
      <c r="IX210" s="19">
        <f t="shared" ca="1" si="1604"/>
        <v>0</v>
      </c>
      <c r="IY210" s="19">
        <f t="shared" ca="1" si="1604"/>
        <v>0</v>
      </c>
      <c r="IZ210" s="19">
        <f t="shared" ca="1" si="1604"/>
        <v>0</v>
      </c>
      <c r="JA210" s="19">
        <f t="shared" ca="1" si="1604"/>
        <v>0</v>
      </c>
      <c r="JB210" s="19">
        <f t="shared" ca="1" si="1604"/>
        <v>0</v>
      </c>
      <c r="JC210" s="19">
        <f t="shared" ca="1" si="1604"/>
        <v>0</v>
      </c>
      <c r="JD210" s="19">
        <f t="shared" ca="1" si="1604"/>
        <v>0</v>
      </c>
      <c r="JE210" s="19">
        <f t="shared" ca="1" si="1604"/>
        <v>0</v>
      </c>
      <c r="JF210" s="19">
        <f t="shared" ca="1" si="1604"/>
        <v>0</v>
      </c>
      <c r="JG210" s="19">
        <f t="shared" ca="1" si="1604"/>
        <v>1</v>
      </c>
      <c r="JH210" s="19">
        <f t="shared" ca="1" si="1604"/>
        <v>0</v>
      </c>
      <c r="JI210" s="19">
        <f t="shared" ca="1" si="1604"/>
        <v>1</v>
      </c>
      <c r="JJ210" s="9"/>
      <c r="JK210" s="5" t="b">
        <f t="shared" ca="1" si="1548"/>
        <v>0</v>
      </c>
      <c r="JL210" s="477" t="b">
        <v>1</v>
      </c>
      <c r="JM210" s="477">
        <v>12</v>
      </c>
      <c r="JN210" s="5" t="b">
        <f t="shared" si="1549"/>
        <v>0</v>
      </c>
      <c r="JO210" s="5" t="b">
        <f t="shared" si="1549"/>
        <v>0</v>
      </c>
      <c r="JP210" s="5" t="b">
        <f t="shared" si="1549"/>
        <v>1</v>
      </c>
      <c r="JQ210" s="144">
        <f t="shared" si="1550"/>
        <v>1</v>
      </c>
      <c r="JR210" s="144">
        <f t="shared" si="1550"/>
        <v>1</v>
      </c>
      <c r="JS210" s="5" t="b">
        <f t="shared" si="1551"/>
        <v>0</v>
      </c>
      <c r="JT210" s="5" t="b">
        <f t="shared" si="1551"/>
        <v>1</v>
      </c>
      <c r="JU210" s="5" t="b">
        <f t="shared" si="1551"/>
        <v>1</v>
      </c>
      <c r="JV210" s="5" t="b">
        <f t="shared" si="1551"/>
        <v>0</v>
      </c>
      <c r="JW210" s="5">
        <f t="shared" si="1552"/>
        <v>1</v>
      </c>
      <c r="JX210" s="5">
        <f t="shared" si="1552"/>
        <v>0</v>
      </c>
      <c r="JY210" s="5" t="b">
        <f t="shared" si="1553"/>
        <v>0</v>
      </c>
      <c r="JZ210" s="5" t="str" cm="1">
        <f t="array" aca="1" ref="JZ210" ca="1">IF(OR(KA210:KH210&lt;&gt;"-"),TRUE,"-")</f>
        <v>-</v>
      </c>
      <c r="KA210" s="19" t="str">
        <f t="shared" ca="1" si="1554"/>
        <v>-</v>
      </c>
      <c r="KB210" s="19" t="str">
        <f t="shared" ca="1" si="1554"/>
        <v>-</v>
      </c>
      <c r="KC210" s="19" t="str">
        <f t="shared" ca="1" si="1554"/>
        <v>-</v>
      </c>
      <c r="KD210" s="19" t="str">
        <f t="shared" ca="1" si="1554"/>
        <v>-</v>
      </c>
      <c r="KE210" s="19" t="str">
        <f t="shared" ca="1" si="1554"/>
        <v>-</v>
      </c>
      <c r="KF210" s="19" t="str">
        <f t="shared" ca="1" si="1554"/>
        <v>-</v>
      </c>
      <c r="KG210" s="19" t="str">
        <f t="shared" ca="1" si="1554"/>
        <v>-</v>
      </c>
      <c r="KH210" s="19" t="str">
        <f t="shared" ca="1" si="1554"/>
        <v>-</v>
      </c>
      <c r="KI210" s="5" t="b">
        <f t="array" aca="1" ref="KI210" ca="1">IF(OR(KJ210:KP210&lt;&gt;"-"),TRUE,"-")</f>
        <v>1</v>
      </c>
      <c r="KJ210" s="19">
        <f t="shared" ref="KJ210:KS217" ca="1" si="1611">OFFSET(KJ$5,$B210,0)</f>
        <v>0</v>
      </c>
      <c r="KK210" s="19" t="str">
        <f t="shared" ca="1" si="1611"/>
        <v>-</v>
      </c>
      <c r="KL210" s="19">
        <f t="shared" ca="1" si="1611"/>
        <v>999999</v>
      </c>
      <c r="KM210" s="19">
        <f t="shared" ca="1" si="1611"/>
        <v>999999</v>
      </c>
      <c r="KN210" s="19">
        <f t="shared" ca="1" si="1611"/>
        <v>999999</v>
      </c>
      <c r="KO210" s="19">
        <f t="shared" ca="1" si="1611"/>
        <v>999999</v>
      </c>
      <c r="KP210" s="19">
        <f t="shared" ca="1" si="1611"/>
        <v>999999</v>
      </c>
      <c r="KQ210" s="19" t="str">
        <f t="shared" ca="1" si="1611"/>
        <v>-</v>
      </c>
      <c r="KR210" s="19" t="str">
        <f ca="1">OFFSET(KR$5,$B210,0)</f>
        <v>-</v>
      </c>
      <c r="KS210" s="19" t="str">
        <f ca="1">OFFSET(KS$5,$B210,0)</f>
        <v>-</v>
      </c>
      <c r="KT210" s="19" t="b">
        <f t="shared" ca="1" si="1556"/>
        <v>1</v>
      </c>
      <c r="KU210" s="19">
        <f t="shared" ca="1" si="1556"/>
        <v>0</v>
      </c>
      <c r="KV210" s="5" t="str">
        <f t="shared" si="1557"/>
        <v>-</v>
      </c>
      <c r="KW210" s="5" t="str">
        <f t="shared" si="1557"/>
        <v>-</v>
      </c>
      <c r="KX210" s="5" t="str">
        <f t="shared" si="1557"/>
        <v>-</v>
      </c>
      <c r="KY210" s="5" t="str">
        <f t="shared" si="1557"/>
        <v>-</v>
      </c>
      <c r="KZ210" s="19" t="str">
        <f t="shared" ca="1" si="1558"/>
        <v>-</v>
      </c>
      <c r="LA210" s="19" t="str">
        <f t="shared" ca="1" si="1558"/>
        <v>-</v>
      </c>
      <c r="LB210" s="19" t="str">
        <f t="shared" ca="1" si="1558"/>
        <v>-</v>
      </c>
      <c r="LC210" s="19" t="str">
        <f t="shared" ca="1" si="1558"/>
        <v>-</v>
      </c>
      <c r="LD210" s="19" t="str">
        <f t="shared" ca="1" si="1558"/>
        <v>-</v>
      </c>
      <c r="LE210" s="19" t="str">
        <f t="shared" ca="1" si="1558"/>
        <v>-</v>
      </c>
      <c r="LF210" s="19" t="str">
        <f t="shared" ca="1" si="1558"/>
        <v>-</v>
      </c>
      <c r="LG210" s="5" t="str">
        <f t="shared" si="1559"/>
        <v>-</v>
      </c>
      <c r="LH210" s="5">
        <f t="shared" si="1559"/>
        <v>500</v>
      </c>
      <c r="LI210" s="5">
        <f t="shared" si="1559"/>
        <v>500</v>
      </c>
      <c r="LJ210" s="5" t="str">
        <f t="shared" si="1559"/>
        <v>-</v>
      </c>
      <c r="LK210" s="5" t="str" cm="1">
        <f t="array" ref="LK210">INDEX(i.meatgrid,$Q210,LK$7)</f>
        <v>-</v>
      </c>
      <c r="LL210" s="5" t="str">
        <f t="shared" si="1559"/>
        <v>-</v>
      </c>
      <c r="LM210" s="5">
        <f t="shared" si="1560"/>
        <v>1</v>
      </c>
      <c r="LN210" s="9"/>
      <c r="LO210" s="19">
        <f t="shared" ca="1" si="1558"/>
        <v>70</v>
      </c>
      <c r="LP210" s="19">
        <f t="shared" ca="1" si="1561"/>
        <v>50</v>
      </c>
      <c r="LQ210" s="19">
        <f t="shared" ca="1" si="1561"/>
        <v>80</v>
      </c>
      <c r="LR210" s="19">
        <f t="shared" ca="1" si="1561"/>
        <v>50</v>
      </c>
      <c r="LS210" s="5" t="b" cm="1">
        <f t="array" ref="LS210">INDEX(i.meatgrid,$Q210,LS$7)</f>
        <v>1</v>
      </c>
      <c r="LT210" s="5" t="b" cm="1">
        <f t="array" ref="LT210">INDEX(i.meatgrid,$Q210,LT$7)</f>
        <v>0</v>
      </c>
      <c r="LU210" s="5" t="str" cm="1">
        <f t="array" ref="LU210">INDEX(i.meatgrid,$Q210,LU$7)</f>
        <v>-</v>
      </c>
      <c r="LV210" s="5" t="str" cm="1">
        <f t="array" ref="LV210">INDEX(i.meatgrid,$Q210,LV$7)</f>
        <v>-</v>
      </c>
      <c r="LW210" s="5">
        <f t="shared" si="1562"/>
        <v>1</v>
      </c>
      <c r="LX210" s="5">
        <f t="shared" si="1563"/>
        <v>1</v>
      </c>
      <c r="LY210" s="5" cm="1">
        <f t="array" ref="LY210">INDEX(i.meatgrid,$Q210,LY$7)</f>
        <v>0</v>
      </c>
      <c r="LZ210" s="5" cm="1">
        <f t="array" ref="LZ210">INDEX(i.meatgrid,$Q210,LZ$7)</f>
        <v>0</v>
      </c>
      <c r="MA210" s="5" cm="1">
        <f t="array" ref="MA210">INDEX(i.meatgrid,$Q210,MA$7)</f>
        <v>0</v>
      </c>
      <c r="MB210" s="5" cm="1">
        <f t="array" ref="MB210">INDEX(i.meatgrid,$Q210,MB$7)</f>
        <v>0</v>
      </c>
      <c r="MC210" s="5" cm="1">
        <f t="array" ref="MC210">INDEX(i.meatgrid,$Q210,MC$7)</f>
        <v>0</v>
      </c>
      <c r="MD210" s="5" cm="1">
        <f t="array" ref="MD210">INDEX(i.meatgrid,$Q210,MD$7)</f>
        <v>1</v>
      </c>
      <c r="ME210" s="5" cm="1">
        <f t="array" ref="ME210">INDEX(i.meatgrid,$Q210,ME$7)</f>
        <v>1</v>
      </c>
      <c r="MF210" s="5" cm="1">
        <f t="array" ref="MF210">INDEX(i.meatgrid,$Q210,MF$7)</f>
        <v>1</v>
      </c>
      <c r="MG210" s="5">
        <f t="shared" si="1564"/>
        <v>1</v>
      </c>
      <c r="MH210" s="9"/>
      <c r="MI210" s="19" t="b">
        <f t="shared" ca="1" si="1594"/>
        <v>0</v>
      </c>
      <c r="MJ210" s="19" t="b">
        <f t="shared" ca="1" si="1594"/>
        <v>0</v>
      </c>
      <c r="MK210" s="19">
        <f t="shared" ca="1" si="1594"/>
        <v>1</v>
      </c>
      <c r="ML210" s="19">
        <f t="shared" ca="1" si="1594"/>
        <v>0.75</v>
      </c>
      <c r="MM210" s="19">
        <f t="shared" ca="1" si="1594"/>
        <v>0.75</v>
      </c>
      <c r="MN210" s="19">
        <f t="shared" ca="1" si="1594"/>
        <v>0.8</v>
      </c>
      <c r="MO210" s="19">
        <f t="shared" ca="1" si="1594"/>
        <v>0.82499999999999996</v>
      </c>
      <c r="MP210" s="19">
        <f t="shared" ca="1" si="1594"/>
        <v>0.875</v>
      </c>
      <c r="MQ210" s="19">
        <f t="shared" ca="1" si="1594"/>
        <v>0.9</v>
      </c>
      <c r="MR210" s="19">
        <f t="shared" ca="1" si="1594"/>
        <v>1</v>
      </c>
      <c r="MS210" s="19">
        <f t="shared" ca="1" si="1594"/>
        <v>0.875</v>
      </c>
      <c r="MT210" s="19" t="b">
        <f t="shared" ca="1" si="1594"/>
        <v>1</v>
      </c>
      <c r="MU210" s="19">
        <f t="shared" ca="1" si="1594"/>
        <v>74.989999999999995</v>
      </c>
      <c r="MV210" s="19" t="str">
        <f t="shared" ca="1" si="1594"/>
        <v>-</v>
      </c>
      <c r="MW210" s="19" t="str">
        <f t="shared" ca="1" si="1594"/>
        <v>-</v>
      </c>
      <c r="MX210" s="19" t="str">
        <f t="shared" ca="1" si="1594"/>
        <v>-</v>
      </c>
      <c r="MY210" s="19" t="str">
        <f t="shared" ref="MY210:NN217" ca="1" si="1612">OFFSET(MY$5,$B210,0)</f>
        <v>-</v>
      </c>
      <c r="MZ210" s="19" t="str">
        <f t="shared" ca="1" si="1612"/>
        <v>-</v>
      </c>
      <c r="NA210" s="19" t="str">
        <f t="shared" ca="1" si="1612"/>
        <v>-</v>
      </c>
      <c r="NB210" s="19" t="str">
        <f t="shared" ca="1" si="1612"/>
        <v>-</v>
      </c>
      <c r="NC210" s="19">
        <f t="shared" ca="1" si="1612"/>
        <v>36.99</v>
      </c>
      <c r="ND210" s="19">
        <f t="shared" ca="1" si="1612"/>
        <v>36.99</v>
      </c>
      <c r="NE210" s="19" t="str">
        <f t="shared" ca="1" si="1612"/>
        <v>-</v>
      </c>
      <c r="NF210" s="19" t="str">
        <f t="shared" ca="1" si="1612"/>
        <v>-</v>
      </c>
      <c r="NG210" s="19" t="str">
        <f t="shared" ca="1" si="1612"/>
        <v>-</v>
      </c>
      <c r="NH210" s="19" t="str">
        <f t="shared" ca="1" si="1612"/>
        <v>-</v>
      </c>
      <c r="NI210" s="19" t="str">
        <f t="shared" ca="1" si="1612"/>
        <v>-</v>
      </c>
      <c r="NJ210" s="19">
        <f t="shared" ca="1" si="1612"/>
        <v>49.99</v>
      </c>
      <c r="NK210" s="19">
        <f t="shared" ca="1" si="1612"/>
        <v>49.99</v>
      </c>
      <c r="NL210" s="19">
        <f t="shared" ca="1" si="1612"/>
        <v>49.99</v>
      </c>
      <c r="NM210" s="19">
        <f t="shared" ca="1" si="1612"/>
        <v>49.99</v>
      </c>
      <c r="NN210" s="19">
        <f t="shared" ca="1" si="1612"/>
        <v>49.99</v>
      </c>
      <c r="NO210" s="19">
        <f t="shared" ca="1" si="1573"/>
        <v>49.99</v>
      </c>
      <c r="NP210" s="19">
        <f t="shared" ca="1" si="1573"/>
        <v>49.99</v>
      </c>
      <c r="NQ210" s="19">
        <f t="shared" ca="1" si="1573"/>
        <v>49.99</v>
      </c>
      <c r="NR210" s="19">
        <f t="shared" ca="1" si="1605"/>
        <v>412.99</v>
      </c>
      <c r="NS210" s="19">
        <f t="shared" ca="1" si="1605"/>
        <v>412.99</v>
      </c>
      <c r="NT210" s="19" t="str">
        <f t="shared" ca="1" si="1605"/>
        <v>-</v>
      </c>
      <c r="NU210" s="19" t="str">
        <f t="shared" ca="1" si="1605"/>
        <v>-</v>
      </c>
      <c r="NV210" s="19" t="str">
        <f t="shared" ca="1" si="1605"/>
        <v>-</v>
      </c>
      <c r="NW210" s="19" t="str">
        <f t="shared" ca="1" si="1605"/>
        <v>-</v>
      </c>
      <c r="NX210" s="19" t="str">
        <f t="shared" ca="1" si="1605"/>
        <v>-</v>
      </c>
      <c r="NY210" s="19">
        <f t="shared" ca="1" si="1605"/>
        <v>6.8900000000000006</v>
      </c>
      <c r="NZ210" s="19">
        <f t="shared" ca="1" si="1605"/>
        <v>6.8900000000000006</v>
      </c>
      <c r="OA210" s="19">
        <f t="shared" ca="1" si="1605"/>
        <v>6.8900000000000006</v>
      </c>
      <c r="OB210" s="19">
        <f t="shared" ca="1" si="1605"/>
        <v>6.8900000000000006</v>
      </c>
      <c r="OC210" s="19">
        <f t="shared" ca="1" si="1605"/>
        <v>6.8900000000000006</v>
      </c>
      <c r="OD210" s="19">
        <f t="shared" ca="1" si="1605"/>
        <v>6.8900000000000006</v>
      </c>
      <c r="OE210" s="19">
        <f t="shared" ca="1" si="1605"/>
        <v>6.8900000000000006</v>
      </c>
      <c r="OF210" s="19">
        <f t="shared" ca="1" si="1605"/>
        <v>6.8900000000000006</v>
      </c>
      <c r="OG210" s="19">
        <f t="shared" ca="1" si="1605"/>
        <v>346.99</v>
      </c>
      <c r="OH210" s="19">
        <f t="shared" ca="1" si="1575"/>
        <v>346.99</v>
      </c>
      <c r="OI210" s="19" t="str">
        <f t="shared" ca="1" si="1575"/>
        <v>-</v>
      </c>
      <c r="OJ210" s="19" t="str">
        <f t="shared" ca="1" si="1575"/>
        <v>-</v>
      </c>
      <c r="OK210" s="19" t="str">
        <f t="shared" ca="1" si="1575"/>
        <v>-</v>
      </c>
      <c r="OL210" s="19" t="str">
        <f t="shared" ca="1" si="1575"/>
        <v>-</v>
      </c>
      <c r="OM210" s="19" t="str">
        <f t="shared" ca="1" si="1575"/>
        <v>-</v>
      </c>
      <c r="ON210" s="19">
        <f t="shared" ca="1" si="1575"/>
        <v>0</v>
      </c>
      <c r="OO210" s="24">
        <v>0</v>
      </c>
    </row>
    <row r="211" spans="1:405" outlineLevel="1">
      <c r="A211" s="21">
        <f t="shared" si="158"/>
        <v>206</v>
      </c>
      <c r="B211" s="21">
        <f t="shared" si="1567"/>
        <v>19</v>
      </c>
      <c r="C211">
        <v>112</v>
      </c>
      <c r="D211" s="144" t="str">
        <f t="shared" ca="1" si="1512"/>
        <v>GSM</v>
      </c>
      <c r="E211" t="b">
        <v>1</v>
      </c>
      <c r="F211" t="b">
        <v>0</v>
      </c>
      <c r="G211" t="b">
        <f t="shared" ref="G211:G213" si="1613">E211</f>
        <v>1</v>
      </c>
      <c r="H211" s="237">
        <f t="shared" ca="1" si="1569"/>
        <v>2</v>
      </c>
      <c r="I211" s="237">
        <f t="shared" ca="1" si="1569"/>
        <v>1</v>
      </c>
      <c r="J211" s="237" t="str">
        <f t="shared" ca="1" si="1569"/>
        <v/>
      </c>
      <c r="K211" s="237">
        <f t="shared" ca="1" si="1569"/>
        <v>2</v>
      </c>
      <c r="L211" s="237">
        <f t="shared" ca="1" si="1569"/>
        <v>2</v>
      </c>
      <c r="M211" s="237">
        <f t="shared" ca="1" si="1569"/>
        <v>2</v>
      </c>
      <c r="N211" s="237">
        <f t="shared" ca="1" si="1569"/>
        <v>3</v>
      </c>
      <c r="O211" s="237">
        <f t="shared" ca="1" si="1570"/>
        <v>1</v>
      </c>
      <c r="P211" s="237">
        <f t="shared" ca="1" si="1570"/>
        <v>1</v>
      </c>
      <c r="Q211" s="237">
        <f t="shared" ca="1" si="1570"/>
        <v>6</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513"/>
        <v>2</v>
      </c>
      <c r="AH211" s="5">
        <f t="shared" ca="1" si="1513"/>
        <v>0</v>
      </c>
      <c r="AI211" s="5">
        <f t="shared" ca="1" si="1514"/>
        <v>1</v>
      </c>
      <c r="AJ211" s="218"/>
      <c r="AK211" s="218"/>
      <c r="AL211" s="366" t="str">
        <f ca="1">TEXT(LEFT(OFFSET(AL211,-1,0),5)+1,"00000")&amp;MID(OFFSET(AL211,-1,0),6,FIND(" ",OFFSET(AL211,-1,0),7)-5)
&amp; $D211           &amp; " Day"&amp;INDEX(i.DOY,$N211,1)              &amp; IF($IG211=0," FWM","")&amp;IF($IG211=1," MWM","")&amp;IF($IG211=5," Mat","")&amp;IF($IH211=TRUE,"&amp;BBT","    ")
&amp;INDEX(DataMaster!$B$98:$B$104,$Q211,0)    &amp;IF(JL211," SR"&amp;JM211,"")&amp; " WP"&amp;TEXT($LW211*100,"000p")           &amp; " MP"&amp;TEXT($LX211*100,"000p")           &amp; " GP"&amp;TEXT($MG211*100,"000p")
&amp; " (F"&amp;3+COUNTIF($CV211:$CY211,TRUE)&amp;3&amp;"N"&amp;$DM211&amp;$DN211&amp;")"</f>
        <v>00022 DSP_ashley_lw GSM Day204 MWM    Mutton WP100p MP100p GP100p (F33N11)</v>
      </c>
      <c r="AM211" s="9" t="str">
        <f ca="1">IF(COUNTIF(AL$5:AL211,AL211)=1,"-","Dup")</f>
        <v>-</v>
      </c>
      <c r="AN211" s="9"/>
      <c r="AO211" s="12" t="b">
        <v>1</v>
      </c>
      <c r="AP211" s="12" t="b">
        <v>1</v>
      </c>
      <c r="AQ211" s="12" t="b">
        <v>1</v>
      </c>
      <c r="AR211" s="12" t="b">
        <v>1</v>
      </c>
      <c r="AS211" s="12" t="b">
        <v>1</v>
      </c>
      <c r="AT211" s="12" t="b">
        <v>1</v>
      </c>
      <c r="AU211" s="12" t="b">
        <v>1</v>
      </c>
      <c r="AV211" s="12" t="b">
        <v>1</v>
      </c>
      <c r="AW211" s="9"/>
      <c r="AX211" s="5" t="b">
        <f t="shared" ca="1" si="1515"/>
        <v>0</v>
      </c>
      <c r="AY211" s="5" t="str">
        <f t="shared" ca="1" si="1515"/>
        <v>-</v>
      </c>
      <c r="AZ211" s="5" t="b">
        <f t="shared" ca="1" si="1515"/>
        <v>0</v>
      </c>
      <c r="BA211" s="5" t="b">
        <f t="shared" ca="1" si="1515"/>
        <v>1</v>
      </c>
      <c r="BB211" s="5" t="b">
        <f t="shared" ca="1" si="1515"/>
        <v>1</v>
      </c>
      <c r="BC211" s="144">
        <f t="shared" ca="1" si="1515"/>
        <v>0</v>
      </c>
      <c r="BD211" s="19" t="b">
        <f t="shared" ca="1" si="1516"/>
        <v>1</v>
      </c>
      <c r="BE211" s="9"/>
      <c r="BF211" s="5" t="str">
        <f t="shared" ca="1" si="1517"/>
        <v>-</v>
      </c>
      <c r="BG211" s="19" t="str">
        <f t="shared" ca="1" si="1518"/>
        <v>-</v>
      </c>
      <c r="BH211" s="19" t="str">
        <f t="shared" ca="1" si="1518"/>
        <v>-</v>
      </c>
      <c r="BI211" s="19" t="str">
        <f t="shared" ca="1" si="1518"/>
        <v>-</v>
      </c>
      <c r="BJ211" s="5" t="str">
        <f t="shared" ca="1" si="1519"/>
        <v>-</v>
      </c>
      <c r="BK211" s="19" t="str">
        <f t="shared" ca="1" si="1520"/>
        <v>-</v>
      </c>
      <c r="BL211" s="5" t="str">
        <f t="shared" ca="1" si="1521"/>
        <v>-</v>
      </c>
      <c r="BM211" s="19" t="str">
        <f t="shared" ca="1" si="1522"/>
        <v>-</v>
      </c>
      <c r="BN211" s="19" t="str">
        <f t="shared" ca="1" si="1522"/>
        <v>-</v>
      </c>
      <c r="BO211" s="19" t="str">
        <f t="shared" ca="1" si="1522"/>
        <v>-</v>
      </c>
      <c r="BP211" s="5" t="str">
        <f t="shared" ca="1" si="1523"/>
        <v>-</v>
      </c>
      <c r="BQ211" s="9"/>
      <c r="BR211" s="5" t="b">
        <f t="shared" ca="1" si="1524"/>
        <v>0</v>
      </c>
      <c r="BS211" s="5" t="str">
        <f t="shared" ca="1" si="1525"/>
        <v>-</v>
      </c>
      <c r="BT211" s="5" t="str">
        <f t="shared" ca="1" si="1526"/>
        <v>-</v>
      </c>
      <c r="BU211" s="5" t="str">
        <f t="shared" ca="1" si="1526"/>
        <v>-</v>
      </c>
      <c r="BV211" s="5" t="str">
        <f t="shared" ca="1" si="1526"/>
        <v>-</v>
      </c>
      <c r="BW211" s="5" t="str">
        <f t="shared" ca="1" si="1526"/>
        <v>-</v>
      </c>
      <c r="BX211" s="5" t="str">
        <f t="shared" ca="1" si="1526"/>
        <v>-</v>
      </c>
      <c r="BY211" s="5" t="str">
        <f t="shared" ca="1" si="1526"/>
        <v>-</v>
      </c>
      <c r="BZ211" s="5" t="str">
        <f t="shared" ca="1" si="1526"/>
        <v>-</v>
      </c>
      <c r="CA211" s="5" t="str">
        <f t="shared" ca="1" si="1526"/>
        <v>-</v>
      </c>
      <c r="CB211" s="9"/>
      <c r="CC211" s="237" t="b">
        <f t="shared" ca="1" si="1571"/>
        <v>1</v>
      </c>
      <c r="CD211" s="237" t="b">
        <f t="shared" ca="1" si="1571"/>
        <v>1</v>
      </c>
      <c r="CE211" s="237" t="b">
        <f t="shared" ca="1" si="1571"/>
        <v>1</v>
      </c>
      <c r="CF211" s="12">
        <v>203</v>
      </c>
      <c r="CG211" s="144" t="b">
        <f t="shared" ref="CG211:CG213" ca="1" si="1614">NOT(CE211)</f>
        <v>0</v>
      </c>
      <c r="CH211" s="12" t="s">
        <v>34</v>
      </c>
      <c r="CI211" s="19" t="str">
        <f t="shared" ca="1" si="1527"/>
        <v>-</v>
      </c>
      <c r="CJ211" s="19" t="str">
        <f t="shared" ca="1" si="1527"/>
        <v>-</v>
      </c>
      <c r="CK211" s="19" t="str">
        <f t="shared" ca="1" si="1527"/>
        <v>-</v>
      </c>
      <c r="CL211" s="19">
        <f t="shared" ca="1" si="1527"/>
        <v>1</v>
      </c>
      <c r="CM211" s="19">
        <f t="shared" ca="1" si="1527"/>
        <v>1</v>
      </c>
      <c r="CN211" s="9"/>
      <c r="CO211" s="444">
        <f t="shared" ca="1" si="1528"/>
        <v>652</v>
      </c>
      <c r="CP211" s="444">
        <f t="shared" ca="1" si="1528"/>
        <v>686</v>
      </c>
      <c r="CQ211" s="444">
        <f t="shared" ca="1" si="1528"/>
        <v>721</v>
      </c>
      <c r="CR211" s="152">
        <f t="shared" ca="1" si="1529"/>
        <v>378</v>
      </c>
      <c r="CS211" s="152">
        <f t="shared" ca="1" si="1529"/>
        <v>413</v>
      </c>
      <c r="CT211" s="152">
        <f t="shared" ca="1" si="1529"/>
        <v>448</v>
      </c>
      <c r="CU211" s="19" t="str">
        <f t="shared" ca="1" si="1595"/>
        <v>-</v>
      </c>
      <c r="CV211" s="19" t="str">
        <f t="shared" ca="1" si="1595"/>
        <v>-</v>
      </c>
      <c r="CW211" s="19" t="str">
        <f t="shared" ca="1" si="1595"/>
        <v>-</v>
      </c>
      <c r="CX211" s="19" t="str">
        <f t="shared" ca="1" si="1595"/>
        <v>-</v>
      </c>
      <c r="CY211" s="19" t="str">
        <f t="shared" ca="1" si="1595"/>
        <v>-</v>
      </c>
      <c r="CZ211" s="19" t="b">
        <f t="shared" ca="1" si="1595"/>
        <v>1</v>
      </c>
      <c r="DA211" s="19">
        <f t="shared" ca="1" si="1595"/>
        <v>0</v>
      </c>
      <c r="DB211" s="19">
        <f t="shared" ca="1" si="1595"/>
        <v>0</v>
      </c>
      <c r="DC211" s="19">
        <f t="shared" ca="1" si="1595"/>
        <v>0</v>
      </c>
      <c r="DD211" s="19">
        <f t="shared" ca="1" si="1595"/>
        <v>0</v>
      </c>
      <c r="DE211" s="19">
        <f t="shared" ca="1" si="1595"/>
        <v>0</v>
      </c>
      <c r="DF211" s="19">
        <f t="shared" ca="1" si="1595"/>
        <v>0</v>
      </c>
      <c r="DG211" s="19">
        <f t="shared" ca="1" si="1595"/>
        <v>0</v>
      </c>
      <c r="DH211" s="19">
        <f t="shared" ca="1" si="1595"/>
        <v>0</v>
      </c>
      <c r="DI211" s="19">
        <f t="shared" ca="1" si="1595"/>
        <v>0</v>
      </c>
      <c r="DJ211" s="19">
        <f t="shared" ca="1" si="1595"/>
        <v>0</v>
      </c>
      <c r="DK211" s="19">
        <f t="shared" ca="1" si="1608"/>
        <v>0</v>
      </c>
      <c r="DL211" s="19">
        <f t="shared" ca="1" si="1608"/>
        <v>0</v>
      </c>
      <c r="DM211" s="19">
        <f t="shared" ca="1" si="1608"/>
        <v>1</v>
      </c>
      <c r="DN211" s="19">
        <f t="shared" ca="1" si="1608"/>
        <v>1</v>
      </c>
      <c r="DO211" s="19">
        <f t="shared" ca="1" si="1608"/>
        <v>0</v>
      </c>
      <c r="DP211" s="19" t="str">
        <f t="shared" ca="1" si="1608"/>
        <v>-</v>
      </c>
      <c r="DQ211" s="19" t="str">
        <f t="shared" ca="1" si="1608"/>
        <v>-</v>
      </c>
      <c r="DR211" s="19" t="str">
        <f t="shared" ca="1" si="1608"/>
        <v>-</v>
      </c>
      <c r="DS211" s="19" t="str">
        <f t="shared" ca="1" si="1608"/>
        <v>-</v>
      </c>
      <c r="DT211" s="19" t="str">
        <f t="shared" ca="1" si="1608"/>
        <v>-</v>
      </c>
      <c r="DU211" s="19">
        <f t="shared" ca="1" si="1608"/>
        <v>0</v>
      </c>
      <c r="DV211" s="19" t="str">
        <f t="shared" ca="1" si="1608"/>
        <v>-</v>
      </c>
      <c r="DW211" s="19" t="str">
        <f t="shared" ca="1" si="1608"/>
        <v>-</v>
      </c>
      <c r="DX211" s="19" t="str">
        <f t="shared" ca="1" si="1608"/>
        <v>-</v>
      </c>
      <c r="DY211" s="19" t="str">
        <f t="shared" ca="1" si="1608"/>
        <v>-</v>
      </c>
      <c r="DZ211" s="19" t="str">
        <f t="shared" ca="1" si="1608"/>
        <v>-</v>
      </c>
      <c r="EA211" s="19" t="str">
        <f t="shared" ca="1" si="1608"/>
        <v>-</v>
      </c>
      <c r="EB211" s="19" t="str">
        <f t="shared" ca="1" si="1608"/>
        <v>-</v>
      </c>
      <c r="EC211" s="19" t="str">
        <f t="shared" ca="1" si="1608"/>
        <v>-</v>
      </c>
      <c r="ED211" s="19">
        <f t="shared" ca="1" si="1608"/>
        <v>0</v>
      </c>
      <c r="EE211" s="444">
        <f t="shared" ca="1" si="1532"/>
        <v>0</v>
      </c>
      <c r="EF211" s="444">
        <f t="shared" ca="1" si="1532"/>
        <v>0</v>
      </c>
      <c r="EG211" s="124">
        <f t="shared" ca="1" si="1590"/>
        <v>0</v>
      </c>
      <c r="EH211" s="124">
        <f t="shared" ca="1" si="1590"/>
        <v>0</v>
      </c>
      <c r="EI211" s="124">
        <f t="shared" ca="1" si="1590"/>
        <v>0</v>
      </c>
      <c r="EJ211" s="124">
        <f t="shared" ca="1" si="1590"/>
        <v>0</v>
      </c>
      <c r="EK211" s="124">
        <f t="shared" ca="1" si="1590"/>
        <v>0</v>
      </c>
      <c r="EL211" s="124">
        <f t="shared" ca="1" si="1590"/>
        <v>0</v>
      </c>
      <c r="EM211" s="124">
        <f t="shared" ca="1" si="1590"/>
        <v>0</v>
      </c>
      <c r="EN211" s="124">
        <f t="shared" ca="1" si="1590"/>
        <v>0</v>
      </c>
      <c r="EO211" s="124">
        <f t="shared" ca="1" si="1590"/>
        <v>0</v>
      </c>
      <c r="EP211" s="124">
        <f t="shared" ca="1" si="1590"/>
        <v>0</v>
      </c>
      <c r="EQ211" s="124">
        <f t="shared" ca="1" si="1590"/>
        <v>0</v>
      </c>
      <c r="ER211" s="124">
        <f t="shared" ca="1" si="1590"/>
        <v>0</v>
      </c>
      <c r="ES211" s="124">
        <f t="shared" ca="1" si="1590"/>
        <v>0</v>
      </c>
      <c r="ET211" s="124">
        <f t="shared" ca="1" si="1590"/>
        <v>0</v>
      </c>
      <c r="EU211" s="124">
        <f t="shared" ca="1" si="1590"/>
        <v>0</v>
      </c>
      <c r="EV211" s="124">
        <f t="shared" ca="1" si="1590"/>
        <v>0</v>
      </c>
      <c r="EW211" s="124">
        <f t="shared" ca="1" si="1534"/>
        <v>0</v>
      </c>
      <c r="EX211" s="124">
        <f t="shared" ca="1" si="1534"/>
        <v>0</v>
      </c>
      <c r="EY211" s="554">
        <f t="shared" ca="1" si="1591"/>
        <v>0</v>
      </c>
      <c r="EZ211" s="554">
        <f t="shared" ca="1" si="1591"/>
        <v>0</v>
      </c>
      <c r="FA211" s="554">
        <f t="shared" ca="1" si="1591"/>
        <v>0</v>
      </c>
      <c r="FB211" s="125">
        <f t="shared" ca="1" si="1591"/>
        <v>0</v>
      </c>
      <c r="FC211" s="125">
        <f t="shared" ca="1" si="1591"/>
        <v>0</v>
      </c>
      <c r="FD211" s="125">
        <f t="shared" ca="1" si="1591"/>
        <v>0</v>
      </c>
      <c r="FE211" s="125">
        <f t="shared" ca="1" si="1591"/>
        <v>0</v>
      </c>
      <c r="FF211" s="125">
        <f t="shared" ca="1" si="1591"/>
        <v>0</v>
      </c>
      <c r="FG211" s="125">
        <f t="shared" ca="1" si="1591"/>
        <v>0</v>
      </c>
      <c r="FH211" s="125">
        <f t="shared" ca="1" si="1591"/>
        <v>0</v>
      </c>
      <c r="FI211" s="125">
        <f t="shared" ca="1" si="1591"/>
        <v>0</v>
      </c>
      <c r="FJ211" s="125">
        <f t="shared" ca="1" si="1591"/>
        <v>0</v>
      </c>
      <c r="FK211" s="125">
        <f t="shared" ca="1" si="1591"/>
        <v>0</v>
      </c>
      <c r="FL211" s="125">
        <f t="shared" ca="1" si="1591"/>
        <v>0</v>
      </c>
      <c r="FM211" s="125">
        <f t="shared" ca="1" si="1591"/>
        <v>0</v>
      </c>
      <c r="FN211" s="125">
        <f t="shared" ca="1" si="1591"/>
        <v>0</v>
      </c>
      <c r="FO211" s="124">
        <f t="shared" ca="1" si="1592"/>
        <v>0</v>
      </c>
      <c r="FP211" s="124">
        <f t="shared" ca="1" si="1592"/>
        <v>0</v>
      </c>
      <c r="FQ211" s="124">
        <f t="shared" ca="1" si="1592"/>
        <v>0</v>
      </c>
      <c r="FR211" s="124">
        <f t="shared" ca="1" si="1592"/>
        <v>0</v>
      </c>
      <c r="FS211" s="124">
        <f t="shared" ca="1" si="1592"/>
        <v>0</v>
      </c>
      <c r="FT211" s="124">
        <f t="shared" ca="1" si="1592"/>
        <v>0</v>
      </c>
      <c r="FU211" s="124">
        <f t="shared" ca="1" si="1592"/>
        <v>0</v>
      </c>
      <c r="FV211" s="124">
        <f t="shared" ca="1" si="1592"/>
        <v>0</v>
      </c>
      <c r="FW211" s="124">
        <f t="shared" ca="1" si="1592"/>
        <v>0</v>
      </c>
      <c r="FX211" s="124">
        <f t="shared" ca="1" si="1592"/>
        <v>0</v>
      </c>
      <c r="FY211" s="124">
        <f t="shared" ca="1" si="1592"/>
        <v>0</v>
      </c>
      <c r="FZ211" s="124">
        <f t="shared" ca="1" si="1592"/>
        <v>0</v>
      </c>
      <c r="GA211" s="124">
        <f t="shared" ca="1" si="1592"/>
        <v>0</v>
      </c>
      <c r="GB211" s="124">
        <f t="shared" ca="1" si="1592"/>
        <v>0</v>
      </c>
      <c r="GC211" s="124">
        <f t="shared" ca="1" si="1592"/>
        <v>0</v>
      </c>
      <c r="GD211" s="124">
        <f t="shared" ca="1" si="1592"/>
        <v>0</v>
      </c>
      <c r="GE211" s="124">
        <f t="shared" ca="1" si="1537"/>
        <v>0</v>
      </c>
      <c r="GF211" s="124">
        <f t="shared" ca="1" si="1537"/>
        <v>0</v>
      </c>
      <c r="GG211" s="554">
        <f t="shared" ca="1" si="1538"/>
        <v>0</v>
      </c>
      <c r="GH211" s="554">
        <f t="shared" ca="1" si="1538"/>
        <v>0</v>
      </c>
      <c r="GI211" s="554">
        <f t="shared" ca="1" si="1538"/>
        <v>0</v>
      </c>
      <c r="GJ211" s="125">
        <f t="shared" ca="1" si="1600"/>
        <v>0</v>
      </c>
      <c r="GK211" s="125">
        <f t="shared" ca="1" si="1600"/>
        <v>0</v>
      </c>
      <c r="GL211" s="125">
        <f t="shared" ca="1" si="1600"/>
        <v>0</v>
      </c>
      <c r="GM211" s="125">
        <f t="shared" ca="1" si="1600"/>
        <v>0</v>
      </c>
      <c r="GN211" s="125">
        <f t="shared" ca="1" si="1600"/>
        <v>0</v>
      </c>
      <c r="GO211" s="125">
        <f t="shared" ca="1" si="1600"/>
        <v>0</v>
      </c>
      <c r="GP211" s="125">
        <f t="shared" ca="1" si="1600"/>
        <v>0</v>
      </c>
      <c r="GQ211" s="125">
        <f t="shared" ca="1" si="1600"/>
        <v>0</v>
      </c>
      <c r="GR211" s="125">
        <f t="shared" ca="1" si="1600"/>
        <v>0</v>
      </c>
      <c r="GS211" s="125">
        <f t="shared" ca="1" si="1600"/>
        <v>0</v>
      </c>
      <c r="GT211" s="125">
        <f t="shared" ca="1" si="1600"/>
        <v>0</v>
      </c>
      <c r="GU211" s="125">
        <f t="shared" ca="1" si="1600"/>
        <v>0</v>
      </c>
      <c r="GV211" s="125">
        <f t="shared" ca="1" si="1600"/>
        <v>0</v>
      </c>
      <c r="GW211" s="124">
        <f t="shared" ca="1" si="1593"/>
        <v>0</v>
      </c>
      <c r="GX211" s="124">
        <f t="shared" ca="1" si="1593"/>
        <v>0</v>
      </c>
      <c r="GY211" s="124">
        <f t="shared" ca="1" si="1593"/>
        <v>0</v>
      </c>
      <c r="GZ211" s="124">
        <f t="shared" ca="1" si="1593"/>
        <v>0</v>
      </c>
      <c r="HA211" s="124">
        <f t="shared" ca="1" si="1593"/>
        <v>0</v>
      </c>
      <c r="HB211" s="124">
        <f t="shared" ca="1" si="1593"/>
        <v>0</v>
      </c>
      <c r="HC211" s="124">
        <f t="shared" ca="1" si="1593"/>
        <v>0</v>
      </c>
      <c r="HD211" s="124">
        <f t="shared" ca="1" si="1593"/>
        <v>0</v>
      </c>
      <c r="HE211" s="124">
        <f t="shared" ca="1" si="1593"/>
        <v>0</v>
      </c>
      <c r="HF211" s="124">
        <f t="shared" ca="1" si="1593"/>
        <v>0</v>
      </c>
      <c r="HG211" s="124">
        <f t="shared" ca="1" si="1593"/>
        <v>0</v>
      </c>
      <c r="HH211" s="124">
        <f t="shared" ca="1" si="1593"/>
        <v>0</v>
      </c>
      <c r="HI211" s="124">
        <f t="shared" ca="1" si="1593"/>
        <v>0</v>
      </c>
      <c r="HJ211" s="124">
        <f t="shared" ca="1" si="1593"/>
        <v>0</v>
      </c>
      <c r="HK211" s="124">
        <f t="shared" ca="1" si="1593"/>
        <v>0</v>
      </c>
      <c r="HL211" s="124">
        <f t="shared" ca="1" si="1593"/>
        <v>0</v>
      </c>
      <c r="HM211" s="124">
        <f t="shared" ca="1" si="1541"/>
        <v>0</v>
      </c>
      <c r="HN211" s="124">
        <f t="shared" ca="1" si="1541"/>
        <v>0</v>
      </c>
      <c r="HO211" s="554">
        <f t="shared" ca="1" si="1542"/>
        <v>0</v>
      </c>
      <c r="HP211" s="554">
        <f t="shared" ca="1" si="1542"/>
        <v>0</v>
      </c>
      <c r="HQ211" s="554">
        <f t="shared" ca="1" si="1542"/>
        <v>0</v>
      </c>
      <c r="HR211" s="125">
        <f t="shared" ca="1" si="1601"/>
        <v>0</v>
      </c>
      <c r="HS211" s="125">
        <f t="shared" ca="1" si="1601"/>
        <v>0</v>
      </c>
      <c r="HT211" s="125">
        <f t="shared" ca="1" si="1601"/>
        <v>0</v>
      </c>
      <c r="HU211" s="125">
        <f t="shared" ca="1" si="1601"/>
        <v>0</v>
      </c>
      <c r="HV211" s="125">
        <f t="shared" ca="1" si="1601"/>
        <v>0</v>
      </c>
      <c r="HW211" s="125">
        <f t="shared" ca="1" si="1601"/>
        <v>0</v>
      </c>
      <c r="HX211" s="125">
        <f t="shared" ca="1" si="1601"/>
        <v>0</v>
      </c>
      <c r="HY211" s="125">
        <f t="shared" ca="1" si="1601"/>
        <v>0</v>
      </c>
      <c r="HZ211" s="125">
        <f t="shared" ca="1" si="1601"/>
        <v>0</v>
      </c>
      <c r="IA211" s="125">
        <f t="shared" ca="1" si="1601"/>
        <v>0</v>
      </c>
      <c r="IB211" s="125">
        <f t="shared" ca="1" si="1601"/>
        <v>0</v>
      </c>
      <c r="IC211" s="125">
        <f t="shared" ca="1" si="1601"/>
        <v>0</v>
      </c>
      <c r="ID211" s="125">
        <f t="shared" ca="1" si="1601"/>
        <v>0</v>
      </c>
      <c r="IE211" s="5">
        <f t="shared" ca="1" si="1544"/>
        <v>67</v>
      </c>
      <c r="IF211" s="9"/>
      <c r="IG211" s="5">
        <f t="shared" ca="1" si="1545"/>
        <v>1</v>
      </c>
      <c r="IH211" s="5" t="b">
        <f t="shared" ca="1" si="1545"/>
        <v>0</v>
      </c>
      <c r="II211" s="19">
        <f t="shared" ca="1" si="1546"/>
        <v>0</v>
      </c>
      <c r="IJ211" s="5">
        <f t="shared" ca="1" si="1545"/>
        <v>55</v>
      </c>
      <c r="IK211" s="5" cm="1">
        <f t="array" ref="IK211">INDEX(i.pi_yatf,$X211+1,IK$7)</f>
        <v>1</v>
      </c>
      <c r="IL211" s="19">
        <f t="shared" ca="1" si="1604"/>
        <v>0</v>
      </c>
      <c r="IM211" s="19">
        <f t="shared" ca="1" si="1604"/>
        <v>0</v>
      </c>
      <c r="IN211" s="19">
        <f t="shared" ca="1" si="1604"/>
        <v>0</v>
      </c>
      <c r="IO211" s="19">
        <f t="shared" ca="1" si="1604"/>
        <v>0</v>
      </c>
      <c r="IP211" s="19">
        <f t="shared" ca="1" si="1604"/>
        <v>0</v>
      </c>
      <c r="IQ211" s="19">
        <f t="shared" ca="1" si="1604"/>
        <v>0</v>
      </c>
      <c r="IR211" s="19">
        <f t="shared" ca="1" si="1604"/>
        <v>0</v>
      </c>
      <c r="IS211" s="19">
        <f t="shared" ca="1" si="1604"/>
        <v>0</v>
      </c>
      <c r="IT211" s="19">
        <f t="shared" ca="1" si="1604"/>
        <v>0</v>
      </c>
      <c r="IU211" s="19">
        <f t="shared" ca="1" si="1604"/>
        <v>0</v>
      </c>
      <c r="IV211" s="19">
        <f t="shared" ca="1" si="1604"/>
        <v>0</v>
      </c>
      <c r="IW211" s="19">
        <f t="shared" ca="1" si="1604"/>
        <v>0</v>
      </c>
      <c r="IX211" s="19">
        <f t="shared" ca="1" si="1604"/>
        <v>0</v>
      </c>
      <c r="IY211" s="19">
        <f t="shared" ca="1" si="1604"/>
        <v>0</v>
      </c>
      <c r="IZ211" s="19">
        <f t="shared" ca="1" si="1604"/>
        <v>0</v>
      </c>
      <c r="JA211" s="19">
        <f t="shared" ca="1" si="1604"/>
        <v>0</v>
      </c>
      <c r="JB211" s="19">
        <f t="shared" ca="1" si="1604"/>
        <v>0</v>
      </c>
      <c r="JC211" s="19">
        <f t="shared" ca="1" si="1604"/>
        <v>0</v>
      </c>
      <c r="JD211" s="19">
        <f t="shared" ca="1" si="1604"/>
        <v>0</v>
      </c>
      <c r="JE211" s="19">
        <f t="shared" ca="1" si="1604"/>
        <v>0</v>
      </c>
      <c r="JF211" s="19">
        <f t="shared" ca="1" si="1604"/>
        <v>0</v>
      </c>
      <c r="JG211" s="19">
        <f t="shared" ca="1" si="1604"/>
        <v>1</v>
      </c>
      <c r="JH211" s="19">
        <f t="shared" ca="1" si="1604"/>
        <v>0</v>
      </c>
      <c r="JI211" s="19">
        <f t="shared" ca="1" si="1604"/>
        <v>1</v>
      </c>
      <c r="JJ211" s="9"/>
      <c r="JK211" s="5" t="b">
        <f t="shared" ca="1" si="1548"/>
        <v>0</v>
      </c>
      <c r="JL211" s="477" t="b">
        <v>0</v>
      </c>
      <c r="JM211" s="477">
        <v>12</v>
      </c>
      <c r="JN211" s="5" t="b">
        <f t="shared" ca="1" si="1549"/>
        <v>0</v>
      </c>
      <c r="JO211" s="5" t="b">
        <f t="shared" ca="1" si="1549"/>
        <v>0</v>
      </c>
      <c r="JP211" s="5" t="b">
        <f t="shared" ca="1" si="1549"/>
        <v>1</v>
      </c>
      <c r="JQ211" s="144">
        <f t="shared" ca="1" si="1550"/>
        <v>1</v>
      </c>
      <c r="JR211" s="144">
        <f t="shared" ca="1" si="1550"/>
        <v>1</v>
      </c>
      <c r="JS211" s="5" t="b">
        <f t="shared" ca="1" si="1551"/>
        <v>0</v>
      </c>
      <c r="JT211" s="5" t="b">
        <f t="shared" ca="1" si="1551"/>
        <v>1</v>
      </c>
      <c r="JU211" s="5" t="b">
        <f t="shared" ca="1" si="1551"/>
        <v>1</v>
      </c>
      <c r="JV211" s="5" t="b">
        <f t="shared" ca="1" si="1551"/>
        <v>0</v>
      </c>
      <c r="JW211" s="5">
        <f t="shared" ca="1" si="1552"/>
        <v>1</v>
      </c>
      <c r="JX211" s="5">
        <f t="shared" ca="1" si="1552"/>
        <v>0</v>
      </c>
      <c r="JY211" s="5" t="b">
        <f t="shared" ca="1" si="1553"/>
        <v>0</v>
      </c>
      <c r="JZ211" s="5" t="str" cm="1">
        <f t="array" aca="1" ref="JZ211" ca="1">IF(OR(KA211:KH211&lt;&gt;"-"),TRUE,"-")</f>
        <v>-</v>
      </c>
      <c r="KA211" s="19" t="str">
        <f t="shared" ca="1" si="1554"/>
        <v>-</v>
      </c>
      <c r="KB211" s="19" t="str">
        <f t="shared" ca="1" si="1554"/>
        <v>-</v>
      </c>
      <c r="KC211" s="19" t="str">
        <f t="shared" ca="1" si="1554"/>
        <v>-</v>
      </c>
      <c r="KD211" s="19" t="str">
        <f t="shared" ca="1" si="1554"/>
        <v>-</v>
      </c>
      <c r="KE211" s="19" t="str">
        <f t="shared" ca="1" si="1554"/>
        <v>-</v>
      </c>
      <c r="KF211" s="19" t="str">
        <f t="shared" ca="1" si="1554"/>
        <v>-</v>
      </c>
      <c r="KG211" s="19" t="str">
        <f t="shared" ca="1" si="1554"/>
        <v>-</v>
      </c>
      <c r="KH211" s="19" t="str">
        <f t="shared" ca="1" si="1554"/>
        <v>-</v>
      </c>
      <c r="KI211" s="5" t="b">
        <f t="array" aca="1" ref="KI211" ca="1">IF(OR(KJ211:KP211&lt;&gt;"-"),TRUE,"-")</f>
        <v>1</v>
      </c>
      <c r="KJ211" s="19">
        <f t="shared" ca="1" si="1611"/>
        <v>0</v>
      </c>
      <c r="KK211" s="19" t="str">
        <f t="shared" ca="1" si="1611"/>
        <v>-</v>
      </c>
      <c r="KL211" s="19">
        <f t="shared" ca="1" si="1611"/>
        <v>999999</v>
      </c>
      <c r="KM211" s="19">
        <f t="shared" ca="1" si="1611"/>
        <v>999999</v>
      </c>
      <c r="KN211" s="19">
        <f t="shared" ca="1" si="1611"/>
        <v>999999</v>
      </c>
      <c r="KO211" s="19">
        <f t="shared" ca="1" si="1611"/>
        <v>999999</v>
      </c>
      <c r="KP211" s="19">
        <f t="shared" ca="1" si="1611"/>
        <v>999999</v>
      </c>
      <c r="KQ211" s="19" t="str">
        <f t="shared" ca="1" si="1611"/>
        <v>-</v>
      </c>
      <c r="KR211" s="19" t="str">
        <f t="shared" ca="1" si="1611"/>
        <v>-</v>
      </c>
      <c r="KS211" s="19" t="str">
        <f t="shared" ca="1" si="1611"/>
        <v>-</v>
      </c>
      <c r="KT211" s="19" t="b">
        <f t="shared" ca="1" si="1556"/>
        <v>1</v>
      </c>
      <c r="KU211" s="19">
        <f t="shared" ca="1" si="1556"/>
        <v>0</v>
      </c>
      <c r="KV211" s="5" t="str">
        <f t="shared" ca="1" si="1557"/>
        <v>-</v>
      </c>
      <c r="KW211" s="5" t="str">
        <f t="shared" ca="1" si="1557"/>
        <v>-</v>
      </c>
      <c r="KX211" s="5" t="str">
        <f t="shared" ca="1" si="1557"/>
        <v>-</v>
      </c>
      <c r="KY211" s="5" t="str">
        <f t="shared" ca="1" si="1557"/>
        <v>-</v>
      </c>
      <c r="KZ211" s="19" t="str">
        <f t="shared" ca="1" si="1558"/>
        <v>-</v>
      </c>
      <c r="LA211" s="19" t="str">
        <f t="shared" ca="1" si="1558"/>
        <v>-</v>
      </c>
      <c r="LB211" s="19" t="str">
        <f t="shared" ca="1" si="1558"/>
        <v>-</v>
      </c>
      <c r="LC211" s="19" t="str">
        <f t="shared" ca="1" si="1558"/>
        <v>-</v>
      </c>
      <c r="LD211" s="19" t="str">
        <f t="shared" ca="1" si="1558"/>
        <v>-</v>
      </c>
      <c r="LE211" s="19" t="str">
        <f t="shared" ca="1" si="1558"/>
        <v>-</v>
      </c>
      <c r="LF211" s="19" t="str">
        <f t="shared" ca="1" si="1558"/>
        <v>-</v>
      </c>
      <c r="LG211" s="5" t="str">
        <f t="shared" ca="1" si="1559"/>
        <v>-</v>
      </c>
      <c r="LH211" s="5">
        <f t="shared" ca="1" si="1559"/>
        <v>500</v>
      </c>
      <c r="LI211" s="5">
        <f t="shared" ca="1" si="1559"/>
        <v>500</v>
      </c>
      <c r="LJ211" s="5" t="str">
        <f t="shared" ca="1" si="1559"/>
        <v>-</v>
      </c>
      <c r="LK211" s="5" t="str" cm="1">
        <f t="array" aca="1" ref="LK211" ca="1">INDEX(i.meatgrid,$Q211,LK$7)</f>
        <v>-</v>
      </c>
      <c r="LL211" s="5" t="str">
        <f t="shared" ca="1" si="1559"/>
        <v>-</v>
      </c>
      <c r="LM211" s="5">
        <f t="shared" ca="1" si="1560"/>
        <v>1</v>
      </c>
      <c r="LN211" s="9"/>
      <c r="LO211" s="19">
        <f t="shared" ca="1" si="1558"/>
        <v>70</v>
      </c>
      <c r="LP211" s="19">
        <f t="shared" ca="1" si="1561"/>
        <v>50</v>
      </c>
      <c r="LQ211" s="19">
        <f t="shared" ca="1" si="1561"/>
        <v>80</v>
      </c>
      <c r="LR211" s="19">
        <f t="shared" ca="1" si="1561"/>
        <v>50</v>
      </c>
      <c r="LS211" s="5" t="b" cm="1">
        <f t="array" aca="1" ref="LS211" ca="1">INDEX(i.meatgrid,$Q211,LS$7)</f>
        <v>1</v>
      </c>
      <c r="LT211" s="5" t="b" cm="1">
        <f t="array" aca="1" ref="LT211" ca="1">INDEX(i.meatgrid,$Q211,LT$7)</f>
        <v>0</v>
      </c>
      <c r="LU211" s="5" t="str" cm="1">
        <f t="array" aca="1" ref="LU211" ca="1">INDEX(i.meatgrid,$Q211,LU$7)</f>
        <v>-</v>
      </c>
      <c r="LV211" s="5" t="str" cm="1">
        <f t="array" aca="1" ref="LV211" ca="1">INDEX(i.meatgrid,$Q211,LV$7)</f>
        <v>-</v>
      </c>
      <c r="LW211" s="5">
        <f t="shared" si="1562"/>
        <v>1</v>
      </c>
      <c r="LX211" s="5">
        <f t="shared" si="1563"/>
        <v>1</v>
      </c>
      <c r="LY211" s="5" cm="1">
        <f t="array" aca="1" ref="LY211" ca="1">INDEX(i.meatgrid,$Q211,LY$7)</f>
        <v>0</v>
      </c>
      <c r="LZ211" s="5" cm="1">
        <f t="array" aca="1" ref="LZ211" ca="1">INDEX(i.meatgrid,$Q211,LZ$7)</f>
        <v>0</v>
      </c>
      <c r="MA211" s="5" cm="1">
        <f t="array" aca="1" ref="MA211" ca="1">INDEX(i.meatgrid,$Q211,MA$7)</f>
        <v>0</v>
      </c>
      <c r="MB211" s="5" cm="1">
        <f t="array" aca="1" ref="MB211" ca="1">INDEX(i.meatgrid,$Q211,MB$7)</f>
        <v>0</v>
      </c>
      <c r="MC211" s="5" cm="1">
        <f t="array" aca="1" ref="MC211" ca="1">INDEX(i.meatgrid,$Q211,MC$7)</f>
        <v>0</v>
      </c>
      <c r="MD211" s="5" cm="1">
        <f t="array" aca="1" ref="MD211" ca="1">INDEX(i.meatgrid,$Q211,MD$7)</f>
        <v>1</v>
      </c>
      <c r="ME211" s="5" cm="1">
        <f t="array" aca="1" ref="ME211" ca="1">INDEX(i.meatgrid,$Q211,ME$7)</f>
        <v>1</v>
      </c>
      <c r="MF211" s="5" cm="1">
        <f t="array" aca="1" ref="MF211" ca="1">INDEX(i.meatgrid,$Q211,MF$7)</f>
        <v>1</v>
      </c>
      <c r="MG211" s="5">
        <f t="shared" si="1564"/>
        <v>1</v>
      </c>
      <c r="MH211" s="9"/>
      <c r="MI211" s="19" t="b">
        <f t="shared" ca="1" si="1594"/>
        <v>0</v>
      </c>
      <c r="MJ211" s="19" t="b">
        <f t="shared" ca="1" si="1594"/>
        <v>0</v>
      </c>
      <c r="MK211" s="19">
        <f t="shared" ca="1" si="1594"/>
        <v>1</v>
      </c>
      <c r="ML211" s="19">
        <f t="shared" ca="1" si="1594"/>
        <v>0.75</v>
      </c>
      <c r="MM211" s="19">
        <f t="shared" ca="1" si="1594"/>
        <v>0.75</v>
      </c>
      <c r="MN211" s="19">
        <f t="shared" ca="1" si="1594"/>
        <v>0.8</v>
      </c>
      <c r="MO211" s="19">
        <f t="shared" ca="1" si="1594"/>
        <v>0.82499999999999996</v>
      </c>
      <c r="MP211" s="19">
        <f t="shared" ca="1" si="1594"/>
        <v>0.875</v>
      </c>
      <c r="MQ211" s="19">
        <f t="shared" ca="1" si="1594"/>
        <v>0.9</v>
      </c>
      <c r="MR211" s="19">
        <f t="shared" ca="1" si="1594"/>
        <v>1</v>
      </c>
      <c r="MS211" s="19">
        <f t="shared" ca="1" si="1594"/>
        <v>0.875</v>
      </c>
      <c r="MT211" s="19" t="b">
        <f t="shared" ca="1" si="1594"/>
        <v>1</v>
      </c>
      <c r="MU211" s="19">
        <f t="shared" ca="1" si="1594"/>
        <v>74.989999999999995</v>
      </c>
      <c r="MV211" s="19" t="str">
        <f t="shared" ca="1" si="1594"/>
        <v>-</v>
      </c>
      <c r="MW211" s="19" t="str">
        <f t="shared" ca="1" si="1594"/>
        <v>-</v>
      </c>
      <c r="MX211" s="19" t="str">
        <f t="shared" ca="1" si="1594"/>
        <v>-</v>
      </c>
      <c r="MY211" s="19" t="str">
        <f t="shared" ca="1" si="1612"/>
        <v>-</v>
      </c>
      <c r="MZ211" s="19" t="str">
        <f t="shared" ca="1" si="1612"/>
        <v>-</v>
      </c>
      <c r="NA211" s="19" t="str">
        <f t="shared" ca="1" si="1612"/>
        <v>-</v>
      </c>
      <c r="NB211" s="19" t="str">
        <f t="shared" ca="1" si="1573"/>
        <v>-</v>
      </c>
      <c r="NC211" s="19">
        <f t="shared" ca="1" si="1573"/>
        <v>36.99</v>
      </c>
      <c r="ND211" s="19">
        <f t="shared" ca="1" si="1573"/>
        <v>36.99</v>
      </c>
      <c r="NE211" s="19" t="str">
        <f t="shared" ca="1" si="1573"/>
        <v>-</v>
      </c>
      <c r="NF211" s="19" t="str">
        <f t="shared" ca="1" si="1573"/>
        <v>-</v>
      </c>
      <c r="NG211" s="19" t="str">
        <f t="shared" ca="1" si="1573"/>
        <v>-</v>
      </c>
      <c r="NH211" s="19" t="str">
        <f t="shared" ca="1" si="1573"/>
        <v>-</v>
      </c>
      <c r="NI211" s="19" t="str">
        <f t="shared" ca="1" si="1573"/>
        <v>-</v>
      </c>
      <c r="NJ211" s="19">
        <f t="shared" ca="1" si="1573"/>
        <v>49.99</v>
      </c>
      <c r="NK211" s="19">
        <f t="shared" ca="1" si="1573"/>
        <v>49.99</v>
      </c>
      <c r="NL211" s="19">
        <f t="shared" ca="1" si="1573"/>
        <v>49.99</v>
      </c>
      <c r="NM211" s="19">
        <f t="shared" ca="1" si="1573"/>
        <v>49.99</v>
      </c>
      <c r="NN211" s="19">
        <f t="shared" ca="1" si="1573"/>
        <v>49.99</v>
      </c>
      <c r="NO211" s="19">
        <f t="shared" ca="1" si="1573"/>
        <v>49.99</v>
      </c>
      <c r="NP211" s="19">
        <f t="shared" ca="1" si="1573"/>
        <v>49.99</v>
      </c>
      <c r="NQ211" s="19">
        <f t="shared" ca="1" si="1573"/>
        <v>49.99</v>
      </c>
      <c r="NR211" s="19">
        <f t="shared" ca="1" si="1605"/>
        <v>412.99</v>
      </c>
      <c r="NS211" s="19">
        <f t="shared" ca="1" si="1605"/>
        <v>412.99</v>
      </c>
      <c r="NT211" s="19" t="str">
        <f t="shared" ca="1" si="1605"/>
        <v>-</v>
      </c>
      <c r="NU211" s="19" t="str">
        <f t="shared" ca="1" si="1605"/>
        <v>-</v>
      </c>
      <c r="NV211" s="19" t="str">
        <f t="shared" ca="1" si="1605"/>
        <v>-</v>
      </c>
      <c r="NW211" s="19" t="str">
        <f t="shared" ca="1" si="1605"/>
        <v>-</v>
      </c>
      <c r="NX211" s="19" t="str">
        <f t="shared" ca="1" si="1605"/>
        <v>-</v>
      </c>
      <c r="NY211" s="19">
        <f t="shared" ca="1" si="1605"/>
        <v>6.8900000000000006</v>
      </c>
      <c r="NZ211" s="19">
        <f t="shared" ca="1" si="1605"/>
        <v>6.8900000000000006</v>
      </c>
      <c r="OA211" s="19">
        <f t="shared" ca="1" si="1605"/>
        <v>6.8900000000000006</v>
      </c>
      <c r="OB211" s="19">
        <f t="shared" ca="1" si="1605"/>
        <v>6.8900000000000006</v>
      </c>
      <c r="OC211" s="19">
        <f t="shared" ca="1" si="1605"/>
        <v>6.8900000000000006</v>
      </c>
      <c r="OD211" s="19">
        <f t="shared" ca="1" si="1605"/>
        <v>6.8900000000000006</v>
      </c>
      <c r="OE211" s="19">
        <f t="shared" ca="1" si="1605"/>
        <v>6.8900000000000006</v>
      </c>
      <c r="OF211" s="19">
        <f t="shared" ca="1" si="1605"/>
        <v>6.8900000000000006</v>
      </c>
      <c r="OG211" s="19">
        <f t="shared" ca="1" si="1605"/>
        <v>346.99</v>
      </c>
      <c r="OH211" s="19">
        <f t="shared" ca="1" si="1575"/>
        <v>346.99</v>
      </c>
      <c r="OI211" s="19" t="str">
        <f t="shared" ca="1" si="1575"/>
        <v>-</v>
      </c>
      <c r="OJ211" s="19" t="str">
        <f t="shared" ca="1" si="1575"/>
        <v>-</v>
      </c>
      <c r="OK211" s="19" t="str">
        <f t="shared" ca="1" si="1575"/>
        <v>-</v>
      </c>
      <c r="OL211" s="19" t="str">
        <f t="shared" ca="1" si="1575"/>
        <v>-</v>
      </c>
      <c r="OM211" s="19" t="str">
        <f t="shared" ca="1" si="1575"/>
        <v>-</v>
      </c>
      <c r="ON211" s="19">
        <f t="shared" ca="1" si="1575"/>
        <v>0</v>
      </c>
      <c r="OO211" s="24">
        <v>0</v>
      </c>
    </row>
    <row r="212" spans="1:405" outlineLevel="1">
      <c r="A212" s="21">
        <f t="shared" si="158"/>
        <v>207</v>
      </c>
      <c r="B212" s="21">
        <f t="shared" si="1567"/>
        <v>19</v>
      </c>
      <c r="C212">
        <v>112</v>
      </c>
      <c r="D212" s="144" t="str">
        <f t="shared" ca="1" si="1512"/>
        <v>GSM</v>
      </c>
      <c r="E212" t="b">
        <v>0</v>
      </c>
      <c r="F212" t="b">
        <v>0</v>
      </c>
      <c r="G212" t="b">
        <f t="shared" si="1613"/>
        <v>0</v>
      </c>
      <c r="H212" s="237">
        <f t="shared" ca="1" si="1569"/>
        <v>2</v>
      </c>
      <c r="I212" s="237">
        <f t="shared" ca="1" si="1569"/>
        <v>1</v>
      </c>
      <c r="J212" s="237" t="str">
        <f t="shared" ca="1" si="1569"/>
        <v/>
      </c>
      <c r="K212" s="237">
        <f t="shared" ca="1" si="1569"/>
        <v>2</v>
      </c>
      <c r="L212" s="237">
        <f t="shared" ca="1" si="1569"/>
        <v>2</v>
      </c>
      <c r="M212" s="237">
        <f t="shared" ca="1" si="1569"/>
        <v>2</v>
      </c>
      <c r="N212" s="237">
        <f t="shared" ca="1" si="1569"/>
        <v>3</v>
      </c>
      <c r="O212" s="237">
        <f t="shared" ca="1" si="1570"/>
        <v>1</v>
      </c>
      <c r="P212" s="237">
        <f t="shared" ca="1" si="1570"/>
        <v>1</v>
      </c>
      <c r="Q212" s="237">
        <f t="shared" ca="1" si="1570"/>
        <v>6</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513"/>
        <v>2</v>
      </c>
      <c r="AH212" s="5">
        <f t="shared" ca="1" si="1513"/>
        <v>0</v>
      </c>
      <c r="AI212" s="5">
        <f t="shared" ca="1" si="1514"/>
        <v>1</v>
      </c>
      <c r="AJ212" s="218"/>
      <c r="AK212" s="218"/>
      <c r="AL212" s="366" t="str">
        <f ca="1">TEXT(LEFT(OFFSET(AL212,-1,0),5)+1,"00000")&amp;MID(OFFSET(AL212,-1,0),6,FIND(" ",OFFSET(AL212,-1,0),7)-5)
&amp; $D212           &amp; " Day"&amp;INDEX(i.DOY,$N212,1)              &amp; IF($IG212=0," FWM","")&amp;IF($IG212=1," MWM","")&amp;IF($IG212=5," Mat","")&amp;IF($IH212=TRUE,"&amp;BBT","    ")
&amp;INDEX(DataMaster!$B$98:$B$104,$Q212,0)    &amp;IF(JL212," SR"&amp;JM212,"")&amp; " WP"&amp;TEXT($LW212*100,"000p")           &amp; " MP"&amp;TEXT($LX212*100,"000p")           &amp; " GP"&amp;TEXT($MG212*100,"000p")
&amp; " (F"&amp;3+COUNTIF($CV212:$CY212,TRUE)&amp;3&amp;"N"&amp;$DM212&amp;$DN212&amp;")"</f>
        <v>00023 DSP_ashley_lw GSM Day204 MWM    Mutton SR12 WP100p MP075p GP100p (F33N11)</v>
      </c>
      <c r="AM212" s="9" t="str">
        <f ca="1">IF(COUNTIF(AL$5:AL212,AL212)=1,"-","Dup")</f>
        <v>-</v>
      </c>
      <c r="AN212" s="9"/>
      <c r="AO212" s="12" t="b">
        <v>1</v>
      </c>
      <c r="AP212" s="12" t="b">
        <v>1</v>
      </c>
      <c r="AQ212" s="12" t="b">
        <v>1</v>
      </c>
      <c r="AR212" s="12" t="b">
        <v>1</v>
      </c>
      <c r="AS212" s="12" t="b">
        <v>1</v>
      </c>
      <c r="AT212" s="12" t="b">
        <v>1</v>
      </c>
      <c r="AU212" s="12" t="b">
        <v>1</v>
      </c>
      <c r="AV212" s="12" t="b">
        <v>1</v>
      </c>
      <c r="AW212" s="9"/>
      <c r="AX212" s="5" t="b">
        <f t="shared" ca="1" si="1515"/>
        <v>0</v>
      </c>
      <c r="AY212" s="5" t="str">
        <f t="shared" ca="1" si="1515"/>
        <v>-</v>
      </c>
      <c r="AZ212" s="5" t="b">
        <f t="shared" ca="1" si="1515"/>
        <v>0</v>
      </c>
      <c r="BA212" s="5" t="b">
        <f t="shared" ca="1" si="1515"/>
        <v>1</v>
      </c>
      <c r="BB212" s="5" t="b">
        <f t="shared" ca="1" si="1515"/>
        <v>1</v>
      </c>
      <c r="BC212" s="144">
        <f t="shared" ca="1" si="1515"/>
        <v>0</v>
      </c>
      <c r="BD212" s="19" t="b">
        <f t="shared" ca="1" si="1516"/>
        <v>1</v>
      </c>
      <c r="BE212" s="9"/>
      <c r="BF212" s="5" t="str">
        <f t="shared" ca="1" si="1517"/>
        <v>-</v>
      </c>
      <c r="BG212" s="19" t="str">
        <f t="shared" ca="1" si="1518"/>
        <v>-</v>
      </c>
      <c r="BH212" s="19" t="str">
        <f t="shared" ca="1" si="1518"/>
        <v>-</v>
      </c>
      <c r="BI212" s="19" t="str">
        <f t="shared" ca="1" si="1518"/>
        <v>-</v>
      </c>
      <c r="BJ212" s="5" t="str">
        <f t="shared" ca="1" si="1519"/>
        <v>-</v>
      </c>
      <c r="BK212" s="19" t="str">
        <f t="shared" ca="1" si="1520"/>
        <v>-</v>
      </c>
      <c r="BL212" s="5" t="str">
        <f t="shared" ca="1" si="1521"/>
        <v>-</v>
      </c>
      <c r="BM212" s="19" t="str">
        <f t="shared" ca="1" si="1522"/>
        <v>-</v>
      </c>
      <c r="BN212" s="19" t="str">
        <f t="shared" ca="1" si="1522"/>
        <v>-</v>
      </c>
      <c r="BO212" s="19" t="str">
        <f t="shared" ca="1" si="1522"/>
        <v>-</v>
      </c>
      <c r="BP212" s="5" t="str">
        <f t="shared" ca="1" si="1523"/>
        <v>-</v>
      </c>
      <c r="BQ212" s="9"/>
      <c r="BR212" s="5" t="b">
        <f t="shared" ca="1" si="1524"/>
        <v>0</v>
      </c>
      <c r="BS212" s="5" t="str">
        <f t="shared" ca="1" si="1525"/>
        <v>-</v>
      </c>
      <c r="BT212" s="5" t="str">
        <f t="shared" ca="1" si="1526"/>
        <v>-</v>
      </c>
      <c r="BU212" s="5" t="str">
        <f t="shared" ca="1" si="1526"/>
        <v>-</v>
      </c>
      <c r="BV212" s="5" t="str">
        <f t="shared" ca="1" si="1526"/>
        <v>-</v>
      </c>
      <c r="BW212" s="5" t="str">
        <f t="shared" ca="1" si="1526"/>
        <v>-</v>
      </c>
      <c r="BX212" s="5" t="str">
        <f t="shared" ca="1" si="1526"/>
        <v>-</v>
      </c>
      <c r="BY212" s="5" t="str">
        <f t="shared" ca="1" si="1526"/>
        <v>-</v>
      </c>
      <c r="BZ212" s="5" t="str">
        <f t="shared" ca="1" si="1526"/>
        <v>-</v>
      </c>
      <c r="CA212" s="5" t="str">
        <f t="shared" ca="1" si="1526"/>
        <v>-</v>
      </c>
      <c r="CB212" s="9"/>
      <c r="CC212" s="237" t="b">
        <f t="shared" ca="1" si="1571"/>
        <v>1</v>
      </c>
      <c r="CD212" s="237" t="b">
        <f t="shared" ca="1" si="1571"/>
        <v>1</v>
      </c>
      <c r="CE212" s="237" t="b">
        <f t="shared" ca="1" si="1571"/>
        <v>1</v>
      </c>
      <c r="CF212" s="12">
        <v>203</v>
      </c>
      <c r="CG212" s="144" t="b">
        <f t="shared" ca="1" si="1614"/>
        <v>0</v>
      </c>
      <c r="CH212" s="12" t="s">
        <v>34</v>
      </c>
      <c r="CI212" s="19" t="str">
        <f t="shared" ca="1" si="1527"/>
        <v>-</v>
      </c>
      <c r="CJ212" s="19" t="str">
        <f t="shared" ca="1" si="1527"/>
        <v>-</v>
      </c>
      <c r="CK212" s="19" t="str">
        <f t="shared" ca="1" si="1527"/>
        <v>-</v>
      </c>
      <c r="CL212" s="19">
        <f t="shared" ca="1" si="1527"/>
        <v>1</v>
      </c>
      <c r="CM212" s="19">
        <f t="shared" ca="1" si="1527"/>
        <v>1</v>
      </c>
      <c r="CN212" s="9"/>
      <c r="CO212" s="444">
        <f t="shared" ca="1" si="1528"/>
        <v>652</v>
      </c>
      <c r="CP212" s="444">
        <f t="shared" ca="1" si="1528"/>
        <v>686</v>
      </c>
      <c r="CQ212" s="444">
        <f t="shared" ca="1" si="1528"/>
        <v>721</v>
      </c>
      <c r="CR212" s="152">
        <f t="shared" ca="1" si="1529"/>
        <v>378</v>
      </c>
      <c r="CS212" s="152">
        <f t="shared" ca="1" si="1529"/>
        <v>413</v>
      </c>
      <c r="CT212" s="152">
        <f t="shared" ca="1" si="1529"/>
        <v>448</v>
      </c>
      <c r="CU212" s="19" t="str">
        <f t="shared" ca="1" si="1595"/>
        <v>-</v>
      </c>
      <c r="CV212" s="19" t="str">
        <f t="shared" ca="1" si="1595"/>
        <v>-</v>
      </c>
      <c r="CW212" s="19" t="str">
        <f t="shared" ca="1" si="1595"/>
        <v>-</v>
      </c>
      <c r="CX212" s="19" t="str">
        <f t="shared" ca="1" si="1595"/>
        <v>-</v>
      </c>
      <c r="CY212" s="19" t="str">
        <f t="shared" ca="1" si="1595"/>
        <v>-</v>
      </c>
      <c r="CZ212" s="19" t="b">
        <f t="shared" ca="1" si="1595"/>
        <v>1</v>
      </c>
      <c r="DA212" s="19">
        <f t="shared" ca="1" si="1595"/>
        <v>0</v>
      </c>
      <c r="DB212" s="19">
        <f t="shared" ca="1" si="1595"/>
        <v>0</v>
      </c>
      <c r="DC212" s="19">
        <f t="shared" ca="1" si="1595"/>
        <v>0</v>
      </c>
      <c r="DD212" s="19">
        <f t="shared" ca="1" si="1595"/>
        <v>0</v>
      </c>
      <c r="DE212" s="19">
        <f t="shared" ca="1" si="1595"/>
        <v>0</v>
      </c>
      <c r="DF212" s="19">
        <f t="shared" ca="1" si="1595"/>
        <v>0</v>
      </c>
      <c r="DG212" s="19">
        <f t="shared" ca="1" si="1595"/>
        <v>0</v>
      </c>
      <c r="DH212" s="19">
        <f t="shared" ca="1" si="1595"/>
        <v>0</v>
      </c>
      <c r="DI212" s="19">
        <f t="shared" ca="1" si="1595"/>
        <v>0</v>
      </c>
      <c r="DJ212" s="19">
        <f t="shared" ca="1" si="1595"/>
        <v>0</v>
      </c>
      <c r="DK212" s="19">
        <f t="shared" ca="1" si="1608"/>
        <v>0</v>
      </c>
      <c r="DL212" s="19">
        <f t="shared" ca="1" si="1608"/>
        <v>0</v>
      </c>
      <c r="DM212" s="19">
        <f t="shared" ca="1" si="1608"/>
        <v>1</v>
      </c>
      <c r="DN212" s="19">
        <f t="shared" ca="1" si="1608"/>
        <v>1</v>
      </c>
      <c r="DO212" s="19">
        <f t="shared" ca="1" si="1608"/>
        <v>0</v>
      </c>
      <c r="DP212" s="19" t="str">
        <f t="shared" ca="1" si="1608"/>
        <v>-</v>
      </c>
      <c r="DQ212" s="19" t="str">
        <f t="shared" ca="1" si="1608"/>
        <v>-</v>
      </c>
      <c r="DR212" s="19" t="str">
        <f t="shared" ca="1" si="1608"/>
        <v>-</v>
      </c>
      <c r="DS212" s="19" t="str">
        <f t="shared" ca="1" si="1608"/>
        <v>-</v>
      </c>
      <c r="DT212" s="19" t="str">
        <f t="shared" ca="1" si="1608"/>
        <v>-</v>
      </c>
      <c r="DU212" s="19">
        <f t="shared" ca="1" si="1608"/>
        <v>0</v>
      </c>
      <c r="DV212" s="19" t="str">
        <f t="shared" ca="1" si="1608"/>
        <v>-</v>
      </c>
      <c r="DW212" s="19" t="str">
        <f t="shared" ca="1" si="1608"/>
        <v>-</v>
      </c>
      <c r="DX212" s="19" t="str">
        <f t="shared" ca="1" si="1608"/>
        <v>-</v>
      </c>
      <c r="DY212" s="19" t="str">
        <f t="shared" ca="1" si="1608"/>
        <v>-</v>
      </c>
      <c r="DZ212" s="19" t="str">
        <f t="shared" ca="1" si="1608"/>
        <v>-</v>
      </c>
      <c r="EA212" s="19" t="str">
        <f t="shared" ca="1" si="1608"/>
        <v>-</v>
      </c>
      <c r="EB212" s="19" t="str">
        <f t="shared" ca="1" si="1608"/>
        <v>-</v>
      </c>
      <c r="EC212" s="19" t="str">
        <f t="shared" ca="1" si="1608"/>
        <v>-</v>
      </c>
      <c r="ED212" s="19">
        <f t="shared" ca="1" si="1608"/>
        <v>0</v>
      </c>
      <c r="EE212" s="444">
        <f t="shared" ca="1" si="1532"/>
        <v>0</v>
      </c>
      <c r="EF212" s="444">
        <f t="shared" ca="1" si="1532"/>
        <v>0</v>
      </c>
      <c r="EG212" s="124">
        <f t="shared" ca="1" si="1590"/>
        <v>0</v>
      </c>
      <c r="EH212" s="124">
        <f t="shared" ca="1" si="1590"/>
        <v>0</v>
      </c>
      <c r="EI212" s="124">
        <f t="shared" ca="1" si="1590"/>
        <v>0</v>
      </c>
      <c r="EJ212" s="124">
        <f t="shared" ca="1" si="1590"/>
        <v>0</v>
      </c>
      <c r="EK212" s="124">
        <f t="shared" ca="1" si="1590"/>
        <v>0</v>
      </c>
      <c r="EL212" s="124">
        <f t="shared" ca="1" si="1590"/>
        <v>0</v>
      </c>
      <c r="EM212" s="124">
        <f t="shared" ca="1" si="1590"/>
        <v>0</v>
      </c>
      <c r="EN212" s="124">
        <f t="shared" ca="1" si="1590"/>
        <v>0</v>
      </c>
      <c r="EO212" s="124">
        <f t="shared" ca="1" si="1590"/>
        <v>0</v>
      </c>
      <c r="EP212" s="124">
        <f t="shared" ca="1" si="1590"/>
        <v>0</v>
      </c>
      <c r="EQ212" s="124">
        <f t="shared" ca="1" si="1590"/>
        <v>0</v>
      </c>
      <c r="ER212" s="124">
        <f t="shared" ca="1" si="1590"/>
        <v>0</v>
      </c>
      <c r="ES212" s="124">
        <f t="shared" ca="1" si="1590"/>
        <v>0</v>
      </c>
      <c r="ET212" s="124">
        <f t="shared" ca="1" si="1590"/>
        <v>0</v>
      </c>
      <c r="EU212" s="124">
        <f t="shared" ca="1" si="1590"/>
        <v>0</v>
      </c>
      <c r="EV212" s="124">
        <f t="shared" ca="1" si="1590"/>
        <v>0</v>
      </c>
      <c r="EW212" s="124">
        <f t="shared" ca="1" si="1534"/>
        <v>0</v>
      </c>
      <c r="EX212" s="124">
        <f t="shared" ca="1" si="1534"/>
        <v>0</v>
      </c>
      <c r="EY212" s="554">
        <f t="shared" ca="1" si="1591"/>
        <v>0</v>
      </c>
      <c r="EZ212" s="554">
        <f t="shared" ca="1" si="1591"/>
        <v>0</v>
      </c>
      <c r="FA212" s="554">
        <f t="shared" ca="1" si="1591"/>
        <v>0</v>
      </c>
      <c r="FB212" s="125">
        <f t="shared" ca="1" si="1591"/>
        <v>0</v>
      </c>
      <c r="FC212" s="125">
        <f t="shared" ca="1" si="1591"/>
        <v>0</v>
      </c>
      <c r="FD212" s="125">
        <f t="shared" ca="1" si="1591"/>
        <v>0</v>
      </c>
      <c r="FE212" s="125">
        <f t="shared" ca="1" si="1591"/>
        <v>0</v>
      </c>
      <c r="FF212" s="125">
        <f t="shared" ca="1" si="1591"/>
        <v>0</v>
      </c>
      <c r="FG212" s="125">
        <f t="shared" ca="1" si="1591"/>
        <v>0</v>
      </c>
      <c r="FH212" s="125">
        <f t="shared" ca="1" si="1591"/>
        <v>0</v>
      </c>
      <c r="FI212" s="125">
        <f t="shared" ca="1" si="1591"/>
        <v>0</v>
      </c>
      <c r="FJ212" s="125">
        <f t="shared" ca="1" si="1591"/>
        <v>0</v>
      </c>
      <c r="FK212" s="125">
        <f t="shared" ca="1" si="1591"/>
        <v>0</v>
      </c>
      <c r="FL212" s="125">
        <f t="shared" ca="1" si="1591"/>
        <v>0</v>
      </c>
      <c r="FM212" s="125">
        <f t="shared" ca="1" si="1591"/>
        <v>0</v>
      </c>
      <c r="FN212" s="125">
        <f t="shared" ca="1" si="1591"/>
        <v>0</v>
      </c>
      <c r="FO212" s="124">
        <f t="shared" ca="1" si="1592"/>
        <v>0</v>
      </c>
      <c r="FP212" s="124">
        <f t="shared" ca="1" si="1592"/>
        <v>0</v>
      </c>
      <c r="FQ212" s="124">
        <f t="shared" ca="1" si="1592"/>
        <v>0</v>
      </c>
      <c r="FR212" s="124">
        <f t="shared" ca="1" si="1592"/>
        <v>0</v>
      </c>
      <c r="FS212" s="124">
        <f t="shared" ca="1" si="1592"/>
        <v>0</v>
      </c>
      <c r="FT212" s="124">
        <f t="shared" ca="1" si="1592"/>
        <v>0</v>
      </c>
      <c r="FU212" s="124">
        <f t="shared" ca="1" si="1592"/>
        <v>0</v>
      </c>
      <c r="FV212" s="124">
        <f t="shared" ca="1" si="1592"/>
        <v>0</v>
      </c>
      <c r="FW212" s="124">
        <f t="shared" ca="1" si="1592"/>
        <v>0</v>
      </c>
      <c r="FX212" s="124">
        <f t="shared" ca="1" si="1592"/>
        <v>0</v>
      </c>
      <c r="FY212" s="124">
        <f t="shared" ca="1" si="1592"/>
        <v>0</v>
      </c>
      <c r="FZ212" s="124">
        <f t="shared" ca="1" si="1592"/>
        <v>0</v>
      </c>
      <c r="GA212" s="124">
        <f t="shared" ca="1" si="1592"/>
        <v>0</v>
      </c>
      <c r="GB212" s="124">
        <f t="shared" ca="1" si="1592"/>
        <v>0</v>
      </c>
      <c r="GC212" s="124">
        <f t="shared" ca="1" si="1592"/>
        <v>0</v>
      </c>
      <c r="GD212" s="124">
        <f t="shared" ca="1" si="1592"/>
        <v>0</v>
      </c>
      <c r="GE212" s="124">
        <f t="shared" ca="1" si="1537"/>
        <v>0</v>
      </c>
      <c r="GF212" s="124">
        <f t="shared" ca="1" si="1537"/>
        <v>0</v>
      </c>
      <c r="GG212" s="554">
        <f t="shared" ca="1" si="1538"/>
        <v>0</v>
      </c>
      <c r="GH212" s="554">
        <f t="shared" ca="1" si="1538"/>
        <v>0</v>
      </c>
      <c r="GI212" s="554">
        <f t="shared" ca="1" si="1538"/>
        <v>0</v>
      </c>
      <c r="GJ212" s="125">
        <f t="shared" ca="1" si="1600"/>
        <v>0</v>
      </c>
      <c r="GK212" s="125">
        <f t="shared" ca="1" si="1600"/>
        <v>0</v>
      </c>
      <c r="GL212" s="125">
        <f t="shared" ca="1" si="1600"/>
        <v>0</v>
      </c>
      <c r="GM212" s="125">
        <f t="shared" ca="1" si="1600"/>
        <v>0</v>
      </c>
      <c r="GN212" s="125">
        <f t="shared" ca="1" si="1600"/>
        <v>0</v>
      </c>
      <c r="GO212" s="125">
        <f t="shared" ca="1" si="1600"/>
        <v>0</v>
      </c>
      <c r="GP212" s="125">
        <f t="shared" ca="1" si="1600"/>
        <v>0</v>
      </c>
      <c r="GQ212" s="125">
        <f t="shared" ca="1" si="1600"/>
        <v>0</v>
      </c>
      <c r="GR212" s="125">
        <f t="shared" ca="1" si="1600"/>
        <v>0</v>
      </c>
      <c r="GS212" s="125">
        <f t="shared" ca="1" si="1600"/>
        <v>0</v>
      </c>
      <c r="GT212" s="125">
        <f t="shared" ca="1" si="1600"/>
        <v>0</v>
      </c>
      <c r="GU212" s="125">
        <f t="shared" ca="1" si="1600"/>
        <v>0</v>
      </c>
      <c r="GV212" s="125">
        <f t="shared" ca="1" si="1600"/>
        <v>0</v>
      </c>
      <c r="GW212" s="124">
        <f t="shared" ca="1" si="1593"/>
        <v>0</v>
      </c>
      <c r="GX212" s="124">
        <f t="shared" ca="1" si="1593"/>
        <v>0</v>
      </c>
      <c r="GY212" s="124">
        <f t="shared" ca="1" si="1593"/>
        <v>0</v>
      </c>
      <c r="GZ212" s="124">
        <f t="shared" ca="1" si="1593"/>
        <v>0</v>
      </c>
      <c r="HA212" s="124">
        <f t="shared" ca="1" si="1593"/>
        <v>0</v>
      </c>
      <c r="HB212" s="124">
        <f t="shared" ca="1" si="1593"/>
        <v>0</v>
      </c>
      <c r="HC212" s="124">
        <f t="shared" ca="1" si="1593"/>
        <v>0</v>
      </c>
      <c r="HD212" s="124">
        <f t="shared" ca="1" si="1593"/>
        <v>0</v>
      </c>
      <c r="HE212" s="124">
        <f t="shared" ca="1" si="1593"/>
        <v>0</v>
      </c>
      <c r="HF212" s="124">
        <f t="shared" ca="1" si="1593"/>
        <v>0</v>
      </c>
      <c r="HG212" s="124">
        <f t="shared" ca="1" si="1593"/>
        <v>0</v>
      </c>
      <c r="HH212" s="124">
        <f t="shared" ca="1" si="1593"/>
        <v>0</v>
      </c>
      <c r="HI212" s="124">
        <f t="shared" ca="1" si="1593"/>
        <v>0</v>
      </c>
      <c r="HJ212" s="124">
        <f t="shared" ca="1" si="1593"/>
        <v>0</v>
      </c>
      <c r="HK212" s="124">
        <f t="shared" ca="1" si="1593"/>
        <v>0</v>
      </c>
      <c r="HL212" s="124">
        <f t="shared" ca="1" si="1593"/>
        <v>0</v>
      </c>
      <c r="HM212" s="124">
        <f t="shared" ca="1" si="1541"/>
        <v>0</v>
      </c>
      <c r="HN212" s="124">
        <f t="shared" ca="1" si="1541"/>
        <v>0</v>
      </c>
      <c r="HO212" s="554">
        <f t="shared" ca="1" si="1542"/>
        <v>0</v>
      </c>
      <c r="HP212" s="554">
        <f t="shared" ca="1" si="1542"/>
        <v>0</v>
      </c>
      <c r="HQ212" s="554">
        <f t="shared" ca="1" si="1542"/>
        <v>0</v>
      </c>
      <c r="HR212" s="125">
        <f t="shared" ca="1" si="1601"/>
        <v>0</v>
      </c>
      <c r="HS212" s="125">
        <f t="shared" ca="1" si="1601"/>
        <v>0</v>
      </c>
      <c r="HT212" s="125">
        <f t="shared" ca="1" si="1601"/>
        <v>0</v>
      </c>
      <c r="HU212" s="125">
        <f t="shared" ca="1" si="1601"/>
        <v>0</v>
      </c>
      <c r="HV212" s="125">
        <f t="shared" ca="1" si="1601"/>
        <v>0</v>
      </c>
      <c r="HW212" s="125">
        <f t="shared" ca="1" si="1601"/>
        <v>0</v>
      </c>
      <c r="HX212" s="125">
        <f t="shared" ca="1" si="1601"/>
        <v>0</v>
      </c>
      <c r="HY212" s="125">
        <f t="shared" ca="1" si="1601"/>
        <v>0</v>
      </c>
      <c r="HZ212" s="125">
        <f t="shared" ca="1" si="1601"/>
        <v>0</v>
      </c>
      <c r="IA212" s="125">
        <f t="shared" ca="1" si="1601"/>
        <v>0</v>
      </c>
      <c r="IB212" s="125">
        <f t="shared" ca="1" si="1601"/>
        <v>0</v>
      </c>
      <c r="IC212" s="125">
        <f t="shared" ca="1" si="1601"/>
        <v>0</v>
      </c>
      <c r="ID212" s="125">
        <f t="shared" ca="1" si="1601"/>
        <v>0</v>
      </c>
      <c r="IE212" s="5">
        <f t="shared" ca="1" si="1544"/>
        <v>67</v>
      </c>
      <c r="IF212" s="9"/>
      <c r="IG212" s="5">
        <f t="shared" ca="1" si="1545"/>
        <v>1</v>
      </c>
      <c r="IH212" s="5" t="b">
        <f t="shared" ca="1" si="1545"/>
        <v>0</v>
      </c>
      <c r="II212" s="19">
        <f t="shared" ca="1" si="1546"/>
        <v>0</v>
      </c>
      <c r="IJ212" s="5">
        <f t="shared" ca="1" si="1545"/>
        <v>55</v>
      </c>
      <c r="IK212" s="5" cm="1">
        <f t="array" ref="IK212">INDEX(i.pi_yatf,$X212+1,IK$7)</f>
        <v>1</v>
      </c>
      <c r="IL212" s="19">
        <f t="shared" ca="1" si="1604"/>
        <v>0</v>
      </c>
      <c r="IM212" s="19">
        <f t="shared" ca="1" si="1604"/>
        <v>0</v>
      </c>
      <c r="IN212" s="19">
        <f t="shared" ca="1" si="1604"/>
        <v>0</v>
      </c>
      <c r="IO212" s="19">
        <f t="shared" ca="1" si="1604"/>
        <v>0</v>
      </c>
      <c r="IP212" s="19">
        <f t="shared" ca="1" si="1604"/>
        <v>0</v>
      </c>
      <c r="IQ212" s="19">
        <f t="shared" ca="1" si="1604"/>
        <v>0</v>
      </c>
      <c r="IR212" s="19">
        <f t="shared" ca="1" si="1604"/>
        <v>0</v>
      </c>
      <c r="IS212" s="19">
        <f t="shared" ca="1" si="1604"/>
        <v>0</v>
      </c>
      <c r="IT212" s="19">
        <f t="shared" ca="1" si="1604"/>
        <v>0</v>
      </c>
      <c r="IU212" s="19">
        <f t="shared" ca="1" si="1604"/>
        <v>0</v>
      </c>
      <c r="IV212" s="19">
        <f t="shared" ca="1" si="1604"/>
        <v>0</v>
      </c>
      <c r="IW212" s="19">
        <f t="shared" ca="1" si="1604"/>
        <v>0</v>
      </c>
      <c r="IX212" s="19">
        <f t="shared" ca="1" si="1604"/>
        <v>0</v>
      </c>
      <c r="IY212" s="19">
        <f t="shared" ca="1" si="1604"/>
        <v>0</v>
      </c>
      <c r="IZ212" s="19">
        <f t="shared" ca="1" si="1604"/>
        <v>0</v>
      </c>
      <c r="JA212" s="19">
        <f t="shared" ca="1" si="1604"/>
        <v>0</v>
      </c>
      <c r="JB212" s="19">
        <f t="shared" ca="1" si="1604"/>
        <v>0</v>
      </c>
      <c r="JC212" s="19">
        <f t="shared" ca="1" si="1604"/>
        <v>0</v>
      </c>
      <c r="JD212" s="19">
        <f t="shared" ca="1" si="1604"/>
        <v>0</v>
      </c>
      <c r="JE212" s="19">
        <f t="shared" ca="1" si="1604"/>
        <v>0</v>
      </c>
      <c r="JF212" s="19">
        <f t="shared" ca="1" si="1604"/>
        <v>0</v>
      </c>
      <c r="JG212" s="19">
        <f t="shared" ca="1" si="1604"/>
        <v>1</v>
      </c>
      <c r="JH212" s="19">
        <f t="shared" ca="1" si="1604"/>
        <v>0</v>
      </c>
      <c r="JI212" s="19">
        <f t="shared" ca="1" si="1604"/>
        <v>1</v>
      </c>
      <c r="JJ212" s="9"/>
      <c r="JK212" s="5" t="b">
        <f t="shared" ca="1" si="1548"/>
        <v>0</v>
      </c>
      <c r="JL212" s="477" t="b">
        <v>1</v>
      </c>
      <c r="JM212" s="477">
        <v>12</v>
      </c>
      <c r="JN212" s="5" t="b">
        <f t="shared" ca="1" si="1549"/>
        <v>0</v>
      </c>
      <c r="JO212" s="5" t="b">
        <f t="shared" ca="1" si="1549"/>
        <v>0</v>
      </c>
      <c r="JP212" s="5" t="b">
        <f t="shared" ca="1" si="1549"/>
        <v>1</v>
      </c>
      <c r="JQ212" s="144">
        <f t="shared" ca="1" si="1550"/>
        <v>1</v>
      </c>
      <c r="JR212" s="144">
        <f t="shared" ca="1" si="1550"/>
        <v>1</v>
      </c>
      <c r="JS212" s="5" t="b">
        <f t="shared" ca="1" si="1551"/>
        <v>0</v>
      </c>
      <c r="JT212" s="5" t="b">
        <f t="shared" ca="1" si="1551"/>
        <v>1</v>
      </c>
      <c r="JU212" s="5" t="b">
        <f t="shared" ca="1" si="1551"/>
        <v>1</v>
      </c>
      <c r="JV212" s="5" t="b">
        <f t="shared" ca="1" si="1551"/>
        <v>0</v>
      </c>
      <c r="JW212" s="5">
        <f t="shared" ca="1" si="1552"/>
        <v>1</v>
      </c>
      <c r="JX212" s="5">
        <f t="shared" ca="1" si="1552"/>
        <v>0</v>
      </c>
      <c r="JY212" s="5" t="b">
        <f t="shared" ca="1" si="1553"/>
        <v>0</v>
      </c>
      <c r="JZ212" s="5" t="str" cm="1">
        <f t="array" aca="1" ref="JZ212" ca="1">IF(OR(KA212:KH212&lt;&gt;"-"),TRUE,"-")</f>
        <v>-</v>
      </c>
      <c r="KA212" s="19" t="str">
        <f t="shared" ca="1" si="1554"/>
        <v>-</v>
      </c>
      <c r="KB212" s="19" t="str">
        <f t="shared" ca="1" si="1554"/>
        <v>-</v>
      </c>
      <c r="KC212" s="19" t="str">
        <f t="shared" ca="1" si="1554"/>
        <v>-</v>
      </c>
      <c r="KD212" s="19" t="str">
        <f t="shared" ca="1" si="1554"/>
        <v>-</v>
      </c>
      <c r="KE212" s="19" t="str">
        <f t="shared" ca="1" si="1554"/>
        <v>-</v>
      </c>
      <c r="KF212" s="19" t="str">
        <f t="shared" ca="1" si="1554"/>
        <v>-</v>
      </c>
      <c r="KG212" s="19" t="str">
        <f t="shared" ca="1" si="1554"/>
        <v>-</v>
      </c>
      <c r="KH212" s="19" t="str">
        <f t="shared" ca="1" si="1554"/>
        <v>-</v>
      </c>
      <c r="KI212" s="5" t="b">
        <f t="array" aca="1" ref="KI212" ca="1">IF(OR(KJ212:KP212&lt;&gt;"-"),TRUE,"-")</f>
        <v>1</v>
      </c>
      <c r="KJ212" s="19">
        <f t="shared" ca="1" si="1611"/>
        <v>0</v>
      </c>
      <c r="KK212" s="19" t="str">
        <f t="shared" ca="1" si="1611"/>
        <v>-</v>
      </c>
      <c r="KL212" s="19">
        <f t="shared" ca="1" si="1611"/>
        <v>999999</v>
      </c>
      <c r="KM212" s="19">
        <f t="shared" ca="1" si="1611"/>
        <v>999999</v>
      </c>
      <c r="KN212" s="19">
        <f t="shared" ca="1" si="1611"/>
        <v>999999</v>
      </c>
      <c r="KO212" s="19">
        <f t="shared" ca="1" si="1611"/>
        <v>999999</v>
      </c>
      <c r="KP212" s="19">
        <f t="shared" ca="1" si="1611"/>
        <v>999999</v>
      </c>
      <c r="KQ212" s="19" t="str">
        <f t="shared" ca="1" si="1611"/>
        <v>-</v>
      </c>
      <c r="KR212" s="19" t="str">
        <f t="shared" ca="1" si="1611"/>
        <v>-</v>
      </c>
      <c r="KS212" s="19" t="str">
        <f t="shared" ca="1" si="1611"/>
        <v>-</v>
      </c>
      <c r="KT212" s="19" t="b">
        <f t="shared" ca="1" si="1556"/>
        <v>1</v>
      </c>
      <c r="KU212" s="19">
        <f t="shared" ca="1" si="1556"/>
        <v>0</v>
      </c>
      <c r="KV212" s="5" t="str">
        <f t="shared" ca="1" si="1557"/>
        <v>-</v>
      </c>
      <c r="KW212" s="5" t="str">
        <f t="shared" ca="1" si="1557"/>
        <v>-</v>
      </c>
      <c r="KX212" s="5" t="str">
        <f t="shared" ca="1" si="1557"/>
        <v>-</v>
      </c>
      <c r="KY212" s="5" t="str">
        <f t="shared" ca="1" si="1557"/>
        <v>-</v>
      </c>
      <c r="KZ212" s="19" t="str">
        <f t="shared" ca="1" si="1558"/>
        <v>-</v>
      </c>
      <c r="LA212" s="19" t="str">
        <f t="shared" ca="1" si="1558"/>
        <v>-</v>
      </c>
      <c r="LB212" s="19" t="str">
        <f t="shared" ca="1" si="1558"/>
        <v>-</v>
      </c>
      <c r="LC212" s="19" t="str">
        <f t="shared" ca="1" si="1558"/>
        <v>-</v>
      </c>
      <c r="LD212" s="19" t="str">
        <f t="shared" ca="1" si="1558"/>
        <v>-</v>
      </c>
      <c r="LE212" s="19" t="str">
        <f t="shared" ca="1" si="1558"/>
        <v>-</v>
      </c>
      <c r="LF212" s="19" t="str">
        <f t="shared" ca="1" si="1558"/>
        <v>-</v>
      </c>
      <c r="LG212" s="5" t="str">
        <f t="shared" ca="1" si="1559"/>
        <v>-</v>
      </c>
      <c r="LH212" s="5">
        <f t="shared" ca="1" si="1559"/>
        <v>500</v>
      </c>
      <c r="LI212" s="5">
        <f t="shared" ca="1" si="1559"/>
        <v>500</v>
      </c>
      <c r="LJ212" s="5" t="str">
        <f t="shared" ca="1" si="1559"/>
        <v>-</v>
      </c>
      <c r="LK212" s="5" t="str" cm="1">
        <f t="array" aca="1" ref="LK212" ca="1">INDEX(i.meatgrid,$Q212,LK$7)</f>
        <v>-</v>
      </c>
      <c r="LL212" s="5" t="str">
        <f t="shared" ca="1" si="1559"/>
        <v>-</v>
      </c>
      <c r="LM212" s="5">
        <f t="shared" ca="1" si="1560"/>
        <v>1</v>
      </c>
      <c r="LN212" s="9"/>
      <c r="LO212" s="19">
        <f t="shared" ca="1" si="1558"/>
        <v>70</v>
      </c>
      <c r="LP212" s="19">
        <f t="shared" ca="1" si="1561"/>
        <v>50</v>
      </c>
      <c r="LQ212" s="19">
        <f t="shared" ca="1" si="1561"/>
        <v>80</v>
      </c>
      <c r="LR212" s="19">
        <f t="shared" ca="1" si="1561"/>
        <v>50</v>
      </c>
      <c r="LS212" s="5" t="b" cm="1">
        <f t="array" aca="1" ref="LS212" ca="1">INDEX(i.meatgrid,$Q212,LS$7)</f>
        <v>1</v>
      </c>
      <c r="LT212" s="5" t="b" cm="1">
        <f t="array" aca="1" ref="LT212" ca="1">INDEX(i.meatgrid,$Q212,LT$7)</f>
        <v>0</v>
      </c>
      <c r="LU212" s="5" t="str" cm="1">
        <f t="array" aca="1" ref="LU212" ca="1">INDEX(i.meatgrid,$Q212,LU$7)</f>
        <v>-</v>
      </c>
      <c r="LV212" s="5" t="str" cm="1">
        <f t="array" aca="1" ref="LV212" ca="1">INDEX(i.meatgrid,$Q212,LV$7)</f>
        <v>-</v>
      </c>
      <c r="LW212" s="5">
        <f t="shared" si="1562"/>
        <v>1</v>
      </c>
      <c r="LX212" s="5">
        <f t="shared" si="1563"/>
        <v>0.75</v>
      </c>
      <c r="LY212" s="5" cm="1">
        <f t="array" aca="1" ref="LY212" ca="1">INDEX(i.meatgrid,$Q212,LY$7)</f>
        <v>0</v>
      </c>
      <c r="LZ212" s="5" cm="1">
        <f t="array" aca="1" ref="LZ212" ca="1">INDEX(i.meatgrid,$Q212,LZ$7)</f>
        <v>0</v>
      </c>
      <c r="MA212" s="5" cm="1">
        <f t="array" aca="1" ref="MA212" ca="1">INDEX(i.meatgrid,$Q212,MA$7)</f>
        <v>0</v>
      </c>
      <c r="MB212" s="5" cm="1">
        <f t="array" aca="1" ref="MB212" ca="1">INDEX(i.meatgrid,$Q212,MB$7)</f>
        <v>0</v>
      </c>
      <c r="MC212" s="5" cm="1">
        <f t="array" aca="1" ref="MC212" ca="1">INDEX(i.meatgrid,$Q212,MC$7)</f>
        <v>0</v>
      </c>
      <c r="MD212" s="5" cm="1">
        <f t="array" aca="1" ref="MD212" ca="1">INDEX(i.meatgrid,$Q212,MD$7)</f>
        <v>1</v>
      </c>
      <c r="ME212" s="5" cm="1">
        <f t="array" aca="1" ref="ME212" ca="1">INDEX(i.meatgrid,$Q212,ME$7)</f>
        <v>1</v>
      </c>
      <c r="MF212" s="5" cm="1">
        <f t="array" aca="1" ref="MF212" ca="1">INDEX(i.meatgrid,$Q212,MF$7)</f>
        <v>1</v>
      </c>
      <c r="MG212" s="5">
        <f t="shared" si="1564"/>
        <v>1</v>
      </c>
      <c r="MH212" s="9"/>
      <c r="MI212" s="19" t="b">
        <f t="shared" ca="1" si="1594"/>
        <v>0</v>
      </c>
      <c r="MJ212" s="19" t="b">
        <f t="shared" ca="1" si="1594"/>
        <v>0</v>
      </c>
      <c r="MK212" s="19">
        <f t="shared" ca="1" si="1594"/>
        <v>1</v>
      </c>
      <c r="ML212" s="19">
        <f t="shared" ca="1" si="1594"/>
        <v>0.75</v>
      </c>
      <c r="MM212" s="19">
        <f t="shared" ca="1" si="1594"/>
        <v>0.75</v>
      </c>
      <c r="MN212" s="19">
        <f t="shared" ca="1" si="1594"/>
        <v>0.8</v>
      </c>
      <c r="MO212" s="19">
        <f t="shared" ca="1" si="1594"/>
        <v>0.82499999999999996</v>
      </c>
      <c r="MP212" s="19">
        <f t="shared" ca="1" si="1594"/>
        <v>0.875</v>
      </c>
      <c r="MQ212" s="19">
        <f t="shared" ca="1" si="1594"/>
        <v>0.9</v>
      </c>
      <c r="MR212" s="19">
        <f t="shared" ca="1" si="1594"/>
        <v>1</v>
      </c>
      <c r="MS212" s="19">
        <f t="shared" ca="1" si="1594"/>
        <v>0.875</v>
      </c>
      <c r="MT212" s="19" t="b">
        <f t="shared" ca="1" si="1594"/>
        <v>1</v>
      </c>
      <c r="MU212" s="19">
        <f t="shared" ca="1" si="1594"/>
        <v>74.989999999999995</v>
      </c>
      <c r="MV212" s="19" t="str">
        <f t="shared" ca="1" si="1594"/>
        <v>-</v>
      </c>
      <c r="MW212" s="19" t="str">
        <f t="shared" ca="1" si="1594"/>
        <v>-</v>
      </c>
      <c r="MX212" s="19" t="str">
        <f t="shared" ca="1" si="1594"/>
        <v>-</v>
      </c>
      <c r="MY212" s="19" t="str">
        <f t="shared" ca="1" si="1612"/>
        <v>-</v>
      </c>
      <c r="MZ212" s="19" t="str">
        <f t="shared" ca="1" si="1612"/>
        <v>-</v>
      </c>
      <c r="NA212" s="19" t="str">
        <f t="shared" ca="1" si="1612"/>
        <v>-</v>
      </c>
      <c r="NB212" s="19" t="str">
        <f t="shared" ca="1" si="1612"/>
        <v>-</v>
      </c>
      <c r="NC212" s="19">
        <f t="shared" ca="1" si="1612"/>
        <v>36.99</v>
      </c>
      <c r="ND212" s="19">
        <f t="shared" ca="1" si="1612"/>
        <v>36.99</v>
      </c>
      <c r="NE212" s="19" t="str">
        <f t="shared" ca="1" si="1612"/>
        <v>-</v>
      </c>
      <c r="NF212" s="19" t="str">
        <f t="shared" ca="1" si="1612"/>
        <v>-</v>
      </c>
      <c r="NG212" s="19" t="str">
        <f t="shared" ca="1" si="1612"/>
        <v>-</v>
      </c>
      <c r="NH212" s="19" t="str">
        <f t="shared" ca="1" si="1612"/>
        <v>-</v>
      </c>
      <c r="NI212" s="19" t="str">
        <f t="shared" ca="1" si="1612"/>
        <v>-</v>
      </c>
      <c r="NJ212" s="19">
        <f t="shared" ca="1" si="1612"/>
        <v>49.99</v>
      </c>
      <c r="NK212" s="19">
        <f t="shared" ca="1" si="1612"/>
        <v>49.99</v>
      </c>
      <c r="NL212" s="19">
        <f t="shared" ca="1" si="1612"/>
        <v>49.99</v>
      </c>
      <c r="NM212" s="19">
        <f t="shared" ca="1" si="1612"/>
        <v>49.99</v>
      </c>
      <c r="NN212" s="19">
        <f t="shared" ca="1" si="1612"/>
        <v>49.99</v>
      </c>
      <c r="NO212" s="19">
        <f t="shared" ca="1" si="1573"/>
        <v>49.99</v>
      </c>
      <c r="NP212" s="19">
        <f t="shared" ca="1" si="1573"/>
        <v>49.99</v>
      </c>
      <c r="NQ212" s="19">
        <f t="shared" ca="1" si="1573"/>
        <v>49.99</v>
      </c>
      <c r="NR212" s="19">
        <f t="shared" ca="1" si="1605"/>
        <v>412.99</v>
      </c>
      <c r="NS212" s="19">
        <f t="shared" ca="1" si="1605"/>
        <v>412.99</v>
      </c>
      <c r="NT212" s="19" t="str">
        <f t="shared" ca="1" si="1605"/>
        <v>-</v>
      </c>
      <c r="NU212" s="19" t="str">
        <f t="shared" ca="1" si="1605"/>
        <v>-</v>
      </c>
      <c r="NV212" s="19" t="str">
        <f t="shared" ca="1" si="1605"/>
        <v>-</v>
      </c>
      <c r="NW212" s="19" t="str">
        <f t="shared" ca="1" si="1605"/>
        <v>-</v>
      </c>
      <c r="NX212" s="19" t="str">
        <f t="shared" ca="1" si="1605"/>
        <v>-</v>
      </c>
      <c r="NY212" s="19">
        <f t="shared" ca="1" si="1605"/>
        <v>6.8900000000000006</v>
      </c>
      <c r="NZ212" s="19">
        <f t="shared" ca="1" si="1605"/>
        <v>6.8900000000000006</v>
      </c>
      <c r="OA212" s="19">
        <f t="shared" ca="1" si="1605"/>
        <v>6.8900000000000006</v>
      </c>
      <c r="OB212" s="19">
        <f t="shared" ca="1" si="1605"/>
        <v>6.8900000000000006</v>
      </c>
      <c r="OC212" s="19">
        <f t="shared" ca="1" si="1605"/>
        <v>6.8900000000000006</v>
      </c>
      <c r="OD212" s="19">
        <f t="shared" ca="1" si="1605"/>
        <v>6.8900000000000006</v>
      </c>
      <c r="OE212" s="19">
        <f t="shared" ca="1" si="1605"/>
        <v>6.8900000000000006</v>
      </c>
      <c r="OF212" s="19">
        <f t="shared" ca="1" si="1605"/>
        <v>6.8900000000000006</v>
      </c>
      <c r="OG212" s="19">
        <f t="shared" ca="1" si="1605"/>
        <v>346.99</v>
      </c>
      <c r="OH212" s="19">
        <f t="shared" ca="1" si="1575"/>
        <v>346.99</v>
      </c>
      <c r="OI212" s="19" t="str">
        <f t="shared" ca="1" si="1575"/>
        <v>-</v>
      </c>
      <c r="OJ212" s="19" t="str">
        <f t="shared" ca="1" si="1575"/>
        <v>-</v>
      </c>
      <c r="OK212" s="19" t="str">
        <f t="shared" ca="1" si="1575"/>
        <v>-</v>
      </c>
      <c r="OL212" s="19" t="str">
        <f t="shared" ca="1" si="1575"/>
        <v>-</v>
      </c>
      <c r="OM212" s="19" t="str">
        <f t="shared" ca="1" si="1575"/>
        <v>-</v>
      </c>
      <c r="ON212" s="19">
        <f t="shared" ca="1" si="1575"/>
        <v>0</v>
      </c>
      <c r="OO212" s="24">
        <v>0</v>
      </c>
    </row>
    <row r="213" spans="1:405" outlineLevel="1">
      <c r="A213" s="21">
        <f t="shared" si="158"/>
        <v>208</v>
      </c>
      <c r="B213" s="21">
        <f t="shared" si="1567"/>
        <v>19</v>
      </c>
      <c r="C213">
        <v>112</v>
      </c>
      <c r="D213" s="144" t="str">
        <f t="shared" ca="1" si="1512"/>
        <v>GSM</v>
      </c>
      <c r="E213" t="b">
        <v>0</v>
      </c>
      <c r="F213" t="b">
        <v>0</v>
      </c>
      <c r="G213" t="b">
        <f t="shared" si="1613"/>
        <v>0</v>
      </c>
      <c r="H213" s="237">
        <f t="shared" ca="1" si="1569"/>
        <v>2</v>
      </c>
      <c r="I213" s="237">
        <f t="shared" ca="1" si="1569"/>
        <v>1</v>
      </c>
      <c r="J213" s="237" t="str">
        <f t="shared" ca="1" si="1569"/>
        <v/>
      </c>
      <c r="K213" s="237">
        <f t="shared" ca="1" si="1569"/>
        <v>2</v>
      </c>
      <c r="L213" s="237">
        <f t="shared" ca="1" si="1569"/>
        <v>2</v>
      </c>
      <c r="M213" s="237">
        <f t="shared" ca="1" si="1569"/>
        <v>2</v>
      </c>
      <c r="N213" s="237">
        <f t="shared" ca="1" si="1569"/>
        <v>3</v>
      </c>
      <c r="O213" s="237">
        <f t="shared" ca="1" si="1570"/>
        <v>1</v>
      </c>
      <c r="P213" s="237">
        <f t="shared" ca="1" si="1570"/>
        <v>1</v>
      </c>
      <c r="Q213" s="237">
        <f t="shared" ca="1" si="1570"/>
        <v>6</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513"/>
        <v>2</v>
      </c>
      <c r="AH213" s="5">
        <f t="shared" ca="1" si="1513"/>
        <v>0</v>
      </c>
      <c r="AI213" s="5">
        <f t="shared" ca="1" si="1514"/>
        <v>1</v>
      </c>
      <c r="AJ213" s="218"/>
      <c r="AK213" s="218"/>
      <c r="AL213" s="366" t="str">
        <f ca="1">TEXT(LEFT(OFFSET(AL213,-1,0),5)+1,"00000")&amp;MID(OFFSET(AL213,-1,0),6,FIND(" ",OFFSET(AL213,-1,0),7)-5)
&amp; $D213           &amp; " Day"&amp;INDEX(i.DOY,$N213,1)              &amp; IF($IG213=0," FWM","")&amp;IF($IG213=1," MWM","")&amp;IF($IG213=5," Mat","")&amp;IF($IH213=TRUE,"&amp;BBT","    ")
&amp;INDEX(DataMaster!$B$98:$B$104,$Q213,0)    &amp;IF(JL213," SR"&amp;JM213,"")&amp; " WP"&amp;TEXT($LW213*100,"000p")           &amp; " MP"&amp;TEXT($LX213*100,"000p")           &amp; " GP"&amp;TEXT($MG213*100,"000p")
&amp; " (F"&amp;3+COUNTIF($CV213:$CY213,TRUE)&amp;3&amp;"N"&amp;$DM213&amp;$DN213&amp;")"</f>
        <v>00024 DSP_ashley_lw GSM Day204 MWM    Mutton WP100p MP075p GP100p (F33N11)</v>
      </c>
      <c r="AM213" s="9" t="str">
        <f ca="1">IF(COUNTIF(AL$5:AL213,AL213)=1,"-","Dup")</f>
        <v>-</v>
      </c>
      <c r="AN213" s="9"/>
      <c r="AO213" s="12" t="b">
        <v>1</v>
      </c>
      <c r="AP213" s="12" t="b">
        <v>1</v>
      </c>
      <c r="AQ213" s="12" t="b">
        <v>1</v>
      </c>
      <c r="AR213" s="12" t="b">
        <v>1</v>
      </c>
      <c r="AS213" s="12" t="b">
        <v>1</v>
      </c>
      <c r="AT213" s="12" t="b">
        <v>1</v>
      </c>
      <c r="AU213" s="12" t="b">
        <v>1</v>
      </c>
      <c r="AV213" s="12" t="b">
        <v>1</v>
      </c>
      <c r="AW213" s="9"/>
      <c r="AX213" s="5" t="b">
        <f t="shared" ca="1" si="1515"/>
        <v>0</v>
      </c>
      <c r="AY213" s="5" t="str">
        <f t="shared" ca="1" si="1515"/>
        <v>-</v>
      </c>
      <c r="AZ213" s="5" t="b">
        <f t="shared" ca="1" si="1515"/>
        <v>0</v>
      </c>
      <c r="BA213" s="5" t="b">
        <f t="shared" ca="1" si="1515"/>
        <v>1</v>
      </c>
      <c r="BB213" s="5" t="b">
        <f t="shared" ca="1" si="1515"/>
        <v>1</v>
      </c>
      <c r="BC213" s="144">
        <f t="shared" ca="1" si="1515"/>
        <v>0</v>
      </c>
      <c r="BD213" s="19" t="b">
        <f t="shared" ca="1" si="1516"/>
        <v>1</v>
      </c>
      <c r="BE213" s="9"/>
      <c r="BF213" s="5" t="str">
        <f t="shared" ca="1" si="1517"/>
        <v>-</v>
      </c>
      <c r="BG213" s="19" t="str">
        <f t="shared" ca="1" si="1518"/>
        <v>-</v>
      </c>
      <c r="BH213" s="19" t="str">
        <f t="shared" ca="1" si="1518"/>
        <v>-</v>
      </c>
      <c r="BI213" s="19" t="str">
        <f t="shared" ca="1" si="1518"/>
        <v>-</v>
      </c>
      <c r="BJ213" s="5" t="str">
        <f t="shared" ca="1" si="1519"/>
        <v>-</v>
      </c>
      <c r="BK213" s="19" t="str">
        <f t="shared" ca="1" si="1520"/>
        <v>-</v>
      </c>
      <c r="BL213" s="5" t="str">
        <f t="shared" ca="1" si="1521"/>
        <v>-</v>
      </c>
      <c r="BM213" s="19" t="str">
        <f t="shared" ca="1" si="1522"/>
        <v>-</v>
      </c>
      <c r="BN213" s="19" t="str">
        <f t="shared" ca="1" si="1522"/>
        <v>-</v>
      </c>
      <c r="BO213" s="19" t="str">
        <f t="shared" ca="1" si="1522"/>
        <v>-</v>
      </c>
      <c r="BP213" s="5" t="str">
        <f t="shared" ca="1" si="1523"/>
        <v>-</v>
      </c>
      <c r="BQ213" s="9"/>
      <c r="BR213" s="5" t="b">
        <f t="shared" ca="1" si="1524"/>
        <v>0</v>
      </c>
      <c r="BS213" s="5" t="str">
        <f t="shared" ca="1" si="1525"/>
        <v>-</v>
      </c>
      <c r="BT213" s="5" t="str">
        <f t="shared" ca="1" si="1526"/>
        <v>-</v>
      </c>
      <c r="BU213" s="5" t="str">
        <f t="shared" ca="1" si="1526"/>
        <v>-</v>
      </c>
      <c r="BV213" s="5" t="str">
        <f t="shared" ca="1" si="1526"/>
        <v>-</v>
      </c>
      <c r="BW213" s="5" t="str">
        <f t="shared" ca="1" si="1526"/>
        <v>-</v>
      </c>
      <c r="BX213" s="5" t="str">
        <f t="shared" ca="1" si="1526"/>
        <v>-</v>
      </c>
      <c r="BY213" s="5" t="str">
        <f t="shared" ca="1" si="1526"/>
        <v>-</v>
      </c>
      <c r="BZ213" s="5" t="str">
        <f t="shared" ca="1" si="1526"/>
        <v>-</v>
      </c>
      <c r="CA213" s="5" t="str">
        <f t="shared" ca="1" si="1526"/>
        <v>-</v>
      </c>
      <c r="CB213" s="9"/>
      <c r="CC213" s="237" t="b">
        <f t="shared" ca="1" si="1571"/>
        <v>1</v>
      </c>
      <c r="CD213" s="237" t="b">
        <f t="shared" ca="1" si="1571"/>
        <v>1</v>
      </c>
      <c r="CE213" s="237" t="b">
        <f t="shared" ca="1" si="1571"/>
        <v>1</v>
      </c>
      <c r="CF213" s="12">
        <v>203</v>
      </c>
      <c r="CG213" s="144" t="b">
        <f t="shared" ca="1" si="1614"/>
        <v>0</v>
      </c>
      <c r="CH213" s="12" t="s">
        <v>34</v>
      </c>
      <c r="CI213" s="19" t="str">
        <f t="shared" ca="1" si="1527"/>
        <v>-</v>
      </c>
      <c r="CJ213" s="19" t="str">
        <f t="shared" ca="1" si="1527"/>
        <v>-</v>
      </c>
      <c r="CK213" s="19" t="str">
        <f t="shared" ca="1" si="1527"/>
        <v>-</v>
      </c>
      <c r="CL213" s="19">
        <f t="shared" ca="1" si="1527"/>
        <v>1</v>
      </c>
      <c r="CM213" s="19">
        <f t="shared" ca="1" si="1527"/>
        <v>1</v>
      </c>
      <c r="CN213" s="9"/>
      <c r="CO213" s="444">
        <f t="shared" ca="1" si="1528"/>
        <v>652</v>
      </c>
      <c r="CP213" s="444">
        <f t="shared" ca="1" si="1528"/>
        <v>686</v>
      </c>
      <c r="CQ213" s="444">
        <f t="shared" ca="1" si="1528"/>
        <v>721</v>
      </c>
      <c r="CR213" s="152">
        <f t="shared" ca="1" si="1529"/>
        <v>378</v>
      </c>
      <c r="CS213" s="152">
        <f t="shared" ca="1" si="1529"/>
        <v>413</v>
      </c>
      <c r="CT213" s="152">
        <f t="shared" ca="1" si="1529"/>
        <v>448</v>
      </c>
      <c r="CU213" s="19" t="str">
        <f t="shared" ca="1" si="1595"/>
        <v>-</v>
      </c>
      <c r="CV213" s="19" t="str">
        <f t="shared" ca="1" si="1595"/>
        <v>-</v>
      </c>
      <c r="CW213" s="19" t="str">
        <f t="shared" ca="1" si="1595"/>
        <v>-</v>
      </c>
      <c r="CX213" s="19" t="str">
        <f t="shared" ca="1" si="1595"/>
        <v>-</v>
      </c>
      <c r="CY213" s="19" t="str">
        <f t="shared" ca="1" si="1595"/>
        <v>-</v>
      </c>
      <c r="CZ213" s="19" t="b">
        <f t="shared" ca="1" si="1595"/>
        <v>1</v>
      </c>
      <c r="DA213" s="19">
        <f t="shared" ca="1" si="1595"/>
        <v>0</v>
      </c>
      <c r="DB213" s="19">
        <f t="shared" ca="1" si="1595"/>
        <v>0</v>
      </c>
      <c r="DC213" s="19">
        <f t="shared" ca="1" si="1595"/>
        <v>0</v>
      </c>
      <c r="DD213" s="19">
        <f t="shared" ca="1" si="1595"/>
        <v>0</v>
      </c>
      <c r="DE213" s="19">
        <f t="shared" ca="1" si="1595"/>
        <v>0</v>
      </c>
      <c r="DF213" s="19">
        <f t="shared" ca="1" si="1595"/>
        <v>0</v>
      </c>
      <c r="DG213" s="19">
        <f t="shared" ca="1" si="1595"/>
        <v>0</v>
      </c>
      <c r="DH213" s="19">
        <f t="shared" ca="1" si="1595"/>
        <v>0</v>
      </c>
      <c r="DI213" s="19">
        <f t="shared" ca="1" si="1595"/>
        <v>0</v>
      </c>
      <c r="DJ213" s="19">
        <f t="shared" ca="1" si="1595"/>
        <v>0</v>
      </c>
      <c r="DK213" s="19">
        <f t="shared" ca="1" si="1608"/>
        <v>0</v>
      </c>
      <c r="DL213" s="19">
        <f t="shared" ca="1" si="1608"/>
        <v>0</v>
      </c>
      <c r="DM213" s="19">
        <f t="shared" ca="1" si="1608"/>
        <v>1</v>
      </c>
      <c r="DN213" s="19">
        <f t="shared" ca="1" si="1608"/>
        <v>1</v>
      </c>
      <c r="DO213" s="19">
        <f t="shared" ca="1" si="1608"/>
        <v>0</v>
      </c>
      <c r="DP213" s="19" t="str">
        <f t="shared" ca="1" si="1608"/>
        <v>-</v>
      </c>
      <c r="DQ213" s="19" t="str">
        <f t="shared" ca="1" si="1608"/>
        <v>-</v>
      </c>
      <c r="DR213" s="19" t="str">
        <f t="shared" ca="1" si="1608"/>
        <v>-</v>
      </c>
      <c r="DS213" s="19" t="str">
        <f t="shared" ca="1" si="1608"/>
        <v>-</v>
      </c>
      <c r="DT213" s="19" t="str">
        <f t="shared" ca="1" si="1608"/>
        <v>-</v>
      </c>
      <c r="DU213" s="19">
        <f t="shared" ca="1" si="1608"/>
        <v>0</v>
      </c>
      <c r="DV213" s="19" t="str">
        <f t="shared" ca="1" si="1608"/>
        <v>-</v>
      </c>
      <c r="DW213" s="19" t="str">
        <f t="shared" ca="1" si="1608"/>
        <v>-</v>
      </c>
      <c r="DX213" s="19" t="str">
        <f t="shared" ca="1" si="1608"/>
        <v>-</v>
      </c>
      <c r="DY213" s="19" t="str">
        <f t="shared" ca="1" si="1608"/>
        <v>-</v>
      </c>
      <c r="DZ213" s="19" t="str">
        <f t="shared" ca="1" si="1608"/>
        <v>-</v>
      </c>
      <c r="EA213" s="19" t="str">
        <f t="shared" ca="1" si="1608"/>
        <v>-</v>
      </c>
      <c r="EB213" s="19" t="str">
        <f t="shared" ca="1" si="1608"/>
        <v>-</v>
      </c>
      <c r="EC213" s="19" t="str">
        <f t="shared" ca="1" si="1608"/>
        <v>-</v>
      </c>
      <c r="ED213" s="19">
        <f t="shared" ca="1" si="1608"/>
        <v>0</v>
      </c>
      <c r="EE213" s="444">
        <f t="shared" ca="1" si="1532"/>
        <v>0</v>
      </c>
      <c r="EF213" s="444">
        <f t="shared" ca="1" si="1532"/>
        <v>0</v>
      </c>
      <c r="EG213" s="124">
        <f t="shared" ca="1" si="1590"/>
        <v>0</v>
      </c>
      <c r="EH213" s="124">
        <f t="shared" ca="1" si="1590"/>
        <v>0</v>
      </c>
      <c r="EI213" s="124">
        <f t="shared" ca="1" si="1590"/>
        <v>0</v>
      </c>
      <c r="EJ213" s="124">
        <f t="shared" ca="1" si="1590"/>
        <v>0</v>
      </c>
      <c r="EK213" s="124">
        <f t="shared" ca="1" si="1590"/>
        <v>0</v>
      </c>
      <c r="EL213" s="124">
        <f t="shared" ca="1" si="1590"/>
        <v>0</v>
      </c>
      <c r="EM213" s="124">
        <f t="shared" ca="1" si="1590"/>
        <v>0</v>
      </c>
      <c r="EN213" s="124">
        <f t="shared" ca="1" si="1590"/>
        <v>0</v>
      </c>
      <c r="EO213" s="124">
        <f t="shared" ca="1" si="1590"/>
        <v>0</v>
      </c>
      <c r="EP213" s="124">
        <f t="shared" ca="1" si="1590"/>
        <v>0</v>
      </c>
      <c r="EQ213" s="124">
        <f t="shared" ca="1" si="1590"/>
        <v>0</v>
      </c>
      <c r="ER213" s="124">
        <f t="shared" ca="1" si="1590"/>
        <v>0</v>
      </c>
      <c r="ES213" s="124">
        <f t="shared" ca="1" si="1590"/>
        <v>0</v>
      </c>
      <c r="ET213" s="124">
        <f t="shared" ca="1" si="1590"/>
        <v>0</v>
      </c>
      <c r="EU213" s="124">
        <f t="shared" ca="1" si="1590"/>
        <v>0</v>
      </c>
      <c r="EV213" s="124">
        <f t="shared" ca="1" si="1590"/>
        <v>0</v>
      </c>
      <c r="EW213" s="124">
        <f t="shared" ca="1" si="1534"/>
        <v>0</v>
      </c>
      <c r="EX213" s="124">
        <f t="shared" ca="1" si="1534"/>
        <v>0</v>
      </c>
      <c r="EY213" s="554">
        <f t="shared" ca="1" si="1591"/>
        <v>0</v>
      </c>
      <c r="EZ213" s="554">
        <f t="shared" ca="1" si="1591"/>
        <v>0</v>
      </c>
      <c r="FA213" s="554">
        <f t="shared" ca="1" si="1591"/>
        <v>0</v>
      </c>
      <c r="FB213" s="125">
        <f t="shared" ca="1" si="1591"/>
        <v>0</v>
      </c>
      <c r="FC213" s="125">
        <f t="shared" ca="1" si="1591"/>
        <v>0</v>
      </c>
      <c r="FD213" s="125">
        <f t="shared" ca="1" si="1591"/>
        <v>0</v>
      </c>
      <c r="FE213" s="125">
        <f t="shared" ca="1" si="1591"/>
        <v>0</v>
      </c>
      <c r="FF213" s="125">
        <f t="shared" ca="1" si="1591"/>
        <v>0</v>
      </c>
      <c r="FG213" s="125">
        <f t="shared" ca="1" si="1591"/>
        <v>0</v>
      </c>
      <c r="FH213" s="125">
        <f t="shared" ca="1" si="1591"/>
        <v>0</v>
      </c>
      <c r="FI213" s="125">
        <f t="shared" ca="1" si="1591"/>
        <v>0</v>
      </c>
      <c r="FJ213" s="125">
        <f t="shared" ca="1" si="1591"/>
        <v>0</v>
      </c>
      <c r="FK213" s="125">
        <f t="shared" ca="1" si="1591"/>
        <v>0</v>
      </c>
      <c r="FL213" s="125">
        <f t="shared" ca="1" si="1591"/>
        <v>0</v>
      </c>
      <c r="FM213" s="125">
        <f t="shared" ca="1" si="1591"/>
        <v>0</v>
      </c>
      <c r="FN213" s="125">
        <f t="shared" ca="1" si="1591"/>
        <v>0</v>
      </c>
      <c r="FO213" s="124">
        <f t="shared" ca="1" si="1592"/>
        <v>0</v>
      </c>
      <c r="FP213" s="124">
        <f t="shared" ca="1" si="1592"/>
        <v>0</v>
      </c>
      <c r="FQ213" s="124">
        <f t="shared" ca="1" si="1592"/>
        <v>0</v>
      </c>
      <c r="FR213" s="124">
        <f t="shared" ca="1" si="1592"/>
        <v>0</v>
      </c>
      <c r="FS213" s="124">
        <f t="shared" ca="1" si="1592"/>
        <v>0</v>
      </c>
      <c r="FT213" s="124">
        <f t="shared" ca="1" si="1592"/>
        <v>0</v>
      </c>
      <c r="FU213" s="124">
        <f t="shared" ca="1" si="1592"/>
        <v>0</v>
      </c>
      <c r="FV213" s="124">
        <f t="shared" ca="1" si="1592"/>
        <v>0</v>
      </c>
      <c r="FW213" s="124">
        <f t="shared" ca="1" si="1592"/>
        <v>0</v>
      </c>
      <c r="FX213" s="124">
        <f t="shared" ca="1" si="1592"/>
        <v>0</v>
      </c>
      <c r="FY213" s="124">
        <f t="shared" ca="1" si="1592"/>
        <v>0</v>
      </c>
      <c r="FZ213" s="124">
        <f t="shared" ca="1" si="1592"/>
        <v>0</v>
      </c>
      <c r="GA213" s="124">
        <f t="shared" ca="1" si="1592"/>
        <v>0</v>
      </c>
      <c r="GB213" s="124">
        <f t="shared" ca="1" si="1592"/>
        <v>0</v>
      </c>
      <c r="GC213" s="124">
        <f t="shared" ca="1" si="1592"/>
        <v>0</v>
      </c>
      <c r="GD213" s="124">
        <f t="shared" ca="1" si="1592"/>
        <v>0</v>
      </c>
      <c r="GE213" s="124">
        <f t="shared" ca="1" si="1537"/>
        <v>0</v>
      </c>
      <c r="GF213" s="124">
        <f t="shared" ca="1" si="1537"/>
        <v>0</v>
      </c>
      <c r="GG213" s="554">
        <f t="shared" ca="1" si="1538"/>
        <v>0</v>
      </c>
      <c r="GH213" s="554">
        <f t="shared" ca="1" si="1538"/>
        <v>0</v>
      </c>
      <c r="GI213" s="554">
        <f t="shared" ca="1" si="1538"/>
        <v>0</v>
      </c>
      <c r="GJ213" s="125">
        <f t="shared" ca="1" si="1600"/>
        <v>0</v>
      </c>
      <c r="GK213" s="125">
        <f t="shared" ca="1" si="1600"/>
        <v>0</v>
      </c>
      <c r="GL213" s="125">
        <f t="shared" ca="1" si="1600"/>
        <v>0</v>
      </c>
      <c r="GM213" s="125">
        <f t="shared" ca="1" si="1600"/>
        <v>0</v>
      </c>
      <c r="GN213" s="125">
        <f t="shared" ca="1" si="1600"/>
        <v>0</v>
      </c>
      <c r="GO213" s="125">
        <f t="shared" ca="1" si="1600"/>
        <v>0</v>
      </c>
      <c r="GP213" s="125">
        <f t="shared" ca="1" si="1600"/>
        <v>0</v>
      </c>
      <c r="GQ213" s="125">
        <f t="shared" ca="1" si="1600"/>
        <v>0</v>
      </c>
      <c r="GR213" s="125">
        <f t="shared" ca="1" si="1600"/>
        <v>0</v>
      </c>
      <c r="GS213" s="125">
        <f t="shared" ca="1" si="1600"/>
        <v>0</v>
      </c>
      <c r="GT213" s="125">
        <f t="shared" ca="1" si="1600"/>
        <v>0</v>
      </c>
      <c r="GU213" s="125">
        <f t="shared" ca="1" si="1600"/>
        <v>0</v>
      </c>
      <c r="GV213" s="125">
        <f t="shared" ca="1" si="1600"/>
        <v>0</v>
      </c>
      <c r="GW213" s="124">
        <f t="shared" ca="1" si="1593"/>
        <v>0</v>
      </c>
      <c r="GX213" s="124">
        <f t="shared" ca="1" si="1593"/>
        <v>0</v>
      </c>
      <c r="GY213" s="124">
        <f t="shared" ca="1" si="1593"/>
        <v>0</v>
      </c>
      <c r="GZ213" s="124">
        <f t="shared" ca="1" si="1593"/>
        <v>0</v>
      </c>
      <c r="HA213" s="124">
        <f t="shared" ca="1" si="1593"/>
        <v>0</v>
      </c>
      <c r="HB213" s="124">
        <f t="shared" ca="1" si="1593"/>
        <v>0</v>
      </c>
      <c r="HC213" s="124">
        <f t="shared" ca="1" si="1593"/>
        <v>0</v>
      </c>
      <c r="HD213" s="124">
        <f t="shared" ca="1" si="1593"/>
        <v>0</v>
      </c>
      <c r="HE213" s="124">
        <f t="shared" ca="1" si="1593"/>
        <v>0</v>
      </c>
      <c r="HF213" s="124">
        <f t="shared" ca="1" si="1593"/>
        <v>0</v>
      </c>
      <c r="HG213" s="124">
        <f t="shared" ca="1" si="1593"/>
        <v>0</v>
      </c>
      <c r="HH213" s="124">
        <f t="shared" ca="1" si="1593"/>
        <v>0</v>
      </c>
      <c r="HI213" s="124">
        <f t="shared" ca="1" si="1593"/>
        <v>0</v>
      </c>
      <c r="HJ213" s="124">
        <f t="shared" ca="1" si="1593"/>
        <v>0</v>
      </c>
      <c r="HK213" s="124">
        <f t="shared" ca="1" si="1593"/>
        <v>0</v>
      </c>
      <c r="HL213" s="124">
        <f t="shared" ca="1" si="1593"/>
        <v>0</v>
      </c>
      <c r="HM213" s="124">
        <f t="shared" ca="1" si="1541"/>
        <v>0</v>
      </c>
      <c r="HN213" s="124">
        <f t="shared" ca="1" si="1541"/>
        <v>0</v>
      </c>
      <c r="HO213" s="554">
        <f t="shared" ca="1" si="1542"/>
        <v>0</v>
      </c>
      <c r="HP213" s="554">
        <f t="shared" ca="1" si="1542"/>
        <v>0</v>
      </c>
      <c r="HQ213" s="554">
        <f t="shared" ca="1" si="1542"/>
        <v>0</v>
      </c>
      <c r="HR213" s="125">
        <f t="shared" ca="1" si="1601"/>
        <v>0</v>
      </c>
      <c r="HS213" s="125">
        <f t="shared" ca="1" si="1601"/>
        <v>0</v>
      </c>
      <c r="HT213" s="125">
        <f t="shared" ca="1" si="1601"/>
        <v>0</v>
      </c>
      <c r="HU213" s="125">
        <f t="shared" ca="1" si="1601"/>
        <v>0</v>
      </c>
      <c r="HV213" s="125">
        <f t="shared" ca="1" si="1601"/>
        <v>0</v>
      </c>
      <c r="HW213" s="125">
        <f t="shared" ca="1" si="1601"/>
        <v>0</v>
      </c>
      <c r="HX213" s="125">
        <f t="shared" ca="1" si="1601"/>
        <v>0</v>
      </c>
      <c r="HY213" s="125">
        <f t="shared" ca="1" si="1601"/>
        <v>0</v>
      </c>
      <c r="HZ213" s="125">
        <f t="shared" ca="1" si="1601"/>
        <v>0</v>
      </c>
      <c r="IA213" s="125">
        <f t="shared" ca="1" si="1601"/>
        <v>0</v>
      </c>
      <c r="IB213" s="125">
        <f t="shared" ca="1" si="1601"/>
        <v>0</v>
      </c>
      <c r="IC213" s="125">
        <f t="shared" ca="1" si="1601"/>
        <v>0</v>
      </c>
      <c r="ID213" s="125">
        <f t="shared" ca="1" si="1601"/>
        <v>0</v>
      </c>
      <c r="IE213" s="5">
        <f t="shared" ca="1" si="1544"/>
        <v>67</v>
      </c>
      <c r="IF213" s="9"/>
      <c r="IG213" s="5">
        <f t="shared" ca="1" si="1545"/>
        <v>1</v>
      </c>
      <c r="IH213" s="5" t="b">
        <f t="shared" ca="1" si="1545"/>
        <v>0</v>
      </c>
      <c r="II213" s="19">
        <f t="shared" ca="1" si="1546"/>
        <v>0</v>
      </c>
      <c r="IJ213" s="5">
        <f t="shared" ca="1" si="1545"/>
        <v>55</v>
      </c>
      <c r="IK213" s="5" cm="1">
        <f t="array" ref="IK213">INDEX(i.pi_yatf,$X213+1,IK$7)</f>
        <v>1</v>
      </c>
      <c r="IL213" s="19">
        <f t="shared" ca="1" si="1604"/>
        <v>0</v>
      </c>
      <c r="IM213" s="19">
        <f t="shared" ca="1" si="1604"/>
        <v>0</v>
      </c>
      <c r="IN213" s="19">
        <f t="shared" ca="1" si="1604"/>
        <v>0</v>
      </c>
      <c r="IO213" s="19">
        <f t="shared" ca="1" si="1604"/>
        <v>0</v>
      </c>
      <c r="IP213" s="19">
        <f t="shared" ca="1" si="1604"/>
        <v>0</v>
      </c>
      <c r="IQ213" s="19">
        <f t="shared" ca="1" si="1604"/>
        <v>0</v>
      </c>
      <c r="IR213" s="19">
        <f t="shared" ca="1" si="1604"/>
        <v>0</v>
      </c>
      <c r="IS213" s="19">
        <f t="shared" ca="1" si="1604"/>
        <v>0</v>
      </c>
      <c r="IT213" s="19">
        <f t="shared" ca="1" si="1604"/>
        <v>0</v>
      </c>
      <c r="IU213" s="19">
        <f t="shared" ca="1" si="1604"/>
        <v>0</v>
      </c>
      <c r="IV213" s="19">
        <f t="shared" ca="1" si="1604"/>
        <v>0</v>
      </c>
      <c r="IW213" s="19">
        <f t="shared" ca="1" si="1604"/>
        <v>0</v>
      </c>
      <c r="IX213" s="19">
        <f t="shared" ca="1" si="1604"/>
        <v>0</v>
      </c>
      <c r="IY213" s="19">
        <f t="shared" ca="1" si="1604"/>
        <v>0</v>
      </c>
      <c r="IZ213" s="19">
        <f t="shared" ca="1" si="1604"/>
        <v>0</v>
      </c>
      <c r="JA213" s="19">
        <f t="shared" ca="1" si="1604"/>
        <v>0</v>
      </c>
      <c r="JB213" s="19">
        <f t="shared" ca="1" si="1604"/>
        <v>0</v>
      </c>
      <c r="JC213" s="19">
        <f t="shared" ca="1" si="1604"/>
        <v>0</v>
      </c>
      <c r="JD213" s="19">
        <f t="shared" ca="1" si="1604"/>
        <v>0</v>
      </c>
      <c r="JE213" s="19">
        <f t="shared" ca="1" si="1604"/>
        <v>0</v>
      </c>
      <c r="JF213" s="19">
        <f t="shared" ca="1" si="1604"/>
        <v>0</v>
      </c>
      <c r="JG213" s="19">
        <f t="shared" ca="1" si="1604"/>
        <v>1</v>
      </c>
      <c r="JH213" s="19">
        <f t="shared" ca="1" si="1604"/>
        <v>0</v>
      </c>
      <c r="JI213" s="19">
        <f t="shared" ca="1" si="1604"/>
        <v>1</v>
      </c>
      <c r="JJ213" s="9"/>
      <c r="JK213" s="5" t="b">
        <f t="shared" ca="1" si="1548"/>
        <v>0</v>
      </c>
      <c r="JL213" s="477" t="b">
        <v>0</v>
      </c>
      <c r="JM213" s="477">
        <v>12</v>
      </c>
      <c r="JN213" s="5" t="b">
        <f t="shared" ca="1" si="1549"/>
        <v>0</v>
      </c>
      <c r="JO213" s="5" t="b">
        <f t="shared" ca="1" si="1549"/>
        <v>0</v>
      </c>
      <c r="JP213" s="5" t="b">
        <f t="shared" ca="1" si="1549"/>
        <v>1</v>
      </c>
      <c r="JQ213" s="144">
        <f t="shared" ca="1" si="1550"/>
        <v>1</v>
      </c>
      <c r="JR213" s="144">
        <f t="shared" ca="1" si="1550"/>
        <v>1</v>
      </c>
      <c r="JS213" s="5" t="b">
        <f t="shared" ca="1" si="1551"/>
        <v>0</v>
      </c>
      <c r="JT213" s="5" t="b">
        <f t="shared" ca="1" si="1551"/>
        <v>1</v>
      </c>
      <c r="JU213" s="5" t="b">
        <f t="shared" ca="1" si="1551"/>
        <v>1</v>
      </c>
      <c r="JV213" s="5" t="b">
        <f t="shared" ca="1" si="1551"/>
        <v>0</v>
      </c>
      <c r="JW213" s="5">
        <f t="shared" ca="1" si="1552"/>
        <v>1</v>
      </c>
      <c r="JX213" s="5">
        <f t="shared" ca="1" si="1552"/>
        <v>0</v>
      </c>
      <c r="JY213" s="5" t="b">
        <f t="shared" ca="1" si="1553"/>
        <v>0</v>
      </c>
      <c r="JZ213" s="5" t="str" cm="1">
        <f t="array" aca="1" ref="JZ213" ca="1">IF(OR(KA213:KH213&lt;&gt;"-"),TRUE,"-")</f>
        <v>-</v>
      </c>
      <c r="KA213" s="19" t="str">
        <f t="shared" ca="1" si="1554"/>
        <v>-</v>
      </c>
      <c r="KB213" s="19" t="str">
        <f t="shared" ca="1" si="1554"/>
        <v>-</v>
      </c>
      <c r="KC213" s="19" t="str">
        <f t="shared" ca="1" si="1554"/>
        <v>-</v>
      </c>
      <c r="KD213" s="19" t="str">
        <f t="shared" ca="1" si="1554"/>
        <v>-</v>
      </c>
      <c r="KE213" s="19" t="str">
        <f t="shared" ca="1" si="1554"/>
        <v>-</v>
      </c>
      <c r="KF213" s="19" t="str">
        <f t="shared" ca="1" si="1554"/>
        <v>-</v>
      </c>
      <c r="KG213" s="19" t="str">
        <f t="shared" ca="1" si="1554"/>
        <v>-</v>
      </c>
      <c r="KH213" s="19" t="str">
        <f t="shared" ca="1" si="1554"/>
        <v>-</v>
      </c>
      <c r="KI213" s="5" t="b">
        <f t="array" aca="1" ref="KI213" ca="1">IF(OR(KJ213:KP213&lt;&gt;"-"),TRUE,"-")</f>
        <v>1</v>
      </c>
      <c r="KJ213" s="19">
        <f t="shared" ca="1" si="1611"/>
        <v>0</v>
      </c>
      <c r="KK213" s="19" t="str">
        <f t="shared" ca="1" si="1611"/>
        <v>-</v>
      </c>
      <c r="KL213" s="19">
        <f t="shared" ca="1" si="1611"/>
        <v>999999</v>
      </c>
      <c r="KM213" s="19">
        <f t="shared" ca="1" si="1611"/>
        <v>999999</v>
      </c>
      <c r="KN213" s="19">
        <f t="shared" ca="1" si="1611"/>
        <v>999999</v>
      </c>
      <c r="KO213" s="19">
        <f t="shared" ca="1" si="1611"/>
        <v>999999</v>
      </c>
      <c r="KP213" s="19">
        <f t="shared" ca="1" si="1611"/>
        <v>999999</v>
      </c>
      <c r="KQ213" s="19" t="str">
        <f t="shared" ca="1" si="1611"/>
        <v>-</v>
      </c>
      <c r="KR213" s="19" t="str">
        <f t="shared" ca="1" si="1611"/>
        <v>-</v>
      </c>
      <c r="KS213" s="19" t="str">
        <f t="shared" ca="1" si="1611"/>
        <v>-</v>
      </c>
      <c r="KT213" s="19" t="b">
        <f t="shared" ca="1" si="1556"/>
        <v>1</v>
      </c>
      <c r="KU213" s="19">
        <f t="shared" ca="1" si="1556"/>
        <v>0</v>
      </c>
      <c r="KV213" s="5" t="str">
        <f t="shared" ca="1" si="1557"/>
        <v>-</v>
      </c>
      <c r="KW213" s="5" t="str">
        <f t="shared" ca="1" si="1557"/>
        <v>-</v>
      </c>
      <c r="KX213" s="5" t="str">
        <f t="shared" ca="1" si="1557"/>
        <v>-</v>
      </c>
      <c r="KY213" s="5" t="str">
        <f t="shared" ca="1" si="1557"/>
        <v>-</v>
      </c>
      <c r="KZ213" s="19" t="str">
        <f t="shared" ca="1" si="1558"/>
        <v>-</v>
      </c>
      <c r="LA213" s="19" t="str">
        <f t="shared" ca="1" si="1558"/>
        <v>-</v>
      </c>
      <c r="LB213" s="19" t="str">
        <f t="shared" ca="1" si="1558"/>
        <v>-</v>
      </c>
      <c r="LC213" s="19" t="str">
        <f t="shared" ca="1" si="1558"/>
        <v>-</v>
      </c>
      <c r="LD213" s="19" t="str">
        <f t="shared" ca="1" si="1558"/>
        <v>-</v>
      </c>
      <c r="LE213" s="19" t="str">
        <f t="shared" ca="1" si="1558"/>
        <v>-</v>
      </c>
      <c r="LF213" s="19" t="str">
        <f t="shared" ca="1" si="1558"/>
        <v>-</v>
      </c>
      <c r="LG213" s="5" t="str">
        <f t="shared" ca="1" si="1559"/>
        <v>-</v>
      </c>
      <c r="LH213" s="5">
        <f t="shared" ca="1" si="1559"/>
        <v>500</v>
      </c>
      <c r="LI213" s="5">
        <f t="shared" ca="1" si="1559"/>
        <v>500</v>
      </c>
      <c r="LJ213" s="5" t="str">
        <f t="shared" ca="1" si="1559"/>
        <v>-</v>
      </c>
      <c r="LK213" s="5" t="str" cm="1">
        <f t="array" aca="1" ref="LK213" ca="1">INDEX(i.meatgrid,$Q213,LK$7)</f>
        <v>-</v>
      </c>
      <c r="LL213" s="5" t="str">
        <f t="shared" ca="1" si="1559"/>
        <v>-</v>
      </c>
      <c r="LM213" s="5">
        <f t="shared" ca="1" si="1560"/>
        <v>1</v>
      </c>
      <c r="LN213" s="9"/>
      <c r="LO213" s="19">
        <f t="shared" ca="1" si="1558"/>
        <v>70</v>
      </c>
      <c r="LP213" s="19">
        <f t="shared" ca="1" si="1561"/>
        <v>50</v>
      </c>
      <c r="LQ213" s="19">
        <f t="shared" ca="1" si="1561"/>
        <v>80</v>
      </c>
      <c r="LR213" s="19">
        <f t="shared" ca="1" si="1561"/>
        <v>50</v>
      </c>
      <c r="LS213" s="5" t="b" cm="1">
        <f t="array" aca="1" ref="LS213" ca="1">INDEX(i.meatgrid,$Q213,LS$7)</f>
        <v>1</v>
      </c>
      <c r="LT213" s="5" t="b" cm="1">
        <f t="array" aca="1" ref="LT213" ca="1">INDEX(i.meatgrid,$Q213,LT$7)</f>
        <v>0</v>
      </c>
      <c r="LU213" s="5" t="str" cm="1">
        <f t="array" aca="1" ref="LU213" ca="1">INDEX(i.meatgrid,$Q213,LU$7)</f>
        <v>-</v>
      </c>
      <c r="LV213" s="5" t="str" cm="1">
        <f t="array" aca="1" ref="LV213" ca="1">INDEX(i.meatgrid,$Q213,LV$7)</f>
        <v>-</v>
      </c>
      <c r="LW213" s="5">
        <f t="shared" si="1562"/>
        <v>1</v>
      </c>
      <c r="LX213" s="5">
        <f t="shared" si="1563"/>
        <v>0.75</v>
      </c>
      <c r="LY213" s="5" cm="1">
        <f t="array" aca="1" ref="LY213" ca="1">INDEX(i.meatgrid,$Q213,LY$7)</f>
        <v>0</v>
      </c>
      <c r="LZ213" s="5" cm="1">
        <f t="array" aca="1" ref="LZ213" ca="1">INDEX(i.meatgrid,$Q213,LZ$7)</f>
        <v>0</v>
      </c>
      <c r="MA213" s="5" cm="1">
        <f t="array" aca="1" ref="MA213" ca="1">INDEX(i.meatgrid,$Q213,MA$7)</f>
        <v>0</v>
      </c>
      <c r="MB213" s="5" cm="1">
        <f t="array" aca="1" ref="MB213" ca="1">INDEX(i.meatgrid,$Q213,MB$7)</f>
        <v>0</v>
      </c>
      <c r="MC213" s="5" cm="1">
        <f t="array" aca="1" ref="MC213" ca="1">INDEX(i.meatgrid,$Q213,MC$7)</f>
        <v>0</v>
      </c>
      <c r="MD213" s="5" cm="1">
        <f t="array" aca="1" ref="MD213" ca="1">INDEX(i.meatgrid,$Q213,MD$7)</f>
        <v>1</v>
      </c>
      <c r="ME213" s="5" cm="1">
        <f t="array" aca="1" ref="ME213" ca="1">INDEX(i.meatgrid,$Q213,ME$7)</f>
        <v>1</v>
      </c>
      <c r="MF213" s="5" cm="1">
        <f t="array" aca="1" ref="MF213" ca="1">INDEX(i.meatgrid,$Q213,MF$7)</f>
        <v>1</v>
      </c>
      <c r="MG213" s="5">
        <f t="shared" si="1564"/>
        <v>1</v>
      </c>
      <c r="MH213" s="9"/>
      <c r="MI213" s="19" t="b">
        <f t="shared" ca="1" si="1594"/>
        <v>0</v>
      </c>
      <c r="MJ213" s="19" t="b">
        <f t="shared" ca="1" si="1594"/>
        <v>0</v>
      </c>
      <c r="MK213" s="19">
        <f t="shared" ca="1" si="1594"/>
        <v>1</v>
      </c>
      <c r="ML213" s="19">
        <f t="shared" ca="1" si="1594"/>
        <v>0.75</v>
      </c>
      <c r="MM213" s="19">
        <f t="shared" ca="1" si="1594"/>
        <v>0.75</v>
      </c>
      <c r="MN213" s="19">
        <f t="shared" ca="1" si="1594"/>
        <v>0.8</v>
      </c>
      <c r="MO213" s="19">
        <f t="shared" ca="1" si="1594"/>
        <v>0.82499999999999996</v>
      </c>
      <c r="MP213" s="19">
        <f t="shared" ca="1" si="1594"/>
        <v>0.875</v>
      </c>
      <c r="MQ213" s="19">
        <f t="shared" ca="1" si="1594"/>
        <v>0.9</v>
      </c>
      <c r="MR213" s="19">
        <f t="shared" ca="1" si="1594"/>
        <v>1</v>
      </c>
      <c r="MS213" s="19">
        <f t="shared" ca="1" si="1594"/>
        <v>0.875</v>
      </c>
      <c r="MT213" s="19" t="b">
        <f t="shared" ca="1" si="1594"/>
        <v>1</v>
      </c>
      <c r="MU213" s="19">
        <f t="shared" ca="1" si="1594"/>
        <v>74.989999999999995</v>
      </c>
      <c r="MV213" s="19" t="str">
        <f t="shared" ca="1" si="1594"/>
        <v>-</v>
      </c>
      <c r="MW213" s="19" t="str">
        <f t="shared" ca="1" si="1594"/>
        <v>-</v>
      </c>
      <c r="MX213" s="19" t="str">
        <f t="shared" ca="1" si="1594"/>
        <v>-</v>
      </c>
      <c r="MY213" s="19" t="str">
        <f t="shared" ca="1" si="1612"/>
        <v>-</v>
      </c>
      <c r="MZ213" s="19" t="str">
        <f t="shared" ca="1" si="1612"/>
        <v>-</v>
      </c>
      <c r="NA213" s="19" t="str">
        <f t="shared" ca="1" si="1612"/>
        <v>-</v>
      </c>
      <c r="NB213" s="19" t="str">
        <f t="shared" ca="1" si="1612"/>
        <v>-</v>
      </c>
      <c r="NC213" s="19">
        <f t="shared" ca="1" si="1612"/>
        <v>36.99</v>
      </c>
      <c r="ND213" s="19">
        <f t="shared" ca="1" si="1612"/>
        <v>36.99</v>
      </c>
      <c r="NE213" s="19" t="str">
        <f t="shared" ca="1" si="1612"/>
        <v>-</v>
      </c>
      <c r="NF213" s="19" t="str">
        <f t="shared" ca="1" si="1612"/>
        <v>-</v>
      </c>
      <c r="NG213" s="19" t="str">
        <f t="shared" ca="1" si="1612"/>
        <v>-</v>
      </c>
      <c r="NH213" s="19" t="str">
        <f t="shared" ca="1" si="1612"/>
        <v>-</v>
      </c>
      <c r="NI213" s="19" t="str">
        <f t="shared" ca="1" si="1612"/>
        <v>-</v>
      </c>
      <c r="NJ213" s="19">
        <f t="shared" ca="1" si="1612"/>
        <v>49.99</v>
      </c>
      <c r="NK213" s="19">
        <f t="shared" ca="1" si="1612"/>
        <v>49.99</v>
      </c>
      <c r="NL213" s="19">
        <f t="shared" ca="1" si="1612"/>
        <v>49.99</v>
      </c>
      <c r="NM213" s="19">
        <f t="shared" ca="1" si="1612"/>
        <v>49.99</v>
      </c>
      <c r="NN213" s="19">
        <f t="shared" ca="1" si="1612"/>
        <v>49.99</v>
      </c>
      <c r="NO213" s="19">
        <f t="shared" ca="1" si="1573"/>
        <v>49.99</v>
      </c>
      <c r="NP213" s="19">
        <f t="shared" ca="1" si="1573"/>
        <v>49.99</v>
      </c>
      <c r="NQ213" s="19">
        <f t="shared" ca="1" si="1573"/>
        <v>49.99</v>
      </c>
      <c r="NR213" s="19">
        <f t="shared" ca="1" si="1605"/>
        <v>412.99</v>
      </c>
      <c r="NS213" s="19">
        <f t="shared" ca="1" si="1605"/>
        <v>412.99</v>
      </c>
      <c r="NT213" s="19" t="str">
        <f t="shared" ca="1" si="1605"/>
        <v>-</v>
      </c>
      <c r="NU213" s="19" t="str">
        <f t="shared" ca="1" si="1605"/>
        <v>-</v>
      </c>
      <c r="NV213" s="19" t="str">
        <f t="shared" ca="1" si="1605"/>
        <v>-</v>
      </c>
      <c r="NW213" s="19" t="str">
        <f t="shared" ca="1" si="1605"/>
        <v>-</v>
      </c>
      <c r="NX213" s="19" t="str">
        <f t="shared" ca="1" si="1605"/>
        <v>-</v>
      </c>
      <c r="NY213" s="19">
        <f t="shared" ca="1" si="1605"/>
        <v>6.8900000000000006</v>
      </c>
      <c r="NZ213" s="19">
        <f t="shared" ca="1" si="1605"/>
        <v>6.8900000000000006</v>
      </c>
      <c r="OA213" s="19">
        <f t="shared" ca="1" si="1605"/>
        <v>6.8900000000000006</v>
      </c>
      <c r="OB213" s="19">
        <f t="shared" ca="1" si="1605"/>
        <v>6.8900000000000006</v>
      </c>
      <c r="OC213" s="19">
        <f t="shared" ca="1" si="1605"/>
        <v>6.8900000000000006</v>
      </c>
      <c r="OD213" s="19">
        <f t="shared" ca="1" si="1605"/>
        <v>6.8900000000000006</v>
      </c>
      <c r="OE213" s="19">
        <f t="shared" ca="1" si="1605"/>
        <v>6.8900000000000006</v>
      </c>
      <c r="OF213" s="19">
        <f t="shared" ca="1" si="1605"/>
        <v>6.8900000000000006</v>
      </c>
      <c r="OG213" s="19">
        <f t="shared" ca="1" si="1605"/>
        <v>346.99</v>
      </c>
      <c r="OH213" s="19">
        <f t="shared" ca="1" si="1575"/>
        <v>346.99</v>
      </c>
      <c r="OI213" s="19" t="str">
        <f t="shared" ca="1" si="1575"/>
        <v>-</v>
      </c>
      <c r="OJ213" s="19" t="str">
        <f t="shared" ca="1" si="1575"/>
        <v>-</v>
      </c>
      <c r="OK213" s="19" t="str">
        <f t="shared" ca="1" si="1575"/>
        <v>-</v>
      </c>
      <c r="OL213" s="19" t="str">
        <f t="shared" ca="1" si="1575"/>
        <v>-</v>
      </c>
      <c r="OM213" s="19" t="str">
        <f t="shared" ca="1" si="1575"/>
        <v>-</v>
      </c>
      <c r="ON213" s="19">
        <f t="shared" ca="1" si="1575"/>
        <v>0</v>
      </c>
      <c r="OO213" s="24">
        <v>0</v>
      </c>
    </row>
    <row r="214" spans="1:405" outlineLevel="1">
      <c r="A214" s="21">
        <f t="shared" si="158"/>
        <v>209</v>
      </c>
      <c r="B214" s="21">
        <f>$A$14</f>
        <v>9</v>
      </c>
      <c r="C214">
        <v>112</v>
      </c>
      <c r="D214" s="144" t="str">
        <f t="shared" si="1512"/>
        <v>GSM</v>
      </c>
      <c r="E214" t="b">
        <v>0</v>
      </c>
      <c r="F214" t="b">
        <v>0</v>
      </c>
      <c r="G214" t="b">
        <f>E214</f>
        <v>0</v>
      </c>
      <c r="H214" s="29">
        <v>2</v>
      </c>
      <c r="I214" s="29">
        <v>1</v>
      </c>
      <c r="J214" s="29" t="str">
        <f>""</f>
        <v/>
      </c>
      <c r="K214" s="29">
        <f>d.Region</f>
        <v>2</v>
      </c>
      <c r="L214" s="29">
        <v>2</v>
      </c>
      <c r="M214" s="29">
        <v>2</v>
      </c>
      <c r="N214" s="29">
        <v>3</v>
      </c>
      <c r="O214" s="29">
        <v>1</v>
      </c>
      <c r="P214" s="29">
        <v>1</v>
      </c>
      <c r="Q214" s="29">
        <v>7</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513"/>
        <v>2</v>
      </c>
      <c r="AH214" s="5">
        <f t="shared" si="1513"/>
        <v>0</v>
      </c>
      <c r="AI214" s="5">
        <f t="shared" si="1514"/>
        <v>1</v>
      </c>
      <c r="AJ214" s="218"/>
      <c r="AK214" s="218"/>
      <c r="AL214" s="365" t="str">
        <f ca="1">TEXT(LEFT(OFFSET(AL214,-1,0),5)+1,"00000")&amp;MID(OFFSET(AL214,-1,0),6,FIND(" ",OFFSET(AL214,-1,0),7)-5)
&amp; $D214           &amp; " Day"&amp;INDEX(i.DOY,$N214,1)              &amp; IF($IG214=0," FWM","")&amp;IF($IG214=1," MWM","")&amp;IF($IG214=5," Mat","")&amp;IF($IH214=TRUE,"&amp;BBT","    ")
&amp;INDEX(DataMaster!$B$98:$B$104,$Q214,0)    &amp;IF(JL214," SR"&amp;JM214,"")&amp; " WP"&amp;TEXT($LW214*100,"000p")           &amp; " MP"&amp;TEXT($LX214*100,"000p")           &amp; " GP"&amp;TEXT($MG214*100,"000p")
&amp; " (F"&amp;3+COUNTIF($CV214:$CY214,TRUE)&amp;3&amp;"N"&amp;$DM214&amp;$DN214&amp;")"</f>
        <v>00025 DSP_ashley_lw GSM Day204 MWM    Older Mutton SR12 WP100p MP100p GP100p (F33N11)</v>
      </c>
      <c r="AM214" s="9" t="str">
        <f ca="1">IF(COUNTIF(AL$5:AL214,AL214)=1,"-","Dup")</f>
        <v>-</v>
      </c>
      <c r="AN214" s="9"/>
      <c r="AO214" s="12" t="b">
        <v>1</v>
      </c>
      <c r="AP214" s="12" t="b">
        <v>1</v>
      </c>
      <c r="AQ214" s="12" t="b">
        <v>1</v>
      </c>
      <c r="AR214" s="12" t="b">
        <v>1</v>
      </c>
      <c r="AS214" s="12" t="b">
        <v>1</v>
      </c>
      <c r="AT214" s="12" t="b">
        <v>1</v>
      </c>
      <c r="AU214" s="12" t="b">
        <v>1</v>
      </c>
      <c r="AV214" s="12" t="b">
        <v>1</v>
      </c>
      <c r="AW214" s="9"/>
      <c r="AX214" s="5" t="b">
        <f t="shared" si="1515"/>
        <v>0</v>
      </c>
      <c r="AY214" s="5" t="str">
        <f t="shared" si="1515"/>
        <v>-</v>
      </c>
      <c r="AZ214" s="5" t="b">
        <f t="shared" si="1515"/>
        <v>0</v>
      </c>
      <c r="BA214" s="5" t="b">
        <f t="shared" si="1515"/>
        <v>1</v>
      </c>
      <c r="BB214" s="5" t="b">
        <f t="shared" si="1515"/>
        <v>1</v>
      </c>
      <c r="BC214" s="144">
        <f t="shared" si="1515"/>
        <v>0</v>
      </c>
      <c r="BD214" s="19" t="b">
        <f t="shared" ca="1" si="1516"/>
        <v>1</v>
      </c>
      <c r="BE214" s="9"/>
      <c r="BF214" s="5" t="str">
        <f t="shared" ca="1" si="1517"/>
        <v>-</v>
      </c>
      <c r="BG214" s="19" t="str">
        <f t="shared" ca="1" si="1518"/>
        <v>-</v>
      </c>
      <c r="BH214" s="19" t="str">
        <f t="shared" ca="1" si="1518"/>
        <v>-</v>
      </c>
      <c r="BI214" s="19" t="str">
        <f t="shared" ca="1" si="1518"/>
        <v>-</v>
      </c>
      <c r="BJ214" s="5" t="str">
        <f t="shared" ca="1" si="1519"/>
        <v>-</v>
      </c>
      <c r="BK214" s="19" t="str">
        <f t="shared" ca="1" si="1520"/>
        <v>-</v>
      </c>
      <c r="BL214" s="5" t="str">
        <f t="shared" ca="1" si="1521"/>
        <v>-</v>
      </c>
      <c r="BM214" s="19" t="str">
        <f t="shared" ca="1" si="1522"/>
        <v>-</v>
      </c>
      <c r="BN214" s="19" t="str">
        <f t="shared" ca="1" si="1522"/>
        <v>-</v>
      </c>
      <c r="BO214" s="19" t="str">
        <f t="shared" ca="1" si="1522"/>
        <v>-</v>
      </c>
      <c r="BP214" s="5" t="str">
        <f t="shared" ca="1" si="1523"/>
        <v>-</v>
      </c>
      <c r="BQ214" s="9"/>
      <c r="BR214" s="5" t="b">
        <f t="shared" si="1524"/>
        <v>0</v>
      </c>
      <c r="BS214" s="5" t="str">
        <f t="shared" ca="1" si="1525"/>
        <v>-</v>
      </c>
      <c r="BT214" s="5" t="str">
        <f t="shared" ca="1" si="1526"/>
        <v>-</v>
      </c>
      <c r="BU214" s="5" t="str">
        <f t="shared" ca="1" si="1526"/>
        <v>-</v>
      </c>
      <c r="BV214" s="5" t="str">
        <f t="shared" ca="1" si="1526"/>
        <v>-</v>
      </c>
      <c r="BW214" s="5" t="str">
        <f t="shared" ca="1" si="1526"/>
        <v>-</v>
      </c>
      <c r="BX214" s="5" t="str">
        <f t="shared" ca="1" si="1526"/>
        <v>-</v>
      </c>
      <c r="BY214" s="5" t="str">
        <f t="shared" ca="1" si="1526"/>
        <v>-</v>
      </c>
      <c r="BZ214" s="5" t="str">
        <f t="shared" ca="1" si="1526"/>
        <v>-</v>
      </c>
      <c r="CA214" s="5" t="str">
        <f t="shared" ca="1" si="1526"/>
        <v>-</v>
      </c>
      <c r="CB214" s="9"/>
      <c r="CC214" s="12" t="b">
        <v>1</v>
      </c>
      <c r="CD214" s="12" t="b">
        <v>1</v>
      </c>
      <c r="CE214" s="12" t="b">
        <v>1</v>
      </c>
      <c r="CF214" s="12">
        <v>203</v>
      </c>
      <c r="CG214" s="144" t="b">
        <f>NOT(CE214)</f>
        <v>0</v>
      </c>
      <c r="CH214" s="12" t="s">
        <v>34</v>
      </c>
      <c r="CI214" s="19" t="str">
        <f t="shared" ca="1" si="1527"/>
        <v>-</v>
      </c>
      <c r="CJ214" s="19" t="str">
        <f t="shared" ca="1" si="1527"/>
        <v>-</v>
      </c>
      <c r="CK214" s="19" t="str">
        <f t="shared" ca="1" si="1527"/>
        <v>-</v>
      </c>
      <c r="CL214" s="19">
        <f t="shared" ca="1" si="1527"/>
        <v>1</v>
      </c>
      <c r="CM214" s="19">
        <f t="shared" ca="1" si="1527"/>
        <v>1</v>
      </c>
      <c r="CN214" s="9"/>
      <c r="CO214" s="444">
        <f t="shared" si="1528"/>
        <v>652</v>
      </c>
      <c r="CP214" s="444">
        <f t="shared" si="1528"/>
        <v>686</v>
      </c>
      <c r="CQ214" s="444">
        <f t="shared" si="1528"/>
        <v>721</v>
      </c>
      <c r="CR214" s="152">
        <f t="shared" si="1529"/>
        <v>378</v>
      </c>
      <c r="CS214" s="152">
        <f t="shared" si="1529"/>
        <v>413</v>
      </c>
      <c r="CT214" s="152">
        <f t="shared" si="1529"/>
        <v>448</v>
      </c>
      <c r="CU214" s="19" t="str">
        <f t="shared" ca="1" si="1595"/>
        <v>-</v>
      </c>
      <c r="CV214" s="19" t="str">
        <f t="shared" ca="1" si="1595"/>
        <v>-</v>
      </c>
      <c r="CW214" s="19" t="str">
        <f t="shared" ca="1" si="1595"/>
        <v>-</v>
      </c>
      <c r="CX214" s="19" t="str">
        <f t="shared" ca="1" si="1595"/>
        <v>-</v>
      </c>
      <c r="CY214" s="19" t="str">
        <f t="shared" ca="1" si="1595"/>
        <v>-</v>
      </c>
      <c r="CZ214" s="19" t="b">
        <f ca="1">OFFSET(CZ$5,$B214,0)</f>
        <v>1</v>
      </c>
      <c r="DA214" s="19">
        <f t="shared" ca="1" si="1595"/>
        <v>0</v>
      </c>
      <c r="DB214" s="19">
        <f t="shared" ca="1" si="1595"/>
        <v>0</v>
      </c>
      <c r="DC214" s="19">
        <f t="shared" ca="1" si="1595"/>
        <v>0</v>
      </c>
      <c r="DD214" s="19">
        <f t="shared" ca="1" si="1595"/>
        <v>0</v>
      </c>
      <c r="DE214" s="19">
        <f t="shared" ca="1" si="1595"/>
        <v>0</v>
      </c>
      <c r="DF214" s="19">
        <f t="shared" ca="1" si="1595"/>
        <v>0</v>
      </c>
      <c r="DG214" s="19">
        <f t="shared" ca="1" si="1595"/>
        <v>0</v>
      </c>
      <c r="DH214" s="19">
        <f t="shared" ca="1" si="1595"/>
        <v>0</v>
      </c>
      <c r="DI214" s="19">
        <f t="shared" ca="1" si="1595"/>
        <v>0</v>
      </c>
      <c r="DJ214" s="19">
        <f t="shared" ca="1" si="1595"/>
        <v>0</v>
      </c>
      <c r="DK214" s="19">
        <f t="shared" ca="1" si="1608"/>
        <v>0</v>
      </c>
      <c r="DL214" s="19">
        <f t="shared" ca="1" si="1608"/>
        <v>0</v>
      </c>
      <c r="DM214" s="19">
        <f t="shared" ca="1" si="1608"/>
        <v>1</v>
      </c>
      <c r="DN214" s="19">
        <f t="shared" ca="1" si="1608"/>
        <v>1</v>
      </c>
      <c r="DO214" s="19">
        <f t="shared" ca="1" si="1608"/>
        <v>0</v>
      </c>
      <c r="DP214" s="19" t="str">
        <f t="shared" ca="1" si="1608"/>
        <v>-</v>
      </c>
      <c r="DQ214" s="19" t="str">
        <f t="shared" ca="1" si="1608"/>
        <v>-</v>
      </c>
      <c r="DR214" s="19" t="str">
        <f t="shared" ca="1" si="1608"/>
        <v>-</v>
      </c>
      <c r="DS214" s="19" t="str">
        <f t="shared" ca="1" si="1608"/>
        <v>-</v>
      </c>
      <c r="DT214" s="19" t="str">
        <f t="shared" ca="1" si="1608"/>
        <v>-</v>
      </c>
      <c r="DU214" s="19">
        <f t="shared" ca="1" si="1608"/>
        <v>0</v>
      </c>
      <c r="DV214" s="19" t="str">
        <f t="shared" ca="1" si="1608"/>
        <v>-</v>
      </c>
      <c r="DW214" s="19" t="str">
        <f t="shared" ca="1" si="1608"/>
        <v>-</v>
      </c>
      <c r="DX214" s="19" t="str">
        <f t="shared" ca="1" si="1608"/>
        <v>-</v>
      </c>
      <c r="DY214" s="19" t="str">
        <f t="shared" ca="1" si="1608"/>
        <v>-</v>
      </c>
      <c r="DZ214" s="19" t="str">
        <f t="shared" ca="1" si="1608"/>
        <v>-</v>
      </c>
      <c r="EA214" s="19" t="str">
        <f t="shared" ca="1" si="1608"/>
        <v>-</v>
      </c>
      <c r="EB214" s="19" t="str">
        <f t="shared" ca="1" si="1608"/>
        <v>-</v>
      </c>
      <c r="EC214" s="19" t="str">
        <f t="shared" ca="1" si="1608"/>
        <v>-</v>
      </c>
      <c r="ED214" s="19">
        <f t="shared" ca="1" si="1608"/>
        <v>0</v>
      </c>
      <c r="EE214" s="444">
        <f t="shared" si="1532"/>
        <v>0</v>
      </c>
      <c r="EF214" s="444">
        <f t="shared" si="1532"/>
        <v>0</v>
      </c>
      <c r="EG214" s="124">
        <f t="shared" si="1590"/>
        <v>0</v>
      </c>
      <c r="EH214" s="124">
        <f t="shared" si="1590"/>
        <v>0</v>
      </c>
      <c r="EI214" s="124">
        <f t="shared" si="1590"/>
        <v>0</v>
      </c>
      <c r="EJ214" s="124">
        <f t="shared" si="1590"/>
        <v>0</v>
      </c>
      <c r="EK214" s="124">
        <f t="shared" si="1590"/>
        <v>0</v>
      </c>
      <c r="EL214" s="124">
        <f t="shared" si="1590"/>
        <v>0</v>
      </c>
      <c r="EM214" s="124">
        <f t="shared" si="1590"/>
        <v>0</v>
      </c>
      <c r="EN214" s="124">
        <f t="shared" si="1590"/>
        <v>0</v>
      </c>
      <c r="EO214" s="124">
        <f t="shared" si="1590"/>
        <v>0</v>
      </c>
      <c r="EP214" s="124">
        <f t="shared" si="1590"/>
        <v>0</v>
      </c>
      <c r="EQ214" s="124">
        <f t="shared" si="1590"/>
        <v>0</v>
      </c>
      <c r="ER214" s="124">
        <f t="shared" si="1590"/>
        <v>0</v>
      </c>
      <c r="ES214" s="124">
        <f t="shared" si="1590"/>
        <v>0</v>
      </c>
      <c r="ET214" s="124">
        <f t="shared" si="1590"/>
        <v>0</v>
      </c>
      <c r="EU214" s="124">
        <f t="shared" si="1590"/>
        <v>0</v>
      </c>
      <c r="EV214" s="124">
        <f t="shared" si="1590"/>
        <v>0</v>
      </c>
      <c r="EW214" s="124">
        <f t="shared" si="1534"/>
        <v>0</v>
      </c>
      <c r="EX214" s="124">
        <f t="shared" si="1534"/>
        <v>0</v>
      </c>
      <c r="EY214" s="554">
        <f t="shared" si="1591"/>
        <v>0</v>
      </c>
      <c r="EZ214" s="554">
        <f t="shared" si="1591"/>
        <v>0</v>
      </c>
      <c r="FA214" s="554">
        <f t="shared" si="1591"/>
        <v>0</v>
      </c>
      <c r="FB214" s="125">
        <f t="shared" si="1591"/>
        <v>0</v>
      </c>
      <c r="FC214" s="125">
        <f t="shared" si="1591"/>
        <v>0</v>
      </c>
      <c r="FD214" s="125">
        <f t="shared" si="1591"/>
        <v>0</v>
      </c>
      <c r="FE214" s="125">
        <f t="shared" si="1591"/>
        <v>0</v>
      </c>
      <c r="FF214" s="125">
        <f t="shared" si="1591"/>
        <v>0</v>
      </c>
      <c r="FG214" s="125">
        <f t="shared" si="1591"/>
        <v>0</v>
      </c>
      <c r="FH214" s="125">
        <f t="shared" si="1591"/>
        <v>0</v>
      </c>
      <c r="FI214" s="125">
        <f t="shared" si="1591"/>
        <v>0</v>
      </c>
      <c r="FJ214" s="125">
        <f t="shared" si="1591"/>
        <v>0</v>
      </c>
      <c r="FK214" s="125">
        <f t="shared" si="1591"/>
        <v>0</v>
      </c>
      <c r="FL214" s="125">
        <f t="shared" si="1591"/>
        <v>0</v>
      </c>
      <c r="FM214" s="125">
        <f t="shared" si="1591"/>
        <v>0</v>
      </c>
      <c r="FN214" s="125">
        <f t="shared" si="1591"/>
        <v>0</v>
      </c>
      <c r="FO214" s="124">
        <f t="shared" si="1592"/>
        <v>0</v>
      </c>
      <c r="FP214" s="124">
        <f t="shared" si="1592"/>
        <v>0</v>
      </c>
      <c r="FQ214" s="124">
        <f t="shared" si="1592"/>
        <v>0</v>
      </c>
      <c r="FR214" s="124">
        <f t="shared" si="1592"/>
        <v>0</v>
      </c>
      <c r="FS214" s="124">
        <f t="shared" si="1592"/>
        <v>0</v>
      </c>
      <c r="FT214" s="124">
        <f t="shared" si="1592"/>
        <v>0</v>
      </c>
      <c r="FU214" s="124">
        <f t="shared" si="1592"/>
        <v>0</v>
      </c>
      <c r="FV214" s="124">
        <f t="shared" si="1592"/>
        <v>0</v>
      </c>
      <c r="FW214" s="124">
        <f t="shared" si="1592"/>
        <v>0</v>
      </c>
      <c r="FX214" s="124">
        <f t="shared" si="1592"/>
        <v>0</v>
      </c>
      <c r="FY214" s="124">
        <f t="shared" si="1592"/>
        <v>0</v>
      </c>
      <c r="FZ214" s="124">
        <f t="shared" si="1592"/>
        <v>0</v>
      </c>
      <c r="GA214" s="124">
        <f t="shared" si="1592"/>
        <v>0</v>
      </c>
      <c r="GB214" s="124">
        <f t="shared" si="1592"/>
        <v>0</v>
      </c>
      <c r="GC214" s="124">
        <f t="shared" si="1592"/>
        <v>0</v>
      </c>
      <c r="GD214" s="124">
        <f t="shared" si="1592"/>
        <v>0</v>
      </c>
      <c r="GE214" s="124">
        <f t="shared" si="1537"/>
        <v>0</v>
      </c>
      <c r="GF214" s="124">
        <f t="shared" si="1537"/>
        <v>0</v>
      </c>
      <c r="GG214" s="554">
        <f t="shared" si="1538"/>
        <v>0</v>
      </c>
      <c r="GH214" s="554">
        <f t="shared" si="1538"/>
        <v>0</v>
      </c>
      <c r="GI214" s="554">
        <f t="shared" si="1538"/>
        <v>0</v>
      </c>
      <c r="GJ214" s="125">
        <f t="shared" si="1600"/>
        <v>0</v>
      </c>
      <c r="GK214" s="125">
        <f t="shared" si="1600"/>
        <v>0</v>
      </c>
      <c r="GL214" s="125">
        <f t="shared" si="1600"/>
        <v>0</v>
      </c>
      <c r="GM214" s="125">
        <f t="shared" si="1600"/>
        <v>0</v>
      </c>
      <c r="GN214" s="125">
        <f t="shared" si="1600"/>
        <v>0</v>
      </c>
      <c r="GO214" s="125">
        <f t="shared" si="1600"/>
        <v>0</v>
      </c>
      <c r="GP214" s="125">
        <f t="shared" si="1600"/>
        <v>0</v>
      </c>
      <c r="GQ214" s="125">
        <f t="shared" si="1600"/>
        <v>0</v>
      </c>
      <c r="GR214" s="125">
        <f t="shared" si="1600"/>
        <v>0</v>
      </c>
      <c r="GS214" s="125">
        <f t="shared" si="1600"/>
        <v>0</v>
      </c>
      <c r="GT214" s="125">
        <f t="shared" si="1600"/>
        <v>0</v>
      </c>
      <c r="GU214" s="125">
        <f t="shared" si="1600"/>
        <v>0</v>
      </c>
      <c r="GV214" s="125">
        <f t="shared" si="1600"/>
        <v>0</v>
      </c>
      <c r="GW214" s="124">
        <f t="shared" si="1593"/>
        <v>0</v>
      </c>
      <c r="GX214" s="124">
        <f t="shared" si="1593"/>
        <v>0</v>
      </c>
      <c r="GY214" s="124">
        <f t="shared" si="1593"/>
        <v>0</v>
      </c>
      <c r="GZ214" s="124">
        <f t="shared" si="1593"/>
        <v>0</v>
      </c>
      <c r="HA214" s="124">
        <f t="shared" si="1593"/>
        <v>0</v>
      </c>
      <c r="HB214" s="124">
        <f t="shared" si="1593"/>
        <v>0</v>
      </c>
      <c r="HC214" s="124">
        <f t="shared" si="1593"/>
        <v>0</v>
      </c>
      <c r="HD214" s="124">
        <f t="shared" si="1593"/>
        <v>0</v>
      </c>
      <c r="HE214" s="124">
        <f t="shared" si="1593"/>
        <v>0</v>
      </c>
      <c r="HF214" s="124">
        <f t="shared" si="1593"/>
        <v>0</v>
      </c>
      <c r="HG214" s="124">
        <f t="shared" si="1593"/>
        <v>0</v>
      </c>
      <c r="HH214" s="124">
        <f t="shared" si="1593"/>
        <v>0</v>
      </c>
      <c r="HI214" s="124">
        <f t="shared" si="1593"/>
        <v>0</v>
      </c>
      <c r="HJ214" s="124">
        <f t="shared" si="1593"/>
        <v>0</v>
      </c>
      <c r="HK214" s="124">
        <f t="shared" si="1593"/>
        <v>0</v>
      </c>
      <c r="HL214" s="124">
        <f t="shared" si="1593"/>
        <v>0</v>
      </c>
      <c r="HM214" s="124">
        <f t="shared" si="1541"/>
        <v>0</v>
      </c>
      <c r="HN214" s="124">
        <f t="shared" si="1541"/>
        <v>0</v>
      </c>
      <c r="HO214" s="554">
        <f t="shared" si="1542"/>
        <v>0</v>
      </c>
      <c r="HP214" s="554">
        <f t="shared" si="1542"/>
        <v>0</v>
      </c>
      <c r="HQ214" s="554">
        <f t="shared" si="1542"/>
        <v>0</v>
      </c>
      <c r="HR214" s="125">
        <f t="shared" si="1601"/>
        <v>0</v>
      </c>
      <c r="HS214" s="125">
        <f t="shared" si="1601"/>
        <v>0</v>
      </c>
      <c r="HT214" s="125">
        <f t="shared" si="1601"/>
        <v>0</v>
      </c>
      <c r="HU214" s="125">
        <f t="shared" si="1601"/>
        <v>0</v>
      </c>
      <c r="HV214" s="125">
        <f t="shared" si="1601"/>
        <v>0</v>
      </c>
      <c r="HW214" s="125">
        <f t="shared" si="1601"/>
        <v>0</v>
      </c>
      <c r="HX214" s="125">
        <f t="shared" si="1601"/>
        <v>0</v>
      </c>
      <c r="HY214" s="125">
        <f t="shared" si="1601"/>
        <v>0</v>
      </c>
      <c r="HZ214" s="125">
        <f t="shared" si="1601"/>
        <v>0</v>
      </c>
      <c r="IA214" s="125">
        <f t="shared" si="1601"/>
        <v>0</v>
      </c>
      <c r="IB214" s="125">
        <f t="shared" si="1601"/>
        <v>0</v>
      </c>
      <c r="IC214" s="125">
        <f t="shared" si="1601"/>
        <v>0</v>
      </c>
      <c r="ID214" s="125">
        <f t="shared" si="1601"/>
        <v>0</v>
      </c>
      <c r="IE214" s="5">
        <f t="shared" si="1544"/>
        <v>67</v>
      </c>
      <c r="IF214" s="9"/>
      <c r="IG214" s="5">
        <f t="shared" si="1545"/>
        <v>1</v>
      </c>
      <c r="IH214" s="5" t="b">
        <f t="shared" si="1545"/>
        <v>0</v>
      </c>
      <c r="II214" s="19">
        <f t="shared" ca="1" si="1546"/>
        <v>0</v>
      </c>
      <c r="IJ214" s="5">
        <f t="shared" si="1545"/>
        <v>55</v>
      </c>
      <c r="IK214" s="5" cm="1">
        <f t="array" ref="IK214">INDEX(i.pi_yatf,$X214+1,IK$7)</f>
        <v>1</v>
      </c>
      <c r="IL214" s="19">
        <f t="shared" ca="1" si="1604"/>
        <v>0</v>
      </c>
      <c r="IM214" s="19">
        <f t="shared" ca="1" si="1604"/>
        <v>0</v>
      </c>
      <c r="IN214" s="19">
        <f t="shared" ca="1" si="1604"/>
        <v>0</v>
      </c>
      <c r="IO214" s="19">
        <f t="shared" ca="1" si="1604"/>
        <v>0</v>
      </c>
      <c r="IP214" s="19">
        <f t="shared" ca="1" si="1604"/>
        <v>0</v>
      </c>
      <c r="IQ214" s="19">
        <f t="shared" ca="1" si="1604"/>
        <v>0</v>
      </c>
      <c r="IR214" s="19">
        <f t="shared" ca="1" si="1604"/>
        <v>0</v>
      </c>
      <c r="IS214" s="19">
        <f t="shared" ca="1" si="1604"/>
        <v>0</v>
      </c>
      <c r="IT214" s="19">
        <f t="shared" ca="1" si="1604"/>
        <v>0</v>
      </c>
      <c r="IU214" s="19">
        <f t="shared" ca="1" si="1604"/>
        <v>0</v>
      </c>
      <c r="IV214" s="19">
        <f t="shared" ca="1" si="1604"/>
        <v>0</v>
      </c>
      <c r="IW214" s="19">
        <f t="shared" ca="1" si="1604"/>
        <v>0</v>
      </c>
      <c r="IX214" s="19">
        <f t="shared" ca="1" si="1604"/>
        <v>0</v>
      </c>
      <c r="IY214" s="19">
        <f t="shared" ca="1" si="1604"/>
        <v>0</v>
      </c>
      <c r="IZ214" s="19">
        <f t="shared" ca="1" si="1604"/>
        <v>0</v>
      </c>
      <c r="JA214" s="19">
        <f t="shared" ca="1" si="1604"/>
        <v>0</v>
      </c>
      <c r="JB214" s="19">
        <f t="shared" ca="1" si="1604"/>
        <v>0</v>
      </c>
      <c r="JC214" s="19">
        <f t="shared" ca="1" si="1604"/>
        <v>0</v>
      </c>
      <c r="JD214" s="19">
        <f t="shared" ca="1" si="1604"/>
        <v>0</v>
      </c>
      <c r="JE214" s="19">
        <f t="shared" ca="1" si="1604"/>
        <v>0</v>
      </c>
      <c r="JF214" s="19">
        <f t="shared" ca="1" si="1604"/>
        <v>0</v>
      </c>
      <c r="JG214" s="19">
        <f t="shared" ca="1" si="1604"/>
        <v>1</v>
      </c>
      <c r="JH214" s="19">
        <f t="shared" ca="1" si="1604"/>
        <v>0</v>
      </c>
      <c r="JI214" s="19">
        <f t="shared" ca="1" si="1604"/>
        <v>1</v>
      </c>
      <c r="JJ214" s="9"/>
      <c r="JK214" s="5" t="b">
        <f t="shared" ca="1" si="1548"/>
        <v>0</v>
      </c>
      <c r="JL214" s="477" t="b">
        <v>1</v>
      </c>
      <c r="JM214" s="477">
        <v>12</v>
      </c>
      <c r="JN214" s="5" t="b">
        <f t="shared" si="1549"/>
        <v>0</v>
      </c>
      <c r="JO214" s="5" t="b">
        <f t="shared" si="1549"/>
        <v>0</v>
      </c>
      <c r="JP214" s="5" t="b">
        <f t="shared" si="1549"/>
        <v>1</v>
      </c>
      <c r="JQ214" s="144">
        <f t="shared" si="1550"/>
        <v>1</v>
      </c>
      <c r="JR214" s="144">
        <f t="shared" si="1550"/>
        <v>1</v>
      </c>
      <c r="JS214" s="5" t="b">
        <f t="shared" si="1551"/>
        <v>0</v>
      </c>
      <c r="JT214" s="5" t="b">
        <f t="shared" si="1551"/>
        <v>1</v>
      </c>
      <c r="JU214" s="5" t="b">
        <f t="shared" si="1551"/>
        <v>1</v>
      </c>
      <c r="JV214" s="5" t="b">
        <f t="shared" si="1551"/>
        <v>0</v>
      </c>
      <c r="JW214" s="5">
        <f t="shared" si="1552"/>
        <v>1</v>
      </c>
      <c r="JX214" s="5">
        <f t="shared" si="1552"/>
        <v>0</v>
      </c>
      <c r="JY214" s="5" t="b">
        <f t="shared" si="1553"/>
        <v>0</v>
      </c>
      <c r="JZ214" s="5" t="str" cm="1">
        <f t="array" aca="1" ref="JZ214" ca="1">IF(OR(KA214:KH214&lt;&gt;"-"),TRUE,"-")</f>
        <v>-</v>
      </c>
      <c r="KA214" s="19" t="str">
        <f t="shared" ca="1" si="1554"/>
        <v>-</v>
      </c>
      <c r="KB214" s="19" t="str">
        <f t="shared" ca="1" si="1554"/>
        <v>-</v>
      </c>
      <c r="KC214" s="19" t="str">
        <f t="shared" ca="1" si="1554"/>
        <v>-</v>
      </c>
      <c r="KD214" s="19" t="str">
        <f t="shared" ca="1" si="1554"/>
        <v>-</v>
      </c>
      <c r="KE214" s="19" t="str">
        <f t="shared" ca="1" si="1554"/>
        <v>-</v>
      </c>
      <c r="KF214" s="19" t="str">
        <f t="shared" ca="1" si="1554"/>
        <v>-</v>
      </c>
      <c r="KG214" s="19" t="str">
        <f t="shared" ca="1" si="1554"/>
        <v>-</v>
      </c>
      <c r="KH214" s="19" t="str">
        <f t="shared" ca="1" si="1554"/>
        <v>-</v>
      </c>
      <c r="KI214" s="5" t="b">
        <f t="array" aca="1" ref="KI214" ca="1">IF(OR(KJ214:KP214&lt;&gt;"-"),TRUE,"-")</f>
        <v>1</v>
      </c>
      <c r="KJ214" s="19">
        <f t="shared" ca="1" si="1611"/>
        <v>0</v>
      </c>
      <c r="KK214" s="19" t="str">
        <f t="shared" ca="1" si="1611"/>
        <v>-</v>
      </c>
      <c r="KL214" s="19">
        <f t="shared" ca="1" si="1611"/>
        <v>999999</v>
      </c>
      <c r="KM214" s="19">
        <f t="shared" ca="1" si="1611"/>
        <v>999999</v>
      </c>
      <c r="KN214" s="19">
        <f t="shared" ca="1" si="1611"/>
        <v>999999</v>
      </c>
      <c r="KO214" s="19">
        <f t="shared" ca="1" si="1611"/>
        <v>999999</v>
      </c>
      <c r="KP214" s="19">
        <f t="shared" ca="1" si="1611"/>
        <v>999999</v>
      </c>
      <c r="KQ214" s="19" t="str">
        <f t="shared" ca="1" si="1611"/>
        <v>-</v>
      </c>
      <c r="KR214" s="19" t="str">
        <f ca="1">OFFSET(KR$5,$B214,0)</f>
        <v>-</v>
      </c>
      <c r="KS214" s="19" t="str">
        <f ca="1">OFFSET(KS$5,$B214,0)</f>
        <v>-</v>
      </c>
      <c r="KT214" s="19" t="b">
        <f t="shared" ca="1" si="1556"/>
        <v>1</v>
      </c>
      <c r="KU214" s="19">
        <f t="shared" ca="1" si="1556"/>
        <v>0</v>
      </c>
      <c r="KV214" s="5" t="str">
        <f t="shared" si="1557"/>
        <v>-</v>
      </c>
      <c r="KW214" s="5" t="str">
        <f t="shared" si="1557"/>
        <v>-</v>
      </c>
      <c r="KX214" s="5" t="str">
        <f t="shared" si="1557"/>
        <v>-</v>
      </c>
      <c r="KY214" s="5" t="str">
        <f t="shared" si="1557"/>
        <v>-</v>
      </c>
      <c r="KZ214" s="19" t="str">
        <f t="shared" ca="1" si="1558"/>
        <v>-</v>
      </c>
      <c r="LA214" s="19" t="str">
        <f t="shared" ca="1" si="1558"/>
        <v>-</v>
      </c>
      <c r="LB214" s="19" t="str">
        <f t="shared" ca="1" si="1558"/>
        <v>-</v>
      </c>
      <c r="LC214" s="19" t="str">
        <f t="shared" ca="1" si="1558"/>
        <v>-</v>
      </c>
      <c r="LD214" s="19" t="str">
        <f t="shared" ca="1" si="1558"/>
        <v>-</v>
      </c>
      <c r="LE214" s="19" t="str">
        <f t="shared" ca="1" si="1558"/>
        <v>-</v>
      </c>
      <c r="LF214" s="19" t="str">
        <f t="shared" ca="1" si="1558"/>
        <v>-</v>
      </c>
      <c r="LG214" s="5" t="str">
        <f t="shared" si="1559"/>
        <v>-</v>
      </c>
      <c r="LH214" s="5">
        <f t="shared" si="1559"/>
        <v>500</v>
      </c>
      <c r="LI214" s="5">
        <f t="shared" si="1559"/>
        <v>500</v>
      </c>
      <c r="LJ214" s="5" t="str">
        <f t="shared" si="1559"/>
        <v>-</v>
      </c>
      <c r="LK214" s="5" cm="1">
        <f t="array" ref="LK214">INDEX(i.meatgrid,$Q214,LK$7)</f>
        <v>1092</v>
      </c>
      <c r="LL214" s="5" t="str">
        <f t="shared" si="1559"/>
        <v>-</v>
      </c>
      <c r="LM214" s="5">
        <f t="shared" si="1560"/>
        <v>1</v>
      </c>
      <c r="LN214" s="9"/>
      <c r="LO214" s="19">
        <f t="shared" ca="1" si="1558"/>
        <v>70</v>
      </c>
      <c r="LP214" s="19">
        <f t="shared" ca="1" si="1561"/>
        <v>50</v>
      </c>
      <c r="LQ214" s="19">
        <f t="shared" ca="1" si="1561"/>
        <v>80</v>
      </c>
      <c r="LR214" s="19">
        <f t="shared" ca="1" si="1561"/>
        <v>50</v>
      </c>
      <c r="LS214" s="5" t="b" cm="1">
        <f t="array" ref="LS214">INDEX(i.meatgrid,$Q214,LS$7)</f>
        <v>1</v>
      </c>
      <c r="LT214" s="5" t="b" cm="1">
        <f t="array" ref="LT214">INDEX(i.meatgrid,$Q214,LT$7)</f>
        <v>0</v>
      </c>
      <c r="LU214" s="5" t="str" cm="1">
        <f t="array" ref="LU214">INDEX(i.meatgrid,$Q214,LU$7)</f>
        <v>-</v>
      </c>
      <c r="LV214" s="5" t="str" cm="1">
        <f t="array" ref="LV214">INDEX(i.meatgrid,$Q214,LV$7)</f>
        <v>-</v>
      </c>
      <c r="LW214" s="5">
        <f t="shared" si="1562"/>
        <v>1</v>
      </c>
      <c r="LX214" s="5">
        <f t="shared" si="1563"/>
        <v>1</v>
      </c>
      <c r="LY214" s="5" cm="1">
        <f t="array" ref="LY214">INDEX(i.meatgrid,$Q214,LY$7)</f>
        <v>0</v>
      </c>
      <c r="LZ214" s="5" cm="1">
        <f t="array" ref="LZ214">INDEX(i.meatgrid,$Q214,LZ$7)</f>
        <v>0</v>
      </c>
      <c r="MA214" s="5" cm="1">
        <f t="array" ref="MA214">INDEX(i.meatgrid,$Q214,MA$7)</f>
        <v>0</v>
      </c>
      <c r="MB214" s="5" cm="1">
        <f t="array" ref="MB214">INDEX(i.meatgrid,$Q214,MB$7)</f>
        <v>0</v>
      </c>
      <c r="MC214" s="5" cm="1">
        <f t="array" ref="MC214">INDEX(i.meatgrid,$Q214,MC$7)</f>
        <v>0</v>
      </c>
      <c r="MD214" s="5" cm="1">
        <f t="array" ref="MD214">INDEX(i.meatgrid,$Q214,MD$7)</f>
        <v>1</v>
      </c>
      <c r="ME214" s="5" cm="1">
        <f t="array" ref="ME214">INDEX(i.meatgrid,$Q214,ME$7)</f>
        <v>1</v>
      </c>
      <c r="MF214" s="5" cm="1">
        <f t="array" ref="MF214">INDEX(i.meatgrid,$Q214,MF$7)</f>
        <v>1</v>
      </c>
      <c r="MG214" s="5">
        <f t="shared" si="1564"/>
        <v>1</v>
      </c>
      <c r="MH214" s="9"/>
      <c r="MI214" s="19" t="b">
        <f t="shared" ca="1" si="1594"/>
        <v>0</v>
      </c>
      <c r="MJ214" s="19" t="b">
        <f t="shared" ca="1" si="1594"/>
        <v>0</v>
      </c>
      <c r="MK214" s="19">
        <f t="shared" ca="1" si="1594"/>
        <v>1</v>
      </c>
      <c r="ML214" s="19">
        <f t="shared" ca="1" si="1594"/>
        <v>0.75</v>
      </c>
      <c r="MM214" s="19">
        <f t="shared" ca="1" si="1594"/>
        <v>0.75</v>
      </c>
      <c r="MN214" s="19">
        <f t="shared" ca="1" si="1594"/>
        <v>0.8</v>
      </c>
      <c r="MO214" s="19">
        <f t="shared" ca="1" si="1594"/>
        <v>0.82499999999999996</v>
      </c>
      <c r="MP214" s="19">
        <f t="shared" ca="1" si="1594"/>
        <v>0.875</v>
      </c>
      <c r="MQ214" s="19">
        <f t="shared" ca="1" si="1594"/>
        <v>0.9</v>
      </c>
      <c r="MR214" s="19">
        <f t="shared" ca="1" si="1594"/>
        <v>1</v>
      </c>
      <c r="MS214" s="19">
        <f t="shared" ca="1" si="1594"/>
        <v>0.875</v>
      </c>
      <c r="MT214" s="19" t="b">
        <f t="shared" ca="1" si="1594"/>
        <v>1</v>
      </c>
      <c r="MU214" s="19">
        <f t="shared" ca="1" si="1594"/>
        <v>74.989999999999995</v>
      </c>
      <c r="MV214" s="19" t="str">
        <f t="shared" ca="1" si="1594"/>
        <v>-</v>
      </c>
      <c r="MW214" s="19" t="str">
        <f t="shared" ca="1" si="1594"/>
        <v>-</v>
      </c>
      <c r="MX214" s="19" t="str">
        <f t="shared" ca="1" si="1594"/>
        <v>-</v>
      </c>
      <c r="MY214" s="19" t="str">
        <f t="shared" ca="1" si="1612"/>
        <v>-</v>
      </c>
      <c r="MZ214" s="19" t="str">
        <f t="shared" ca="1" si="1612"/>
        <v>-</v>
      </c>
      <c r="NA214" s="19" t="str">
        <f t="shared" ca="1" si="1612"/>
        <v>-</v>
      </c>
      <c r="NB214" s="19" t="str">
        <f t="shared" ca="1" si="1612"/>
        <v>-</v>
      </c>
      <c r="NC214" s="19">
        <f t="shared" ca="1" si="1612"/>
        <v>36.99</v>
      </c>
      <c r="ND214" s="19">
        <f t="shared" ca="1" si="1612"/>
        <v>36.99</v>
      </c>
      <c r="NE214" s="19" t="str">
        <f t="shared" ca="1" si="1612"/>
        <v>-</v>
      </c>
      <c r="NF214" s="19" t="str">
        <f t="shared" ca="1" si="1612"/>
        <v>-</v>
      </c>
      <c r="NG214" s="19" t="str">
        <f t="shared" ca="1" si="1612"/>
        <v>-</v>
      </c>
      <c r="NH214" s="19" t="str">
        <f t="shared" ca="1" si="1612"/>
        <v>-</v>
      </c>
      <c r="NI214" s="19" t="str">
        <f t="shared" ca="1" si="1612"/>
        <v>-</v>
      </c>
      <c r="NJ214" s="19">
        <f t="shared" ca="1" si="1612"/>
        <v>49.99</v>
      </c>
      <c r="NK214" s="19">
        <f t="shared" ca="1" si="1612"/>
        <v>49.99</v>
      </c>
      <c r="NL214" s="19">
        <f t="shared" ca="1" si="1612"/>
        <v>49.99</v>
      </c>
      <c r="NM214" s="19">
        <f t="shared" ca="1" si="1612"/>
        <v>49.99</v>
      </c>
      <c r="NN214" s="19">
        <f t="shared" ca="1" si="1612"/>
        <v>49.99</v>
      </c>
      <c r="NO214" s="19">
        <f t="shared" ca="1" si="1573"/>
        <v>49.99</v>
      </c>
      <c r="NP214" s="19">
        <f t="shared" ca="1" si="1573"/>
        <v>49.99</v>
      </c>
      <c r="NQ214" s="19">
        <f t="shared" ca="1" si="1573"/>
        <v>49.99</v>
      </c>
      <c r="NR214" s="19">
        <f t="shared" ca="1" si="1605"/>
        <v>412.99</v>
      </c>
      <c r="NS214" s="19">
        <f t="shared" ca="1" si="1605"/>
        <v>412.99</v>
      </c>
      <c r="NT214" s="19" t="str">
        <f t="shared" ca="1" si="1605"/>
        <v>-</v>
      </c>
      <c r="NU214" s="19" t="str">
        <f t="shared" ca="1" si="1605"/>
        <v>-</v>
      </c>
      <c r="NV214" s="19" t="str">
        <f t="shared" ca="1" si="1605"/>
        <v>-</v>
      </c>
      <c r="NW214" s="19" t="str">
        <f t="shared" ca="1" si="1605"/>
        <v>-</v>
      </c>
      <c r="NX214" s="19" t="str">
        <f t="shared" ca="1" si="1605"/>
        <v>-</v>
      </c>
      <c r="NY214" s="19">
        <f t="shared" ca="1" si="1605"/>
        <v>6.8900000000000006</v>
      </c>
      <c r="NZ214" s="19">
        <f t="shared" ca="1" si="1605"/>
        <v>6.8900000000000006</v>
      </c>
      <c r="OA214" s="19">
        <f t="shared" ca="1" si="1605"/>
        <v>6.8900000000000006</v>
      </c>
      <c r="OB214" s="19">
        <f t="shared" ca="1" si="1605"/>
        <v>6.8900000000000006</v>
      </c>
      <c r="OC214" s="19">
        <f t="shared" ca="1" si="1605"/>
        <v>6.8900000000000006</v>
      </c>
      <c r="OD214" s="19">
        <f t="shared" ca="1" si="1605"/>
        <v>6.8900000000000006</v>
      </c>
      <c r="OE214" s="19">
        <f t="shared" ca="1" si="1605"/>
        <v>6.8900000000000006</v>
      </c>
      <c r="OF214" s="19">
        <f t="shared" ca="1" si="1605"/>
        <v>6.8900000000000006</v>
      </c>
      <c r="OG214" s="19">
        <f t="shared" ca="1" si="1605"/>
        <v>346.99</v>
      </c>
      <c r="OH214" s="19">
        <f t="shared" ca="1" si="1575"/>
        <v>346.99</v>
      </c>
      <c r="OI214" s="19" t="str">
        <f t="shared" ca="1" si="1575"/>
        <v>-</v>
      </c>
      <c r="OJ214" s="19" t="str">
        <f t="shared" ca="1" si="1575"/>
        <v>-</v>
      </c>
      <c r="OK214" s="19" t="str">
        <f t="shared" ca="1" si="1575"/>
        <v>-</v>
      </c>
      <c r="OL214" s="19" t="str">
        <f t="shared" ca="1" si="1575"/>
        <v>-</v>
      </c>
      <c r="OM214" s="19" t="str">
        <f t="shared" ca="1" si="1575"/>
        <v>-</v>
      </c>
      <c r="ON214" s="19">
        <f t="shared" ca="1" si="1575"/>
        <v>0</v>
      </c>
      <c r="OO214" s="24">
        <v>0</v>
      </c>
    </row>
    <row r="215" spans="1:405" outlineLevel="1">
      <c r="A215" s="21">
        <f t="shared" si="158"/>
        <v>210</v>
      </c>
      <c r="B215" s="21">
        <f t="shared" si="1567"/>
        <v>19</v>
      </c>
      <c r="C215">
        <v>112</v>
      </c>
      <c r="D215" s="144" t="str">
        <f t="shared" ca="1" si="1512"/>
        <v>GSM</v>
      </c>
      <c r="E215" t="b">
        <v>1</v>
      </c>
      <c r="F215" t="b">
        <v>0</v>
      </c>
      <c r="G215" t="b">
        <f t="shared" ref="G215:G217" si="1615">E215</f>
        <v>1</v>
      </c>
      <c r="H215" s="237">
        <f t="shared" ca="1" si="1569"/>
        <v>2</v>
      </c>
      <c r="I215" s="237">
        <f t="shared" ca="1" si="1569"/>
        <v>1</v>
      </c>
      <c r="J215" s="237" t="str">
        <f t="shared" ca="1" si="1569"/>
        <v/>
      </c>
      <c r="K215" s="237">
        <f t="shared" ca="1" si="1569"/>
        <v>2</v>
      </c>
      <c r="L215" s="237">
        <f t="shared" ca="1" si="1569"/>
        <v>2</v>
      </c>
      <c r="M215" s="237">
        <f t="shared" ca="1" si="1569"/>
        <v>2</v>
      </c>
      <c r="N215" s="237">
        <f t="shared" ca="1" si="1569"/>
        <v>3</v>
      </c>
      <c r="O215" s="237">
        <f t="shared" ca="1" si="1570"/>
        <v>1</v>
      </c>
      <c r="P215" s="237">
        <f t="shared" ca="1" si="1570"/>
        <v>1</v>
      </c>
      <c r="Q215" s="237">
        <f t="shared" ca="1" si="1570"/>
        <v>7</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513"/>
        <v>2</v>
      </c>
      <c r="AH215" s="5">
        <f t="shared" ca="1" si="1513"/>
        <v>0</v>
      </c>
      <c r="AI215" s="5">
        <f t="shared" ca="1" si="1514"/>
        <v>1</v>
      </c>
      <c r="AJ215" s="218"/>
      <c r="AK215" s="218"/>
      <c r="AL215" s="366" t="str">
        <f ca="1">TEXT(LEFT(OFFSET(AL215,-1,0),5)+1,"00000")&amp;MID(OFFSET(AL215,-1,0),6,FIND(" ",OFFSET(AL215,-1,0),7)-5)
&amp; $D215           &amp; " Day"&amp;INDEX(i.DOY,$N215,1)              &amp; IF($IG215=0," FWM","")&amp;IF($IG215=1," MWM","")&amp;IF($IG215=5," Mat","")&amp;IF($IH215=TRUE,"&amp;BBT","    ")
&amp;INDEX(DataMaster!$B$98:$B$104,$Q215,0)    &amp;IF(JL215," SR"&amp;JM215,"")&amp; " WP"&amp;TEXT($LW215*100,"000p")           &amp; " MP"&amp;TEXT($LX215*100,"000p")           &amp; " GP"&amp;TEXT($MG215*100,"000p")
&amp; " (F"&amp;3+COUNTIF($CV215:$CY215,TRUE)&amp;3&amp;"N"&amp;$DM215&amp;$DN215&amp;")"</f>
        <v>00026 DSP_ashley_lw GSM Day204 MWM    Older Mutton WP100p MP100p GP100p (F33N11)</v>
      </c>
      <c r="AM215" s="9" t="str">
        <f ca="1">IF(COUNTIF(AL$5:AL215,AL215)=1,"-","Dup")</f>
        <v>-</v>
      </c>
      <c r="AN215" s="9"/>
      <c r="AO215" s="12" t="b">
        <v>1</v>
      </c>
      <c r="AP215" s="12" t="b">
        <v>1</v>
      </c>
      <c r="AQ215" s="12" t="b">
        <v>1</v>
      </c>
      <c r="AR215" s="12" t="b">
        <v>1</v>
      </c>
      <c r="AS215" s="12" t="b">
        <v>1</v>
      </c>
      <c r="AT215" s="12" t="b">
        <v>1</v>
      </c>
      <c r="AU215" s="12" t="b">
        <v>1</v>
      </c>
      <c r="AV215" s="12" t="b">
        <v>1</v>
      </c>
      <c r="AW215" s="9"/>
      <c r="AX215" s="5" t="b">
        <f t="shared" ca="1" si="1515"/>
        <v>0</v>
      </c>
      <c r="AY215" s="5" t="str">
        <f t="shared" ca="1" si="1515"/>
        <v>-</v>
      </c>
      <c r="AZ215" s="5" t="b">
        <f t="shared" ca="1" si="1515"/>
        <v>0</v>
      </c>
      <c r="BA215" s="5" t="b">
        <f t="shared" ca="1" si="1515"/>
        <v>1</v>
      </c>
      <c r="BB215" s="5" t="b">
        <f t="shared" ca="1" si="1515"/>
        <v>1</v>
      </c>
      <c r="BC215" s="144">
        <f t="shared" ca="1" si="1515"/>
        <v>0</v>
      </c>
      <c r="BD215" s="19" t="b">
        <f t="shared" ca="1" si="1516"/>
        <v>1</v>
      </c>
      <c r="BE215" s="9"/>
      <c r="BF215" s="5" t="str">
        <f t="shared" ca="1" si="1517"/>
        <v>-</v>
      </c>
      <c r="BG215" s="19" t="str">
        <f t="shared" ca="1" si="1518"/>
        <v>-</v>
      </c>
      <c r="BH215" s="19" t="str">
        <f t="shared" ca="1" si="1518"/>
        <v>-</v>
      </c>
      <c r="BI215" s="19" t="str">
        <f t="shared" ca="1" si="1518"/>
        <v>-</v>
      </c>
      <c r="BJ215" s="5" t="str">
        <f t="shared" ca="1" si="1519"/>
        <v>-</v>
      </c>
      <c r="BK215" s="19" t="str">
        <f t="shared" ca="1" si="1520"/>
        <v>-</v>
      </c>
      <c r="BL215" s="5" t="str">
        <f t="shared" ca="1" si="1521"/>
        <v>-</v>
      </c>
      <c r="BM215" s="19" t="str">
        <f t="shared" ca="1" si="1522"/>
        <v>-</v>
      </c>
      <c r="BN215" s="19" t="str">
        <f t="shared" ca="1" si="1522"/>
        <v>-</v>
      </c>
      <c r="BO215" s="19" t="str">
        <f t="shared" ca="1" si="1522"/>
        <v>-</v>
      </c>
      <c r="BP215" s="5" t="str">
        <f t="shared" ca="1" si="1523"/>
        <v>-</v>
      </c>
      <c r="BQ215" s="9"/>
      <c r="BR215" s="5" t="b">
        <f t="shared" ca="1" si="1524"/>
        <v>0</v>
      </c>
      <c r="BS215" s="5" t="str">
        <f t="shared" ca="1" si="1525"/>
        <v>-</v>
      </c>
      <c r="BT215" s="5" t="str">
        <f t="shared" ca="1" si="1526"/>
        <v>-</v>
      </c>
      <c r="BU215" s="5" t="str">
        <f t="shared" ca="1" si="1526"/>
        <v>-</v>
      </c>
      <c r="BV215" s="5" t="str">
        <f t="shared" ca="1" si="1526"/>
        <v>-</v>
      </c>
      <c r="BW215" s="5" t="str">
        <f t="shared" ca="1" si="1526"/>
        <v>-</v>
      </c>
      <c r="BX215" s="5" t="str">
        <f t="shared" ca="1" si="1526"/>
        <v>-</v>
      </c>
      <c r="BY215" s="5" t="str">
        <f t="shared" ca="1" si="1526"/>
        <v>-</v>
      </c>
      <c r="BZ215" s="5" t="str">
        <f t="shared" ca="1" si="1526"/>
        <v>-</v>
      </c>
      <c r="CA215" s="5" t="str">
        <f t="shared" ca="1" si="1526"/>
        <v>-</v>
      </c>
      <c r="CB215" s="9"/>
      <c r="CC215" s="237" t="b">
        <f t="shared" ca="1" si="1571"/>
        <v>1</v>
      </c>
      <c r="CD215" s="237" t="b">
        <f t="shared" ca="1" si="1571"/>
        <v>1</v>
      </c>
      <c r="CE215" s="237" t="b">
        <f t="shared" ca="1" si="1571"/>
        <v>1</v>
      </c>
      <c r="CF215" s="12">
        <v>203</v>
      </c>
      <c r="CG215" s="144" t="b">
        <f t="shared" ref="CG215:CG217" ca="1" si="1616">NOT(CE215)</f>
        <v>0</v>
      </c>
      <c r="CH215" s="12" t="s">
        <v>34</v>
      </c>
      <c r="CI215" s="19" t="str">
        <f t="shared" ca="1" si="1527"/>
        <v>-</v>
      </c>
      <c r="CJ215" s="19" t="str">
        <f t="shared" ca="1" si="1527"/>
        <v>-</v>
      </c>
      <c r="CK215" s="19" t="str">
        <f t="shared" ca="1" si="1527"/>
        <v>-</v>
      </c>
      <c r="CL215" s="19">
        <f t="shared" ca="1" si="1527"/>
        <v>1</v>
      </c>
      <c r="CM215" s="19">
        <f t="shared" ca="1" si="1527"/>
        <v>1</v>
      </c>
      <c r="CN215" s="9"/>
      <c r="CO215" s="444">
        <f t="shared" ca="1" si="1528"/>
        <v>652</v>
      </c>
      <c r="CP215" s="444">
        <f t="shared" ca="1" si="1528"/>
        <v>686</v>
      </c>
      <c r="CQ215" s="444">
        <f t="shared" ca="1" si="1528"/>
        <v>721</v>
      </c>
      <c r="CR215" s="152">
        <f t="shared" ca="1" si="1529"/>
        <v>378</v>
      </c>
      <c r="CS215" s="152">
        <f t="shared" ca="1" si="1529"/>
        <v>413</v>
      </c>
      <c r="CT215" s="152">
        <f t="shared" ca="1" si="1529"/>
        <v>448</v>
      </c>
      <c r="CU215" s="19" t="str">
        <f t="shared" ca="1" si="1595"/>
        <v>-</v>
      </c>
      <c r="CV215" s="19" t="str">
        <f t="shared" ca="1" si="1595"/>
        <v>-</v>
      </c>
      <c r="CW215" s="19" t="str">
        <f t="shared" ca="1" si="1595"/>
        <v>-</v>
      </c>
      <c r="CX215" s="19" t="str">
        <f t="shared" ca="1" si="1595"/>
        <v>-</v>
      </c>
      <c r="CY215" s="19" t="str">
        <f t="shared" ca="1" si="1595"/>
        <v>-</v>
      </c>
      <c r="CZ215" s="19" t="b">
        <f t="shared" ca="1" si="1595"/>
        <v>1</v>
      </c>
      <c r="DA215" s="19">
        <f t="shared" ca="1" si="1595"/>
        <v>0</v>
      </c>
      <c r="DB215" s="19">
        <f t="shared" ca="1" si="1595"/>
        <v>0</v>
      </c>
      <c r="DC215" s="19">
        <f t="shared" ca="1" si="1595"/>
        <v>0</v>
      </c>
      <c r="DD215" s="19">
        <f t="shared" ca="1" si="1595"/>
        <v>0</v>
      </c>
      <c r="DE215" s="19">
        <f t="shared" ca="1" si="1595"/>
        <v>0</v>
      </c>
      <c r="DF215" s="19">
        <f t="shared" ca="1" si="1595"/>
        <v>0</v>
      </c>
      <c r="DG215" s="19">
        <f t="shared" ca="1" si="1595"/>
        <v>0</v>
      </c>
      <c r="DH215" s="19">
        <f t="shared" ca="1" si="1595"/>
        <v>0</v>
      </c>
      <c r="DI215" s="19">
        <f t="shared" ca="1" si="1595"/>
        <v>0</v>
      </c>
      <c r="DJ215" s="19">
        <f t="shared" ca="1" si="1595"/>
        <v>0</v>
      </c>
      <c r="DK215" s="19">
        <f t="shared" ca="1" si="1608"/>
        <v>0</v>
      </c>
      <c r="DL215" s="19">
        <f t="shared" ca="1" si="1608"/>
        <v>0</v>
      </c>
      <c r="DM215" s="19">
        <f t="shared" ca="1" si="1608"/>
        <v>1</v>
      </c>
      <c r="DN215" s="19">
        <f t="shared" ca="1" si="1608"/>
        <v>1</v>
      </c>
      <c r="DO215" s="19">
        <f t="shared" ca="1" si="1608"/>
        <v>0</v>
      </c>
      <c r="DP215" s="19" t="str">
        <f t="shared" ca="1" si="1608"/>
        <v>-</v>
      </c>
      <c r="DQ215" s="19" t="str">
        <f t="shared" ca="1" si="1608"/>
        <v>-</v>
      </c>
      <c r="DR215" s="19" t="str">
        <f t="shared" ca="1" si="1608"/>
        <v>-</v>
      </c>
      <c r="DS215" s="19" t="str">
        <f t="shared" ca="1" si="1608"/>
        <v>-</v>
      </c>
      <c r="DT215" s="19" t="str">
        <f t="shared" ca="1" si="1608"/>
        <v>-</v>
      </c>
      <c r="DU215" s="19">
        <f t="shared" ca="1" si="1608"/>
        <v>0</v>
      </c>
      <c r="DV215" s="19" t="str">
        <f t="shared" ca="1" si="1608"/>
        <v>-</v>
      </c>
      <c r="DW215" s="19" t="str">
        <f t="shared" ca="1" si="1608"/>
        <v>-</v>
      </c>
      <c r="DX215" s="19" t="str">
        <f t="shared" ca="1" si="1608"/>
        <v>-</v>
      </c>
      <c r="DY215" s="19" t="str">
        <f t="shared" ca="1" si="1608"/>
        <v>-</v>
      </c>
      <c r="DZ215" s="19" t="str">
        <f t="shared" ca="1" si="1608"/>
        <v>-</v>
      </c>
      <c r="EA215" s="19" t="str">
        <f t="shared" ca="1" si="1608"/>
        <v>-</v>
      </c>
      <c r="EB215" s="19" t="str">
        <f t="shared" ca="1" si="1608"/>
        <v>-</v>
      </c>
      <c r="EC215" s="19" t="str">
        <f t="shared" ca="1" si="1608"/>
        <v>-</v>
      </c>
      <c r="ED215" s="19">
        <f t="shared" ca="1" si="1608"/>
        <v>0</v>
      </c>
      <c r="EE215" s="444">
        <f t="shared" ca="1" si="1532"/>
        <v>0</v>
      </c>
      <c r="EF215" s="444">
        <f t="shared" ca="1" si="1532"/>
        <v>0</v>
      </c>
      <c r="EG215" s="124">
        <f t="shared" ref="EG215:EV217" ca="1" si="1617">IF(AND($K215=EG$9,$N215=EG$11,$AB215=EG$8,$AI215=EG$12,$Y215&lt;&gt;0),INDEX(i.FS_Strategy,$Y215,$AB215),0)</f>
        <v>0</v>
      </c>
      <c r="EH215" s="124">
        <f t="shared" ca="1" si="1617"/>
        <v>0</v>
      </c>
      <c r="EI215" s="124">
        <f t="shared" ca="1" si="1617"/>
        <v>0</v>
      </c>
      <c r="EJ215" s="124">
        <f t="shared" ca="1" si="1617"/>
        <v>0</v>
      </c>
      <c r="EK215" s="124">
        <f t="shared" ca="1" si="1617"/>
        <v>0</v>
      </c>
      <c r="EL215" s="124">
        <f t="shared" ca="1" si="1617"/>
        <v>0</v>
      </c>
      <c r="EM215" s="124">
        <f t="shared" ca="1" si="1617"/>
        <v>0</v>
      </c>
      <c r="EN215" s="124">
        <f t="shared" ca="1" si="1617"/>
        <v>0</v>
      </c>
      <c r="EO215" s="124">
        <f t="shared" ca="1" si="1617"/>
        <v>0</v>
      </c>
      <c r="EP215" s="124">
        <f t="shared" ca="1" si="1617"/>
        <v>0</v>
      </c>
      <c r="EQ215" s="124">
        <f t="shared" ca="1" si="1617"/>
        <v>0</v>
      </c>
      <c r="ER215" s="124">
        <f t="shared" ca="1" si="1617"/>
        <v>0</v>
      </c>
      <c r="ES215" s="124">
        <f t="shared" ca="1" si="1617"/>
        <v>0</v>
      </c>
      <c r="ET215" s="124">
        <f t="shared" ca="1" si="1617"/>
        <v>0</v>
      </c>
      <c r="EU215" s="124">
        <f t="shared" ca="1" si="1617"/>
        <v>0</v>
      </c>
      <c r="EV215" s="124">
        <f t="shared" ca="1" si="1617"/>
        <v>0</v>
      </c>
      <c r="EW215" s="124">
        <f t="shared" ca="1" si="1534"/>
        <v>0</v>
      </c>
      <c r="EX215" s="124">
        <f t="shared" ca="1" si="1534"/>
        <v>0</v>
      </c>
      <c r="EY215" s="554">
        <f t="shared" ref="EY215:FN217" ca="1" si="1618">IF(AND($K215=EY$9,$N215=EY$11,$AB215=EY$8,$AI215=EY$12,$Z215&lt;&gt;0),INDEX(i.FS_Strategy,$Z215,$AB215),0)</f>
        <v>0</v>
      </c>
      <c r="EZ215" s="554">
        <f t="shared" ca="1" si="1618"/>
        <v>0</v>
      </c>
      <c r="FA215" s="554">
        <f t="shared" ca="1" si="1618"/>
        <v>0</v>
      </c>
      <c r="FB215" s="125">
        <f t="shared" ca="1" si="1618"/>
        <v>0</v>
      </c>
      <c r="FC215" s="125">
        <f t="shared" ca="1" si="1618"/>
        <v>0</v>
      </c>
      <c r="FD215" s="125">
        <f t="shared" ca="1" si="1618"/>
        <v>0</v>
      </c>
      <c r="FE215" s="125">
        <f t="shared" ca="1" si="1618"/>
        <v>0</v>
      </c>
      <c r="FF215" s="125">
        <f t="shared" ca="1" si="1618"/>
        <v>0</v>
      </c>
      <c r="FG215" s="125">
        <f t="shared" ca="1" si="1618"/>
        <v>0</v>
      </c>
      <c r="FH215" s="125">
        <f t="shared" ca="1" si="1618"/>
        <v>0</v>
      </c>
      <c r="FI215" s="125">
        <f t="shared" ca="1" si="1618"/>
        <v>0</v>
      </c>
      <c r="FJ215" s="125">
        <f t="shared" ca="1" si="1618"/>
        <v>0</v>
      </c>
      <c r="FK215" s="125">
        <f t="shared" ca="1" si="1618"/>
        <v>0</v>
      </c>
      <c r="FL215" s="125">
        <f t="shared" ca="1" si="1618"/>
        <v>0</v>
      </c>
      <c r="FM215" s="125">
        <f t="shared" ca="1" si="1618"/>
        <v>0</v>
      </c>
      <c r="FN215" s="125">
        <f t="shared" ca="1" si="1618"/>
        <v>0</v>
      </c>
      <c r="FO215" s="124">
        <f t="shared" ref="FO215:GD217" ca="1" si="1619">IF(AND($K215=FO$9,$N215=FO$11,$AB215=FO$8,$AI215=FO$12),INDEX(i.FS_Strategy,$AC215+1,$AB215),0)</f>
        <v>0</v>
      </c>
      <c r="FP215" s="124">
        <f t="shared" ca="1" si="1619"/>
        <v>0</v>
      </c>
      <c r="FQ215" s="124">
        <f t="shared" ca="1" si="1619"/>
        <v>0</v>
      </c>
      <c r="FR215" s="124">
        <f t="shared" ca="1" si="1619"/>
        <v>0</v>
      </c>
      <c r="FS215" s="124">
        <f t="shared" ca="1" si="1619"/>
        <v>0</v>
      </c>
      <c r="FT215" s="124">
        <f t="shared" ca="1" si="1619"/>
        <v>0</v>
      </c>
      <c r="FU215" s="124">
        <f t="shared" ca="1" si="1619"/>
        <v>0</v>
      </c>
      <c r="FV215" s="124">
        <f t="shared" ca="1" si="1619"/>
        <v>0</v>
      </c>
      <c r="FW215" s="124">
        <f t="shared" ca="1" si="1619"/>
        <v>0</v>
      </c>
      <c r="FX215" s="124">
        <f t="shared" ca="1" si="1619"/>
        <v>0</v>
      </c>
      <c r="FY215" s="124">
        <f t="shared" ca="1" si="1619"/>
        <v>0</v>
      </c>
      <c r="FZ215" s="124">
        <f t="shared" ca="1" si="1619"/>
        <v>0</v>
      </c>
      <c r="GA215" s="124">
        <f t="shared" ca="1" si="1619"/>
        <v>0</v>
      </c>
      <c r="GB215" s="124">
        <f t="shared" ca="1" si="1619"/>
        <v>0</v>
      </c>
      <c r="GC215" s="124">
        <f t="shared" ca="1" si="1619"/>
        <v>0</v>
      </c>
      <c r="GD215" s="124">
        <f t="shared" ca="1" si="1619"/>
        <v>0</v>
      </c>
      <c r="GE215" s="124">
        <f t="shared" ca="1" si="1537"/>
        <v>0</v>
      </c>
      <c r="GF215" s="124">
        <f t="shared" ca="1" si="1537"/>
        <v>0</v>
      </c>
      <c r="GG215" s="554">
        <f t="shared" ca="1" si="1538"/>
        <v>0</v>
      </c>
      <c r="GH215" s="554">
        <f t="shared" ca="1" si="1538"/>
        <v>0</v>
      </c>
      <c r="GI215" s="554">
        <f t="shared" ca="1" si="1538"/>
        <v>0</v>
      </c>
      <c r="GJ215" s="125">
        <f t="shared" ca="1" si="1600"/>
        <v>0</v>
      </c>
      <c r="GK215" s="125">
        <f t="shared" ca="1" si="1600"/>
        <v>0</v>
      </c>
      <c r="GL215" s="125">
        <f t="shared" ca="1" si="1600"/>
        <v>0</v>
      </c>
      <c r="GM215" s="125">
        <f t="shared" ca="1" si="1600"/>
        <v>0</v>
      </c>
      <c r="GN215" s="125">
        <f t="shared" ca="1" si="1600"/>
        <v>0</v>
      </c>
      <c r="GO215" s="125">
        <f t="shared" ca="1" si="1600"/>
        <v>0</v>
      </c>
      <c r="GP215" s="125">
        <f t="shared" ca="1" si="1600"/>
        <v>0</v>
      </c>
      <c r="GQ215" s="125">
        <f t="shared" ca="1" si="1600"/>
        <v>0</v>
      </c>
      <c r="GR215" s="125">
        <f t="shared" ca="1" si="1600"/>
        <v>0</v>
      </c>
      <c r="GS215" s="125">
        <f t="shared" ca="1" si="1600"/>
        <v>0</v>
      </c>
      <c r="GT215" s="125">
        <f t="shared" ca="1" si="1600"/>
        <v>0</v>
      </c>
      <c r="GU215" s="125">
        <f t="shared" ca="1" si="1600"/>
        <v>0</v>
      </c>
      <c r="GV215" s="125">
        <f t="shared" ca="1" si="1600"/>
        <v>0</v>
      </c>
      <c r="GW215" s="124">
        <f t="shared" ref="GW215:HL217" ca="1" si="1620">IF(AND($K215=GW$9,$N215=GW$11,$AB215=GW$8,$AI215=GW$12),INDEX(i.FS_Strategy,$AC215+1,$AB215),0)</f>
        <v>0</v>
      </c>
      <c r="GX215" s="124">
        <f t="shared" ca="1" si="1620"/>
        <v>0</v>
      </c>
      <c r="GY215" s="124">
        <f t="shared" ca="1" si="1620"/>
        <v>0</v>
      </c>
      <c r="GZ215" s="124">
        <f t="shared" ca="1" si="1620"/>
        <v>0</v>
      </c>
      <c r="HA215" s="124">
        <f t="shared" ca="1" si="1620"/>
        <v>0</v>
      </c>
      <c r="HB215" s="124">
        <f t="shared" ca="1" si="1620"/>
        <v>0</v>
      </c>
      <c r="HC215" s="124">
        <f t="shared" ca="1" si="1620"/>
        <v>0</v>
      </c>
      <c r="HD215" s="124">
        <f t="shared" ca="1" si="1620"/>
        <v>0</v>
      </c>
      <c r="HE215" s="124">
        <f t="shared" ca="1" si="1620"/>
        <v>0</v>
      </c>
      <c r="HF215" s="124">
        <f t="shared" ca="1" si="1620"/>
        <v>0</v>
      </c>
      <c r="HG215" s="124">
        <f t="shared" ca="1" si="1620"/>
        <v>0</v>
      </c>
      <c r="HH215" s="124">
        <f t="shared" ca="1" si="1620"/>
        <v>0</v>
      </c>
      <c r="HI215" s="124">
        <f t="shared" ca="1" si="1620"/>
        <v>0</v>
      </c>
      <c r="HJ215" s="124">
        <f t="shared" ca="1" si="1620"/>
        <v>0</v>
      </c>
      <c r="HK215" s="124">
        <f t="shared" ca="1" si="1620"/>
        <v>0</v>
      </c>
      <c r="HL215" s="124">
        <f t="shared" ca="1" si="1620"/>
        <v>0</v>
      </c>
      <c r="HM215" s="124">
        <f t="shared" ca="1" si="1541"/>
        <v>0</v>
      </c>
      <c r="HN215" s="124">
        <f t="shared" ca="1" si="1541"/>
        <v>0</v>
      </c>
      <c r="HO215" s="554">
        <f t="shared" ca="1" si="1542"/>
        <v>0</v>
      </c>
      <c r="HP215" s="554">
        <f t="shared" ca="1" si="1542"/>
        <v>0</v>
      </c>
      <c r="HQ215" s="554">
        <f t="shared" ca="1" si="1542"/>
        <v>0</v>
      </c>
      <c r="HR215" s="125">
        <f t="shared" ca="1" si="1601"/>
        <v>0</v>
      </c>
      <c r="HS215" s="125">
        <f t="shared" ca="1" si="1601"/>
        <v>0</v>
      </c>
      <c r="HT215" s="125">
        <f t="shared" ca="1" si="1601"/>
        <v>0</v>
      </c>
      <c r="HU215" s="125">
        <f t="shared" ca="1" si="1601"/>
        <v>0</v>
      </c>
      <c r="HV215" s="125">
        <f t="shared" ca="1" si="1601"/>
        <v>0</v>
      </c>
      <c r="HW215" s="125">
        <f t="shared" ca="1" si="1601"/>
        <v>0</v>
      </c>
      <c r="HX215" s="125">
        <f t="shared" ca="1" si="1601"/>
        <v>0</v>
      </c>
      <c r="HY215" s="125">
        <f t="shared" ca="1" si="1601"/>
        <v>0</v>
      </c>
      <c r="HZ215" s="125">
        <f t="shared" ca="1" si="1601"/>
        <v>0</v>
      </c>
      <c r="IA215" s="125">
        <f t="shared" ca="1" si="1601"/>
        <v>0</v>
      </c>
      <c r="IB215" s="125">
        <f t="shared" ca="1" si="1601"/>
        <v>0</v>
      </c>
      <c r="IC215" s="125">
        <f t="shared" ca="1" si="1601"/>
        <v>0</v>
      </c>
      <c r="ID215" s="125">
        <f t="shared" ca="1" si="1601"/>
        <v>0</v>
      </c>
      <c r="IE215" s="5">
        <f t="shared" ca="1" si="1544"/>
        <v>67</v>
      </c>
      <c r="IF215" s="9"/>
      <c r="IG215" s="5">
        <f t="shared" ca="1" si="1545"/>
        <v>1</v>
      </c>
      <c r="IH215" s="5" t="b">
        <f t="shared" ca="1" si="1545"/>
        <v>0</v>
      </c>
      <c r="II215" s="19">
        <f t="shared" ca="1" si="1546"/>
        <v>0</v>
      </c>
      <c r="IJ215" s="5">
        <f t="shared" ca="1" si="1545"/>
        <v>55</v>
      </c>
      <c r="IK215" s="5" cm="1">
        <f t="array" ref="IK215">INDEX(i.pi_yatf,$X215+1,IK$7)</f>
        <v>1</v>
      </c>
      <c r="IL215" s="19">
        <f t="shared" ca="1" si="1604"/>
        <v>0</v>
      </c>
      <c r="IM215" s="19">
        <f t="shared" ca="1" si="1604"/>
        <v>0</v>
      </c>
      <c r="IN215" s="19">
        <f t="shared" ca="1" si="1604"/>
        <v>0</v>
      </c>
      <c r="IO215" s="19">
        <f t="shared" ca="1" si="1604"/>
        <v>0</v>
      </c>
      <c r="IP215" s="19">
        <f t="shared" ca="1" si="1604"/>
        <v>0</v>
      </c>
      <c r="IQ215" s="19">
        <f t="shared" ca="1" si="1604"/>
        <v>0</v>
      </c>
      <c r="IR215" s="19">
        <f t="shared" ca="1" si="1604"/>
        <v>0</v>
      </c>
      <c r="IS215" s="19">
        <f t="shared" ca="1" si="1604"/>
        <v>0</v>
      </c>
      <c r="IT215" s="19">
        <f t="shared" ca="1" si="1604"/>
        <v>0</v>
      </c>
      <c r="IU215" s="19">
        <f t="shared" ca="1" si="1604"/>
        <v>0</v>
      </c>
      <c r="IV215" s="19">
        <f t="shared" ca="1" si="1604"/>
        <v>0</v>
      </c>
      <c r="IW215" s="19">
        <f t="shared" ca="1" si="1604"/>
        <v>0</v>
      </c>
      <c r="IX215" s="19">
        <f t="shared" ca="1" si="1604"/>
        <v>0</v>
      </c>
      <c r="IY215" s="19">
        <f t="shared" ca="1" si="1604"/>
        <v>0</v>
      </c>
      <c r="IZ215" s="19">
        <f t="shared" ca="1" si="1604"/>
        <v>0</v>
      </c>
      <c r="JA215" s="19">
        <f t="shared" ref="JA215:JI215" ca="1" si="1621">OFFSET(JA$5,$B215,0)</f>
        <v>0</v>
      </c>
      <c r="JB215" s="19">
        <f t="shared" ca="1" si="1621"/>
        <v>0</v>
      </c>
      <c r="JC215" s="19">
        <f t="shared" ca="1" si="1621"/>
        <v>0</v>
      </c>
      <c r="JD215" s="19">
        <f t="shared" ca="1" si="1621"/>
        <v>0</v>
      </c>
      <c r="JE215" s="19">
        <f t="shared" ca="1" si="1621"/>
        <v>0</v>
      </c>
      <c r="JF215" s="19">
        <f t="shared" ca="1" si="1621"/>
        <v>0</v>
      </c>
      <c r="JG215" s="19">
        <f t="shared" ca="1" si="1621"/>
        <v>1</v>
      </c>
      <c r="JH215" s="19">
        <f t="shared" ca="1" si="1621"/>
        <v>0</v>
      </c>
      <c r="JI215" s="19">
        <f t="shared" ca="1" si="1621"/>
        <v>1</v>
      </c>
      <c r="JJ215" s="9"/>
      <c r="JK215" s="5" t="b">
        <f t="shared" ca="1" si="1548"/>
        <v>0</v>
      </c>
      <c r="JL215" s="477" t="b">
        <v>0</v>
      </c>
      <c r="JM215" s="477">
        <v>12</v>
      </c>
      <c r="JN215" s="5" t="b">
        <f t="shared" ca="1" si="1549"/>
        <v>0</v>
      </c>
      <c r="JO215" s="5" t="b">
        <f t="shared" ca="1" si="1549"/>
        <v>0</v>
      </c>
      <c r="JP215" s="5" t="b">
        <f t="shared" ca="1" si="1549"/>
        <v>1</v>
      </c>
      <c r="JQ215" s="144">
        <f t="shared" ca="1" si="1550"/>
        <v>1</v>
      </c>
      <c r="JR215" s="144">
        <f t="shared" ca="1" si="1550"/>
        <v>1</v>
      </c>
      <c r="JS215" s="5" t="b">
        <f t="shared" ca="1" si="1551"/>
        <v>0</v>
      </c>
      <c r="JT215" s="5" t="b">
        <f t="shared" ca="1" si="1551"/>
        <v>1</v>
      </c>
      <c r="JU215" s="5" t="b">
        <f t="shared" ca="1" si="1551"/>
        <v>1</v>
      </c>
      <c r="JV215" s="5" t="b">
        <f t="shared" ca="1" si="1551"/>
        <v>0</v>
      </c>
      <c r="JW215" s="5">
        <f t="shared" ca="1" si="1552"/>
        <v>1</v>
      </c>
      <c r="JX215" s="5">
        <f t="shared" ca="1" si="1552"/>
        <v>0</v>
      </c>
      <c r="JY215" s="5" t="b">
        <f t="shared" ca="1" si="1553"/>
        <v>0</v>
      </c>
      <c r="JZ215" s="5" t="str" cm="1">
        <f t="array" aca="1" ref="JZ215" ca="1">IF(OR(KA215:KH215&lt;&gt;"-"),TRUE,"-")</f>
        <v>-</v>
      </c>
      <c r="KA215" s="19" t="str">
        <f t="shared" ca="1" si="1554"/>
        <v>-</v>
      </c>
      <c r="KB215" s="19" t="str">
        <f t="shared" ca="1" si="1554"/>
        <v>-</v>
      </c>
      <c r="KC215" s="19" t="str">
        <f t="shared" ca="1" si="1554"/>
        <v>-</v>
      </c>
      <c r="KD215" s="19" t="str">
        <f t="shared" ca="1" si="1554"/>
        <v>-</v>
      </c>
      <c r="KE215" s="19" t="str">
        <f t="shared" ca="1" si="1554"/>
        <v>-</v>
      </c>
      <c r="KF215" s="19" t="str">
        <f t="shared" ca="1" si="1554"/>
        <v>-</v>
      </c>
      <c r="KG215" s="19" t="str">
        <f t="shared" ca="1" si="1554"/>
        <v>-</v>
      </c>
      <c r="KH215" s="19" t="str">
        <f t="shared" ca="1" si="1554"/>
        <v>-</v>
      </c>
      <c r="KI215" s="5" t="b">
        <f t="array" aca="1" ref="KI215" ca="1">IF(OR(KJ215:KP215&lt;&gt;"-"),TRUE,"-")</f>
        <v>1</v>
      </c>
      <c r="KJ215" s="19">
        <f t="shared" ca="1" si="1611"/>
        <v>0</v>
      </c>
      <c r="KK215" s="19" t="str">
        <f t="shared" ca="1" si="1611"/>
        <v>-</v>
      </c>
      <c r="KL215" s="19">
        <f t="shared" ca="1" si="1611"/>
        <v>999999</v>
      </c>
      <c r="KM215" s="19">
        <f t="shared" ca="1" si="1611"/>
        <v>999999</v>
      </c>
      <c r="KN215" s="19">
        <f t="shared" ca="1" si="1611"/>
        <v>999999</v>
      </c>
      <c r="KO215" s="19">
        <f t="shared" ca="1" si="1611"/>
        <v>999999</v>
      </c>
      <c r="KP215" s="19">
        <f t="shared" ca="1" si="1611"/>
        <v>999999</v>
      </c>
      <c r="KQ215" s="19" t="str">
        <f t="shared" ca="1" si="1611"/>
        <v>-</v>
      </c>
      <c r="KR215" s="19" t="str">
        <f t="shared" ca="1" si="1611"/>
        <v>-</v>
      </c>
      <c r="KS215" s="19" t="str">
        <f t="shared" ca="1" si="1611"/>
        <v>-</v>
      </c>
      <c r="KT215" s="19" t="b">
        <f t="shared" ca="1" si="1556"/>
        <v>1</v>
      </c>
      <c r="KU215" s="19">
        <f t="shared" ca="1" si="1556"/>
        <v>0</v>
      </c>
      <c r="KV215" s="5" t="str">
        <f t="shared" ca="1" si="1557"/>
        <v>-</v>
      </c>
      <c r="KW215" s="5" t="str">
        <f t="shared" ca="1" si="1557"/>
        <v>-</v>
      </c>
      <c r="KX215" s="5" t="str">
        <f t="shared" ca="1" si="1557"/>
        <v>-</v>
      </c>
      <c r="KY215" s="5" t="str">
        <f t="shared" ca="1" si="1557"/>
        <v>-</v>
      </c>
      <c r="KZ215" s="19" t="str">
        <f t="shared" ca="1" si="1558"/>
        <v>-</v>
      </c>
      <c r="LA215" s="19" t="str">
        <f t="shared" ca="1" si="1558"/>
        <v>-</v>
      </c>
      <c r="LB215" s="19" t="str">
        <f t="shared" ca="1" si="1558"/>
        <v>-</v>
      </c>
      <c r="LC215" s="19" t="str">
        <f t="shared" ca="1" si="1558"/>
        <v>-</v>
      </c>
      <c r="LD215" s="19" t="str">
        <f t="shared" ca="1" si="1558"/>
        <v>-</v>
      </c>
      <c r="LE215" s="19" t="str">
        <f t="shared" ca="1" si="1558"/>
        <v>-</v>
      </c>
      <c r="LF215" s="19" t="str">
        <f t="shared" ca="1" si="1558"/>
        <v>-</v>
      </c>
      <c r="LG215" s="5" t="str">
        <f t="shared" ca="1" si="1559"/>
        <v>-</v>
      </c>
      <c r="LH215" s="5">
        <f t="shared" ca="1" si="1559"/>
        <v>500</v>
      </c>
      <c r="LI215" s="5">
        <f t="shared" ca="1" si="1559"/>
        <v>500</v>
      </c>
      <c r="LJ215" s="5" t="str">
        <f t="shared" ca="1" si="1559"/>
        <v>-</v>
      </c>
      <c r="LK215" s="5" cm="1">
        <f t="array" aca="1" ref="LK215" ca="1">INDEX(i.meatgrid,$Q215,LK$7)</f>
        <v>1092</v>
      </c>
      <c r="LL215" s="5" t="str">
        <f t="shared" ca="1" si="1559"/>
        <v>-</v>
      </c>
      <c r="LM215" s="5">
        <f t="shared" ca="1" si="1560"/>
        <v>1</v>
      </c>
      <c r="LN215" s="9"/>
      <c r="LO215" s="19">
        <f t="shared" ca="1" si="1558"/>
        <v>70</v>
      </c>
      <c r="LP215" s="19">
        <f t="shared" ca="1" si="1561"/>
        <v>50</v>
      </c>
      <c r="LQ215" s="19">
        <f t="shared" ca="1" si="1561"/>
        <v>80</v>
      </c>
      <c r="LR215" s="19">
        <f t="shared" ca="1" si="1561"/>
        <v>50</v>
      </c>
      <c r="LS215" s="5" t="b" cm="1">
        <f t="array" aca="1" ref="LS215" ca="1">INDEX(i.meatgrid,$Q215,LS$7)</f>
        <v>1</v>
      </c>
      <c r="LT215" s="5" t="b" cm="1">
        <f t="array" aca="1" ref="LT215" ca="1">INDEX(i.meatgrid,$Q215,LT$7)</f>
        <v>0</v>
      </c>
      <c r="LU215" s="5" t="str" cm="1">
        <f t="array" aca="1" ref="LU215" ca="1">INDEX(i.meatgrid,$Q215,LU$7)</f>
        <v>-</v>
      </c>
      <c r="LV215" s="5" t="str" cm="1">
        <f t="array" aca="1" ref="LV215" ca="1">INDEX(i.meatgrid,$Q215,LV$7)</f>
        <v>-</v>
      </c>
      <c r="LW215" s="5">
        <f t="shared" si="1562"/>
        <v>1</v>
      </c>
      <c r="LX215" s="5">
        <f t="shared" si="1563"/>
        <v>1</v>
      </c>
      <c r="LY215" s="5" cm="1">
        <f t="array" aca="1" ref="LY215" ca="1">INDEX(i.meatgrid,$Q215,LY$7)</f>
        <v>0</v>
      </c>
      <c r="LZ215" s="5" cm="1">
        <f t="array" aca="1" ref="LZ215" ca="1">INDEX(i.meatgrid,$Q215,LZ$7)</f>
        <v>0</v>
      </c>
      <c r="MA215" s="5" cm="1">
        <f t="array" aca="1" ref="MA215" ca="1">INDEX(i.meatgrid,$Q215,MA$7)</f>
        <v>0</v>
      </c>
      <c r="MB215" s="5" cm="1">
        <f t="array" aca="1" ref="MB215" ca="1">INDEX(i.meatgrid,$Q215,MB$7)</f>
        <v>0</v>
      </c>
      <c r="MC215" s="5" cm="1">
        <f t="array" aca="1" ref="MC215" ca="1">INDEX(i.meatgrid,$Q215,MC$7)</f>
        <v>0</v>
      </c>
      <c r="MD215" s="5" cm="1">
        <f t="array" aca="1" ref="MD215" ca="1">INDEX(i.meatgrid,$Q215,MD$7)</f>
        <v>1</v>
      </c>
      <c r="ME215" s="5" cm="1">
        <f t="array" aca="1" ref="ME215" ca="1">INDEX(i.meatgrid,$Q215,ME$7)</f>
        <v>1</v>
      </c>
      <c r="MF215" s="5" cm="1">
        <f t="array" aca="1" ref="MF215" ca="1">INDEX(i.meatgrid,$Q215,MF$7)</f>
        <v>1</v>
      </c>
      <c r="MG215" s="5">
        <f t="shared" si="1564"/>
        <v>1</v>
      </c>
      <c r="MH215" s="9"/>
      <c r="MI215" s="19" t="b">
        <f t="shared" ref="MI215:MX217" ca="1" si="1622">OFFSET(MI$5,$B215,0)</f>
        <v>0</v>
      </c>
      <c r="MJ215" s="19" t="b">
        <f t="shared" ca="1" si="1622"/>
        <v>0</v>
      </c>
      <c r="MK215" s="19">
        <f t="shared" ca="1" si="1622"/>
        <v>1</v>
      </c>
      <c r="ML215" s="19">
        <f t="shared" ca="1" si="1622"/>
        <v>0.75</v>
      </c>
      <c r="MM215" s="19">
        <f t="shared" ca="1" si="1622"/>
        <v>0.75</v>
      </c>
      <c r="MN215" s="19">
        <f t="shared" ca="1" si="1622"/>
        <v>0.8</v>
      </c>
      <c r="MO215" s="19">
        <f t="shared" ca="1" si="1622"/>
        <v>0.82499999999999996</v>
      </c>
      <c r="MP215" s="19">
        <f t="shared" ca="1" si="1622"/>
        <v>0.875</v>
      </c>
      <c r="MQ215" s="19">
        <f t="shared" ca="1" si="1622"/>
        <v>0.9</v>
      </c>
      <c r="MR215" s="19">
        <f t="shared" ca="1" si="1622"/>
        <v>1</v>
      </c>
      <c r="MS215" s="19">
        <f t="shared" ca="1" si="1622"/>
        <v>0.875</v>
      </c>
      <c r="MT215" s="19" t="b">
        <f t="shared" ca="1" si="1622"/>
        <v>1</v>
      </c>
      <c r="MU215" s="19">
        <f t="shared" ca="1" si="1622"/>
        <v>74.989999999999995</v>
      </c>
      <c r="MV215" s="19" t="str">
        <f t="shared" ca="1" si="1622"/>
        <v>-</v>
      </c>
      <c r="MW215" s="19" t="str">
        <f t="shared" ca="1" si="1622"/>
        <v>-</v>
      </c>
      <c r="MX215" s="19" t="str">
        <f t="shared" ca="1" si="1622"/>
        <v>-</v>
      </c>
      <c r="MY215" s="19" t="str">
        <f t="shared" ca="1" si="1612"/>
        <v>-</v>
      </c>
      <c r="MZ215" s="19" t="str">
        <f t="shared" ca="1" si="1612"/>
        <v>-</v>
      </c>
      <c r="NA215" s="19" t="str">
        <f t="shared" ca="1" si="1612"/>
        <v>-</v>
      </c>
      <c r="NB215" s="19" t="str">
        <f t="shared" ca="1" si="1573"/>
        <v>-</v>
      </c>
      <c r="NC215" s="19">
        <f t="shared" ca="1" si="1573"/>
        <v>36.99</v>
      </c>
      <c r="ND215" s="19">
        <f t="shared" ca="1" si="1573"/>
        <v>36.99</v>
      </c>
      <c r="NE215" s="19" t="str">
        <f t="shared" ca="1" si="1573"/>
        <v>-</v>
      </c>
      <c r="NF215" s="19" t="str">
        <f t="shared" ca="1" si="1573"/>
        <v>-</v>
      </c>
      <c r="NG215" s="19" t="str">
        <f t="shared" ca="1" si="1573"/>
        <v>-</v>
      </c>
      <c r="NH215" s="19" t="str">
        <f t="shared" ca="1" si="1573"/>
        <v>-</v>
      </c>
      <c r="NI215" s="19" t="str">
        <f t="shared" ca="1" si="1573"/>
        <v>-</v>
      </c>
      <c r="NJ215" s="19">
        <f t="shared" ca="1" si="1573"/>
        <v>49.99</v>
      </c>
      <c r="NK215" s="19">
        <f t="shared" ca="1" si="1573"/>
        <v>49.99</v>
      </c>
      <c r="NL215" s="19">
        <f t="shared" ca="1" si="1573"/>
        <v>49.99</v>
      </c>
      <c r="NM215" s="19">
        <f t="shared" ca="1" si="1573"/>
        <v>49.99</v>
      </c>
      <c r="NN215" s="19">
        <f t="shared" ca="1" si="1573"/>
        <v>49.99</v>
      </c>
      <c r="NO215" s="19">
        <f t="shared" ca="1" si="1573"/>
        <v>49.99</v>
      </c>
      <c r="NP215" s="19">
        <f t="shared" ca="1" si="1573"/>
        <v>49.99</v>
      </c>
      <c r="NQ215" s="19">
        <f t="shared" ca="1" si="1573"/>
        <v>49.99</v>
      </c>
      <c r="NR215" s="19">
        <f t="shared" ca="1" si="1605"/>
        <v>412.99</v>
      </c>
      <c r="NS215" s="19">
        <f t="shared" ca="1" si="1605"/>
        <v>412.99</v>
      </c>
      <c r="NT215" s="19" t="str">
        <f t="shared" ca="1" si="1605"/>
        <v>-</v>
      </c>
      <c r="NU215" s="19" t="str">
        <f t="shared" ca="1" si="1605"/>
        <v>-</v>
      </c>
      <c r="NV215" s="19" t="str">
        <f t="shared" ca="1" si="1605"/>
        <v>-</v>
      </c>
      <c r="NW215" s="19" t="str">
        <f t="shared" ca="1" si="1605"/>
        <v>-</v>
      </c>
      <c r="NX215" s="19" t="str">
        <f t="shared" ca="1" si="1605"/>
        <v>-</v>
      </c>
      <c r="NY215" s="19">
        <f t="shared" ca="1" si="1605"/>
        <v>6.8900000000000006</v>
      </c>
      <c r="NZ215" s="19">
        <f t="shared" ca="1" si="1605"/>
        <v>6.8900000000000006</v>
      </c>
      <c r="OA215" s="19">
        <f t="shared" ca="1" si="1605"/>
        <v>6.8900000000000006</v>
      </c>
      <c r="OB215" s="19">
        <f t="shared" ca="1" si="1605"/>
        <v>6.8900000000000006</v>
      </c>
      <c r="OC215" s="19">
        <f t="shared" ca="1" si="1605"/>
        <v>6.8900000000000006</v>
      </c>
      <c r="OD215" s="19">
        <f t="shared" ca="1" si="1605"/>
        <v>6.8900000000000006</v>
      </c>
      <c r="OE215" s="19">
        <f t="shared" ca="1" si="1605"/>
        <v>6.8900000000000006</v>
      </c>
      <c r="OF215" s="19">
        <f t="shared" ca="1" si="1605"/>
        <v>6.8900000000000006</v>
      </c>
      <c r="OG215" s="19">
        <f t="shared" ca="1" si="1605"/>
        <v>346.99</v>
      </c>
      <c r="OH215" s="19">
        <f t="shared" ca="1" si="1575"/>
        <v>346.99</v>
      </c>
      <c r="OI215" s="19" t="str">
        <f t="shared" ca="1" si="1575"/>
        <v>-</v>
      </c>
      <c r="OJ215" s="19" t="str">
        <f t="shared" ca="1" si="1575"/>
        <v>-</v>
      </c>
      <c r="OK215" s="19" t="str">
        <f t="shared" ca="1" si="1575"/>
        <v>-</v>
      </c>
      <c r="OL215" s="19" t="str">
        <f t="shared" ca="1" si="1575"/>
        <v>-</v>
      </c>
      <c r="OM215" s="19" t="str">
        <f t="shared" ca="1" si="1575"/>
        <v>-</v>
      </c>
      <c r="ON215" s="19">
        <f t="shared" ca="1" si="1575"/>
        <v>0</v>
      </c>
      <c r="OO215" s="24">
        <v>0</v>
      </c>
    </row>
    <row r="216" spans="1:405" outlineLevel="1">
      <c r="A216" s="21">
        <f t="shared" si="158"/>
        <v>211</v>
      </c>
      <c r="B216" s="21">
        <f t="shared" si="1567"/>
        <v>19</v>
      </c>
      <c r="C216">
        <v>112</v>
      </c>
      <c r="D216" s="144" t="str">
        <f t="shared" ca="1" si="1512"/>
        <v>GSM</v>
      </c>
      <c r="E216" t="b">
        <v>0</v>
      </c>
      <c r="F216" t="b">
        <v>0</v>
      </c>
      <c r="G216" t="b">
        <f t="shared" si="1615"/>
        <v>0</v>
      </c>
      <c r="H216" s="237">
        <f t="shared" ca="1" si="1569"/>
        <v>2</v>
      </c>
      <c r="I216" s="237">
        <f t="shared" ca="1" si="1569"/>
        <v>1</v>
      </c>
      <c r="J216" s="237" t="str">
        <f t="shared" ca="1" si="1569"/>
        <v/>
      </c>
      <c r="K216" s="237">
        <f t="shared" ca="1" si="1569"/>
        <v>2</v>
      </c>
      <c r="L216" s="237">
        <f t="shared" ca="1" si="1569"/>
        <v>2</v>
      </c>
      <c r="M216" s="237">
        <f t="shared" ca="1" si="1569"/>
        <v>2</v>
      </c>
      <c r="N216" s="237">
        <f t="shared" ca="1" si="1569"/>
        <v>3</v>
      </c>
      <c r="O216" s="237">
        <f t="shared" ca="1" si="1570"/>
        <v>1</v>
      </c>
      <c r="P216" s="237">
        <f t="shared" ca="1" si="1570"/>
        <v>1</v>
      </c>
      <c r="Q216" s="237">
        <f t="shared" ca="1" si="1570"/>
        <v>7</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513"/>
        <v>2</v>
      </c>
      <c r="AH216" s="5">
        <f t="shared" ca="1" si="1513"/>
        <v>0</v>
      </c>
      <c r="AI216" s="5">
        <f t="shared" ca="1" si="1514"/>
        <v>1</v>
      </c>
      <c r="AJ216" s="218"/>
      <c r="AK216" s="218"/>
      <c r="AL216" s="366" t="str">
        <f ca="1">TEXT(LEFT(OFFSET(AL216,-1,0),5)+1,"00000")&amp;MID(OFFSET(AL216,-1,0),6,FIND(" ",OFFSET(AL216,-1,0),7)-5)
&amp; $D216           &amp; " Day"&amp;INDEX(i.DOY,$N216,1)              &amp; IF($IG216=0," FWM","")&amp;IF($IG216=1," MWM","")&amp;IF($IG216=5," Mat","")&amp;IF($IH216=TRUE,"&amp;BBT","    ")
&amp;INDEX(DataMaster!$B$98:$B$104,$Q216,0)    &amp;IF(JL216," SR"&amp;JM216,"")&amp; " WP"&amp;TEXT($LW216*100,"000p")           &amp; " MP"&amp;TEXT($LX216*100,"000p")           &amp; " GP"&amp;TEXT($MG216*100,"000p")
&amp; " (F"&amp;3+COUNTIF($CV216:$CY216,TRUE)&amp;3&amp;"N"&amp;$DM216&amp;$DN216&amp;")"</f>
        <v>00027 DSP_ashley_lw GSM Day204 MWM    Older Mutton SR12 WP100p MP075p GP100p (F33N11)</v>
      </c>
      <c r="AM216" s="9" t="str">
        <f ca="1">IF(COUNTIF(AL$5:AL216,AL216)=1,"-","Dup")</f>
        <v>-</v>
      </c>
      <c r="AN216" s="9"/>
      <c r="AO216" s="12" t="b">
        <v>1</v>
      </c>
      <c r="AP216" s="12" t="b">
        <v>1</v>
      </c>
      <c r="AQ216" s="12" t="b">
        <v>1</v>
      </c>
      <c r="AR216" s="12" t="b">
        <v>1</v>
      </c>
      <c r="AS216" s="12" t="b">
        <v>1</v>
      </c>
      <c r="AT216" s="12" t="b">
        <v>1</v>
      </c>
      <c r="AU216" s="12" t="b">
        <v>1</v>
      </c>
      <c r="AV216" s="12" t="b">
        <v>1</v>
      </c>
      <c r="AW216" s="9"/>
      <c r="AX216" s="5" t="b">
        <f t="shared" ca="1" si="1515"/>
        <v>0</v>
      </c>
      <c r="AY216" s="5" t="str">
        <f t="shared" ca="1" si="1515"/>
        <v>-</v>
      </c>
      <c r="AZ216" s="5" t="b">
        <f t="shared" ca="1" si="1515"/>
        <v>0</v>
      </c>
      <c r="BA216" s="5" t="b">
        <f t="shared" ca="1" si="1515"/>
        <v>1</v>
      </c>
      <c r="BB216" s="5" t="b">
        <f t="shared" ca="1" si="1515"/>
        <v>1</v>
      </c>
      <c r="BC216" s="144">
        <f t="shared" ca="1" si="1515"/>
        <v>0</v>
      </c>
      <c r="BD216" s="19" t="b">
        <f t="shared" ca="1" si="1516"/>
        <v>1</v>
      </c>
      <c r="BE216" s="9"/>
      <c r="BF216" s="5" t="str">
        <f t="shared" ca="1" si="1517"/>
        <v>-</v>
      </c>
      <c r="BG216" s="19" t="str">
        <f t="shared" ca="1" si="1518"/>
        <v>-</v>
      </c>
      <c r="BH216" s="19" t="str">
        <f t="shared" ca="1" si="1518"/>
        <v>-</v>
      </c>
      <c r="BI216" s="19" t="str">
        <f t="shared" ca="1" si="1518"/>
        <v>-</v>
      </c>
      <c r="BJ216" s="5" t="str">
        <f t="shared" ca="1" si="1519"/>
        <v>-</v>
      </c>
      <c r="BK216" s="19" t="str">
        <f t="shared" ca="1" si="1520"/>
        <v>-</v>
      </c>
      <c r="BL216" s="5" t="str">
        <f t="shared" ca="1" si="1521"/>
        <v>-</v>
      </c>
      <c r="BM216" s="19" t="str">
        <f t="shared" ca="1" si="1522"/>
        <v>-</v>
      </c>
      <c r="BN216" s="19" t="str">
        <f t="shared" ca="1" si="1522"/>
        <v>-</v>
      </c>
      <c r="BO216" s="19" t="str">
        <f t="shared" ca="1" si="1522"/>
        <v>-</v>
      </c>
      <c r="BP216" s="5" t="str">
        <f t="shared" ca="1" si="1523"/>
        <v>-</v>
      </c>
      <c r="BQ216" s="9"/>
      <c r="BR216" s="5" t="b">
        <f t="shared" ca="1" si="1524"/>
        <v>0</v>
      </c>
      <c r="BS216" s="5" t="str">
        <f t="shared" ca="1" si="1525"/>
        <v>-</v>
      </c>
      <c r="BT216" s="5" t="str">
        <f t="shared" ca="1" si="1526"/>
        <v>-</v>
      </c>
      <c r="BU216" s="5" t="str">
        <f t="shared" ca="1" si="1526"/>
        <v>-</v>
      </c>
      <c r="BV216" s="5" t="str">
        <f t="shared" ca="1" si="1526"/>
        <v>-</v>
      </c>
      <c r="BW216" s="5" t="str">
        <f t="shared" ca="1" si="1526"/>
        <v>-</v>
      </c>
      <c r="BX216" s="5" t="str">
        <f t="shared" ca="1" si="1526"/>
        <v>-</v>
      </c>
      <c r="BY216" s="5" t="str">
        <f t="shared" ca="1" si="1526"/>
        <v>-</v>
      </c>
      <c r="BZ216" s="5" t="str">
        <f t="shared" ca="1" si="1526"/>
        <v>-</v>
      </c>
      <c r="CA216" s="5" t="str">
        <f t="shared" ca="1" si="1526"/>
        <v>-</v>
      </c>
      <c r="CB216" s="9"/>
      <c r="CC216" s="237" t="b">
        <f t="shared" ca="1" si="1571"/>
        <v>1</v>
      </c>
      <c r="CD216" s="237" t="b">
        <f t="shared" ca="1" si="1571"/>
        <v>1</v>
      </c>
      <c r="CE216" s="237" t="b">
        <f t="shared" ca="1" si="1571"/>
        <v>1</v>
      </c>
      <c r="CF216" s="12">
        <v>203</v>
      </c>
      <c r="CG216" s="144" t="b">
        <f t="shared" ca="1" si="1616"/>
        <v>0</v>
      </c>
      <c r="CH216" s="12" t="s">
        <v>34</v>
      </c>
      <c r="CI216" s="19" t="str">
        <f t="shared" ca="1" si="1527"/>
        <v>-</v>
      </c>
      <c r="CJ216" s="19" t="str">
        <f t="shared" ca="1" si="1527"/>
        <v>-</v>
      </c>
      <c r="CK216" s="19" t="str">
        <f t="shared" ca="1" si="1527"/>
        <v>-</v>
      </c>
      <c r="CL216" s="19">
        <f t="shared" ca="1" si="1527"/>
        <v>1</v>
      </c>
      <c r="CM216" s="19">
        <f t="shared" ca="1" si="1527"/>
        <v>1</v>
      </c>
      <c r="CN216" s="9"/>
      <c r="CO216" s="444">
        <f t="shared" ca="1" si="1528"/>
        <v>652</v>
      </c>
      <c r="CP216" s="444">
        <f t="shared" ca="1" si="1528"/>
        <v>686</v>
      </c>
      <c r="CQ216" s="444">
        <f t="shared" ca="1" si="1528"/>
        <v>721</v>
      </c>
      <c r="CR216" s="152">
        <f t="shared" ca="1" si="1529"/>
        <v>378</v>
      </c>
      <c r="CS216" s="152">
        <f t="shared" ca="1" si="1529"/>
        <v>413</v>
      </c>
      <c r="CT216" s="152">
        <f t="shared" ca="1" si="1529"/>
        <v>448</v>
      </c>
      <c r="CU216" s="19" t="str">
        <f t="shared" ca="1" si="1595"/>
        <v>-</v>
      </c>
      <c r="CV216" s="19" t="str">
        <f t="shared" ca="1" si="1595"/>
        <v>-</v>
      </c>
      <c r="CW216" s="19" t="str">
        <f t="shared" ca="1" si="1595"/>
        <v>-</v>
      </c>
      <c r="CX216" s="19" t="str">
        <f t="shared" ca="1" si="1595"/>
        <v>-</v>
      </c>
      <c r="CY216" s="19" t="str">
        <f t="shared" ca="1" si="1595"/>
        <v>-</v>
      </c>
      <c r="CZ216" s="19" t="b">
        <f t="shared" ca="1" si="1595"/>
        <v>1</v>
      </c>
      <c r="DA216" s="19">
        <f t="shared" ca="1" si="1595"/>
        <v>0</v>
      </c>
      <c r="DB216" s="19">
        <f t="shared" ca="1" si="1595"/>
        <v>0</v>
      </c>
      <c r="DC216" s="19">
        <f t="shared" ca="1" si="1595"/>
        <v>0</v>
      </c>
      <c r="DD216" s="19">
        <f t="shared" ca="1" si="1595"/>
        <v>0</v>
      </c>
      <c r="DE216" s="19">
        <f t="shared" ca="1" si="1595"/>
        <v>0</v>
      </c>
      <c r="DF216" s="19">
        <f t="shared" ca="1" si="1595"/>
        <v>0</v>
      </c>
      <c r="DG216" s="19">
        <f t="shared" ca="1" si="1595"/>
        <v>0</v>
      </c>
      <c r="DH216" s="19">
        <f t="shared" ca="1" si="1595"/>
        <v>0</v>
      </c>
      <c r="DI216" s="19">
        <f t="shared" ca="1" si="1595"/>
        <v>0</v>
      </c>
      <c r="DJ216" s="19">
        <f t="shared" ref="DJ216" ca="1" si="1623">OFFSET(DJ$5,$B216,0)</f>
        <v>0</v>
      </c>
      <c r="DK216" s="19">
        <f t="shared" ca="1" si="1608"/>
        <v>0</v>
      </c>
      <c r="DL216" s="19">
        <f t="shared" ca="1" si="1608"/>
        <v>0</v>
      </c>
      <c r="DM216" s="19">
        <f t="shared" ca="1" si="1608"/>
        <v>1</v>
      </c>
      <c r="DN216" s="19">
        <f t="shared" ca="1" si="1608"/>
        <v>1</v>
      </c>
      <c r="DO216" s="19">
        <f t="shared" ca="1" si="1608"/>
        <v>0</v>
      </c>
      <c r="DP216" s="19" t="str">
        <f t="shared" ca="1" si="1608"/>
        <v>-</v>
      </c>
      <c r="DQ216" s="19" t="str">
        <f t="shared" ca="1" si="1608"/>
        <v>-</v>
      </c>
      <c r="DR216" s="19" t="str">
        <f t="shared" ca="1" si="1608"/>
        <v>-</v>
      </c>
      <c r="DS216" s="19" t="str">
        <f t="shared" ca="1" si="1608"/>
        <v>-</v>
      </c>
      <c r="DT216" s="19" t="str">
        <f t="shared" ca="1" si="1608"/>
        <v>-</v>
      </c>
      <c r="DU216" s="19">
        <f t="shared" ca="1" si="1608"/>
        <v>0</v>
      </c>
      <c r="DV216" s="19" t="str">
        <f t="shared" ca="1" si="1608"/>
        <v>-</v>
      </c>
      <c r="DW216" s="19" t="str">
        <f t="shared" ca="1" si="1608"/>
        <v>-</v>
      </c>
      <c r="DX216" s="19" t="str">
        <f t="shared" ca="1" si="1608"/>
        <v>-</v>
      </c>
      <c r="DY216" s="19" t="str">
        <f t="shared" ca="1" si="1608"/>
        <v>-</v>
      </c>
      <c r="DZ216" s="19" t="str">
        <f t="shared" ca="1" si="1608"/>
        <v>-</v>
      </c>
      <c r="EA216" s="19" t="str">
        <f t="shared" ca="1" si="1608"/>
        <v>-</v>
      </c>
      <c r="EB216" s="19" t="str">
        <f t="shared" ca="1" si="1608"/>
        <v>-</v>
      </c>
      <c r="EC216" s="19" t="str">
        <f t="shared" ca="1" si="1608"/>
        <v>-</v>
      </c>
      <c r="ED216" s="19">
        <f t="shared" ca="1" si="1608"/>
        <v>0</v>
      </c>
      <c r="EE216" s="444">
        <f t="shared" ca="1" si="1532"/>
        <v>0</v>
      </c>
      <c r="EF216" s="444">
        <f t="shared" ca="1" si="1532"/>
        <v>0</v>
      </c>
      <c r="EG216" s="124">
        <f t="shared" ca="1" si="1617"/>
        <v>0</v>
      </c>
      <c r="EH216" s="124">
        <f t="shared" ca="1" si="1617"/>
        <v>0</v>
      </c>
      <c r="EI216" s="124">
        <f t="shared" ca="1" si="1617"/>
        <v>0</v>
      </c>
      <c r="EJ216" s="124">
        <f t="shared" ca="1" si="1617"/>
        <v>0</v>
      </c>
      <c r="EK216" s="124">
        <f t="shared" ca="1" si="1617"/>
        <v>0</v>
      </c>
      <c r="EL216" s="124">
        <f t="shared" ca="1" si="1617"/>
        <v>0</v>
      </c>
      <c r="EM216" s="124">
        <f t="shared" ca="1" si="1617"/>
        <v>0</v>
      </c>
      <c r="EN216" s="124">
        <f t="shared" ca="1" si="1617"/>
        <v>0</v>
      </c>
      <c r="EO216" s="124">
        <f t="shared" ca="1" si="1617"/>
        <v>0</v>
      </c>
      <c r="EP216" s="124">
        <f t="shared" ca="1" si="1617"/>
        <v>0</v>
      </c>
      <c r="EQ216" s="124">
        <f t="shared" ca="1" si="1617"/>
        <v>0</v>
      </c>
      <c r="ER216" s="124">
        <f t="shared" ca="1" si="1617"/>
        <v>0</v>
      </c>
      <c r="ES216" s="124">
        <f t="shared" ca="1" si="1617"/>
        <v>0</v>
      </c>
      <c r="ET216" s="124">
        <f t="shared" ca="1" si="1617"/>
        <v>0</v>
      </c>
      <c r="EU216" s="124">
        <f t="shared" ca="1" si="1617"/>
        <v>0</v>
      </c>
      <c r="EV216" s="124">
        <f t="shared" ca="1" si="1617"/>
        <v>0</v>
      </c>
      <c r="EW216" s="124">
        <f t="shared" ca="1" si="1534"/>
        <v>0</v>
      </c>
      <c r="EX216" s="124">
        <f t="shared" ca="1" si="1534"/>
        <v>0</v>
      </c>
      <c r="EY216" s="554">
        <f t="shared" ca="1" si="1618"/>
        <v>0</v>
      </c>
      <c r="EZ216" s="554">
        <f t="shared" ca="1" si="1618"/>
        <v>0</v>
      </c>
      <c r="FA216" s="554">
        <f t="shared" ca="1" si="1618"/>
        <v>0</v>
      </c>
      <c r="FB216" s="125">
        <f t="shared" ca="1" si="1618"/>
        <v>0</v>
      </c>
      <c r="FC216" s="125">
        <f t="shared" ca="1" si="1618"/>
        <v>0</v>
      </c>
      <c r="FD216" s="125">
        <f t="shared" ca="1" si="1618"/>
        <v>0</v>
      </c>
      <c r="FE216" s="125">
        <f t="shared" ca="1" si="1618"/>
        <v>0</v>
      </c>
      <c r="FF216" s="125">
        <f t="shared" ca="1" si="1618"/>
        <v>0</v>
      </c>
      <c r="FG216" s="125">
        <f t="shared" ca="1" si="1618"/>
        <v>0</v>
      </c>
      <c r="FH216" s="125">
        <f t="shared" ca="1" si="1618"/>
        <v>0</v>
      </c>
      <c r="FI216" s="125">
        <f t="shared" ca="1" si="1618"/>
        <v>0</v>
      </c>
      <c r="FJ216" s="125">
        <f t="shared" ca="1" si="1618"/>
        <v>0</v>
      </c>
      <c r="FK216" s="125">
        <f t="shared" ca="1" si="1618"/>
        <v>0</v>
      </c>
      <c r="FL216" s="125">
        <f t="shared" ca="1" si="1618"/>
        <v>0</v>
      </c>
      <c r="FM216" s="125">
        <f t="shared" ca="1" si="1618"/>
        <v>0</v>
      </c>
      <c r="FN216" s="125">
        <f t="shared" ca="1" si="1618"/>
        <v>0</v>
      </c>
      <c r="FO216" s="124">
        <f t="shared" ca="1" si="1619"/>
        <v>0</v>
      </c>
      <c r="FP216" s="124">
        <f t="shared" ca="1" si="1619"/>
        <v>0</v>
      </c>
      <c r="FQ216" s="124">
        <f t="shared" ca="1" si="1619"/>
        <v>0</v>
      </c>
      <c r="FR216" s="124">
        <f t="shared" ca="1" si="1619"/>
        <v>0</v>
      </c>
      <c r="FS216" s="124">
        <f t="shared" ca="1" si="1619"/>
        <v>0</v>
      </c>
      <c r="FT216" s="124">
        <f t="shared" ca="1" si="1619"/>
        <v>0</v>
      </c>
      <c r="FU216" s="124">
        <f t="shared" ca="1" si="1619"/>
        <v>0</v>
      </c>
      <c r="FV216" s="124">
        <f t="shared" ca="1" si="1619"/>
        <v>0</v>
      </c>
      <c r="FW216" s="124">
        <f t="shared" ca="1" si="1619"/>
        <v>0</v>
      </c>
      <c r="FX216" s="124">
        <f t="shared" ca="1" si="1619"/>
        <v>0</v>
      </c>
      <c r="FY216" s="124">
        <f t="shared" ca="1" si="1619"/>
        <v>0</v>
      </c>
      <c r="FZ216" s="124">
        <f t="shared" ca="1" si="1619"/>
        <v>0</v>
      </c>
      <c r="GA216" s="124">
        <f t="shared" ca="1" si="1619"/>
        <v>0</v>
      </c>
      <c r="GB216" s="124">
        <f t="shared" ca="1" si="1619"/>
        <v>0</v>
      </c>
      <c r="GC216" s="124">
        <f t="shared" ca="1" si="1619"/>
        <v>0</v>
      </c>
      <c r="GD216" s="124">
        <f t="shared" ca="1" si="1619"/>
        <v>0</v>
      </c>
      <c r="GE216" s="124">
        <f t="shared" ca="1" si="1537"/>
        <v>0</v>
      </c>
      <c r="GF216" s="124">
        <f t="shared" ca="1" si="1537"/>
        <v>0</v>
      </c>
      <c r="GG216" s="554">
        <f t="shared" ca="1" si="1538"/>
        <v>0</v>
      </c>
      <c r="GH216" s="554">
        <f t="shared" ca="1" si="1538"/>
        <v>0</v>
      </c>
      <c r="GI216" s="554">
        <f t="shared" ca="1" si="1538"/>
        <v>0</v>
      </c>
      <c r="GJ216" s="125">
        <f t="shared" ca="1" si="1600"/>
        <v>0</v>
      </c>
      <c r="GK216" s="125">
        <f t="shared" ca="1" si="1600"/>
        <v>0</v>
      </c>
      <c r="GL216" s="125">
        <f t="shared" ca="1" si="1600"/>
        <v>0</v>
      </c>
      <c r="GM216" s="125">
        <f t="shared" ca="1" si="1600"/>
        <v>0</v>
      </c>
      <c r="GN216" s="125">
        <f t="shared" ca="1" si="1600"/>
        <v>0</v>
      </c>
      <c r="GO216" s="125">
        <f t="shared" ca="1" si="1600"/>
        <v>0</v>
      </c>
      <c r="GP216" s="125">
        <f t="shared" ca="1" si="1600"/>
        <v>0</v>
      </c>
      <c r="GQ216" s="125">
        <f t="shared" ca="1" si="1600"/>
        <v>0</v>
      </c>
      <c r="GR216" s="125">
        <f t="shared" ca="1" si="1600"/>
        <v>0</v>
      </c>
      <c r="GS216" s="125">
        <f t="shared" ca="1" si="1600"/>
        <v>0</v>
      </c>
      <c r="GT216" s="125">
        <f t="shared" ca="1" si="1600"/>
        <v>0</v>
      </c>
      <c r="GU216" s="125">
        <f t="shared" ca="1" si="1600"/>
        <v>0</v>
      </c>
      <c r="GV216" s="125">
        <f t="shared" ca="1" si="1600"/>
        <v>0</v>
      </c>
      <c r="GW216" s="124">
        <f t="shared" ca="1" si="1620"/>
        <v>0</v>
      </c>
      <c r="GX216" s="124">
        <f t="shared" ca="1" si="1620"/>
        <v>0</v>
      </c>
      <c r="GY216" s="124">
        <f t="shared" ca="1" si="1620"/>
        <v>0</v>
      </c>
      <c r="GZ216" s="124">
        <f t="shared" ca="1" si="1620"/>
        <v>0</v>
      </c>
      <c r="HA216" s="124">
        <f t="shared" ca="1" si="1620"/>
        <v>0</v>
      </c>
      <c r="HB216" s="124">
        <f t="shared" ca="1" si="1620"/>
        <v>0</v>
      </c>
      <c r="HC216" s="124">
        <f t="shared" ca="1" si="1620"/>
        <v>0</v>
      </c>
      <c r="HD216" s="124">
        <f t="shared" ca="1" si="1620"/>
        <v>0</v>
      </c>
      <c r="HE216" s="124">
        <f t="shared" ca="1" si="1620"/>
        <v>0</v>
      </c>
      <c r="HF216" s="124">
        <f t="shared" ca="1" si="1620"/>
        <v>0</v>
      </c>
      <c r="HG216" s="124">
        <f t="shared" ca="1" si="1620"/>
        <v>0</v>
      </c>
      <c r="HH216" s="124">
        <f t="shared" ca="1" si="1620"/>
        <v>0</v>
      </c>
      <c r="HI216" s="124">
        <f t="shared" ca="1" si="1620"/>
        <v>0</v>
      </c>
      <c r="HJ216" s="124">
        <f t="shared" ca="1" si="1620"/>
        <v>0</v>
      </c>
      <c r="HK216" s="124">
        <f t="shared" ca="1" si="1620"/>
        <v>0</v>
      </c>
      <c r="HL216" s="124">
        <f t="shared" ca="1" si="1620"/>
        <v>0</v>
      </c>
      <c r="HM216" s="124">
        <f t="shared" ca="1" si="1541"/>
        <v>0</v>
      </c>
      <c r="HN216" s="124">
        <f t="shared" ca="1" si="1541"/>
        <v>0</v>
      </c>
      <c r="HO216" s="554">
        <f t="shared" ca="1" si="1542"/>
        <v>0</v>
      </c>
      <c r="HP216" s="554">
        <f t="shared" ca="1" si="1542"/>
        <v>0</v>
      </c>
      <c r="HQ216" s="554">
        <f t="shared" ca="1" si="1542"/>
        <v>0</v>
      </c>
      <c r="HR216" s="125">
        <f t="shared" ca="1" si="1601"/>
        <v>0</v>
      </c>
      <c r="HS216" s="125">
        <f t="shared" ca="1" si="1601"/>
        <v>0</v>
      </c>
      <c r="HT216" s="125">
        <f t="shared" ca="1" si="1601"/>
        <v>0</v>
      </c>
      <c r="HU216" s="125">
        <f t="shared" ca="1" si="1601"/>
        <v>0</v>
      </c>
      <c r="HV216" s="125">
        <f t="shared" ca="1" si="1601"/>
        <v>0</v>
      </c>
      <c r="HW216" s="125">
        <f t="shared" ca="1" si="1601"/>
        <v>0</v>
      </c>
      <c r="HX216" s="125">
        <f t="shared" ca="1" si="1601"/>
        <v>0</v>
      </c>
      <c r="HY216" s="125">
        <f t="shared" ca="1" si="1601"/>
        <v>0</v>
      </c>
      <c r="HZ216" s="125">
        <f t="shared" ca="1" si="1601"/>
        <v>0</v>
      </c>
      <c r="IA216" s="125">
        <f t="shared" ca="1" si="1601"/>
        <v>0</v>
      </c>
      <c r="IB216" s="125">
        <f t="shared" ca="1" si="1601"/>
        <v>0</v>
      </c>
      <c r="IC216" s="125">
        <f t="shared" ca="1" si="1601"/>
        <v>0</v>
      </c>
      <c r="ID216" s="125">
        <f t="shared" ca="1" si="1601"/>
        <v>0</v>
      </c>
      <c r="IE216" s="5">
        <f t="shared" ca="1" si="1544"/>
        <v>67</v>
      </c>
      <c r="IF216" s="9"/>
      <c r="IG216" s="5">
        <f t="shared" ca="1" si="1545"/>
        <v>1</v>
      </c>
      <c r="IH216" s="5" t="b">
        <f t="shared" ca="1" si="1545"/>
        <v>0</v>
      </c>
      <c r="II216" s="19">
        <f t="shared" ca="1" si="1546"/>
        <v>0</v>
      </c>
      <c r="IJ216" s="5">
        <f t="shared" ca="1" si="1545"/>
        <v>55</v>
      </c>
      <c r="IK216" s="5" cm="1">
        <f t="array" ref="IK216">INDEX(i.pi_yatf,$X216+1,IK$7)</f>
        <v>1</v>
      </c>
      <c r="IL216" s="19">
        <f t="shared" ref="IL216:JI217" ca="1" si="1624">OFFSET(IL$5,$B216,0)</f>
        <v>0</v>
      </c>
      <c r="IM216" s="19">
        <f t="shared" ca="1" si="1624"/>
        <v>0</v>
      </c>
      <c r="IN216" s="19">
        <f t="shared" ca="1" si="1624"/>
        <v>0</v>
      </c>
      <c r="IO216" s="19">
        <f t="shared" ca="1" si="1624"/>
        <v>0</v>
      </c>
      <c r="IP216" s="19">
        <f t="shared" ca="1" si="1624"/>
        <v>0</v>
      </c>
      <c r="IQ216" s="19">
        <f t="shared" ca="1" si="1624"/>
        <v>0</v>
      </c>
      <c r="IR216" s="19">
        <f t="shared" ca="1" si="1624"/>
        <v>0</v>
      </c>
      <c r="IS216" s="19">
        <f t="shared" ca="1" si="1624"/>
        <v>0</v>
      </c>
      <c r="IT216" s="19">
        <f t="shared" ca="1" si="1624"/>
        <v>0</v>
      </c>
      <c r="IU216" s="19">
        <f t="shared" ca="1" si="1624"/>
        <v>0</v>
      </c>
      <c r="IV216" s="19">
        <f t="shared" ca="1" si="1624"/>
        <v>0</v>
      </c>
      <c r="IW216" s="19">
        <f t="shared" ca="1" si="1624"/>
        <v>0</v>
      </c>
      <c r="IX216" s="19">
        <f t="shared" ca="1" si="1624"/>
        <v>0</v>
      </c>
      <c r="IY216" s="19">
        <f t="shared" ca="1" si="1624"/>
        <v>0</v>
      </c>
      <c r="IZ216" s="19">
        <f t="shared" ca="1" si="1624"/>
        <v>0</v>
      </c>
      <c r="JA216" s="19">
        <f t="shared" ca="1" si="1624"/>
        <v>0</v>
      </c>
      <c r="JB216" s="19">
        <f t="shared" ca="1" si="1624"/>
        <v>0</v>
      </c>
      <c r="JC216" s="19">
        <f t="shared" ca="1" si="1624"/>
        <v>0</v>
      </c>
      <c r="JD216" s="19">
        <f t="shared" ca="1" si="1624"/>
        <v>0</v>
      </c>
      <c r="JE216" s="19">
        <f t="shared" ca="1" si="1624"/>
        <v>0</v>
      </c>
      <c r="JF216" s="19">
        <f t="shared" ca="1" si="1624"/>
        <v>0</v>
      </c>
      <c r="JG216" s="19">
        <f t="shared" ca="1" si="1624"/>
        <v>1</v>
      </c>
      <c r="JH216" s="19">
        <f t="shared" ca="1" si="1624"/>
        <v>0</v>
      </c>
      <c r="JI216" s="19">
        <f t="shared" ca="1" si="1624"/>
        <v>1</v>
      </c>
      <c r="JJ216" s="9"/>
      <c r="JK216" s="5" t="b">
        <f t="shared" ca="1" si="1548"/>
        <v>0</v>
      </c>
      <c r="JL216" s="477" t="b">
        <v>1</v>
      </c>
      <c r="JM216" s="477">
        <v>12</v>
      </c>
      <c r="JN216" s="5" t="b">
        <f t="shared" ca="1" si="1549"/>
        <v>0</v>
      </c>
      <c r="JO216" s="5" t="b">
        <f t="shared" ca="1" si="1549"/>
        <v>0</v>
      </c>
      <c r="JP216" s="5" t="b">
        <f t="shared" ca="1" si="1549"/>
        <v>1</v>
      </c>
      <c r="JQ216" s="144">
        <f t="shared" ca="1" si="1550"/>
        <v>1</v>
      </c>
      <c r="JR216" s="144">
        <f t="shared" ca="1" si="1550"/>
        <v>1</v>
      </c>
      <c r="JS216" s="5" t="b">
        <f t="shared" ca="1" si="1551"/>
        <v>0</v>
      </c>
      <c r="JT216" s="5" t="b">
        <f t="shared" ca="1" si="1551"/>
        <v>1</v>
      </c>
      <c r="JU216" s="5" t="b">
        <f t="shared" ca="1" si="1551"/>
        <v>1</v>
      </c>
      <c r="JV216" s="5" t="b">
        <f t="shared" ca="1" si="1551"/>
        <v>0</v>
      </c>
      <c r="JW216" s="5">
        <f t="shared" ca="1" si="1552"/>
        <v>1</v>
      </c>
      <c r="JX216" s="5">
        <f t="shared" ca="1" si="1552"/>
        <v>0</v>
      </c>
      <c r="JY216" s="5" t="b">
        <f t="shared" ca="1" si="1553"/>
        <v>0</v>
      </c>
      <c r="JZ216" s="5" t="str" cm="1">
        <f t="array" aca="1" ref="JZ216" ca="1">IF(OR(KA216:KH216&lt;&gt;"-"),TRUE,"-")</f>
        <v>-</v>
      </c>
      <c r="KA216" s="19" t="str">
        <f t="shared" ca="1" si="1554"/>
        <v>-</v>
      </c>
      <c r="KB216" s="19" t="str">
        <f t="shared" ca="1" si="1554"/>
        <v>-</v>
      </c>
      <c r="KC216" s="19" t="str">
        <f t="shared" ca="1" si="1554"/>
        <v>-</v>
      </c>
      <c r="KD216" s="19" t="str">
        <f t="shared" ca="1" si="1554"/>
        <v>-</v>
      </c>
      <c r="KE216" s="19" t="str">
        <f t="shared" ca="1" si="1554"/>
        <v>-</v>
      </c>
      <c r="KF216" s="19" t="str">
        <f t="shared" ca="1" si="1554"/>
        <v>-</v>
      </c>
      <c r="KG216" s="19" t="str">
        <f t="shared" ca="1" si="1554"/>
        <v>-</v>
      </c>
      <c r="KH216" s="19" t="str">
        <f t="shared" ca="1" si="1554"/>
        <v>-</v>
      </c>
      <c r="KI216" s="5" t="b">
        <f t="array" aca="1" ref="KI216" ca="1">IF(OR(KJ216:KP216&lt;&gt;"-"),TRUE,"-")</f>
        <v>1</v>
      </c>
      <c r="KJ216" s="19">
        <f t="shared" ca="1" si="1611"/>
        <v>0</v>
      </c>
      <c r="KK216" s="19" t="str">
        <f t="shared" ca="1" si="1611"/>
        <v>-</v>
      </c>
      <c r="KL216" s="19">
        <f t="shared" ca="1" si="1611"/>
        <v>999999</v>
      </c>
      <c r="KM216" s="19">
        <f t="shared" ca="1" si="1611"/>
        <v>999999</v>
      </c>
      <c r="KN216" s="19">
        <f t="shared" ca="1" si="1611"/>
        <v>999999</v>
      </c>
      <c r="KO216" s="19">
        <f t="shared" ca="1" si="1611"/>
        <v>999999</v>
      </c>
      <c r="KP216" s="19">
        <f t="shared" ca="1" si="1611"/>
        <v>999999</v>
      </c>
      <c r="KQ216" s="19" t="str">
        <f t="shared" ca="1" si="1611"/>
        <v>-</v>
      </c>
      <c r="KR216" s="19" t="str">
        <f t="shared" ca="1" si="1611"/>
        <v>-</v>
      </c>
      <c r="KS216" s="19" t="str">
        <f t="shared" ca="1" si="1611"/>
        <v>-</v>
      </c>
      <c r="KT216" s="19" t="b">
        <f t="shared" ca="1" si="1556"/>
        <v>1</v>
      </c>
      <c r="KU216" s="19">
        <f t="shared" ca="1" si="1556"/>
        <v>0</v>
      </c>
      <c r="KV216" s="5" t="str">
        <f t="shared" ca="1" si="1557"/>
        <v>-</v>
      </c>
      <c r="KW216" s="5" t="str">
        <f t="shared" ca="1" si="1557"/>
        <v>-</v>
      </c>
      <c r="KX216" s="5" t="str">
        <f t="shared" ca="1" si="1557"/>
        <v>-</v>
      </c>
      <c r="KY216" s="5" t="str">
        <f t="shared" ca="1" si="1557"/>
        <v>-</v>
      </c>
      <c r="KZ216" s="19" t="str">
        <f t="shared" ca="1" si="1558"/>
        <v>-</v>
      </c>
      <c r="LA216" s="19" t="str">
        <f t="shared" ca="1" si="1558"/>
        <v>-</v>
      </c>
      <c r="LB216" s="19" t="str">
        <f t="shared" ca="1" si="1558"/>
        <v>-</v>
      </c>
      <c r="LC216" s="19" t="str">
        <f t="shared" ca="1" si="1558"/>
        <v>-</v>
      </c>
      <c r="LD216" s="19" t="str">
        <f t="shared" ca="1" si="1558"/>
        <v>-</v>
      </c>
      <c r="LE216" s="19" t="str">
        <f t="shared" ca="1" si="1558"/>
        <v>-</v>
      </c>
      <c r="LF216" s="19" t="str">
        <f t="shared" ca="1" si="1558"/>
        <v>-</v>
      </c>
      <c r="LG216" s="5" t="str">
        <f t="shared" ca="1" si="1559"/>
        <v>-</v>
      </c>
      <c r="LH216" s="5">
        <f t="shared" ca="1" si="1559"/>
        <v>500</v>
      </c>
      <c r="LI216" s="5">
        <f t="shared" ca="1" si="1559"/>
        <v>500</v>
      </c>
      <c r="LJ216" s="5" t="str">
        <f t="shared" ca="1" si="1559"/>
        <v>-</v>
      </c>
      <c r="LK216" s="5" cm="1">
        <f t="array" aca="1" ref="LK216" ca="1">INDEX(i.meatgrid,$Q216,LK$7)</f>
        <v>1092</v>
      </c>
      <c r="LL216" s="5" t="str">
        <f t="shared" ca="1" si="1559"/>
        <v>-</v>
      </c>
      <c r="LM216" s="5">
        <f t="shared" ca="1" si="1560"/>
        <v>1</v>
      </c>
      <c r="LN216" s="9"/>
      <c r="LO216" s="19">
        <f t="shared" ca="1" si="1558"/>
        <v>70</v>
      </c>
      <c r="LP216" s="19">
        <f t="shared" ca="1" si="1561"/>
        <v>50</v>
      </c>
      <c r="LQ216" s="19">
        <f t="shared" ca="1" si="1561"/>
        <v>80</v>
      </c>
      <c r="LR216" s="19">
        <f t="shared" ca="1" si="1561"/>
        <v>50</v>
      </c>
      <c r="LS216" s="5" t="b" cm="1">
        <f t="array" aca="1" ref="LS216" ca="1">INDEX(i.meatgrid,$Q216,LS$7)</f>
        <v>1</v>
      </c>
      <c r="LT216" s="5" t="b" cm="1">
        <f t="array" aca="1" ref="LT216" ca="1">INDEX(i.meatgrid,$Q216,LT$7)</f>
        <v>0</v>
      </c>
      <c r="LU216" s="5" t="str" cm="1">
        <f t="array" aca="1" ref="LU216" ca="1">INDEX(i.meatgrid,$Q216,LU$7)</f>
        <v>-</v>
      </c>
      <c r="LV216" s="5" t="str" cm="1">
        <f t="array" aca="1" ref="LV216" ca="1">INDEX(i.meatgrid,$Q216,LV$7)</f>
        <v>-</v>
      </c>
      <c r="LW216" s="5">
        <f t="shared" si="1562"/>
        <v>1</v>
      </c>
      <c r="LX216" s="5">
        <f t="shared" si="1563"/>
        <v>0.75</v>
      </c>
      <c r="LY216" s="5" cm="1">
        <f t="array" aca="1" ref="LY216" ca="1">INDEX(i.meatgrid,$Q216,LY$7)</f>
        <v>0</v>
      </c>
      <c r="LZ216" s="5" cm="1">
        <f t="array" aca="1" ref="LZ216" ca="1">INDEX(i.meatgrid,$Q216,LZ$7)</f>
        <v>0</v>
      </c>
      <c r="MA216" s="5" cm="1">
        <f t="array" aca="1" ref="MA216" ca="1">INDEX(i.meatgrid,$Q216,MA$7)</f>
        <v>0</v>
      </c>
      <c r="MB216" s="5" cm="1">
        <f t="array" aca="1" ref="MB216" ca="1">INDEX(i.meatgrid,$Q216,MB$7)</f>
        <v>0</v>
      </c>
      <c r="MC216" s="5" cm="1">
        <f t="array" aca="1" ref="MC216" ca="1">INDEX(i.meatgrid,$Q216,MC$7)</f>
        <v>0</v>
      </c>
      <c r="MD216" s="5" cm="1">
        <f t="array" aca="1" ref="MD216" ca="1">INDEX(i.meatgrid,$Q216,MD$7)</f>
        <v>1</v>
      </c>
      <c r="ME216" s="5" cm="1">
        <f t="array" aca="1" ref="ME216" ca="1">INDEX(i.meatgrid,$Q216,ME$7)</f>
        <v>1</v>
      </c>
      <c r="MF216" s="5" cm="1">
        <f t="array" aca="1" ref="MF216" ca="1">INDEX(i.meatgrid,$Q216,MF$7)</f>
        <v>1</v>
      </c>
      <c r="MG216" s="5">
        <f t="shared" si="1564"/>
        <v>1</v>
      </c>
      <c r="MH216" s="9"/>
      <c r="MI216" s="19" t="b">
        <f t="shared" ca="1" si="1622"/>
        <v>0</v>
      </c>
      <c r="MJ216" s="19" t="b">
        <f t="shared" ca="1" si="1622"/>
        <v>0</v>
      </c>
      <c r="MK216" s="19">
        <f t="shared" ca="1" si="1622"/>
        <v>1</v>
      </c>
      <c r="ML216" s="19">
        <f t="shared" ca="1" si="1622"/>
        <v>0.75</v>
      </c>
      <c r="MM216" s="19">
        <f t="shared" ca="1" si="1622"/>
        <v>0.75</v>
      </c>
      <c r="MN216" s="19">
        <f t="shared" ca="1" si="1622"/>
        <v>0.8</v>
      </c>
      <c r="MO216" s="19">
        <f t="shared" ca="1" si="1622"/>
        <v>0.82499999999999996</v>
      </c>
      <c r="MP216" s="19">
        <f t="shared" ca="1" si="1622"/>
        <v>0.875</v>
      </c>
      <c r="MQ216" s="19">
        <f t="shared" ca="1" si="1622"/>
        <v>0.9</v>
      </c>
      <c r="MR216" s="19">
        <f t="shared" ca="1" si="1622"/>
        <v>1</v>
      </c>
      <c r="MS216" s="19">
        <f t="shared" ca="1" si="1622"/>
        <v>0.875</v>
      </c>
      <c r="MT216" s="19" t="b">
        <f t="shared" ca="1" si="1622"/>
        <v>1</v>
      </c>
      <c r="MU216" s="19">
        <f t="shared" ca="1" si="1622"/>
        <v>74.989999999999995</v>
      </c>
      <c r="MV216" s="19" t="str">
        <f t="shared" ca="1" si="1622"/>
        <v>-</v>
      </c>
      <c r="MW216" s="19" t="str">
        <f t="shared" ca="1" si="1622"/>
        <v>-</v>
      </c>
      <c r="MX216" s="19" t="str">
        <f t="shared" ca="1" si="1622"/>
        <v>-</v>
      </c>
      <c r="MY216" s="19" t="str">
        <f t="shared" ca="1" si="1612"/>
        <v>-</v>
      </c>
      <c r="MZ216" s="19" t="str">
        <f t="shared" ca="1" si="1612"/>
        <v>-</v>
      </c>
      <c r="NA216" s="19" t="str">
        <f t="shared" ca="1" si="1612"/>
        <v>-</v>
      </c>
      <c r="NB216" s="19" t="str">
        <f t="shared" ca="1" si="1612"/>
        <v>-</v>
      </c>
      <c r="NC216" s="19">
        <f t="shared" ca="1" si="1612"/>
        <v>36.99</v>
      </c>
      <c r="ND216" s="19">
        <f t="shared" ca="1" si="1612"/>
        <v>36.99</v>
      </c>
      <c r="NE216" s="19" t="str">
        <f t="shared" ca="1" si="1612"/>
        <v>-</v>
      </c>
      <c r="NF216" s="19" t="str">
        <f t="shared" ca="1" si="1612"/>
        <v>-</v>
      </c>
      <c r="NG216" s="19" t="str">
        <f t="shared" ca="1" si="1612"/>
        <v>-</v>
      </c>
      <c r="NH216" s="19" t="str">
        <f t="shared" ca="1" si="1612"/>
        <v>-</v>
      </c>
      <c r="NI216" s="19" t="str">
        <f t="shared" ca="1" si="1612"/>
        <v>-</v>
      </c>
      <c r="NJ216" s="19">
        <f t="shared" ca="1" si="1612"/>
        <v>49.99</v>
      </c>
      <c r="NK216" s="19">
        <f t="shared" ca="1" si="1612"/>
        <v>49.99</v>
      </c>
      <c r="NL216" s="19">
        <f t="shared" ca="1" si="1612"/>
        <v>49.99</v>
      </c>
      <c r="NM216" s="19">
        <f t="shared" ca="1" si="1612"/>
        <v>49.99</v>
      </c>
      <c r="NN216" s="19">
        <f t="shared" ca="1" si="1612"/>
        <v>49.99</v>
      </c>
      <c r="NO216" s="19">
        <f t="shared" ca="1" si="1573"/>
        <v>49.99</v>
      </c>
      <c r="NP216" s="19">
        <f t="shared" ca="1" si="1573"/>
        <v>49.99</v>
      </c>
      <c r="NQ216" s="19">
        <f t="shared" ca="1" si="1573"/>
        <v>49.99</v>
      </c>
      <c r="NR216" s="19">
        <f t="shared" ca="1" si="1605"/>
        <v>412.99</v>
      </c>
      <c r="NS216" s="19">
        <f t="shared" ca="1" si="1605"/>
        <v>412.99</v>
      </c>
      <c r="NT216" s="19" t="str">
        <f t="shared" ca="1" si="1605"/>
        <v>-</v>
      </c>
      <c r="NU216" s="19" t="str">
        <f t="shared" ca="1" si="1605"/>
        <v>-</v>
      </c>
      <c r="NV216" s="19" t="str">
        <f t="shared" ca="1" si="1605"/>
        <v>-</v>
      </c>
      <c r="NW216" s="19" t="str">
        <f t="shared" ca="1" si="1605"/>
        <v>-</v>
      </c>
      <c r="NX216" s="19" t="str">
        <f t="shared" ca="1" si="1605"/>
        <v>-</v>
      </c>
      <c r="NY216" s="19">
        <f t="shared" ca="1" si="1605"/>
        <v>6.8900000000000006</v>
      </c>
      <c r="NZ216" s="19">
        <f t="shared" ca="1" si="1605"/>
        <v>6.8900000000000006</v>
      </c>
      <c r="OA216" s="19">
        <f t="shared" ca="1" si="1605"/>
        <v>6.8900000000000006</v>
      </c>
      <c r="OB216" s="19">
        <f t="shared" ca="1" si="1605"/>
        <v>6.8900000000000006</v>
      </c>
      <c r="OC216" s="19">
        <f t="shared" ca="1" si="1605"/>
        <v>6.8900000000000006</v>
      </c>
      <c r="OD216" s="19">
        <f t="shared" ca="1" si="1605"/>
        <v>6.8900000000000006</v>
      </c>
      <c r="OE216" s="19">
        <f t="shared" ca="1" si="1605"/>
        <v>6.8900000000000006</v>
      </c>
      <c r="OF216" s="19">
        <f t="shared" ca="1" si="1605"/>
        <v>6.8900000000000006</v>
      </c>
      <c r="OG216" s="19">
        <f t="shared" ca="1" si="1605"/>
        <v>346.99</v>
      </c>
      <c r="OH216" s="19">
        <f t="shared" ca="1" si="1575"/>
        <v>346.99</v>
      </c>
      <c r="OI216" s="19" t="str">
        <f t="shared" ca="1" si="1575"/>
        <v>-</v>
      </c>
      <c r="OJ216" s="19" t="str">
        <f t="shared" ca="1" si="1575"/>
        <v>-</v>
      </c>
      <c r="OK216" s="19" t="str">
        <f t="shared" ca="1" si="1575"/>
        <v>-</v>
      </c>
      <c r="OL216" s="19" t="str">
        <f t="shared" ca="1" si="1575"/>
        <v>-</v>
      </c>
      <c r="OM216" s="19" t="str">
        <f t="shared" ca="1" si="1575"/>
        <v>-</v>
      </c>
      <c r="ON216" s="19">
        <f t="shared" ca="1" si="1575"/>
        <v>0</v>
      </c>
      <c r="OO216" s="24">
        <v>0</v>
      </c>
    </row>
    <row r="217" spans="1:405" outlineLevel="1">
      <c r="A217" s="21">
        <f t="shared" si="158"/>
        <v>212</v>
      </c>
      <c r="B217" s="21">
        <f t="shared" si="1567"/>
        <v>19</v>
      </c>
      <c r="C217">
        <v>112</v>
      </c>
      <c r="D217" s="144" t="str">
        <f t="shared" ca="1" si="1512"/>
        <v>GSM</v>
      </c>
      <c r="E217" t="b">
        <v>0</v>
      </c>
      <c r="F217" t="b">
        <v>0</v>
      </c>
      <c r="G217" t="b">
        <f t="shared" si="1615"/>
        <v>0</v>
      </c>
      <c r="H217" s="237">
        <f t="shared" ca="1" si="1569"/>
        <v>2</v>
      </c>
      <c r="I217" s="237">
        <f t="shared" ca="1" si="1569"/>
        <v>1</v>
      </c>
      <c r="J217" s="237" t="str">
        <f t="shared" ca="1" si="1569"/>
        <v/>
      </c>
      <c r="K217" s="237">
        <f t="shared" ca="1" si="1569"/>
        <v>2</v>
      </c>
      <c r="L217" s="237">
        <f t="shared" ca="1" si="1569"/>
        <v>2</v>
      </c>
      <c r="M217" s="237">
        <f t="shared" ca="1" si="1569"/>
        <v>2</v>
      </c>
      <c r="N217" s="237">
        <f t="shared" ca="1" si="1569"/>
        <v>3</v>
      </c>
      <c r="O217" s="237">
        <f t="shared" ca="1" si="1570"/>
        <v>1</v>
      </c>
      <c r="P217" s="237">
        <f t="shared" ca="1" si="1570"/>
        <v>1</v>
      </c>
      <c r="Q217" s="237">
        <f t="shared" ca="1" si="1570"/>
        <v>7</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513"/>
        <v>2</v>
      </c>
      <c r="AH217" s="5">
        <f t="shared" ca="1" si="1513"/>
        <v>0</v>
      </c>
      <c r="AI217" s="5">
        <f t="shared" ca="1" si="1514"/>
        <v>1</v>
      </c>
      <c r="AJ217" s="218"/>
      <c r="AK217" s="218"/>
      <c r="AL217" s="366" t="str">
        <f ca="1">TEXT(LEFT(OFFSET(AL217,-1,0),5)+1,"00000")&amp;MID(OFFSET(AL217,-1,0),6,FIND(" ",OFFSET(AL217,-1,0),7)-5)
&amp; $D217           &amp; " Day"&amp;INDEX(i.DOY,$N217,1)              &amp; IF($IG217=0," FWM","")&amp;IF($IG217=1," MWM","")&amp;IF($IG217=5," Mat","")&amp;IF($IH217=TRUE,"&amp;BBT","    ")
&amp;INDEX(DataMaster!$B$98:$B$104,$Q217,0)    &amp;IF(JL217," SR"&amp;JM217,"")&amp; " WP"&amp;TEXT($LW217*100,"000p")           &amp; " MP"&amp;TEXT($LX217*100,"000p")           &amp; " GP"&amp;TEXT($MG217*100,"000p")
&amp; " (F"&amp;3+COUNTIF($CV217:$CY217,TRUE)&amp;3&amp;"N"&amp;$DM217&amp;$DN217&amp;")"</f>
        <v>00028 DSP_ashley_lw GSM Day204 MWM    Older Mutton WP100p MP075p GP100p (F33N11)</v>
      </c>
      <c r="AM217" s="9" t="str">
        <f ca="1">IF(COUNTIF(AL$5:AL217,AL217)=1,"-","Dup")</f>
        <v>-</v>
      </c>
      <c r="AN217" s="9"/>
      <c r="AO217" s="12" t="b">
        <v>1</v>
      </c>
      <c r="AP217" s="12" t="b">
        <v>1</v>
      </c>
      <c r="AQ217" s="12" t="b">
        <v>1</v>
      </c>
      <c r="AR217" s="12" t="b">
        <v>1</v>
      </c>
      <c r="AS217" s="12" t="b">
        <v>1</v>
      </c>
      <c r="AT217" s="12" t="b">
        <v>1</v>
      </c>
      <c r="AU217" s="12" t="b">
        <v>1</v>
      </c>
      <c r="AV217" s="12" t="b">
        <v>1</v>
      </c>
      <c r="AW217" s="9"/>
      <c r="AX217" s="5" t="b">
        <f t="shared" ca="1" si="1515"/>
        <v>0</v>
      </c>
      <c r="AY217" s="5" t="str">
        <f t="shared" ca="1" si="1515"/>
        <v>-</v>
      </c>
      <c r="AZ217" s="5" t="b">
        <f t="shared" ca="1" si="1515"/>
        <v>0</v>
      </c>
      <c r="BA217" s="5" t="b">
        <f t="shared" ca="1" si="1515"/>
        <v>1</v>
      </c>
      <c r="BB217" s="5" t="b">
        <f t="shared" ca="1" si="1515"/>
        <v>1</v>
      </c>
      <c r="BC217" s="144">
        <f t="shared" ca="1" si="1515"/>
        <v>0</v>
      </c>
      <c r="BD217" s="19" t="b">
        <f t="shared" ca="1" si="1516"/>
        <v>1</v>
      </c>
      <c r="BE217" s="9"/>
      <c r="BF217" s="5" t="str">
        <f t="shared" ca="1" si="1517"/>
        <v>-</v>
      </c>
      <c r="BG217" s="19" t="str">
        <f t="shared" ca="1" si="1518"/>
        <v>-</v>
      </c>
      <c r="BH217" s="19" t="str">
        <f t="shared" ca="1" si="1518"/>
        <v>-</v>
      </c>
      <c r="BI217" s="19" t="str">
        <f t="shared" ca="1" si="1518"/>
        <v>-</v>
      </c>
      <c r="BJ217" s="5" t="str">
        <f t="shared" ca="1" si="1519"/>
        <v>-</v>
      </c>
      <c r="BK217" s="19" t="str">
        <f t="shared" ca="1" si="1520"/>
        <v>-</v>
      </c>
      <c r="BL217" s="5" t="str">
        <f t="shared" ca="1" si="1521"/>
        <v>-</v>
      </c>
      <c r="BM217" s="19" t="str">
        <f t="shared" ca="1" si="1522"/>
        <v>-</v>
      </c>
      <c r="BN217" s="19" t="str">
        <f t="shared" ca="1" si="1522"/>
        <v>-</v>
      </c>
      <c r="BO217" s="19" t="str">
        <f t="shared" ca="1" si="1522"/>
        <v>-</v>
      </c>
      <c r="BP217" s="5" t="str">
        <f t="shared" ca="1" si="1523"/>
        <v>-</v>
      </c>
      <c r="BQ217" s="9"/>
      <c r="BR217" s="5" t="b">
        <f t="shared" ca="1" si="1524"/>
        <v>0</v>
      </c>
      <c r="BS217" s="5" t="str">
        <f t="shared" ca="1" si="1525"/>
        <v>-</v>
      </c>
      <c r="BT217" s="5" t="str">
        <f t="shared" ca="1" si="1526"/>
        <v>-</v>
      </c>
      <c r="BU217" s="5" t="str">
        <f t="shared" ca="1" si="1526"/>
        <v>-</v>
      </c>
      <c r="BV217" s="5" t="str">
        <f t="shared" ca="1" si="1526"/>
        <v>-</v>
      </c>
      <c r="BW217" s="5" t="str">
        <f t="shared" ca="1" si="1526"/>
        <v>-</v>
      </c>
      <c r="BX217" s="5" t="str">
        <f t="shared" ca="1" si="1526"/>
        <v>-</v>
      </c>
      <c r="BY217" s="5" t="str">
        <f t="shared" ca="1" si="1526"/>
        <v>-</v>
      </c>
      <c r="BZ217" s="5" t="str">
        <f t="shared" ca="1" si="1526"/>
        <v>-</v>
      </c>
      <c r="CA217" s="5" t="str">
        <f t="shared" ca="1" si="1526"/>
        <v>-</v>
      </c>
      <c r="CB217" s="9"/>
      <c r="CC217" s="237" t="b">
        <f t="shared" ca="1" si="1571"/>
        <v>1</v>
      </c>
      <c r="CD217" s="237" t="b">
        <f t="shared" ca="1" si="1571"/>
        <v>1</v>
      </c>
      <c r="CE217" s="237" t="b">
        <f t="shared" ca="1" si="1571"/>
        <v>1</v>
      </c>
      <c r="CF217" s="12">
        <v>203</v>
      </c>
      <c r="CG217" s="144" t="b">
        <f t="shared" ca="1" si="1616"/>
        <v>0</v>
      </c>
      <c r="CH217" s="12" t="s">
        <v>34</v>
      </c>
      <c r="CI217" s="19" t="str">
        <f t="shared" ca="1" si="1527"/>
        <v>-</v>
      </c>
      <c r="CJ217" s="19" t="str">
        <f t="shared" ca="1" si="1527"/>
        <v>-</v>
      </c>
      <c r="CK217" s="19" t="str">
        <f t="shared" ca="1" si="1527"/>
        <v>-</v>
      </c>
      <c r="CL217" s="19">
        <f t="shared" ca="1" si="1527"/>
        <v>1</v>
      </c>
      <c r="CM217" s="19">
        <f t="shared" ca="1" si="1527"/>
        <v>1</v>
      </c>
      <c r="CN217" s="9"/>
      <c r="CO217" s="444">
        <f t="shared" ca="1" si="1528"/>
        <v>652</v>
      </c>
      <c r="CP217" s="444">
        <f t="shared" ca="1" si="1528"/>
        <v>686</v>
      </c>
      <c r="CQ217" s="444">
        <f t="shared" ca="1" si="1528"/>
        <v>721</v>
      </c>
      <c r="CR217" s="152">
        <f t="shared" ca="1" si="1529"/>
        <v>378</v>
      </c>
      <c r="CS217" s="152">
        <f t="shared" ca="1" si="1529"/>
        <v>413</v>
      </c>
      <c r="CT217" s="152">
        <f t="shared" ca="1" si="1529"/>
        <v>448</v>
      </c>
      <c r="CU217" s="19" t="str">
        <f t="shared" ref="CU217:DJ217" ca="1" si="1625">OFFSET(CU$5,$B217,0)</f>
        <v>-</v>
      </c>
      <c r="CV217" s="19" t="str">
        <f t="shared" ca="1" si="1625"/>
        <v>-</v>
      </c>
      <c r="CW217" s="19" t="str">
        <f t="shared" ca="1" si="1625"/>
        <v>-</v>
      </c>
      <c r="CX217" s="19" t="str">
        <f t="shared" ca="1" si="1625"/>
        <v>-</v>
      </c>
      <c r="CY217" s="19" t="str">
        <f t="shared" ca="1" si="1625"/>
        <v>-</v>
      </c>
      <c r="CZ217" s="19" t="b">
        <f t="shared" ca="1" si="1625"/>
        <v>1</v>
      </c>
      <c r="DA217" s="19">
        <f t="shared" ca="1" si="1625"/>
        <v>0</v>
      </c>
      <c r="DB217" s="19">
        <f t="shared" ca="1" si="1625"/>
        <v>0</v>
      </c>
      <c r="DC217" s="19">
        <f t="shared" ca="1" si="1625"/>
        <v>0</v>
      </c>
      <c r="DD217" s="19">
        <f t="shared" ca="1" si="1625"/>
        <v>0</v>
      </c>
      <c r="DE217" s="19">
        <f t="shared" ca="1" si="1625"/>
        <v>0</v>
      </c>
      <c r="DF217" s="19">
        <f t="shared" ca="1" si="1625"/>
        <v>0</v>
      </c>
      <c r="DG217" s="19">
        <f t="shared" ca="1" si="1625"/>
        <v>0</v>
      </c>
      <c r="DH217" s="19">
        <f t="shared" ca="1" si="1625"/>
        <v>0</v>
      </c>
      <c r="DI217" s="19">
        <f t="shared" ca="1" si="1625"/>
        <v>0</v>
      </c>
      <c r="DJ217" s="19">
        <f t="shared" ca="1" si="1625"/>
        <v>0</v>
      </c>
      <c r="DK217" s="19">
        <f t="shared" ca="1" si="1608"/>
        <v>0</v>
      </c>
      <c r="DL217" s="19">
        <f t="shared" ca="1" si="1608"/>
        <v>0</v>
      </c>
      <c r="DM217" s="19">
        <f t="shared" ca="1" si="1608"/>
        <v>1</v>
      </c>
      <c r="DN217" s="19">
        <f t="shared" ca="1" si="1608"/>
        <v>1</v>
      </c>
      <c r="DO217" s="19">
        <f t="shared" ca="1" si="1608"/>
        <v>0</v>
      </c>
      <c r="DP217" s="19" t="str">
        <f t="shared" ca="1" si="1608"/>
        <v>-</v>
      </c>
      <c r="DQ217" s="19" t="str">
        <f t="shared" ca="1" si="1608"/>
        <v>-</v>
      </c>
      <c r="DR217" s="19" t="str">
        <f t="shared" ca="1" si="1608"/>
        <v>-</v>
      </c>
      <c r="DS217" s="19" t="str">
        <f t="shared" ca="1" si="1608"/>
        <v>-</v>
      </c>
      <c r="DT217" s="19" t="str">
        <f t="shared" ca="1" si="1608"/>
        <v>-</v>
      </c>
      <c r="DU217" s="19">
        <f t="shared" ca="1" si="1608"/>
        <v>0</v>
      </c>
      <c r="DV217" s="19" t="str">
        <f t="shared" ca="1" si="1608"/>
        <v>-</v>
      </c>
      <c r="DW217" s="19" t="str">
        <f t="shared" ca="1" si="1608"/>
        <v>-</v>
      </c>
      <c r="DX217" s="19" t="str">
        <f t="shared" ca="1" si="1608"/>
        <v>-</v>
      </c>
      <c r="DY217" s="19" t="str">
        <f t="shared" ca="1" si="1608"/>
        <v>-</v>
      </c>
      <c r="DZ217" s="19" t="str">
        <f t="shared" ca="1" si="1608"/>
        <v>-</v>
      </c>
      <c r="EA217" s="19" t="str">
        <f t="shared" ca="1" si="1608"/>
        <v>-</v>
      </c>
      <c r="EB217" s="19" t="str">
        <f t="shared" ca="1" si="1608"/>
        <v>-</v>
      </c>
      <c r="EC217" s="19" t="str">
        <f t="shared" ca="1" si="1608"/>
        <v>-</v>
      </c>
      <c r="ED217" s="19">
        <f t="shared" ca="1" si="1608"/>
        <v>0</v>
      </c>
      <c r="EE217" s="444">
        <f t="shared" ca="1" si="1532"/>
        <v>0</v>
      </c>
      <c r="EF217" s="444">
        <f t="shared" ca="1" si="1532"/>
        <v>0</v>
      </c>
      <c r="EG217" s="124">
        <f t="shared" ca="1" si="1617"/>
        <v>0</v>
      </c>
      <c r="EH217" s="124">
        <f t="shared" ca="1" si="1617"/>
        <v>0</v>
      </c>
      <c r="EI217" s="124">
        <f t="shared" ca="1" si="1617"/>
        <v>0</v>
      </c>
      <c r="EJ217" s="124">
        <f t="shared" ca="1" si="1617"/>
        <v>0</v>
      </c>
      <c r="EK217" s="124">
        <f t="shared" ca="1" si="1617"/>
        <v>0</v>
      </c>
      <c r="EL217" s="124">
        <f t="shared" ca="1" si="1617"/>
        <v>0</v>
      </c>
      <c r="EM217" s="124">
        <f t="shared" ca="1" si="1617"/>
        <v>0</v>
      </c>
      <c r="EN217" s="124">
        <f t="shared" ca="1" si="1617"/>
        <v>0</v>
      </c>
      <c r="EO217" s="124">
        <f t="shared" ca="1" si="1617"/>
        <v>0</v>
      </c>
      <c r="EP217" s="124">
        <f t="shared" ca="1" si="1617"/>
        <v>0</v>
      </c>
      <c r="EQ217" s="124">
        <f t="shared" ca="1" si="1617"/>
        <v>0</v>
      </c>
      <c r="ER217" s="124">
        <f t="shared" ca="1" si="1617"/>
        <v>0</v>
      </c>
      <c r="ES217" s="124">
        <f t="shared" ca="1" si="1617"/>
        <v>0</v>
      </c>
      <c r="ET217" s="124">
        <f t="shared" ca="1" si="1617"/>
        <v>0</v>
      </c>
      <c r="EU217" s="124">
        <f t="shared" ca="1" si="1617"/>
        <v>0</v>
      </c>
      <c r="EV217" s="124">
        <f t="shared" ca="1" si="1617"/>
        <v>0</v>
      </c>
      <c r="EW217" s="124">
        <f t="shared" ca="1" si="1534"/>
        <v>0</v>
      </c>
      <c r="EX217" s="124">
        <f t="shared" ca="1" si="1534"/>
        <v>0</v>
      </c>
      <c r="EY217" s="554">
        <f t="shared" ca="1" si="1618"/>
        <v>0</v>
      </c>
      <c r="EZ217" s="554">
        <f t="shared" ca="1" si="1618"/>
        <v>0</v>
      </c>
      <c r="FA217" s="554">
        <f t="shared" ca="1" si="1618"/>
        <v>0</v>
      </c>
      <c r="FB217" s="125">
        <f t="shared" ca="1" si="1618"/>
        <v>0</v>
      </c>
      <c r="FC217" s="125">
        <f t="shared" ca="1" si="1618"/>
        <v>0</v>
      </c>
      <c r="FD217" s="125">
        <f t="shared" ca="1" si="1618"/>
        <v>0</v>
      </c>
      <c r="FE217" s="125">
        <f t="shared" ca="1" si="1618"/>
        <v>0</v>
      </c>
      <c r="FF217" s="125">
        <f t="shared" ca="1" si="1618"/>
        <v>0</v>
      </c>
      <c r="FG217" s="125">
        <f t="shared" ca="1" si="1618"/>
        <v>0</v>
      </c>
      <c r="FH217" s="125">
        <f t="shared" ca="1" si="1618"/>
        <v>0</v>
      </c>
      <c r="FI217" s="125">
        <f t="shared" ca="1" si="1618"/>
        <v>0</v>
      </c>
      <c r="FJ217" s="125">
        <f t="shared" ca="1" si="1618"/>
        <v>0</v>
      </c>
      <c r="FK217" s="125">
        <f t="shared" ca="1" si="1618"/>
        <v>0</v>
      </c>
      <c r="FL217" s="125">
        <f t="shared" ca="1" si="1618"/>
        <v>0</v>
      </c>
      <c r="FM217" s="125">
        <f t="shared" ca="1" si="1618"/>
        <v>0</v>
      </c>
      <c r="FN217" s="125">
        <f t="shared" ca="1" si="1618"/>
        <v>0</v>
      </c>
      <c r="FO217" s="124">
        <f t="shared" ca="1" si="1619"/>
        <v>0</v>
      </c>
      <c r="FP217" s="124">
        <f t="shared" ca="1" si="1619"/>
        <v>0</v>
      </c>
      <c r="FQ217" s="124">
        <f t="shared" ca="1" si="1619"/>
        <v>0</v>
      </c>
      <c r="FR217" s="124">
        <f t="shared" ca="1" si="1619"/>
        <v>0</v>
      </c>
      <c r="FS217" s="124">
        <f t="shared" ca="1" si="1619"/>
        <v>0</v>
      </c>
      <c r="FT217" s="124">
        <f t="shared" ca="1" si="1619"/>
        <v>0</v>
      </c>
      <c r="FU217" s="124">
        <f t="shared" ca="1" si="1619"/>
        <v>0</v>
      </c>
      <c r="FV217" s="124">
        <f t="shared" ca="1" si="1619"/>
        <v>0</v>
      </c>
      <c r="FW217" s="124">
        <f t="shared" ca="1" si="1619"/>
        <v>0</v>
      </c>
      <c r="FX217" s="124">
        <f t="shared" ca="1" si="1619"/>
        <v>0</v>
      </c>
      <c r="FY217" s="124">
        <f t="shared" ca="1" si="1619"/>
        <v>0</v>
      </c>
      <c r="FZ217" s="124">
        <f t="shared" ca="1" si="1619"/>
        <v>0</v>
      </c>
      <c r="GA217" s="124">
        <f t="shared" ca="1" si="1619"/>
        <v>0</v>
      </c>
      <c r="GB217" s="124">
        <f t="shared" ca="1" si="1619"/>
        <v>0</v>
      </c>
      <c r="GC217" s="124">
        <f t="shared" ca="1" si="1619"/>
        <v>0</v>
      </c>
      <c r="GD217" s="124">
        <f t="shared" ca="1" si="1619"/>
        <v>0</v>
      </c>
      <c r="GE217" s="124">
        <f t="shared" ca="1" si="1537"/>
        <v>0</v>
      </c>
      <c r="GF217" s="124">
        <f t="shared" ca="1" si="1537"/>
        <v>0</v>
      </c>
      <c r="GG217" s="554">
        <f t="shared" ca="1" si="1538"/>
        <v>0</v>
      </c>
      <c r="GH217" s="554">
        <f t="shared" ca="1" si="1538"/>
        <v>0</v>
      </c>
      <c r="GI217" s="554">
        <f t="shared" ca="1" si="1538"/>
        <v>0</v>
      </c>
      <c r="GJ217" s="125">
        <f t="shared" ca="1" si="1600"/>
        <v>0</v>
      </c>
      <c r="GK217" s="125">
        <f t="shared" ca="1" si="1600"/>
        <v>0</v>
      </c>
      <c r="GL217" s="125">
        <f t="shared" ca="1" si="1600"/>
        <v>0</v>
      </c>
      <c r="GM217" s="125">
        <f t="shared" ca="1" si="1600"/>
        <v>0</v>
      </c>
      <c r="GN217" s="125">
        <f t="shared" ca="1" si="1600"/>
        <v>0</v>
      </c>
      <c r="GO217" s="125">
        <f t="shared" ca="1" si="1600"/>
        <v>0</v>
      </c>
      <c r="GP217" s="125">
        <f t="shared" ca="1" si="1600"/>
        <v>0</v>
      </c>
      <c r="GQ217" s="125">
        <f t="shared" ca="1" si="1600"/>
        <v>0</v>
      </c>
      <c r="GR217" s="125">
        <f t="shared" ca="1" si="1600"/>
        <v>0</v>
      </c>
      <c r="GS217" s="125">
        <f t="shared" ca="1" si="1600"/>
        <v>0</v>
      </c>
      <c r="GT217" s="125">
        <f t="shared" ca="1" si="1600"/>
        <v>0</v>
      </c>
      <c r="GU217" s="125">
        <f t="shared" ca="1" si="1600"/>
        <v>0</v>
      </c>
      <c r="GV217" s="125">
        <f t="shared" ca="1" si="1600"/>
        <v>0</v>
      </c>
      <c r="GW217" s="124">
        <f t="shared" ca="1" si="1620"/>
        <v>0</v>
      </c>
      <c r="GX217" s="124">
        <f t="shared" ca="1" si="1620"/>
        <v>0</v>
      </c>
      <c r="GY217" s="124">
        <f t="shared" ca="1" si="1620"/>
        <v>0</v>
      </c>
      <c r="GZ217" s="124">
        <f t="shared" ca="1" si="1620"/>
        <v>0</v>
      </c>
      <c r="HA217" s="124">
        <f t="shared" ca="1" si="1620"/>
        <v>0</v>
      </c>
      <c r="HB217" s="124">
        <f t="shared" ca="1" si="1620"/>
        <v>0</v>
      </c>
      <c r="HC217" s="124">
        <f t="shared" ca="1" si="1620"/>
        <v>0</v>
      </c>
      <c r="HD217" s="124">
        <f t="shared" ca="1" si="1620"/>
        <v>0</v>
      </c>
      <c r="HE217" s="124">
        <f t="shared" ca="1" si="1620"/>
        <v>0</v>
      </c>
      <c r="HF217" s="124">
        <f t="shared" ca="1" si="1620"/>
        <v>0</v>
      </c>
      <c r="HG217" s="124">
        <f t="shared" ca="1" si="1620"/>
        <v>0</v>
      </c>
      <c r="HH217" s="124">
        <f t="shared" ca="1" si="1620"/>
        <v>0</v>
      </c>
      <c r="HI217" s="124">
        <f t="shared" ca="1" si="1620"/>
        <v>0</v>
      </c>
      <c r="HJ217" s="124">
        <f t="shared" ca="1" si="1620"/>
        <v>0</v>
      </c>
      <c r="HK217" s="124">
        <f t="shared" ca="1" si="1620"/>
        <v>0</v>
      </c>
      <c r="HL217" s="124">
        <f t="shared" ca="1" si="1620"/>
        <v>0</v>
      </c>
      <c r="HM217" s="124">
        <f t="shared" ca="1" si="1541"/>
        <v>0</v>
      </c>
      <c r="HN217" s="124">
        <f t="shared" ca="1" si="1541"/>
        <v>0</v>
      </c>
      <c r="HO217" s="554">
        <f t="shared" ca="1" si="1542"/>
        <v>0</v>
      </c>
      <c r="HP217" s="554">
        <f t="shared" ca="1" si="1542"/>
        <v>0</v>
      </c>
      <c r="HQ217" s="554">
        <f t="shared" ca="1" si="1542"/>
        <v>0</v>
      </c>
      <c r="HR217" s="125">
        <f t="shared" ca="1" si="1601"/>
        <v>0</v>
      </c>
      <c r="HS217" s="125">
        <f t="shared" ca="1" si="1601"/>
        <v>0</v>
      </c>
      <c r="HT217" s="125">
        <f t="shared" ca="1" si="1601"/>
        <v>0</v>
      </c>
      <c r="HU217" s="125">
        <f t="shared" ca="1" si="1601"/>
        <v>0</v>
      </c>
      <c r="HV217" s="125">
        <f t="shared" ca="1" si="1601"/>
        <v>0</v>
      </c>
      <c r="HW217" s="125">
        <f t="shared" ca="1" si="1601"/>
        <v>0</v>
      </c>
      <c r="HX217" s="125">
        <f t="shared" ca="1" si="1601"/>
        <v>0</v>
      </c>
      <c r="HY217" s="125">
        <f t="shared" ca="1" si="1601"/>
        <v>0</v>
      </c>
      <c r="HZ217" s="125">
        <f t="shared" ca="1" si="1601"/>
        <v>0</v>
      </c>
      <c r="IA217" s="125">
        <f t="shared" ca="1" si="1601"/>
        <v>0</v>
      </c>
      <c r="IB217" s="125">
        <f t="shared" ca="1" si="1601"/>
        <v>0</v>
      </c>
      <c r="IC217" s="125">
        <f t="shared" ca="1" si="1601"/>
        <v>0</v>
      </c>
      <c r="ID217" s="125">
        <f t="shared" ca="1" si="1601"/>
        <v>0</v>
      </c>
      <c r="IE217" s="5">
        <f t="shared" ca="1" si="1544"/>
        <v>67</v>
      </c>
      <c r="IF217" s="9"/>
      <c r="IG217" s="5">
        <f t="shared" ca="1" si="1545"/>
        <v>1</v>
      </c>
      <c r="IH217" s="5" t="b">
        <f t="shared" ca="1" si="1545"/>
        <v>0</v>
      </c>
      <c r="II217" s="19">
        <f t="shared" ca="1" si="1546"/>
        <v>0</v>
      </c>
      <c r="IJ217" s="5">
        <f t="shared" ca="1" si="1545"/>
        <v>55</v>
      </c>
      <c r="IK217" s="5" cm="1">
        <f t="array" ref="IK217">INDEX(i.pi_yatf,$X217+1,IK$7)</f>
        <v>1</v>
      </c>
      <c r="IL217" s="19">
        <f t="shared" ca="1" si="1624"/>
        <v>0</v>
      </c>
      <c r="IM217" s="19">
        <f t="shared" ca="1" si="1624"/>
        <v>0</v>
      </c>
      <c r="IN217" s="19">
        <f t="shared" ca="1" si="1624"/>
        <v>0</v>
      </c>
      <c r="IO217" s="19">
        <f t="shared" ca="1" si="1624"/>
        <v>0</v>
      </c>
      <c r="IP217" s="19">
        <f t="shared" ca="1" si="1624"/>
        <v>0</v>
      </c>
      <c r="IQ217" s="19">
        <f t="shared" ca="1" si="1624"/>
        <v>0</v>
      </c>
      <c r="IR217" s="19">
        <f t="shared" ca="1" si="1624"/>
        <v>0</v>
      </c>
      <c r="IS217" s="19">
        <f t="shared" ca="1" si="1624"/>
        <v>0</v>
      </c>
      <c r="IT217" s="19">
        <f t="shared" ca="1" si="1624"/>
        <v>0</v>
      </c>
      <c r="IU217" s="19">
        <f t="shared" ca="1" si="1624"/>
        <v>0</v>
      </c>
      <c r="IV217" s="19">
        <f t="shared" ca="1" si="1624"/>
        <v>0</v>
      </c>
      <c r="IW217" s="19">
        <f t="shared" ca="1" si="1624"/>
        <v>0</v>
      </c>
      <c r="IX217" s="19">
        <f t="shared" ca="1" si="1624"/>
        <v>0</v>
      </c>
      <c r="IY217" s="19">
        <f t="shared" ca="1" si="1624"/>
        <v>0</v>
      </c>
      <c r="IZ217" s="19">
        <f t="shared" ca="1" si="1624"/>
        <v>0</v>
      </c>
      <c r="JA217" s="19">
        <f t="shared" ca="1" si="1624"/>
        <v>0</v>
      </c>
      <c r="JB217" s="19">
        <f t="shared" ca="1" si="1624"/>
        <v>0</v>
      </c>
      <c r="JC217" s="19">
        <f t="shared" ca="1" si="1624"/>
        <v>0</v>
      </c>
      <c r="JD217" s="19">
        <f t="shared" ca="1" si="1624"/>
        <v>0</v>
      </c>
      <c r="JE217" s="19">
        <f t="shared" ca="1" si="1624"/>
        <v>0</v>
      </c>
      <c r="JF217" s="19">
        <f t="shared" ca="1" si="1624"/>
        <v>0</v>
      </c>
      <c r="JG217" s="19">
        <f t="shared" ca="1" si="1624"/>
        <v>1</v>
      </c>
      <c r="JH217" s="19">
        <f t="shared" ca="1" si="1624"/>
        <v>0</v>
      </c>
      <c r="JI217" s="19">
        <f t="shared" ca="1" si="1624"/>
        <v>1</v>
      </c>
      <c r="JJ217" s="9"/>
      <c r="JK217" s="5" t="b">
        <f t="shared" ca="1" si="1548"/>
        <v>0</v>
      </c>
      <c r="JL217" s="477" t="b">
        <v>0</v>
      </c>
      <c r="JM217" s="477">
        <v>12</v>
      </c>
      <c r="JN217" s="5" t="b">
        <f t="shared" ca="1" si="1549"/>
        <v>0</v>
      </c>
      <c r="JO217" s="5" t="b">
        <f t="shared" ca="1" si="1549"/>
        <v>0</v>
      </c>
      <c r="JP217" s="5" t="b">
        <f t="shared" ca="1" si="1549"/>
        <v>1</v>
      </c>
      <c r="JQ217" s="144">
        <f t="shared" ca="1" si="1550"/>
        <v>1</v>
      </c>
      <c r="JR217" s="144">
        <f t="shared" ca="1" si="1550"/>
        <v>1</v>
      </c>
      <c r="JS217" s="5" t="b">
        <f t="shared" ca="1" si="1551"/>
        <v>0</v>
      </c>
      <c r="JT217" s="5" t="b">
        <f t="shared" ca="1" si="1551"/>
        <v>1</v>
      </c>
      <c r="JU217" s="5" t="b">
        <f t="shared" ca="1" si="1551"/>
        <v>1</v>
      </c>
      <c r="JV217" s="5" t="b">
        <f t="shared" ca="1" si="1551"/>
        <v>0</v>
      </c>
      <c r="JW217" s="5">
        <f t="shared" ca="1" si="1552"/>
        <v>1</v>
      </c>
      <c r="JX217" s="5">
        <f t="shared" ca="1" si="1552"/>
        <v>0</v>
      </c>
      <c r="JY217" s="5" t="b">
        <f t="shared" ca="1" si="1553"/>
        <v>0</v>
      </c>
      <c r="JZ217" s="5" t="str" cm="1">
        <f t="array" aca="1" ref="JZ217" ca="1">IF(OR(KA217:KH217&lt;&gt;"-"),TRUE,"-")</f>
        <v>-</v>
      </c>
      <c r="KA217" s="19" t="str">
        <f t="shared" ca="1" si="1554"/>
        <v>-</v>
      </c>
      <c r="KB217" s="19" t="str">
        <f t="shared" ca="1" si="1554"/>
        <v>-</v>
      </c>
      <c r="KC217" s="19" t="str">
        <f t="shared" ca="1" si="1554"/>
        <v>-</v>
      </c>
      <c r="KD217" s="19" t="str">
        <f t="shared" ca="1" si="1554"/>
        <v>-</v>
      </c>
      <c r="KE217" s="19" t="str">
        <f t="shared" ca="1" si="1554"/>
        <v>-</v>
      </c>
      <c r="KF217" s="19" t="str">
        <f t="shared" ca="1" si="1554"/>
        <v>-</v>
      </c>
      <c r="KG217" s="19" t="str">
        <f t="shared" ca="1" si="1554"/>
        <v>-</v>
      </c>
      <c r="KH217" s="19" t="str">
        <f t="shared" ca="1" si="1554"/>
        <v>-</v>
      </c>
      <c r="KI217" s="5" t="b">
        <f t="array" aca="1" ref="KI217" ca="1">IF(OR(KJ217:KP217&lt;&gt;"-"),TRUE,"-")</f>
        <v>1</v>
      </c>
      <c r="KJ217" s="19">
        <f t="shared" ca="1" si="1611"/>
        <v>0</v>
      </c>
      <c r="KK217" s="19" t="str">
        <f t="shared" ca="1" si="1611"/>
        <v>-</v>
      </c>
      <c r="KL217" s="19">
        <f t="shared" ca="1" si="1611"/>
        <v>999999</v>
      </c>
      <c r="KM217" s="19">
        <f t="shared" ca="1" si="1611"/>
        <v>999999</v>
      </c>
      <c r="KN217" s="19">
        <f t="shared" ca="1" si="1611"/>
        <v>999999</v>
      </c>
      <c r="KO217" s="19">
        <f t="shared" ca="1" si="1611"/>
        <v>999999</v>
      </c>
      <c r="KP217" s="19">
        <f t="shared" ca="1" si="1611"/>
        <v>999999</v>
      </c>
      <c r="KQ217" s="19" t="str">
        <f t="shared" ca="1" si="1611"/>
        <v>-</v>
      </c>
      <c r="KR217" s="19" t="str">
        <f t="shared" ca="1" si="1611"/>
        <v>-</v>
      </c>
      <c r="KS217" s="19" t="str">
        <f t="shared" ca="1" si="1611"/>
        <v>-</v>
      </c>
      <c r="KT217" s="19" t="b">
        <f t="shared" ca="1" si="1556"/>
        <v>1</v>
      </c>
      <c r="KU217" s="19">
        <f t="shared" ca="1" si="1556"/>
        <v>0</v>
      </c>
      <c r="KV217" s="5" t="str">
        <f t="shared" ca="1" si="1557"/>
        <v>-</v>
      </c>
      <c r="KW217" s="5" t="str">
        <f t="shared" ca="1" si="1557"/>
        <v>-</v>
      </c>
      <c r="KX217" s="5" t="str">
        <f t="shared" ca="1" si="1557"/>
        <v>-</v>
      </c>
      <c r="KY217" s="5" t="str">
        <f t="shared" ca="1" si="1557"/>
        <v>-</v>
      </c>
      <c r="KZ217" s="19" t="str">
        <f t="shared" ca="1" si="1558"/>
        <v>-</v>
      </c>
      <c r="LA217" s="19" t="str">
        <f t="shared" ca="1" si="1558"/>
        <v>-</v>
      </c>
      <c r="LB217" s="19" t="str">
        <f t="shared" ca="1" si="1558"/>
        <v>-</v>
      </c>
      <c r="LC217" s="19" t="str">
        <f t="shared" ca="1" si="1558"/>
        <v>-</v>
      </c>
      <c r="LD217" s="19" t="str">
        <f t="shared" ca="1" si="1558"/>
        <v>-</v>
      </c>
      <c r="LE217" s="19" t="str">
        <f t="shared" ca="1" si="1558"/>
        <v>-</v>
      </c>
      <c r="LF217" s="19" t="str">
        <f t="shared" ca="1" si="1558"/>
        <v>-</v>
      </c>
      <c r="LG217" s="5" t="str">
        <f t="shared" ca="1" si="1559"/>
        <v>-</v>
      </c>
      <c r="LH217" s="5">
        <f t="shared" ca="1" si="1559"/>
        <v>500</v>
      </c>
      <c r="LI217" s="5">
        <f t="shared" ca="1" si="1559"/>
        <v>500</v>
      </c>
      <c r="LJ217" s="5" t="str">
        <f t="shared" ca="1" si="1559"/>
        <v>-</v>
      </c>
      <c r="LK217" s="5" cm="1">
        <f t="array" aca="1" ref="LK217" ca="1">INDEX(i.meatgrid,$Q217,LK$7)</f>
        <v>1092</v>
      </c>
      <c r="LL217" s="5" t="str">
        <f t="shared" ca="1" si="1559"/>
        <v>-</v>
      </c>
      <c r="LM217" s="5">
        <f t="shared" ca="1" si="1560"/>
        <v>1</v>
      </c>
      <c r="LN217" s="9"/>
      <c r="LO217" s="19">
        <f t="shared" ca="1" si="1558"/>
        <v>70</v>
      </c>
      <c r="LP217" s="19">
        <f t="shared" ca="1" si="1561"/>
        <v>50</v>
      </c>
      <c r="LQ217" s="19">
        <f t="shared" ca="1" si="1561"/>
        <v>80</v>
      </c>
      <c r="LR217" s="19">
        <f t="shared" ca="1" si="1561"/>
        <v>50</v>
      </c>
      <c r="LS217" s="5" t="b" cm="1">
        <f t="array" aca="1" ref="LS217" ca="1">INDEX(i.meatgrid,$Q217,LS$7)</f>
        <v>1</v>
      </c>
      <c r="LT217" s="5" t="b" cm="1">
        <f t="array" aca="1" ref="LT217" ca="1">INDEX(i.meatgrid,$Q217,LT$7)</f>
        <v>0</v>
      </c>
      <c r="LU217" s="5" t="str" cm="1">
        <f t="array" aca="1" ref="LU217" ca="1">INDEX(i.meatgrid,$Q217,LU$7)</f>
        <v>-</v>
      </c>
      <c r="LV217" s="5" t="str" cm="1">
        <f t="array" aca="1" ref="LV217" ca="1">INDEX(i.meatgrid,$Q217,LV$7)</f>
        <v>-</v>
      </c>
      <c r="LW217" s="5">
        <f t="shared" si="1562"/>
        <v>1</v>
      </c>
      <c r="LX217" s="5">
        <f t="shared" si="1563"/>
        <v>0.75</v>
      </c>
      <c r="LY217" s="5" cm="1">
        <f t="array" aca="1" ref="LY217" ca="1">INDEX(i.meatgrid,$Q217,LY$7)</f>
        <v>0</v>
      </c>
      <c r="LZ217" s="5" cm="1">
        <f t="array" aca="1" ref="LZ217" ca="1">INDEX(i.meatgrid,$Q217,LZ$7)</f>
        <v>0</v>
      </c>
      <c r="MA217" s="5" cm="1">
        <f t="array" aca="1" ref="MA217" ca="1">INDEX(i.meatgrid,$Q217,MA$7)</f>
        <v>0</v>
      </c>
      <c r="MB217" s="5" cm="1">
        <f t="array" aca="1" ref="MB217" ca="1">INDEX(i.meatgrid,$Q217,MB$7)</f>
        <v>0</v>
      </c>
      <c r="MC217" s="5" cm="1">
        <f t="array" aca="1" ref="MC217" ca="1">INDEX(i.meatgrid,$Q217,MC$7)</f>
        <v>0</v>
      </c>
      <c r="MD217" s="5" cm="1">
        <f t="array" aca="1" ref="MD217" ca="1">INDEX(i.meatgrid,$Q217,MD$7)</f>
        <v>1</v>
      </c>
      <c r="ME217" s="5" cm="1">
        <f t="array" aca="1" ref="ME217" ca="1">INDEX(i.meatgrid,$Q217,ME$7)</f>
        <v>1</v>
      </c>
      <c r="MF217" s="5" cm="1">
        <f t="array" aca="1" ref="MF217" ca="1">INDEX(i.meatgrid,$Q217,MF$7)</f>
        <v>1</v>
      </c>
      <c r="MG217" s="5">
        <f t="shared" si="1564"/>
        <v>1</v>
      </c>
      <c r="MH217" s="9"/>
      <c r="MI217" s="19" t="b">
        <f t="shared" ca="1" si="1622"/>
        <v>0</v>
      </c>
      <c r="MJ217" s="19" t="b">
        <f t="shared" ca="1" si="1622"/>
        <v>0</v>
      </c>
      <c r="MK217" s="19">
        <f t="shared" ca="1" si="1622"/>
        <v>1</v>
      </c>
      <c r="ML217" s="19">
        <f t="shared" ca="1" si="1622"/>
        <v>0.75</v>
      </c>
      <c r="MM217" s="19">
        <f t="shared" ca="1" si="1622"/>
        <v>0.75</v>
      </c>
      <c r="MN217" s="19">
        <f t="shared" ca="1" si="1622"/>
        <v>0.8</v>
      </c>
      <c r="MO217" s="19">
        <f t="shared" ca="1" si="1622"/>
        <v>0.82499999999999996</v>
      </c>
      <c r="MP217" s="19">
        <f t="shared" ca="1" si="1622"/>
        <v>0.875</v>
      </c>
      <c r="MQ217" s="19">
        <f t="shared" ca="1" si="1622"/>
        <v>0.9</v>
      </c>
      <c r="MR217" s="19">
        <f t="shared" ca="1" si="1622"/>
        <v>1</v>
      </c>
      <c r="MS217" s="19">
        <f t="shared" ca="1" si="1622"/>
        <v>0.875</v>
      </c>
      <c r="MT217" s="19" t="b">
        <f t="shared" ca="1" si="1622"/>
        <v>1</v>
      </c>
      <c r="MU217" s="19">
        <f t="shared" ca="1" si="1622"/>
        <v>74.989999999999995</v>
      </c>
      <c r="MV217" s="19" t="str">
        <f t="shared" ca="1" si="1622"/>
        <v>-</v>
      </c>
      <c r="MW217" s="19" t="str">
        <f t="shared" ca="1" si="1622"/>
        <v>-</v>
      </c>
      <c r="MX217" s="19" t="str">
        <f t="shared" ca="1" si="1622"/>
        <v>-</v>
      </c>
      <c r="MY217" s="19" t="str">
        <f t="shared" ca="1" si="1612"/>
        <v>-</v>
      </c>
      <c r="MZ217" s="19" t="str">
        <f t="shared" ca="1" si="1612"/>
        <v>-</v>
      </c>
      <c r="NA217" s="19" t="str">
        <f t="shared" ca="1" si="1612"/>
        <v>-</v>
      </c>
      <c r="NB217" s="19" t="str">
        <f t="shared" ca="1" si="1612"/>
        <v>-</v>
      </c>
      <c r="NC217" s="19">
        <f t="shared" ca="1" si="1612"/>
        <v>36.99</v>
      </c>
      <c r="ND217" s="19">
        <f t="shared" ca="1" si="1612"/>
        <v>36.99</v>
      </c>
      <c r="NE217" s="19" t="str">
        <f t="shared" ca="1" si="1612"/>
        <v>-</v>
      </c>
      <c r="NF217" s="19" t="str">
        <f t="shared" ca="1" si="1612"/>
        <v>-</v>
      </c>
      <c r="NG217" s="19" t="str">
        <f t="shared" ca="1" si="1612"/>
        <v>-</v>
      </c>
      <c r="NH217" s="19" t="str">
        <f t="shared" ca="1" si="1612"/>
        <v>-</v>
      </c>
      <c r="NI217" s="19" t="str">
        <f t="shared" ca="1" si="1612"/>
        <v>-</v>
      </c>
      <c r="NJ217" s="19">
        <f t="shared" ca="1" si="1612"/>
        <v>49.99</v>
      </c>
      <c r="NK217" s="19">
        <f t="shared" ca="1" si="1612"/>
        <v>49.99</v>
      </c>
      <c r="NL217" s="19">
        <f t="shared" ca="1" si="1612"/>
        <v>49.99</v>
      </c>
      <c r="NM217" s="19">
        <f t="shared" ca="1" si="1612"/>
        <v>49.99</v>
      </c>
      <c r="NN217" s="19">
        <f t="shared" ca="1" si="1612"/>
        <v>49.99</v>
      </c>
      <c r="NO217" s="19">
        <f t="shared" ca="1" si="1573"/>
        <v>49.99</v>
      </c>
      <c r="NP217" s="19">
        <f t="shared" ca="1" si="1573"/>
        <v>49.99</v>
      </c>
      <c r="NQ217" s="19">
        <f t="shared" ca="1" si="1573"/>
        <v>49.99</v>
      </c>
      <c r="NR217" s="19">
        <f t="shared" ca="1" si="1605"/>
        <v>412.99</v>
      </c>
      <c r="NS217" s="19">
        <f t="shared" ca="1" si="1605"/>
        <v>412.99</v>
      </c>
      <c r="NT217" s="19" t="str">
        <f t="shared" ca="1" si="1605"/>
        <v>-</v>
      </c>
      <c r="NU217" s="19" t="str">
        <f t="shared" ca="1" si="1605"/>
        <v>-</v>
      </c>
      <c r="NV217" s="19" t="str">
        <f t="shared" ca="1" si="1605"/>
        <v>-</v>
      </c>
      <c r="NW217" s="19" t="str">
        <f t="shared" ca="1" si="1605"/>
        <v>-</v>
      </c>
      <c r="NX217" s="19" t="str">
        <f t="shared" ca="1" si="1605"/>
        <v>-</v>
      </c>
      <c r="NY217" s="19">
        <f t="shared" ca="1" si="1605"/>
        <v>6.8900000000000006</v>
      </c>
      <c r="NZ217" s="19">
        <f t="shared" ca="1" si="1605"/>
        <v>6.8900000000000006</v>
      </c>
      <c r="OA217" s="19">
        <f t="shared" ca="1" si="1605"/>
        <v>6.8900000000000006</v>
      </c>
      <c r="OB217" s="19">
        <f t="shared" ca="1" si="1605"/>
        <v>6.8900000000000006</v>
      </c>
      <c r="OC217" s="19">
        <f t="shared" ca="1" si="1605"/>
        <v>6.8900000000000006</v>
      </c>
      <c r="OD217" s="19">
        <f t="shared" ca="1" si="1605"/>
        <v>6.8900000000000006</v>
      </c>
      <c r="OE217" s="19">
        <f t="shared" ca="1" si="1605"/>
        <v>6.8900000000000006</v>
      </c>
      <c r="OF217" s="19">
        <f t="shared" ca="1" si="1605"/>
        <v>6.8900000000000006</v>
      </c>
      <c r="OG217" s="19">
        <f t="shared" ca="1" si="1605"/>
        <v>346.99</v>
      </c>
      <c r="OH217" s="19">
        <f t="shared" ca="1" si="1575"/>
        <v>346.99</v>
      </c>
      <c r="OI217" s="19" t="str">
        <f t="shared" ca="1" si="1575"/>
        <v>-</v>
      </c>
      <c r="OJ217" s="19" t="str">
        <f t="shared" ca="1" si="1575"/>
        <v>-</v>
      </c>
      <c r="OK217" s="19" t="str">
        <f t="shared" ca="1" si="1575"/>
        <v>-</v>
      </c>
      <c r="OL217" s="19" t="str">
        <f t="shared" ca="1" si="1575"/>
        <v>-</v>
      </c>
      <c r="OM217" s="19" t="str">
        <f t="shared" ca="1" si="1575"/>
        <v>-</v>
      </c>
      <c r="ON217" s="19">
        <f t="shared" ca="1" si="1575"/>
        <v>0</v>
      </c>
      <c r="OO217" s="24">
        <v>0</v>
      </c>
    </row>
    <row r="218" spans="1:405" outlineLevel="1">
      <c r="A218" s="21">
        <f t="shared" si="158"/>
        <v>213</v>
      </c>
      <c r="B218" s="21"/>
      <c r="D218" s="14"/>
      <c r="E218" t="b">
        <v>0</v>
      </c>
      <c r="H218" s="21"/>
      <c r="I218" s="21"/>
      <c r="J218" s="21"/>
      <c r="K218" s="21"/>
      <c r="L218" s="21"/>
      <c r="M218" s="21"/>
      <c r="N218" s="21"/>
      <c r="O218" s="21"/>
      <c r="P218" s="21"/>
      <c r="Q218" s="21"/>
      <c r="R218" s="21"/>
      <c r="S218" s="21"/>
      <c r="T218" s="21"/>
      <c r="U218" s="218"/>
      <c r="V218" s="218"/>
      <c r="W218" s="21"/>
      <c r="X218" s="218"/>
      <c r="Y218" s="218"/>
      <c r="Z218" s="218"/>
      <c r="AA218" s="218"/>
      <c r="AB218" s="218"/>
      <c r="AC218" s="218"/>
      <c r="AD218" s="218"/>
      <c r="AE218" s="218"/>
      <c r="AJ218" s="218"/>
      <c r="AK218" s="218"/>
      <c r="AL218" s="234" t="str">
        <f ca="1">"blank "&amp;TEXT(RAND(),"0.000")</f>
        <v>blank 0.068</v>
      </c>
      <c r="AM218" s="9" t="str">
        <f ca="1">IF(COUNTIF(AL$5:AL218,AL218)=1,"-","Dup")</f>
        <v>-</v>
      </c>
      <c r="AN218" s="9"/>
      <c r="AO218" s="14"/>
      <c r="AP218" s="14"/>
      <c r="AQ218" s="14"/>
      <c r="AR218" s="14"/>
      <c r="AS218" s="14"/>
      <c r="AT218" s="14"/>
      <c r="AU218" s="563"/>
      <c r="AV218" s="563"/>
      <c r="AW218" s="9"/>
      <c r="AX218" s="14"/>
      <c r="AY218" s="14"/>
      <c r="AZ218" s="14"/>
      <c r="BA218" s="14"/>
      <c r="BB218" s="14"/>
      <c r="BC218" s="14"/>
      <c r="BD218" s="14"/>
      <c r="BE218" s="9"/>
      <c r="BF218" s="14"/>
      <c r="BG218" s="14"/>
      <c r="BH218" s="14"/>
      <c r="BI218" s="14"/>
      <c r="BJ218" s="14"/>
      <c r="BK218" s="14"/>
      <c r="BL218" s="14"/>
      <c r="BM218" s="14"/>
      <c r="BN218" s="14"/>
      <c r="BO218" s="14"/>
      <c r="BP218" s="14"/>
      <c r="BQ218" s="9"/>
      <c r="BR218" s="14"/>
      <c r="BS218" s="14"/>
      <c r="BT218" s="14"/>
      <c r="BU218" s="14"/>
      <c r="BV218" s="14"/>
      <c r="BW218" s="14"/>
      <c r="BX218" s="14"/>
      <c r="BY218" s="14"/>
      <c r="BZ218" s="14"/>
      <c r="CA218" s="14"/>
      <c r="CB218" s="9"/>
      <c r="CC218" s="14"/>
      <c r="CD218" s="14"/>
      <c r="CE218" s="14"/>
      <c r="CF218" s="14"/>
      <c r="CG218" s="14"/>
      <c r="CH218" s="14"/>
      <c r="CI218" s="14"/>
      <c r="CJ218" s="14"/>
      <c r="CK218" s="14"/>
      <c r="CL218" s="14"/>
      <c r="CM218" s="14"/>
      <c r="CN218" s="9"/>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9"/>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9"/>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9"/>
      <c r="LO218" s="14"/>
      <c r="LP218" s="14"/>
      <c r="LQ218" s="14"/>
      <c r="LR218" s="14"/>
      <c r="LS218" s="14"/>
      <c r="LT218" s="14"/>
      <c r="LU218" s="14"/>
      <c r="LV218" s="14"/>
      <c r="LW218" s="14"/>
      <c r="LX218" s="14"/>
      <c r="LY218" s="14"/>
      <c r="LZ218" s="14"/>
      <c r="MA218" s="14"/>
      <c r="MB218" s="14"/>
      <c r="MC218" s="14"/>
      <c r="MD218" s="14"/>
      <c r="ME218" s="14"/>
      <c r="MF218" s="14"/>
      <c r="MG218" s="14"/>
      <c r="MH218" s="9"/>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24">
        <v>0</v>
      </c>
    </row>
    <row r="219" spans="1:405" outlineLevel="1">
      <c r="A219" s="21">
        <f>ROW(A219)-5</f>
        <v>214</v>
      </c>
      <c r="B219" s="21"/>
      <c r="D219" s="14"/>
      <c r="E219" t="b">
        <v>0</v>
      </c>
      <c r="G219" s="32" t="s">
        <v>1020</v>
      </c>
      <c r="M219">
        <v>4</v>
      </c>
      <c r="N219">
        <v>3</v>
      </c>
      <c r="O219">
        <v>2</v>
      </c>
      <c r="P219">
        <v>3</v>
      </c>
      <c r="Q219">
        <v>4</v>
      </c>
      <c r="R219">
        <v>3</v>
      </c>
      <c r="S219">
        <v>4</v>
      </c>
      <c r="T219">
        <v>4</v>
      </c>
      <c r="U219" s="218"/>
      <c r="V219" s="218"/>
      <c r="W219">
        <v>0</v>
      </c>
      <c r="X219" s="218"/>
      <c r="Y219" s="218">
        <v>0</v>
      </c>
      <c r="Z219" s="218">
        <v>0</v>
      </c>
      <c r="AA219" s="218">
        <v>0</v>
      </c>
      <c r="AB219" s="218">
        <v>3</v>
      </c>
      <c r="AC219" s="218">
        <v>5</v>
      </c>
      <c r="AD219" s="218">
        <v>5</v>
      </c>
      <c r="AE219" s="218">
        <v>5</v>
      </c>
      <c r="AL219" s="559" t="s">
        <v>1856</v>
      </c>
      <c r="AM219" s="9" t="str">
        <f ca="1">IF(COUNTIF(AL$5:AL219,AL219)=1,"-","Dup")</f>
        <v>-</v>
      </c>
      <c r="AN219" s="9"/>
      <c r="AO219" s="14"/>
      <c r="AP219" s="14"/>
      <c r="AQ219" s="14"/>
      <c r="AR219" s="14"/>
      <c r="AS219" s="14"/>
      <c r="AT219" s="14"/>
      <c r="AU219" s="563"/>
      <c r="AV219" s="563"/>
      <c r="AW219" s="9"/>
      <c r="AX219" s="14"/>
      <c r="AY219" s="14"/>
      <c r="AZ219" s="14"/>
      <c r="BA219" s="14"/>
      <c r="BB219" s="14"/>
      <c r="BC219" s="14"/>
      <c r="BD219" s="14"/>
      <c r="BE219" s="9"/>
      <c r="BF219" s="14"/>
      <c r="BG219" s="14"/>
      <c r="BH219" s="14"/>
      <c r="BI219" s="14"/>
      <c r="BJ219" s="14"/>
      <c r="BK219" s="14"/>
      <c r="BL219" s="14"/>
      <c r="BM219" s="14"/>
      <c r="BN219" s="14"/>
      <c r="BO219" s="14"/>
      <c r="BP219" s="14"/>
      <c r="BQ219" s="9"/>
      <c r="BR219" s="14"/>
      <c r="BS219" s="14"/>
      <c r="BT219" s="14"/>
      <c r="BU219" s="14"/>
      <c r="BV219" s="14"/>
      <c r="BW219" s="14"/>
      <c r="BX219" s="14"/>
      <c r="BY219" s="14"/>
      <c r="BZ219" s="14"/>
      <c r="CA219" s="14"/>
      <c r="CB219" s="9"/>
      <c r="CC219" s="14"/>
      <c r="CD219" s="14"/>
      <c r="CE219" s="14"/>
      <c r="CF219" s="14"/>
      <c r="CG219" s="14"/>
      <c r="CH219" s="153"/>
      <c r="CI219" s="14"/>
      <c r="CJ219" s="14"/>
      <c r="CK219" s="14"/>
      <c r="CL219" s="14"/>
      <c r="CM219" s="14"/>
      <c r="CN219" s="9"/>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322"/>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9"/>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9"/>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9"/>
      <c r="LO219" s="14"/>
      <c r="LP219" s="14"/>
      <c r="LQ219" s="14"/>
      <c r="LR219" s="14"/>
      <c r="LS219" s="14"/>
      <c r="LT219" s="14"/>
      <c r="LU219" s="14"/>
      <c r="LV219" s="14"/>
      <c r="LW219" s="14"/>
      <c r="LX219" s="14"/>
      <c r="LY219" s="14"/>
      <c r="LZ219" s="14"/>
      <c r="MA219" s="14"/>
      <c r="MB219" s="14"/>
      <c r="MC219" s="14"/>
      <c r="MD219" s="14"/>
      <c r="ME219" s="14"/>
      <c r="MF219" s="14"/>
      <c r="MG219" s="14"/>
      <c r="MH219" s="9"/>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24">
        <v>0</v>
      </c>
    </row>
    <row r="220" spans="1:405" outlineLevel="1">
      <c r="A220" s="21">
        <f t="shared" si="158"/>
        <v>215</v>
      </c>
      <c r="B220" s="21">
        <f>$A$14</f>
        <v>9</v>
      </c>
      <c r="C220">
        <v>112</v>
      </c>
      <c r="D220" s="144" t="str">
        <f t="shared" ref="D220:D243" si="1626">INDEX(i.Region_Desc,$K220,1)</f>
        <v>GSM</v>
      </c>
      <c r="E220" t="b">
        <v>0</v>
      </c>
      <c r="F220" t="b">
        <v>0</v>
      </c>
      <c r="G220" t="b">
        <f>E220</f>
        <v>0</v>
      </c>
      <c r="H220" s="29">
        <v>2</v>
      </c>
      <c r="I220" s="29">
        <v>1</v>
      </c>
      <c r="J220" s="29" t="str">
        <f>""</f>
        <v/>
      </c>
      <c r="K220" s="29">
        <f>d.Region</f>
        <v>2</v>
      </c>
      <c r="L220" s="29">
        <v>2</v>
      </c>
      <c r="M220" s="29">
        <v>2</v>
      </c>
      <c r="N220" s="29">
        <v>3</v>
      </c>
      <c r="O220" s="29">
        <v>1</v>
      </c>
      <c r="P220" s="29">
        <v>1</v>
      </c>
      <c r="Q220" s="29">
        <v>1</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ref="AG220:AH243" si="1627">INDEX(i.FlkStrctr,$M220,AG$7)</f>
        <v>2</v>
      </c>
      <c r="AH220" s="5">
        <f t="shared" si="1627"/>
        <v>0</v>
      </c>
      <c r="AI220" s="5">
        <f t="shared" ref="AI220:AI243" si="1628">INDEX(i.StdELMan,($K220-1)*12+($M220-1)*3+$N220,AI$7)</f>
        <v>1</v>
      </c>
      <c r="AJ220" s="218"/>
      <c r="AK220" s="218"/>
      <c r="AL220" s="365" t="str">
        <f ca="1">TEXT(LEFT(OFFSET(AL220,-1,0),5)+1,"00000")&amp;MID(OFFSET(AL220,-1,0),6,FIND(" ",OFFSET(AL220,-1,0),7)-5)
&amp; $D220           &amp; " Day"&amp;INDEX(i.DOY,$N220,1)              &amp; IF($IG220=0," FWM","")&amp;IF($IG220=1," MWM","")&amp;IF($IG220=5," Mat","")&amp;IF($IH220=TRUE,"&amp;BBT","    ")
&amp;INDEX(DataMaster!$B$98:$B$104,$Q220,0)    &amp;IF(JL220," SR"&amp;JM220,"")&amp; " WP"&amp;TEXT($LW220*100,"000p")           &amp; " MP"&amp;TEXT($LX220*100,"000p")           &amp; " GP"&amp;TEXT($MG220*100,"000p")
&amp; " (F"&amp;3+COUNTIF($CV220:$CY220,TRUE)&amp;3&amp;"N"&amp;$DM220&amp;$DN220&amp;")"</f>
        <v>00001 DSP_export_lw GSM Day204 MWM    all grids SR12 WP100p MP100p GP100p (F33N11)</v>
      </c>
      <c r="AM220" s="9" t="str">
        <f ca="1">IF(COUNTIF(AL$5:AL220,AL220)=1,"-","Dup")</f>
        <v>-</v>
      </c>
      <c r="AN220" s="9"/>
      <c r="AO220" s="12" t="b">
        <v>1</v>
      </c>
      <c r="AP220" s="12" t="b">
        <v>1</v>
      </c>
      <c r="AQ220" s="12" t="b">
        <v>1</v>
      </c>
      <c r="AR220" s="12" t="b">
        <v>1</v>
      </c>
      <c r="AS220" s="12" t="b">
        <v>1</v>
      </c>
      <c r="AT220" s="12" t="b">
        <v>1</v>
      </c>
      <c r="AU220" s="12" t="b">
        <v>1</v>
      </c>
      <c r="AV220" s="12" t="b">
        <v>1</v>
      </c>
      <c r="AW220" s="9"/>
      <c r="AX220" s="5" t="b">
        <f t="shared" ref="AX220:BC243" si="1629">INDEX(i.model_structure,$H220,AX$7)</f>
        <v>0</v>
      </c>
      <c r="AY220" s="5" t="str">
        <f t="shared" si="1629"/>
        <v>-</v>
      </c>
      <c r="AZ220" s="5" t="b">
        <f t="shared" si="1629"/>
        <v>0</v>
      </c>
      <c r="BA220" s="5" t="b">
        <f t="shared" si="1629"/>
        <v>1</v>
      </c>
      <c r="BB220" s="5" t="b">
        <f t="shared" si="1629"/>
        <v>1</v>
      </c>
      <c r="BC220" s="144">
        <f t="shared" si="1629"/>
        <v>0</v>
      </c>
      <c r="BD220" s="19" t="b">
        <f t="shared" ref="BD220:BD243" ca="1" si="1630">OFFSET(BD$5,$B220,0)</f>
        <v>1</v>
      </c>
      <c r="BE220" s="9"/>
      <c r="BF220" s="5" t="str">
        <f t="shared" ref="BF220:BF243" ca="1" si="1631">IF($M220&lt;&gt;4,OFFSET(BF$5,$B220,0),1)</f>
        <v>-</v>
      </c>
      <c r="BG220" s="19" t="str">
        <f t="shared" ref="BG220:BI243" ca="1" si="1632">OFFSET(BG$5,$B220,0)</f>
        <v>-</v>
      </c>
      <c r="BH220" s="19" t="str">
        <f t="shared" ca="1" si="1632"/>
        <v>-</v>
      </c>
      <c r="BI220" s="19" t="str">
        <f t="shared" ca="1" si="1632"/>
        <v>-</v>
      </c>
      <c r="BJ220" s="5" t="str">
        <f t="shared" ref="BJ220:BJ243" ca="1" si="1633">IF($M220&lt;&gt;4,OFFSET(BJ$5,$B220,0),1)</f>
        <v>-</v>
      </c>
      <c r="BK220" s="19" t="str">
        <f t="shared" ref="BK220:BK243" ca="1" si="1634">OFFSET(BK$5,$B220,0)</f>
        <v>-</v>
      </c>
      <c r="BL220" s="5" t="str">
        <f t="shared" ref="BL220:BL243" ca="1" si="1635">IF($M220&lt;&gt;4,OFFSET(BL$5,$B220,0),1)</f>
        <v>-</v>
      </c>
      <c r="BM220" s="19" t="str">
        <f t="shared" ref="BM220:BO243" ca="1" si="1636">OFFSET(BM$5,$B220,0)</f>
        <v>-</v>
      </c>
      <c r="BN220" s="19" t="str">
        <f t="shared" ca="1" si="1636"/>
        <v>-</v>
      </c>
      <c r="BO220" s="19" t="str">
        <f t="shared" ca="1" si="1636"/>
        <v>-</v>
      </c>
      <c r="BP220" s="5" t="str">
        <f t="shared" ref="BP220:BP243" ca="1" si="1637">IF($M220&lt;&gt;4,OFFSET(BP$5,$B220,0),1)</f>
        <v>-</v>
      </c>
      <c r="BQ220" s="9"/>
      <c r="BR220" s="5" t="b">
        <f t="shared" ref="BR220:BR243" si="1638">$J220&lt;0</f>
        <v>0</v>
      </c>
      <c r="BS220" s="5" t="str">
        <f t="shared" ref="BS220:BS243" ca="1" si="1639">IF($J220="",BS$14,ABS($J220))</f>
        <v>-</v>
      </c>
      <c r="BT220" s="5" t="str">
        <f t="shared" ref="BT220:CA243" ca="1" si="1640">IF($J220="",BT$14,ABS($J220)=BT$7)</f>
        <v>-</v>
      </c>
      <c r="BU220" s="5" t="str">
        <f t="shared" ca="1" si="1640"/>
        <v>-</v>
      </c>
      <c r="BV220" s="5" t="str">
        <f t="shared" ca="1" si="1640"/>
        <v>-</v>
      </c>
      <c r="BW220" s="5" t="str">
        <f t="shared" ca="1" si="1640"/>
        <v>-</v>
      </c>
      <c r="BX220" s="5" t="str">
        <f t="shared" ca="1" si="1640"/>
        <v>-</v>
      </c>
      <c r="BY220" s="5" t="str">
        <f t="shared" ca="1" si="1640"/>
        <v>-</v>
      </c>
      <c r="BZ220" s="5" t="str">
        <f t="shared" ca="1" si="1640"/>
        <v>-</v>
      </c>
      <c r="CA220" s="5" t="str">
        <f t="shared" ca="1" si="1640"/>
        <v>-</v>
      </c>
      <c r="CB220" s="9"/>
      <c r="CC220" s="12" t="b">
        <v>1</v>
      </c>
      <c r="CD220" s="12" t="b">
        <v>1</v>
      </c>
      <c r="CE220" s="12" t="b">
        <v>1</v>
      </c>
      <c r="CF220" s="12">
        <v>2232105</v>
      </c>
      <c r="CG220" s="144" t="b">
        <f>NOT(CE220)</f>
        <v>0</v>
      </c>
      <c r="CH220" s="12" t="s">
        <v>34</v>
      </c>
      <c r="CI220" s="19" t="str">
        <f t="shared" ref="CI220:CM243" ca="1" si="1641">OFFSET(CI$5,$B220,0)</f>
        <v>-</v>
      </c>
      <c r="CJ220" s="19" t="str">
        <f t="shared" ca="1" si="1641"/>
        <v>-</v>
      </c>
      <c r="CK220" s="19" t="str">
        <f t="shared" ca="1" si="1641"/>
        <v>-</v>
      </c>
      <c r="CL220" s="19">
        <f t="shared" ca="1" si="1641"/>
        <v>1</v>
      </c>
      <c r="CM220" s="19">
        <f t="shared" ca="1" si="1641"/>
        <v>1</v>
      </c>
      <c r="CN220" s="9"/>
      <c r="CO220" s="444">
        <f t="shared" ref="CO220:CQ243" si="1642">INDEX(i.UserPeriod0,$AI220,CO$7)</f>
        <v>652</v>
      </c>
      <c r="CP220" s="444">
        <f t="shared" si="1642"/>
        <v>686</v>
      </c>
      <c r="CQ220" s="444">
        <f t="shared" si="1642"/>
        <v>721</v>
      </c>
      <c r="CR220" s="152">
        <f t="shared" ref="CR220:CT243" si="1643">7*INDEX(i.end_joining,1,CR$7+($AI220-1)*3)</f>
        <v>378</v>
      </c>
      <c r="CS220" s="152">
        <f t="shared" si="1643"/>
        <v>413</v>
      </c>
      <c r="CT220" s="152">
        <f t="shared" si="1643"/>
        <v>448</v>
      </c>
      <c r="CU220" s="19" t="str">
        <f t="shared" ref="CU220:DJ235" ca="1" si="1644">OFFSET(CU$5,$B220,0)</f>
        <v>-</v>
      </c>
      <c r="CV220" s="19" t="str">
        <f t="shared" ca="1" si="1644"/>
        <v>-</v>
      </c>
      <c r="CW220" s="19" t="str">
        <f t="shared" ca="1" si="1644"/>
        <v>-</v>
      </c>
      <c r="CX220" s="19" t="str">
        <f t="shared" ca="1" si="1644"/>
        <v>-</v>
      </c>
      <c r="CY220" s="19" t="str">
        <f t="shared" ca="1" si="1644"/>
        <v>-</v>
      </c>
      <c r="CZ220" s="19" t="b">
        <f ca="1">OFFSET(CZ$5,$B220,0)</f>
        <v>1</v>
      </c>
      <c r="DA220" s="19">
        <f t="shared" ca="1" si="1644"/>
        <v>0</v>
      </c>
      <c r="DB220" s="19">
        <f t="shared" ca="1" si="1644"/>
        <v>0</v>
      </c>
      <c r="DC220" s="19">
        <f t="shared" ca="1" si="1644"/>
        <v>0</v>
      </c>
      <c r="DD220" s="19">
        <f t="shared" ca="1" si="1644"/>
        <v>0</v>
      </c>
      <c r="DE220" s="19">
        <f t="shared" ca="1" si="1644"/>
        <v>0</v>
      </c>
      <c r="DF220" s="19">
        <f t="shared" ca="1" si="1644"/>
        <v>0</v>
      </c>
      <c r="DG220" s="19">
        <f t="shared" ca="1" si="1644"/>
        <v>0</v>
      </c>
      <c r="DH220" s="19">
        <f t="shared" ca="1" si="1644"/>
        <v>0</v>
      </c>
      <c r="DI220" s="19">
        <f t="shared" ca="1" si="1644"/>
        <v>0</v>
      </c>
      <c r="DJ220" s="19">
        <f t="shared" ca="1" si="1644"/>
        <v>0</v>
      </c>
      <c r="DK220" s="19">
        <f t="shared" ref="DK220:ED232" ca="1" si="1645">OFFSET(DK$5,$B220,0)</f>
        <v>0</v>
      </c>
      <c r="DL220" s="19">
        <f t="shared" ca="1" si="1645"/>
        <v>0</v>
      </c>
      <c r="DM220" s="19">
        <f t="shared" ca="1" si="1645"/>
        <v>1</v>
      </c>
      <c r="DN220" s="19">
        <f t="shared" ca="1" si="1645"/>
        <v>1</v>
      </c>
      <c r="DO220" s="19">
        <f t="shared" ca="1" si="1645"/>
        <v>0</v>
      </c>
      <c r="DP220" s="19" t="str">
        <f t="shared" ca="1" si="1645"/>
        <v>-</v>
      </c>
      <c r="DQ220" s="19" t="str">
        <f t="shared" ca="1" si="1645"/>
        <v>-</v>
      </c>
      <c r="DR220" s="19" t="str">
        <f t="shared" ca="1" si="1645"/>
        <v>-</v>
      </c>
      <c r="DS220" s="19" t="str">
        <f t="shared" ca="1" si="1645"/>
        <v>-</v>
      </c>
      <c r="DT220" s="19" t="str">
        <f t="shared" ca="1" si="1645"/>
        <v>-</v>
      </c>
      <c r="DU220" s="19">
        <f t="shared" ca="1" si="1645"/>
        <v>0</v>
      </c>
      <c r="DV220" s="19" t="str">
        <f t="shared" ca="1" si="1645"/>
        <v>-</v>
      </c>
      <c r="DW220" s="19" t="str">
        <f t="shared" ca="1" si="1645"/>
        <v>-</v>
      </c>
      <c r="DX220" s="19" t="str">
        <f t="shared" ca="1" si="1645"/>
        <v>-</v>
      </c>
      <c r="DY220" s="19" t="str">
        <f t="shared" ca="1" si="1645"/>
        <v>-</v>
      </c>
      <c r="DZ220" s="19" t="str">
        <f t="shared" ca="1" si="1645"/>
        <v>-</v>
      </c>
      <c r="EA220" s="19" t="str">
        <f t="shared" ca="1" si="1645"/>
        <v>-</v>
      </c>
      <c r="EB220" s="19" t="str">
        <f t="shared" ca="1" si="1645"/>
        <v>-</v>
      </c>
      <c r="EC220" s="19" t="str">
        <f t="shared" ca="1" si="1645"/>
        <v>-</v>
      </c>
      <c r="ED220" s="19">
        <f t="shared" ca="1" si="1645"/>
        <v>0</v>
      </c>
      <c r="EE220" s="444">
        <f t="shared" ref="EE220:EF243" si="1646">IF(AND($N220=EE$11,$Y220&lt;&gt;0,$AI220=EE$12),INDEX(i.LTWFeedLevels,$Y220,MOD(EE$7-1,7)+1),0)</f>
        <v>0</v>
      </c>
      <c r="EF220" s="444">
        <f t="shared" si="1646"/>
        <v>0</v>
      </c>
      <c r="EG220" s="124">
        <f t="shared" ref="EG220:EV235" si="1647">IF(AND($K220=EG$9,$N220=EG$11,$AB220=EG$8,$AI220=EG$12,$Y220&lt;&gt;0),INDEX(i.FS_Strategy,$Y220,$AB220),0)</f>
        <v>0</v>
      </c>
      <c r="EH220" s="124">
        <f t="shared" si="1647"/>
        <v>0</v>
      </c>
      <c r="EI220" s="124">
        <f t="shared" si="1647"/>
        <v>0</v>
      </c>
      <c r="EJ220" s="124">
        <f t="shared" si="1647"/>
        <v>0</v>
      </c>
      <c r="EK220" s="124">
        <f t="shared" si="1647"/>
        <v>0</v>
      </c>
      <c r="EL220" s="124">
        <f t="shared" si="1647"/>
        <v>0</v>
      </c>
      <c r="EM220" s="124">
        <f t="shared" si="1647"/>
        <v>0</v>
      </c>
      <c r="EN220" s="124">
        <f t="shared" si="1647"/>
        <v>0</v>
      </c>
      <c r="EO220" s="124">
        <f t="shared" si="1647"/>
        <v>0</v>
      </c>
      <c r="EP220" s="124">
        <f t="shared" si="1647"/>
        <v>0</v>
      </c>
      <c r="EQ220" s="124">
        <f t="shared" si="1647"/>
        <v>0</v>
      </c>
      <c r="ER220" s="124">
        <f t="shared" si="1647"/>
        <v>0</v>
      </c>
      <c r="ES220" s="124">
        <f t="shared" si="1647"/>
        <v>0</v>
      </c>
      <c r="ET220" s="124">
        <f t="shared" si="1647"/>
        <v>0</v>
      </c>
      <c r="EU220" s="124">
        <f t="shared" si="1647"/>
        <v>0</v>
      </c>
      <c r="EV220" s="124">
        <f t="shared" si="1647"/>
        <v>0</v>
      </c>
      <c r="EW220" s="124">
        <f t="shared" ref="EW220:EX243" si="1648">IF(AND($K220=EW$9,$N220=EW$11,$AB220=EW$8,$AI220=EW$12,$Y220&lt;&gt;0),INDEX(i.FS_Strategy,$Y220,$AB220),0)</f>
        <v>0</v>
      </c>
      <c r="EX220" s="124">
        <f t="shared" si="1648"/>
        <v>0</v>
      </c>
      <c r="EY220" s="554">
        <f t="shared" ref="EY220:FN235" si="1649">IF(AND($K220=EY$9,$N220=EY$11,$AB220=EY$8,$AI220=EY$12,$Z220&lt;&gt;0),INDEX(i.FS_Strategy,$Z220,$AB220),0)</f>
        <v>0</v>
      </c>
      <c r="EZ220" s="554">
        <f t="shared" si="1649"/>
        <v>0</v>
      </c>
      <c r="FA220" s="554">
        <f t="shared" si="1649"/>
        <v>0</v>
      </c>
      <c r="FB220" s="125">
        <f t="shared" si="1649"/>
        <v>0</v>
      </c>
      <c r="FC220" s="125">
        <f t="shared" si="1649"/>
        <v>0</v>
      </c>
      <c r="FD220" s="125">
        <f t="shared" si="1649"/>
        <v>0</v>
      </c>
      <c r="FE220" s="125">
        <f t="shared" si="1649"/>
        <v>0</v>
      </c>
      <c r="FF220" s="125">
        <f t="shared" si="1649"/>
        <v>0</v>
      </c>
      <c r="FG220" s="125">
        <f t="shared" si="1649"/>
        <v>0</v>
      </c>
      <c r="FH220" s="125">
        <f t="shared" si="1649"/>
        <v>0</v>
      </c>
      <c r="FI220" s="125">
        <f t="shared" si="1649"/>
        <v>0</v>
      </c>
      <c r="FJ220" s="125">
        <f t="shared" si="1649"/>
        <v>0</v>
      </c>
      <c r="FK220" s="125">
        <f t="shared" si="1649"/>
        <v>0</v>
      </c>
      <c r="FL220" s="125">
        <f t="shared" si="1649"/>
        <v>0</v>
      </c>
      <c r="FM220" s="125">
        <f t="shared" si="1649"/>
        <v>0</v>
      </c>
      <c r="FN220" s="125">
        <f t="shared" si="1649"/>
        <v>0</v>
      </c>
      <c r="FO220" s="124">
        <f t="shared" ref="FO220:GD235" si="1650">IF(AND($K220=FO$9,$N220=FO$11,$AB220=FO$8,$AI220=FO$12),INDEX(i.FS_Strategy,$AC220+1,$AB220),0)</f>
        <v>0</v>
      </c>
      <c r="FP220" s="124">
        <f t="shared" si="1650"/>
        <v>0</v>
      </c>
      <c r="FQ220" s="124">
        <f t="shared" si="1650"/>
        <v>0</v>
      </c>
      <c r="FR220" s="124">
        <f t="shared" si="1650"/>
        <v>0</v>
      </c>
      <c r="FS220" s="124">
        <f t="shared" si="1650"/>
        <v>0</v>
      </c>
      <c r="FT220" s="124">
        <f t="shared" si="1650"/>
        <v>0</v>
      </c>
      <c r="FU220" s="124">
        <f t="shared" si="1650"/>
        <v>0</v>
      </c>
      <c r="FV220" s="124">
        <f t="shared" si="1650"/>
        <v>0</v>
      </c>
      <c r="FW220" s="124">
        <f t="shared" si="1650"/>
        <v>0</v>
      </c>
      <c r="FX220" s="124">
        <f t="shared" si="1650"/>
        <v>0</v>
      </c>
      <c r="FY220" s="124">
        <f t="shared" si="1650"/>
        <v>0</v>
      </c>
      <c r="FZ220" s="124">
        <f t="shared" si="1650"/>
        <v>0</v>
      </c>
      <c r="GA220" s="124">
        <f t="shared" si="1650"/>
        <v>0</v>
      </c>
      <c r="GB220" s="124">
        <f t="shared" si="1650"/>
        <v>0</v>
      </c>
      <c r="GC220" s="124">
        <f t="shared" si="1650"/>
        <v>0</v>
      </c>
      <c r="GD220" s="124">
        <f t="shared" si="1650"/>
        <v>0</v>
      </c>
      <c r="GE220" s="124">
        <f t="shared" ref="GE220:GF243" si="1651">IF(AND($K220=GE$9,$N220=GE$11,$AB220=GE$8,$AI220=GE$12),INDEX(i.FS_Strategy,$AC220+1,$AB220),0)</f>
        <v>0</v>
      </c>
      <c r="GF220" s="124">
        <f t="shared" si="1651"/>
        <v>0</v>
      </c>
      <c r="GG220" s="554">
        <f t="shared" ref="GG220:GI243" si="1652">IF(AND($K220=GG$9,$N220=GG$11,$AB220=GG$8),INDEX(i.FS_Strategy,$AD220+1,$AB220),0)</f>
        <v>0</v>
      </c>
      <c r="GH220" s="554">
        <f t="shared" si="1652"/>
        <v>0</v>
      </c>
      <c r="GI220" s="554">
        <f t="shared" si="1652"/>
        <v>0</v>
      </c>
      <c r="GJ220" s="125">
        <f t="shared" ref="GJ220:GV235" si="1653">IF(AND($K220=GJ$9,$N220=GJ$11,$AB220=GJ$8),INDEX(i.FS_Strategy,$AE220+1,$AB220),0)</f>
        <v>0</v>
      </c>
      <c r="GK220" s="125">
        <f t="shared" si="1653"/>
        <v>0</v>
      </c>
      <c r="GL220" s="125">
        <f t="shared" si="1653"/>
        <v>0</v>
      </c>
      <c r="GM220" s="125">
        <f t="shared" si="1653"/>
        <v>0</v>
      </c>
      <c r="GN220" s="125">
        <f t="shared" si="1653"/>
        <v>0</v>
      </c>
      <c r="GO220" s="125">
        <f t="shared" si="1653"/>
        <v>0</v>
      </c>
      <c r="GP220" s="125">
        <f t="shared" si="1653"/>
        <v>0</v>
      </c>
      <c r="GQ220" s="125">
        <f t="shared" si="1653"/>
        <v>0</v>
      </c>
      <c r="GR220" s="125">
        <f t="shared" si="1653"/>
        <v>0</v>
      </c>
      <c r="GS220" s="125">
        <f t="shared" si="1653"/>
        <v>0</v>
      </c>
      <c r="GT220" s="125">
        <f t="shared" si="1653"/>
        <v>0</v>
      </c>
      <c r="GU220" s="125">
        <f t="shared" si="1653"/>
        <v>0</v>
      </c>
      <c r="GV220" s="125">
        <f t="shared" si="1653"/>
        <v>0</v>
      </c>
      <c r="GW220" s="124">
        <f t="shared" ref="GW220:HL235" si="1654">IF(AND($K220=GW$9,$N220=GW$11,$AB220=GW$8,$AI220=GW$12),INDEX(i.FS_Strategy,$AC220+1,$AB220),0)</f>
        <v>0</v>
      </c>
      <c r="GX220" s="124">
        <f t="shared" si="1654"/>
        <v>0</v>
      </c>
      <c r="GY220" s="124">
        <f t="shared" si="1654"/>
        <v>0</v>
      </c>
      <c r="GZ220" s="124">
        <f t="shared" si="1654"/>
        <v>0</v>
      </c>
      <c r="HA220" s="124">
        <f t="shared" si="1654"/>
        <v>0</v>
      </c>
      <c r="HB220" s="124">
        <f t="shared" si="1654"/>
        <v>0</v>
      </c>
      <c r="HC220" s="124">
        <f t="shared" si="1654"/>
        <v>0</v>
      </c>
      <c r="HD220" s="124">
        <f t="shared" si="1654"/>
        <v>0</v>
      </c>
      <c r="HE220" s="124">
        <f t="shared" si="1654"/>
        <v>0</v>
      </c>
      <c r="HF220" s="124">
        <f t="shared" si="1654"/>
        <v>0</v>
      </c>
      <c r="HG220" s="124">
        <f t="shared" si="1654"/>
        <v>0</v>
      </c>
      <c r="HH220" s="124">
        <f t="shared" si="1654"/>
        <v>0</v>
      </c>
      <c r="HI220" s="124">
        <f t="shared" si="1654"/>
        <v>0</v>
      </c>
      <c r="HJ220" s="124">
        <f t="shared" si="1654"/>
        <v>0</v>
      </c>
      <c r="HK220" s="124">
        <f t="shared" si="1654"/>
        <v>0</v>
      </c>
      <c r="HL220" s="124">
        <f t="shared" si="1654"/>
        <v>0</v>
      </c>
      <c r="HM220" s="124">
        <f t="shared" ref="HM220:HN243" si="1655">IF(AND($K220=HM$9,$N220=HM$11,$AB220=HM$8,$AI220=HM$12),INDEX(i.FS_Strategy,$AC220+1,$AB220),0)</f>
        <v>0</v>
      </c>
      <c r="HN220" s="124">
        <f t="shared" si="1655"/>
        <v>0</v>
      </c>
      <c r="HO220" s="554">
        <f t="shared" ref="HO220:HQ243" si="1656">IF(AND($K220=HO$9,$N220=HO$11,$AB220=HO$8),INDEX(i.FS_Strategy,$AD220+1,$AB220),0)</f>
        <v>0</v>
      </c>
      <c r="HP220" s="554">
        <f t="shared" si="1656"/>
        <v>0</v>
      </c>
      <c r="HQ220" s="554">
        <f t="shared" si="1656"/>
        <v>0</v>
      </c>
      <c r="HR220" s="125">
        <f t="shared" ref="HR220:ID235" si="1657">IF(AND($K220=HR$9,$N220=HR$11,$AB220=HR$8),INDEX(i.FS_Strategy,$AE220+1,$AB220),0)</f>
        <v>0</v>
      </c>
      <c r="HS220" s="125">
        <f t="shared" si="1657"/>
        <v>0</v>
      </c>
      <c r="HT220" s="125">
        <f t="shared" si="1657"/>
        <v>0</v>
      </c>
      <c r="HU220" s="125">
        <f t="shared" si="1657"/>
        <v>0</v>
      </c>
      <c r="HV220" s="125">
        <f t="shared" si="1657"/>
        <v>0</v>
      </c>
      <c r="HW220" s="125">
        <f t="shared" si="1657"/>
        <v>0</v>
      </c>
      <c r="HX220" s="125">
        <f t="shared" si="1657"/>
        <v>0</v>
      </c>
      <c r="HY220" s="125">
        <f t="shared" si="1657"/>
        <v>0</v>
      </c>
      <c r="HZ220" s="125">
        <f t="shared" si="1657"/>
        <v>0</v>
      </c>
      <c r="IA220" s="125">
        <f t="shared" si="1657"/>
        <v>0</v>
      </c>
      <c r="IB220" s="125">
        <f t="shared" si="1657"/>
        <v>0</v>
      </c>
      <c r="IC220" s="125">
        <f t="shared" si="1657"/>
        <v>0</v>
      </c>
      <c r="ID220" s="125">
        <f t="shared" si="1657"/>
        <v>0</v>
      </c>
      <c r="IE220" s="5">
        <f t="shared" ref="IE220:IE243" si="1658">INDEX(i.TOL,$N220,IE$7)</f>
        <v>67</v>
      </c>
      <c r="IF220" s="9"/>
      <c r="IG220" s="5">
        <f t="shared" ref="IG220:IJ243" si="1659">INDEX(i.FlkStrctr,$M220,IG$7)</f>
        <v>1</v>
      </c>
      <c r="IH220" s="5" t="b">
        <f t="shared" si="1659"/>
        <v>0</v>
      </c>
      <c r="II220" s="19">
        <f t="shared" ref="II220:II243" ca="1" si="1660">OFFSET(II$5,$B220,0)</f>
        <v>0</v>
      </c>
      <c r="IJ220" s="5">
        <f t="shared" si="1659"/>
        <v>55</v>
      </c>
      <c r="IK220" s="5" cm="1">
        <f t="array" ref="IK220">INDEX(i.pi_yatf,$X220+1,IK$7)</f>
        <v>1</v>
      </c>
      <c r="IL220" s="19">
        <f t="shared" ref="IL220:JI230" ca="1" si="1661">OFFSET(IL$5,$B220,0)</f>
        <v>0</v>
      </c>
      <c r="IM220" s="19">
        <f t="shared" ca="1" si="1661"/>
        <v>0</v>
      </c>
      <c r="IN220" s="19">
        <f t="shared" ca="1" si="1661"/>
        <v>0</v>
      </c>
      <c r="IO220" s="19">
        <f t="shared" ca="1" si="1661"/>
        <v>0</v>
      </c>
      <c r="IP220" s="19">
        <f t="shared" ca="1" si="1661"/>
        <v>0</v>
      </c>
      <c r="IQ220" s="19">
        <f t="shared" ca="1" si="1661"/>
        <v>0</v>
      </c>
      <c r="IR220" s="19">
        <f t="shared" ca="1" si="1661"/>
        <v>0</v>
      </c>
      <c r="IS220" s="19">
        <f t="shared" ca="1" si="1661"/>
        <v>0</v>
      </c>
      <c r="IT220" s="19">
        <f t="shared" ca="1" si="1661"/>
        <v>0</v>
      </c>
      <c r="IU220" s="19">
        <f t="shared" ca="1" si="1661"/>
        <v>0</v>
      </c>
      <c r="IV220" s="19">
        <f t="shared" ca="1" si="1661"/>
        <v>0</v>
      </c>
      <c r="IW220" s="19">
        <f t="shared" ca="1" si="1661"/>
        <v>0</v>
      </c>
      <c r="IX220" s="19">
        <f t="shared" ca="1" si="1661"/>
        <v>0</v>
      </c>
      <c r="IY220" s="19">
        <f t="shared" ca="1" si="1661"/>
        <v>0</v>
      </c>
      <c r="IZ220" s="19">
        <f t="shared" ca="1" si="1661"/>
        <v>0</v>
      </c>
      <c r="JA220" s="19">
        <f t="shared" ca="1" si="1661"/>
        <v>0</v>
      </c>
      <c r="JB220" s="19">
        <f t="shared" ca="1" si="1661"/>
        <v>0</v>
      </c>
      <c r="JC220" s="19">
        <f t="shared" ca="1" si="1661"/>
        <v>0</v>
      </c>
      <c r="JD220" s="19">
        <f t="shared" ca="1" si="1661"/>
        <v>0</v>
      </c>
      <c r="JE220" s="19">
        <f t="shared" ca="1" si="1661"/>
        <v>0</v>
      </c>
      <c r="JF220" s="19">
        <f t="shared" ca="1" si="1661"/>
        <v>0</v>
      </c>
      <c r="JG220" s="19">
        <f t="shared" ca="1" si="1661"/>
        <v>1</v>
      </c>
      <c r="JH220" s="19">
        <f t="shared" ca="1" si="1661"/>
        <v>0</v>
      </c>
      <c r="JI220" s="19">
        <f t="shared" ca="1" si="1661"/>
        <v>1</v>
      </c>
      <c r="JJ220" s="9"/>
      <c r="JK220" s="5" t="b">
        <f t="shared" ref="JK220:JK243" ca="1" si="1662">IF($L220&lt;&gt;0,INDEX(i.cropgraze_inc,$L220,JK$7),OFFSET(JK$5,$B220,0))</f>
        <v>0</v>
      </c>
      <c r="JL220" s="477" t="b">
        <v>1</v>
      </c>
      <c r="JM220" s="477">
        <v>12</v>
      </c>
      <c r="JN220" s="5" t="b">
        <f t="shared" ref="JN220:JP243" si="1663">($N220=JN$11)</f>
        <v>0</v>
      </c>
      <c r="JO220" s="5" t="b">
        <f t="shared" si="1663"/>
        <v>0</v>
      </c>
      <c r="JP220" s="5" t="b">
        <f t="shared" si="1663"/>
        <v>1</v>
      </c>
      <c r="JQ220" s="144">
        <f t="shared" ref="JQ220:JR243" si="1664">$O220</f>
        <v>1</v>
      </c>
      <c r="JR220" s="144">
        <f t="shared" si="1664"/>
        <v>1</v>
      </c>
      <c r="JS220" s="5" t="b">
        <f t="shared" ref="JS220:JV243" si="1665">INDEX(i_dryman,($AF220-1)*4+INDEX(i.StdELMan,($K220-1)*12+($M220-1)*3+$N220,JS$8),JS$7)</f>
        <v>0</v>
      </c>
      <c r="JT220" s="5" t="b">
        <f t="shared" si="1665"/>
        <v>1</v>
      </c>
      <c r="JU220" s="5" t="b">
        <f t="shared" si="1665"/>
        <v>1</v>
      </c>
      <c r="JV220" s="5" t="b">
        <f t="shared" si="1665"/>
        <v>0</v>
      </c>
      <c r="JW220" s="5">
        <f t="shared" ref="JW220:JX243" si="1666">INDEX(i_dryman,($AF220-1)*4+INDEX(i.StdELMan,($K220-1)*12+($M220-1)*3+$N220,JW$8),JW$7+$M220-1)</f>
        <v>1</v>
      </c>
      <c r="JX220" s="5">
        <f t="shared" si="1666"/>
        <v>0</v>
      </c>
      <c r="JY220" s="5" t="b">
        <f t="shared" ref="JY220:JY243" si="1667">AND(INDEX(i_dryman,($AF220-1)*4+INDEX(i.StdELMan,($K220-1)*12+($M220-1)*3+$N220,JY$8),JY$7),($JR220&gt;0))</f>
        <v>0</v>
      </c>
      <c r="JZ220" s="5" t="str" cm="1">
        <f t="array" aca="1" ref="JZ220" ca="1">IF(OR(KA220:KH220&lt;&gt;"-"),TRUE,"-")</f>
        <v>-</v>
      </c>
      <c r="KA220" s="19" t="str">
        <f t="shared" ref="KA220:KH243" ca="1" si="1668">OFFSET(KA$5,$B220,0)</f>
        <v>-</v>
      </c>
      <c r="KB220" s="19" t="str">
        <f t="shared" ca="1" si="1668"/>
        <v>-</v>
      </c>
      <c r="KC220" s="19" t="str">
        <f t="shared" ca="1" si="1668"/>
        <v>-</v>
      </c>
      <c r="KD220" s="19" t="str">
        <f t="shared" ca="1" si="1668"/>
        <v>-</v>
      </c>
      <c r="KE220" s="19" t="str">
        <f t="shared" ca="1" si="1668"/>
        <v>-</v>
      </c>
      <c r="KF220" s="19" t="str">
        <f t="shared" ca="1" si="1668"/>
        <v>-</v>
      </c>
      <c r="KG220" s="19" t="str">
        <f t="shared" ca="1" si="1668"/>
        <v>-</v>
      </c>
      <c r="KH220" s="19" t="str">
        <f t="shared" ca="1" si="1668"/>
        <v>-</v>
      </c>
      <c r="KI220" s="5" t="b">
        <f t="array" aca="1" ref="KI220" ca="1">IF(OR(KJ220:KP220&lt;&gt;"-"),TRUE,"-")</f>
        <v>1</v>
      </c>
      <c r="KJ220" s="19">
        <f t="shared" ref="KJ220:KS239" ca="1" si="1669">OFFSET(KJ$5,$B220,0)</f>
        <v>0</v>
      </c>
      <c r="KK220" s="19" t="str">
        <f t="shared" ca="1" si="1669"/>
        <v>-</v>
      </c>
      <c r="KL220" s="19">
        <f t="shared" ca="1" si="1669"/>
        <v>999999</v>
      </c>
      <c r="KM220" s="19">
        <f t="shared" ca="1" si="1669"/>
        <v>999999</v>
      </c>
      <c r="KN220" s="19">
        <f t="shared" ca="1" si="1669"/>
        <v>999999</v>
      </c>
      <c r="KO220" s="19">
        <f t="shared" ca="1" si="1669"/>
        <v>999999</v>
      </c>
      <c r="KP220" s="19">
        <f t="shared" ca="1" si="1669"/>
        <v>999999</v>
      </c>
      <c r="KQ220" s="19" t="str">
        <f t="shared" ca="1" si="1669"/>
        <v>-</v>
      </c>
      <c r="KR220" s="19" t="str">
        <f ca="1">OFFSET(KR$5,$B220,0)</f>
        <v>-</v>
      </c>
      <c r="KS220" s="19" t="str">
        <f ca="1">OFFSET(KS$5,$B220,0)</f>
        <v>-</v>
      </c>
      <c r="KT220" s="19" t="b">
        <f t="shared" ref="KT220:KU243" ca="1" si="1670">OFFSET(KT$5,$B220,0)</f>
        <v>1</v>
      </c>
      <c r="KU220" s="19">
        <f t="shared" ca="1" si="1670"/>
        <v>0</v>
      </c>
      <c r="KV220" s="5" t="str">
        <f t="shared" ref="KV220:KY243" si="1671">INDEX(i.FlkStrctr,$M220,KV$7)</f>
        <v>-</v>
      </c>
      <c r="KW220" s="5" t="str">
        <f t="shared" si="1671"/>
        <v>-</v>
      </c>
      <c r="KX220" s="5" t="str">
        <f t="shared" si="1671"/>
        <v>-</v>
      </c>
      <c r="KY220" s="5" t="str">
        <f t="shared" si="1671"/>
        <v>-</v>
      </c>
      <c r="KZ220" s="19" t="str">
        <f t="shared" ref="KZ220:LO243" ca="1" si="1672">OFFSET(KZ$5,$B220,0)</f>
        <v>-</v>
      </c>
      <c r="LA220" s="19" t="str">
        <f t="shared" ca="1" si="1672"/>
        <v>-</v>
      </c>
      <c r="LB220" s="19" t="str">
        <f t="shared" ca="1" si="1672"/>
        <v>-</v>
      </c>
      <c r="LC220" s="19" t="str">
        <f t="shared" ca="1" si="1672"/>
        <v>-</v>
      </c>
      <c r="LD220" s="19" t="str">
        <f t="shared" ca="1" si="1672"/>
        <v>-</v>
      </c>
      <c r="LE220" s="19" t="str">
        <f t="shared" ca="1" si="1672"/>
        <v>-</v>
      </c>
      <c r="LF220" s="19" t="str">
        <f t="shared" ca="1" si="1672"/>
        <v>-</v>
      </c>
      <c r="LG220" s="5" t="str">
        <f t="shared" ref="LG220:LL243" si="1673">INDEX(i.FlkStrctr,$M220,LG$7)</f>
        <v>-</v>
      </c>
      <c r="LH220" s="5">
        <f t="shared" si="1673"/>
        <v>500</v>
      </c>
      <c r="LI220" s="5">
        <f t="shared" si="1673"/>
        <v>500</v>
      </c>
      <c r="LJ220" s="5" t="str">
        <f t="shared" si="1673"/>
        <v>-</v>
      </c>
      <c r="LK220" s="5" t="str" cm="1">
        <f t="array" ref="LK220">INDEX(i.meatgrid,$Q220,LK$7)</f>
        <v>-</v>
      </c>
      <c r="LL220" s="5" t="str">
        <f t="shared" si="1673"/>
        <v>-</v>
      </c>
      <c r="LM220" s="5">
        <f t="shared" ref="LM220:LM243" si="1674">INDEX(i.conservation,$W220+1,$N220)</f>
        <v>1</v>
      </c>
      <c r="LN220" s="9"/>
      <c r="LO220" s="19">
        <f t="shared" ca="1" si="1672"/>
        <v>70</v>
      </c>
      <c r="LP220" s="19">
        <f t="shared" ref="LP220:LR243" ca="1" si="1675">OFFSET(LP$5,$B220,0)</f>
        <v>50</v>
      </c>
      <c r="LQ220" s="19">
        <f t="shared" ca="1" si="1675"/>
        <v>80</v>
      </c>
      <c r="LR220" s="19">
        <f t="shared" ca="1" si="1675"/>
        <v>50</v>
      </c>
      <c r="LS220" s="5" t="b" cm="1">
        <f t="array" ref="LS220">INDEX(i.meatgrid,$Q220,LS$7)</f>
        <v>1</v>
      </c>
      <c r="LT220" s="5" t="b" cm="1">
        <f t="array" ref="LT220">INDEX(i.meatgrid,$Q220,LT$7)</f>
        <v>0</v>
      </c>
      <c r="LU220" s="5" t="str" cm="1">
        <f t="array" ref="LU220">INDEX(i.meatgrid,$Q220,LU$7)</f>
        <v>-</v>
      </c>
      <c r="LV220" s="5" t="str" cm="1">
        <f t="array" ref="LV220">INDEX(i.meatgrid,$Q220,LV$7)</f>
        <v>-</v>
      </c>
      <c r="LW220" s="5">
        <f t="shared" ref="LW220:LW243" si="1676">INDEX(i.WoolPrices,$R220,LW$7)</f>
        <v>1</v>
      </c>
      <c r="LX220" s="5">
        <f t="shared" ref="LX220:LX243" si="1677">INDEX(i.MeatPrices,$S220,LX$7)</f>
        <v>1</v>
      </c>
      <c r="LY220" s="5" cm="1">
        <f t="array" ref="LY220">INDEX(i.meatgrid,$Q220,LY$7)</f>
        <v>1</v>
      </c>
      <c r="LZ220" s="5" cm="1">
        <f t="array" ref="LZ220">INDEX(i.meatgrid,$Q220,LZ$7)</f>
        <v>1</v>
      </c>
      <c r="MA220" s="5" cm="1">
        <f t="array" ref="MA220">INDEX(i.meatgrid,$Q220,MA$7)</f>
        <v>1</v>
      </c>
      <c r="MB220" s="5" cm="1">
        <f t="array" ref="MB220">INDEX(i.meatgrid,$Q220,MB$7)</f>
        <v>0</v>
      </c>
      <c r="MC220" s="5" cm="1">
        <f t="array" ref="MC220">INDEX(i.meatgrid,$Q220,MC$7)</f>
        <v>1</v>
      </c>
      <c r="MD220" s="5" cm="1">
        <f t="array" ref="MD220">INDEX(i.meatgrid,$Q220,MD$7)</f>
        <v>1</v>
      </c>
      <c r="ME220" s="5" cm="1">
        <f t="array" ref="ME220">INDEX(i.meatgrid,$Q220,ME$7)</f>
        <v>1</v>
      </c>
      <c r="MF220" s="5" cm="1">
        <f t="array" ref="MF220">INDEX(i.meatgrid,$Q220,MF$7)</f>
        <v>1</v>
      </c>
      <c r="MG220" s="5">
        <f t="shared" ref="MG220:MG243" si="1678">INDEX(i.GrainPrices,$T220,MG$7)</f>
        <v>1</v>
      </c>
      <c r="MH220" s="9"/>
      <c r="MI220" s="19" t="b">
        <f t="shared" ref="MI220:MX235" ca="1" si="1679">OFFSET(MI$5,$B220,0)</f>
        <v>0</v>
      </c>
      <c r="MJ220" s="19" t="b">
        <f t="shared" ca="1" si="1679"/>
        <v>0</v>
      </c>
      <c r="MK220" s="19">
        <f t="shared" ca="1" si="1679"/>
        <v>1</v>
      </c>
      <c r="ML220" s="19">
        <f t="shared" ca="1" si="1679"/>
        <v>0.75</v>
      </c>
      <c r="MM220" s="19">
        <f t="shared" ca="1" si="1679"/>
        <v>0.75</v>
      </c>
      <c r="MN220" s="19">
        <f t="shared" ca="1" si="1679"/>
        <v>0.8</v>
      </c>
      <c r="MO220" s="19">
        <f t="shared" ca="1" si="1679"/>
        <v>0.82499999999999996</v>
      </c>
      <c r="MP220" s="19">
        <f t="shared" ca="1" si="1679"/>
        <v>0.875</v>
      </c>
      <c r="MQ220" s="19">
        <f t="shared" ca="1" si="1679"/>
        <v>0.9</v>
      </c>
      <c r="MR220" s="19">
        <f t="shared" ca="1" si="1679"/>
        <v>1</v>
      </c>
      <c r="MS220" s="19">
        <f t="shared" ca="1" si="1679"/>
        <v>0.875</v>
      </c>
      <c r="MT220" s="19" t="b">
        <f t="shared" ca="1" si="1679"/>
        <v>1</v>
      </c>
      <c r="MU220" s="19">
        <f t="shared" ca="1" si="1679"/>
        <v>74.989999999999995</v>
      </c>
      <c r="MV220" s="19" t="str">
        <f t="shared" ca="1" si="1679"/>
        <v>-</v>
      </c>
      <c r="MW220" s="19" t="str">
        <f t="shared" ca="1" si="1679"/>
        <v>-</v>
      </c>
      <c r="MX220" s="19" t="str">
        <f t="shared" ca="1" si="1679"/>
        <v>-</v>
      </c>
      <c r="MY220" s="19" t="str">
        <f t="shared" ref="MY220:ON226" ca="1" si="1680">OFFSET(MY$5,$B220,0)</f>
        <v>-</v>
      </c>
      <c r="MZ220" s="19" t="str">
        <f t="shared" ca="1" si="1680"/>
        <v>-</v>
      </c>
      <c r="NA220" s="19" t="str">
        <f t="shared" ca="1" si="1680"/>
        <v>-</v>
      </c>
      <c r="NB220" s="19" t="str">
        <f t="shared" ca="1" si="1680"/>
        <v>-</v>
      </c>
      <c r="NC220" s="19">
        <f t="shared" ca="1" si="1680"/>
        <v>36.99</v>
      </c>
      <c r="ND220" s="19">
        <f t="shared" ca="1" si="1680"/>
        <v>36.99</v>
      </c>
      <c r="NE220" s="19" t="str">
        <f t="shared" ca="1" si="1680"/>
        <v>-</v>
      </c>
      <c r="NF220" s="19" t="str">
        <f t="shared" ca="1" si="1680"/>
        <v>-</v>
      </c>
      <c r="NG220" s="19" t="str">
        <f t="shared" ca="1" si="1680"/>
        <v>-</v>
      </c>
      <c r="NH220" s="19" t="str">
        <f t="shared" ca="1" si="1680"/>
        <v>-</v>
      </c>
      <c r="NI220" s="19" t="str">
        <f t="shared" ca="1" si="1680"/>
        <v>-</v>
      </c>
      <c r="NJ220" s="19">
        <f t="shared" ca="1" si="1680"/>
        <v>49.99</v>
      </c>
      <c r="NK220" s="19">
        <f t="shared" ca="1" si="1680"/>
        <v>49.99</v>
      </c>
      <c r="NL220" s="19">
        <f t="shared" ca="1" si="1680"/>
        <v>49.99</v>
      </c>
      <c r="NM220" s="19">
        <f t="shared" ca="1" si="1680"/>
        <v>49.99</v>
      </c>
      <c r="NN220" s="19">
        <f t="shared" ca="1" si="1680"/>
        <v>49.99</v>
      </c>
      <c r="NO220" s="19">
        <f t="shared" ca="1" si="1680"/>
        <v>49.99</v>
      </c>
      <c r="NP220" s="19">
        <f t="shared" ca="1" si="1680"/>
        <v>49.99</v>
      </c>
      <c r="NQ220" s="19">
        <f t="shared" ca="1" si="1680"/>
        <v>49.99</v>
      </c>
      <c r="NR220" s="19">
        <f t="shared" ca="1" si="1680"/>
        <v>412.99</v>
      </c>
      <c r="NS220" s="19">
        <f t="shared" ca="1" si="1680"/>
        <v>412.99</v>
      </c>
      <c r="NT220" s="19" t="str">
        <f t="shared" ca="1" si="1680"/>
        <v>-</v>
      </c>
      <c r="NU220" s="19" t="str">
        <f t="shared" ca="1" si="1680"/>
        <v>-</v>
      </c>
      <c r="NV220" s="19" t="str">
        <f t="shared" ca="1" si="1680"/>
        <v>-</v>
      </c>
      <c r="NW220" s="19" t="str">
        <f t="shared" ca="1" si="1680"/>
        <v>-</v>
      </c>
      <c r="NX220" s="19" t="str">
        <f t="shared" ca="1" si="1680"/>
        <v>-</v>
      </c>
      <c r="NY220" s="19">
        <f t="shared" ca="1" si="1680"/>
        <v>6.8900000000000006</v>
      </c>
      <c r="NZ220" s="19">
        <f t="shared" ca="1" si="1680"/>
        <v>6.8900000000000006</v>
      </c>
      <c r="OA220" s="19">
        <f t="shared" ca="1" si="1680"/>
        <v>6.8900000000000006</v>
      </c>
      <c r="OB220" s="19">
        <f t="shared" ca="1" si="1680"/>
        <v>6.8900000000000006</v>
      </c>
      <c r="OC220" s="19">
        <f t="shared" ca="1" si="1680"/>
        <v>6.8900000000000006</v>
      </c>
      <c r="OD220" s="19">
        <f t="shared" ca="1" si="1680"/>
        <v>6.8900000000000006</v>
      </c>
      <c r="OE220" s="19">
        <f t="shared" ca="1" si="1680"/>
        <v>6.8900000000000006</v>
      </c>
      <c r="OF220" s="19">
        <f t="shared" ca="1" si="1680"/>
        <v>6.8900000000000006</v>
      </c>
      <c r="OG220" s="19">
        <f t="shared" ca="1" si="1680"/>
        <v>346.99</v>
      </c>
      <c r="OH220" s="19">
        <f t="shared" ca="1" si="1680"/>
        <v>346.99</v>
      </c>
      <c r="OI220" s="19" t="str">
        <f t="shared" ca="1" si="1680"/>
        <v>-</v>
      </c>
      <c r="OJ220" s="19" t="str">
        <f t="shared" ca="1" si="1680"/>
        <v>-</v>
      </c>
      <c r="OK220" s="19" t="str">
        <f t="shared" ca="1" si="1680"/>
        <v>-</v>
      </c>
      <c r="OL220" s="19" t="str">
        <f t="shared" ca="1" si="1680"/>
        <v>-</v>
      </c>
      <c r="OM220" s="19" t="str">
        <f t="shared" ca="1" si="1680"/>
        <v>-</v>
      </c>
      <c r="ON220" s="19">
        <f t="shared" ca="1" si="1680"/>
        <v>0</v>
      </c>
      <c r="OO220" s="24">
        <v>0</v>
      </c>
    </row>
    <row r="221" spans="1:405" outlineLevel="1">
      <c r="A221" s="21">
        <f t="shared" si="158"/>
        <v>216</v>
      </c>
      <c r="B221" s="21">
        <f t="shared" ref="B221:B223" si="1681">$A$24</f>
        <v>19</v>
      </c>
      <c r="C221">
        <v>112</v>
      </c>
      <c r="D221" s="144" t="str">
        <f t="shared" ca="1" si="1626"/>
        <v>GSM</v>
      </c>
      <c r="E221" t="b">
        <v>0</v>
      </c>
      <c r="F221" t="b">
        <v>0</v>
      </c>
      <c r="G221" t="b">
        <f t="shared" ref="G221:G223" si="1682">E221</f>
        <v>0</v>
      </c>
      <c r="H221" s="237">
        <f t="shared" ref="H221:Q223" ca="1" si="1683">OFFSET(H221,-1,0)</f>
        <v>2</v>
      </c>
      <c r="I221" s="237">
        <f t="shared" ca="1" si="1683"/>
        <v>1</v>
      </c>
      <c r="J221" s="237" t="str">
        <f t="shared" ca="1" si="1683"/>
        <v/>
      </c>
      <c r="K221" s="237">
        <f t="shared" ca="1" si="1683"/>
        <v>2</v>
      </c>
      <c r="L221" s="237">
        <f t="shared" ca="1" si="1683"/>
        <v>2</v>
      </c>
      <c r="M221" s="237">
        <f t="shared" ca="1" si="1683"/>
        <v>2</v>
      </c>
      <c r="N221" s="237">
        <f t="shared" ca="1" si="1683"/>
        <v>3</v>
      </c>
      <c r="O221" s="237">
        <f t="shared" ca="1" si="1683"/>
        <v>1</v>
      </c>
      <c r="P221" s="237">
        <f t="shared" ca="1" si="1683"/>
        <v>1</v>
      </c>
      <c r="Q221" s="237">
        <f t="shared" ca="1" si="1683"/>
        <v>1</v>
      </c>
      <c r="R221" s="29">
        <v>1</v>
      </c>
      <c r="S221" s="29">
        <v>1</v>
      </c>
      <c r="T221" s="29">
        <v>1</v>
      </c>
      <c r="U221" s="218"/>
      <c r="V221" s="218"/>
      <c r="W221" s="182">
        <f t="array" ref="W221">MAX(W$22,MOD(W211+1*AND(R221:$V221=R$22:$V$22),W$23+1))</f>
        <v>0</v>
      </c>
      <c r="X221" s="218"/>
      <c r="Y221" s="218"/>
      <c r="Z221" s="218"/>
      <c r="AA221" s="218"/>
      <c r="AB221" s="218"/>
      <c r="AC221" s="218"/>
      <c r="AD221" s="218"/>
      <c r="AE221" s="218"/>
      <c r="AF221" s="144">
        <f ca="1">INDEX(CHOOSE($N221,DataAutumn!i.AdultDrys,DataWinter!i.AdultDrys,DataSpring!i.AdultDrys),1,$M221)</f>
        <v>3</v>
      </c>
      <c r="AG221" s="5">
        <f t="shared" ca="1" si="1627"/>
        <v>2</v>
      </c>
      <c r="AH221" s="5">
        <f t="shared" ca="1" si="1627"/>
        <v>0</v>
      </c>
      <c r="AI221" s="5">
        <f t="shared" ca="1" si="1628"/>
        <v>1</v>
      </c>
      <c r="AJ221" s="218"/>
      <c r="AK221" s="218"/>
      <c r="AL221" s="366" t="str">
        <f ca="1">TEXT(LEFT(OFFSET(AL221,-1,0),5)+1,"00000")&amp;MID(OFFSET(AL221,-1,0),6,FIND(" ",OFFSET(AL221,-1,0),7)-5)
&amp; $D221           &amp; " Day"&amp;INDEX(i.DOY,$N221,1)              &amp; IF($IG221=0," FWM","")&amp;IF($IG221=1," MWM","")&amp;IF($IG221=5," Mat","")&amp;IF($IH221=TRUE,"&amp;BBT","    ")
&amp;INDEX(DataMaster!$B$98:$B$104,$Q221,0)    &amp;IF(JL221," SR"&amp;JM221,"")&amp; " WP"&amp;TEXT($LW221*100,"000p")           &amp; " MP"&amp;TEXT($LX221*100,"000p")           &amp; " GP"&amp;TEXT($MG221*100,"000p")
&amp; " (F"&amp;3+COUNTIF($CV221:$CY221,TRUE)&amp;3&amp;"N"&amp;$DM221&amp;$DN221&amp;")"</f>
        <v>00002 DSP_export_lw GSM Day204 MWM    all grids WP100p MP100p GP100p (F33N11)</v>
      </c>
      <c r="AM221" s="9" t="str">
        <f ca="1">IF(COUNTIF(AL$5:AL221,AL221)=1,"-","Dup")</f>
        <v>-</v>
      </c>
      <c r="AN221" s="9"/>
      <c r="AO221" s="12" t="b">
        <v>1</v>
      </c>
      <c r="AP221" s="12" t="b">
        <v>1</v>
      </c>
      <c r="AQ221" s="12" t="b">
        <v>1</v>
      </c>
      <c r="AR221" s="12" t="b">
        <v>1</v>
      </c>
      <c r="AS221" s="12" t="b">
        <v>1</v>
      </c>
      <c r="AT221" s="12" t="b">
        <v>1</v>
      </c>
      <c r="AU221" s="12" t="b">
        <v>1</v>
      </c>
      <c r="AV221" s="12" t="b">
        <v>1</v>
      </c>
      <c r="AW221" s="9"/>
      <c r="AX221" s="5" t="b">
        <f t="shared" ca="1" si="1629"/>
        <v>0</v>
      </c>
      <c r="AY221" s="5" t="str">
        <f t="shared" ca="1" si="1629"/>
        <v>-</v>
      </c>
      <c r="AZ221" s="5" t="b">
        <f t="shared" ca="1" si="1629"/>
        <v>0</v>
      </c>
      <c r="BA221" s="5" t="b">
        <f t="shared" ca="1" si="1629"/>
        <v>1</v>
      </c>
      <c r="BB221" s="5" t="b">
        <f t="shared" ca="1" si="1629"/>
        <v>1</v>
      </c>
      <c r="BC221" s="144">
        <f t="shared" ca="1" si="1629"/>
        <v>0</v>
      </c>
      <c r="BD221" s="19" t="b">
        <f t="shared" ca="1" si="1630"/>
        <v>1</v>
      </c>
      <c r="BE221" s="9"/>
      <c r="BF221" s="5" t="str">
        <f t="shared" ca="1" si="1631"/>
        <v>-</v>
      </c>
      <c r="BG221" s="19" t="str">
        <f t="shared" ca="1" si="1632"/>
        <v>-</v>
      </c>
      <c r="BH221" s="19" t="str">
        <f t="shared" ca="1" si="1632"/>
        <v>-</v>
      </c>
      <c r="BI221" s="19" t="str">
        <f t="shared" ca="1" si="1632"/>
        <v>-</v>
      </c>
      <c r="BJ221" s="5" t="str">
        <f t="shared" ca="1" si="1633"/>
        <v>-</v>
      </c>
      <c r="BK221" s="19" t="str">
        <f t="shared" ca="1" si="1634"/>
        <v>-</v>
      </c>
      <c r="BL221" s="5" t="str">
        <f t="shared" ca="1" si="1635"/>
        <v>-</v>
      </c>
      <c r="BM221" s="19" t="str">
        <f t="shared" ca="1" si="1636"/>
        <v>-</v>
      </c>
      <c r="BN221" s="19" t="str">
        <f t="shared" ca="1" si="1636"/>
        <v>-</v>
      </c>
      <c r="BO221" s="19" t="str">
        <f t="shared" ca="1" si="1636"/>
        <v>-</v>
      </c>
      <c r="BP221" s="5" t="str">
        <f t="shared" ca="1" si="1637"/>
        <v>-</v>
      </c>
      <c r="BQ221" s="9"/>
      <c r="BR221" s="5" t="b">
        <f t="shared" ca="1" si="1638"/>
        <v>0</v>
      </c>
      <c r="BS221" s="5" t="str">
        <f t="shared" ca="1" si="1639"/>
        <v>-</v>
      </c>
      <c r="BT221" s="5" t="str">
        <f t="shared" ca="1" si="1640"/>
        <v>-</v>
      </c>
      <c r="BU221" s="5" t="str">
        <f t="shared" ca="1" si="1640"/>
        <v>-</v>
      </c>
      <c r="BV221" s="5" t="str">
        <f t="shared" ca="1" si="1640"/>
        <v>-</v>
      </c>
      <c r="BW221" s="5" t="str">
        <f t="shared" ca="1" si="1640"/>
        <v>-</v>
      </c>
      <c r="BX221" s="5" t="str">
        <f t="shared" ca="1" si="1640"/>
        <v>-</v>
      </c>
      <c r="BY221" s="5" t="str">
        <f t="shared" ca="1" si="1640"/>
        <v>-</v>
      </c>
      <c r="BZ221" s="5" t="str">
        <f t="shared" ca="1" si="1640"/>
        <v>-</v>
      </c>
      <c r="CA221" s="5" t="str">
        <f t="shared" ca="1" si="1640"/>
        <v>-</v>
      </c>
      <c r="CB221" s="9"/>
      <c r="CC221" s="237" t="b">
        <f t="shared" ref="CC221:CE223" ca="1" si="1684">OFFSET(CC221,-1,0)</f>
        <v>1</v>
      </c>
      <c r="CD221" s="237" t="b">
        <f t="shared" ca="1" si="1684"/>
        <v>1</v>
      </c>
      <c r="CE221" s="237" t="b">
        <f t="shared" ca="1" si="1684"/>
        <v>1</v>
      </c>
      <c r="CF221" s="12">
        <v>2232105</v>
      </c>
      <c r="CG221" s="144" t="b">
        <f t="shared" ref="CG221:CG223" ca="1" si="1685">NOT(CE221)</f>
        <v>0</v>
      </c>
      <c r="CH221" s="12" t="s">
        <v>34</v>
      </c>
      <c r="CI221" s="19" t="str">
        <f t="shared" ca="1" si="1641"/>
        <v>-</v>
      </c>
      <c r="CJ221" s="19" t="str">
        <f t="shared" ca="1" si="1641"/>
        <v>-</v>
      </c>
      <c r="CK221" s="19" t="str">
        <f t="shared" ca="1" si="1641"/>
        <v>-</v>
      </c>
      <c r="CL221" s="19">
        <f t="shared" ca="1" si="1641"/>
        <v>1</v>
      </c>
      <c r="CM221" s="19">
        <f t="shared" ca="1" si="1641"/>
        <v>1</v>
      </c>
      <c r="CN221" s="9"/>
      <c r="CO221" s="444">
        <f t="shared" ca="1" si="1642"/>
        <v>652</v>
      </c>
      <c r="CP221" s="444">
        <f t="shared" ca="1" si="1642"/>
        <v>686</v>
      </c>
      <c r="CQ221" s="444">
        <f t="shared" ca="1" si="1642"/>
        <v>721</v>
      </c>
      <c r="CR221" s="152">
        <f t="shared" ca="1" si="1643"/>
        <v>378</v>
      </c>
      <c r="CS221" s="152">
        <f t="shared" ca="1" si="1643"/>
        <v>413</v>
      </c>
      <c r="CT221" s="152">
        <f t="shared" ca="1" si="1643"/>
        <v>448</v>
      </c>
      <c r="CU221" s="19" t="str">
        <f t="shared" ca="1" si="1644"/>
        <v>-</v>
      </c>
      <c r="CV221" s="19" t="str">
        <f t="shared" ca="1" si="1644"/>
        <v>-</v>
      </c>
      <c r="CW221" s="19" t="str">
        <f t="shared" ca="1" si="1644"/>
        <v>-</v>
      </c>
      <c r="CX221" s="19" t="str">
        <f t="shared" ca="1" si="1644"/>
        <v>-</v>
      </c>
      <c r="CY221" s="19" t="str">
        <f t="shared" ca="1" si="1644"/>
        <v>-</v>
      </c>
      <c r="CZ221" s="19" t="b">
        <f t="shared" ca="1" si="1644"/>
        <v>1</v>
      </c>
      <c r="DA221" s="19">
        <f t="shared" ca="1" si="1644"/>
        <v>0</v>
      </c>
      <c r="DB221" s="19">
        <f t="shared" ca="1" si="1644"/>
        <v>0</v>
      </c>
      <c r="DC221" s="19">
        <f t="shared" ca="1" si="1644"/>
        <v>0</v>
      </c>
      <c r="DD221" s="19">
        <f t="shared" ca="1" si="1644"/>
        <v>0</v>
      </c>
      <c r="DE221" s="19">
        <f t="shared" ca="1" si="1644"/>
        <v>0</v>
      </c>
      <c r="DF221" s="19">
        <f t="shared" ca="1" si="1644"/>
        <v>0</v>
      </c>
      <c r="DG221" s="19">
        <f t="shared" ca="1" si="1644"/>
        <v>0</v>
      </c>
      <c r="DH221" s="19">
        <f t="shared" ca="1" si="1644"/>
        <v>0</v>
      </c>
      <c r="DI221" s="19">
        <f t="shared" ca="1" si="1644"/>
        <v>0</v>
      </c>
      <c r="DJ221" s="19">
        <f t="shared" ca="1" si="1644"/>
        <v>0</v>
      </c>
      <c r="DK221" s="19">
        <f t="shared" ca="1" si="1645"/>
        <v>0</v>
      </c>
      <c r="DL221" s="19">
        <f t="shared" ca="1" si="1645"/>
        <v>0</v>
      </c>
      <c r="DM221" s="19">
        <f t="shared" ca="1" si="1645"/>
        <v>1</v>
      </c>
      <c r="DN221" s="19">
        <f t="shared" ca="1" si="1645"/>
        <v>1</v>
      </c>
      <c r="DO221" s="19">
        <f t="shared" ca="1" si="1645"/>
        <v>0</v>
      </c>
      <c r="DP221" s="19" t="str">
        <f t="shared" ca="1" si="1645"/>
        <v>-</v>
      </c>
      <c r="DQ221" s="19" t="str">
        <f t="shared" ca="1" si="1645"/>
        <v>-</v>
      </c>
      <c r="DR221" s="19" t="str">
        <f t="shared" ca="1" si="1645"/>
        <v>-</v>
      </c>
      <c r="DS221" s="19" t="str">
        <f t="shared" ca="1" si="1645"/>
        <v>-</v>
      </c>
      <c r="DT221" s="19" t="str">
        <f t="shared" ca="1" si="1645"/>
        <v>-</v>
      </c>
      <c r="DU221" s="19">
        <f t="shared" ca="1" si="1645"/>
        <v>0</v>
      </c>
      <c r="DV221" s="19" t="str">
        <f t="shared" ca="1" si="1645"/>
        <v>-</v>
      </c>
      <c r="DW221" s="19" t="str">
        <f t="shared" ca="1" si="1645"/>
        <v>-</v>
      </c>
      <c r="DX221" s="19" t="str">
        <f t="shared" ca="1" si="1645"/>
        <v>-</v>
      </c>
      <c r="DY221" s="19" t="str">
        <f t="shared" ca="1" si="1645"/>
        <v>-</v>
      </c>
      <c r="DZ221" s="19" t="str">
        <f t="shared" ca="1" si="1645"/>
        <v>-</v>
      </c>
      <c r="EA221" s="19" t="str">
        <f t="shared" ca="1" si="1645"/>
        <v>-</v>
      </c>
      <c r="EB221" s="19" t="str">
        <f t="shared" ca="1" si="1645"/>
        <v>-</v>
      </c>
      <c r="EC221" s="19" t="str">
        <f t="shared" ca="1" si="1645"/>
        <v>-</v>
      </c>
      <c r="ED221" s="19">
        <f t="shared" ca="1" si="1645"/>
        <v>0</v>
      </c>
      <c r="EE221" s="444">
        <f t="shared" ca="1" si="1646"/>
        <v>0</v>
      </c>
      <c r="EF221" s="444">
        <f t="shared" ca="1" si="1646"/>
        <v>0</v>
      </c>
      <c r="EG221" s="124">
        <f t="shared" ca="1" si="1647"/>
        <v>0</v>
      </c>
      <c r="EH221" s="124">
        <f t="shared" ca="1" si="1647"/>
        <v>0</v>
      </c>
      <c r="EI221" s="124">
        <f t="shared" ca="1" si="1647"/>
        <v>0</v>
      </c>
      <c r="EJ221" s="124">
        <f t="shared" ca="1" si="1647"/>
        <v>0</v>
      </c>
      <c r="EK221" s="124">
        <f t="shared" ca="1" si="1647"/>
        <v>0</v>
      </c>
      <c r="EL221" s="124">
        <f t="shared" ca="1" si="1647"/>
        <v>0</v>
      </c>
      <c r="EM221" s="124">
        <f t="shared" ca="1" si="1647"/>
        <v>0</v>
      </c>
      <c r="EN221" s="124">
        <f t="shared" ca="1" si="1647"/>
        <v>0</v>
      </c>
      <c r="EO221" s="124">
        <f t="shared" ca="1" si="1647"/>
        <v>0</v>
      </c>
      <c r="EP221" s="124">
        <f t="shared" ca="1" si="1647"/>
        <v>0</v>
      </c>
      <c r="EQ221" s="124">
        <f t="shared" ca="1" si="1647"/>
        <v>0</v>
      </c>
      <c r="ER221" s="124">
        <f t="shared" ca="1" si="1647"/>
        <v>0</v>
      </c>
      <c r="ES221" s="124">
        <f t="shared" ca="1" si="1647"/>
        <v>0</v>
      </c>
      <c r="ET221" s="124">
        <f t="shared" ca="1" si="1647"/>
        <v>0</v>
      </c>
      <c r="EU221" s="124">
        <f t="shared" ca="1" si="1647"/>
        <v>0</v>
      </c>
      <c r="EV221" s="124">
        <f t="shared" ca="1" si="1647"/>
        <v>0</v>
      </c>
      <c r="EW221" s="124">
        <f t="shared" ca="1" si="1648"/>
        <v>0</v>
      </c>
      <c r="EX221" s="124">
        <f t="shared" ca="1" si="1648"/>
        <v>0</v>
      </c>
      <c r="EY221" s="554">
        <f t="shared" ca="1" si="1649"/>
        <v>0</v>
      </c>
      <c r="EZ221" s="554">
        <f t="shared" ca="1" si="1649"/>
        <v>0</v>
      </c>
      <c r="FA221" s="554">
        <f t="shared" ca="1" si="1649"/>
        <v>0</v>
      </c>
      <c r="FB221" s="125">
        <f t="shared" ca="1" si="1649"/>
        <v>0</v>
      </c>
      <c r="FC221" s="125">
        <f t="shared" ca="1" si="1649"/>
        <v>0</v>
      </c>
      <c r="FD221" s="125">
        <f t="shared" ca="1" si="1649"/>
        <v>0</v>
      </c>
      <c r="FE221" s="125">
        <f t="shared" ca="1" si="1649"/>
        <v>0</v>
      </c>
      <c r="FF221" s="125">
        <f t="shared" ca="1" si="1649"/>
        <v>0</v>
      </c>
      <c r="FG221" s="125">
        <f t="shared" ca="1" si="1649"/>
        <v>0</v>
      </c>
      <c r="FH221" s="125">
        <f t="shared" ca="1" si="1649"/>
        <v>0</v>
      </c>
      <c r="FI221" s="125">
        <f t="shared" ca="1" si="1649"/>
        <v>0</v>
      </c>
      <c r="FJ221" s="125">
        <f t="shared" ca="1" si="1649"/>
        <v>0</v>
      </c>
      <c r="FK221" s="125">
        <f t="shared" ca="1" si="1649"/>
        <v>0</v>
      </c>
      <c r="FL221" s="125">
        <f t="shared" ca="1" si="1649"/>
        <v>0</v>
      </c>
      <c r="FM221" s="125">
        <f t="shared" ca="1" si="1649"/>
        <v>0</v>
      </c>
      <c r="FN221" s="125">
        <f t="shared" ca="1" si="1649"/>
        <v>0</v>
      </c>
      <c r="FO221" s="124">
        <f t="shared" ca="1" si="1650"/>
        <v>0</v>
      </c>
      <c r="FP221" s="124">
        <f t="shared" ca="1" si="1650"/>
        <v>0</v>
      </c>
      <c r="FQ221" s="124">
        <f t="shared" ca="1" si="1650"/>
        <v>0</v>
      </c>
      <c r="FR221" s="124">
        <f t="shared" ca="1" si="1650"/>
        <v>0</v>
      </c>
      <c r="FS221" s="124">
        <f t="shared" ca="1" si="1650"/>
        <v>0</v>
      </c>
      <c r="FT221" s="124">
        <f t="shared" ca="1" si="1650"/>
        <v>0</v>
      </c>
      <c r="FU221" s="124">
        <f t="shared" ca="1" si="1650"/>
        <v>0</v>
      </c>
      <c r="FV221" s="124">
        <f t="shared" ca="1" si="1650"/>
        <v>0</v>
      </c>
      <c r="FW221" s="124">
        <f t="shared" ca="1" si="1650"/>
        <v>0</v>
      </c>
      <c r="FX221" s="124">
        <f t="shared" ca="1" si="1650"/>
        <v>0</v>
      </c>
      <c r="FY221" s="124">
        <f t="shared" ca="1" si="1650"/>
        <v>0</v>
      </c>
      <c r="FZ221" s="124">
        <f t="shared" ca="1" si="1650"/>
        <v>0</v>
      </c>
      <c r="GA221" s="124">
        <f t="shared" ca="1" si="1650"/>
        <v>0</v>
      </c>
      <c r="GB221" s="124">
        <f t="shared" ca="1" si="1650"/>
        <v>0</v>
      </c>
      <c r="GC221" s="124">
        <f t="shared" ca="1" si="1650"/>
        <v>0</v>
      </c>
      <c r="GD221" s="124">
        <f t="shared" ca="1" si="1650"/>
        <v>0</v>
      </c>
      <c r="GE221" s="124">
        <f t="shared" ca="1" si="1651"/>
        <v>0</v>
      </c>
      <c r="GF221" s="124">
        <f t="shared" ca="1" si="1651"/>
        <v>0</v>
      </c>
      <c r="GG221" s="554">
        <f t="shared" ca="1" si="1652"/>
        <v>0</v>
      </c>
      <c r="GH221" s="554">
        <f t="shared" ca="1" si="1652"/>
        <v>0</v>
      </c>
      <c r="GI221" s="554">
        <f t="shared" ca="1" si="1652"/>
        <v>0</v>
      </c>
      <c r="GJ221" s="125">
        <f t="shared" ca="1" si="1653"/>
        <v>0</v>
      </c>
      <c r="GK221" s="125">
        <f t="shared" ca="1" si="1653"/>
        <v>0</v>
      </c>
      <c r="GL221" s="125">
        <f t="shared" ca="1" si="1653"/>
        <v>0</v>
      </c>
      <c r="GM221" s="125">
        <f t="shared" ca="1" si="1653"/>
        <v>0</v>
      </c>
      <c r="GN221" s="125">
        <f t="shared" ca="1" si="1653"/>
        <v>0</v>
      </c>
      <c r="GO221" s="125">
        <f t="shared" ca="1" si="1653"/>
        <v>0</v>
      </c>
      <c r="GP221" s="125">
        <f t="shared" ca="1" si="1653"/>
        <v>0</v>
      </c>
      <c r="GQ221" s="125">
        <f t="shared" ca="1" si="1653"/>
        <v>0</v>
      </c>
      <c r="GR221" s="125">
        <f t="shared" ca="1" si="1653"/>
        <v>0</v>
      </c>
      <c r="GS221" s="125">
        <f t="shared" ca="1" si="1653"/>
        <v>0</v>
      </c>
      <c r="GT221" s="125">
        <f t="shared" ca="1" si="1653"/>
        <v>0</v>
      </c>
      <c r="GU221" s="125">
        <f t="shared" ca="1" si="1653"/>
        <v>0</v>
      </c>
      <c r="GV221" s="125">
        <f t="shared" ca="1" si="1653"/>
        <v>0</v>
      </c>
      <c r="GW221" s="124">
        <f t="shared" ca="1" si="1654"/>
        <v>0</v>
      </c>
      <c r="GX221" s="124">
        <f t="shared" ca="1" si="1654"/>
        <v>0</v>
      </c>
      <c r="GY221" s="124">
        <f t="shared" ca="1" si="1654"/>
        <v>0</v>
      </c>
      <c r="GZ221" s="124">
        <f t="shared" ca="1" si="1654"/>
        <v>0</v>
      </c>
      <c r="HA221" s="124">
        <f t="shared" ca="1" si="1654"/>
        <v>0</v>
      </c>
      <c r="HB221" s="124">
        <f t="shared" ca="1" si="1654"/>
        <v>0</v>
      </c>
      <c r="HC221" s="124">
        <f t="shared" ca="1" si="1654"/>
        <v>0</v>
      </c>
      <c r="HD221" s="124">
        <f t="shared" ca="1" si="1654"/>
        <v>0</v>
      </c>
      <c r="HE221" s="124">
        <f t="shared" ca="1" si="1654"/>
        <v>0</v>
      </c>
      <c r="HF221" s="124">
        <f t="shared" ca="1" si="1654"/>
        <v>0</v>
      </c>
      <c r="HG221" s="124">
        <f t="shared" ca="1" si="1654"/>
        <v>0</v>
      </c>
      <c r="HH221" s="124">
        <f t="shared" ca="1" si="1654"/>
        <v>0</v>
      </c>
      <c r="HI221" s="124">
        <f t="shared" ca="1" si="1654"/>
        <v>0</v>
      </c>
      <c r="HJ221" s="124">
        <f t="shared" ca="1" si="1654"/>
        <v>0</v>
      </c>
      <c r="HK221" s="124">
        <f t="shared" ca="1" si="1654"/>
        <v>0</v>
      </c>
      <c r="HL221" s="124">
        <f t="shared" ca="1" si="1654"/>
        <v>0</v>
      </c>
      <c r="HM221" s="124">
        <f t="shared" ca="1" si="1655"/>
        <v>0</v>
      </c>
      <c r="HN221" s="124">
        <f t="shared" ca="1" si="1655"/>
        <v>0</v>
      </c>
      <c r="HO221" s="554">
        <f t="shared" ca="1" si="1656"/>
        <v>0</v>
      </c>
      <c r="HP221" s="554">
        <f t="shared" ca="1" si="1656"/>
        <v>0</v>
      </c>
      <c r="HQ221" s="554">
        <f t="shared" ca="1" si="1656"/>
        <v>0</v>
      </c>
      <c r="HR221" s="125">
        <f t="shared" ca="1" si="1657"/>
        <v>0</v>
      </c>
      <c r="HS221" s="125">
        <f t="shared" ca="1" si="1657"/>
        <v>0</v>
      </c>
      <c r="HT221" s="125">
        <f t="shared" ca="1" si="1657"/>
        <v>0</v>
      </c>
      <c r="HU221" s="125">
        <f t="shared" ca="1" si="1657"/>
        <v>0</v>
      </c>
      <c r="HV221" s="125">
        <f t="shared" ca="1" si="1657"/>
        <v>0</v>
      </c>
      <c r="HW221" s="125">
        <f t="shared" ca="1" si="1657"/>
        <v>0</v>
      </c>
      <c r="HX221" s="125">
        <f t="shared" ca="1" si="1657"/>
        <v>0</v>
      </c>
      <c r="HY221" s="125">
        <f t="shared" ca="1" si="1657"/>
        <v>0</v>
      </c>
      <c r="HZ221" s="125">
        <f t="shared" ca="1" si="1657"/>
        <v>0</v>
      </c>
      <c r="IA221" s="125">
        <f t="shared" ca="1" si="1657"/>
        <v>0</v>
      </c>
      <c r="IB221" s="125">
        <f t="shared" ca="1" si="1657"/>
        <v>0</v>
      </c>
      <c r="IC221" s="125">
        <f t="shared" ca="1" si="1657"/>
        <v>0</v>
      </c>
      <c r="ID221" s="125">
        <f t="shared" ca="1" si="1657"/>
        <v>0</v>
      </c>
      <c r="IE221" s="5">
        <f t="shared" ca="1" si="1658"/>
        <v>67</v>
      </c>
      <c r="IF221" s="9"/>
      <c r="IG221" s="5">
        <f t="shared" ca="1" si="1659"/>
        <v>1</v>
      </c>
      <c r="IH221" s="5" t="b">
        <f t="shared" ca="1" si="1659"/>
        <v>0</v>
      </c>
      <c r="II221" s="19">
        <f t="shared" ca="1" si="1660"/>
        <v>0</v>
      </c>
      <c r="IJ221" s="5">
        <f t="shared" ca="1" si="1659"/>
        <v>55</v>
      </c>
      <c r="IK221" s="5" cm="1">
        <f t="array" ref="IK221">INDEX(i.pi_yatf,$X221+1,IK$7)</f>
        <v>1</v>
      </c>
      <c r="IL221" s="19">
        <f t="shared" ca="1" si="1661"/>
        <v>0</v>
      </c>
      <c r="IM221" s="19">
        <f t="shared" ca="1" si="1661"/>
        <v>0</v>
      </c>
      <c r="IN221" s="19">
        <f t="shared" ca="1" si="1661"/>
        <v>0</v>
      </c>
      <c r="IO221" s="19">
        <f t="shared" ca="1" si="1661"/>
        <v>0</v>
      </c>
      <c r="IP221" s="19">
        <f t="shared" ca="1" si="1661"/>
        <v>0</v>
      </c>
      <c r="IQ221" s="19">
        <f t="shared" ca="1" si="1661"/>
        <v>0</v>
      </c>
      <c r="IR221" s="19">
        <f t="shared" ca="1" si="1661"/>
        <v>0</v>
      </c>
      <c r="IS221" s="19">
        <f t="shared" ca="1" si="1661"/>
        <v>0</v>
      </c>
      <c r="IT221" s="19">
        <f t="shared" ca="1" si="1661"/>
        <v>0</v>
      </c>
      <c r="IU221" s="19">
        <f t="shared" ca="1" si="1661"/>
        <v>0</v>
      </c>
      <c r="IV221" s="19">
        <f t="shared" ca="1" si="1661"/>
        <v>0</v>
      </c>
      <c r="IW221" s="19">
        <f t="shared" ca="1" si="1661"/>
        <v>0</v>
      </c>
      <c r="IX221" s="19">
        <f t="shared" ca="1" si="1661"/>
        <v>0</v>
      </c>
      <c r="IY221" s="19">
        <f t="shared" ca="1" si="1661"/>
        <v>0</v>
      </c>
      <c r="IZ221" s="19">
        <f t="shared" ca="1" si="1661"/>
        <v>0</v>
      </c>
      <c r="JA221" s="19">
        <f t="shared" ca="1" si="1661"/>
        <v>0</v>
      </c>
      <c r="JB221" s="19">
        <f t="shared" ca="1" si="1661"/>
        <v>0</v>
      </c>
      <c r="JC221" s="19">
        <f t="shared" ca="1" si="1661"/>
        <v>0</v>
      </c>
      <c r="JD221" s="19">
        <f t="shared" ca="1" si="1661"/>
        <v>0</v>
      </c>
      <c r="JE221" s="19">
        <f t="shared" ca="1" si="1661"/>
        <v>0</v>
      </c>
      <c r="JF221" s="19">
        <f t="shared" ca="1" si="1661"/>
        <v>0</v>
      </c>
      <c r="JG221" s="19">
        <f t="shared" ca="1" si="1661"/>
        <v>1</v>
      </c>
      <c r="JH221" s="19">
        <f t="shared" ca="1" si="1661"/>
        <v>0</v>
      </c>
      <c r="JI221" s="19">
        <f t="shared" ca="1" si="1661"/>
        <v>1</v>
      </c>
      <c r="JJ221" s="9"/>
      <c r="JK221" s="5" t="b">
        <f t="shared" ca="1" si="1662"/>
        <v>0</v>
      </c>
      <c r="JL221" s="477" t="b">
        <v>0</v>
      </c>
      <c r="JM221" s="477">
        <v>12</v>
      </c>
      <c r="JN221" s="5" t="b">
        <f t="shared" ca="1" si="1663"/>
        <v>0</v>
      </c>
      <c r="JO221" s="5" t="b">
        <f t="shared" ca="1" si="1663"/>
        <v>0</v>
      </c>
      <c r="JP221" s="5" t="b">
        <f t="shared" ca="1" si="1663"/>
        <v>1</v>
      </c>
      <c r="JQ221" s="144">
        <f t="shared" ca="1" si="1664"/>
        <v>1</v>
      </c>
      <c r="JR221" s="144">
        <f t="shared" ca="1" si="1664"/>
        <v>1</v>
      </c>
      <c r="JS221" s="5" t="b">
        <f t="shared" ca="1" si="1665"/>
        <v>0</v>
      </c>
      <c r="JT221" s="5" t="b">
        <f t="shared" ca="1" si="1665"/>
        <v>1</v>
      </c>
      <c r="JU221" s="5" t="b">
        <f t="shared" ca="1" si="1665"/>
        <v>1</v>
      </c>
      <c r="JV221" s="5" t="b">
        <f t="shared" ca="1" si="1665"/>
        <v>0</v>
      </c>
      <c r="JW221" s="5">
        <f t="shared" ca="1" si="1666"/>
        <v>1</v>
      </c>
      <c r="JX221" s="5">
        <f t="shared" ca="1" si="1666"/>
        <v>0</v>
      </c>
      <c r="JY221" s="5" t="b">
        <f t="shared" ca="1" si="1667"/>
        <v>0</v>
      </c>
      <c r="JZ221" s="5" t="str" cm="1">
        <f t="array" aca="1" ref="JZ221" ca="1">IF(OR(KA221:KH221&lt;&gt;"-"),TRUE,"-")</f>
        <v>-</v>
      </c>
      <c r="KA221" s="19" t="str">
        <f t="shared" ca="1" si="1668"/>
        <v>-</v>
      </c>
      <c r="KB221" s="19" t="str">
        <f t="shared" ca="1" si="1668"/>
        <v>-</v>
      </c>
      <c r="KC221" s="19" t="str">
        <f t="shared" ca="1" si="1668"/>
        <v>-</v>
      </c>
      <c r="KD221" s="19" t="str">
        <f t="shared" ca="1" si="1668"/>
        <v>-</v>
      </c>
      <c r="KE221" s="19" t="str">
        <f t="shared" ca="1" si="1668"/>
        <v>-</v>
      </c>
      <c r="KF221" s="19" t="str">
        <f t="shared" ca="1" si="1668"/>
        <v>-</v>
      </c>
      <c r="KG221" s="19" t="str">
        <f t="shared" ca="1" si="1668"/>
        <v>-</v>
      </c>
      <c r="KH221" s="19" t="str">
        <f t="shared" ca="1" si="1668"/>
        <v>-</v>
      </c>
      <c r="KI221" s="5" t="b">
        <f t="array" aca="1" ref="KI221" ca="1">IF(OR(KJ221:KP221&lt;&gt;"-"),TRUE,"-")</f>
        <v>1</v>
      </c>
      <c r="KJ221" s="19">
        <f t="shared" ca="1" si="1669"/>
        <v>0</v>
      </c>
      <c r="KK221" s="19" t="str">
        <f t="shared" ca="1" si="1669"/>
        <v>-</v>
      </c>
      <c r="KL221" s="19">
        <f t="shared" ca="1" si="1669"/>
        <v>999999</v>
      </c>
      <c r="KM221" s="19">
        <f t="shared" ca="1" si="1669"/>
        <v>999999</v>
      </c>
      <c r="KN221" s="19">
        <f t="shared" ca="1" si="1669"/>
        <v>999999</v>
      </c>
      <c r="KO221" s="19">
        <f t="shared" ca="1" si="1669"/>
        <v>999999</v>
      </c>
      <c r="KP221" s="19">
        <f t="shared" ca="1" si="1669"/>
        <v>999999</v>
      </c>
      <c r="KQ221" s="19" t="str">
        <f t="shared" ca="1" si="1669"/>
        <v>-</v>
      </c>
      <c r="KR221" s="19" t="str">
        <f t="shared" ca="1" si="1669"/>
        <v>-</v>
      </c>
      <c r="KS221" s="19" t="str">
        <f t="shared" ca="1" si="1669"/>
        <v>-</v>
      </c>
      <c r="KT221" s="19" t="b">
        <f t="shared" ca="1" si="1670"/>
        <v>1</v>
      </c>
      <c r="KU221" s="19">
        <f t="shared" ca="1" si="1670"/>
        <v>0</v>
      </c>
      <c r="KV221" s="5" t="str">
        <f t="shared" ca="1" si="1671"/>
        <v>-</v>
      </c>
      <c r="KW221" s="5" t="str">
        <f t="shared" ca="1" si="1671"/>
        <v>-</v>
      </c>
      <c r="KX221" s="5" t="str">
        <f t="shared" ca="1" si="1671"/>
        <v>-</v>
      </c>
      <c r="KY221" s="5" t="str">
        <f t="shared" ca="1" si="1671"/>
        <v>-</v>
      </c>
      <c r="KZ221" s="19" t="str">
        <f t="shared" ca="1" si="1672"/>
        <v>-</v>
      </c>
      <c r="LA221" s="19" t="str">
        <f t="shared" ca="1" si="1672"/>
        <v>-</v>
      </c>
      <c r="LB221" s="19" t="str">
        <f t="shared" ca="1" si="1672"/>
        <v>-</v>
      </c>
      <c r="LC221" s="19" t="str">
        <f t="shared" ca="1" si="1672"/>
        <v>-</v>
      </c>
      <c r="LD221" s="19" t="str">
        <f t="shared" ca="1" si="1672"/>
        <v>-</v>
      </c>
      <c r="LE221" s="19" t="str">
        <f t="shared" ca="1" si="1672"/>
        <v>-</v>
      </c>
      <c r="LF221" s="19" t="str">
        <f t="shared" ca="1" si="1672"/>
        <v>-</v>
      </c>
      <c r="LG221" s="5" t="str">
        <f t="shared" ca="1" si="1673"/>
        <v>-</v>
      </c>
      <c r="LH221" s="5">
        <f t="shared" ca="1" si="1673"/>
        <v>500</v>
      </c>
      <c r="LI221" s="5">
        <f t="shared" ca="1" si="1673"/>
        <v>500</v>
      </c>
      <c r="LJ221" s="5" t="str">
        <f t="shared" ca="1" si="1673"/>
        <v>-</v>
      </c>
      <c r="LK221" s="5" t="str" cm="1">
        <f t="array" aca="1" ref="LK221" ca="1">INDEX(i.meatgrid,$Q221,LK$7)</f>
        <v>-</v>
      </c>
      <c r="LL221" s="5" t="str">
        <f t="shared" ca="1" si="1673"/>
        <v>-</v>
      </c>
      <c r="LM221" s="5">
        <f t="shared" ca="1" si="1674"/>
        <v>1</v>
      </c>
      <c r="LN221" s="9"/>
      <c r="LO221" s="19">
        <f t="shared" ca="1" si="1672"/>
        <v>70</v>
      </c>
      <c r="LP221" s="19">
        <f t="shared" ca="1" si="1675"/>
        <v>50</v>
      </c>
      <c r="LQ221" s="19">
        <f t="shared" ca="1" si="1675"/>
        <v>80</v>
      </c>
      <c r="LR221" s="19">
        <f t="shared" ca="1" si="1675"/>
        <v>50</v>
      </c>
      <c r="LS221" s="5" t="b" cm="1">
        <f t="array" aca="1" ref="LS221" ca="1">INDEX(i.meatgrid,$Q221,LS$7)</f>
        <v>1</v>
      </c>
      <c r="LT221" s="5" t="b" cm="1">
        <f t="array" aca="1" ref="LT221" ca="1">INDEX(i.meatgrid,$Q221,LT$7)</f>
        <v>0</v>
      </c>
      <c r="LU221" s="5" t="str" cm="1">
        <f t="array" aca="1" ref="LU221" ca="1">INDEX(i.meatgrid,$Q221,LU$7)</f>
        <v>-</v>
      </c>
      <c r="LV221" s="5" t="str" cm="1">
        <f t="array" aca="1" ref="LV221" ca="1">INDEX(i.meatgrid,$Q221,LV$7)</f>
        <v>-</v>
      </c>
      <c r="LW221" s="5">
        <f t="shared" si="1676"/>
        <v>1</v>
      </c>
      <c r="LX221" s="5">
        <f t="shared" si="1677"/>
        <v>1</v>
      </c>
      <c r="LY221" s="5" cm="1">
        <f t="array" aca="1" ref="LY221" ca="1">INDEX(i.meatgrid,$Q221,LY$7)</f>
        <v>1</v>
      </c>
      <c r="LZ221" s="5" cm="1">
        <f t="array" aca="1" ref="LZ221" ca="1">INDEX(i.meatgrid,$Q221,LZ$7)</f>
        <v>1</v>
      </c>
      <c r="MA221" s="5" cm="1">
        <f t="array" aca="1" ref="MA221" ca="1">INDEX(i.meatgrid,$Q221,MA$7)</f>
        <v>1</v>
      </c>
      <c r="MB221" s="5" cm="1">
        <f t="array" aca="1" ref="MB221" ca="1">INDEX(i.meatgrid,$Q221,MB$7)</f>
        <v>0</v>
      </c>
      <c r="MC221" s="5" cm="1">
        <f t="array" aca="1" ref="MC221" ca="1">INDEX(i.meatgrid,$Q221,MC$7)</f>
        <v>1</v>
      </c>
      <c r="MD221" s="5" cm="1">
        <f t="array" aca="1" ref="MD221" ca="1">INDEX(i.meatgrid,$Q221,MD$7)</f>
        <v>1</v>
      </c>
      <c r="ME221" s="5" cm="1">
        <f t="array" aca="1" ref="ME221" ca="1">INDEX(i.meatgrid,$Q221,ME$7)</f>
        <v>1</v>
      </c>
      <c r="MF221" s="5" cm="1">
        <f t="array" aca="1" ref="MF221" ca="1">INDEX(i.meatgrid,$Q221,MF$7)</f>
        <v>1</v>
      </c>
      <c r="MG221" s="5">
        <f t="shared" si="1678"/>
        <v>1</v>
      </c>
      <c r="MH221" s="9"/>
      <c r="MI221" s="19" t="b">
        <f t="shared" ca="1" si="1679"/>
        <v>0</v>
      </c>
      <c r="MJ221" s="19" t="b">
        <f t="shared" ca="1" si="1679"/>
        <v>0</v>
      </c>
      <c r="MK221" s="19">
        <f t="shared" ca="1" si="1679"/>
        <v>1</v>
      </c>
      <c r="ML221" s="19">
        <f t="shared" ca="1" si="1679"/>
        <v>0.75</v>
      </c>
      <c r="MM221" s="19">
        <f t="shared" ca="1" si="1679"/>
        <v>0.75</v>
      </c>
      <c r="MN221" s="19">
        <f t="shared" ca="1" si="1679"/>
        <v>0.8</v>
      </c>
      <c r="MO221" s="19">
        <f t="shared" ca="1" si="1679"/>
        <v>0.82499999999999996</v>
      </c>
      <c r="MP221" s="19">
        <f t="shared" ca="1" si="1679"/>
        <v>0.875</v>
      </c>
      <c r="MQ221" s="19">
        <f t="shared" ca="1" si="1679"/>
        <v>0.9</v>
      </c>
      <c r="MR221" s="19">
        <f t="shared" ca="1" si="1679"/>
        <v>1</v>
      </c>
      <c r="MS221" s="19">
        <f t="shared" ca="1" si="1679"/>
        <v>0.875</v>
      </c>
      <c r="MT221" s="19" t="b">
        <f t="shared" ca="1" si="1679"/>
        <v>1</v>
      </c>
      <c r="MU221" s="19">
        <f t="shared" ca="1" si="1679"/>
        <v>74.989999999999995</v>
      </c>
      <c r="MV221" s="19" t="str">
        <f t="shared" ca="1" si="1679"/>
        <v>-</v>
      </c>
      <c r="MW221" s="19" t="str">
        <f t="shared" ca="1" si="1679"/>
        <v>-</v>
      </c>
      <c r="MX221" s="19" t="str">
        <f t="shared" ca="1" si="1679"/>
        <v>-</v>
      </c>
      <c r="MY221" s="19" t="str">
        <f t="shared" ca="1" si="1680"/>
        <v>-</v>
      </c>
      <c r="MZ221" s="19" t="str">
        <f t="shared" ca="1" si="1680"/>
        <v>-</v>
      </c>
      <c r="NA221" s="19" t="str">
        <f t="shared" ca="1" si="1680"/>
        <v>-</v>
      </c>
      <c r="NB221" s="19" t="str">
        <f t="shared" ca="1" si="1680"/>
        <v>-</v>
      </c>
      <c r="NC221" s="19">
        <f t="shared" ca="1" si="1680"/>
        <v>36.99</v>
      </c>
      <c r="ND221" s="19">
        <f t="shared" ca="1" si="1680"/>
        <v>36.99</v>
      </c>
      <c r="NE221" s="19" t="str">
        <f t="shared" ca="1" si="1680"/>
        <v>-</v>
      </c>
      <c r="NF221" s="19" t="str">
        <f t="shared" ca="1" si="1680"/>
        <v>-</v>
      </c>
      <c r="NG221" s="19" t="str">
        <f t="shared" ca="1" si="1680"/>
        <v>-</v>
      </c>
      <c r="NH221" s="19" t="str">
        <f t="shared" ca="1" si="1680"/>
        <v>-</v>
      </c>
      <c r="NI221" s="19" t="str">
        <f t="shared" ca="1" si="1680"/>
        <v>-</v>
      </c>
      <c r="NJ221" s="19">
        <f t="shared" ca="1" si="1680"/>
        <v>49.99</v>
      </c>
      <c r="NK221" s="19">
        <f t="shared" ca="1" si="1680"/>
        <v>49.99</v>
      </c>
      <c r="NL221" s="19">
        <f t="shared" ca="1" si="1680"/>
        <v>49.99</v>
      </c>
      <c r="NM221" s="19">
        <f t="shared" ca="1" si="1680"/>
        <v>49.99</v>
      </c>
      <c r="NN221" s="19">
        <f t="shared" ca="1" si="1680"/>
        <v>49.99</v>
      </c>
      <c r="NO221" s="19">
        <f t="shared" ca="1" si="1680"/>
        <v>49.99</v>
      </c>
      <c r="NP221" s="19">
        <f t="shared" ca="1" si="1680"/>
        <v>49.99</v>
      </c>
      <c r="NQ221" s="19">
        <f t="shared" ca="1" si="1680"/>
        <v>49.99</v>
      </c>
      <c r="NR221" s="19">
        <f t="shared" ca="1" si="1680"/>
        <v>412.99</v>
      </c>
      <c r="NS221" s="19">
        <f t="shared" ca="1" si="1680"/>
        <v>412.99</v>
      </c>
      <c r="NT221" s="19" t="str">
        <f t="shared" ca="1" si="1680"/>
        <v>-</v>
      </c>
      <c r="NU221" s="19" t="str">
        <f t="shared" ca="1" si="1680"/>
        <v>-</v>
      </c>
      <c r="NV221" s="19" t="str">
        <f t="shared" ca="1" si="1680"/>
        <v>-</v>
      </c>
      <c r="NW221" s="19" t="str">
        <f t="shared" ca="1" si="1680"/>
        <v>-</v>
      </c>
      <c r="NX221" s="19" t="str">
        <f t="shared" ca="1" si="1680"/>
        <v>-</v>
      </c>
      <c r="NY221" s="19">
        <f t="shared" ca="1" si="1680"/>
        <v>6.8900000000000006</v>
      </c>
      <c r="NZ221" s="19">
        <f t="shared" ca="1" si="1680"/>
        <v>6.8900000000000006</v>
      </c>
      <c r="OA221" s="19">
        <f t="shared" ca="1" si="1680"/>
        <v>6.8900000000000006</v>
      </c>
      <c r="OB221" s="19">
        <f t="shared" ca="1" si="1680"/>
        <v>6.8900000000000006</v>
      </c>
      <c r="OC221" s="19">
        <f t="shared" ca="1" si="1680"/>
        <v>6.8900000000000006</v>
      </c>
      <c r="OD221" s="19">
        <f t="shared" ca="1" si="1680"/>
        <v>6.8900000000000006</v>
      </c>
      <c r="OE221" s="19">
        <f t="shared" ca="1" si="1680"/>
        <v>6.8900000000000006</v>
      </c>
      <c r="OF221" s="19">
        <f t="shared" ca="1" si="1680"/>
        <v>6.8900000000000006</v>
      </c>
      <c r="OG221" s="19">
        <f t="shared" ca="1" si="1680"/>
        <v>346.99</v>
      </c>
      <c r="OH221" s="19">
        <f t="shared" ca="1" si="1680"/>
        <v>346.99</v>
      </c>
      <c r="OI221" s="19" t="str">
        <f t="shared" ca="1" si="1680"/>
        <v>-</v>
      </c>
      <c r="OJ221" s="19" t="str">
        <f t="shared" ca="1" si="1680"/>
        <v>-</v>
      </c>
      <c r="OK221" s="19" t="str">
        <f t="shared" ca="1" si="1680"/>
        <v>-</v>
      </c>
      <c r="OL221" s="19" t="str">
        <f t="shared" ca="1" si="1680"/>
        <v>-</v>
      </c>
      <c r="OM221" s="19" t="str">
        <f t="shared" ca="1" si="1680"/>
        <v>-</v>
      </c>
      <c r="ON221" s="19">
        <f t="shared" ca="1" si="1680"/>
        <v>0</v>
      </c>
      <c r="OO221" s="24">
        <v>0</v>
      </c>
    </row>
    <row r="222" spans="1:405" outlineLevel="1">
      <c r="A222" s="21">
        <f t="shared" si="158"/>
        <v>217</v>
      </c>
      <c r="B222" s="21">
        <f t="shared" si="1681"/>
        <v>19</v>
      </c>
      <c r="C222">
        <v>112</v>
      </c>
      <c r="D222" s="144" t="str">
        <f t="shared" ca="1" si="1626"/>
        <v>GSM</v>
      </c>
      <c r="E222" t="b">
        <v>0</v>
      </c>
      <c r="F222" t="b">
        <v>0</v>
      </c>
      <c r="G222" t="b">
        <f t="shared" si="1682"/>
        <v>0</v>
      </c>
      <c r="H222" s="237">
        <f t="shared" ca="1" si="1683"/>
        <v>2</v>
      </c>
      <c r="I222" s="237">
        <f t="shared" ca="1" si="1683"/>
        <v>1</v>
      </c>
      <c r="J222" s="237" t="str">
        <f t="shared" ca="1" si="1683"/>
        <v/>
      </c>
      <c r="K222" s="237">
        <f t="shared" ca="1" si="1683"/>
        <v>2</v>
      </c>
      <c r="L222" s="237">
        <f t="shared" ca="1" si="1683"/>
        <v>2</v>
      </c>
      <c r="M222" s="237">
        <f t="shared" ca="1" si="1683"/>
        <v>2</v>
      </c>
      <c r="N222" s="237">
        <f t="shared" ca="1" si="1683"/>
        <v>3</v>
      </c>
      <c r="O222" s="237">
        <f t="shared" ca="1" si="1683"/>
        <v>1</v>
      </c>
      <c r="P222" s="237">
        <f t="shared" ca="1" si="1683"/>
        <v>1</v>
      </c>
      <c r="Q222" s="237">
        <f t="shared" ca="1" si="1683"/>
        <v>1</v>
      </c>
      <c r="R222" s="29">
        <v>1</v>
      </c>
      <c r="S222" s="29">
        <v>2</v>
      </c>
      <c r="T222" s="29">
        <v>1</v>
      </c>
      <c r="U222" s="218"/>
      <c r="V222" s="218"/>
      <c r="W222" s="182">
        <f t="array" ref="W222">MAX(W$22,MOD(W212+1*AND(R222:$V222=R$22:$V$22),W$23+1))</f>
        <v>0</v>
      </c>
      <c r="X222" s="218"/>
      <c r="Y222" s="218"/>
      <c r="Z222" s="218"/>
      <c r="AA222" s="218"/>
      <c r="AB222" s="218"/>
      <c r="AC222" s="218"/>
      <c r="AD222" s="218"/>
      <c r="AE222" s="218"/>
      <c r="AF222" s="144">
        <f ca="1">INDEX(CHOOSE($N222,DataAutumn!i.AdultDrys,DataWinter!i.AdultDrys,DataSpring!i.AdultDrys),1,$M222)</f>
        <v>3</v>
      </c>
      <c r="AG222" s="5">
        <f t="shared" ca="1" si="1627"/>
        <v>2</v>
      </c>
      <c r="AH222" s="5">
        <f t="shared" ca="1" si="1627"/>
        <v>0</v>
      </c>
      <c r="AI222" s="5">
        <f t="shared" ca="1" si="1628"/>
        <v>1</v>
      </c>
      <c r="AJ222" s="218"/>
      <c r="AK222" s="218"/>
      <c r="AL222" s="366" t="str">
        <f ca="1">TEXT(LEFT(OFFSET(AL222,-1,0),5)+1,"00000")&amp;MID(OFFSET(AL222,-1,0),6,FIND(" ",OFFSET(AL222,-1,0),7)-5)
&amp; $D222           &amp; " Day"&amp;INDEX(i.DOY,$N222,1)              &amp; IF($IG222=0," FWM","")&amp;IF($IG222=1," MWM","")&amp;IF($IG222=5," Mat","")&amp;IF($IH222=TRUE,"&amp;BBT","    ")
&amp;INDEX(DataMaster!$B$98:$B$104,$Q222,0)    &amp;IF(JL222," SR"&amp;JM222,"")&amp; " WP"&amp;TEXT($LW222*100,"000p")           &amp; " MP"&amp;TEXT($LX222*100,"000p")           &amp; " GP"&amp;TEXT($MG222*100,"000p")
&amp; " (F"&amp;3+COUNTIF($CV222:$CY222,TRUE)&amp;3&amp;"N"&amp;$DM222&amp;$DN222&amp;")"</f>
        <v>00003 DSP_export_lw GSM Day204 MWM    all grids SR12 WP100p MP075p GP100p (F33N11)</v>
      </c>
      <c r="AM222" s="9" t="str">
        <f ca="1">IF(COUNTIF(AL$5:AL222,AL222)=1,"-","Dup")</f>
        <v>-</v>
      </c>
      <c r="AN222" s="9"/>
      <c r="AO222" s="12" t="b">
        <v>1</v>
      </c>
      <c r="AP222" s="12" t="b">
        <v>1</v>
      </c>
      <c r="AQ222" s="12" t="b">
        <v>1</v>
      </c>
      <c r="AR222" s="12" t="b">
        <v>1</v>
      </c>
      <c r="AS222" s="12" t="b">
        <v>1</v>
      </c>
      <c r="AT222" s="12" t="b">
        <v>1</v>
      </c>
      <c r="AU222" s="12" t="b">
        <v>1</v>
      </c>
      <c r="AV222" s="12" t="b">
        <v>1</v>
      </c>
      <c r="AW222" s="9"/>
      <c r="AX222" s="5" t="b">
        <f t="shared" ca="1" si="1629"/>
        <v>0</v>
      </c>
      <c r="AY222" s="5" t="str">
        <f t="shared" ca="1" si="1629"/>
        <v>-</v>
      </c>
      <c r="AZ222" s="5" t="b">
        <f t="shared" ca="1" si="1629"/>
        <v>0</v>
      </c>
      <c r="BA222" s="5" t="b">
        <f t="shared" ca="1" si="1629"/>
        <v>1</v>
      </c>
      <c r="BB222" s="5" t="b">
        <f t="shared" ca="1" si="1629"/>
        <v>1</v>
      </c>
      <c r="BC222" s="144">
        <f t="shared" ca="1" si="1629"/>
        <v>0</v>
      </c>
      <c r="BD222" s="19" t="b">
        <f t="shared" ca="1" si="1630"/>
        <v>1</v>
      </c>
      <c r="BE222" s="9"/>
      <c r="BF222" s="5" t="str">
        <f t="shared" ca="1" si="1631"/>
        <v>-</v>
      </c>
      <c r="BG222" s="19" t="str">
        <f t="shared" ca="1" si="1632"/>
        <v>-</v>
      </c>
      <c r="BH222" s="19" t="str">
        <f t="shared" ca="1" si="1632"/>
        <v>-</v>
      </c>
      <c r="BI222" s="19" t="str">
        <f t="shared" ca="1" si="1632"/>
        <v>-</v>
      </c>
      <c r="BJ222" s="5" t="str">
        <f t="shared" ca="1" si="1633"/>
        <v>-</v>
      </c>
      <c r="BK222" s="19" t="str">
        <f t="shared" ca="1" si="1634"/>
        <v>-</v>
      </c>
      <c r="BL222" s="5" t="str">
        <f t="shared" ca="1" si="1635"/>
        <v>-</v>
      </c>
      <c r="BM222" s="19" t="str">
        <f t="shared" ca="1" si="1636"/>
        <v>-</v>
      </c>
      <c r="BN222" s="19" t="str">
        <f t="shared" ca="1" si="1636"/>
        <v>-</v>
      </c>
      <c r="BO222" s="19" t="str">
        <f t="shared" ca="1" si="1636"/>
        <v>-</v>
      </c>
      <c r="BP222" s="5" t="str">
        <f t="shared" ca="1" si="1637"/>
        <v>-</v>
      </c>
      <c r="BQ222" s="9"/>
      <c r="BR222" s="5" t="b">
        <f t="shared" ca="1" si="1638"/>
        <v>0</v>
      </c>
      <c r="BS222" s="5" t="str">
        <f t="shared" ca="1" si="1639"/>
        <v>-</v>
      </c>
      <c r="BT222" s="5" t="str">
        <f t="shared" ca="1" si="1640"/>
        <v>-</v>
      </c>
      <c r="BU222" s="5" t="str">
        <f t="shared" ca="1" si="1640"/>
        <v>-</v>
      </c>
      <c r="BV222" s="5" t="str">
        <f t="shared" ca="1" si="1640"/>
        <v>-</v>
      </c>
      <c r="BW222" s="5" t="str">
        <f t="shared" ca="1" si="1640"/>
        <v>-</v>
      </c>
      <c r="BX222" s="5" t="str">
        <f t="shared" ca="1" si="1640"/>
        <v>-</v>
      </c>
      <c r="BY222" s="5" t="str">
        <f t="shared" ca="1" si="1640"/>
        <v>-</v>
      </c>
      <c r="BZ222" s="5" t="str">
        <f t="shared" ca="1" si="1640"/>
        <v>-</v>
      </c>
      <c r="CA222" s="5" t="str">
        <f t="shared" ca="1" si="1640"/>
        <v>-</v>
      </c>
      <c r="CB222" s="9"/>
      <c r="CC222" s="237" t="b">
        <f t="shared" ca="1" si="1684"/>
        <v>1</v>
      </c>
      <c r="CD222" s="237" t="b">
        <f t="shared" ca="1" si="1684"/>
        <v>1</v>
      </c>
      <c r="CE222" s="237" t="b">
        <f t="shared" ca="1" si="1684"/>
        <v>1</v>
      </c>
      <c r="CF222" s="12">
        <v>2232105</v>
      </c>
      <c r="CG222" s="144" t="b">
        <f t="shared" ca="1" si="1685"/>
        <v>0</v>
      </c>
      <c r="CH222" s="12" t="s">
        <v>34</v>
      </c>
      <c r="CI222" s="19" t="str">
        <f t="shared" ca="1" si="1641"/>
        <v>-</v>
      </c>
      <c r="CJ222" s="19" t="str">
        <f t="shared" ca="1" si="1641"/>
        <v>-</v>
      </c>
      <c r="CK222" s="19" t="str">
        <f t="shared" ca="1" si="1641"/>
        <v>-</v>
      </c>
      <c r="CL222" s="19">
        <f t="shared" ca="1" si="1641"/>
        <v>1</v>
      </c>
      <c r="CM222" s="19">
        <f t="shared" ca="1" si="1641"/>
        <v>1</v>
      </c>
      <c r="CN222" s="9"/>
      <c r="CO222" s="444">
        <f t="shared" ca="1" si="1642"/>
        <v>652</v>
      </c>
      <c r="CP222" s="444">
        <f t="shared" ca="1" si="1642"/>
        <v>686</v>
      </c>
      <c r="CQ222" s="444">
        <f t="shared" ca="1" si="1642"/>
        <v>721</v>
      </c>
      <c r="CR222" s="152">
        <f t="shared" ca="1" si="1643"/>
        <v>378</v>
      </c>
      <c r="CS222" s="152">
        <f t="shared" ca="1" si="1643"/>
        <v>413</v>
      </c>
      <c r="CT222" s="152">
        <f t="shared" ca="1" si="1643"/>
        <v>448</v>
      </c>
      <c r="CU222" s="19" t="str">
        <f t="shared" ca="1" si="1644"/>
        <v>-</v>
      </c>
      <c r="CV222" s="19" t="str">
        <f t="shared" ca="1" si="1644"/>
        <v>-</v>
      </c>
      <c r="CW222" s="19" t="str">
        <f t="shared" ca="1" si="1644"/>
        <v>-</v>
      </c>
      <c r="CX222" s="19" t="str">
        <f t="shared" ca="1" si="1644"/>
        <v>-</v>
      </c>
      <c r="CY222" s="19" t="str">
        <f t="shared" ca="1" si="1644"/>
        <v>-</v>
      </c>
      <c r="CZ222" s="19" t="b">
        <f t="shared" ca="1" si="1644"/>
        <v>1</v>
      </c>
      <c r="DA222" s="19">
        <f t="shared" ca="1" si="1644"/>
        <v>0</v>
      </c>
      <c r="DB222" s="19">
        <f t="shared" ca="1" si="1644"/>
        <v>0</v>
      </c>
      <c r="DC222" s="19">
        <f t="shared" ca="1" si="1644"/>
        <v>0</v>
      </c>
      <c r="DD222" s="19">
        <f t="shared" ca="1" si="1644"/>
        <v>0</v>
      </c>
      <c r="DE222" s="19">
        <f t="shared" ca="1" si="1644"/>
        <v>0</v>
      </c>
      <c r="DF222" s="19">
        <f t="shared" ca="1" si="1644"/>
        <v>0</v>
      </c>
      <c r="DG222" s="19">
        <f t="shared" ca="1" si="1644"/>
        <v>0</v>
      </c>
      <c r="DH222" s="19">
        <f t="shared" ca="1" si="1644"/>
        <v>0</v>
      </c>
      <c r="DI222" s="19">
        <f t="shared" ca="1" si="1644"/>
        <v>0</v>
      </c>
      <c r="DJ222" s="19">
        <f t="shared" ca="1" si="1644"/>
        <v>0</v>
      </c>
      <c r="DK222" s="19">
        <f t="shared" ca="1" si="1645"/>
        <v>0</v>
      </c>
      <c r="DL222" s="19">
        <f t="shared" ca="1" si="1645"/>
        <v>0</v>
      </c>
      <c r="DM222" s="19">
        <f t="shared" ca="1" si="1645"/>
        <v>1</v>
      </c>
      <c r="DN222" s="19">
        <f t="shared" ca="1" si="1645"/>
        <v>1</v>
      </c>
      <c r="DO222" s="19">
        <f t="shared" ca="1" si="1645"/>
        <v>0</v>
      </c>
      <c r="DP222" s="19" t="str">
        <f t="shared" ca="1" si="1645"/>
        <v>-</v>
      </c>
      <c r="DQ222" s="19" t="str">
        <f t="shared" ca="1" si="1645"/>
        <v>-</v>
      </c>
      <c r="DR222" s="19" t="str">
        <f t="shared" ca="1" si="1645"/>
        <v>-</v>
      </c>
      <c r="DS222" s="19" t="str">
        <f t="shared" ca="1" si="1645"/>
        <v>-</v>
      </c>
      <c r="DT222" s="19" t="str">
        <f t="shared" ca="1" si="1645"/>
        <v>-</v>
      </c>
      <c r="DU222" s="19">
        <f t="shared" ca="1" si="1645"/>
        <v>0</v>
      </c>
      <c r="DV222" s="19" t="str">
        <f t="shared" ca="1" si="1645"/>
        <v>-</v>
      </c>
      <c r="DW222" s="19" t="str">
        <f t="shared" ca="1" si="1645"/>
        <v>-</v>
      </c>
      <c r="DX222" s="19" t="str">
        <f t="shared" ca="1" si="1645"/>
        <v>-</v>
      </c>
      <c r="DY222" s="19" t="str">
        <f t="shared" ca="1" si="1645"/>
        <v>-</v>
      </c>
      <c r="DZ222" s="19" t="str">
        <f t="shared" ca="1" si="1645"/>
        <v>-</v>
      </c>
      <c r="EA222" s="19" t="str">
        <f t="shared" ca="1" si="1645"/>
        <v>-</v>
      </c>
      <c r="EB222" s="19" t="str">
        <f t="shared" ca="1" si="1645"/>
        <v>-</v>
      </c>
      <c r="EC222" s="19" t="str">
        <f t="shared" ca="1" si="1645"/>
        <v>-</v>
      </c>
      <c r="ED222" s="19">
        <f t="shared" ca="1" si="1645"/>
        <v>0</v>
      </c>
      <c r="EE222" s="444">
        <f t="shared" ca="1" si="1646"/>
        <v>0</v>
      </c>
      <c r="EF222" s="444">
        <f t="shared" ca="1" si="1646"/>
        <v>0</v>
      </c>
      <c r="EG222" s="124">
        <f t="shared" ca="1" si="1647"/>
        <v>0</v>
      </c>
      <c r="EH222" s="124">
        <f t="shared" ca="1" si="1647"/>
        <v>0</v>
      </c>
      <c r="EI222" s="124">
        <f t="shared" ca="1" si="1647"/>
        <v>0</v>
      </c>
      <c r="EJ222" s="124">
        <f t="shared" ca="1" si="1647"/>
        <v>0</v>
      </c>
      <c r="EK222" s="124">
        <f t="shared" ca="1" si="1647"/>
        <v>0</v>
      </c>
      <c r="EL222" s="124">
        <f t="shared" ca="1" si="1647"/>
        <v>0</v>
      </c>
      <c r="EM222" s="124">
        <f t="shared" ca="1" si="1647"/>
        <v>0</v>
      </c>
      <c r="EN222" s="124">
        <f t="shared" ca="1" si="1647"/>
        <v>0</v>
      </c>
      <c r="EO222" s="124">
        <f t="shared" ca="1" si="1647"/>
        <v>0</v>
      </c>
      <c r="EP222" s="124">
        <f t="shared" ca="1" si="1647"/>
        <v>0</v>
      </c>
      <c r="EQ222" s="124">
        <f t="shared" ca="1" si="1647"/>
        <v>0</v>
      </c>
      <c r="ER222" s="124">
        <f t="shared" ca="1" si="1647"/>
        <v>0</v>
      </c>
      <c r="ES222" s="124">
        <f t="shared" ca="1" si="1647"/>
        <v>0</v>
      </c>
      <c r="ET222" s="124">
        <f t="shared" ca="1" si="1647"/>
        <v>0</v>
      </c>
      <c r="EU222" s="124">
        <f t="shared" ca="1" si="1647"/>
        <v>0</v>
      </c>
      <c r="EV222" s="124">
        <f t="shared" ca="1" si="1647"/>
        <v>0</v>
      </c>
      <c r="EW222" s="124">
        <f t="shared" ca="1" si="1648"/>
        <v>0</v>
      </c>
      <c r="EX222" s="124">
        <f t="shared" ca="1" si="1648"/>
        <v>0</v>
      </c>
      <c r="EY222" s="554">
        <f t="shared" ca="1" si="1649"/>
        <v>0</v>
      </c>
      <c r="EZ222" s="554">
        <f t="shared" ca="1" si="1649"/>
        <v>0</v>
      </c>
      <c r="FA222" s="554">
        <f t="shared" ca="1" si="1649"/>
        <v>0</v>
      </c>
      <c r="FB222" s="125">
        <f t="shared" ca="1" si="1649"/>
        <v>0</v>
      </c>
      <c r="FC222" s="125">
        <f t="shared" ca="1" si="1649"/>
        <v>0</v>
      </c>
      <c r="FD222" s="125">
        <f t="shared" ca="1" si="1649"/>
        <v>0</v>
      </c>
      <c r="FE222" s="125">
        <f t="shared" ca="1" si="1649"/>
        <v>0</v>
      </c>
      <c r="FF222" s="125">
        <f t="shared" ca="1" si="1649"/>
        <v>0</v>
      </c>
      <c r="FG222" s="125">
        <f t="shared" ca="1" si="1649"/>
        <v>0</v>
      </c>
      <c r="FH222" s="125">
        <f t="shared" ca="1" si="1649"/>
        <v>0</v>
      </c>
      <c r="FI222" s="125">
        <f t="shared" ca="1" si="1649"/>
        <v>0</v>
      </c>
      <c r="FJ222" s="125">
        <f t="shared" ca="1" si="1649"/>
        <v>0</v>
      </c>
      <c r="FK222" s="125">
        <f t="shared" ca="1" si="1649"/>
        <v>0</v>
      </c>
      <c r="FL222" s="125">
        <f t="shared" ca="1" si="1649"/>
        <v>0</v>
      </c>
      <c r="FM222" s="125">
        <f t="shared" ca="1" si="1649"/>
        <v>0</v>
      </c>
      <c r="FN222" s="125">
        <f t="shared" ca="1" si="1649"/>
        <v>0</v>
      </c>
      <c r="FO222" s="124">
        <f t="shared" ca="1" si="1650"/>
        <v>0</v>
      </c>
      <c r="FP222" s="124">
        <f t="shared" ca="1" si="1650"/>
        <v>0</v>
      </c>
      <c r="FQ222" s="124">
        <f t="shared" ca="1" si="1650"/>
        <v>0</v>
      </c>
      <c r="FR222" s="124">
        <f t="shared" ca="1" si="1650"/>
        <v>0</v>
      </c>
      <c r="FS222" s="124">
        <f t="shared" ca="1" si="1650"/>
        <v>0</v>
      </c>
      <c r="FT222" s="124">
        <f t="shared" ca="1" si="1650"/>
        <v>0</v>
      </c>
      <c r="FU222" s="124">
        <f t="shared" ca="1" si="1650"/>
        <v>0</v>
      </c>
      <c r="FV222" s="124">
        <f t="shared" ca="1" si="1650"/>
        <v>0</v>
      </c>
      <c r="FW222" s="124">
        <f t="shared" ca="1" si="1650"/>
        <v>0</v>
      </c>
      <c r="FX222" s="124">
        <f t="shared" ca="1" si="1650"/>
        <v>0</v>
      </c>
      <c r="FY222" s="124">
        <f t="shared" ca="1" si="1650"/>
        <v>0</v>
      </c>
      <c r="FZ222" s="124">
        <f t="shared" ca="1" si="1650"/>
        <v>0</v>
      </c>
      <c r="GA222" s="124">
        <f t="shared" ca="1" si="1650"/>
        <v>0</v>
      </c>
      <c r="GB222" s="124">
        <f t="shared" ca="1" si="1650"/>
        <v>0</v>
      </c>
      <c r="GC222" s="124">
        <f t="shared" ca="1" si="1650"/>
        <v>0</v>
      </c>
      <c r="GD222" s="124">
        <f t="shared" ca="1" si="1650"/>
        <v>0</v>
      </c>
      <c r="GE222" s="124">
        <f t="shared" ca="1" si="1651"/>
        <v>0</v>
      </c>
      <c r="GF222" s="124">
        <f t="shared" ca="1" si="1651"/>
        <v>0</v>
      </c>
      <c r="GG222" s="554">
        <f t="shared" ca="1" si="1652"/>
        <v>0</v>
      </c>
      <c r="GH222" s="554">
        <f t="shared" ca="1" si="1652"/>
        <v>0</v>
      </c>
      <c r="GI222" s="554">
        <f t="shared" ca="1" si="1652"/>
        <v>0</v>
      </c>
      <c r="GJ222" s="125">
        <f t="shared" ca="1" si="1653"/>
        <v>0</v>
      </c>
      <c r="GK222" s="125">
        <f t="shared" ca="1" si="1653"/>
        <v>0</v>
      </c>
      <c r="GL222" s="125">
        <f t="shared" ca="1" si="1653"/>
        <v>0</v>
      </c>
      <c r="GM222" s="125">
        <f t="shared" ca="1" si="1653"/>
        <v>0</v>
      </c>
      <c r="GN222" s="125">
        <f t="shared" ca="1" si="1653"/>
        <v>0</v>
      </c>
      <c r="GO222" s="125">
        <f t="shared" ca="1" si="1653"/>
        <v>0</v>
      </c>
      <c r="GP222" s="125">
        <f t="shared" ca="1" si="1653"/>
        <v>0</v>
      </c>
      <c r="GQ222" s="125">
        <f t="shared" ca="1" si="1653"/>
        <v>0</v>
      </c>
      <c r="GR222" s="125">
        <f t="shared" ca="1" si="1653"/>
        <v>0</v>
      </c>
      <c r="GS222" s="125">
        <f t="shared" ca="1" si="1653"/>
        <v>0</v>
      </c>
      <c r="GT222" s="125">
        <f t="shared" ca="1" si="1653"/>
        <v>0</v>
      </c>
      <c r="GU222" s="125">
        <f t="shared" ca="1" si="1653"/>
        <v>0</v>
      </c>
      <c r="GV222" s="125">
        <f t="shared" ca="1" si="1653"/>
        <v>0</v>
      </c>
      <c r="GW222" s="124">
        <f t="shared" ca="1" si="1654"/>
        <v>0</v>
      </c>
      <c r="GX222" s="124">
        <f t="shared" ca="1" si="1654"/>
        <v>0</v>
      </c>
      <c r="GY222" s="124">
        <f t="shared" ca="1" si="1654"/>
        <v>0</v>
      </c>
      <c r="GZ222" s="124">
        <f t="shared" ca="1" si="1654"/>
        <v>0</v>
      </c>
      <c r="HA222" s="124">
        <f t="shared" ca="1" si="1654"/>
        <v>0</v>
      </c>
      <c r="HB222" s="124">
        <f t="shared" ca="1" si="1654"/>
        <v>0</v>
      </c>
      <c r="HC222" s="124">
        <f t="shared" ca="1" si="1654"/>
        <v>0</v>
      </c>
      <c r="HD222" s="124">
        <f t="shared" ca="1" si="1654"/>
        <v>0</v>
      </c>
      <c r="HE222" s="124">
        <f t="shared" ca="1" si="1654"/>
        <v>0</v>
      </c>
      <c r="HF222" s="124">
        <f t="shared" ca="1" si="1654"/>
        <v>0</v>
      </c>
      <c r="HG222" s="124">
        <f t="shared" ca="1" si="1654"/>
        <v>0</v>
      </c>
      <c r="HH222" s="124">
        <f t="shared" ca="1" si="1654"/>
        <v>0</v>
      </c>
      <c r="HI222" s="124">
        <f t="shared" ca="1" si="1654"/>
        <v>0</v>
      </c>
      <c r="HJ222" s="124">
        <f t="shared" ca="1" si="1654"/>
        <v>0</v>
      </c>
      <c r="HK222" s="124">
        <f t="shared" ca="1" si="1654"/>
        <v>0</v>
      </c>
      <c r="HL222" s="124">
        <f t="shared" ca="1" si="1654"/>
        <v>0</v>
      </c>
      <c r="HM222" s="124">
        <f t="shared" ca="1" si="1655"/>
        <v>0</v>
      </c>
      <c r="HN222" s="124">
        <f t="shared" ca="1" si="1655"/>
        <v>0</v>
      </c>
      <c r="HO222" s="554">
        <f t="shared" ca="1" si="1656"/>
        <v>0</v>
      </c>
      <c r="HP222" s="554">
        <f t="shared" ca="1" si="1656"/>
        <v>0</v>
      </c>
      <c r="HQ222" s="554">
        <f t="shared" ca="1" si="1656"/>
        <v>0</v>
      </c>
      <c r="HR222" s="125">
        <f t="shared" ca="1" si="1657"/>
        <v>0</v>
      </c>
      <c r="HS222" s="125">
        <f t="shared" ca="1" si="1657"/>
        <v>0</v>
      </c>
      <c r="HT222" s="125">
        <f t="shared" ca="1" si="1657"/>
        <v>0</v>
      </c>
      <c r="HU222" s="125">
        <f t="shared" ca="1" si="1657"/>
        <v>0</v>
      </c>
      <c r="HV222" s="125">
        <f t="shared" ca="1" si="1657"/>
        <v>0</v>
      </c>
      <c r="HW222" s="125">
        <f t="shared" ca="1" si="1657"/>
        <v>0</v>
      </c>
      <c r="HX222" s="125">
        <f t="shared" ca="1" si="1657"/>
        <v>0</v>
      </c>
      <c r="HY222" s="125">
        <f t="shared" ca="1" si="1657"/>
        <v>0</v>
      </c>
      <c r="HZ222" s="125">
        <f t="shared" ca="1" si="1657"/>
        <v>0</v>
      </c>
      <c r="IA222" s="125">
        <f t="shared" ca="1" si="1657"/>
        <v>0</v>
      </c>
      <c r="IB222" s="125">
        <f t="shared" ca="1" si="1657"/>
        <v>0</v>
      </c>
      <c r="IC222" s="125">
        <f t="shared" ca="1" si="1657"/>
        <v>0</v>
      </c>
      <c r="ID222" s="125">
        <f t="shared" ca="1" si="1657"/>
        <v>0</v>
      </c>
      <c r="IE222" s="5">
        <f t="shared" ca="1" si="1658"/>
        <v>67</v>
      </c>
      <c r="IF222" s="9"/>
      <c r="IG222" s="5">
        <f t="shared" ca="1" si="1659"/>
        <v>1</v>
      </c>
      <c r="IH222" s="5" t="b">
        <f t="shared" ca="1" si="1659"/>
        <v>0</v>
      </c>
      <c r="II222" s="19">
        <f t="shared" ca="1" si="1660"/>
        <v>0</v>
      </c>
      <c r="IJ222" s="5">
        <f t="shared" ca="1" si="1659"/>
        <v>55</v>
      </c>
      <c r="IK222" s="5" cm="1">
        <f t="array" ref="IK222">INDEX(i.pi_yatf,$X222+1,IK$7)</f>
        <v>1</v>
      </c>
      <c r="IL222" s="19">
        <f t="shared" ca="1" si="1661"/>
        <v>0</v>
      </c>
      <c r="IM222" s="19">
        <f t="shared" ca="1" si="1661"/>
        <v>0</v>
      </c>
      <c r="IN222" s="19">
        <f t="shared" ca="1" si="1661"/>
        <v>0</v>
      </c>
      <c r="IO222" s="19">
        <f t="shared" ca="1" si="1661"/>
        <v>0</v>
      </c>
      <c r="IP222" s="19">
        <f t="shared" ca="1" si="1661"/>
        <v>0</v>
      </c>
      <c r="IQ222" s="19">
        <f t="shared" ca="1" si="1661"/>
        <v>0</v>
      </c>
      <c r="IR222" s="19">
        <f t="shared" ca="1" si="1661"/>
        <v>0</v>
      </c>
      <c r="IS222" s="19">
        <f t="shared" ca="1" si="1661"/>
        <v>0</v>
      </c>
      <c r="IT222" s="19">
        <f t="shared" ca="1" si="1661"/>
        <v>0</v>
      </c>
      <c r="IU222" s="19">
        <f t="shared" ca="1" si="1661"/>
        <v>0</v>
      </c>
      <c r="IV222" s="19">
        <f t="shared" ca="1" si="1661"/>
        <v>0</v>
      </c>
      <c r="IW222" s="19">
        <f t="shared" ca="1" si="1661"/>
        <v>0</v>
      </c>
      <c r="IX222" s="19">
        <f t="shared" ca="1" si="1661"/>
        <v>0</v>
      </c>
      <c r="IY222" s="19">
        <f t="shared" ca="1" si="1661"/>
        <v>0</v>
      </c>
      <c r="IZ222" s="19">
        <f t="shared" ca="1" si="1661"/>
        <v>0</v>
      </c>
      <c r="JA222" s="19">
        <f t="shared" ca="1" si="1661"/>
        <v>0</v>
      </c>
      <c r="JB222" s="19">
        <f t="shared" ca="1" si="1661"/>
        <v>0</v>
      </c>
      <c r="JC222" s="19">
        <f t="shared" ca="1" si="1661"/>
        <v>0</v>
      </c>
      <c r="JD222" s="19">
        <f t="shared" ca="1" si="1661"/>
        <v>0</v>
      </c>
      <c r="JE222" s="19">
        <f t="shared" ca="1" si="1661"/>
        <v>0</v>
      </c>
      <c r="JF222" s="19">
        <f t="shared" ca="1" si="1661"/>
        <v>0</v>
      </c>
      <c r="JG222" s="19">
        <f t="shared" ca="1" si="1661"/>
        <v>1</v>
      </c>
      <c r="JH222" s="19">
        <f t="shared" ca="1" si="1661"/>
        <v>0</v>
      </c>
      <c r="JI222" s="19">
        <f t="shared" ca="1" si="1661"/>
        <v>1</v>
      </c>
      <c r="JJ222" s="9"/>
      <c r="JK222" s="5" t="b">
        <f t="shared" ca="1" si="1662"/>
        <v>0</v>
      </c>
      <c r="JL222" s="477" t="b">
        <v>1</v>
      </c>
      <c r="JM222" s="477">
        <v>12</v>
      </c>
      <c r="JN222" s="5" t="b">
        <f t="shared" ca="1" si="1663"/>
        <v>0</v>
      </c>
      <c r="JO222" s="5" t="b">
        <f t="shared" ca="1" si="1663"/>
        <v>0</v>
      </c>
      <c r="JP222" s="5" t="b">
        <f t="shared" ca="1" si="1663"/>
        <v>1</v>
      </c>
      <c r="JQ222" s="144">
        <f t="shared" ca="1" si="1664"/>
        <v>1</v>
      </c>
      <c r="JR222" s="144">
        <f t="shared" ca="1" si="1664"/>
        <v>1</v>
      </c>
      <c r="JS222" s="5" t="b">
        <f t="shared" ca="1" si="1665"/>
        <v>0</v>
      </c>
      <c r="JT222" s="5" t="b">
        <f t="shared" ca="1" si="1665"/>
        <v>1</v>
      </c>
      <c r="JU222" s="5" t="b">
        <f t="shared" ca="1" si="1665"/>
        <v>1</v>
      </c>
      <c r="JV222" s="5" t="b">
        <f t="shared" ca="1" si="1665"/>
        <v>0</v>
      </c>
      <c r="JW222" s="5">
        <f t="shared" ca="1" si="1666"/>
        <v>1</v>
      </c>
      <c r="JX222" s="5">
        <f t="shared" ca="1" si="1666"/>
        <v>0</v>
      </c>
      <c r="JY222" s="5" t="b">
        <f t="shared" ca="1" si="1667"/>
        <v>0</v>
      </c>
      <c r="JZ222" s="5" t="str" cm="1">
        <f t="array" aca="1" ref="JZ222" ca="1">IF(OR(KA222:KH222&lt;&gt;"-"),TRUE,"-")</f>
        <v>-</v>
      </c>
      <c r="KA222" s="19" t="str">
        <f t="shared" ca="1" si="1668"/>
        <v>-</v>
      </c>
      <c r="KB222" s="19" t="str">
        <f t="shared" ca="1" si="1668"/>
        <v>-</v>
      </c>
      <c r="KC222" s="19" t="str">
        <f t="shared" ca="1" si="1668"/>
        <v>-</v>
      </c>
      <c r="KD222" s="19" t="str">
        <f t="shared" ca="1" si="1668"/>
        <v>-</v>
      </c>
      <c r="KE222" s="19" t="str">
        <f t="shared" ca="1" si="1668"/>
        <v>-</v>
      </c>
      <c r="KF222" s="19" t="str">
        <f t="shared" ca="1" si="1668"/>
        <v>-</v>
      </c>
      <c r="KG222" s="19" t="str">
        <f t="shared" ca="1" si="1668"/>
        <v>-</v>
      </c>
      <c r="KH222" s="19" t="str">
        <f t="shared" ca="1" si="1668"/>
        <v>-</v>
      </c>
      <c r="KI222" s="5" t="b">
        <f t="array" aca="1" ref="KI222" ca="1">IF(OR(KJ222:KP222&lt;&gt;"-"),TRUE,"-")</f>
        <v>1</v>
      </c>
      <c r="KJ222" s="19">
        <f t="shared" ca="1" si="1669"/>
        <v>0</v>
      </c>
      <c r="KK222" s="19" t="str">
        <f t="shared" ca="1" si="1669"/>
        <v>-</v>
      </c>
      <c r="KL222" s="19">
        <f t="shared" ca="1" si="1669"/>
        <v>999999</v>
      </c>
      <c r="KM222" s="19">
        <f t="shared" ca="1" si="1669"/>
        <v>999999</v>
      </c>
      <c r="KN222" s="19">
        <f t="shared" ca="1" si="1669"/>
        <v>999999</v>
      </c>
      <c r="KO222" s="19">
        <f t="shared" ca="1" si="1669"/>
        <v>999999</v>
      </c>
      <c r="KP222" s="19">
        <f t="shared" ca="1" si="1669"/>
        <v>999999</v>
      </c>
      <c r="KQ222" s="19" t="str">
        <f t="shared" ca="1" si="1669"/>
        <v>-</v>
      </c>
      <c r="KR222" s="19" t="str">
        <f t="shared" ca="1" si="1669"/>
        <v>-</v>
      </c>
      <c r="KS222" s="19" t="str">
        <f t="shared" ca="1" si="1669"/>
        <v>-</v>
      </c>
      <c r="KT222" s="19" t="b">
        <f t="shared" ca="1" si="1670"/>
        <v>1</v>
      </c>
      <c r="KU222" s="19">
        <f t="shared" ca="1" si="1670"/>
        <v>0</v>
      </c>
      <c r="KV222" s="5" t="str">
        <f t="shared" ca="1" si="1671"/>
        <v>-</v>
      </c>
      <c r="KW222" s="5" t="str">
        <f t="shared" ca="1" si="1671"/>
        <v>-</v>
      </c>
      <c r="KX222" s="5" t="str">
        <f t="shared" ca="1" si="1671"/>
        <v>-</v>
      </c>
      <c r="KY222" s="5" t="str">
        <f t="shared" ca="1" si="1671"/>
        <v>-</v>
      </c>
      <c r="KZ222" s="19" t="str">
        <f t="shared" ca="1" si="1672"/>
        <v>-</v>
      </c>
      <c r="LA222" s="19" t="str">
        <f t="shared" ca="1" si="1672"/>
        <v>-</v>
      </c>
      <c r="LB222" s="19" t="str">
        <f t="shared" ca="1" si="1672"/>
        <v>-</v>
      </c>
      <c r="LC222" s="19" t="str">
        <f t="shared" ca="1" si="1672"/>
        <v>-</v>
      </c>
      <c r="LD222" s="19" t="str">
        <f t="shared" ca="1" si="1672"/>
        <v>-</v>
      </c>
      <c r="LE222" s="19" t="str">
        <f t="shared" ca="1" si="1672"/>
        <v>-</v>
      </c>
      <c r="LF222" s="19" t="str">
        <f t="shared" ca="1" si="1672"/>
        <v>-</v>
      </c>
      <c r="LG222" s="5" t="str">
        <f t="shared" ca="1" si="1673"/>
        <v>-</v>
      </c>
      <c r="LH222" s="5">
        <f t="shared" ca="1" si="1673"/>
        <v>500</v>
      </c>
      <c r="LI222" s="5">
        <f t="shared" ca="1" si="1673"/>
        <v>500</v>
      </c>
      <c r="LJ222" s="5" t="str">
        <f t="shared" ca="1" si="1673"/>
        <v>-</v>
      </c>
      <c r="LK222" s="5" t="str" cm="1">
        <f t="array" aca="1" ref="LK222" ca="1">INDEX(i.meatgrid,$Q222,LK$7)</f>
        <v>-</v>
      </c>
      <c r="LL222" s="5" t="str">
        <f t="shared" ca="1" si="1673"/>
        <v>-</v>
      </c>
      <c r="LM222" s="5">
        <f t="shared" ca="1" si="1674"/>
        <v>1</v>
      </c>
      <c r="LN222" s="9"/>
      <c r="LO222" s="19">
        <f t="shared" ca="1" si="1672"/>
        <v>70</v>
      </c>
      <c r="LP222" s="19">
        <f t="shared" ca="1" si="1675"/>
        <v>50</v>
      </c>
      <c r="LQ222" s="19">
        <f t="shared" ca="1" si="1675"/>
        <v>80</v>
      </c>
      <c r="LR222" s="19">
        <f t="shared" ca="1" si="1675"/>
        <v>50</v>
      </c>
      <c r="LS222" s="5" t="b" cm="1">
        <f t="array" aca="1" ref="LS222" ca="1">INDEX(i.meatgrid,$Q222,LS$7)</f>
        <v>1</v>
      </c>
      <c r="LT222" s="5" t="b" cm="1">
        <f t="array" aca="1" ref="LT222" ca="1">INDEX(i.meatgrid,$Q222,LT$7)</f>
        <v>0</v>
      </c>
      <c r="LU222" s="5" t="str" cm="1">
        <f t="array" aca="1" ref="LU222" ca="1">INDEX(i.meatgrid,$Q222,LU$7)</f>
        <v>-</v>
      </c>
      <c r="LV222" s="5" t="str" cm="1">
        <f t="array" aca="1" ref="LV222" ca="1">INDEX(i.meatgrid,$Q222,LV$7)</f>
        <v>-</v>
      </c>
      <c r="LW222" s="5">
        <f t="shared" si="1676"/>
        <v>1</v>
      </c>
      <c r="LX222" s="5">
        <f t="shared" si="1677"/>
        <v>0.75</v>
      </c>
      <c r="LY222" s="5" cm="1">
        <f t="array" aca="1" ref="LY222" ca="1">INDEX(i.meatgrid,$Q222,LY$7)</f>
        <v>1</v>
      </c>
      <c r="LZ222" s="5" cm="1">
        <f t="array" aca="1" ref="LZ222" ca="1">INDEX(i.meatgrid,$Q222,LZ$7)</f>
        <v>1</v>
      </c>
      <c r="MA222" s="5" cm="1">
        <f t="array" aca="1" ref="MA222" ca="1">INDEX(i.meatgrid,$Q222,MA$7)</f>
        <v>1</v>
      </c>
      <c r="MB222" s="5" cm="1">
        <f t="array" aca="1" ref="MB222" ca="1">INDEX(i.meatgrid,$Q222,MB$7)</f>
        <v>0</v>
      </c>
      <c r="MC222" s="5" cm="1">
        <f t="array" aca="1" ref="MC222" ca="1">INDEX(i.meatgrid,$Q222,MC$7)</f>
        <v>1</v>
      </c>
      <c r="MD222" s="5" cm="1">
        <f t="array" aca="1" ref="MD222" ca="1">INDEX(i.meatgrid,$Q222,MD$7)</f>
        <v>1</v>
      </c>
      <c r="ME222" s="5" cm="1">
        <f t="array" aca="1" ref="ME222" ca="1">INDEX(i.meatgrid,$Q222,ME$7)</f>
        <v>1</v>
      </c>
      <c r="MF222" s="5" cm="1">
        <f t="array" aca="1" ref="MF222" ca="1">INDEX(i.meatgrid,$Q222,MF$7)</f>
        <v>1</v>
      </c>
      <c r="MG222" s="5">
        <f t="shared" si="1678"/>
        <v>1</v>
      </c>
      <c r="MH222" s="9"/>
      <c r="MI222" s="19" t="b">
        <f t="shared" ca="1" si="1679"/>
        <v>0</v>
      </c>
      <c r="MJ222" s="19" t="b">
        <f t="shared" ca="1" si="1679"/>
        <v>0</v>
      </c>
      <c r="MK222" s="19">
        <f t="shared" ca="1" si="1679"/>
        <v>1</v>
      </c>
      <c r="ML222" s="19">
        <f t="shared" ca="1" si="1679"/>
        <v>0.75</v>
      </c>
      <c r="MM222" s="19">
        <f t="shared" ca="1" si="1679"/>
        <v>0.75</v>
      </c>
      <c r="MN222" s="19">
        <f t="shared" ca="1" si="1679"/>
        <v>0.8</v>
      </c>
      <c r="MO222" s="19">
        <f t="shared" ca="1" si="1679"/>
        <v>0.82499999999999996</v>
      </c>
      <c r="MP222" s="19">
        <f t="shared" ca="1" si="1679"/>
        <v>0.875</v>
      </c>
      <c r="MQ222" s="19">
        <f t="shared" ca="1" si="1679"/>
        <v>0.9</v>
      </c>
      <c r="MR222" s="19">
        <f t="shared" ca="1" si="1679"/>
        <v>1</v>
      </c>
      <c r="MS222" s="19">
        <f t="shared" ca="1" si="1679"/>
        <v>0.875</v>
      </c>
      <c r="MT222" s="19" t="b">
        <f t="shared" ca="1" si="1679"/>
        <v>1</v>
      </c>
      <c r="MU222" s="19">
        <f t="shared" ca="1" si="1679"/>
        <v>74.989999999999995</v>
      </c>
      <c r="MV222" s="19" t="str">
        <f t="shared" ca="1" si="1679"/>
        <v>-</v>
      </c>
      <c r="MW222" s="19" t="str">
        <f t="shared" ca="1" si="1679"/>
        <v>-</v>
      </c>
      <c r="MX222" s="19" t="str">
        <f t="shared" ca="1" si="1679"/>
        <v>-</v>
      </c>
      <c r="MY222" s="19" t="str">
        <f t="shared" ca="1" si="1680"/>
        <v>-</v>
      </c>
      <c r="MZ222" s="19" t="str">
        <f t="shared" ca="1" si="1680"/>
        <v>-</v>
      </c>
      <c r="NA222" s="19" t="str">
        <f t="shared" ca="1" si="1680"/>
        <v>-</v>
      </c>
      <c r="NB222" s="19" t="str">
        <f t="shared" ca="1" si="1680"/>
        <v>-</v>
      </c>
      <c r="NC222" s="19">
        <f t="shared" ca="1" si="1680"/>
        <v>36.99</v>
      </c>
      <c r="ND222" s="19">
        <f t="shared" ca="1" si="1680"/>
        <v>36.99</v>
      </c>
      <c r="NE222" s="19" t="str">
        <f t="shared" ca="1" si="1680"/>
        <v>-</v>
      </c>
      <c r="NF222" s="19" t="str">
        <f t="shared" ca="1" si="1680"/>
        <v>-</v>
      </c>
      <c r="NG222" s="19" t="str">
        <f t="shared" ca="1" si="1680"/>
        <v>-</v>
      </c>
      <c r="NH222" s="19" t="str">
        <f t="shared" ca="1" si="1680"/>
        <v>-</v>
      </c>
      <c r="NI222" s="19" t="str">
        <f t="shared" ca="1" si="1680"/>
        <v>-</v>
      </c>
      <c r="NJ222" s="19">
        <f t="shared" ca="1" si="1680"/>
        <v>49.99</v>
      </c>
      <c r="NK222" s="19">
        <f t="shared" ca="1" si="1680"/>
        <v>49.99</v>
      </c>
      <c r="NL222" s="19">
        <f t="shared" ca="1" si="1680"/>
        <v>49.99</v>
      </c>
      <c r="NM222" s="19">
        <f t="shared" ca="1" si="1680"/>
        <v>49.99</v>
      </c>
      <c r="NN222" s="19">
        <f t="shared" ca="1" si="1680"/>
        <v>49.99</v>
      </c>
      <c r="NO222" s="19">
        <f t="shared" ca="1" si="1680"/>
        <v>49.99</v>
      </c>
      <c r="NP222" s="19">
        <f t="shared" ca="1" si="1680"/>
        <v>49.99</v>
      </c>
      <c r="NQ222" s="19">
        <f t="shared" ca="1" si="1680"/>
        <v>49.99</v>
      </c>
      <c r="NR222" s="19">
        <f t="shared" ca="1" si="1680"/>
        <v>412.99</v>
      </c>
      <c r="NS222" s="19">
        <f t="shared" ca="1" si="1680"/>
        <v>412.99</v>
      </c>
      <c r="NT222" s="19" t="str">
        <f t="shared" ca="1" si="1680"/>
        <v>-</v>
      </c>
      <c r="NU222" s="19" t="str">
        <f t="shared" ca="1" si="1680"/>
        <v>-</v>
      </c>
      <c r="NV222" s="19" t="str">
        <f t="shared" ca="1" si="1680"/>
        <v>-</v>
      </c>
      <c r="NW222" s="19" t="str">
        <f t="shared" ca="1" si="1680"/>
        <v>-</v>
      </c>
      <c r="NX222" s="19" t="str">
        <f t="shared" ca="1" si="1680"/>
        <v>-</v>
      </c>
      <c r="NY222" s="19">
        <f t="shared" ca="1" si="1680"/>
        <v>6.8900000000000006</v>
      </c>
      <c r="NZ222" s="19">
        <f t="shared" ca="1" si="1680"/>
        <v>6.8900000000000006</v>
      </c>
      <c r="OA222" s="19">
        <f t="shared" ca="1" si="1680"/>
        <v>6.8900000000000006</v>
      </c>
      <c r="OB222" s="19">
        <f t="shared" ca="1" si="1680"/>
        <v>6.8900000000000006</v>
      </c>
      <c r="OC222" s="19">
        <f t="shared" ca="1" si="1680"/>
        <v>6.8900000000000006</v>
      </c>
      <c r="OD222" s="19">
        <f t="shared" ca="1" si="1680"/>
        <v>6.8900000000000006</v>
      </c>
      <c r="OE222" s="19">
        <f t="shared" ca="1" si="1680"/>
        <v>6.8900000000000006</v>
      </c>
      <c r="OF222" s="19">
        <f t="shared" ca="1" si="1680"/>
        <v>6.8900000000000006</v>
      </c>
      <c r="OG222" s="19">
        <f t="shared" ca="1" si="1680"/>
        <v>346.99</v>
      </c>
      <c r="OH222" s="19">
        <f t="shared" ca="1" si="1680"/>
        <v>346.99</v>
      </c>
      <c r="OI222" s="19" t="str">
        <f t="shared" ca="1" si="1680"/>
        <v>-</v>
      </c>
      <c r="OJ222" s="19" t="str">
        <f t="shared" ca="1" si="1680"/>
        <v>-</v>
      </c>
      <c r="OK222" s="19" t="str">
        <f t="shared" ca="1" si="1680"/>
        <v>-</v>
      </c>
      <c r="OL222" s="19" t="str">
        <f t="shared" ca="1" si="1680"/>
        <v>-</v>
      </c>
      <c r="OM222" s="19" t="str">
        <f t="shared" ca="1" si="1680"/>
        <v>-</v>
      </c>
      <c r="ON222" s="19">
        <f t="shared" ca="1" si="1680"/>
        <v>0</v>
      </c>
      <c r="OO222" s="24">
        <v>0</v>
      </c>
    </row>
    <row r="223" spans="1:405" outlineLevel="1">
      <c r="A223" s="21">
        <f t="shared" si="158"/>
        <v>218</v>
      </c>
      <c r="B223" s="21">
        <f t="shared" si="1681"/>
        <v>19</v>
      </c>
      <c r="C223">
        <v>112</v>
      </c>
      <c r="D223" s="144" t="str">
        <f t="shared" ca="1" si="1626"/>
        <v>GSM</v>
      </c>
      <c r="E223" t="b">
        <v>0</v>
      </c>
      <c r="F223" t="b">
        <v>0</v>
      </c>
      <c r="G223" t="b">
        <f t="shared" si="1682"/>
        <v>0</v>
      </c>
      <c r="H223" s="237">
        <f t="shared" ca="1" si="1683"/>
        <v>2</v>
      </c>
      <c r="I223" s="237">
        <f t="shared" ca="1" si="1683"/>
        <v>1</v>
      </c>
      <c r="J223" s="237" t="str">
        <f t="shared" ca="1" si="1683"/>
        <v/>
      </c>
      <c r="K223" s="237">
        <f t="shared" ca="1" si="1683"/>
        <v>2</v>
      </c>
      <c r="L223" s="237">
        <f t="shared" ca="1" si="1683"/>
        <v>2</v>
      </c>
      <c r="M223" s="237">
        <f t="shared" ca="1" si="1683"/>
        <v>2</v>
      </c>
      <c r="N223" s="237">
        <f t="shared" ca="1" si="1683"/>
        <v>3</v>
      </c>
      <c r="O223" s="237">
        <f t="shared" ca="1" si="1683"/>
        <v>1</v>
      </c>
      <c r="P223" s="237">
        <f t="shared" ca="1" si="1683"/>
        <v>1</v>
      </c>
      <c r="Q223" s="237">
        <f t="shared" ca="1" si="1683"/>
        <v>1</v>
      </c>
      <c r="R223" s="29">
        <v>1</v>
      </c>
      <c r="S223" s="29">
        <v>2</v>
      </c>
      <c r="T223" s="29">
        <v>1</v>
      </c>
      <c r="U223" s="218"/>
      <c r="V223" s="218"/>
      <c r="W223" s="182">
        <f t="array" ref="W223">MAX(W$22,MOD(W213+1*AND(R223:$V223=R$22:$V$22),W$23+1))</f>
        <v>0</v>
      </c>
      <c r="X223" s="218"/>
      <c r="Y223" s="218"/>
      <c r="Z223" s="218"/>
      <c r="AA223" s="218"/>
      <c r="AB223" s="218"/>
      <c r="AC223" s="218"/>
      <c r="AD223" s="218"/>
      <c r="AE223" s="218"/>
      <c r="AF223" s="144">
        <f ca="1">INDEX(CHOOSE($N223,DataAutumn!i.AdultDrys,DataWinter!i.AdultDrys,DataSpring!i.AdultDrys),1,$M223)</f>
        <v>3</v>
      </c>
      <c r="AG223" s="5">
        <f t="shared" ca="1" si="1627"/>
        <v>2</v>
      </c>
      <c r="AH223" s="5">
        <f t="shared" ca="1" si="1627"/>
        <v>0</v>
      </c>
      <c r="AI223" s="5">
        <f t="shared" ca="1" si="1628"/>
        <v>1</v>
      </c>
      <c r="AJ223" s="218"/>
      <c r="AK223" s="218"/>
      <c r="AL223" s="366" t="str">
        <f ca="1">TEXT(LEFT(OFFSET(AL223,-1,0),5)+1,"00000")&amp;MID(OFFSET(AL223,-1,0),6,FIND(" ",OFFSET(AL223,-1,0),7)-5)
&amp; $D223           &amp; " Day"&amp;INDEX(i.DOY,$N223,1)              &amp; IF($IG223=0," FWM","")&amp;IF($IG223=1," MWM","")&amp;IF($IG223=5," Mat","")&amp;IF($IH223=TRUE,"&amp;BBT","    ")
&amp;INDEX(DataMaster!$B$98:$B$104,$Q223,0)    &amp;IF(JL223," SR"&amp;JM223,"")&amp; " WP"&amp;TEXT($LW223*100,"000p")           &amp; " MP"&amp;TEXT($LX223*100,"000p")           &amp; " GP"&amp;TEXT($MG223*100,"000p")
&amp; " (F"&amp;3+COUNTIF($CV223:$CY223,TRUE)&amp;3&amp;"N"&amp;$DM223&amp;$DN223&amp;")"</f>
        <v>00004 DSP_export_lw GSM Day204 MWM    all grids WP100p MP075p GP100p (F33N11)</v>
      </c>
      <c r="AM223" s="9" t="str">
        <f ca="1">IF(COUNTIF(AL$5:AL223,AL223)=1,"-","Dup")</f>
        <v>-</v>
      </c>
      <c r="AN223" s="9"/>
      <c r="AO223" s="12" t="b">
        <v>1</v>
      </c>
      <c r="AP223" s="12" t="b">
        <v>1</v>
      </c>
      <c r="AQ223" s="12" t="b">
        <v>1</v>
      </c>
      <c r="AR223" s="12" t="b">
        <v>1</v>
      </c>
      <c r="AS223" s="12" t="b">
        <v>1</v>
      </c>
      <c r="AT223" s="12" t="b">
        <v>1</v>
      </c>
      <c r="AU223" s="12" t="b">
        <v>1</v>
      </c>
      <c r="AV223" s="12" t="b">
        <v>1</v>
      </c>
      <c r="AW223" s="9"/>
      <c r="AX223" s="5" t="b">
        <f t="shared" ca="1" si="1629"/>
        <v>0</v>
      </c>
      <c r="AY223" s="5" t="str">
        <f t="shared" ca="1" si="1629"/>
        <v>-</v>
      </c>
      <c r="AZ223" s="5" t="b">
        <f t="shared" ca="1" si="1629"/>
        <v>0</v>
      </c>
      <c r="BA223" s="5" t="b">
        <f t="shared" ca="1" si="1629"/>
        <v>1</v>
      </c>
      <c r="BB223" s="5" t="b">
        <f t="shared" ca="1" si="1629"/>
        <v>1</v>
      </c>
      <c r="BC223" s="144">
        <f t="shared" ca="1" si="1629"/>
        <v>0</v>
      </c>
      <c r="BD223" s="19" t="b">
        <f t="shared" ca="1" si="1630"/>
        <v>1</v>
      </c>
      <c r="BE223" s="9"/>
      <c r="BF223" s="5" t="str">
        <f t="shared" ca="1" si="1631"/>
        <v>-</v>
      </c>
      <c r="BG223" s="19" t="str">
        <f t="shared" ca="1" si="1632"/>
        <v>-</v>
      </c>
      <c r="BH223" s="19" t="str">
        <f t="shared" ca="1" si="1632"/>
        <v>-</v>
      </c>
      <c r="BI223" s="19" t="str">
        <f t="shared" ca="1" si="1632"/>
        <v>-</v>
      </c>
      <c r="BJ223" s="5" t="str">
        <f t="shared" ca="1" si="1633"/>
        <v>-</v>
      </c>
      <c r="BK223" s="19" t="str">
        <f t="shared" ca="1" si="1634"/>
        <v>-</v>
      </c>
      <c r="BL223" s="5" t="str">
        <f t="shared" ca="1" si="1635"/>
        <v>-</v>
      </c>
      <c r="BM223" s="19" t="str">
        <f t="shared" ca="1" si="1636"/>
        <v>-</v>
      </c>
      <c r="BN223" s="19" t="str">
        <f t="shared" ca="1" si="1636"/>
        <v>-</v>
      </c>
      <c r="BO223" s="19" t="str">
        <f t="shared" ca="1" si="1636"/>
        <v>-</v>
      </c>
      <c r="BP223" s="5" t="str">
        <f t="shared" ca="1" si="1637"/>
        <v>-</v>
      </c>
      <c r="BQ223" s="9"/>
      <c r="BR223" s="5" t="b">
        <f t="shared" ca="1" si="1638"/>
        <v>0</v>
      </c>
      <c r="BS223" s="5" t="str">
        <f t="shared" ca="1" si="1639"/>
        <v>-</v>
      </c>
      <c r="BT223" s="5" t="str">
        <f t="shared" ca="1" si="1640"/>
        <v>-</v>
      </c>
      <c r="BU223" s="5" t="str">
        <f t="shared" ca="1" si="1640"/>
        <v>-</v>
      </c>
      <c r="BV223" s="5" t="str">
        <f t="shared" ca="1" si="1640"/>
        <v>-</v>
      </c>
      <c r="BW223" s="5" t="str">
        <f t="shared" ca="1" si="1640"/>
        <v>-</v>
      </c>
      <c r="BX223" s="5" t="str">
        <f t="shared" ca="1" si="1640"/>
        <v>-</v>
      </c>
      <c r="BY223" s="5" t="str">
        <f t="shared" ca="1" si="1640"/>
        <v>-</v>
      </c>
      <c r="BZ223" s="5" t="str">
        <f t="shared" ca="1" si="1640"/>
        <v>-</v>
      </c>
      <c r="CA223" s="5" t="str">
        <f t="shared" ca="1" si="1640"/>
        <v>-</v>
      </c>
      <c r="CB223" s="9"/>
      <c r="CC223" s="237" t="b">
        <f t="shared" ca="1" si="1684"/>
        <v>1</v>
      </c>
      <c r="CD223" s="237" t="b">
        <f t="shared" ca="1" si="1684"/>
        <v>1</v>
      </c>
      <c r="CE223" s="237" t="b">
        <f t="shared" ca="1" si="1684"/>
        <v>1</v>
      </c>
      <c r="CF223" s="12">
        <v>2232105</v>
      </c>
      <c r="CG223" s="144" t="b">
        <f t="shared" ca="1" si="1685"/>
        <v>0</v>
      </c>
      <c r="CH223" s="12" t="s">
        <v>34</v>
      </c>
      <c r="CI223" s="19" t="str">
        <f t="shared" ca="1" si="1641"/>
        <v>-</v>
      </c>
      <c r="CJ223" s="19" t="str">
        <f t="shared" ca="1" si="1641"/>
        <v>-</v>
      </c>
      <c r="CK223" s="19" t="str">
        <f t="shared" ca="1" si="1641"/>
        <v>-</v>
      </c>
      <c r="CL223" s="19">
        <f t="shared" ca="1" si="1641"/>
        <v>1</v>
      </c>
      <c r="CM223" s="19">
        <f t="shared" ca="1" si="1641"/>
        <v>1</v>
      </c>
      <c r="CN223" s="9"/>
      <c r="CO223" s="444">
        <f t="shared" ca="1" si="1642"/>
        <v>652</v>
      </c>
      <c r="CP223" s="444">
        <f t="shared" ca="1" si="1642"/>
        <v>686</v>
      </c>
      <c r="CQ223" s="444">
        <f t="shared" ca="1" si="1642"/>
        <v>721</v>
      </c>
      <c r="CR223" s="152">
        <f t="shared" ca="1" si="1643"/>
        <v>378</v>
      </c>
      <c r="CS223" s="152">
        <f t="shared" ca="1" si="1643"/>
        <v>413</v>
      </c>
      <c r="CT223" s="152">
        <f t="shared" ca="1" si="1643"/>
        <v>448</v>
      </c>
      <c r="CU223" s="19" t="str">
        <f t="shared" ca="1" si="1644"/>
        <v>-</v>
      </c>
      <c r="CV223" s="19" t="str">
        <f t="shared" ca="1" si="1644"/>
        <v>-</v>
      </c>
      <c r="CW223" s="19" t="str">
        <f t="shared" ca="1" si="1644"/>
        <v>-</v>
      </c>
      <c r="CX223" s="19" t="str">
        <f t="shared" ca="1" si="1644"/>
        <v>-</v>
      </c>
      <c r="CY223" s="19" t="str">
        <f t="shared" ca="1" si="1644"/>
        <v>-</v>
      </c>
      <c r="CZ223" s="19" t="b">
        <f t="shared" ca="1" si="1644"/>
        <v>1</v>
      </c>
      <c r="DA223" s="19">
        <f t="shared" ca="1" si="1644"/>
        <v>0</v>
      </c>
      <c r="DB223" s="19">
        <f t="shared" ca="1" si="1644"/>
        <v>0</v>
      </c>
      <c r="DC223" s="19">
        <f t="shared" ca="1" si="1644"/>
        <v>0</v>
      </c>
      <c r="DD223" s="19">
        <f t="shared" ca="1" si="1644"/>
        <v>0</v>
      </c>
      <c r="DE223" s="19">
        <f t="shared" ca="1" si="1644"/>
        <v>0</v>
      </c>
      <c r="DF223" s="19">
        <f t="shared" ca="1" si="1644"/>
        <v>0</v>
      </c>
      <c r="DG223" s="19">
        <f t="shared" ca="1" si="1644"/>
        <v>0</v>
      </c>
      <c r="DH223" s="19">
        <f t="shared" ca="1" si="1644"/>
        <v>0</v>
      </c>
      <c r="DI223" s="19">
        <f t="shared" ca="1" si="1644"/>
        <v>0</v>
      </c>
      <c r="DJ223" s="19">
        <f t="shared" ca="1" si="1644"/>
        <v>0</v>
      </c>
      <c r="DK223" s="19">
        <f t="shared" ca="1" si="1645"/>
        <v>0</v>
      </c>
      <c r="DL223" s="19">
        <f t="shared" ca="1" si="1645"/>
        <v>0</v>
      </c>
      <c r="DM223" s="19">
        <f t="shared" ca="1" si="1645"/>
        <v>1</v>
      </c>
      <c r="DN223" s="19">
        <f t="shared" ca="1" si="1645"/>
        <v>1</v>
      </c>
      <c r="DO223" s="19">
        <f t="shared" ca="1" si="1645"/>
        <v>0</v>
      </c>
      <c r="DP223" s="19" t="str">
        <f t="shared" ca="1" si="1645"/>
        <v>-</v>
      </c>
      <c r="DQ223" s="19" t="str">
        <f t="shared" ca="1" si="1645"/>
        <v>-</v>
      </c>
      <c r="DR223" s="19" t="str">
        <f t="shared" ca="1" si="1645"/>
        <v>-</v>
      </c>
      <c r="DS223" s="19" t="str">
        <f t="shared" ca="1" si="1645"/>
        <v>-</v>
      </c>
      <c r="DT223" s="19" t="str">
        <f t="shared" ca="1" si="1645"/>
        <v>-</v>
      </c>
      <c r="DU223" s="19">
        <f t="shared" ca="1" si="1645"/>
        <v>0</v>
      </c>
      <c r="DV223" s="19" t="str">
        <f t="shared" ca="1" si="1645"/>
        <v>-</v>
      </c>
      <c r="DW223" s="19" t="str">
        <f t="shared" ca="1" si="1645"/>
        <v>-</v>
      </c>
      <c r="DX223" s="19" t="str">
        <f t="shared" ca="1" si="1645"/>
        <v>-</v>
      </c>
      <c r="DY223" s="19" t="str">
        <f t="shared" ca="1" si="1645"/>
        <v>-</v>
      </c>
      <c r="DZ223" s="19" t="str">
        <f t="shared" ca="1" si="1645"/>
        <v>-</v>
      </c>
      <c r="EA223" s="19" t="str">
        <f t="shared" ca="1" si="1645"/>
        <v>-</v>
      </c>
      <c r="EB223" s="19" t="str">
        <f t="shared" ca="1" si="1645"/>
        <v>-</v>
      </c>
      <c r="EC223" s="19" t="str">
        <f t="shared" ca="1" si="1645"/>
        <v>-</v>
      </c>
      <c r="ED223" s="19">
        <f t="shared" ca="1" si="1645"/>
        <v>0</v>
      </c>
      <c r="EE223" s="444">
        <f t="shared" ca="1" si="1646"/>
        <v>0</v>
      </c>
      <c r="EF223" s="444">
        <f t="shared" ca="1" si="1646"/>
        <v>0</v>
      </c>
      <c r="EG223" s="124">
        <f t="shared" ca="1" si="1647"/>
        <v>0</v>
      </c>
      <c r="EH223" s="124">
        <f t="shared" ca="1" si="1647"/>
        <v>0</v>
      </c>
      <c r="EI223" s="124">
        <f t="shared" ca="1" si="1647"/>
        <v>0</v>
      </c>
      <c r="EJ223" s="124">
        <f t="shared" ca="1" si="1647"/>
        <v>0</v>
      </c>
      <c r="EK223" s="124">
        <f t="shared" ca="1" si="1647"/>
        <v>0</v>
      </c>
      <c r="EL223" s="124">
        <f t="shared" ca="1" si="1647"/>
        <v>0</v>
      </c>
      <c r="EM223" s="124">
        <f t="shared" ca="1" si="1647"/>
        <v>0</v>
      </c>
      <c r="EN223" s="124">
        <f t="shared" ca="1" si="1647"/>
        <v>0</v>
      </c>
      <c r="EO223" s="124">
        <f t="shared" ca="1" si="1647"/>
        <v>0</v>
      </c>
      <c r="EP223" s="124">
        <f t="shared" ca="1" si="1647"/>
        <v>0</v>
      </c>
      <c r="EQ223" s="124">
        <f t="shared" ca="1" si="1647"/>
        <v>0</v>
      </c>
      <c r="ER223" s="124">
        <f t="shared" ca="1" si="1647"/>
        <v>0</v>
      </c>
      <c r="ES223" s="124">
        <f t="shared" ca="1" si="1647"/>
        <v>0</v>
      </c>
      <c r="ET223" s="124">
        <f t="shared" ca="1" si="1647"/>
        <v>0</v>
      </c>
      <c r="EU223" s="124">
        <f t="shared" ca="1" si="1647"/>
        <v>0</v>
      </c>
      <c r="EV223" s="124">
        <f t="shared" ca="1" si="1647"/>
        <v>0</v>
      </c>
      <c r="EW223" s="124">
        <f t="shared" ca="1" si="1648"/>
        <v>0</v>
      </c>
      <c r="EX223" s="124">
        <f t="shared" ca="1" si="1648"/>
        <v>0</v>
      </c>
      <c r="EY223" s="554">
        <f t="shared" ca="1" si="1649"/>
        <v>0</v>
      </c>
      <c r="EZ223" s="554">
        <f t="shared" ca="1" si="1649"/>
        <v>0</v>
      </c>
      <c r="FA223" s="554">
        <f t="shared" ca="1" si="1649"/>
        <v>0</v>
      </c>
      <c r="FB223" s="125">
        <f t="shared" ca="1" si="1649"/>
        <v>0</v>
      </c>
      <c r="FC223" s="125">
        <f t="shared" ca="1" si="1649"/>
        <v>0</v>
      </c>
      <c r="FD223" s="125">
        <f t="shared" ca="1" si="1649"/>
        <v>0</v>
      </c>
      <c r="FE223" s="125">
        <f t="shared" ca="1" si="1649"/>
        <v>0</v>
      </c>
      <c r="FF223" s="125">
        <f t="shared" ca="1" si="1649"/>
        <v>0</v>
      </c>
      <c r="FG223" s="125">
        <f t="shared" ca="1" si="1649"/>
        <v>0</v>
      </c>
      <c r="FH223" s="125">
        <f t="shared" ca="1" si="1649"/>
        <v>0</v>
      </c>
      <c r="FI223" s="125">
        <f t="shared" ca="1" si="1649"/>
        <v>0</v>
      </c>
      <c r="FJ223" s="125">
        <f t="shared" ca="1" si="1649"/>
        <v>0</v>
      </c>
      <c r="FK223" s="125">
        <f t="shared" ca="1" si="1649"/>
        <v>0</v>
      </c>
      <c r="FL223" s="125">
        <f t="shared" ca="1" si="1649"/>
        <v>0</v>
      </c>
      <c r="FM223" s="125">
        <f t="shared" ca="1" si="1649"/>
        <v>0</v>
      </c>
      <c r="FN223" s="125">
        <f t="shared" ca="1" si="1649"/>
        <v>0</v>
      </c>
      <c r="FO223" s="124">
        <f t="shared" ca="1" si="1650"/>
        <v>0</v>
      </c>
      <c r="FP223" s="124">
        <f t="shared" ca="1" si="1650"/>
        <v>0</v>
      </c>
      <c r="FQ223" s="124">
        <f t="shared" ca="1" si="1650"/>
        <v>0</v>
      </c>
      <c r="FR223" s="124">
        <f t="shared" ca="1" si="1650"/>
        <v>0</v>
      </c>
      <c r="FS223" s="124">
        <f t="shared" ca="1" si="1650"/>
        <v>0</v>
      </c>
      <c r="FT223" s="124">
        <f t="shared" ca="1" si="1650"/>
        <v>0</v>
      </c>
      <c r="FU223" s="124">
        <f t="shared" ca="1" si="1650"/>
        <v>0</v>
      </c>
      <c r="FV223" s="124">
        <f t="shared" ca="1" si="1650"/>
        <v>0</v>
      </c>
      <c r="FW223" s="124">
        <f t="shared" ca="1" si="1650"/>
        <v>0</v>
      </c>
      <c r="FX223" s="124">
        <f t="shared" ca="1" si="1650"/>
        <v>0</v>
      </c>
      <c r="FY223" s="124">
        <f t="shared" ca="1" si="1650"/>
        <v>0</v>
      </c>
      <c r="FZ223" s="124">
        <f t="shared" ca="1" si="1650"/>
        <v>0</v>
      </c>
      <c r="GA223" s="124">
        <f t="shared" ca="1" si="1650"/>
        <v>0</v>
      </c>
      <c r="GB223" s="124">
        <f t="shared" ca="1" si="1650"/>
        <v>0</v>
      </c>
      <c r="GC223" s="124">
        <f t="shared" ca="1" si="1650"/>
        <v>0</v>
      </c>
      <c r="GD223" s="124">
        <f t="shared" ca="1" si="1650"/>
        <v>0</v>
      </c>
      <c r="GE223" s="124">
        <f t="shared" ca="1" si="1651"/>
        <v>0</v>
      </c>
      <c r="GF223" s="124">
        <f t="shared" ca="1" si="1651"/>
        <v>0</v>
      </c>
      <c r="GG223" s="554">
        <f t="shared" ca="1" si="1652"/>
        <v>0</v>
      </c>
      <c r="GH223" s="554">
        <f t="shared" ca="1" si="1652"/>
        <v>0</v>
      </c>
      <c r="GI223" s="554">
        <f t="shared" ca="1" si="1652"/>
        <v>0</v>
      </c>
      <c r="GJ223" s="125">
        <f t="shared" ca="1" si="1653"/>
        <v>0</v>
      </c>
      <c r="GK223" s="125">
        <f t="shared" ca="1" si="1653"/>
        <v>0</v>
      </c>
      <c r="GL223" s="125">
        <f t="shared" ca="1" si="1653"/>
        <v>0</v>
      </c>
      <c r="GM223" s="125">
        <f t="shared" ca="1" si="1653"/>
        <v>0</v>
      </c>
      <c r="GN223" s="125">
        <f t="shared" ca="1" si="1653"/>
        <v>0</v>
      </c>
      <c r="GO223" s="125">
        <f t="shared" ca="1" si="1653"/>
        <v>0</v>
      </c>
      <c r="GP223" s="125">
        <f t="shared" ca="1" si="1653"/>
        <v>0</v>
      </c>
      <c r="GQ223" s="125">
        <f t="shared" ca="1" si="1653"/>
        <v>0</v>
      </c>
      <c r="GR223" s="125">
        <f t="shared" ca="1" si="1653"/>
        <v>0</v>
      </c>
      <c r="GS223" s="125">
        <f t="shared" ca="1" si="1653"/>
        <v>0</v>
      </c>
      <c r="GT223" s="125">
        <f t="shared" ca="1" si="1653"/>
        <v>0</v>
      </c>
      <c r="GU223" s="125">
        <f t="shared" ca="1" si="1653"/>
        <v>0</v>
      </c>
      <c r="GV223" s="125">
        <f t="shared" ca="1" si="1653"/>
        <v>0</v>
      </c>
      <c r="GW223" s="124">
        <f t="shared" ca="1" si="1654"/>
        <v>0</v>
      </c>
      <c r="GX223" s="124">
        <f t="shared" ca="1" si="1654"/>
        <v>0</v>
      </c>
      <c r="GY223" s="124">
        <f t="shared" ca="1" si="1654"/>
        <v>0</v>
      </c>
      <c r="GZ223" s="124">
        <f t="shared" ca="1" si="1654"/>
        <v>0</v>
      </c>
      <c r="HA223" s="124">
        <f t="shared" ca="1" si="1654"/>
        <v>0</v>
      </c>
      <c r="HB223" s="124">
        <f t="shared" ca="1" si="1654"/>
        <v>0</v>
      </c>
      <c r="HC223" s="124">
        <f t="shared" ca="1" si="1654"/>
        <v>0</v>
      </c>
      <c r="HD223" s="124">
        <f t="shared" ca="1" si="1654"/>
        <v>0</v>
      </c>
      <c r="HE223" s="124">
        <f t="shared" ca="1" si="1654"/>
        <v>0</v>
      </c>
      <c r="HF223" s="124">
        <f t="shared" ca="1" si="1654"/>
        <v>0</v>
      </c>
      <c r="HG223" s="124">
        <f t="shared" ca="1" si="1654"/>
        <v>0</v>
      </c>
      <c r="HH223" s="124">
        <f t="shared" ca="1" si="1654"/>
        <v>0</v>
      </c>
      <c r="HI223" s="124">
        <f t="shared" ca="1" si="1654"/>
        <v>0</v>
      </c>
      <c r="HJ223" s="124">
        <f t="shared" ca="1" si="1654"/>
        <v>0</v>
      </c>
      <c r="HK223" s="124">
        <f t="shared" ca="1" si="1654"/>
        <v>0</v>
      </c>
      <c r="HL223" s="124">
        <f t="shared" ca="1" si="1654"/>
        <v>0</v>
      </c>
      <c r="HM223" s="124">
        <f t="shared" ca="1" si="1655"/>
        <v>0</v>
      </c>
      <c r="HN223" s="124">
        <f t="shared" ca="1" si="1655"/>
        <v>0</v>
      </c>
      <c r="HO223" s="554">
        <f t="shared" ca="1" si="1656"/>
        <v>0</v>
      </c>
      <c r="HP223" s="554">
        <f t="shared" ca="1" si="1656"/>
        <v>0</v>
      </c>
      <c r="HQ223" s="554">
        <f t="shared" ca="1" si="1656"/>
        <v>0</v>
      </c>
      <c r="HR223" s="125">
        <f t="shared" ca="1" si="1657"/>
        <v>0</v>
      </c>
      <c r="HS223" s="125">
        <f t="shared" ca="1" si="1657"/>
        <v>0</v>
      </c>
      <c r="HT223" s="125">
        <f t="shared" ca="1" si="1657"/>
        <v>0</v>
      </c>
      <c r="HU223" s="125">
        <f t="shared" ca="1" si="1657"/>
        <v>0</v>
      </c>
      <c r="HV223" s="125">
        <f t="shared" ca="1" si="1657"/>
        <v>0</v>
      </c>
      <c r="HW223" s="125">
        <f t="shared" ca="1" si="1657"/>
        <v>0</v>
      </c>
      <c r="HX223" s="125">
        <f t="shared" ca="1" si="1657"/>
        <v>0</v>
      </c>
      <c r="HY223" s="125">
        <f t="shared" ca="1" si="1657"/>
        <v>0</v>
      </c>
      <c r="HZ223" s="125">
        <f t="shared" ca="1" si="1657"/>
        <v>0</v>
      </c>
      <c r="IA223" s="125">
        <f t="shared" ca="1" si="1657"/>
        <v>0</v>
      </c>
      <c r="IB223" s="125">
        <f t="shared" ca="1" si="1657"/>
        <v>0</v>
      </c>
      <c r="IC223" s="125">
        <f t="shared" ca="1" si="1657"/>
        <v>0</v>
      </c>
      <c r="ID223" s="125">
        <f t="shared" ca="1" si="1657"/>
        <v>0</v>
      </c>
      <c r="IE223" s="5">
        <f t="shared" ca="1" si="1658"/>
        <v>67</v>
      </c>
      <c r="IF223" s="9"/>
      <c r="IG223" s="5">
        <f t="shared" ca="1" si="1659"/>
        <v>1</v>
      </c>
      <c r="IH223" s="5" t="b">
        <f t="shared" ca="1" si="1659"/>
        <v>0</v>
      </c>
      <c r="II223" s="19">
        <f t="shared" ca="1" si="1660"/>
        <v>0</v>
      </c>
      <c r="IJ223" s="5">
        <f t="shared" ca="1" si="1659"/>
        <v>55</v>
      </c>
      <c r="IK223" s="5" cm="1">
        <f t="array" ref="IK223">INDEX(i.pi_yatf,$X223+1,IK$7)</f>
        <v>1</v>
      </c>
      <c r="IL223" s="19">
        <f t="shared" ca="1" si="1661"/>
        <v>0</v>
      </c>
      <c r="IM223" s="19">
        <f t="shared" ca="1" si="1661"/>
        <v>0</v>
      </c>
      <c r="IN223" s="19">
        <f t="shared" ca="1" si="1661"/>
        <v>0</v>
      </c>
      <c r="IO223" s="19">
        <f t="shared" ca="1" si="1661"/>
        <v>0</v>
      </c>
      <c r="IP223" s="19">
        <f t="shared" ca="1" si="1661"/>
        <v>0</v>
      </c>
      <c r="IQ223" s="19">
        <f t="shared" ca="1" si="1661"/>
        <v>0</v>
      </c>
      <c r="IR223" s="19">
        <f t="shared" ca="1" si="1661"/>
        <v>0</v>
      </c>
      <c r="IS223" s="19">
        <f t="shared" ca="1" si="1661"/>
        <v>0</v>
      </c>
      <c r="IT223" s="19">
        <f t="shared" ca="1" si="1661"/>
        <v>0</v>
      </c>
      <c r="IU223" s="19">
        <f t="shared" ca="1" si="1661"/>
        <v>0</v>
      </c>
      <c r="IV223" s="19">
        <f t="shared" ca="1" si="1661"/>
        <v>0</v>
      </c>
      <c r="IW223" s="19">
        <f t="shared" ca="1" si="1661"/>
        <v>0</v>
      </c>
      <c r="IX223" s="19">
        <f t="shared" ca="1" si="1661"/>
        <v>0</v>
      </c>
      <c r="IY223" s="19">
        <f t="shared" ca="1" si="1661"/>
        <v>0</v>
      </c>
      <c r="IZ223" s="19">
        <f t="shared" ca="1" si="1661"/>
        <v>0</v>
      </c>
      <c r="JA223" s="19">
        <f t="shared" ca="1" si="1661"/>
        <v>0</v>
      </c>
      <c r="JB223" s="19">
        <f t="shared" ca="1" si="1661"/>
        <v>0</v>
      </c>
      <c r="JC223" s="19">
        <f t="shared" ca="1" si="1661"/>
        <v>0</v>
      </c>
      <c r="JD223" s="19">
        <f t="shared" ca="1" si="1661"/>
        <v>0</v>
      </c>
      <c r="JE223" s="19">
        <f t="shared" ca="1" si="1661"/>
        <v>0</v>
      </c>
      <c r="JF223" s="19">
        <f t="shared" ca="1" si="1661"/>
        <v>0</v>
      </c>
      <c r="JG223" s="19">
        <f t="shared" ca="1" si="1661"/>
        <v>1</v>
      </c>
      <c r="JH223" s="19">
        <f t="shared" ca="1" si="1661"/>
        <v>0</v>
      </c>
      <c r="JI223" s="19">
        <f t="shared" ca="1" si="1661"/>
        <v>1</v>
      </c>
      <c r="JJ223" s="9"/>
      <c r="JK223" s="5" t="b">
        <f t="shared" ca="1" si="1662"/>
        <v>0</v>
      </c>
      <c r="JL223" s="477" t="b">
        <v>0</v>
      </c>
      <c r="JM223" s="477">
        <v>12</v>
      </c>
      <c r="JN223" s="5" t="b">
        <f t="shared" ca="1" si="1663"/>
        <v>0</v>
      </c>
      <c r="JO223" s="5" t="b">
        <f t="shared" ca="1" si="1663"/>
        <v>0</v>
      </c>
      <c r="JP223" s="5" t="b">
        <f t="shared" ca="1" si="1663"/>
        <v>1</v>
      </c>
      <c r="JQ223" s="144">
        <f t="shared" ca="1" si="1664"/>
        <v>1</v>
      </c>
      <c r="JR223" s="144">
        <f t="shared" ca="1" si="1664"/>
        <v>1</v>
      </c>
      <c r="JS223" s="5" t="b">
        <f t="shared" ca="1" si="1665"/>
        <v>0</v>
      </c>
      <c r="JT223" s="5" t="b">
        <f t="shared" ca="1" si="1665"/>
        <v>1</v>
      </c>
      <c r="JU223" s="5" t="b">
        <f t="shared" ca="1" si="1665"/>
        <v>1</v>
      </c>
      <c r="JV223" s="5" t="b">
        <f t="shared" ca="1" si="1665"/>
        <v>0</v>
      </c>
      <c r="JW223" s="5">
        <f t="shared" ca="1" si="1666"/>
        <v>1</v>
      </c>
      <c r="JX223" s="5">
        <f t="shared" ca="1" si="1666"/>
        <v>0</v>
      </c>
      <c r="JY223" s="5" t="b">
        <f t="shared" ca="1" si="1667"/>
        <v>0</v>
      </c>
      <c r="JZ223" s="5" t="str" cm="1">
        <f t="array" aca="1" ref="JZ223" ca="1">IF(OR(KA223:KH223&lt;&gt;"-"),TRUE,"-")</f>
        <v>-</v>
      </c>
      <c r="KA223" s="19" t="str">
        <f t="shared" ca="1" si="1668"/>
        <v>-</v>
      </c>
      <c r="KB223" s="19" t="str">
        <f t="shared" ca="1" si="1668"/>
        <v>-</v>
      </c>
      <c r="KC223" s="19" t="str">
        <f t="shared" ca="1" si="1668"/>
        <v>-</v>
      </c>
      <c r="KD223" s="19" t="str">
        <f t="shared" ca="1" si="1668"/>
        <v>-</v>
      </c>
      <c r="KE223" s="19" t="str">
        <f t="shared" ca="1" si="1668"/>
        <v>-</v>
      </c>
      <c r="KF223" s="19" t="str">
        <f t="shared" ca="1" si="1668"/>
        <v>-</v>
      </c>
      <c r="KG223" s="19" t="str">
        <f t="shared" ca="1" si="1668"/>
        <v>-</v>
      </c>
      <c r="KH223" s="19" t="str">
        <f t="shared" ca="1" si="1668"/>
        <v>-</v>
      </c>
      <c r="KI223" s="5" t="b">
        <f t="array" aca="1" ref="KI223" ca="1">IF(OR(KJ223:KP223&lt;&gt;"-"),TRUE,"-")</f>
        <v>1</v>
      </c>
      <c r="KJ223" s="19">
        <f t="shared" ca="1" si="1669"/>
        <v>0</v>
      </c>
      <c r="KK223" s="19" t="str">
        <f t="shared" ca="1" si="1669"/>
        <v>-</v>
      </c>
      <c r="KL223" s="19">
        <f t="shared" ca="1" si="1669"/>
        <v>999999</v>
      </c>
      <c r="KM223" s="19">
        <f t="shared" ca="1" si="1669"/>
        <v>999999</v>
      </c>
      <c r="KN223" s="19">
        <f t="shared" ca="1" si="1669"/>
        <v>999999</v>
      </c>
      <c r="KO223" s="19">
        <f t="shared" ca="1" si="1669"/>
        <v>999999</v>
      </c>
      <c r="KP223" s="19">
        <f t="shared" ca="1" si="1669"/>
        <v>999999</v>
      </c>
      <c r="KQ223" s="19" t="str">
        <f t="shared" ca="1" si="1669"/>
        <v>-</v>
      </c>
      <c r="KR223" s="19" t="str">
        <f t="shared" ca="1" si="1669"/>
        <v>-</v>
      </c>
      <c r="KS223" s="19" t="str">
        <f t="shared" ca="1" si="1669"/>
        <v>-</v>
      </c>
      <c r="KT223" s="19" t="b">
        <f t="shared" ca="1" si="1670"/>
        <v>1</v>
      </c>
      <c r="KU223" s="19">
        <f t="shared" ca="1" si="1670"/>
        <v>0</v>
      </c>
      <c r="KV223" s="5" t="str">
        <f t="shared" ca="1" si="1671"/>
        <v>-</v>
      </c>
      <c r="KW223" s="5" t="str">
        <f t="shared" ca="1" si="1671"/>
        <v>-</v>
      </c>
      <c r="KX223" s="5" t="str">
        <f t="shared" ca="1" si="1671"/>
        <v>-</v>
      </c>
      <c r="KY223" s="5" t="str">
        <f t="shared" ca="1" si="1671"/>
        <v>-</v>
      </c>
      <c r="KZ223" s="19" t="str">
        <f t="shared" ca="1" si="1672"/>
        <v>-</v>
      </c>
      <c r="LA223" s="19" t="str">
        <f t="shared" ca="1" si="1672"/>
        <v>-</v>
      </c>
      <c r="LB223" s="19" t="str">
        <f t="shared" ca="1" si="1672"/>
        <v>-</v>
      </c>
      <c r="LC223" s="19" t="str">
        <f t="shared" ca="1" si="1672"/>
        <v>-</v>
      </c>
      <c r="LD223" s="19" t="str">
        <f t="shared" ca="1" si="1672"/>
        <v>-</v>
      </c>
      <c r="LE223" s="19" t="str">
        <f t="shared" ca="1" si="1672"/>
        <v>-</v>
      </c>
      <c r="LF223" s="19" t="str">
        <f t="shared" ca="1" si="1672"/>
        <v>-</v>
      </c>
      <c r="LG223" s="5" t="str">
        <f t="shared" ca="1" si="1673"/>
        <v>-</v>
      </c>
      <c r="LH223" s="5">
        <f t="shared" ca="1" si="1673"/>
        <v>500</v>
      </c>
      <c r="LI223" s="5">
        <f t="shared" ca="1" si="1673"/>
        <v>500</v>
      </c>
      <c r="LJ223" s="5" t="str">
        <f t="shared" ca="1" si="1673"/>
        <v>-</v>
      </c>
      <c r="LK223" s="5" t="str" cm="1">
        <f t="array" aca="1" ref="LK223" ca="1">INDEX(i.meatgrid,$Q223,LK$7)</f>
        <v>-</v>
      </c>
      <c r="LL223" s="5" t="str">
        <f t="shared" ca="1" si="1673"/>
        <v>-</v>
      </c>
      <c r="LM223" s="5">
        <f t="shared" ca="1" si="1674"/>
        <v>1</v>
      </c>
      <c r="LN223" s="9"/>
      <c r="LO223" s="19">
        <f t="shared" ca="1" si="1672"/>
        <v>70</v>
      </c>
      <c r="LP223" s="19">
        <f t="shared" ca="1" si="1675"/>
        <v>50</v>
      </c>
      <c r="LQ223" s="19">
        <f t="shared" ca="1" si="1675"/>
        <v>80</v>
      </c>
      <c r="LR223" s="19">
        <f t="shared" ca="1" si="1675"/>
        <v>50</v>
      </c>
      <c r="LS223" s="5" t="b" cm="1">
        <f t="array" aca="1" ref="LS223" ca="1">INDEX(i.meatgrid,$Q223,LS$7)</f>
        <v>1</v>
      </c>
      <c r="LT223" s="5" t="b" cm="1">
        <f t="array" aca="1" ref="LT223" ca="1">INDEX(i.meatgrid,$Q223,LT$7)</f>
        <v>0</v>
      </c>
      <c r="LU223" s="5" t="str" cm="1">
        <f t="array" aca="1" ref="LU223" ca="1">INDEX(i.meatgrid,$Q223,LU$7)</f>
        <v>-</v>
      </c>
      <c r="LV223" s="5" t="str" cm="1">
        <f t="array" aca="1" ref="LV223" ca="1">INDEX(i.meatgrid,$Q223,LV$7)</f>
        <v>-</v>
      </c>
      <c r="LW223" s="5">
        <f t="shared" si="1676"/>
        <v>1</v>
      </c>
      <c r="LX223" s="5">
        <f t="shared" si="1677"/>
        <v>0.75</v>
      </c>
      <c r="LY223" s="5" cm="1">
        <f t="array" aca="1" ref="LY223" ca="1">INDEX(i.meatgrid,$Q223,LY$7)</f>
        <v>1</v>
      </c>
      <c r="LZ223" s="5" cm="1">
        <f t="array" aca="1" ref="LZ223" ca="1">INDEX(i.meatgrid,$Q223,LZ$7)</f>
        <v>1</v>
      </c>
      <c r="MA223" s="5" cm="1">
        <f t="array" aca="1" ref="MA223" ca="1">INDEX(i.meatgrid,$Q223,MA$7)</f>
        <v>1</v>
      </c>
      <c r="MB223" s="5" cm="1">
        <f t="array" aca="1" ref="MB223" ca="1">INDEX(i.meatgrid,$Q223,MB$7)</f>
        <v>0</v>
      </c>
      <c r="MC223" s="5" cm="1">
        <f t="array" aca="1" ref="MC223" ca="1">INDEX(i.meatgrid,$Q223,MC$7)</f>
        <v>1</v>
      </c>
      <c r="MD223" s="5" cm="1">
        <f t="array" aca="1" ref="MD223" ca="1">INDEX(i.meatgrid,$Q223,MD$7)</f>
        <v>1</v>
      </c>
      <c r="ME223" s="5" cm="1">
        <f t="array" aca="1" ref="ME223" ca="1">INDEX(i.meatgrid,$Q223,ME$7)</f>
        <v>1</v>
      </c>
      <c r="MF223" s="5" cm="1">
        <f t="array" aca="1" ref="MF223" ca="1">INDEX(i.meatgrid,$Q223,MF$7)</f>
        <v>1</v>
      </c>
      <c r="MG223" s="5">
        <f t="shared" si="1678"/>
        <v>1</v>
      </c>
      <c r="MH223" s="9"/>
      <c r="MI223" s="19" t="b">
        <f t="shared" ca="1" si="1679"/>
        <v>0</v>
      </c>
      <c r="MJ223" s="19" t="b">
        <f t="shared" ca="1" si="1679"/>
        <v>0</v>
      </c>
      <c r="MK223" s="19">
        <f t="shared" ca="1" si="1679"/>
        <v>1</v>
      </c>
      <c r="ML223" s="19">
        <f t="shared" ca="1" si="1679"/>
        <v>0.75</v>
      </c>
      <c r="MM223" s="19">
        <f t="shared" ca="1" si="1679"/>
        <v>0.75</v>
      </c>
      <c r="MN223" s="19">
        <f t="shared" ca="1" si="1679"/>
        <v>0.8</v>
      </c>
      <c r="MO223" s="19">
        <f t="shared" ca="1" si="1679"/>
        <v>0.82499999999999996</v>
      </c>
      <c r="MP223" s="19">
        <f t="shared" ca="1" si="1679"/>
        <v>0.875</v>
      </c>
      <c r="MQ223" s="19">
        <f t="shared" ca="1" si="1679"/>
        <v>0.9</v>
      </c>
      <c r="MR223" s="19">
        <f t="shared" ca="1" si="1679"/>
        <v>1</v>
      </c>
      <c r="MS223" s="19">
        <f t="shared" ca="1" si="1679"/>
        <v>0.875</v>
      </c>
      <c r="MT223" s="19" t="b">
        <f t="shared" ca="1" si="1679"/>
        <v>1</v>
      </c>
      <c r="MU223" s="19">
        <f t="shared" ca="1" si="1679"/>
        <v>74.989999999999995</v>
      </c>
      <c r="MV223" s="19" t="str">
        <f t="shared" ca="1" si="1679"/>
        <v>-</v>
      </c>
      <c r="MW223" s="19" t="str">
        <f t="shared" ca="1" si="1679"/>
        <v>-</v>
      </c>
      <c r="MX223" s="19" t="str">
        <f t="shared" ca="1" si="1679"/>
        <v>-</v>
      </c>
      <c r="MY223" s="19" t="str">
        <f t="shared" ca="1" si="1680"/>
        <v>-</v>
      </c>
      <c r="MZ223" s="19" t="str">
        <f t="shared" ca="1" si="1680"/>
        <v>-</v>
      </c>
      <c r="NA223" s="19" t="str">
        <f t="shared" ca="1" si="1680"/>
        <v>-</v>
      </c>
      <c r="NB223" s="19" t="str">
        <f t="shared" ca="1" si="1680"/>
        <v>-</v>
      </c>
      <c r="NC223" s="19">
        <f t="shared" ca="1" si="1680"/>
        <v>36.99</v>
      </c>
      <c r="ND223" s="19">
        <f t="shared" ca="1" si="1680"/>
        <v>36.99</v>
      </c>
      <c r="NE223" s="19" t="str">
        <f t="shared" ca="1" si="1680"/>
        <v>-</v>
      </c>
      <c r="NF223" s="19" t="str">
        <f t="shared" ca="1" si="1680"/>
        <v>-</v>
      </c>
      <c r="NG223" s="19" t="str">
        <f t="shared" ca="1" si="1680"/>
        <v>-</v>
      </c>
      <c r="NH223" s="19" t="str">
        <f t="shared" ca="1" si="1680"/>
        <v>-</v>
      </c>
      <c r="NI223" s="19" t="str">
        <f t="shared" ca="1" si="1680"/>
        <v>-</v>
      </c>
      <c r="NJ223" s="19">
        <f t="shared" ca="1" si="1680"/>
        <v>49.99</v>
      </c>
      <c r="NK223" s="19">
        <f t="shared" ca="1" si="1680"/>
        <v>49.99</v>
      </c>
      <c r="NL223" s="19">
        <f t="shared" ca="1" si="1680"/>
        <v>49.99</v>
      </c>
      <c r="NM223" s="19">
        <f t="shared" ca="1" si="1680"/>
        <v>49.99</v>
      </c>
      <c r="NN223" s="19">
        <f t="shared" ca="1" si="1680"/>
        <v>49.99</v>
      </c>
      <c r="NO223" s="19">
        <f t="shared" ca="1" si="1680"/>
        <v>49.99</v>
      </c>
      <c r="NP223" s="19">
        <f t="shared" ca="1" si="1680"/>
        <v>49.99</v>
      </c>
      <c r="NQ223" s="19">
        <f t="shared" ca="1" si="1680"/>
        <v>49.99</v>
      </c>
      <c r="NR223" s="19">
        <f t="shared" ca="1" si="1680"/>
        <v>412.99</v>
      </c>
      <c r="NS223" s="19">
        <f t="shared" ca="1" si="1680"/>
        <v>412.99</v>
      </c>
      <c r="NT223" s="19" t="str">
        <f t="shared" ca="1" si="1680"/>
        <v>-</v>
      </c>
      <c r="NU223" s="19" t="str">
        <f t="shared" ca="1" si="1680"/>
        <v>-</v>
      </c>
      <c r="NV223" s="19" t="str">
        <f t="shared" ca="1" si="1680"/>
        <v>-</v>
      </c>
      <c r="NW223" s="19" t="str">
        <f t="shared" ca="1" si="1680"/>
        <v>-</v>
      </c>
      <c r="NX223" s="19" t="str">
        <f t="shared" ca="1" si="1680"/>
        <v>-</v>
      </c>
      <c r="NY223" s="19">
        <f t="shared" ca="1" si="1680"/>
        <v>6.8900000000000006</v>
      </c>
      <c r="NZ223" s="19">
        <f t="shared" ca="1" si="1680"/>
        <v>6.8900000000000006</v>
      </c>
      <c r="OA223" s="19">
        <f t="shared" ca="1" si="1680"/>
        <v>6.8900000000000006</v>
      </c>
      <c r="OB223" s="19">
        <f t="shared" ca="1" si="1680"/>
        <v>6.8900000000000006</v>
      </c>
      <c r="OC223" s="19">
        <f t="shared" ca="1" si="1680"/>
        <v>6.8900000000000006</v>
      </c>
      <c r="OD223" s="19">
        <f t="shared" ca="1" si="1680"/>
        <v>6.8900000000000006</v>
      </c>
      <c r="OE223" s="19">
        <f t="shared" ca="1" si="1680"/>
        <v>6.8900000000000006</v>
      </c>
      <c r="OF223" s="19">
        <f t="shared" ca="1" si="1680"/>
        <v>6.8900000000000006</v>
      </c>
      <c r="OG223" s="19">
        <f t="shared" ca="1" si="1680"/>
        <v>346.99</v>
      </c>
      <c r="OH223" s="19">
        <f t="shared" ca="1" si="1680"/>
        <v>346.99</v>
      </c>
      <c r="OI223" s="19" t="str">
        <f t="shared" ca="1" si="1680"/>
        <v>-</v>
      </c>
      <c r="OJ223" s="19" t="str">
        <f t="shared" ca="1" si="1680"/>
        <v>-</v>
      </c>
      <c r="OK223" s="19" t="str">
        <f t="shared" ca="1" si="1680"/>
        <v>-</v>
      </c>
      <c r="OL223" s="19" t="str">
        <f t="shared" ca="1" si="1680"/>
        <v>-</v>
      </c>
      <c r="OM223" s="19" t="str">
        <f t="shared" ca="1" si="1680"/>
        <v>-</v>
      </c>
      <c r="ON223" s="19">
        <f t="shared" ca="1" si="1680"/>
        <v>0</v>
      </c>
      <c r="OO223" s="24">
        <v>0</v>
      </c>
    </row>
    <row r="224" spans="1:405" outlineLevel="1">
      <c r="A224" s="21">
        <f t="shared" si="158"/>
        <v>219</v>
      </c>
      <c r="B224" s="21">
        <f>$A$14</f>
        <v>9</v>
      </c>
      <c r="C224">
        <v>112</v>
      </c>
      <c r="D224" s="144" t="str">
        <f t="shared" si="1626"/>
        <v>GSM</v>
      </c>
      <c r="E224" t="b">
        <v>0</v>
      </c>
      <c r="F224" t="b">
        <v>0</v>
      </c>
      <c r="G224" t="b">
        <f>E224</f>
        <v>0</v>
      </c>
      <c r="H224" s="29">
        <v>2</v>
      </c>
      <c r="I224" s="29">
        <v>1</v>
      </c>
      <c r="J224" s="29" t="str">
        <f>""</f>
        <v/>
      </c>
      <c r="K224" s="29">
        <f>d.Region</f>
        <v>2</v>
      </c>
      <c r="L224" s="29">
        <v>2</v>
      </c>
      <c r="M224" s="29">
        <v>2</v>
      </c>
      <c r="N224" s="29">
        <v>3</v>
      </c>
      <c r="O224" s="29">
        <v>1</v>
      </c>
      <c r="P224" s="29">
        <v>1</v>
      </c>
      <c r="Q224" s="29">
        <v>3</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27"/>
        <v>2</v>
      </c>
      <c r="AH224" s="5">
        <f t="shared" si="1627"/>
        <v>0</v>
      </c>
      <c r="AI224" s="5">
        <f t="shared" si="1628"/>
        <v>1</v>
      </c>
      <c r="AJ224" s="218"/>
      <c r="AK224" s="218"/>
      <c r="AL224" s="365" t="str">
        <f ca="1">TEXT(LEFT(OFFSET(AL224,-1,0),5)+1,"00000")&amp;MID(OFFSET(AL224,-1,0),6,FIND(" ",OFFSET(AL224,-1,0),7)-5)
&amp; $D224           &amp; " Day"&amp;INDEX(i.DOY,$N224,1)              &amp; IF($IG224=0," FWM","")&amp;IF($IG224=1," MWM","")&amp;IF($IG224=5," Mat","")&amp;IF($IH224=TRUE,"&amp;BBT","    ")
&amp;INDEX(DataMaster!$B$98:$B$104,$Q224,0)    &amp;IF(JL224," SR"&amp;JM224,"")&amp; " WP"&amp;TEXT($LW224*100,"000p")           &amp; " MP"&amp;TEXT($LX224*100,"000p")           &amp; " GP"&amp;TEXT($MG224*100,"000p")
&amp; " (F"&amp;3+COUNTIF($CV224:$CY224,TRUE)&amp;3&amp;"N"&amp;$DM224&amp;$DN224&amp;")"</f>
        <v>00005 DSP_export_lw GSM Day204 MWM    No export SR12 WP100p MP100p GP100p (F33N11)</v>
      </c>
      <c r="AM224" s="9" t="str">
        <f ca="1">IF(COUNTIF(AL$5:AL224,AL224)=1,"-","Dup")</f>
        <v>-</v>
      </c>
      <c r="AN224" s="9"/>
      <c r="AO224" s="12" t="b">
        <v>1</v>
      </c>
      <c r="AP224" s="12" t="b">
        <v>1</v>
      </c>
      <c r="AQ224" s="12" t="b">
        <v>1</v>
      </c>
      <c r="AR224" s="12" t="b">
        <v>1</v>
      </c>
      <c r="AS224" s="12" t="b">
        <v>1</v>
      </c>
      <c r="AT224" s="12" t="b">
        <v>1</v>
      </c>
      <c r="AU224" s="12" t="b">
        <v>1</v>
      </c>
      <c r="AV224" s="12" t="b">
        <v>1</v>
      </c>
      <c r="AW224" s="9"/>
      <c r="AX224" s="5" t="b">
        <f t="shared" si="1629"/>
        <v>0</v>
      </c>
      <c r="AY224" s="5" t="str">
        <f t="shared" si="1629"/>
        <v>-</v>
      </c>
      <c r="AZ224" s="5" t="b">
        <f t="shared" si="1629"/>
        <v>0</v>
      </c>
      <c r="BA224" s="5" t="b">
        <f t="shared" si="1629"/>
        <v>1</v>
      </c>
      <c r="BB224" s="5" t="b">
        <f t="shared" si="1629"/>
        <v>1</v>
      </c>
      <c r="BC224" s="144">
        <f t="shared" si="1629"/>
        <v>0</v>
      </c>
      <c r="BD224" s="19" t="b">
        <f t="shared" ca="1" si="1630"/>
        <v>1</v>
      </c>
      <c r="BE224" s="9"/>
      <c r="BF224" s="5" t="str">
        <f t="shared" ca="1" si="1631"/>
        <v>-</v>
      </c>
      <c r="BG224" s="19" t="str">
        <f t="shared" ca="1" si="1632"/>
        <v>-</v>
      </c>
      <c r="BH224" s="19" t="str">
        <f t="shared" ca="1" si="1632"/>
        <v>-</v>
      </c>
      <c r="BI224" s="19" t="str">
        <f t="shared" ca="1" si="1632"/>
        <v>-</v>
      </c>
      <c r="BJ224" s="5" t="str">
        <f t="shared" ca="1" si="1633"/>
        <v>-</v>
      </c>
      <c r="BK224" s="19" t="str">
        <f t="shared" ca="1" si="1634"/>
        <v>-</v>
      </c>
      <c r="BL224" s="5" t="str">
        <f t="shared" ca="1" si="1635"/>
        <v>-</v>
      </c>
      <c r="BM224" s="19" t="str">
        <f t="shared" ca="1" si="1636"/>
        <v>-</v>
      </c>
      <c r="BN224" s="19" t="str">
        <f t="shared" ca="1" si="1636"/>
        <v>-</v>
      </c>
      <c r="BO224" s="19" t="str">
        <f t="shared" ca="1" si="1636"/>
        <v>-</v>
      </c>
      <c r="BP224" s="5" t="str">
        <f t="shared" ca="1" si="1637"/>
        <v>-</v>
      </c>
      <c r="BQ224" s="9"/>
      <c r="BR224" s="5" t="b">
        <f t="shared" si="1638"/>
        <v>0</v>
      </c>
      <c r="BS224" s="5" t="str">
        <f t="shared" ca="1" si="1639"/>
        <v>-</v>
      </c>
      <c r="BT224" s="5" t="str">
        <f t="shared" ca="1" si="1640"/>
        <v>-</v>
      </c>
      <c r="BU224" s="5" t="str">
        <f t="shared" ca="1" si="1640"/>
        <v>-</v>
      </c>
      <c r="BV224" s="5" t="str">
        <f t="shared" ca="1" si="1640"/>
        <v>-</v>
      </c>
      <c r="BW224" s="5" t="str">
        <f t="shared" ca="1" si="1640"/>
        <v>-</v>
      </c>
      <c r="BX224" s="5" t="str">
        <f t="shared" ca="1" si="1640"/>
        <v>-</v>
      </c>
      <c r="BY224" s="5" t="str">
        <f t="shared" ca="1" si="1640"/>
        <v>-</v>
      </c>
      <c r="BZ224" s="5" t="str">
        <f t="shared" ca="1" si="1640"/>
        <v>-</v>
      </c>
      <c r="CA224" s="5" t="str">
        <f t="shared" ca="1" si="1640"/>
        <v>-</v>
      </c>
      <c r="CB224" s="9"/>
      <c r="CC224" s="12" t="b">
        <v>1</v>
      </c>
      <c r="CD224" s="12" t="b">
        <v>1</v>
      </c>
      <c r="CE224" s="12" t="b">
        <v>1</v>
      </c>
      <c r="CF224" s="12">
        <v>2232105</v>
      </c>
      <c r="CG224" s="144" t="b">
        <f>NOT(CE224)</f>
        <v>0</v>
      </c>
      <c r="CH224" s="12" t="s">
        <v>34</v>
      </c>
      <c r="CI224" s="19" t="str">
        <f t="shared" ca="1" si="1641"/>
        <v>-</v>
      </c>
      <c r="CJ224" s="19" t="str">
        <f t="shared" ca="1" si="1641"/>
        <v>-</v>
      </c>
      <c r="CK224" s="19" t="str">
        <f t="shared" ca="1" si="1641"/>
        <v>-</v>
      </c>
      <c r="CL224" s="19">
        <f t="shared" ca="1" si="1641"/>
        <v>1</v>
      </c>
      <c r="CM224" s="19">
        <f t="shared" ca="1" si="1641"/>
        <v>1</v>
      </c>
      <c r="CN224" s="9"/>
      <c r="CO224" s="444">
        <f t="shared" si="1642"/>
        <v>652</v>
      </c>
      <c r="CP224" s="444">
        <f t="shared" si="1642"/>
        <v>686</v>
      </c>
      <c r="CQ224" s="444">
        <f t="shared" si="1642"/>
        <v>721</v>
      </c>
      <c r="CR224" s="152">
        <f t="shared" si="1643"/>
        <v>378</v>
      </c>
      <c r="CS224" s="152">
        <f t="shared" si="1643"/>
        <v>413</v>
      </c>
      <c r="CT224" s="152">
        <f t="shared" si="1643"/>
        <v>448</v>
      </c>
      <c r="CU224" s="19" t="str">
        <f t="shared" ca="1" si="1644"/>
        <v>-</v>
      </c>
      <c r="CV224" s="19" t="str">
        <f t="shared" ca="1" si="1644"/>
        <v>-</v>
      </c>
      <c r="CW224" s="19" t="str">
        <f t="shared" ca="1" si="1644"/>
        <v>-</v>
      </c>
      <c r="CX224" s="19" t="str">
        <f t="shared" ca="1" si="1644"/>
        <v>-</v>
      </c>
      <c r="CY224" s="19" t="str">
        <f t="shared" ca="1" si="1644"/>
        <v>-</v>
      </c>
      <c r="CZ224" s="19" t="b">
        <f ca="1">OFFSET(CZ$5,$B224,0)</f>
        <v>1</v>
      </c>
      <c r="DA224" s="19">
        <f t="shared" ca="1" si="1644"/>
        <v>0</v>
      </c>
      <c r="DB224" s="19">
        <f t="shared" ca="1" si="1644"/>
        <v>0</v>
      </c>
      <c r="DC224" s="19">
        <f t="shared" ca="1" si="1644"/>
        <v>0</v>
      </c>
      <c r="DD224" s="19">
        <f t="shared" ca="1" si="1644"/>
        <v>0</v>
      </c>
      <c r="DE224" s="19">
        <f t="shared" ca="1" si="1644"/>
        <v>0</v>
      </c>
      <c r="DF224" s="19">
        <f t="shared" ca="1" si="1644"/>
        <v>0</v>
      </c>
      <c r="DG224" s="19">
        <f t="shared" ca="1" si="1644"/>
        <v>0</v>
      </c>
      <c r="DH224" s="19">
        <f t="shared" ca="1" si="1644"/>
        <v>0</v>
      </c>
      <c r="DI224" s="19">
        <f t="shared" ca="1" si="1644"/>
        <v>0</v>
      </c>
      <c r="DJ224" s="19">
        <f t="shared" ca="1" si="1644"/>
        <v>0</v>
      </c>
      <c r="DK224" s="19">
        <f t="shared" ca="1" si="1645"/>
        <v>0</v>
      </c>
      <c r="DL224" s="19">
        <f t="shared" ca="1" si="1645"/>
        <v>0</v>
      </c>
      <c r="DM224" s="19">
        <f t="shared" ca="1" si="1645"/>
        <v>1</v>
      </c>
      <c r="DN224" s="19">
        <f t="shared" ca="1" si="1645"/>
        <v>1</v>
      </c>
      <c r="DO224" s="19">
        <f t="shared" ca="1" si="1645"/>
        <v>0</v>
      </c>
      <c r="DP224" s="19" t="str">
        <f t="shared" ca="1" si="1645"/>
        <v>-</v>
      </c>
      <c r="DQ224" s="19" t="str">
        <f t="shared" ca="1" si="1645"/>
        <v>-</v>
      </c>
      <c r="DR224" s="19" t="str">
        <f t="shared" ca="1" si="1645"/>
        <v>-</v>
      </c>
      <c r="DS224" s="19" t="str">
        <f t="shared" ca="1" si="1645"/>
        <v>-</v>
      </c>
      <c r="DT224" s="19" t="str">
        <f t="shared" ca="1" si="1645"/>
        <v>-</v>
      </c>
      <c r="DU224" s="19">
        <f t="shared" ca="1" si="1645"/>
        <v>0</v>
      </c>
      <c r="DV224" s="19" t="str">
        <f t="shared" ca="1" si="1645"/>
        <v>-</v>
      </c>
      <c r="DW224" s="19" t="str">
        <f t="shared" ca="1" si="1645"/>
        <v>-</v>
      </c>
      <c r="DX224" s="19" t="str">
        <f t="shared" ca="1" si="1645"/>
        <v>-</v>
      </c>
      <c r="DY224" s="19" t="str">
        <f t="shared" ca="1" si="1645"/>
        <v>-</v>
      </c>
      <c r="DZ224" s="19" t="str">
        <f t="shared" ca="1" si="1645"/>
        <v>-</v>
      </c>
      <c r="EA224" s="19" t="str">
        <f t="shared" ca="1" si="1645"/>
        <v>-</v>
      </c>
      <c r="EB224" s="19" t="str">
        <f t="shared" ca="1" si="1645"/>
        <v>-</v>
      </c>
      <c r="EC224" s="19" t="str">
        <f t="shared" ca="1" si="1645"/>
        <v>-</v>
      </c>
      <c r="ED224" s="19">
        <f t="shared" ca="1" si="1645"/>
        <v>0</v>
      </c>
      <c r="EE224" s="444">
        <f t="shared" si="1646"/>
        <v>0</v>
      </c>
      <c r="EF224" s="444">
        <f t="shared" si="1646"/>
        <v>0</v>
      </c>
      <c r="EG224" s="124">
        <f t="shared" si="1647"/>
        <v>0</v>
      </c>
      <c r="EH224" s="124">
        <f t="shared" si="1647"/>
        <v>0</v>
      </c>
      <c r="EI224" s="124">
        <f t="shared" si="1647"/>
        <v>0</v>
      </c>
      <c r="EJ224" s="124">
        <f t="shared" si="1647"/>
        <v>0</v>
      </c>
      <c r="EK224" s="124">
        <f t="shared" si="1647"/>
        <v>0</v>
      </c>
      <c r="EL224" s="124">
        <f t="shared" si="1647"/>
        <v>0</v>
      </c>
      <c r="EM224" s="124">
        <f t="shared" si="1647"/>
        <v>0</v>
      </c>
      <c r="EN224" s="124">
        <f t="shared" si="1647"/>
        <v>0</v>
      </c>
      <c r="EO224" s="124">
        <f t="shared" si="1647"/>
        <v>0</v>
      </c>
      <c r="EP224" s="124">
        <f t="shared" si="1647"/>
        <v>0</v>
      </c>
      <c r="EQ224" s="124">
        <f t="shared" si="1647"/>
        <v>0</v>
      </c>
      <c r="ER224" s="124">
        <f t="shared" si="1647"/>
        <v>0</v>
      </c>
      <c r="ES224" s="124">
        <f t="shared" si="1647"/>
        <v>0</v>
      </c>
      <c r="ET224" s="124">
        <f t="shared" si="1647"/>
        <v>0</v>
      </c>
      <c r="EU224" s="124">
        <f t="shared" si="1647"/>
        <v>0</v>
      </c>
      <c r="EV224" s="124">
        <f t="shared" si="1647"/>
        <v>0</v>
      </c>
      <c r="EW224" s="124">
        <f t="shared" si="1648"/>
        <v>0</v>
      </c>
      <c r="EX224" s="124">
        <f t="shared" si="1648"/>
        <v>0</v>
      </c>
      <c r="EY224" s="554">
        <f t="shared" si="1649"/>
        <v>0</v>
      </c>
      <c r="EZ224" s="554">
        <f t="shared" si="1649"/>
        <v>0</v>
      </c>
      <c r="FA224" s="554">
        <f t="shared" si="1649"/>
        <v>0</v>
      </c>
      <c r="FB224" s="125">
        <f t="shared" si="1649"/>
        <v>0</v>
      </c>
      <c r="FC224" s="125">
        <f t="shared" si="1649"/>
        <v>0</v>
      </c>
      <c r="FD224" s="125">
        <f t="shared" si="1649"/>
        <v>0</v>
      </c>
      <c r="FE224" s="125">
        <f t="shared" si="1649"/>
        <v>0</v>
      </c>
      <c r="FF224" s="125">
        <f t="shared" si="1649"/>
        <v>0</v>
      </c>
      <c r="FG224" s="125">
        <f t="shared" si="1649"/>
        <v>0</v>
      </c>
      <c r="FH224" s="125">
        <f t="shared" si="1649"/>
        <v>0</v>
      </c>
      <c r="FI224" s="125">
        <f t="shared" si="1649"/>
        <v>0</v>
      </c>
      <c r="FJ224" s="125">
        <f t="shared" si="1649"/>
        <v>0</v>
      </c>
      <c r="FK224" s="125">
        <f t="shared" si="1649"/>
        <v>0</v>
      </c>
      <c r="FL224" s="125">
        <f t="shared" si="1649"/>
        <v>0</v>
      </c>
      <c r="FM224" s="125">
        <f t="shared" si="1649"/>
        <v>0</v>
      </c>
      <c r="FN224" s="125">
        <f t="shared" si="1649"/>
        <v>0</v>
      </c>
      <c r="FO224" s="124">
        <f t="shared" si="1650"/>
        <v>0</v>
      </c>
      <c r="FP224" s="124">
        <f t="shared" si="1650"/>
        <v>0</v>
      </c>
      <c r="FQ224" s="124">
        <f t="shared" si="1650"/>
        <v>0</v>
      </c>
      <c r="FR224" s="124">
        <f t="shared" si="1650"/>
        <v>0</v>
      </c>
      <c r="FS224" s="124">
        <f t="shared" si="1650"/>
        <v>0</v>
      </c>
      <c r="FT224" s="124">
        <f t="shared" si="1650"/>
        <v>0</v>
      </c>
      <c r="FU224" s="124">
        <f t="shared" si="1650"/>
        <v>0</v>
      </c>
      <c r="FV224" s="124">
        <f t="shared" si="1650"/>
        <v>0</v>
      </c>
      <c r="FW224" s="124">
        <f t="shared" si="1650"/>
        <v>0</v>
      </c>
      <c r="FX224" s="124">
        <f t="shared" si="1650"/>
        <v>0</v>
      </c>
      <c r="FY224" s="124">
        <f t="shared" si="1650"/>
        <v>0</v>
      </c>
      <c r="FZ224" s="124">
        <f t="shared" si="1650"/>
        <v>0</v>
      </c>
      <c r="GA224" s="124">
        <f t="shared" si="1650"/>
        <v>0</v>
      </c>
      <c r="GB224" s="124">
        <f t="shared" si="1650"/>
        <v>0</v>
      </c>
      <c r="GC224" s="124">
        <f t="shared" si="1650"/>
        <v>0</v>
      </c>
      <c r="GD224" s="124">
        <f t="shared" si="1650"/>
        <v>0</v>
      </c>
      <c r="GE224" s="124">
        <f t="shared" si="1651"/>
        <v>0</v>
      </c>
      <c r="GF224" s="124">
        <f t="shared" si="1651"/>
        <v>0</v>
      </c>
      <c r="GG224" s="554">
        <f t="shared" si="1652"/>
        <v>0</v>
      </c>
      <c r="GH224" s="554">
        <f t="shared" si="1652"/>
        <v>0</v>
      </c>
      <c r="GI224" s="554">
        <f t="shared" si="1652"/>
        <v>0</v>
      </c>
      <c r="GJ224" s="125">
        <f t="shared" si="1653"/>
        <v>0</v>
      </c>
      <c r="GK224" s="125">
        <f t="shared" si="1653"/>
        <v>0</v>
      </c>
      <c r="GL224" s="125">
        <f t="shared" si="1653"/>
        <v>0</v>
      </c>
      <c r="GM224" s="125">
        <f t="shared" si="1653"/>
        <v>0</v>
      </c>
      <c r="GN224" s="125">
        <f t="shared" si="1653"/>
        <v>0</v>
      </c>
      <c r="GO224" s="125">
        <f t="shared" si="1653"/>
        <v>0</v>
      </c>
      <c r="GP224" s="125">
        <f t="shared" si="1653"/>
        <v>0</v>
      </c>
      <c r="GQ224" s="125">
        <f t="shared" si="1653"/>
        <v>0</v>
      </c>
      <c r="GR224" s="125">
        <f t="shared" si="1653"/>
        <v>0</v>
      </c>
      <c r="GS224" s="125">
        <f t="shared" si="1653"/>
        <v>0</v>
      </c>
      <c r="GT224" s="125">
        <f t="shared" si="1653"/>
        <v>0</v>
      </c>
      <c r="GU224" s="125">
        <f t="shared" si="1653"/>
        <v>0</v>
      </c>
      <c r="GV224" s="125">
        <f t="shared" si="1653"/>
        <v>0</v>
      </c>
      <c r="GW224" s="124">
        <f t="shared" si="1654"/>
        <v>0</v>
      </c>
      <c r="GX224" s="124">
        <f t="shared" si="1654"/>
        <v>0</v>
      </c>
      <c r="GY224" s="124">
        <f t="shared" si="1654"/>
        <v>0</v>
      </c>
      <c r="GZ224" s="124">
        <f t="shared" si="1654"/>
        <v>0</v>
      </c>
      <c r="HA224" s="124">
        <f t="shared" si="1654"/>
        <v>0</v>
      </c>
      <c r="HB224" s="124">
        <f t="shared" si="1654"/>
        <v>0</v>
      </c>
      <c r="HC224" s="124">
        <f t="shared" si="1654"/>
        <v>0</v>
      </c>
      <c r="HD224" s="124">
        <f t="shared" si="1654"/>
        <v>0</v>
      </c>
      <c r="HE224" s="124">
        <f t="shared" si="1654"/>
        <v>0</v>
      </c>
      <c r="HF224" s="124">
        <f t="shared" si="1654"/>
        <v>0</v>
      </c>
      <c r="HG224" s="124">
        <f t="shared" si="1654"/>
        <v>0</v>
      </c>
      <c r="HH224" s="124">
        <f t="shared" si="1654"/>
        <v>0</v>
      </c>
      <c r="HI224" s="124">
        <f t="shared" si="1654"/>
        <v>0</v>
      </c>
      <c r="HJ224" s="124">
        <f t="shared" si="1654"/>
        <v>0</v>
      </c>
      <c r="HK224" s="124">
        <f t="shared" si="1654"/>
        <v>0</v>
      </c>
      <c r="HL224" s="124">
        <f t="shared" si="1654"/>
        <v>0</v>
      </c>
      <c r="HM224" s="124">
        <f t="shared" si="1655"/>
        <v>0</v>
      </c>
      <c r="HN224" s="124">
        <f t="shared" si="1655"/>
        <v>0</v>
      </c>
      <c r="HO224" s="554">
        <f t="shared" si="1656"/>
        <v>0</v>
      </c>
      <c r="HP224" s="554">
        <f t="shared" si="1656"/>
        <v>0</v>
      </c>
      <c r="HQ224" s="554">
        <f t="shared" si="1656"/>
        <v>0</v>
      </c>
      <c r="HR224" s="125">
        <f t="shared" si="1657"/>
        <v>0</v>
      </c>
      <c r="HS224" s="125">
        <f t="shared" si="1657"/>
        <v>0</v>
      </c>
      <c r="HT224" s="125">
        <f t="shared" si="1657"/>
        <v>0</v>
      </c>
      <c r="HU224" s="125">
        <f t="shared" si="1657"/>
        <v>0</v>
      </c>
      <c r="HV224" s="125">
        <f t="shared" si="1657"/>
        <v>0</v>
      </c>
      <c r="HW224" s="125">
        <f t="shared" si="1657"/>
        <v>0</v>
      </c>
      <c r="HX224" s="125">
        <f t="shared" si="1657"/>
        <v>0</v>
      </c>
      <c r="HY224" s="125">
        <f t="shared" si="1657"/>
        <v>0</v>
      </c>
      <c r="HZ224" s="125">
        <f t="shared" si="1657"/>
        <v>0</v>
      </c>
      <c r="IA224" s="125">
        <f t="shared" si="1657"/>
        <v>0</v>
      </c>
      <c r="IB224" s="125">
        <f t="shared" si="1657"/>
        <v>0</v>
      </c>
      <c r="IC224" s="125">
        <f t="shared" si="1657"/>
        <v>0</v>
      </c>
      <c r="ID224" s="125">
        <f t="shared" si="1657"/>
        <v>0</v>
      </c>
      <c r="IE224" s="5">
        <f t="shared" si="1658"/>
        <v>67</v>
      </c>
      <c r="IF224" s="9"/>
      <c r="IG224" s="5">
        <f t="shared" si="1659"/>
        <v>1</v>
      </c>
      <c r="IH224" s="5" t="b">
        <f t="shared" si="1659"/>
        <v>0</v>
      </c>
      <c r="II224" s="19">
        <f t="shared" ca="1" si="1660"/>
        <v>0</v>
      </c>
      <c r="IJ224" s="5">
        <f t="shared" si="1659"/>
        <v>55</v>
      </c>
      <c r="IK224" s="5" cm="1">
        <f t="array" ref="IK224">INDEX(i.pi_yatf,$X224+1,IK$7)</f>
        <v>1</v>
      </c>
      <c r="IL224" s="19">
        <f t="shared" ca="1" si="1661"/>
        <v>0</v>
      </c>
      <c r="IM224" s="19">
        <f t="shared" ca="1" si="1661"/>
        <v>0</v>
      </c>
      <c r="IN224" s="19">
        <f t="shared" ca="1" si="1661"/>
        <v>0</v>
      </c>
      <c r="IO224" s="19">
        <f t="shared" ca="1" si="1661"/>
        <v>0</v>
      </c>
      <c r="IP224" s="19">
        <f t="shared" ca="1" si="1661"/>
        <v>0</v>
      </c>
      <c r="IQ224" s="19">
        <f t="shared" ca="1" si="1661"/>
        <v>0</v>
      </c>
      <c r="IR224" s="19">
        <f t="shared" ca="1" si="1661"/>
        <v>0</v>
      </c>
      <c r="IS224" s="19">
        <f t="shared" ca="1" si="1661"/>
        <v>0</v>
      </c>
      <c r="IT224" s="19">
        <f t="shared" ca="1" si="1661"/>
        <v>0</v>
      </c>
      <c r="IU224" s="19">
        <f t="shared" ca="1" si="1661"/>
        <v>0</v>
      </c>
      <c r="IV224" s="19">
        <f t="shared" ca="1" si="1661"/>
        <v>0</v>
      </c>
      <c r="IW224" s="19">
        <f t="shared" ca="1" si="1661"/>
        <v>0</v>
      </c>
      <c r="IX224" s="19">
        <f t="shared" ca="1" si="1661"/>
        <v>0</v>
      </c>
      <c r="IY224" s="19">
        <f t="shared" ca="1" si="1661"/>
        <v>0</v>
      </c>
      <c r="IZ224" s="19">
        <f t="shared" ca="1" si="1661"/>
        <v>0</v>
      </c>
      <c r="JA224" s="19">
        <f t="shared" ca="1" si="1661"/>
        <v>0</v>
      </c>
      <c r="JB224" s="19">
        <f t="shared" ca="1" si="1661"/>
        <v>0</v>
      </c>
      <c r="JC224" s="19">
        <f t="shared" ca="1" si="1661"/>
        <v>0</v>
      </c>
      <c r="JD224" s="19">
        <f t="shared" ca="1" si="1661"/>
        <v>0</v>
      </c>
      <c r="JE224" s="19">
        <f t="shared" ca="1" si="1661"/>
        <v>0</v>
      </c>
      <c r="JF224" s="19">
        <f t="shared" ca="1" si="1661"/>
        <v>0</v>
      </c>
      <c r="JG224" s="19">
        <f t="shared" ca="1" si="1661"/>
        <v>1</v>
      </c>
      <c r="JH224" s="19">
        <f t="shared" ca="1" si="1661"/>
        <v>0</v>
      </c>
      <c r="JI224" s="19">
        <f t="shared" ca="1" si="1661"/>
        <v>1</v>
      </c>
      <c r="JJ224" s="9"/>
      <c r="JK224" s="5" t="b">
        <f t="shared" ca="1" si="1662"/>
        <v>0</v>
      </c>
      <c r="JL224" s="477" t="b">
        <v>1</v>
      </c>
      <c r="JM224" s="477">
        <v>12</v>
      </c>
      <c r="JN224" s="5" t="b">
        <f t="shared" si="1663"/>
        <v>0</v>
      </c>
      <c r="JO224" s="5" t="b">
        <f t="shared" si="1663"/>
        <v>0</v>
      </c>
      <c r="JP224" s="5" t="b">
        <f t="shared" si="1663"/>
        <v>1</v>
      </c>
      <c r="JQ224" s="144">
        <f t="shared" si="1664"/>
        <v>1</v>
      </c>
      <c r="JR224" s="144">
        <f t="shared" si="1664"/>
        <v>1</v>
      </c>
      <c r="JS224" s="5" t="b">
        <f t="shared" si="1665"/>
        <v>0</v>
      </c>
      <c r="JT224" s="5" t="b">
        <f t="shared" si="1665"/>
        <v>1</v>
      </c>
      <c r="JU224" s="5" t="b">
        <f t="shared" si="1665"/>
        <v>1</v>
      </c>
      <c r="JV224" s="5" t="b">
        <f t="shared" si="1665"/>
        <v>0</v>
      </c>
      <c r="JW224" s="5">
        <f t="shared" si="1666"/>
        <v>1</v>
      </c>
      <c r="JX224" s="5">
        <f t="shared" si="1666"/>
        <v>0</v>
      </c>
      <c r="JY224" s="5" t="b">
        <f t="shared" si="1667"/>
        <v>0</v>
      </c>
      <c r="JZ224" s="5" t="str" cm="1">
        <f t="array" aca="1" ref="JZ224" ca="1">IF(OR(KA224:KH224&lt;&gt;"-"),TRUE,"-")</f>
        <v>-</v>
      </c>
      <c r="KA224" s="19" t="str">
        <f t="shared" ca="1" si="1668"/>
        <v>-</v>
      </c>
      <c r="KB224" s="19" t="str">
        <f t="shared" ca="1" si="1668"/>
        <v>-</v>
      </c>
      <c r="KC224" s="19" t="str">
        <f t="shared" ca="1" si="1668"/>
        <v>-</v>
      </c>
      <c r="KD224" s="19" t="str">
        <f t="shared" ca="1" si="1668"/>
        <v>-</v>
      </c>
      <c r="KE224" s="19" t="str">
        <f t="shared" ca="1" si="1668"/>
        <v>-</v>
      </c>
      <c r="KF224" s="19" t="str">
        <f t="shared" ca="1" si="1668"/>
        <v>-</v>
      </c>
      <c r="KG224" s="19" t="str">
        <f t="shared" ca="1" si="1668"/>
        <v>-</v>
      </c>
      <c r="KH224" s="19" t="str">
        <f t="shared" ca="1" si="1668"/>
        <v>-</v>
      </c>
      <c r="KI224" s="5" t="b">
        <f t="array" aca="1" ref="KI224" ca="1">IF(OR(KJ224:KP224&lt;&gt;"-"),TRUE,"-")</f>
        <v>1</v>
      </c>
      <c r="KJ224" s="19">
        <f t="shared" ca="1" si="1669"/>
        <v>0</v>
      </c>
      <c r="KK224" s="19" t="str">
        <f t="shared" ca="1" si="1669"/>
        <v>-</v>
      </c>
      <c r="KL224" s="19">
        <f t="shared" ca="1" si="1669"/>
        <v>999999</v>
      </c>
      <c r="KM224" s="19">
        <f t="shared" ca="1" si="1669"/>
        <v>999999</v>
      </c>
      <c r="KN224" s="19">
        <f t="shared" ca="1" si="1669"/>
        <v>999999</v>
      </c>
      <c r="KO224" s="19">
        <f t="shared" ca="1" si="1669"/>
        <v>999999</v>
      </c>
      <c r="KP224" s="19">
        <f t="shared" ca="1" si="1669"/>
        <v>999999</v>
      </c>
      <c r="KQ224" s="19" t="str">
        <f t="shared" ca="1" si="1669"/>
        <v>-</v>
      </c>
      <c r="KR224" s="19" t="str">
        <f ca="1">OFFSET(KR$5,$B224,0)</f>
        <v>-</v>
      </c>
      <c r="KS224" s="19" t="str">
        <f ca="1">OFFSET(KS$5,$B224,0)</f>
        <v>-</v>
      </c>
      <c r="KT224" s="19" t="b">
        <f t="shared" ca="1" si="1670"/>
        <v>1</v>
      </c>
      <c r="KU224" s="19">
        <f t="shared" ca="1" si="1670"/>
        <v>0</v>
      </c>
      <c r="KV224" s="5" t="str">
        <f t="shared" si="1671"/>
        <v>-</v>
      </c>
      <c r="KW224" s="5" t="str">
        <f t="shared" si="1671"/>
        <v>-</v>
      </c>
      <c r="KX224" s="5" t="str">
        <f t="shared" si="1671"/>
        <v>-</v>
      </c>
      <c r="KY224" s="5" t="str">
        <f t="shared" si="1671"/>
        <v>-</v>
      </c>
      <c r="KZ224" s="19" t="str">
        <f t="shared" ca="1" si="1672"/>
        <v>-</v>
      </c>
      <c r="LA224" s="19" t="str">
        <f t="shared" ca="1" si="1672"/>
        <v>-</v>
      </c>
      <c r="LB224" s="19" t="str">
        <f t="shared" ca="1" si="1672"/>
        <v>-</v>
      </c>
      <c r="LC224" s="19" t="str">
        <f t="shared" ca="1" si="1672"/>
        <v>-</v>
      </c>
      <c r="LD224" s="19" t="str">
        <f t="shared" ca="1" si="1672"/>
        <v>-</v>
      </c>
      <c r="LE224" s="19" t="str">
        <f t="shared" ca="1" si="1672"/>
        <v>-</v>
      </c>
      <c r="LF224" s="19" t="str">
        <f t="shared" ca="1" si="1672"/>
        <v>-</v>
      </c>
      <c r="LG224" s="5" t="str">
        <f t="shared" si="1673"/>
        <v>-</v>
      </c>
      <c r="LH224" s="5">
        <f t="shared" si="1673"/>
        <v>500</v>
      </c>
      <c r="LI224" s="5">
        <f t="shared" si="1673"/>
        <v>500</v>
      </c>
      <c r="LJ224" s="5" t="str">
        <f t="shared" si="1673"/>
        <v>-</v>
      </c>
      <c r="LK224" s="5" t="str" cm="1">
        <f t="array" ref="LK224">INDEX(i.meatgrid,$Q224,LK$7)</f>
        <v>-</v>
      </c>
      <c r="LL224" s="5" t="str">
        <f t="shared" si="1673"/>
        <v>-</v>
      </c>
      <c r="LM224" s="5">
        <f t="shared" si="1674"/>
        <v>1</v>
      </c>
      <c r="LN224" s="9"/>
      <c r="LO224" s="19">
        <f t="shared" ca="1" si="1672"/>
        <v>70</v>
      </c>
      <c r="LP224" s="19">
        <f t="shared" ca="1" si="1675"/>
        <v>50</v>
      </c>
      <c r="LQ224" s="19">
        <f t="shared" ca="1" si="1675"/>
        <v>80</v>
      </c>
      <c r="LR224" s="19">
        <f t="shared" ca="1" si="1675"/>
        <v>50</v>
      </c>
      <c r="LS224" s="5" t="b" cm="1">
        <f t="array" ref="LS224">INDEX(i.meatgrid,$Q224,LS$7)</f>
        <v>1</v>
      </c>
      <c r="LT224" s="5" t="b" cm="1">
        <f t="array" ref="LT224">INDEX(i.meatgrid,$Q224,LT$7)</f>
        <v>0</v>
      </c>
      <c r="LU224" s="5" t="str" cm="1">
        <f t="array" ref="LU224">INDEX(i.meatgrid,$Q224,LU$7)</f>
        <v>-</v>
      </c>
      <c r="LV224" s="5" t="str" cm="1">
        <f t="array" ref="LV224">INDEX(i.meatgrid,$Q224,LV$7)</f>
        <v>-</v>
      </c>
      <c r="LW224" s="5">
        <f t="shared" si="1676"/>
        <v>1</v>
      </c>
      <c r="LX224" s="5">
        <f t="shared" si="1677"/>
        <v>1</v>
      </c>
      <c r="LY224" s="5" cm="1">
        <f t="array" ref="LY224">INDEX(i.meatgrid,$Q224,LY$7)</f>
        <v>1</v>
      </c>
      <c r="LZ224" s="5" cm="1">
        <f t="array" ref="LZ224">INDEX(i.meatgrid,$Q224,LZ$7)</f>
        <v>1</v>
      </c>
      <c r="MA224" s="5" cm="1">
        <f t="array" ref="MA224">INDEX(i.meatgrid,$Q224,MA$7)</f>
        <v>1</v>
      </c>
      <c r="MB224" s="5" cm="1">
        <f t="array" ref="MB224">INDEX(i.meatgrid,$Q224,MB$7)</f>
        <v>0</v>
      </c>
      <c r="MC224" s="5" cm="1">
        <f t="array" ref="MC224">INDEX(i.meatgrid,$Q224,MC$7)</f>
        <v>0</v>
      </c>
      <c r="MD224" s="5" cm="1">
        <f t="array" ref="MD224">INDEX(i.meatgrid,$Q224,MD$7)</f>
        <v>1</v>
      </c>
      <c r="ME224" s="5" cm="1">
        <f t="array" ref="ME224">INDEX(i.meatgrid,$Q224,ME$7)</f>
        <v>1</v>
      </c>
      <c r="MF224" s="5" cm="1">
        <f t="array" ref="MF224">INDEX(i.meatgrid,$Q224,MF$7)</f>
        <v>1</v>
      </c>
      <c r="MG224" s="5">
        <f t="shared" si="1678"/>
        <v>1</v>
      </c>
      <c r="MH224" s="9"/>
      <c r="MI224" s="19" t="b">
        <f t="shared" ca="1" si="1679"/>
        <v>0</v>
      </c>
      <c r="MJ224" s="19" t="b">
        <f t="shared" ca="1" si="1679"/>
        <v>0</v>
      </c>
      <c r="MK224" s="19">
        <f t="shared" ca="1" si="1679"/>
        <v>1</v>
      </c>
      <c r="ML224" s="19">
        <f t="shared" ca="1" si="1679"/>
        <v>0.75</v>
      </c>
      <c r="MM224" s="19">
        <f t="shared" ca="1" si="1679"/>
        <v>0.75</v>
      </c>
      <c r="MN224" s="19">
        <f t="shared" ca="1" si="1679"/>
        <v>0.8</v>
      </c>
      <c r="MO224" s="19">
        <f t="shared" ca="1" si="1679"/>
        <v>0.82499999999999996</v>
      </c>
      <c r="MP224" s="19">
        <f t="shared" ca="1" si="1679"/>
        <v>0.875</v>
      </c>
      <c r="MQ224" s="19">
        <f t="shared" ca="1" si="1679"/>
        <v>0.9</v>
      </c>
      <c r="MR224" s="19">
        <f t="shared" ca="1" si="1679"/>
        <v>1</v>
      </c>
      <c r="MS224" s="19">
        <f t="shared" ca="1" si="1679"/>
        <v>0.875</v>
      </c>
      <c r="MT224" s="19" t="b">
        <f t="shared" ca="1" si="1679"/>
        <v>1</v>
      </c>
      <c r="MU224" s="19">
        <f t="shared" ca="1" si="1679"/>
        <v>74.989999999999995</v>
      </c>
      <c r="MV224" s="19" t="str">
        <f t="shared" ca="1" si="1679"/>
        <v>-</v>
      </c>
      <c r="MW224" s="19" t="str">
        <f t="shared" ca="1" si="1679"/>
        <v>-</v>
      </c>
      <c r="MX224" s="19" t="str">
        <f t="shared" ca="1" si="1679"/>
        <v>-</v>
      </c>
      <c r="MY224" s="19" t="str">
        <f t="shared" ca="1" si="1680"/>
        <v>-</v>
      </c>
      <c r="MZ224" s="19" t="str">
        <f t="shared" ca="1" si="1680"/>
        <v>-</v>
      </c>
      <c r="NA224" s="19" t="str">
        <f t="shared" ca="1" si="1680"/>
        <v>-</v>
      </c>
      <c r="NB224" s="19" t="str">
        <f t="shared" ca="1" si="1680"/>
        <v>-</v>
      </c>
      <c r="NC224" s="19">
        <f t="shared" ca="1" si="1680"/>
        <v>36.99</v>
      </c>
      <c r="ND224" s="19">
        <f t="shared" ca="1" si="1680"/>
        <v>36.99</v>
      </c>
      <c r="NE224" s="19" t="str">
        <f t="shared" ca="1" si="1680"/>
        <v>-</v>
      </c>
      <c r="NF224" s="19" t="str">
        <f t="shared" ca="1" si="1680"/>
        <v>-</v>
      </c>
      <c r="NG224" s="19" t="str">
        <f t="shared" ca="1" si="1680"/>
        <v>-</v>
      </c>
      <c r="NH224" s="19" t="str">
        <f t="shared" ca="1" si="1680"/>
        <v>-</v>
      </c>
      <c r="NI224" s="19" t="str">
        <f t="shared" ca="1" si="1680"/>
        <v>-</v>
      </c>
      <c r="NJ224" s="19">
        <f t="shared" ca="1" si="1680"/>
        <v>49.99</v>
      </c>
      <c r="NK224" s="19">
        <f t="shared" ca="1" si="1680"/>
        <v>49.99</v>
      </c>
      <c r="NL224" s="19">
        <f t="shared" ca="1" si="1680"/>
        <v>49.99</v>
      </c>
      <c r="NM224" s="19">
        <f t="shared" ca="1" si="1680"/>
        <v>49.99</v>
      </c>
      <c r="NN224" s="19">
        <f t="shared" ca="1" si="1680"/>
        <v>49.99</v>
      </c>
      <c r="NO224" s="19">
        <f t="shared" ca="1" si="1680"/>
        <v>49.99</v>
      </c>
      <c r="NP224" s="19">
        <f t="shared" ca="1" si="1680"/>
        <v>49.99</v>
      </c>
      <c r="NQ224" s="19">
        <f t="shared" ca="1" si="1680"/>
        <v>49.99</v>
      </c>
      <c r="NR224" s="19">
        <f t="shared" ca="1" si="1680"/>
        <v>412.99</v>
      </c>
      <c r="NS224" s="19">
        <f t="shared" ca="1" si="1680"/>
        <v>412.99</v>
      </c>
      <c r="NT224" s="19" t="str">
        <f t="shared" ca="1" si="1680"/>
        <v>-</v>
      </c>
      <c r="NU224" s="19" t="str">
        <f t="shared" ca="1" si="1680"/>
        <v>-</v>
      </c>
      <c r="NV224" s="19" t="str">
        <f t="shared" ca="1" si="1680"/>
        <v>-</v>
      </c>
      <c r="NW224" s="19" t="str">
        <f t="shared" ca="1" si="1680"/>
        <v>-</v>
      </c>
      <c r="NX224" s="19" t="str">
        <f t="shared" ca="1" si="1680"/>
        <v>-</v>
      </c>
      <c r="NY224" s="19">
        <f t="shared" ca="1" si="1680"/>
        <v>6.8900000000000006</v>
      </c>
      <c r="NZ224" s="19">
        <f t="shared" ca="1" si="1680"/>
        <v>6.8900000000000006</v>
      </c>
      <c r="OA224" s="19">
        <f t="shared" ca="1" si="1680"/>
        <v>6.8900000000000006</v>
      </c>
      <c r="OB224" s="19">
        <f t="shared" ca="1" si="1680"/>
        <v>6.8900000000000006</v>
      </c>
      <c r="OC224" s="19">
        <f t="shared" ca="1" si="1680"/>
        <v>6.8900000000000006</v>
      </c>
      <c r="OD224" s="19">
        <f t="shared" ca="1" si="1680"/>
        <v>6.8900000000000006</v>
      </c>
      <c r="OE224" s="19">
        <f t="shared" ca="1" si="1680"/>
        <v>6.8900000000000006</v>
      </c>
      <c r="OF224" s="19">
        <f t="shared" ca="1" si="1680"/>
        <v>6.8900000000000006</v>
      </c>
      <c r="OG224" s="19">
        <f t="shared" ca="1" si="1680"/>
        <v>346.99</v>
      </c>
      <c r="OH224" s="19">
        <f t="shared" ca="1" si="1680"/>
        <v>346.99</v>
      </c>
      <c r="OI224" s="19" t="str">
        <f t="shared" ca="1" si="1680"/>
        <v>-</v>
      </c>
      <c r="OJ224" s="19" t="str">
        <f t="shared" ca="1" si="1680"/>
        <v>-</v>
      </c>
      <c r="OK224" s="19" t="str">
        <f t="shared" ca="1" si="1680"/>
        <v>-</v>
      </c>
      <c r="OL224" s="19" t="str">
        <f t="shared" ca="1" si="1680"/>
        <v>-</v>
      </c>
      <c r="OM224" s="19" t="str">
        <f t="shared" ca="1" si="1680"/>
        <v>-</v>
      </c>
      <c r="ON224" s="19">
        <f t="shared" ca="1" si="1680"/>
        <v>0</v>
      </c>
      <c r="OO224" s="24">
        <v>0</v>
      </c>
    </row>
    <row r="225" spans="1:405" outlineLevel="1">
      <c r="A225" s="21">
        <f t="shared" si="158"/>
        <v>220</v>
      </c>
      <c r="B225" s="21">
        <f t="shared" ref="B225:B227" si="1686">$A$24</f>
        <v>19</v>
      </c>
      <c r="C225">
        <v>112</v>
      </c>
      <c r="D225" s="144" t="str">
        <f t="shared" ca="1" si="1626"/>
        <v>GSM</v>
      </c>
      <c r="E225" t="b">
        <v>0</v>
      </c>
      <c r="F225" t="b">
        <v>0</v>
      </c>
      <c r="G225" t="b">
        <f t="shared" ref="G225:G227" si="1687">E225</f>
        <v>0</v>
      </c>
      <c r="H225" s="237">
        <f t="shared" ref="H225:Q227" ca="1" si="1688">OFFSET(H225,-1,0)</f>
        <v>2</v>
      </c>
      <c r="I225" s="237">
        <f t="shared" ca="1" si="1688"/>
        <v>1</v>
      </c>
      <c r="J225" s="237" t="str">
        <f t="shared" ca="1" si="1688"/>
        <v/>
      </c>
      <c r="K225" s="237">
        <f t="shared" ca="1" si="1688"/>
        <v>2</v>
      </c>
      <c r="L225" s="237">
        <f t="shared" ca="1" si="1688"/>
        <v>2</v>
      </c>
      <c r="M225" s="237">
        <f t="shared" ca="1" si="1688"/>
        <v>2</v>
      </c>
      <c r="N225" s="237">
        <f t="shared" ca="1" si="1688"/>
        <v>3</v>
      </c>
      <c r="O225" s="237">
        <f t="shared" ca="1" si="1688"/>
        <v>1</v>
      </c>
      <c r="P225" s="237">
        <f t="shared" ca="1" si="1688"/>
        <v>1</v>
      </c>
      <c r="Q225" s="237">
        <f t="shared" ca="1" si="1688"/>
        <v>3</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27"/>
        <v>2</v>
      </c>
      <c r="AH225" s="5">
        <f t="shared" ca="1" si="1627"/>
        <v>0</v>
      </c>
      <c r="AI225" s="5">
        <f t="shared" ca="1" si="1628"/>
        <v>1</v>
      </c>
      <c r="AJ225" s="218"/>
      <c r="AK225" s="218"/>
      <c r="AL225" s="366" t="str">
        <f ca="1">TEXT(LEFT(OFFSET(AL225,-1,0),5)+1,"00000")&amp;MID(OFFSET(AL225,-1,0),6,FIND(" ",OFFSET(AL225,-1,0),7)-5)
&amp; $D225           &amp; " Day"&amp;INDEX(i.DOY,$N225,1)              &amp; IF($IG225=0," FWM","")&amp;IF($IG225=1," MWM","")&amp;IF($IG225=5," Mat","")&amp;IF($IH225=TRUE,"&amp;BBT","    ")
&amp;INDEX(DataMaster!$B$98:$B$104,$Q225,0)    &amp;IF(JL225," SR"&amp;JM225,"")&amp; " WP"&amp;TEXT($LW225*100,"000p")           &amp; " MP"&amp;TEXT($LX225*100,"000p")           &amp; " GP"&amp;TEXT($MG225*100,"000p")
&amp; " (F"&amp;3+COUNTIF($CV225:$CY225,TRUE)&amp;3&amp;"N"&amp;$DM225&amp;$DN225&amp;")"</f>
        <v>00006 DSP_export_lw GSM Day204 MWM    No export WP100p MP100p GP100p (F33N11)</v>
      </c>
      <c r="AM225" s="9" t="str">
        <f ca="1">IF(COUNTIF(AL$5:AL225,AL225)=1,"-","Dup")</f>
        <v>-</v>
      </c>
      <c r="AN225" s="9"/>
      <c r="AO225" s="12" t="b">
        <v>1</v>
      </c>
      <c r="AP225" s="12" t="b">
        <v>1</v>
      </c>
      <c r="AQ225" s="12" t="b">
        <v>1</v>
      </c>
      <c r="AR225" s="12" t="b">
        <v>1</v>
      </c>
      <c r="AS225" s="12" t="b">
        <v>1</v>
      </c>
      <c r="AT225" s="12" t="b">
        <v>1</v>
      </c>
      <c r="AU225" s="12" t="b">
        <v>1</v>
      </c>
      <c r="AV225" s="12" t="b">
        <v>1</v>
      </c>
      <c r="AW225" s="9"/>
      <c r="AX225" s="5" t="b">
        <f t="shared" ca="1" si="1629"/>
        <v>0</v>
      </c>
      <c r="AY225" s="5" t="str">
        <f t="shared" ca="1" si="1629"/>
        <v>-</v>
      </c>
      <c r="AZ225" s="5" t="b">
        <f t="shared" ca="1" si="1629"/>
        <v>0</v>
      </c>
      <c r="BA225" s="5" t="b">
        <f t="shared" ca="1" si="1629"/>
        <v>1</v>
      </c>
      <c r="BB225" s="5" t="b">
        <f t="shared" ca="1" si="1629"/>
        <v>1</v>
      </c>
      <c r="BC225" s="144">
        <f t="shared" ca="1" si="1629"/>
        <v>0</v>
      </c>
      <c r="BD225" s="19" t="b">
        <f t="shared" ca="1" si="1630"/>
        <v>1</v>
      </c>
      <c r="BE225" s="9"/>
      <c r="BF225" s="5" t="str">
        <f t="shared" ca="1" si="1631"/>
        <v>-</v>
      </c>
      <c r="BG225" s="19" t="str">
        <f t="shared" ca="1" si="1632"/>
        <v>-</v>
      </c>
      <c r="BH225" s="19" t="str">
        <f t="shared" ca="1" si="1632"/>
        <v>-</v>
      </c>
      <c r="BI225" s="19" t="str">
        <f t="shared" ca="1" si="1632"/>
        <v>-</v>
      </c>
      <c r="BJ225" s="5" t="str">
        <f t="shared" ca="1" si="1633"/>
        <v>-</v>
      </c>
      <c r="BK225" s="19" t="str">
        <f t="shared" ca="1" si="1634"/>
        <v>-</v>
      </c>
      <c r="BL225" s="5" t="str">
        <f t="shared" ca="1" si="1635"/>
        <v>-</v>
      </c>
      <c r="BM225" s="19" t="str">
        <f t="shared" ca="1" si="1636"/>
        <v>-</v>
      </c>
      <c r="BN225" s="19" t="str">
        <f t="shared" ca="1" si="1636"/>
        <v>-</v>
      </c>
      <c r="BO225" s="19" t="str">
        <f t="shared" ca="1" si="1636"/>
        <v>-</v>
      </c>
      <c r="BP225" s="5" t="str">
        <f t="shared" ca="1" si="1637"/>
        <v>-</v>
      </c>
      <c r="BQ225" s="9"/>
      <c r="BR225" s="5" t="b">
        <f t="shared" ca="1" si="1638"/>
        <v>0</v>
      </c>
      <c r="BS225" s="5" t="str">
        <f t="shared" ca="1" si="1639"/>
        <v>-</v>
      </c>
      <c r="BT225" s="5" t="str">
        <f t="shared" ca="1" si="1640"/>
        <v>-</v>
      </c>
      <c r="BU225" s="5" t="str">
        <f t="shared" ca="1" si="1640"/>
        <v>-</v>
      </c>
      <c r="BV225" s="5" t="str">
        <f t="shared" ca="1" si="1640"/>
        <v>-</v>
      </c>
      <c r="BW225" s="5" t="str">
        <f t="shared" ca="1" si="1640"/>
        <v>-</v>
      </c>
      <c r="BX225" s="5" t="str">
        <f t="shared" ca="1" si="1640"/>
        <v>-</v>
      </c>
      <c r="BY225" s="5" t="str">
        <f t="shared" ca="1" si="1640"/>
        <v>-</v>
      </c>
      <c r="BZ225" s="5" t="str">
        <f t="shared" ca="1" si="1640"/>
        <v>-</v>
      </c>
      <c r="CA225" s="5" t="str">
        <f t="shared" ca="1" si="1640"/>
        <v>-</v>
      </c>
      <c r="CB225" s="9"/>
      <c r="CC225" s="237" t="b">
        <f t="shared" ref="CC225:CE227" ca="1" si="1689">OFFSET(CC225,-1,0)</f>
        <v>1</v>
      </c>
      <c r="CD225" s="237" t="b">
        <f t="shared" ca="1" si="1689"/>
        <v>1</v>
      </c>
      <c r="CE225" s="237" t="b">
        <f t="shared" ca="1" si="1689"/>
        <v>1</v>
      </c>
      <c r="CF225" s="12">
        <v>2232105</v>
      </c>
      <c r="CG225" s="144" t="b">
        <f t="shared" ref="CG225:CG227" ca="1" si="1690">NOT(CE225)</f>
        <v>0</v>
      </c>
      <c r="CH225" s="12" t="s">
        <v>34</v>
      </c>
      <c r="CI225" s="19" t="str">
        <f t="shared" ca="1" si="1641"/>
        <v>-</v>
      </c>
      <c r="CJ225" s="19" t="str">
        <f t="shared" ca="1" si="1641"/>
        <v>-</v>
      </c>
      <c r="CK225" s="19" t="str">
        <f t="shared" ca="1" si="1641"/>
        <v>-</v>
      </c>
      <c r="CL225" s="19">
        <f t="shared" ca="1" si="1641"/>
        <v>1</v>
      </c>
      <c r="CM225" s="19">
        <f t="shared" ca="1" si="1641"/>
        <v>1</v>
      </c>
      <c r="CN225" s="9"/>
      <c r="CO225" s="444">
        <f t="shared" ca="1" si="1642"/>
        <v>652</v>
      </c>
      <c r="CP225" s="444">
        <f t="shared" ca="1" si="1642"/>
        <v>686</v>
      </c>
      <c r="CQ225" s="444">
        <f t="shared" ca="1" si="1642"/>
        <v>721</v>
      </c>
      <c r="CR225" s="152">
        <f t="shared" ca="1" si="1643"/>
        <v>378</v>
      </c>
      <c r="CS225" s="152">
        <f t="shared" ca="1" si="1643"/>
        <v>413</v>
      </c>
      <c r="CT225" s="152">
        <f t="shared" ca="1" si="1643"/>
        <v>448</v>
      </c>
      <c r="CU225" s="19" t="str">
        <f t="shared" ca="1" si="1644"/>
        <v>-</v>
      </c>
      <c r="CV225" s="19" t="str">
        <f t="shared" ca="1" si="1644"/>
        <v>-</v>
      </c>
      <c r="CW225" s="19" t="str">
        <f t="shared" ca="1" si="1644"/>
        <v>-</v>
      </c>
      <c r="CX225" s="19" t="str">
        <f t="shared" ca="1" si="1644"/>
        <v>-</v>
      </c>
      <c r="CY225" s="19" t="str">
        <f t="shared" ca="1" si="1644"/>
        <v>-</v>
      </c>
      <c r="CZ225" s="19" t="b">
        <f t="shared" ca="1" si="1644"/>
        <v>1</v>
      </c>
      <c r="DA225" s="19">
        <f t="shared" ca="1" si="1644"/>
        <v>0</v>
      </c>
      <c r="DB225" s="19">
        <f t="shared" ca="1" si="1644"/>
        <v>0</v>
      </c>
      <c r="DC225" s="19">
        <f t="shared" ca="1" si="1644"/>
        <v>0</v>
      </c>
      <c r="DD225" s="19">
        <f t="shared" ca="1" si="1644"/>
        <v>0</v>
      </c>
      <c r="DE225" s="19">
        <f t="shared" ca="1" si="1644"/>
        <v>0</v>
      </c>
      <c r="DF225" s="19">
        <f t="shared" ca="1" si="1644"/>
        <v>0</v>
      </c>
      <c r="DG225" s="19">
        <f t="shared" ca="1" si="1644"/>
        <v>0</v>
      </c>
      <c r="DH225" s="19">
        <f t="shared" ca="1" si="1644"/>
        <v>0</v>
      </c>
      <c r="DI225" s="19">
        <f t="shared" ca="1" si="1644"/>
        <v>0</v>
      </c>
      <c r="DJ225" s="19">
        <f t="shared" ca="1" si="1644"/>
        <v>0</v>
      </c>
      <c r="DK225" s="19">
        <f t="shared" ca="1" si="1645"/>
        <v>0</v>
      </c>
      <c r="DL225" s="19">
        <f t="shared" ca="1" si="1645"/>
        <v>0</v>
      </c>
      <c r="DM225" s="19">
        <f t="shared" ca="1" si="1645"/>
        <v>1</v>
      </c>
      <c r="DN225" s="19">
        <f t="shared" ca="1" si="1645"/>
        <v>1</v>
      </c>
      <c r="DO225" s="19">
        <f t="shared" ca="1" si="1645"/>
        <v>0</v>
      </c>
      <c r="DP225" s="19" t="str">
        <f t="shared" ca="1" si="1645"/>
        <v>-</v>
      </c>
      <c r="DQ225" s="19" t="str">
        <f t="shared" ca="1" si="1645"/>
        <v>-</v>
      </c>
      <c r="DR225" s="19" t="str">
        <f t="shared" ca="1" si="1645"/>
        <v>-</v>
      </c>
      <c r="DS225" s="19" t="str">
        <f t="shared" ca="1" si="1645"/>
        <v>-</v>
      </c>
      <c r="DT225" s="19" t="str">
        <f t="shared" ca="1" si="1645"/>
        <v>-</v>
      </c>
      <c r="DU225" s="19">
        <f t="shared" ca="1" si="1645"/>
        <v>0</v>
      </c>
      <c r="DV225" s="19" t="str">
        <f t="shared" ca="1" si="1645"/>
        <v>-</v>
      </c>
      <c r="DW225" s="19" t="str">
        <f t="shared" ca="1" si="1645"/>
        <v>-</v>
      </c>
      <c r="DX225" s="19" t="str">
        <f t="shared" ca="1" si="1645"/>
        <v>-</v>
      </c>
      <c r="DY225" s="19" t="str">
        <f t="shared" ca="1" si="1645"/>
        <v>-</v>
      </c>
      <c r="DZ225" s="19" t="str">
        <f t="shared" ca="1" si="1645"/>
        <v>-</v>
      </c>
      <c r="EA225" s="19" t="str">
        <f t="shared" ca="1" si="1645"/>
        <v>-</v>
      </c>
      <c r="EB225" s="19" t="str">
        <f t="shared" ca="1" si="1645"/>
        <v>-</v>
      </c>
      <c r="EC225" s="19" t="str">
        <f t="shared" ca="1" si="1645"/>
        <v>-</v>
      </c>
      <c r="ED225" s="19">
        <f t="shared" ca="1" si="1645"/>
        <v>0</v>
      </c>
      <c r="EE225" s="444">
        <f t="shared" ca="1" si="1646"/>
        <v>0</v>
      </c>
      <c r="EF225" s="444">
        <f t="shared" ca="1" si="1646"/>
        <v>0</v>
      </c>
      <c r="EG225" s="124">
        <f t="shared" ca="1" si="1647"/>
        <v>0</v>
      </c>
      <c r="EH225" s="124">
        <f t="shared" ca="1" si="1647"/>
        <v>0</v>
      </c>
      <c r="EI225" s="124">
        <f t="shared" ca="1" si="1647"/>
        <v>0</v>
      </c>
      <c r="EJ225" s="124">
        <f t="shared" ca="1" si="1647"/>
        <v>0</v>
      </c>
      <c r="EK225" s="124">
        <f t="shared" ca="1" si="1647"/>
        <v>0</v>
      </c>
      <c r="EL225" s="124">
        <f t="shared" ca="1" si="1647"/>
        <v>0</v>
      </c>
      <c r="EM225" s="124">
        <f t="shared" ca="1" si="1647"/>
        <v>0</v>
      </c>
      <c r="EN225" s="124">
        <f t="shared" ca="1" si="1647"/>
        <v>0</v>
      </c>
      <c r="EO225" s="124">
        <f t="shared" ca="1" si="1647"/>
        <v>0</v>
      </c>
      <c r="EP225" s="124">
        <f t="shared" ca="1" si="1647"/>
        <v>0</v>
      </c>
      <c r="EQ225" s="124">
        <f t="shared" ca="1" si="1647"/>
        <v>0</v>
      </c>
      <c r="ER225" s="124">
        <f t="shared" ca="1" si="1647"/>
        <v>0</v>
      </c>
      <c r="ES225" s="124">
        <f t="shared" ca="1" si="1647"/>
        <v>0</v>
      </c>
      <c r="ET225" s="124">
        <f t="shared" ca="1" si="1647"/>
        <v>0</v>
      </c>
      <c r="EU225" s="124">
        <f t="shared" ca="1" si="1647"/>
        <v>0</v>
      </c>
      <c r="EV225" s="124">
        <f t="shared" ca="1" si="1647"/>
        <v>0</v>
      </c>
      <c r="EW225" s="124">
        <f t="shared" ca="1" si="1648"/>
        <v>0</v>
      </c>
      <c r="EX225" s="124">
        <f t="shared" ca="1" si="1648"/>
        <v>0</v>
      </c>
      <c r="EY225" s="554">
        <f t="shared" ca="1" si="1649"/>
        <v>0</v>
      </c>
      <c r="EZ225" s="554">
        <f t="shared" ca="1" si="1649"/>
        <v>0</v>
      </c>
      <c r="FA225" s="554">
        <f t="shared" ca="1" si="1649"/>
        <v>0</v>
      </c>
      <c r="FB225" s="125">
        <f t="shared" ca="1" si="1649"/>
        <v>0</v>
      </c>
      <c r="FC225" s="125">
        <f t="shared" ca="1" si="1649"/>
        <v>0</v>
      </c>
      <c r="FD225" s="125">
        <f t="shared" ca="1" si="1649"/>
        <v>0</v>
      </c>
      <c r="FE225" s="125">
        <f t="shared" ca="1" si="1649"/>
        <v>0</v>
      </c>
      <c r="FF225" s="125">
        <f t="shared" ca="1" si="1649"/>
        <v>0</v>
      </c>
      <c r="FG225" s="125">
        <f t="shared" ca="1" si="1649"/>
        <v>0</v>
      </c>
      <c r="FH225" s="125">
        <f t="shared" ca="1" si="1649"/>
        <v>0</v>
      </c>
      <c r="FI225" s="125">
        <f t="shared" ca="1" si="1649"/>
        <v>0</v>
      </c>
      <c r="FJ225" s="125">
        <f t="shared" ca="1" si="1649"/>
        <v>0</v>
      </c>
      <c r="FK225" s="125">
        <f t="shared" ca="1" si="1649"/>
        <v>0</v>
      </c>
      <c r="FL225" s="125">
        <f t="shared" ca="1" si="1649"/>
        <v>0</v>
      </c>
      <c r="FM225" s="125">
        <f t="shared" ca="1" si="1649"/>
        <v>0</v>
      </c>
      <c r="FN225" s="125">
        <f t="shared" ca="1" si="1649"/>
        <v>0</v>
      </c>
      <c r="FO225" s="124">
        <f t="shared" ca="1" si="1650"/>
        <v>0</v>
      </c>
      <c r="FP225" s="124">
        <f t="shared" ca="1" si="1650"/>
        <v>0</v>
      </c>
      <c r="FQ225" s="124">
        <f t="shared" ca="1" si="1650"/>
        <v>0</v>
      </c>
      <c r="FR225" s="124">
        <f t="shared" ca="1" si="1650"/>
        <v>0</v>
      </c>
      <c r="FS225" s="124">
        <f t="shared" ca="1" si="1650"/>
        <v>0</v>
      </c>
      <c r="FT225" s="124">
        <f t="shared" ca="1" si="1650"/>
        <v>0</v>
      </c>
      <c r="FU225" s="124">
        <f t="shared" ca="1" si="1650"/>
        <v>0</v>
      </c>
      <c r="FV225" s="124">
        <f t="shared" ca="1" si="1650"/>
        <v>0</v>
      </c>
      <c r="FW225" s="124">
        <f t="shared" ca="1" si="1650"/>
        <v>0</v>
      </c>
      <c r="FX225" s="124">
        <f t="shared" ca="1" si="1650"/>
        <v>0</v>
      </c>
      <c r="FY225" s="124">
        <f t="shared" ca="1" si="1650"/>
        <v>0</v>
      </c>
      <c r="FZ225" s="124">
        <f t="shared" ca="1" si="1650"/>
        <v>0</v>
      </c>
      <c r="GA225" s="124">
        <f t="shared" ca="1" si="1650"/>
        <v>0</v>
      </c>
      <c r="GB225" s="124">
        <f t="shared" ca="1" si="1650"/>
        <v>0</v>
      </c>
      <c r="GC225" s="124">
        <f t="shared" ca="1" si="1650"/>
        <v>0</v>
      </c>
      <c r="GD225" s="124">
        <f t="shared" ca="1" si="1650"/>
        <v>0</v>
      </c>
      <c r="GE225" s="124">
        <f t="shared" ca="1" si="1651"/>
        <v>0</v>
      </c>
      <c r="GF225" s="124">
        <f t="shared" ca="1" si="1651"/>
        <v>0</v>
      </c>
      <c r="GG225" s="554">
        <f t="shared" ca="1" si="1652"/>
        <v>0</v>
      </c>
      <c r="GH225" s="554">
        <f t="shared" ca="1" si="1652"/>
        <v>0</v>
      </c>
      <c r="GI225" s="554">
        <f t="shared" ca="1" si="1652"/>
        <v>0</v>
      </c>
      <c r="GJ225" s="125">
        <f t="shared" ca="1" si="1653"/>
        <v>0</v>
      </c>
      <c r="GK225" s="125">
        <f t="shared" ca="1" si="1653"/>
        <v>0</v>
      </c>
      <c r="GL225" s="125">
        <f t="shared" ca="1" si="1653"/>
        <v>0</v>
      </c>
      <c r="GM225" s="125">
        <f t="shared" ca="1" si="1653"/>
        <v>0</v>
      </c>
      <c r="GN225" s="125">
        <f t="shared" ca="1" si="1653"/>
        <v>0</v>
      </c>
      <c r="GO225" s="125">
        <f t="shared" ca="1" si="1653"/>
        <v>0</v>
      </c>
      <c r="GP225" s="125">
        <f t="shared" ca="1" si="1653"/>
        <v>0</v>
      </c>
      <c r="GQ225" s="125">
        <f t="shared" ca="1" si="1653"/>
        <v>0</v>
      </c>
      <c r="GR225" s="125">
        <f t="shared" ca="1" si="1653"/>
        <v>0</v>
      </c>
      <c r="GS225" s="125">
        <f t="shared" ca="1" si="1653"/>
        <v>0</v>
      </c>
      <c r="GT225" s="125">
        <f t="shared" ca="1" si="1653"/>
        <v>0</v>
      </c>
      <c r="GU225" s="125">
        <f t="shared" ca="1" si="1653"/>
        <v>0</v>
      </c>
      <c r="GV225" s="125">
        <f t="shared" ca="1" si="1653"/>
        <v>0</v>
      </c>
      <c r="GW225" s="124">
        <f t="shared" ca="1" si="1654"/>
        <v>0</v>
      </c>
      <c r="GX225" s="124">
        <f t="shared" ca="1" si="1654"/>
        <v>0</v>
      </c>
      <c r="GY225" s="124">
        <f t="shared" ca="1" si="1654"/>
        <v>0</v>
      </c>
      <c r="GZ225" s="124">
        <f t="shared" ca="1" si="1654"/>
        <v>0</v>
      </c>
      <c r="HA225" s="124">
        <f t="shared" ca="1" si="1654"/>
        <v>0</v>
      </c>
      <c r="HB225" s="124">
        <f t="shared" ca="1" si="1654"/>
        <v>0</v>
      </c>
      <c r="HC225" s="124">
        <f t="shared" ca="1" si="1654"/>
        <v>0</v>
      </c>
      <c r="HD225" s="124">
        <f t="shared" ca="1" si="1654"/>
        <v>0</v>
      </c>
      <c r="HE225" s="124">
        <f t="shared" ca="1" si="1654"/>
        <v>0</v>
      </c>
      <c r="HF225" s="124">
        <f t="shared" ca="1" si="1654"/>
        <v>0</v>
      </c>
      <c r="HG225" s="124">
        <f t="shared" ca="1" si="1654"/>
        <v>0</v>
      </c>
      <c r="HH225" s="124">
        <f t="shared" ca="1" si="1654"/>
        <v>0</v>
      </c>
      <c r="HI225" s="124">
        <f t="shared" ca="1" si="1654"/>
        <v>0</v>
      </c>
      <c r="HJ225" s="124">
        <f t="shared" ca="1" si="1654"/>
        <v>0</v>
      </c>
      <c r="HK225" s="124">
        <f t="shared" ca="1" si="1654"/>
        <v>0</v>
      </c>
      <c r="HL225" s="124">
        <f t="shared" ca="1" si="1654"/>
        <v>0</v>
      </c>
      <c r="HM225" s="124">
        <f t="shared" ca="1" si="1655"/>
        <v>0</v>
      </c>
      <c r="HN225" s="124">
        <f t="shared" ca="1" si="1655"/>
        <v>0</v>
      </c>
      <c r="HO225" s="554">
        <f t="shared" ca="1" si="1656"/>
        <v>0</v>
      </c>
      <c r="HP225" s="554">
        <f t="shared" ca="1" si="1656"/>
        <v>0</v>
      </c>
      <c r="HQ225" s="554">
        <f t="shared" ca="1" si="1656"/>
        <v>0</v>
      </c>
      <c r="HR225" s="125">
        <f t="shared" ca="1" si="1657"/>
        <v>0</v>
      </c>
      <c r="HS225" s="125">
        <f t="shared" ca="1" si="1657"/>
        <v>0</v>
      </c>
      <c r="HT225" s="125">
        <f t="shared" ca="1" si="1657"/>
        <v>0</v>
      </c>
      <c r="HU225" s="125">
        <f t="shared" ca="1" si="1657"/>
        <v>0</v>
      </c>
      <c r="HV225" s="125">
        <f t="shared" ca="1" si="1657"/>
        <v>0</v>
      </c>
      <c r="HW225" s="125">
        <f t="shared" ca="1" si="1657"/>
        <v>0</v>
      </c>
      <c r="HX225" s="125">
        <f t="shared" ca="1" si="1657"/>
        <v>0</v>
      </c>
      <c r="HY225" s="125">
        <f t="shared" ca="1" si="1657"/>
        <v>0</v>
      </c>
      <c r="HZ225" s="125">
        <f t="shared" ca="1" si="1657"/>
        <v>0</v>
      </c>
      <c r="IA225" s="125">
        <f t="shared" ca="1" si="1657"/>
        <v>0</v>
      </c>
      <c r="IB225" s="125">
        <f t="shared" ca="1" si="1657"/>
        <v>0</v>
      </c>
      <c r="IC225" s="125">
        <f t="shared" ca="1" si="1657"/>
        <v>0</v>
      </c>
      <c r="ID225" s="125">
        <f t="shared" ca="1" si="1657"/>
        <v>0</v>
      </c>
      <c r="IE225" s="5">
        <f t="shared" ca="1" si="1658"/>
        <v>67</v>
      </c>
      <c r="IF225" s="9"/>
      <c r="IG225" s="5">
        <f t="shared" ca="1" si="1659"/>
        <v>1</v>
      </c>
      <c r="IH225" s="5" t="b">
        <f t="shared" ca="1" si="1659"/>
        <v>0</v>
      </c>
      <c r="II225" s="19">
        <f t="shared" ca="1" si="1660"/>
        <v>0</v>
      </c>
      <c r="IJ225" s="5">
        <f t="shared" ca="1" si="1659"/>
        <v>55</v>
      </c>
      <c r="IK225" s="5" cm="1">
        <f t="array" ref="IK225">INDEX(i.pi_yatf,$X225+1,IK$7)</f>
        <v>1</v>
      </c>
      <c r="IL225" s="19">
        <f t="shared" ca="1" si="1661"/>
        <v>0</v>
      </c>
      <c r="IM225" s="19">
        <f t="shared" ca="1" si="1661"/>
        <v>0</v>
      </c>
      <c r="IN225" s="19">
        <f t="shared" ca="1" si="1661"/>
        <v>0</v>
      </c>
      <c r="IO225" s="19">
        <f t="shared" ca="1" si="1661"/>
        <v>0</v>
      </c>
      <c r="IP225" s="19">
        <f t="shared" ca="1" si="1661"/>
        <v>0</v>
      </c>
      <c r="IQ225" s="19">
        <f t="shared" ca="1" si="1661"/>
        <v>0</v>
      </c>
      <c r="IR225" s="19">
        <f t="shared" ca="1" si="1661"/>
        <v>0</v>
      </c>
      <c r="IS225" s="19">
        <f t="shared" ca="1" si="1661"/>
        <v>0</v>
      </c>
      <c r="IT225" s="19">
        <f t="shared" ca="1" si="1661"/>
        <v>0</v>
      </c>
      <c r="IU225" s="19">
        <f t="shared" ca="1" si="1661"/>
        <v>0</v>
      </c>
      <c r="IV225" s="19">
        <f t="shared" ca="1" si="1661"/>
        <v>0</v>
      </c>
      <c r="IW225" s="19">
        <f t="shared" ca="1" si="1661"/>
        <v>0</v>
      </c>
      <c r="IX225" s="19">
        <f t="shared" ca="1" si="1661"/>
        <v>0</v>
      </c>
      <c r="IY225" s="19">
        <f t="shared" ca="1" si="1661"/>
        <v>0</v>
      </c>
      <c r="IZ225" s="19">
        <f t="shared" ca="1" si="1661"/>
        <v>0</v>
      </c>
      <c r="JA225" s="19">
        <f t="shared" ca="1" si="1661"/>
        <v>0</v>
      </c>
      <c r="JB225" s="19">
        <f t="shared" ca="1" si="1661"/>
        <v>0</v>
      </c>
      <c r="JC225" s="19">
        <f t="shared" ca="1" si="1661"/>
        <v>0</v>
      </c>
      <c r="JD225" s="19">
        <f t="shared" ca="1" si="1661"/>
        <v>0</v>
      </c>
      <c r="JE225" s="19">
        <f t="shared" ca="1" si="1661"/>
        <v>0</v>
      </c>
      <c r="JF225" s="19">
        <f t="shared" ca="1" si="1661"/>
        <v>0</v>
      </c>
      <c r="JG225" s="19">
        <f t="shared" ca="1" si="1661"/>
        <v>1</v>
      </c>
      <c r="JH225" s="19">
        <f t="shared" ca="1" si="1661"/>
        <v>0</v>
      </c>
      <c r="JI225" s="19">
        <f t="shared" ca="1" si="1661"/>
        <v>1</v>
      </c>
      <c r="JJ225" s="9"/>
      <c r="JK225" s="5" t="b">
        <f t="shared" ca="1" si="1662"/>
        <v>0</v>
      </c>
      <c r="JL225" s="477" t="b">
        <v>0</v>
      </c>
      <c r="JM225" s="477">
        <v>12</v>
      </c>
      <c r="JN225" s="5" t="b">
        <f t="shared" ca="1" si="1663"/>
        <v>0</v>
      </c>
      <c r="JO225" s="5" t="b">
        <f t="shared" ca="1" si="1663"/>
        <v>0</v>
      </c>
      <c r="JP225" s="5" t="b">
        <f t="shared" ca="1" si="1663"/>
        <v>1</v>
      </c>
      <c r="JQ225" s="144">
        <f t="shared" ca="1" si="1664"/>
        <v>1</v>
      </c>
      <c r="JR225" s="144">
        <f t="shared" ca="1" si="1664"/>
        <v>1</v>
      </c>
      <c r="JS225" s="5" t="b">
        <f t="shared" ca="1" si="1665"/>
        <v>0</v>
      </c>
      <c r="JT225" s="5" t="b">
        <f t="shared" ca="1" si="1665"/>
        <v>1</v>
      </c>
      <c r="JU225" s="5" t="b">
        <f t="shared" ca="1" si="1665"/>
        <v>1</v>
      </c>
      <c r="JV225" s="5" t="b">
        <f t="shared" ca="1" si="1665"/>
        <v>0</v>
      </c>
      <c r="JW225" s="5">
        <f t="shared" ca="1" si="1666"/>
        <v>1</v>
      </c>
      <c r="JX225" s="5">
        <f t="shared" ca="1" si="1666"/>
        <v>0</v>
      </c>
      <c r="JY225" s="5" t="b">
        <f t="shared" ca="1" si="1667"/>
        <v>0</v>
      </c>
      <c r="JZ225" s="5" t="str" cm="1">
        <f t="array" aca="1" ref="JZ225" ca="1">IF(OR(KA225:KH225&lt;&gt;"-"),TRUE,"-")</f>
        <v>-</v>
      </c>
      <c r="KA225" s="19" t="str">
        <f t="shared" ca="1" si="1668"/>
        <v>-</v>
      </c>
      <c r="KB225" s="19" t="str">
        <f t="shared" ca="1" si="1668"/>
        <v>-</v>
      </c>
      <c r="KC225" s="19" t="str">
        <f t="shared" ca="1" si="1668"/>
        <v>-</v>
      </c>
      <c r="KD225" s="19" t="str">
        <f t="shared" ca="1" si="1668"/>
        <v>-</v>
      </c>
      <c r="KE225" s="19" t="str">
        <f t="shared" ca="1" si="1668"/>
        <v>-</v>
      </c>
      <c r="KF225" s="19" t="str">
        <f t="shared" ca="1" si="1668"/>
        <v>-</v>
      </c>
      <c r="KG225" s="19" t="str">
        <f t="shared" ca="1" si="1668"/>
        <v>-</v>
      </c>
      <c r="KH225" s="19" t="str">
        <f t="shared" ca="1" si="1668"/>
        <v>-</v>
      </c>
      <c r="KI225" s="5" t="b">
        <f t="array" aca="1" ref="KI225" ca="1">IF(OR(KJ225:KP225&lt;&gt;"-"),TRUE,"-")</f>
        <v>1</v>
      </c>
      <c r="KJ225" s="19">
        <f t="shared" ca="1" si="1669"/>
        <v>0</v>
      </c>
      <c r="KK225" s="19" t="str">
        <f t="shared" ca="1" si="1669"/>
        <v>-</v>
      </c>
      <c r="KL225" s="19">
        <f t="shared" ca="1" si="1669"/>
        <v>999999</v>
      </c>
      <c r="KM225" s="19">
        <f t="shared" ca="1" si="1669"/>
        <v>999999</v>
      </c>
      <c r="KN225" s="19">
        <f t="shared" ca="1" si="1669"/>
        <v>999999</v>
      </c>
      <c r="KO225" s="19">
        <f t="shared" ca="1" si="1669"/>
        <v>999999</v>
      </c>
      <c r="KP225" s="19">
        <f t="shared" ca="1" si="1669"/>
        <v>999999</v>
      </c>
      <c r="KQ225" s="19" t="str">
        <f t="shared" ca="1" si="1669"/>
        <v>-</v>
      </c>
      <c r="KR225" s="19" t="str">
        <f t="shared" ca="1" si="1669"/>
        <v>-</v>
      </c>
      <c r="KS225" s="19" t="str">
        <f t="shared" ca="1" si="1669"/>
        <v>-</v>
      </c>
      <c r="KT225" s="19" t="b">
        <f t="shared" ca="1" si="1670"/>
        <v>1</v>
      </c>
      <c r="KU225" s="19">
        <f t="shared" ca="1" si="1670"/>
        <v>0</v>
      </c>
      <c r="KV225" s="5" t="str">
        <f t="shared" ca="1" si="1671"/>
        <v>-</v>
      </c>
      <c r="KW225" s="5" t="str">
        <f t="shared" ca="1" si="1671"/>
        <v>-</v>
      </c>
      <c r="KX225" s="5" t="str">
        <f t="shared" ca="1" si="1671"/>
        <v>-</v>
      </c>
      <c r="KY225" s="5" t="str">
        <f t="shared" ca="1" si="1671"/>
        <v>-</v>
      </c>
      <c r="KZ225" s="19" t="str">
        <f t="shared" ca="1" si="1672"/>
        <v>-</v>
      </c>
      <c r="LA225" s="19" t="str">
        <f t="shared" ca="1" si="1672"/>
        <v>-</v>
      </c>
      <c r="LB225" s="19" t="str">
        <f t="shared" ca="1" si="1672"/>
        <v>-</v>
      </c>
      <c r="LC225" s="19" t="str">
        <f t="shared" ca="1" si="1672"/>
        <v>-</v>
      </c>
      <c r="LD225" s="19" t="str">
        <f t="shared" ca="1" si="1672"/>
        <v>-</v>
      </c>
      <c r="LE225" s="19" t="str">
        <f t="shared" ca="1" si="1672"/>
        <v>-</v>
      </c>
      <c r="LF225" s="19" t="str">
        <f t="shared" ca="1" si="1672"/>
        <v>-</v>
      </c>
      <c r="LG225" s="5" t="str">
        <f t="shared" ca="1" si="1673"/>
        <v>-</v>
      </c>
      <c r="LH225" s="5">
        <f t="shared" ca="1" si="1673"/>
        <v>500</v>
      </c>
      <c r="LI225" s="5">
        <f t="shared" ca="1" si="1673"/>
        <v>500</v>
      </c>
      <c r="LJ225" s="5" t="str">
        <f t="shared" ca="1" si="1673"/>
        <v>-</v>
      </c>
      <c r="LK225" s="5" t="str" cm="1">
        <f t="array" aca="1" ref="LK225" ca="1">INDEX(i.meatgrid,$Q225,LK$7)</f>
        <v>-</v>
      </c>
      <c r="LL225" s="5" t="str">
        <f t="shared" ca="1" si="1673"/>
        <v>-</v>
      </c>
      <c r="LM225" s="5">
        <f t="shared" ca="1" si="1674"/>
        <v>1</v>
      </c>
      <c r="LN225" s="9"/>
      <c r="LO225" s="19">
        <f t="shared" ca="1" si="1672"/>
        <v>70</v>
      </c>
      <c r="LP225" s="19">
        <f t="shared" ca="1" si="1675"/>
        <v>50</v>
      </c>
      <c r="LQ225" s="19">
        <f t="shared" ca="1" si="1675"/>
        <v>80</v>
      </c>
      <c r="LR225" s="19">
        <f t="shared" ca="1" si="1675"/>
        <v>50</v>
      </c>
      <c r="LS225" s="5" t="b" cm="1">
        <f t="array" aca="1" ref="LS225" ca="1">INDEX(i.meatgrid,$Q225,LS$7)</f>
        <v>1</v>
      </c>
      <c r="LT225" s="5" t="b" cm="1">
        <f t="array" aca="1" ref="LT225" ca="1">INDEX(i.meatgrid,$Q225,LT$7)</f>
        <v>0</v>
      </c>
      <c r="LU225" s="5" t="str" cm="1">
        <f t="array" aca="1" ref="LU225" ca="1">INDEX(i.meatgrid,$Q225,LU$7)</f>
        <v>-</v>
      </c>
      <c r="LV225" s="5" t="str" cm="1">
        <f t="array" aca="1" ref="LV225" ca="1">INDEX(i.meatgrid,$Q225,LV$7)</f>
        <v>-</v>
      </c>
      <c r="LW225" s="5">
        <f t="shared" si="1676"/>
        <v>1</v>
      </c>
      <c r="LX225" s="5">
        <f t="shared" si="1677"/>
        <v>1</v>
      </c>
      <c r="LY225" s="5" cm="1">
        <f t="array" aca="1" ref="LY225" ca="1">INDEX(i.meatgrid,$Q225,LY$7)</f>
        <v>1</v>
      </c>
      <c r="LZ225" s="5" cm="1">
        <f t="array" aca="1" ref="LZ225" ca="1">INDEX(i.meatgrid,$Q225,LZ$7)</f>
        <v>1</v>
      </c>
      <c r="MA225" s="5" cm="1">
        <f t="array" aca="1" ref="MA225" ca="1">INDEX(i.meatgrid,$Q225,MA$7)</f>
        <v>1</v>
      </c>
      <c r="MB225" s="5" cm="1">
        <f t="array" aca="1" ref="MB225" ca="1">INDEX(i.meatgrid,$Q225,MB$7)</f>
        <v>0</v>
      </c>
      <c r="MC225" s="5" cm="1">
        <f t="array" aca="1" ref="MC225" ca="1">INDEX(i.meatgrid,$Q225,MC$7)</f>
        <v>0</v>
      </c>
      <c r="MD225" s="5" cm="1">
        <f t="array" aca="1" ref="MD225" ca="1">INDEX(i.meatgrid,$Q225,MD$7)</f>
        <v>1</v>
      </c>
      <c r="ME225" s="5" cm="1">
        <f t="array" aca="1" ref="ME225" ca="1">INDEX(i.meatgrid,$Q225,ME$7)</f>
        <v>1</v>
      </c>
      <c r="MF225" s="5" cm="1">
        <f t="array" aca="1" ref="MF225" ca="1">INDEX(i.meatgrid,$Q225,MF$7)</f>
        <v>1</v>
      </c>
      <c r="MG225" s="5">
        <f t="shared" si="1678"/>
        <v>1</v>
      </c>
      <c r="MH225" s="9"/>
      <c r="MI225" s="19" t="b">
        <f t="shared" ca="1" si="1679"/>
        <v>0</v>
      </c>
      <c r="MJ225" s="19" t="b">
        <f t="shared" ca="1" si="1679"/>
        <v>0</v>
      </c>
      <c r="MK225" s="19">
        <f t="shared" ca="1" si="1679"/>
        <v>1</v>
      </c>
      <c r="ML225" s="19">
        <f t="shared" ca="1" si="1679"/>
        <v>0.75</v>
      </c>
      <c r="MM225" s="19">
        <f t="shared" ca="1" si="1679"/>
        <v>0.75</v>
      </c>
      <c r="MN225" s="19">
        <f t="shared" ca="1" si="1679"/>
        <v>0.8</v>
      </c>
      <c r="MO225" s="19">
        <f t="shared" ca="1" si="1679"/>
        <v>0.82499999999999996</v>
      </c>
      <c r="MP225" s="19">
        <f t="shared" ca="1" si="1679"/>
        <v>0.875</v>
      </c>
      <c r="MQ225" s="19">
        <f t="shared" ca="1" si="1679"/>
        <v>0.9</v>
      </c>
      <c r="MR225" s="19">
        <f t="shared" ca="1" si="1679"/>
        <v>1</v>
      </c>
      <c r="MS225" s="19">
        <f t="shared" ca="1" si="1679"/>
        <v>0.875</v>
      </c>
      <c r="MT225" s="19" t="b">
        <f t="shared" ca="1" si="1679"/>
        <v>1</v>
      </c>
      <c r="MU225" s="19">
        <f t="shared" ca="1" si="1679"/>
        <v>74.989999999999995</v>
      </c>
      <c r="MV225" s="19" t="str">
        <f t="shared" ca="1" si="1679"/>
        <v>-</v>
      </c>
      <c r="MW225" s="19" t="str">
        <f t="shared" ca="1" si="1679"/>
        <v>-</v>
      </c>
      <c r="MX225" s="19" t="str">
        <f t="shared" ca="1" si="1679"/>
        <v>-</v>
      </c>
      <c r="MY225" s="19" t="str">
        <f t="shared" ca="1" si="1680"/>
        <v>-</v>
      </c>
      <c r="MZ225" s="19" t="str">
        <f t="shared" ca="1" si="1680"/>
        <v>-</v>
      </c>
      <c r="NA225" s="19" t="str">
        <f t="shared" ca="1" si="1680"/>
        <v>-</v>
      </c>
      <c r="NB225" s="19" t="str">
        <f t="shared" ca="1" si="1680"/>
        <v>-</v>
      </c>
      <c r="NC225" s="19">
        <f t="shared" ca="1" si="1680"/>
        <v>36.99</v>
      </c>
      <c r="ND225" s="19">
        <f t="shared" ca="1" si="1680"/>
        <v>36.99</v>
      </c>
      <c r="NE225" s="19" t="str">
        <f t="shared" ca="1" si="1680"/>
        <v>-</v>
      </c>
      <c r="NF225" s="19" t="str">
        <f t="shared" ca="1" si="1680"/>
        <v>-</v>
      </c>
      <c r="NG225" s="19" t="str">
        <f t="shared" ca="1" si="1680"/>
        <v>-</v>
      </c>
      <c r="NH225" s="19" t="str">
        <f t="shared" ca="1" si="1680"/>
        <v>-</v>
      </c>
      <c r="NI225" s="19" t="str">
        <f t="shared" ca="1" si="1680"/>
        <v>-</v>
      </c>
      <c r="NJ225" s="19">
        <f t="shared" ca="1" si="1680"/>
        <v>49.99</v>
      </c>
      <c r="NK225" s="19">
        <f t="shared" ca="1" si="1680"/>
        <v>49.99</v>
      </c>
      <c r="NL225" s="19">
        <f t="shared" ca="1" si="1680"/>
        <v>49.99</v>
      </c>
      <c r="NM225" s="19">
        <f t="shared" ca="1" si="1680"/>
        <v>49.99</v>
      </c>
      <c r="NN225" s="19">
        <f t="shared" ca="1" si="1680"/>
        <v>49.99</v>
      </c>
      <c r="NO225" s="19">
        <f t="shared" ca="1" si="1680"/>
        <v>49.99</v>
      </c>
      <c r="NP225" s="19">
        <f t="shared" ca="1" si="1680"/>
        <v>49.99</v>
      </c>
      <c r="NQ225" s="19">
        <f t="shared" ca="1" si="1680"/>
        <v>49.99</v>
      </c>
      <c r="NR225" s="19">
        <f t="shared" ca="1" si="1680"/>
        <v>412.99</v>
      </c>
      <c r="NS225" s="19">
        <f t="shared" ca="1" si="1680"/>
        <v>412.99</v>
      </c>
      <c r="NT225" s="19" t="str">
        <f t="shared" ca="1" si="1680"/>
        <v>-</v>
      </c>
      <c r="NU225" s="19" t="str">
        <f t="shared" ca="1" si="1680"/>
        <v>-</v>
      </c>
      <c r="NV225" s="19" t="str">
        <f t="shared" ca="1" si="1680"/>
        <v>-</v>
      </c>
      <c r="NW225" s="19" t="str">
        <f t="shared" ca="1" si="1680"/>
        <v>-</v>
      </c>
      <c r="NX225" s="19" t="str">
        <f t="shared" ca="1" si="1680"/>
        <v>-</v>
      </c>
      <c r="NY225" s="19">
        <f t="shared" ca="1" si="1680"/>
        <v>6.8900000000000006</v>
      </c>
      <c r="NZ225" s="19">
        <f t="shared" ca="1" si="1680"/>
        <v>6.8900000000000006</v>
      </c>
      <c r="OA225" s="19">
        <f t="shared" ca="1" si="1680"/>
        <v>6.8900000000000006</v>
      </c>
      <c r="OB225" s="19">
        <f t="shared" ca="1" si="1680"/>
        <v>6.8900000000000006</v>
      </c>
      <c r="OC225" s="19">
        <f t="shared" ca="1" si="1680"/>
        <v>6.8900000000000006</v>
      </c>
      <c r="OD225" s="19">
        <f t="shared" ca="1" si="1680"/>
        <v>6.8900000000000006</v>
      </c>
      <c r="OE225" s="19">
        <f t="shared" ca="1" si="1680"/>
        <v>6.8900000000000006</v>
      </c>
      <c r="OF225" s="19">
        <f t="shared" ca="1" si="1680"/>
        <v>6.8900000000000006</v>
      </c>
      <c r="OG225" s="19">
        <f t="shared" ca="1" si="1680"/>
        <v>346.99</v>
      </c>
      <c r="OH225" s="19">
        <f t="shared" ca="1" si="1680"/>
        <v>346.99</v>
      </c>
      <c r="OI225" s="19" t="str">
        <f t="shared" ca="1" si="1680"/>
        <v>-</v>
      </c>
      <c r="OJ225" s="19" t="str">
        <f t="shared" ca="1" si="1680"/>
        <v>-</v>
      </c>
      <c r="OK225" s="19" t="str">
        <f t="shared" ca="1" si="1680"/>
        <v>-</v>
      </c>
      <c r="OL225" s="19" t="str">
        <f t="shared" ca="1" si="1680"/>
        <v>-</v>
      </c>
      <c r="OM225" s="19" t="str">
        <f t="shared" ca="1" si="1680"/>
        <v>-</v>
      </c>
      <c r="ON225" s="19">
        <f t="shared" ca="1" si="1680"/>
        <v>0</v>
      </c>
      <c r="OO225" s="24">
        <v>0</v>
      </c>
    </row>
    <row r="226" spans="1:405" outlineLevel="1">
      <c r="A226" s="21">
        <f t="shared" si="158"/>
        <v>221</v>
      </c>
      <c r="B226" s="21">
        <f t="shared" si="1686"/>
        <v>19</v>
      </c>
      <c r="C226">
        <v>112</v>
      </c>
      <c r="D226" s="144" t="str">
        <f t="shared" ca="1" si="1626"/>
        <v>GSM</v>
      </c>
      <c r="E226" t="b">
        <v>0</v>
      </c>
      <c r="F226" t="b">
        <v>0</v>
      </c>
      <c r="G226" t="b">
        <f t="shared" si="1687"/>
        <v>0</v>
      </c>
      <c r="H226" s="237">
        <f t="shared" ca="1" si="1688"/>
        <v>2</v>
      </c>
      <c r="I226" s="237">
        <f t="shared" ca="1" si="1688"/>
        <v>1</v>
      </c>
      <c r="J226" s="237" t="str">
        <f t="shared" ca="1" si="1688"/>
        <v/>
      </c>
      <c r="K226" s="237">
        <f t="shared" ca="1" si="1688"/>
        <v>2</v>
      </c>
      <c r="L226" s="237">
        <f t="shared" ca="1" si="1688"/>
        <v>2</v>
      </c>
      <c r="M226" s="237">
        <f t="shared" ca="1" si="1688"/>
        <v>2</v>
      </c>
      <c r="N226" s="237">
        <f t="shared" ca="1" si="1688"/>
        <v>3</v>
      </c>
      <c r="O226" s="237">
        <f t="shared" ca="1" si="1688"/>
        <v>1</v>
      </c>
      <c r="P226" s="237">
        <f t="shared" ca="1" si="1688"/>
        <v>1</v>
      </c>
      <c r="Q226" s="237">
        <f t="shared" ca="1" si="1688"/>
        <v>3</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27"/>
        <v>2</v>
      </c>
      <c r="AH226" s="5">
        <f t="shared" ca="1" si="1627"/>
        <v>0</v>
      </c>
      <c r="AI226" s="5">
        <f t="shared" ca="1" si="1628"/>
        <v>1</v>
      </c>
      <c r="AJ226" s="218"/>
      <c r="AK226" s="218"/>
      <c r="AL226" s="366" t="str">
        <f ca="1">TEXT(LEFT(OFFSET(AL226,-1,0),5)+1,"00000")&amp;MID(OFFSET(AL226,-1,0),6,FIND(" ",OFFSET(AL226,-1,0),7)-5)
&amp; $D226           &amp; " Day"&amp;INDEX(i.DOY,$N226,1)              &amp; IF($IG226=0," FWM","")&amp;IF($IG226=1," MWM","")&amp;IF($IG226=5," Mat","")&amp;IF($IH226=TRUE,"&amp;BBT","    ")
&amp;INDEX(DataMaster!$B$98:$B$104,$Q226,0)    &amp;IF(JL226," SR"&amp;JM226,"")&amp; " WP"&amp;TEXT($LW226*100,"000p")           &amp; " MP"&amp;TEXT($LX226*100,"000p")           &amp; " GP"&amp;TEXT($MG226*100,"000p")
&amp; " (F"&amp;3+COUNTIF($CV226:$CY226,TRUE)&amp;3&amp;"N"&amp;$DM226&amp;$DN226&amp;")"</f>
        <v>00007 DSP_export_lw GSM Day204 MWM    No export SR12 WP100p MP075p GP100p (F33N11)</v>
      </c>
      <c r="AM226" s="9" t="str">
        <f ca="1">IF(COUNTIF(AL$5:AL226,AL226)=1,"-","Dup")</f>
        <v>-</v>
      </c>
      <c r="AN226" s="9"/>
      <c r="AO226" s="12" t="b">
        <v>1</v>
      </c>
      <c r="AP226" s="12" t="b">
        <v>1</v>
      </c>
      <c r="AQ226" s="12" t="b">
        <v>1</v>
      </c>
      <c r="AR226" s="12" t="b">
        <v>1</v>
      </c>
      <c r="AS226" s="12" t="b">
        <v>1</v>
      </c>
      <c r="AT226" s="12" t="b">
        <v>1</v>
      </c>
      <c r="AU226" s="12" t="b">
        <v>1</v>
      </c>
      <c r="AV226" s="12" t="b">
        <v>1</v>
      </c>
      <c r="AW226" s="9"/>
      <c r="AX226" s="5" t="b">
        <f t="shared" ca="1" si="1629"/>
        <v>0</v>
      </c>
      <c r="AY226" s="5" t="str">
        <f t="shared" ca="1" si="1629"/>
        <v>-</v>
      </c>
      <c r="AZ226" s="5" t="b">
        <f t="shared" ca="1" si="1629"/>
        <v>0</v>
      </c>
      <c r="BA226" s="5" t="b">
        <f t="shared" ca="1" si="1629"/>
        <v>1</v>
      </c>
      <c r="BB226" s="5" t="b">
        <f t="shared" ca="1" si="1629"/>
        <v>1</v>
      </c>
      <c r="BC226" s="144">
        <f t="shared" ca="1" si="1629"/>
        <v>0</v>
      </c>
      <c r="BD226" s="19" t="b">
        <f t="shared" ca="1" si="1630"/>
        <v>1</v>
      </c>
      <c r="BE226" s="9"/>
      <c r="BF226" s="5" t="str">
        <f t="shared" ca="1" si="1631"/>
        <v>-</v>
      </c>
      <c r="BG226" s="19" t="str">
        <f t="shared" ca="1" si="1632"/>
        <v>-</v>
      </c>
      <c r="BH226" s="19" t="str">
        <f t="shared" ca="1" si="1632"/>
        <v>-</v>
      </c>
      <c r="BI226" s="19" t="str">
        <f t="shared" ca="1" si="1632"/>
        <v>-</v>
      </c>
      <c r="BJ226" s="5" t="str">
        <f t="shared" ca="1" si="1633"/>
        <v>-</v>
      </c>
      <c r="BK226" s="19" t="str">
        <f t="shared" ca="1" si="1634"/>
        <v>-</v>
      </c>
      <c r="BL226" s="5" t="str">
        <f t="shared" ca="1" si="1635"/>
        <v>-</v>
      </c>
      <c r="BM226" s="19" t="str">
        <f t="shared" ca="1" si="1636"/>
        <v>-</v>
      </c>
      <c r="BN226" s="19" t="str">
        <f t="shared" ca="1" si="1636"/>
        <v>-</v>
      </c>
      <c r="BO226" s="19" t="str">
        <f t="shared" ca="1" si="1636"/>
        <v>-</v>
      </c>
      <c r="BP226" s="5" t="str">
        <f t="shared" ca="1" si="1637"/>
        <v>-</v>
      </c>
      <c r="BQ226" s="9"/>
      <c r="BR226" s="5" t="b">
        <f t="shared" ca="1" si="1638"/>
        <v>0</v>
      </c>
      <c r="BS226" s="5" t="str">
        <f t="shared" ca="1" si="1639"/>
        <v>-</v>
      </c>
      <c r="BT226" s="5" t="str">
        <f t="shared" ca="1" si="1640"/>
        <v>-</v>
      </c>
      <c r="BU226" s="5" t="str">
        <f t="shared" ca="1" si="1640"/>
        <v>-</v>
      </c>
      <c r="BV226" s="5" t="str">
        <f t="shared" ca="1" si="1640"/>
        <v>-</v>
      </c>
      <c r="BW226" s="5" t="str">
        <f t="shared" ca="1" si="1640"/>
        <v>-</v>
      </c>
      <c r="BX226" s="5" t="str">
        <f t="shared" ca="1" si="1640"/>
        <v>-</v>
      </c>
      <c r="BY226" s="5" t="str">
        <f t="shared" ca="1" si="1640"/>
        <v>-</v>
      </c>
      <c r="BZ226" s="5" t="str">
        <f t="shared" ca="1" si="1640"/>
        <v>-</v>
      </c>
      <c r="CA226" s="5" t="str">
        <f t="shared" ca="1" si="1640"/>
        <v>-</v>
      </c>
      <c r="CB226" s="9"/>
      <c r="CC226" s="237" t="b">
        <f t="shared" ca="1" si="1689"/>
        <v>1</v>
      </c>
      <c r="CD226" s="237" t="b">
        <f t="shared" ca="1" si="1689"/>
        <v>1</v>
      </c>
      <c r="CE226" s="237" t="b">
        <f t="shared" ca="1" si="1689"/>
        <v>1</v>
      </c>
      <c r="CF226" s="12">
        <v>2232105</v>
      </c>
      <c r="CG226" s="144" t="b">
        <f t="shared" ca="1" si="1690"/>
        <v>0</v>
      </c>
      <c r="CH226" s="12" t="s">
        <v>34</v>
      </c>
      <c r="CI226" s="19" t="str">
        <f t="shared" ca="1" si="1641"/>
        <v>-</v>
      </c>
      <c r="CJ226" s="19" t="str">
        <f t="shared" ca="1" si="1641"/>
        <v>-</v>
      </c>
      <c r="CK226" s="19" t="str">
        <f t="shared" ca="1" si="1641"/>
        <v>-</v>
      </c>
      <c r="CL226" s="19">
        <f t="shared" ca="1" si="1641"/>
        <v>1</v>
      </c>
      <c r="CM226" s="19">
        <f t="shared" ca="1" si="1641"/>
        <v>1</v>
      </c>
      <c r="CN226" s="9"/>
      <c r="CO226" s="444">
        <f t="shared" ca="1" si="1642"/>
        <v>652</v>
      </c>
      <c r="CP226" s="444">
        <f t="shared" ca="1" si="1642"/>
        <v>686</v>
      </c>
      <c r="CQ226" s="444">
        <f t="shared" ca="1" si="1642"/>
        <v>721</v>
      </c>
      <c r="CR226" s="152">
        <f t="shared" ca="1" si="1643"/>
        <v>378</v>
      </c>
      <c r="CS226" s="152">
        <f t="shared" ca="1" si="1643"/>
        <v>413</v>
      </c>
      <c r="CT226" s="152">
        <f t="shared" ca="1" si="1643"/>
        <v>448</v>
      </c>
      <c r="CU226" s="19" t="str">
        <f t="shared" ca="1" si="1644"/>
        <v>-</v>
      </c>
      <c r="CV226" s="19" t="str">
        <f t="shared" ca="1" si="1644"/>
        <v>-</v>
      </c>
      <c r="CW226" s="19" t="str">
        <f t="shared" ca="1" si="1644"/>
        <v>-</v>
      </c>
      <c r="CX226" s="19" t="str">
        <f t="shared" ca="1" si="1644"/>
        <v>-</v>
      </c>
      <c r="CY226" s="19" t="str">
        <f t="shared" ca="1" si="1644"/>
        <v>-</v>
      </c>
      <c r="CZ226" s="19" t="b">
        <f t="shared" ca="1" si="1644"/>
        <v>1</v>
      </c>
      <c r="DA226" s="19">
        <f t="shared" ca="1" si="1644"/>
        <v>0</v>
      </c>
      <c r="DB226" s="19">
        <f t="shared" ca="1" si="1644"/>
        <v>0</v>
      </c>
      <c r="DC226" s="19">
        <f t="shared" ca="1" si="1644"/>
        <v>0</v>
      </c>
      <c r="DD226" s="19">
        <f t="shared" ca="1" si="1644"/>
        <v>0</v>
      </c>
      <c r="DE226" s="19">
        <f t="shared" ca="1" si="1644"/>
        <v>0</v>
      </c>
      <c r="DF226" s="19">
        <f t="shared" ca="1" si="1644"/>
        <v>0</v>
      </c>
      <c r="DG226" s="19">
        <f t="shared" ca="1" si="1644"/>
        <v>0</v>
      </c>
      <c r="DH226" s="19">
        <f t="shared" ca="1" si="1644"/>
        <v>0</v>
      </c>
      <c r="DI226" s="19">
        <f t="shared" ca="1" si="1644"/>
        <v>0</v>
      </c>
      <c r="DJ226" s="19">
        <f t="shared" ca="1" si="1644"/>
        <v>0</v>
      </c>
      <c r="DK226" s="19">
        <f t="shared" ca="1" si="1645"/>
        <v>0</v>
      </c>
      <c r="DL226" s="19">
        <f t="shared" ca="1" si="1645"/>
        <v>0</v>
      </c>
      <c r="DM226" s="19">
        <f t="shared" ca="1" si="1645"/>
        <v>1</v>
      </c>
      <c r="DN226" s="19">
        <f t="shared" ca="1" si="1645"/>
        <v>1</v>
      </c>
      <c r="DO226" s="19">
        <f t="shared" ca="1" si="1645"/>
        <v>0</v>
      </c>
      <c r="DP226" s="19" t="str">
        <f t="shared" ca="1" si="1645"/>
        <v>-</v>
      </c>
      <c r="DQ226" s="19" t="str">
        <f t="shared" ca="1" si="1645"/>
        <v>-</v>
      </c>
      <c r="DR226" s="19" t="str">
        <f t="shared" ca="1" si="1645"/>
        <v>-</v>
      </c>
      <c r="DS226" s="19" t="str">
        <f t="shared" ca="1" si="1645"/>
        <v>-</v>
      </c>
      <c r="DT226" s="19" t="str">
        <f t="shared" ca="1" si="1645"/>
        <v>-</v>
      </c>
      <c r="DU226" s="19">
        <f t="shared" ca="1" si="1645"/>
        <v>0</v>
      </c>
      <c r="DV226" s="19" t="str">
        <f t="shared" ca="1" si="1645"/>
        <v>-</v>
      </c>
      <c r="DW226" s="19" t="str">
        <f t="shared" ca="1" si="1645"/>
        <v>-</v>
      </c>
      <c r="DX226" s="19" t="str">
        <f t="shared" ca="1" si="1645"/>
        <v>-</v>
      </c>
      <c r="DY226" s="19" t="str">
        <f t="shared" ca="1" si="1645"/>
        <v>-</v>
      </c>
      <c r="DZ226" s="19" t="str">
        <f t="shared" ca="1" si="1645"/>
        <v>-</v>
      </c>
      <c r="EA226" s="19" t="str">
        <f t="shared" ca="1" si="1645"/>
        <v>-</v>
      </c>
      <c r="EB226" s="19" t="str">
        <f t="shared" ca="1" si="1645"/>
        <v>-</v>
      </c>
      <c r="EC226" s="19" t="str">
        <f t="shared" ca="1" si="1645"/>
        <v>-</v>
      </c>
      <c r="ED226" s="19">
        <f t="shared" ca="1" si="1645"/>
        <v>0</v>
      </c>
      <c r="EE226" s="444">
        <f t="shared" ca="1" si="1646"/>
        <v>0</v>
      </c>
      <c r="EF226" s="444">
        <f t="shared" ca="1" si="1646"/>
        <v>0</v>
      </c>
      <c r="EG226" s="124">
        <f t="shared" ca="1" si="1647"/>
        <v>0</v>
      </c>
      <c r="EH226" s="124">
        <f t="shared" ca="1" si="1647"/>
        <v>0</v>
      </c>
      <c r="EI226" s="124">
        <f t="shared" ca="1" si="1647"/>
        <v>0</v>
      </c>
      <c r="EJ226" s="124">
        <f t="shared" ca="1" si="1647"/>
        <v>0</v>
      </c>
      <c r="EK226" s="124">
        <f t="shared" ca="1" si="1647"/>
        <v>0</v>
      </c>
      <c r="EL226" s="124">
        <f t="shared" ca="1" si="1647"/>
        <v>0</v>
      </c>
      <c r="EM226" s="124">
        <f t="shared" ca="1" si="1647"/>
        <v>0</v>
      </c>
      <c r="EN226" s="124">
        <f t="shared" ca="1" si="1647"/>
        <v>0</v>
      </c>
      <c r="EO226" s="124">
        <f t="shared" ca="1" si="1647"/>
        <v>0</v>
      </c>
      <c r="EP226" s="124">
        <f t="shared" ca="1" si="1647"/>
        <v>0</v>
      </c>
      <c r="EQ226" s="124">
        <f t="shared" ca="1" si="1647"/>
        <v>0</v>
      </c>
      <c r="ER226" s="124">
        <f t="shared" ca="1" si="1647"/>
        <v>0</v>
      </c>
      <c r="ES226" s="124">
        <f t="shared" ca="1" si="1647"/>
        <v>0</v>
      </c>
      <c r="ET226" s="124">
        <f t="shared" ca="1" si="1647"/>
        <v>0</v>
      </c>
      <c r="EU226" s="124">
        <f t="shared" ca="1" si="1647"/>
        <v>0</v>
      </c>
      <c r="EV226" s="124">
        <f t="shared" ca="1" si="1647"/>
        <v>0</v>
      </c>
      <c r="EW226" s="124">
        <f t="shared" ca="1" si="1648"/>
        <v>0</v>
      </c>
      <c r="EX226" s="124">
        <f t="shared" ca="1" si="1648"/>
        <v>0</v>
      </c>
      <c r="EY226" s="554">
        <f t="shared" ca="1" si="1649"/>
        <v>0</v>
      </c>
      <c r="EZ226" s="554">
        <f t="shared" ca="1" si="1649"/>
        <v>0</v>
      </c>
      <c r="FA226" s="554">
        <f t="shared" ca="1" si="1649"/>
        <v>0</v>
      </c>
      <c r="FB226" s="125">
        <f t="shared" ca="1" si="1649"/>
        <v>0</v>
      </c>
      <c r="FC226" s="125">
        <f t="shared" ca="1" si="1649"/>
        <v>0</v>
      </c>
      <c r="FD226" s="125">
        <f t="shared" ca="1" si="1649"/>
        <v>0</v>
      </c>
      <c r="FE226" s="125">
        <f t="shared" ca="1" si="1649"/>
        <v>0</v>
      </c>
      <c r="FF226" s="125">
        <f t="shared" ca="1" si="1649"/>
        <v>0</v>
      </c>
      <c r="FG226" s="125">
        <f t="shared" ca="1" si="1649"/>
        <v>0</v>
      </c>
      <c r="FH226" s="125">
        <f t="shared" ca="1" si="1649"/>
        <v>0</v>
      </c>
      <c r="FI226" s="125">
        <f t="shared" ca="1" si="1649"/>
        <v>0</v>
      </c>
      <c r="FJ226" s="125">
        <f t="shared" ca="1" si="1649"/>
        <v>0</v>
      </c>
      <c r="FK226" s="125">
        <f t="shared" ca="1" si="1649"/>
        <v>0</v>
      </c>
      <c r="FL226" s="125">
        <f t="shared" ca="1" si="1649"/>
        <v>0</v>
      </c>
      <c r="FM226" s="125">
        <f t="shared" ca="1" si="1649"/>
        <v>0</v>
      </c>
      <c r="FN226" s="125">
        <f t="shared" ca="1" si="1649"/>
        <v>0</v>
      </c>
      <c r="FO226" s="124">
        <f t="shared" ca="1" si="1650"/>
        <v>0</v>
      </c>
      <c r="FP226" s="124">
        <f t="shared" ca="1" si="1650"/>
        <v>0</v>
      </c>
      <c r="FQ226" s="124">
        <f t="shared" ca="1" si="1650"/>
        <v>0</v>
      </c>
      <c r="FR226" s="124">
        <f t="shared" ca="1" si="1650"/>
        <v>0</v>
      </c>
      <c r="FS226" s="124">
        <f t="shared" ca="1" si="1650"/>
        <v>0</v>
      </c>
      <c r="FT226" s="124">
        <f t="shared" ca="1" si="1650"/>
        <v>0</v>
      </c>
      <c r="FU226" s="124">
        <f t="shared" ca="1" si="1650"/>
        <v>0</v>
      </c>
      <c r="FV226" s="124">
        <f t="shared" ca="1" si="1650"/>
        <v>0</v>
      </c>
      <c r="FW226" s="124">
        <f t="shared" ca="1" si="1650"/>
        <v>0</v>
      </c>
      <c r="FX226" s="124">
        <f t="shared" ca="1" si="1650"/>
        <v>0</v>
      </c>
      <c r="FY226" s="124">
        <f t="shared" ca="1" si="1650"/>
        <v>0</v>
      </c>
      <c r="FZ226" s="124">
        <f t="shared" ca="1" si="1650"/>
        <v>0</v>
      </c>
      <c r="GA226" s="124">
        <f t="shared" ca="1" si="1650"/>
        <v>0</v>
      </c>
      <c r="GB226" s="124">
        <f t="shared" ca="1" si="1650"/>
        <v>0</v>
      </c>
      <c r="GC226" s="124">
        <f t="shared" ca="1" si="1650"/>
        <v>0</v>
      </c>
      <c r="GD226" s="124">
        <f t="shared" ca="1" si="1650"/>
        <v>0</v>
      </c>
      <c r="GE226" s="124">
        <f t="shared" ca="1" si="1651"/>
        <v>0</v>
      </c>
      <c r="GF226" s="124">
        <f t="shared" ca="1" si="1651"/>
        <v>0</v>
      </c>
      <c r="GG226" s="554">
        <f t="shared" ca="1" si="1652"/>
        <v>0</v>
      </c>
      <c r="GH226" s="554">
        <f t="shared" ca="1" si="1652"/>
        <v>0</v>
      </c>
      <c r="GI226" s="554">
        <f t="shared" ca="1" si="1652"/>
        <v>0</v>
      </c>
      <c r="GJ226" s="125">
        <f t="shared" ca="1" si="1653"/>
        <v>0</v>
      </c>
      <c r="GK226" s="125">
        <f t="shared" ca="1" si="1653"/>
        <v>0</v>
      </c>
      <c r="GL226" s="125">
        <f t="shared" ca="1" si="1653"/>
        <v>0</v>
      </c>
      <c r="GM226" s="125">
        <f t="shared" ca="1" si="1653"/>
        <v>0</v>
      </c>
      <c r="GN226" s="125">
        <f t="shared" ca="1" si="1653"/>
        <v>0</v>
      </c>
      <c r="GO226" s="125">
        <f t="shared" ca="1" si="1653"/>
        <v>0</v>
      </c>
      <c r="GP226" s="125">
        <f t="shared" ca="1" si="1653"/>
        <v>0</v>
      </c>
      <c r="GQ226" s="125">
        <f t="shared" ca="1" si="1653"/>
        <v>0</v>
      </c>
      <c r="GR226" s="125">
        <f t="shared" ca="1" si="1653"/>
        <v>0</v>
      </c>
      <c r="GS226" s="125">
        <f t="shared" ca="1" si="1653"/>
        <v>0</v>
      </c>
      <c r="GT226" s="125">
        <f t="shared" ca="1" si="1653"/>
        <v>0</v>
      </c>
      <c r="GU226" s="125">
        <f t="shared" ca="1" si="1653"/>
        <v>0</v>
      </c>
      <c r="GV226" s="125">
        <f t="shared" ca="1" si="1653"/>
        <v>0</v>
      </c>
      <c r="GW226" s="124">
        <f t="shared" ca="1" si="1654"/>
        <v>0</v>
      </c>
      <c r="GX226" s="124">
        <f t="shared" ca="1" si="1654"/>
        <v>0</v>
      </c>
      <c r="GY226" s="124">
        <f t="shared" ca="1" si="1654"/>
        <v>0</v>
      </c>
      <c r="GZ226" s="124">
        <f t="shared" ca="1" si="1654"/>
        <v>0</v>
      </c>
      <c r="HA226" s="124">
        <f t="shared" ca="1" si="1654"/>
        <v>0</v>
      </c>
      <c r="HB226" s="124">
        <f t="shared" ca="1" si="1654"/>
        <v>0</v>
      </c>
      <c r="HC226" s="124">
        <f t="shared" ca="1" si="1654"/>
        <v>0</v>
      </c>
      <c r="HD226" s="124">
        <f t="shared" ca="1" si="1654"/>
        <v>0</v>
      </c>
      <c r="HE226" s="124">
        <f t="shared" ca="1" si="1654"/>
        <v>0</v>
      </c>
      <c r="HF226" s="124">
        <f t="shared" ca="1" si="1654"/>
        <v>0</v>
      </c>
      <c r="HG226" s="124">
        <f t="shared" ca="1" si="1654"/>
        <v>0</v>
      </c>
      <c r="HH226" s="124">
        <f t="shared" ca="1" si="1654"/>
        <v>0</v>
      </c>
      <c r="HI226" s="124">
        <f t="shared" ca="1" si="1654"/>
        <v>0</v>
      </c>
      <c r="HJ226" s="124">
        <f t="shared" ca="1" si="1654"/>
        <v>0</v>
      </c>
      <c r="HK226" s="124">
        <f t="shared" ca="1" si="1654"/>
        <v>0</v>
      </c>
      <c r="HL226" s="124">
        <f t="shared" ca="1" si="1654"/>
        <v>0</v>
      </c>
      <c r="HM226" s="124">
        <f t="shared" ca="1" si="1655"/>
        <v>0</v>
      </c>
      <c r="HN226" s="124">
        <f t="shared" ca="1" si="1655"/>
        <v>0</v>
      </c>
      <c r="HO226" s="554">
        <f t="shared" ca="1" si="1656"/>
        <v>0</v>
      </c>
      <c r="HP226" s="554">
        <f t="shared" ca="1" si="1656"/>
        <v>0</v>
      </c>
      <c r="HQ226" s="554">
        <f t="shared" ca="1" si="1656"/>
        <v>0</v>
      </c>
      <c r="HR226" s="125">
        <f t="shared" ca="1" si="1657"/>
        <v>0</v>
      </c>
      <c r="HS226" s="125">
        <f t="shared" ca="1" si="1657"/>
        <v>0</v>
      </c>
      <c r="HT226" s="125">
        <f t="shared" ca="1" si="1657"/>
        <v>0</v>
      </c>
      <c r="HU226" s="125">
        <f t="shared" ca="1" si="1657"/>
        <v>0</v>
      </c>
      <c r="HV226" s="125">
        <f t="shared" ca="1" si="1657"/>
        <v>0</v>
      </c>
      <c r="HW226" s="125">
        <f t="shared" ca="1" si="1657"/>
        <v>0</v>
      </c>
      <c r="HX226" s="125">
        <f t="shared" ca="1" si="1657"/>
        <v>0</v>
      </c>
      <c r="HY226" s="125">
        <f t="shared" ca="1" si="1657"/>
        <v>0</v>
      </c>
      <c r="HZ226" s="125">
        <f t="shared" ca="1" si="1657"/>
        <v>0</v>
      </c>
      <c r="IA226" s="125">
        <f t="shared" ca="1" si="1657"/>
        <v>0</v>
      </c>
      <c r="IB226" s="125">
        <f t="shared" ca="1" si="1657"/>
        <v>0</v>
      </c>
      <c r="IC226" s="125">
        <f t="shared" ca="1" si="1657"/>
        <v>0</v>
      </c>
      <c r="ID226" s="125">
        <f t="shared" ca="1" si="1657"/>
        <v>0</v>
      </c>
      <c r="IE226" s="5">
        <f t="shared" ca="1" si="1658"/>
        <v>67</v>
      </c>
      <c r="IF226" s="9"/>
      <c r="IG226" s="5">
        <f t="shared" ca="1" si="1659"/>
        <v>1</v>
      </c>
      <c r="IH226" s="5" t="b">
        <f t="shared" ca="1" si="1659"/>
        <v>0</v>
      </c>
      <c r="II226" s="19">
        <f t="shared" ca="1" si="1660"/>
        <v>0</v>
      </c>
      <c r="IJ226" s="5">
        <f t="shared" ca="1" si="1659"/>
        <v>55</v>
      </c>
      <c r="IK226" s="5" cm="1">
        <f t="array" ref="IK226">INDEX(i.pi_yatf,$X226+1,IK$7)</f>
        <v>1</v>
      </c>
      <c r="IL226" s="19">
        <f t="shared" ca="1" si="1661"/>
        <v>0</v>
      </c>
      <c r="IM226" s="19">
        <f t="shared" ca="1" si="1661"/>
        <v>0</v>
      </c>
      <c r="IN226" s="19">
        <f t="shared" ca="1" si="1661"/>
        <v>0</v>
      </c>
      <c r="IO226" s="19">
        <f t="shared" ca="1" si="1661"/>
        <v>0</v>
      </c>
      <c r="IP226" s="19">
        <f t="shared" ca="1" si="1661"/>
        <v>0</v>
      </c>
      <c r="IQ226" s="19">
        <f t="shared" ca="1" si="1661"/>
        <v>0</v>
      </c>
      <c r="IR226" s="19">
        <f t="shared" ca="1" si="1661"/>
        <v>0</v>
      </c>
      <c r="IS226" s="19">
        <f t="shared" ca="1" si="1661"/>
        <v>0</v>
      </c>
      <c r="IT226" s="19">
        <f t="shared" ca="1" si="1661"/>
        <v>0</v>
      </c>
      <c r="IU226" s="19">
        <f t="shared" ca="1" si="1661"/>
        <v>0</v>
      </c>
      <c r="IV226" s="19">
        <f t="shared" ca="1" si="1661"/>
        <v>0</v>
      </c>
      <c r="IW226" s="19">
        <f t="shared" ca="1" si="1661"/>
        <v>0</v>
      </c>
      <c r="IX226" s="19">
        <f t="shared" ca="1" si="1661"/>
        <v>0</v>
      </c>
      <c r="IY226" s="19">
        <f t="shared" ca="1" si="1661"/>
        <v>0</v>
      </c>
      <c r="IZ226" s="19">
        <f t="shared" ca="1" si="1661"/>
        <v>0</v>
      </c>
      <c r="JA226" s="19">
        <f t="shared" ca="1" si="1661"/>
        <v>0</v>
      </c>
      <c r="JB226" s="19">
        <f t="shared" ca="1" si="1661"/>
        <v>0</v>
      </c>
      <c r="JC226" s="19">
        <f t="shared" ca="1" si="1661"/>
        <v>0</v>
      </c>
      <c r="JD226" s="19">
        <f t="shared" ca="1" si="1661"/>
        <v>0</v>
      </c>
      <c r="JE226" s="19">
        <f t="shared" ca="1" si="1661"/>
        <v>0</v>
      </c>
      <c r="JF226" s="19">
        <f t="shared" ca="1" si="1661"/>
        <v>0</v>
      </c>
      <c r="JG226" s="19">
        <f t="shared" ca="1" si="1661"/>
        <v>1</v>
      </c>
      <c r="JH226" s="19">
        <f t="shared" ca="1" si="1661"/>
        <v>0</v>
      </c>
      <c r="JI226" s="19">
        <f t="shared" ca="1" si="1661"/>
        <v>1</v>
      </c>
      <c r="JJ226" s="9"/>
      <c r="JK226" s="5" t="b">
        <f t="shared" ca="1" si="1662"/>
        <v>0</v>
      </c>
      <c r="JL226" s="477" t="b">
        <v>1</v>
      </c>
      <c r="JM226" s="477">
        <v>12</v>
      </c>
      <c r="JN226" s="5" t="b">
        <f t="shared" ca="1" si="1663"/>
        <v>0</v>
      </c>
      <c r="JO226" s="5" t="b">
        <f t="shared" ca="1" si="1663"/>
        <v>0</v>
      </c>
      <c r="JP226" s="5" t="b">
        <f t="shared" ca="1" si="1663"/>
        <v>1</v>
      </c>
      <c r="JQ226" s="144">
        <f t="shared" ca="1" si="1664"/>
        <v>1</v>
      </c>
      <c r="JR226" s="144">
        <f t="shared" ca="1" si="1664"/>
        <v>1</v>
      </c>
      <c r="JS226" s="5" t="b">
        <f t="shared" ca="1" si="1665"/>
        <v>0</v>
      </c>
      <c r="JT226" s="5" t="b">
        <f t="shared" ca="1" si="1665"/>
        <v>1</v>
      </c>
      <c r="JU226" s="5" t="b">
        <f t="shared" ca="1" si="1665"/>
        <v>1</v>
      </c>
      <c r="JV226" s="5" t="b">
        <f t="shared" ca="1" si="1665"/>
        <v>0</v>
      </c>
      <c r="JW226" s="5">
        <f t="shared" ca="1" si="1666"/>
        <v>1</v>
      </c>
      <c r="JX226" s="5">
        <f t="shared" ca="1" si="1666"/>
        <v>0</v>
      </c>
      <c r="JY226" s="5" t="b">
        <f t="shared" ca="1" si="1667"/>
        <v>0</v>
      </c>
      <c r="JZ226" s="5" t="str" cm="1">
        <f t="array" aca="1" ref="JZ226" ca="1">IF(OR(KA226:KH226&lt;&gt;"-"),TRUE,"-")</f>
        <v>-</v>
      </c>
      <c r="KA226" s="19" t="str">
        <f t="shared" ca="1" si="1668"/>
        <v>-</v>
      </c>
      <c r="KB226" s="19" t="str">
        <f t="shared" ca="1" si="1668"/>
        <v>-</v>
      </c>
      <c r="KC226" s="19" t="str">
        <f t="shared" ca="1" si="1668"/>
        <v>-</v>
      </c>
      <c r="KD226" s="19" t="str">
        <f t="shared" ca="1" si="1668"/>
        <v>-</v>
      </c>
      <c r="KE226" s="19" t="str">
        <f t="shared" ca="1" si="1668"/>
        <v>-</v>
      </c>
      <c r="KF226" s="19" t="str">
        <f t="shared" ca="1" si="1668"/>
        <v>-</v>
      </c>
      <c r="KG226" s="19" t="str">
        <f t="shared" ca="1" si="1668"/>
        <v>-</v>
      </c>
      <c r="KH226" s="19" t="str">
        <f t="shared" ca="1" si="1668"/>
        <v>-</v>
      </c>
      <c r="KI226" s="5" t="b">
        <f t="array" aca="1" ref="KI226" ca="1">IF(OR(KJ226:KP226&lt;&gt;"-"),TRUE,"-")</f>
        <v>1</v>
      </c>
      <c r="KJ226" s="19">
        <f t="shared" ca="1" si="1669"/>
        <v>0</v>
      </c>
      <c r="KK226" s="19" t="str">
        <f t="shared" ca="1" si="1669"/>
        <v>-</v>
      </c>
      <c r="KL226" s="19">
        <f t="shared" ca="1" si="1669"/>
        <v>999999</v>
      </c>
      <c r="KM226" s="19">
        <f t="shared" ca="1" si="1669"/>
        <v>999999</v>
      </c>
      <c r="KN226" s="19">
        <f t="shared" ca="1" si="1669"/>
        <v>999999</v>
      </c>
      <c r="KO226" s="19">
        <f t="shared" ca="1" si="1669"/>
        <v>999999</v>
      </c>
      <c r="KP226" s="19">
        <f t="shared" ca="1" si="1669"/>
        <v>999999</v>
      </c>
      <c r="KQ226" s="19" t="str">
        <f t="shared" ca="1" si="1669"/>
        <v>-</v>
      </c>
      <c r="KR226" s="19" t="str">
        <f t="shared" ca="1" si="1669"/>
        <v>-</v>
      </c>
      <c r="KS226" s="19" t="str">
        <f t="shared" ca="1" si="1669"/>
        <v>-</v>
      </c>
      <c r="KT226" s="19" t="b">
        <f t="shared" ca="1" si="1670"/>
        <v>1</v>
      </c>
      <c r="KU226" s="19">
        <f t="shared" ca="1" si="1670"/>
        <v>0</v>
      </c>
      <c r="KV226" s="5" t="str">
        <f t="shared" ca="1" si="1671"/>
        <v>-</v>
      </c>
      <c r="KW226" s="5" t="str">
        <f t="shared" ca="1" si="1671"/>
        <v>-</v>
      </c>
      <c r="KX226" s="5" t="str">
        <f t="shared" ca="1" si="1671"/>
        <v>-</v>
      </c>
      <c r="KY226" s="5" t="str">
        <f t="shared" ca="1" si="1671"/>
        <v>-</v>
      </c>
      <c r="KZ226" s="19" t="str">
        <f t="shared" ca="1" si="1672"/>
        <v>-</v>
      </c>
      <c r="LA226" s="19" t="str">
        <f t="shared" ca="1" si="1672"/>
        <v>-</v>
      </c>
      <c r="LB226" s="19" t="str">
        <f t="shared" ca="1" si="1672"/>
        <v>-</v>
      </c>
      <c r="LC226" s="19" t="str">
        <f t="shared" ca="1" si="1672"/>
        <v>-</v>
      </c>
      <c r="LD226" s="19" t="str">
        <f t="shared" ca="1" si="1672"/>
        <v>-</v>
      </c>
      <c r="LE226" s="19" t="str">
        <f t="shared" ca="1" si="1672"/>
        <v>-</v>
      </c>
      <c r="LF226" s="19" t="str">
        <f t="shared" ca="1" si="1672"/>
        <v>-</v>
      </c>
      <c r="LG226" s="5" t="str">
        <f t="shared" ca="1" si="1673"/>
        <v>-</v>
      </c>
      <c r="LH226" s="5">
        <f t="shared" ca="1" si="1673"/>
        <v>500</v>
      </c>
      <c r="LI226" s="5">
        <f t="shared" ca="1" si="1673"/>
        <v>500</v>
      </c>
      <c r="LJ226" s="5" t="str">
        <f t="shared" ca="1" si="1673"/>
        <v>-</v>
      </c>
      <c r="LK226" s="5" t="str" cm="1">
        <f t="array" aca="1" ref="LK226" ca="1">INDEX(i.meatgrid,$Q226,LK$7)</f>
        <v>-</v>
      </c>
      <c r="LL226" s="5" t="str">
        <f t="shared" ca="1" si="1673"/>
        <v>-</v>
      </c>
      <c r="LM226" s="5">
        <f t="shared" ca="1" si="1674"/>
        <v>1</v>
      </c>
      <c r="LN226" s="9"/>
      <c r="LO226" s="19">
        <f t="shared" ca="1" si="1672"/>
        <v>70</v>
      </c>
      <c r="LP226" s="19">
        <f t="shared" ca="1" si="1675"/>
        <v>50</v>
      </c>
      <c r="LQ226" s="19">
        <f t="shared" ca="1" si="1675"/>
        <v>80</v>
      </c>
      <c r="LR226" s="19">
        <f t="shared" ca="1" si="1675"/>
        <v>50</v>
      </c>
      <c r="LS226" s="5" t="b" cm="1">
        <f t="array" aca="1" ref="LS226" ca="1">INDEX(i.meatgrid,$Q226,LS$7)</f>
        <v>1</v>
      </c>
      <c r="LT226" s="5" t="b" cm="1">
        <f t="array" aca="1" ref="LT226" ca="1">INDEX(i.meatgrid,$Q226,LT$7)</f>
        <v>0</v>
      </c>
      <c r="LU226" s="5" t="str" cm="1">
        <f t="array" aca="1" ref="LU226" ca="1">INDEX(i.meatgrid,$Q226,LU$7)</f>
        <v>-</v>
      </c>
      <c r="LV226" s="5" t="str" cm="1">
        <f t="array" aca="1" ref="LV226" ca="1">INDEX(i.meatgrid,$Q226,LV$7)</f>
        <v>-</v>
      </c>
      <c r="LW226" s="5">
        <f t="shared" si="1676"/>
        <v>1</v>
      </c>
      <c r="LX226" s="5">
        <f t="shared" si="1677"/>
        <v>0.75</v>
      </c>
      <c r="LY226" s="5" cm="1">
        <f t="array" aca="1" ref="LY226" ca="1">INDEX(i.meatgrid,$Q226,LY$7)</f>
        <v>1</v>
      </c>
      <c r="LZ226" s="5" cm="1">
        <f t="array" aca="1" ref="LZ226" ca="1">INDEX(i.meatgrid,$Q226,LZ$7)</f>
        <v>1</v>
      </c>
      <c r="MA226" s="5" cm="1">
        <f t="array" aca="1" ref="MA226" ca="1">INDEX(i.meatgrid,$Q226,MA$7)</f>
        <v>1</v>
      </c>
      <c r="MB226" s="5" cm="1">
        <f t="array" aca="1" ref="MB226" ca="1">INDEX(i.meatgrid,$Q226,MB$7)</f>
        <v>0</v>
      </c>
      <c r="MC226" s="5" cm="1">
        <f t="array" aca="1" ref="MC226" ca="1">INDEX(i.meatgrid,$Q226,MC$7)</f>
        <v>0</v>
      </c>
      <c r="MD226" s="5" cm="1">
        <f t="array" aca="1" ref="MD226" ca="1">INDEX(i.meatgrid,$Q226,MD$7)</f>
        <v>1</v>
      </c>
      <c r="ME226" s="5" cm="1">
        <f t="array" aca="1" ref="ME226" ca="1">INDEX(i.meatgrid,$Q226,ME$7)</f>
        <v>1</v>
      </c>
      <c r="MF226" s="5" cm="1">
        <f t="array" aca="1" ref="MF226" ca="1">INDEX(i.meatgrid,$Q226,MF$7)</f>
        <v>1</v>
      </c>
      <c r="MG226" s="5">
        <f t="shared" si="1678"/>
        <v>1</v>
      </c>
      <c r="MH226" s="9"/>
      <c r="MI226" s="19" t="b">
        <f t="shared" ca="1" si="1679"/>
        <v>0</v>
      </c>
      <c r="MJ226" s="19" t="b">
        <f t="shared" ca="1" si="1679"/>
        <v>0</v>
      </c>
      <c r="MK226" s="19">
        <f t="shared" ca="1" si="1679"/>
        <v>1</v>
      </c>
      <c r="ML226" s="19">
        <f t="shared" ca="1" si="1679"/>
        <v>0.75</v>
      </c>
      <c r="MM226" s="19">
        <f t="shared" ca="1" si="1679"/>
        <v>0.75</v>
      </c>
      <c r="MN226" s="19">
        <f t="shared" ca="1" si="1679"/>
        <v>0.8</v>
      </c>
      <c r="MO226" s="19">
        <f t="shared" ca="1" si="1679"/>
        <v>0.82499999999999996</v>
      </c>
      <c r="MP226" s="19">
        <f t="shared" ca="1" si="1679"/>
        <v>0.875</v>
      </c>
      <c r="MQ226" s="19">
        <f t="shared" ca="1" si="1679"/>
        <v>0.9</v>
      </c>
      <c r="MR226" s="19">
        <f t="shared" ca="1" si="1679"/>
        <v>1</v>
      </c>
      <c r="MS226" s="19">
        <f t="shared" ca="1" si="1679"/>
        <v>0.875</v>
      </c>
      <c r="MT226" s="19" t="b">
        <f t="shared" ca="1" si="1679"/>
        <v>1</v>
      </c>
      <c r="MU226" s="19">
        <f t="shared" ca="1" si="1679"/>
        <v>74.989999999999995</v>
      </c>
      <c r="MV226" s="19" t="str">
        <f t="shared" ca="1" si="1679"/>
        <v>-</v>
      </c>
      <c r="MW226" s="19" t="str">
        <f t="shared" ca="1" si="1679"/>
        <v>-</v>
      </c>
      <c r="MX226" s="19" t="str">
        <f t="shared" ca="1" si="1679"/>
        <v>-</v>
      </c>
      <c r="MY226" s="19" t="str">
        <f t="shared" ca="1" si="1680"/>
        <v>-</v>
      </c>
      <c r="MZ226" s="19" t="str">
        <f t="shared" ca="1" si="1680"/>
        <v>-</v>
      </c>
      <c r="NA226" s="19" t="str">
        <f t="shared" ca="1" si="1680"/>
        <v>-</v>
      </c>
      <c r="NB226" s="19" t="str">
        <f t="shared" ref="NB226:NQ243" ca="1" si="1691">OFFSET(NB$5,$B226,0)</f>
        <v>-</v>
      </c>
      <c r="NC226" s="19">
        <f t="shared" ca="1" si="1691"/>
        <v>36.99</v>
      </c>
      <c r="ND226" s="19">
        <f t="shared" ca="1" si="1691"/>
        <v>36.99</v>
      </c>
      <c r="NE226" s="19" t="str">
        <f t="shared" ca="1" si="1691"/>
        <v>-</v>
      </c>
      <c r="NF226" s="19" t="str">
        <f t="shared" ca="1" si="1691"/>
        <v>-</v>
      </c>
      <c r="NG226" s="19" t="str">
        <f t="shared" ca="1" si="1691"/>
        <v>-</v>
      </c>
      <c r="NH226" s="19" t="str">
        <f t="shared" ca="1" si="1691"/>
        <v>-</v>
      </c>
      <c r="NI226" s="19" t="str">
        <f t="shared" ca="1" si="1691"/>
        <v>-</v>
      </c>
      <c r="NJ226" s="19">
        <f t="shared" ca="1" si="1691"/>
        <v>49.99</v>
      </c>
      <c r="NK226" s="19">
        <f t="shared" ca="1" si="1691"/>
        <v>49.99</v>
      </c>
      <c r="NL226" s="19">
        <f t="shared" ca="1" si="1691"/>
        <v>49.99</v>
      </c>
      <c r="NM226" s="19">
        <f t="shared" ca="1" si="1691"/>
        <v>49.99</v>
      </c>
      <c r="NN226" s="19">
        <f t="shared" ca="1" si="1691"/>
        <v>49.99</v>
      </c>
      <c r="NO226" s="19">
        <f t="shared" ca="1" si="1691"/>
        <v>49.99</v>
      </c>
      <c r="NP226" s="19">
        <f t="shared" ca="1" si="1691"/>
        <v>49.99</v>
      </c>
      <c r="NQ226" s="19">
        <f t="shared" ca="1" si="1691"/>
        <v>49.99</v>
      </c>
      <c r="NR226" s="19">
        <f t="shared" ref="NR226:OG241" ca="1" si="1692">OFFSET(NR$5,$B226,0)</f>
        <v>412.99</v>
      </c>
      <c r="NS226" s="19">
        <f t="shared" ca="1" si="1692"/>
        <v>412.99</v>
      </c>
      <c r="NT226" s="19" t="str">
        <f t="shared" ca="1" si="1692"/>
        <v>-</v>
      </c>
      <c r="NU226" s="19" t="str">
        <f t="shared" ca="1" si="1692"/>
        <v>-</v>
      </c>
      <c r="NV226" s="19" t="str">
        <f t="shared" ca="1" si="1692"/>
        <v>-</v>
      </c>
      <c r="NW226" s="19" t="str">
        <f t="shared" ca="1" si="1692"/>
        <v>-</v>
      </c>
      <c r="NX226" s="19" t="str">
        <f t="shared" ca="1" si="1692"/>
        <v>-</v>
      </c>
      <c r="NY226" s="19">
        <f t="shared" ca="1" si="1692"/>
        <v>6.8900000000000006</v>
      </c>
      <c r="NZ226" s="19">
        <f t="shared" ca="1" si="1692"/>
        <v>6.8900000000000006</v>
      </c>
      <c r="OA226" s="19">
        <f t="shared" ca="1" si="1692"/>
        <v>6.8900000000000006</v>
      </c>
      <c r="OB226" s="19">
        <f t="shared" ca="1" si="1692"/>
        <v>6.8900000000000006</v>
      </c>
      <c r="OC226" s="19">
        <f t="shared" ca="1" si="1692"/>
        <v>6.8900000000000006</v>
      </c>
      <c r="OD226" s="19">
        <f t="shared" ca="1" si="1692"/>
        <v>6.8900000000000006</v>
      </c>
      <c r="OE226" s="19">
        <f t="shared" ca="1" si="1692"/>
        <v>6.8900000000000006</v>
      </c>
      <c r="OF226" s="19">
        <f t="shared" ca="1" si="1692"/>
        <v>6.8900000000000006</v>
      </c>
      <c r="OG226" s="19">
        <f t="shared" ca="1" si="1692"/>
        <v>346.99</v>
      </c>
      <c r="OH226" s="19">
        <f t="shared" ref="OH226:ON243" ca="1" si="1693">OFFSET(OH$5,$B226,0)</f>
        <v>346.99</v>
      </c>
      <c r="OI226" s="19" t="str">
        <f t="shared" ca="1" si="1693"/>
        <v>-</v>
      </c>
      <c r="OJ226" s="19" t="str">
        <f t="shared" ca="1" si="1693"/>
        <v>-</v>
      </c>
      <c r="OK226" s="19" t="str">
        <f t="shared" ca="1" si="1693"/>
        <v>-</v>
      </c>
      <c r="OL226" s="19" t="str">
        <f t="shared" ca="1" si="1693"/>
        <v>-</v>
      </c>
      <c r="OM226" s="19" t="str">
        <f t="shared" ca="1" si="1693"/>
        <v>-</v>
      </c>
      <c r="ON226" s="19">
        <f t="shared" ca="1" si="1693"/>
        <v>0</v>
      </c>
      <c r="OO226" s="24">
        <v>0</v>
      </c>
    </row>
    <row r="227" spans="1:405" outlineLevel="1">
      <c r="A227" s="21">
        <f t="shared" si="158"/>
        <v>222</v>
      </c>
      <c r="B227" s="21">
        <f t="shared" si="1686"/>
        <v>19</v>
      </c>
      <c r="C227">
        <v>112</v>
      </c>
      <c r="D227" s="144" t="str">
        <f t="shared" ca="1" si="1626"/>
        <v>GSM</v>
      </c>
      <c r="E227" t="b">
        <v>0</v>
      </c>
      <c r="F227" t="b">
        <v>0</v>
      </c>
      <c r="G227" t="b">
        <f t="shared" si="1687"/>
        <v>0</v>
      </c>
      <c r="H227" s="237">
        <f t="shared" ca="1" si="1688"/>
        <v>2</v>
      </c>
      <c r="I227" s="237">
        <f t="shared" ca="1" si="1688"/>
        <v>1</v>
      </c>
      <c r="J227" s="237" t="str">
        <f t="shared" ca="1" si="1688"/>
        <v/>
      </c>
      <c r="K227" s="237">
        <f t="shared" ca="1" si="1688"/>
        <v>2</v>
      </c>
      <c r="L227" s="237">
        <f t="shared" ca="1" si="1688"/>
        <v>2</v>
      </c>
      <c r="M227" s="237">
        <f t="shared" ca="1" si="1688"/>
        <v>2</v>
      </c>
      <c r="N227" s="237">
        <f t="shared" ca="1" si="1688"/>
        <v>3</v>
      </c>
      <c r="O227" s="237">
        <f t="shared" ca="1" si="1688"/>
        <v>1</v>
      </c>
      <c r="P227" s="237">
        <f t="shared" ca="1" si="1688"/>
        <v>1</v>
      </c>
      <c r="Q227" s="237">
        <f t="shared" ca="1" si="1688"/>
        <v>3</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27"/>
        <v>2</v>
      </c>
      <c r="AH227" s="5">
        <f t="shared" ca="1" si="1627"/>
        <v>0</v>
      </c>
      <c r="AI227" s="5">
        <f t="shared" ca="1" si="1628"/>
        <v>1</v>
      </c>
      <c r="AJ227" s="218"/>
      <c r="AK227" s="218"/>
      <c r="AL227" s="366" t="str">
        <f ca="1">TEXT(LEFT(OFFSET(AL227,-1,0),5)+1,"00000")&amp;MID(OFFSET(AL227,-1,0),6,FIND(" ",OFFSET(AL227,-1,0),7)-5)
&amp; $D227           &amp; " Day"&amp;INDEX(i.DOY,$N227,1)              &amp; IF($IG227=0," FWM","")&amp;IF($IG227=1," MWM","")&amp;IF($IG227=5," Mat","")&amp;IF($IH227=TRUE,"&amp;BBT","    ")
&amp;INDEX(DataMaster!$B$98:$B$104,$Q227,0)    &amp;IF(JL227," SR"&amp;JM227,"")&amp; " WP"&amp;TEXT($LW227*100,"000p")           &amp; " MP"&amp;TEXT($LX227*100,"000p")           &amp; " GP"&amp;TEXT($MG227*100,"000p")
&amp; " (F"&amp;3+COUNTIF($CV227:$CY227,TRUE)&amp;3&amp;"N"&amp;$DM227&amp;$DN227&amp;")"</f>
        <v>00008 DSP_export_lw GSM Day204 MWM    No export WP100p MP075p GP100p (F33N11)</v>
      </c>
      <c r="AM227" s="9" t="str">
        <f ca="1">IF(COUNTIF(AL$5:AL227,AL227)=1,"-","Dup")</f>
        <v>-</v>
      </c>
      <c r="AN227" s="9"/>
      <c r="AO227" s="12" t="b">
        <v>1</v>
      </c>
      <c r="AP227" s="12" t="b">
        <v>1</v>
      </c>
      <c r="AQ227" s="12" t="b">
        <v>1</v>
      </c>
      <c r="AR227" s="12" t="b">
        <v>1</v>
      </c>
      <c r="AS227" s="12" t="b">
        <v>1</v>
      </c>
      <c r="AT227" s="12" t="b">
        <v>1</v>
      </c>
      <c r="AU227" s="12" t="b">
        <v>1</v>
      </c>
      <c r="AV227" s="12" t="b">
        <v>1</v>
      </c>
      <c r="AW227" s="9"/>
      <c r="AX227" s="5" t="b">
        <f t="shared" ca="1" si="1629"/>
        <v>0</v>
      </c>
      <c r="AY227" s="5" t="str">
        <f t="shared" ca="1" si="1629"/>
        <v>-</v>
      </c>
      <c r="AZ227" s="5" t="b">
        <f t="shared" ca="1" si="1629"/>
        <v>0</v>
      </c>
      <c r="BA227" s="5" t="b">
        <f t="shared" ca="1" si="1629"/>
        <v>1</v>
      </c>
      <c r="BB227" s="5" t="b">
        <f t="shared" ca="1" si="1629"/>
        <v>1</v>
      </c>
      <c r="BC227" s="144">
        <f t="shared" ca="1" si="1629"/>
        <v>0</v>
      </c>
      <c r="BD227" s="19" t="b">
        <f t="shared" ca="1" si="1630"/>
        <v>1</v>
      </c>
      <c r="BE227" s="9"/>
      <c r="BF227" s="5" t="str">
        <f t="shared" ca="1" si="1631"/>
        <v>-</v>
      </c>
      <c r="BG227" s="19" t="str">
        <f t="shared" ca="1" si="1632"/>
        <v>-</v>
      </c>
      <c r="BH227" s="19" t="str">
        <f t="shared" ca="1" si="1632"/>
        <v>-</v>
      </c>
      <c r="BI227" s="19" t="str">
        <f t="shared" ca="1" si="1632"/>
        <v>-</v>
      </c>
      <c r="BJ227" s="5" t="str">
        <f t="shared" ca="1" si="1633"/>
        <v>-</v>
      </c>
      <c r="BK227" s="19" t="str">
        <f t="shared" ca="1" si="1634"/>
        <v>-</v>
      </c>
      <c r="BL227" s="5" t="str">
        <f t="shared" ca="1" si="1635"/>
        <v>-</v>
      </c>
      <c r="BM227" s="19" t="str">
        <f t="shared" ca="1" si="1636"/>
        <v>-</v>
      </c>
      <c r="BN227" s="19" t="str">
        <f t="shared" ca="1" si="1636"/>
        <v>-</v>
      </c>
      <c r="BO227" s="19" t="str">
        <f t="shared" ca="1" si="1636"/>
        <v>-</v>
      </c>
      <c r="BP227" s="5" t="str">
        <f t="shared" ca="1" si="1637"/>
        <v>-</v>
      </c>
      <c r="BQ227" s="9"/>
      <c r="BR227" s="5" t="b">
        <f t="shared" ca="1" si="1638"/>
        <v>0</v>
      </c>
      <c r="BS227" s="5" t="str">
        <f t="shared" ca="1" si="1639"/>
        <v>-</v>
      </c>
      <c r="BT227" s="5" t="str">
        <f t="shared" ca="1" si="1640"/>
        <v>-</v>
      </c>
      <c r="BU227" s="5" t="str">
        <f t="shared" ca="1" si="1640"/>
        <v>-</v>
      </c>
      <c r="BV227" s="5" t="str">
        <f t="shared" ca="1" si="1640"/>
        <v>-</v>
      </c>
      <c r="BW227" s="5" t="str">
        <f t="shared" ca="1" si="1640"/>
        <v>-</v>
      </c>
      <c r="BX227" s="5" t="str">
        <f t="shared" ca="1" si="1640"/>
        <v>-</v>
      </c>
      <c r="BY227" s="5" t="str">
        <f t="shared" ca="1" si="1640"/>
        <v>-</v>
      </c>
      <c r="BZ227" s="5" t="str">
        <f t="shared" ca="1" si="1640"/>
        <v>-</v>
      </c>
      <c r="CA227" s="5" t="str">
        <f t="shared" ca="1" si="1640"/>
        <v>-</v>
      </c>
      <c r="CB227" s="9"/>
      <c r="CC227" s="237" t="b">
        <f t="shared" ca="1" si="1689"/>
        <v>1</v>
      </c>
      <c r="CD227" s="237" t="b">
        <f t="shared" ca="1" si="1689"/>
        <v>1</v>
      </c>
      <c r="CE227" s="237" t="b">
        <f t="shared" ca="1" si="1689"/>
        <v>1</v>
      </c>
      <c r="CF227" s="12">
        <v>2232105</v>
      </c>
      <c r="CG227" s="144" t="b">
        <f t="shared" ca="1" si="1690"/>
        <v>0</v>
      </c>
      <c r="CH227" s="12" t="s">
        <v>34</v>
      </c>
      <c r="CI227" s="19" t="str">
        <f t="shared" ca="1" si="1641"/>
        <v>-</v>
      </c>
      <c r="CJ227" s="19" t="str">
        <f t="shared" ca="1" si="1641"/>
        <v>-</v>
      </c>
      <c r="CK227" s="19" t="str">
        <f t="shared" ca="1" si="1641"/>
        <v>-</v>
      </c>
      <c r="CL227" s="19">
        <f t="shared" ca="1" si="1641"/>
        <v>1</v>
      </c>
      <c r="CM227" s="19">
        <f t="shared" ca="1" si="1641"/>
        <v>1</v>
      </c>
      <c r="CN227" s="9"/>
      <c r="CO227" s="444">
        <f t="shared" ca="1" si="1642"/>
        <v>652</v>
      </c>
      <c r="CP227" s="444">
        <f t="shared" ca="1" si="1642"/>
        <v>686</v>
      </c>
      <c r="CQ227" s="444">
        <f t="shared" ca="1" si="1642"/>
        <v>721</v>
      </c>
      <c r="CR227" s="152">
        <f t="shared" ca="1" si="1643"/>
        <v>378</v>
      </c>
      <c r="CS227" s="152">
        <f t="shared" ca="1" si="1643"/>
        <v>413</v>
      </c>
      <c r="CT227" s="152">
        <f t="shared" ca="1" si="1643"/>
        <v>448</v>
      </c>
      <c r="CU227" s="19" t="str">
        <f t="shared" ca="1" si="1644"/>
        <v>-</v>
      </c>
      <c r="CV227" s="19" t="str">
        <f t="shared" ca="1" si="1644"/>
        <v>-</v>
      </c>
      <c r="CW227" s="19" t="str">
        <f t="shared" ca="1" si="1644"/>
        <v>-</v>
      </c>
      <c r="CX227" s="19" t="str">
        <f t="shared" ca="1" si="1644"/>
        <v>-</v>
      </c>
      <c r="CY227" s="19" t="str">
        <f t="shared" ca="1" si="1644"/>
        <v>-</v>
      </c>
      <c r="CZ227" s="19" t="b">
        <f t="shared" ca="1" si="1644"/>
        <v>1</v>
      </c>
      <c r="DA227" s="19">
        <f t="shared" ca="1" si="1644"/>
        <v>0</v>
      </c>
      <c r="DB227" s="19">
        <f t="shared" ca="1" si="1644"/>
        <v>0</v>
      </c>
      <c r="DC227" s="19">
        <f t="shared" ca="1" si="1644"/>
        <v>0</v>
      </c>
      <c r="DD227" s="19">
        <f t="shared" ca="1" si="1644"/>
        <v>0</v>
      </c>
      <c r="DE227" s="19">
        <f t="shared" ca="1" si="1644"/>
        <v>0</v>
      </c>
      <c r="DF227" s="19">
        <f t="shared" ca="1" si="1644"/>
        <v>0</v>
      </c>
      <c r="DG227" s="19">
        <f t="shared" ca="1" si="1644"/>
        <v>0</v>
      </c>
      <c r="DH227" s="19">
        <f t="shared" ca="1" si="1644"/>
        <v>0</v>
      </c>
      <c r="DI227" s="19">
        <f t="shared" ca="1" si="1644"/>
        <v>0</v>
      </c>
      <c r="DJ227" s="19">
        <f t="shared" ca="1" si="1644"/>
        <v>0</v>
      </c>
      <c r="DK227" s="19">
        <f t="shared" ca="1" si="1645"/>
        <v>0</v>
      </c>
      <c r="DL227" s="19">
        <f t="shared" ca="1" si="1645"/>
        <v>0</v>
      </c>
      <c r="DM227" s="19">
        <f t="shared" ca="1" si="1645"/>
        <v>1</v>
      </c>
      <c r="DN227" s="19">
        <f t="shared" ca="1" si="1645"/>
        <v>1</v>
      </c>
      <c r="DO227" s="19">
        <f t="shared" ca="1" si="1645"/>
        <v>0</v>
      </c>
      <c r="DP227" s="19" t="str">
        <f t="shared" ca="1" si="1645"/>
        <v>-</v>
      </c>
      <c r="DQ227" s="19" t="str">
        <f t="shared" ca="1" si="1645"/>
        <v>-</v>
      </c>
      <c r="DR227" s="19" t="str">
        <f t="shared" ca="1" si="1645"/>
        <v>-</v>
      </c>
      <c r="DS227" s="19" t="str">
        <f t="shared" ca="1" si="1645"/>
        <v>-</v>
      </c>
      <c r="DT227" s="19" t="str">
        <f t="shared" ca="1" si="1645"/>
        <v>-</v>
      </c>
      <c r="DU227" s="19">
        <f t="shared" ca="1" si="1645"/>
        <v>0</v>
      </c>
      <c r="DV227" s="19" t="str">
        <f t="shared" ca="1" si="1645"/>
        <v>-</v>
      </c>
      <c r="DW227" s="19" t="str">
        <f t="shared" ca="1" si="1645"/>
        <v>-</v>
      </c>
      <c r="DX227" s="19" t="str">
        <f t="shared" ca="1" si="1645"/>
        <v>-</v>
      </c>
      <c r="DY227" s="19" t="str">
        <f t="shared" ca="1" si="1645"/>
        <v>-</v>
      </c>
      <c r="DZ227" s="19" t="str">
        <f t="shared" ca="1" si="1645"/>
        <v>-</v>
      </c>
      <c r="EA227" s="19" t="str">
        <f t="shared" ca="1" si="1645"/>
        <v>-</v>
      </c>
      <c r="EB227" s="19" t="str">
        <f t="shared" ca="1" si="1645"/>
        <v>-</v>
      </c>
      <c r="EC227" s="19" t="str">
        <f t="shared" ca="1" si="1645"/>
        <v>-</v>
      </c>
      <c r="ED227" s="19">
        <f t="shared" ca="1" si="1645"/>
        <v>0</v>
      </c>
      <c r="EE227" s="444">
        <f t="shared" ca="1" si="1646"/>
        <v>0</v>
      </c>
      <c r="EF227" s="444">
        <f t="shared" ca="1" si="1646"/>
        <v>0</v>
      </c>
      <c r="EG227" s="124">
        <f t="shared" ca="1" si="1647"/>
        <v>0</v>
      </c>
      <c r="EH227" s="124">
        <f t="shared" ca="1" si="1647"/>
        <v>0</v>
      </c>
      <c r="EI227" s="124">
        <f t="shared" ca="1" si="1647"/>
        <v>0</v>
      </c>
      <c r="EJ227" s="124">
        <f t="shared" ca="1" si="1647"/>
        <v>0</v>
      </c>
      <c r="EK227" s="124">
        <f t="shared" ca="1" si="1647"/>
        <v>0</v>
      </c>
      <c r="EL227" s="124">
        <f t="shared" ca="1" si="1647"/>
        <v>0</v>
      </c>
      <c r="EM227" s="124">
        <f t="shared" ca="1" si="1647"/>
        <v>0</v>
      </c>
      <c r="EN227" s="124">
        <f t="shared" ca="1" si="1647"/>
        <v>0</v>
      </c>
      <c r="EO227" s="124">
        <f t="shared" ca="1" si="1647"/>
        <v>0</v>
      </c>
      <c r="EP227" s="124">
        <f t="shared" ca="1" si="1647"/>
        <v>0</v>
      </c>
      <c r="EQ227" s="124">
        <f t="shared" ca="1" si="1647"/>
        <v>0</v>
      </c>
      <c r="ER227" s="124">
        <f t="shared" ca="1" si="1647"/>
        <v>0</v>
      </c>
      <c r="ES227" s="124">
        <f t="shared" ca="1" si="1647"/>
        <v>0</v>
      </c>
      <c r="ET227" s="124">
        <f t="shared" ca="1" si="1647"/>
        <v>0</v>
      </c>
      <c r="EU227" s="124">
        <f t="shared" ca="1" si="1647"/>
        <v>0</v>
      </c>
      <c r="EV227" s="124">
        <f t="shared" ca="1" si="1647"/>
        <v>0</v>
      </c>
      <c r="EW227" s="124">
        <f t="shared" ca="1" si="1648"/>
        <v>0</v>
      </c>
      <c r="EX227" s="124">
        <f t="shared" ca="1" si="1648"/>
        <v>0</v>
      </c>
      <c r="EY227" s="554">
        <f t="shared" ca="1" si="1649"/>
        <v>0</v>
      </c>
      <c r="EZ227" s="554">
        <f t="shared" ca="1" si="1649"/>
        <v>0</v>
      </c>
      <c r="FA227" s="554">
        <f t="shared" ca="1" si="1649"/>
        <v>0</v>
      </c>
      <c r="FB227" s="125">
        <f t="shared" ca="1" si="1649"/>
        <v>0</v>
      </c>
      <c r="FC227" s="125">
        <f t="shared" ca="1" si="1649"/>
        <v>0</v>
      </c>
      <c r="FD227" s="125">
        <f t="shared" ca="1" si="1649"/>
        <v>0</v>
      </c>
      <c r="FE227" s="125">
        <f t="shared" ca="1" si="1649"/>
        <v>0</v>
      </c>
      <c r="FF227" s="125">
        <f t="shared" ca="1" si="1649"/>
        <v>0</v>
      </c>
      <c r="FG227" s="125">
        <f t="shared" ca="1" si="1649"/>
        <v>0</v>
      </c>
      <c r="FH227" s="125">
        <f t="shared" ca="1" si="1649"/>
        <v>0</v>
      </c>
      <c r="FI227" s="125">
        <f t="shared" ca="1" si="1649"/>
        <v>0</v>
      </c>
      <c r="FJ227" s="125">
        <f t="shared" ca="1" si="1649"/>
        <v>0</v>
      </c>
      <c r="FK227" s="125">
        <f t="shared" ca="1" si="1649"/>
        <v>0</v>
      </c>
      <c r="FL227" s="125">
        <f t="shared" ca="1" si="1649"/>
        <v>0</v>
      </c>
      <c r="FM227" s="125">
        <f t="shared" ca="1" si="1649"/>
        <v>0</v>
      </c>
      <c r="FN227" s="125">
        <f t="shared" ca="1" si="1649"/>
        <v>0</v>
      </c>
      <c r="FO227" s="124">
        <f t="shared" ca="1" si="1650"/>
        <v>0</v>
      </c>
      <c r="FP227" s="124">
        <f t="shared" ca="1" si="1650"/>
        <v>0</v>
      </c>
      <c r="FQ227" s="124">
        <f t="shared" ca="1" si="1650"/>
        <v>0</v>
      </c>
      <c r="FR227" s="124">
        <f t="shared" ca="1" si="1650"/>
        <v>0</v>
      </c>
      <c r="FS227" s="124">
        <f t="shared" ca="1" si="1650"/>
        <v>0</v>
      </c>
      <c r="FT227" s="124">
        <f t="shared" ca="1" si="1650"/>
        <v>0</v>
      </c>
      <c r="FU227" s="124">
        <f t="shared" ca="1" si="1650"/>
        <v>0</v>
      </c>
      <c r="FV227" s="124">
        <f t="shared" ca="1" si="1650"/>
        <v>0</v>
      </c>
      <c r="FW227" s="124">
        <f t="shared" ca="1" si="1650"/>
        <v>0</v>
      </c>
      <c r="FX227" s="124">
        <f t="shared" ca="1" si="1650"/>
        <v>0</v>
      </c>
      <c r="FY227" s="124">
        <f t="shared" ca="1" si="1650"/>
        <v>0</v>
      </c>
      <c r="FZ227" s="124">
        <f t="shared" ca="1" si="1650"/>
        <v>0</v>
      </c>
      <c r="GA227" s="124">
        <f t="shared" ca="1" si="1650"/>
        <v>0</v>
      </c>
      <c r="GB227" s="124">
        <f t="shared" ca="1" si="1650"/>
        <v>0</v>
      </c>
      <c r="GC227" s="124">
        <f t="shared" ca="1" si="1650"/>
        <v>0</v>
      </c>
      <c r="GD227" s="124">
        <f t="shared" ca="1" si="1650"/>
        <v>0</v>
      </c>
      <c r="GE227" s="124">
        <f t="shared" ca="1" si="1651"/>
        <v>0</v>
      </c>
      <c r="GF227" s="124">
        <f t="shared" ca="1" si="1651"/>
        <v>0</v>
      </c>
      <c r="GG227" s="554">
        <f t="shared" ca="1" si="1652"/>
        <v>0</v>
      </c>
      <c r="GH227" s="554">
        <f t="shared" ca="1" si="1652"/>
        <v>0</v>
      </c>
      <c r="GI227" s="554">
        <f t="shared" ca="1" si="1652"/>
        <v>0</v>
      </c>
      <c r="GJ227" s="125">
        <f t="shared" ca="1" si="1653"/>
        <v>0</v>
      </c>
      <c r="GK227" s="125">
        <f t="shared" ca="1" si="1653"/>
        <v>0</v>
      </c>
      <c r="GL227" s="125">
        <f t="shared" ca="1" si="1653"/>
        <v>0</v>
      </c>
      <c r="GM227" s="125">
        <f t="shared" ca="1" si="1653"/>
        <v>0</v>
      </c>
      <c r="GN227" s="125">
        <f t="shared" ca="1" si="1653"/>
        <v>0</v>
      </c>
      <c r="GO227" s="125">
        <f t="shared" ca="1" si="1653"/>
        <v>0</v>
      </c>
      <c r="GP227" s="125">
        <f t="shared" ca="1" si="1653"/>
        <v>0</v>
      </c>
      <c r="GQ227" s="125">
        <f t="shared" ca="1" si="1653"/>
        <v>0</v>
      </c>
      <c r="GR227" s="125">
        <f t="shared" ca="1" si="1653"/>
        <v>0</v>
      </c>
      <c r="GS227" s="125">
        <f t="shared" ca="1" si="1653"/>
        <v>0</v>
      </c>
      <c r="GT227" s="125">
        <f t="shared" ca="1" si="1653"/>
        <v>0</v>
      </c>
      <c r="GU227" s="125">
        <f t="shared" ca="1" si="1653"/>
        <v>0</v>
      </c>
      <c r="GV227" s="125">
        <f t="shared" ca="1" si="1653"/>
        <v>0</v>
      </c>
      <c r="GW227" s="124">
        <f t="shared" ca="1" si="1654"/>
        <v>0</v>
      </c>
      <c r="GX227" s="124">
        <f t="shared" ca="1" si="1654"/>
        <v>0</v>
      </c>
      <c r="GY227" s="124">
        <f t="shared" ca="1" si="1654"/>
        <v>0</v>
      </c>
      <c r="GZ227" s="124">
        <f t="shared" ca="1" si="1654"/>
        <v>0</v>
      </c>
      <c r="HA227" s="124">
        <f t="shared" ca="1" si="1654"/>
        <v>0</v>
      </c>
      <c r="HB227" s="124">
        <f t="shared" ca="1" si="1654"/>
        <v>0</v>
      </c>
      <c r="HC227" s="124">
        <f t="shared" ca="1" si="1654"/>
        <v>0</v>
      </c>
      <c r="HD227" s="124">
        <f t="shared" ca="1" si="1654"/>
        <v>0</v>
      </c>
      <c r="HE227" s="124">
        <f t="shared" ca="1" si="1654"/>
        <v>0</v>
      </c>
      <c r="HF227" s="124">
        <f t="shared" ca="1" si="1654"/>
        <v>0</v>
      </c>
      <c r="HG227" s="124">
        <f t="shared" ca="1" si="1654"/>
        <v>0</v>
      </c>
      <c r="HH227" s="124">
        <f t="shared" ca="1" si="1654"/>
        <v>0</v>
      </c>
      <c r="HI227" s="124">
        <f t="shared" ca="1" si="1654"/>
        <v>0</v>
      </c>
      <c r="HJ227" s="124">
        <f t="shared" ca="1" si="1654"/>
        <v>0</v>
      </c>
      <c r="HK227" s="124">
        <f t="shared" ca="1" si="1654"/>
        <v>0</v>
      </c>
      <c r="HL227" s="124">
        <f t="shared" ca="1" si="1654"/>
        <v>0</v>
      </c>
      <c r="HM227" s="124">
        <f t="shared" ca="1" si="1655"/>
        <v>0</v>
      </c>
      <c r="HN227" s="124">
        <f t="shared" ca="1" si="1655"/>
        <v>0</v>
      </c>
      <c r="HO227" s="554">
        <f t="shared" ca="1" si="1656"/>
        <v>0</v>
      </c>
      <c r="HP227" s="554">
        <f t="shared" ca="1" si="1656"/>
        <v>0</v>
      </c>
      <c r="HQ227" s="554">
        <f t="shared" ca="1" si="1656"/>
        <v>0</v>
      </c>
      <c r="HR227" s="125">
        <f t="shared" ca="1" si="1657"/>
        <v>0</v>
      </c>
      <c r="HS227" s="125">
        <f t="shared" ca="1" si="1657"/>
        <v>0</v>
      </c>
      <c r="HT227" s="125">
        <f t="shared" ca="1" si="1657"/>
        <v>0</v>
      </c>
      <c r="HU227" s="125">
        <f t="shared" ca="1" si="1657"/>
        <v>0</v>
      </c>
      <c r="HV227" s="125">
        <f t="shared" ca="1" si="1657"/>
        <v>0</v>
      </c>
      <c r="HW227" s="125">
        <f t="shared" ca="1" si="1657"/>
        <v>0</v>
      </c>
      <c r="HX227" s="125">
        <f t="shared" ca="1" si="1657"/>
        <v>0</v>
      </c>
      <c r="HY227" s="125">
        <f t="shared" ca="1" si="1657"/>
        <v>0</v>
      </c>
      <c r="HZ227" s="125">
        <f t="shared" ca="1" si="1657"/>
        <v>0</v>
      </c>
      <c r="IA227" s="125">
        <f t="shared" ca="1" si="1657"/>
        <v>0</v>
      </c>
      <c r="IB227" s="125">
        <f t="shared" ca="1" si="1657"/>
        <v>0</v>
      </c>
      <c r="IC227" s="125">
        <f t="shared" ca="1" si="1657"/>
        <v>0</v>
      </c>
      <c r="ID227" s="125">
        <f t="shared" ca="1" si="1657"/>
        <v>0</v>
      </c>
      <c r="IE227" s="5">
        <f t="shared" ca="1" si="1658"/>
        <v>67</v>
      </c>
      <c r="IF227" s="9"/>
      <c r="IG227" s="5">
        <f t="shared" ca="1" si="1659"/>
        <v>1</v>
      </c>
      <c r="IH227" s="5" t="b">
        <f t="shared" ca="1" si="1659"/>
        <v>0</v>
      </c>
      <c r="II227" s="19">
        <f t="shared" ca="1" si="1660"/>
        <v>0</v>
      </c>
      <c r="IJ227" s="5">
        <f t="shared" ca="1" si="1659"/>
        <v>55</v>
      </c>
      <c r="IK227" s="5" cm="1">
        <f t="array" ref="IK227">INDEX(i.pi_yatf,$X227+1,IK$7)</f>
        <v>1</v>
      </c>
      <c r="IL227" s="19">
        <f t="shared" ca="1" si="1661"/>
        <v>0</v>
      </c>
      <c r="IM227" s="19">
        <f t="shared" ca="1" si="1661"/>
        <v>0</v>
      </c>
      <c r="IN227" s="19">
        <f t="shared" ca="1" si="1661"/>
        <v>0</v>
      </c>
      <c r="IO227" s="19">
        <f t="shared" ca="1" si="1661"/>
        <v>0</v>
      </c>
      <c r="IP227" s="19">
        <f t="shared" ca="1" si="1661"/>
        <v>0</v>
      </c>
      <c r="IQ227" s="19">
        <f t="shared" ca="1" si="1661"/>
        <v>0</v>
      </c>
      <c r="IR227" s="19">
        <f t="shared" ca="1" si="1661"/>
        <v>0</v>
      </c>
      <c r="IS227" s="19">
        <f t="shared" ca="1" si="1661"/>
        <v>0</v>
      </c>
      <c r="IT227" s="19">
        <f t="shared" ca="1" si="1661"/>
        <v>0</v>
      </c>
      <c r="IU227" s="19">
        <f t="shared" ca="1" si="1661"/>
        <v>0</v>
      </c>
      <c r="IV227" s="19">
        <f t="shared" ca="1" si="1661"/>
        <v>0</v>
      </c>
      <c r="IW227" s="19">
        <f t="shared" ca="1" si="1661"/>
        <v>0</v>
      </c>
      <c r="IX227" s="19">
        <f t="shared" ca="1" si="1661"/>
        <v>0</v>
      </c>
      <c r="IY227" s="19">
        <f t="shared" ca="1" si="1661"/>
        <v>0</v>
      </c>
      <c r="IZ227" s="19">
        <f t="shared" ca="1" si="1661"/>
        <v>0</v>
      </c>
      <c r="JA227" s="19">
        <f t="shared" ca="1" si="1661"/>
        <v>0</v>
      </c>
      <c r="JB227" s="19">
        <f t="shared" ca="1" si="1661"/>
        <v>0</v>
      </c>
      <c r="JC227" s="19">
        <f t="shared" ca="1" si="1661"/>
        <v>0</v>
      </c>
      <c r="JD227" s="19">
        <f t="shared" ca="1" si="1661"/>
        <v>0</v>
      </c>
      <c r="JE227" s="19">
        <f t="shared" ca="1" si="1661"/>
        <v>0</v>
      </c>
      <c r="JF227" s="19">
        <f t="shared" ca="1" si="1661"/>
        <v>0</v>
      </c>
      <c r="JG227" s="19">
        <f t="shared" ca="1" si="1661"/>
        <v>1</v>
      </c>
      <c r="JH227" s="19">
        <f t="shared" ca="1" si="1661"/>
        <v>0</v>
      </c>
      <c r="JI227" s="19">
        <f t="shared" ca="1" si="1661"/>
        <v>1</v>
      </c>
      <c r="JJ227" s="9"/>
      <c r="JK227" s="5" t="b">
        <f t="shared" ca="1" si="1662"/>
        <v>0</v>
      </c>
      <c r="JL227" s="477" t="b">
        <v>0</v>
      </c>
      <c r="JM227" s="477">
        <v>12</v>
      </c>
      <c r="JN227" s="5" t="b">
        <f t="shared" ca="1" si="1663"/>
        <v>0</v>
      </c>
      <c r="JO227" s="5" t="b">
        <f t="shared" ca="1" si="1663"/>
        <v>0</v>
      </c>
      <c r="JP227" s="5" t="b">
        <f t="shared" ca="1" si="1663"/>
        <v>1</v>
      </c>
      <c r="JQ227" s="144">
        <f t="shared" ca="1" si="1664"/>
        <v>1</v>
      </c>
      <c r="JR227" s="144">
        <f t="shared" ca="1" si="1664"/>
        <v>1</v>
      </c>
      <c r="JS227" s="5" t="b">
        <f t="shared" ca="1" si="1665"/>
        <v>0</v>
      </c>
      <c r="JT227" s="5" t="b">
        <f t="shared" ca="1" si="1665"/>
        <v>1</v>
      </c>
      <c r="JU227" s="5" t="b">
        <f t="shared" ca="1" si="1665"/>
        <v>1</v>
      </c>
      <c r="JV227" s="5" t="b">
        <f t="shared" ca="1" si="1665"/>
        <v>0</v>
      </c>
      <c r="JW227" s="5">
        <f t="shared" ca="1" si="1666"/>
        <v>1</v>
      </c>
      <c r="JX227" s="5">
        <f t="shared" ca="1" si="1666"/>
        <v>0</v>
      </c>
      <c r="JY227" s="5" t="b">
        <f t="shared" ca="1" si="1667"/>
        <v>0</v>
      </c>
      <c r="JZ227" s="5" t="str" cm="1">
        <f t="array" aca="1" ref="JZ227" ca="1">IF(OR(KA227:KH227&lt;&gt;"-"),TRUE,"-")</f>
        <v>-</v>
      </c>
      <c r="KA227" s="19" t="str">
        <f t="shared" ca="1" si="1668"/>
        <v>-</v>
      </c>
      <c r="KB227" s="19" t="str">
        <f t="shared" ca="1" si="1668"/>
        <v>-</v>
      </c>
      <c r="KC227" s="19" t="str">
        <f t="shared" ca="1" si="1668"/>
        <v>-</v>
      </c>
      <c r="KD227" s="19" t="str">
        <f t="shared" ca="1" si="1668"/>
        <v>-</v>
      </c>
      <c r="KE227" s="19" t="str">
        <f t="shared" ca="1" si="1668"/>
        <v>-</v>
      </c>
      <c r="KF227" s="19" t="str">
        <f t="shared" ca="1" si="1668"/>
        <v>-</v>
      </c>
      <c r="KG227" s="19" t="str">
        <f t="shared" ca="1" si="1668"/>
        <v>-</v>
      </c>
      <c r="KH227" s="19" t="str">
        <f t="shared" ca="1" si="1668"/>
        <v>-</v>
      </c>
      <c r="KI227" s="5" t="b">
        <f t="array" aca="1" ref="KI227" ca="1">IF(OR(KJ227:KP227&lt;&gt;"-"),TRUE,"-")</f>
        <v>1</v>
      </c>
      <c r="KJ227" s="19">
        <f t="shared" ca="1" si="1669"/>
        <v>0</v>
      </c>
      <c r="KK227" s="19" t="str">
        <f t="shared" ca="1" si="1669"/>
        <v>-</v>
      </c>
      <c r="KL227" s="19">
        <f t="shared" ca="1" si="1669"/>
        <v>999999</v>
      </c>
      <c r="KM227" s="19">
        <f t="shared" ca="1" si="1669"/>
        <v>999999</v>
      </c>
      <c r="KN227" s="19">
        <f t="shared" ca="1" si="1669"/>
        <v>999999</v>
      </c>
      <c r="KO227" s="19">
        <f t="shared" ca="1" si="1669"/>
        <v>999999</v>
      </c>
      <c r="KP227" s="19">
        <f t="shared" ca="1" si="1669"/>
        <v>999999</v>
      </c>
      <c r="KQ227" s="19" t="str">
        <f t="shared" ca="1" si="1669"/>
        <v>-</v>
      </c>
      <c r="KR227" s="19" t="str">
        <f t="shared" ca="1" si="1669"/>
        <v>-</v>
      </c>
      <c r="KS227" s="19" t="str">
        <f t="shared" ca="1" si="1669"/>
        <v>-</v>
      </c>
      <c r="KT227" s="19" t="b">
        <f t="shared" ca="1" si="1670"/>
        <v>1</v>
      </c>
      <c r="KU227" s="19">
        <f t="shared" ca="1" si="1670"/>
        <v>0</v>
      </c>
      <c r="KV227" s="5" t="str">
        <f t="shared" ca="1" si="1671"/>
        <v>-</v>
      </c>
      <c r="KW227" s="5" t="str">
        <f t="shared" ca="1" si="1671"/>
        <v>-</v>
      </c>
      <c r="KX227" s="5" t="str">
        <f t="shared" ca="1" si="1671"/>
        <v>-</v>
      </c>
      <c r="KY227" s="5" t="str">
        <f t="shared" ca="1" si="1671"/>
        <v>-</v>
      </c>
      <c r="KZ227" s="19" t="str">
        <f t="shared" ca="1" si="1672"/>
        <v>-</v>
      </c>
      <c r="LA227" s="19" t="str">
        <f t="shared" ca="1" si="1672"/>
        <v>-</v>
      </c>
      <c r="LB227" s="19" t="str">
        <f t="shared" ca="1" si="1672"/>
        <v>-</v>
      </c>
      <c r="LC227" s="19" t="str">
        <f t="shared" ca="1" si="1672"/>
        <v>-</v>
      </c>
      <c r="LD227" s="19" t="str">
        <f t="shared" ca="1" si="1672"/>
        <v>-</v>
      </c>
      <c r="LE227" s="19" t="str">
        <f t="shared" ca="1" si="1672"/>
        <v>-</v>
      </c>
      <c r="LF227" s="19" t="str">
        <f t="shared" ca="1" si="1672"/>
        <v>-</v>
      </c>
      <c r="LG227" s="5" t="str">
        <f t="shared" ca="1" si="1673"/>
        <v>-</v>
      </c>
      <c r="LH227" s="5">
        <f t="shared" ca="1" si="1673"/>
        <v>500</v>
      </c>
      <c r="LI227" s="5">
        <f t="shared" ca="1" si="1673"/>
        <v>500</v>
      </c>
      <c r="LJ227" s="5" t="str">
        <f t="shared" ca="1" si="1673"/>
        <v>-</v>
      </c>
      <c r="LK227" s="5" t="str" cm="1">
        <f t="array" aca="1" ref="LK227" ca="1">INDEX(i.meatgrid,$Q227,LK$7)</f>
        <v>-</v>
      </c>
      <c r="LL227" s="5" t="str">
        <f t="shared" ca="1" si="1673"/>
        <v>-</v>
      </c>
      <c r="LM227" s="5">
        <f t="shared" ca="1" si="1674"/>
        <v>1</v>
      </c>
      <c r="LN227" s="9"/>
      <c r="LO227" s="19">
        <f t="shared" ca="1" si="1672"/>
        <v>70</v>
      </c>
      <c r="LP227" s="19">
        <f t="shared" ca="1" si="1675"/>
        <v>50</v>
      </c>
      <c r="LQ227" s="19">
        <f t="shared" ca="1" si="1675"/>
        <v>80</v>
      </c>
      <c r="LR227" s="19">
        <f t="shared" ca="1" si="1675"/>
        <v>50</v>
      </c>
      <c r="LS227" s="5" t="b" cm="1">
        <f t="array" aca="1" ref="LS227" ca="1">INDEX(i.meatgrid,$Q227,LS$7)</f>
        <v>1</v>
      </c>
      <c r="LT227" s="5" t="b" cm="1">
        <f t="array" aca="1" ref="LT227" ca="1">INDEX(i.meatgrid,$Q227,LT$7)</f>
        <v>0</v>
      </c>
      <c r="LU227" s="5" t="str" cm="1">
        <f t="array" aca="1" ref="LU227" ca="1">INDEX(i.meatgrid,$Q227,LU$7)</f>
        <v>-</v>
      </c>
      <c r="LV227" s="5" t="str" cm="1">
        <f t="array" aca="1" ref="LV227" ca="1">INDEX(i.meatgrid,$Q227,LV$7)</f>
        <v>-</v>
      </c>
      <c r="LW227" s="5">
        <f t="shared" si="1676"/>
        <v>1</v>
      </c>
      <c r="LX227" s="5">
        <f t="shared" si="1677"/>
        <v>0.75</v>
      </c>
      <c r="LY227" s="5" cm="1">
        <f t="array" aca="1" ref="LY227" ca="1">INDEX(i.meatgrid,$Q227,LY$7)</f>
        <v>1</v>
      </c>
      <c r="LZ227" s="5" cm="1">
        <f t="array" aca="1" ref="LZ227" ca="1">INDEX(i.meatgrid,$Q227,LZ$7)</f>
        <v>1</v>
      </c>
      <c r="MA227" s="5" cm="1">
        <f t="array" aca="1" ref="MA227" ca="1">INDEX(i.meatgrid,$Q227,MA$7)</f>
        <v>1</v>
      </c>
      <c r="MB227" s="5" cm="1">
        <f t="array" aca="1" ref="MB227" ca="1">INDEX(i.meatgrid,$Q227,MB$7)</f>
        <v>0</v>
      </c>
      <c r="MC227" s="5" cm="1">
        <f t="array" aca="1" ref="MC227" ca="1">INDEX(i.meatgrid,$Q227,MC$7)</f>
        <v>0</v>
      </c>
      <c r="MD227" s="5" cm="1">
        <f t="array" aca="1" ref="MD227" ca="1">INDEX(i.meatgrid,$Q227,MD$7)</f>
        <v>1</v>
      </c>
      <c r="ME227" s="5" cm="1">
        <f t="array" aca="1" ref="ME227" ca="1">INDEX(i.meatgrid,$Q227,ME$7)</f>
        <v>1</v>
      </c>
      <c r="MF227" s="5" cm="1">
        <f t="array" aca="1" ref="MF227" ca="1">INDEX(i.meatgrid,$Q227,MF$7)</f>
        <v>1</v>
      </c>
      <c r="MG227" s="5">
        <f t="shared" si="1678"/>
        <v>1</v>
      </c>
      <c r="MH227" s="9"/>
      <c r="MI227" s="19" t="b">
        <f t="shared" ca="1" si="1679"/>
        <v>0</v>
      </c>
      <c r="MJ227" s="19" t="b">
        <f t="shared" ca="1" si="1679"/>
        <v>0</v>
      </c>
      <c r="MK227" s="19">
        <f t="shared" ca="1" si="1679"/>
        <v>1</v>
      </c>
      <c r="ML227" s="19">
        <f t="shared" ca="1" si="1679"/>
        <v>0.75</v>
      </c>
      <c r="MM227" s="19">
        <f t="shared" ca="1" si="1679"/>
        <v>0.75</v>
      </c>
      <c r="MN227" s="19">
        <f t="shared" ca="1" si="1679"/>
        <v>0.8</v>
      </c>
      <c r="MO227" s="19">
        <f t="shared" ca="1" si="1679"/>
        <v>0.82499999999999996</v>
      </c>
      <c r="MP227" s="19">
        <f t="shared" ca="1" si="1679"/>
        <v>0.875</v>
      </c>
      <c r="MQ227" s="19">
        <f t="shared" ca="1" si="1679"/>
        <v>0.9</v>
      </c>
      <c r="MR227" s="19">
        <f t="shared" ca="1" si="1679"/>
        <v>1</v>
      </c>
      <c r="MS227" s="19">
        <f t="shared" ca="1" si="1679"/>
        <v>0.875</v>
      </c>
      <c r="MT227" s="19" t="b">
        <f t="shared" ca="1" si="1679"/>
        <v>1</v>
      </c>
      <c r="MU227" s="19">
        <f t="shared" ca="1" si="1679"/>
        <v>74.989999999999995</v>
      </c>
      <c r="MV227" s="19" t="str">
        <f t="shared" ca="1" si="1679"/>
        <v>-</v>
      </c>
      <c r="MW227" s="19" t="str">
        <f t="shared" ca="1" si="1679"/>
        <v>-</v>
      </c>
      <c r="MX227" s="19" t="str">
        <f t="shared" ca="1" si="1679"/>
        <v>-</v>
      </c>
      <c r="MY227" s="19" t="str">
        <f t="shared" ref="MY227:NN242" ca="1" si="1694">OFFSET(MY$5,$B227,0)</f>
        <v>-</v>
      </c>
      <c r="MZ227" s="19" t="str">
        <f t="shared" ca="1" si="1694"/>
        <v>-</v>
      </c>
      <c r="NA227" s="19" t="str">
        <f t="shared" ca="1" si="1694"/>
        <v>-</v>
      </c>
      <c r="NB227" s="19" t="str">
        <f t="shared" ca="1" si="1694"/>
        <v>-</v>
      </c>
      <c r="NC227" s="19">
        <f t="shared" ca="1" si="1694"/>
        <v>36.99</v>
      </c>
      <c r="ND227" s="19">
        <f t="shared" ca="1" si="1694"/>
        <v>36.99</v>
      </c>
      <c r="NE227" s="19" t="str">
        <f t="shared" ca="1" si="1694"/>
        <v>-</v>
      </c>
      <c r="NF227" s="19" t="str">
        <f t="shared" ca="1" si="1694"/>
        <v>-</v>
      </c>
      <c r="NG227" s="19" t="str">
        <f t="shared" ca="1" si="1694"/>
        <v>-</v>
      </c>
      <c r="NH227" s="19" t="str">
        <f t="shared" ca="1" si="1694"/>
        <v>-</v>
      </c>
      <c r="NI227" s="19" t="str">
        <f t="shared" ca="1" si="1694"/>
        <v>-</v>
      </c>
      <c r="NJ227" s="19">
        <f t="shared" ca="1" si="1694"/>
        <v>49.99</v>
      </c>
      <c r="NK227" s="19">
        <f t="shared" ca="1" si="1694"/>
        <v>49.99</v>
      </c>
      <c r="NL227" s="19">
        <f t="shared" ca="1" si="1694"/>
        <v>49.99</v>
      </c>
      <c r="NM227" s="19">
        <f t="shared" ca="1" si="1694"/>
        <v>49.99</v>
      </c>
      <c r="NN227" s="19">
        <f t="shared" ca="1" si="1694"/>
        <v>49.99</v>
      </c>
      <c r="NO227" s="19">
        <f t="shared" ca="1" si="1691"/>
        <v>49.99</v>
      </c>
      <c r="NP227" s="19">
        <f t="shared" ca="1" si="1691"/>
        <v>49.99</v>
      </c>
      <c r="NQ227" s="19">
        <f t="shared" ca="1" si="1691"/>
        <v>49.99</v>
      </c>
      <c r="NR227" s="19">
        <f t="shared" ca="1" si="1692"/>
        <v>412.99</v>
      </c>
      <c r="NS227" s="19">
        <f t="shared" ca="1" si="1692"/>
        <v>412.99</v>
      </c>
      <c r="NT227" s="19" t="str">
        <f t="shared" ca="1" si="1692"/>
        <v>-</v>
      </c>
      <c r="NU227" s="19" t="str">
        <f t="shared" ca="1" si="1692"/>
        <v>-</v>
      </c>
      <c r="NV227" s="19" t="str">
        <f t="shared" ca="1" si="1692"/>
        <v>-</v>
      </c>
      <c r="NW227" s="19" t="str">
        <f t="shared" ca="1" si="1692"/>
        <v>-</v>
      </c>
      <c r="NX227" s="19" t="str">
        <f t="shared" ca="1" si="1692"/>
        <v>-</v>
      </c>
      <c r="NY227" s="19">
        <f t="shared" ca="1" si="1692"/>
        <v>6.8900000000000006</v>
      </c>
      <c r="NZ227" s="19">
        <f t="shared" ca="1" si="1692"/>
        <v>6.8900000000000006</v>
      </c>
      <c r="OA227" s="19">
        <f t="shared" ca="1" si="1692"/>
        <v>6.8900000000000006</v>
      </c>
      <c r="OB227" s="19">
        <f t="shared" ca="1" si="1692"/>
        <v>6.8900000000000006</v>
      </c>
      <c r="OC227" s="19">
        <f t="shared" ca="1" si="1692"/>
        <v>6.8900000000000006</v>
      </c>
      <c r="OD227" s="19">
        <f t="shared" ca="1" si="1692"/>
        <v>6.8900000000000006</v>
      </c>
      <c r="OE227" s="19">
        <f t="shared" ca="1" si="1692"/>
        <v>6.8900000000000006</v>
      </c>
      <c r="OF227" s="19">
        <f t="shared" ca="1" si="1692"/>
        <v>6.8900000000000006</v>
      </c>
      <c r="OG227" s="19">
        <f t="shared" ca="1" si="1692"/>
        <v>346.99</v>
      </c>
      <c r="OH227" s="19">
        <f t="shared" ca="1" si="1693"/>
        <v>346.99</v>
      </c>
      <c r="OI227" s="19" t="str">
        <f t="shared" ca="1" si="1693"/>
        <v>-</v>
      </c>
      <c r="OJ227" s="19" t="str">
        <f t="shared" ca="1" si="1693"/>
        <v>-</v>
      </c>
      <c r="OK227" s="19" t="str">
        <f t="shared" ca="1" si="1693"/>
        <v>-</v>
      </c>
      <c r="OL227" s="19" t="str">
        <f t="shared" ca="1" si="1693"/>
        <v>-</v>
      </c>
      <c r="OM227" s="19" t="str">
        <f t="shared" ca="1" si="1693"/>
        <v>-</v>
      </c>
      <c r="ON227" s="19">
        <f t="shared" ca="1" si="1693"/>
        <v>0</v>
      </c>
      <c r="OO227" s="24">
        <v>0</v>
      </c>
    </row>
    <row r="228" spans="1:405" outlineLevel="1">
      <c r="A228" s="21">
        <f t="shared" si="158"/>
        <v>223</v>
      </c>
      <c r="B228" s="21">
        <f>$A$14</f>
        <v>9</v>
      </c>
      <c r="C228">
        <v>112</v>
      </c>
      <c r="D228" s="144" t="str">
        <f t="shared" si="1626"/>
        <v>GSM</v>
      </c>
      <c r="E228" t="b">
        <v>0</v>
      </c>
      <c r="F228" t="b">
        <v>0</v>
      </c>
      <c r="G228" t="b">
        <f>E228</f>
        <v>0</v>
      </c>
      <c r="H228" s="29">
        <v>2</v>
      </c>
      <c r="I228" s="29">
        <v>1</v>
      </c>
      <c r="J228" s="29" t="str">
        <f>""</f>
        <v/>
      </c>
      <c r="K228" s="29">
        <f>d.Region</f>
        <v>2</v>
      </c>
      <c r="L228" s="29">
        <v>2</v>
      </c>
      <c r="M228" s="29">
        <v>2</v>
      </c>
      <c r="N228" s="29">
        <v>3</v>
      </c>
      <c r="O228" s="29">
        <v>1</v>
      </c>
      <c r="P228" s="29">
        <v>1</v>
      </c>
      <c r="Q228" s="29">
        <v>5</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27"/>
        <v>2</v>
      </c>
      <c r="AH228" s="5">
        <f t="shared" si="1627"/>
        <v>0</v>
      </c>
      <c r="AI228" s="5">
        <f t="shared" si="1628"/>
        <v>1</v>
      </c>
      <c r="AJ228" s="218"/>
      <c r="AK228" s="218"/>
      <c r="AL228" s="365" t="str">
        <f ca="1">TEXT(LEFT(OFFSET(AL228,-1,0),5)+1,"00000")&amp;MID(OFFSET(AL228,-1,0),6,FIND(" ",OFFSET(AL228,-1,0),7)-5)
&amp; $D228           &amp; " Day"&amp;INDEX(i.DOY,$N228,1)              &amp; IF($IG228=0," FWM","")&amp;IF($IG228=1," MWM","")&amp;IF($IG228=5," Mat","")&amp;IF($IH228=TRUE,"&amp;BBT","    ")
&amp;INDEX(DataMaster!$B$98:$B$104,$Q228,0)    &amp;IF(JL228," SR"&amp;JM228,"")&amp; " WP"&amp;TEXT($LW228*100,"000p")           &amp; " MP"&amp;TEXT($LX228*100,"000p")           &amp; " GP"&amp;TEXT($MG228*100,"000p")
&amp; " (F"&amp;3+COUNTIF($CV228:$CY228,TRUE)&amp;3&amp;"N"&amp;$DM228&amp;$DN228&amp;")"</f>
        <v>00009 DSP_export_lw GSM Day204 MWM    Air SR12 WP100p MP100p GP100p (F33N11)</v>
      </c>
      <c r="AM228" s="9" t="str">
        <f ca="1">IF(COUNTIF(AL$5:AL228,AL228)=1,"-","Dup")</f>
        <v>-</v>
      </c>
      <c r="AN228" s="9"/>
      <c r="AO228" s="12" t="b">
        <v>1</v>
      </c>
      <c r="AP228" s="12" t="b">
        <v>1</v>
      </c>
      <c r="AQ228" s="12" t="b">
        <v>1</v>
      </c>
      <c r="AR228" s="12" t="b">
        <v>1</v>
      </c>
      <c r="AS228" s="12" t="b">
        <v>1</v>
      </c>
      <c r="AT228" s="12" t="b">
        <v>1</v>
      </c>
      <c r="AU228" s="12" t="b">
        <v>1</v>
      </c>
      <c r="AV228" s="12" t="b">
        <v>1</v>
      </c>
      <c r="AW228" s="9"/>
      <c r="AX228" s="5" t="b">
        <f t="shared" si="1629"/>
        <v>0</v>
      </c>
      <c r="AY228" s="5" t="str">
        <f t="shared" si="1629"/>
        <v>-</v>
      </c>
      <c r="AZ228" s="5" t="b">
        <f t="shared" si="1629"/>
        <v>0</v>
      </c>
      <c r="BA228" s="5" t="b">
        <f t="shared" si="1629"/>
        <v>1</v>
      </c>
      <c r="BB228" s="5" t="b">
        <f t="shared" si="1629"/>
        <v>1</v>
      </c>
      <c r="BC228" s="144">
        <f t="shared" si="1629"/>
        <v>0</v>
      </c>
      <c r="BD228" s="19" t="b">
        <f t="shared" ca="1" si="1630"/>
        <v>1</v>
      </c>
      <c r="BE228" s="9"/>
      <c r="BF228" s="5" t="str">
        <f t="shared" ca="1" si="1631"/>
        <v>-</v>
      </c>
      <c r="BG228" s="19" t="str">
        <f t="shared" ca="1" si="1632"/>
        <v>-</v>
      </c>
      <c r="BH228" s="19" t="str">
        <f t="shared" ca="1" si="1632"/>
        <v>-</v>
      </c>
      <c r="BI228" s="19" t="str">
        <f t="shared" ca="1" si="1632"/>
        <v>-</v>
      </c>
      <c r="BJ228" s="5" t="str">
        <f t="shared" ca="1" si="1633"/>
        <v>-</v>
      </c>
      <c r="BK228" s="19" t="str">
        <f t="shared" ca="1" si="1634"/>
        <v>-</v>
      </c>
      <c r="BL228" s="5" t="str">
        <f t="shared" ca="1" si="1635"/>
        <v>-</v>
      </c>
      <c r="BM228" s="19" t="str">
        <f t="shared" ca="1" si="1636"/>
        <v>-</v>
      </c>
      <c r="BN228" s="19" t="str">
        <f t="shared" ca="1" si="1636"/>
        <v>-</v>
      </c>
      <c r="BO228" s="19" t="str">
        <f t="shared" ca="1" si="1636"/>
        <v>-</v>
      </c>
      <c r="BP228" s="5" t="str">
        <f t="shared" ca="1" si="1637"/>
        <v>-</v>
      </c>
      <c r="BQ228" s="9"/>
      <c r="BR228" s="5" t="b">
        <f t="shared" si="1638"/>
        <v>0</v>
      </c>
      <c r="BS228" s="5" t="str">
        <f t="shared" ca="1" si="1639"/>
        <v>-</v>
      </c>
      <c r="BT228" s="5" t="str">
        <f t="shared" ca="1" si="1640"/>
        <v>-</v>
      </c>
      <c r="BU228" s="5" t="str">
        <f t="shared" ca="1" si="1640"/>
        <v>-</v>
      </c>
      <c r="BV228" s="5" t="str">
        <f t="shared" ca="1" si="1640"/>
        <v>-</v>
      </c>
      <c r="BW228" s="5" t="str">
        <f t="shared" ca="1" si="1640"/>
        <v>-</v>
      </c>
      <c r="BX228" s="5" t="str">
        <f t="shared" ca="1" si="1640"/>
        <v>-</v>
      </c>
      <c r="BY228" s="5" t="str">
        <f t="shared" ca="1" si="1640"/>
        <v>-</v>
      </c>
      <c r="BZ228" s="5" t="str">
        <f t="shared" ca="1" si="1640"/>
        <v>-</v>
      </c>
      <c r="CA228" s="5" t="str">
        <f t="shared" ca="1" si="1640"/>
        <v>-</v>
      </c>
      <c r="CB228" s="9"/>
      <c r="CC228" s="12" t="b">
        <v>1</v>
      </c>
      <c r="CD228" s="12" t="b">
        <v>1</v>
      </c>
      <c r="CE228" s="12" t="b">
        <v>1</v>
      </c>
      <c r="CF228" s="12">
        <v>2232105</v>
      </c>
      <c r="CG228" s="144" t="b">
        <f>NOT(CE228)</f>
        <v>0</v>
      </c>
      <c r="CH228" s="12" t="s">
        <v>34</v>
      </c>
      <c r="CI228" s="19" t="str">
        <f t="shared" ca="1" si="1641"/>
        <v>-</v>
      </c>
      <c r="CJ228" s="19" t="str">
        <f t="shared" ca="1" si="1641"/>
        <v>-</v>
      </c>
      <c r="CK228" s="19" t="str">
        <f t="shared" ca="1" si="1641"/>
        <v>-</v>
      </c>
      <c r="CL228" s="19">
        <f t="shared" ca="1" si="1641"/>
        <v>1</v>
      </c>
      <c r="CM228" s="19">
        <f t="shared" ca="1" si="1641"/>
        <v>1</v>
      </c>
      <c r="CN228" s="9"/>
      <c r="CO228" s="444">
        <f t="shared" si="1642"/>
        <v>652</v>
      </c>
      <c r="CP228" s="444">
        <f t="shared" si="1642"/>
        <v>686</v>
      </c>
      <c r="CQ228" s="444">
        <f t="shared" si="1642"/>
        <v>721</v>
      </c>
      <c r="CR228" s="152">
        <f t="shared" si="1643"/>
        <v>378</v>
      </c>
      <c r="CS228" s="152">
        <f t="shared" si="1643"/>
        <v>413</v>
      </c>
      <c r="CT228" s="152">
        <f t="shared" si="1643"/>
        <v>448</v>
      </c>
      <c r="CU228" s="19" t="str">
        <f t="shared" ca="1" si="1644"/>
        <v>-</v>
      </c>
      <c r="CV228" s="19" t="str">
        <f t="shared" ca="1" si="1644"/>
        <v>-</v>
      </c>
      <c r="CW228" s="19" t="str">
        <f t="shared" ca="1" si="1644"/>
        <v>-</v>
      </c>
      <c r="CX228" s="19" t="str">
        <f t="shared" ca="1" si="1644"/>
        <v>-</v>
      </c>
      <c r="CY228" s="19" t="str">
        <f t="shared" ca="1" si="1644"/>
        <v>-</v>
      </c>
      <c r="CZ228" s="19" t="b">
        <f ca="1">OFFSET(CZ$5,$B228,0)</f>
        <v>1</v>
      </c>
      <c r="DA228" s="19">
        <f t="shared" ca="1" si="1644"/>
        <v>0</v>
      </c>
      <c r="DB228" s="19">
        <f t="shared" ca="1" si="1644"/>
        <v>0</v>
      </c>
      <c r="DC228" s="19">
        <f t="shared" ca="1" si="1644"/>
        <v>0</v>
      </c>
      <c r="DD228" s="19">
        <f t="shared" ca="1" si="1644"/>
        <v>0</v>
      </c>
      <c r="DE228" s="19">
        <f t="shared" ca="1" si="1644"/>
        <v>0</v>
      </c>
      <c r="DF228" s="19">
        <f t="shared" ca="1" si="1644"/>
        <v>0</v>
      </c>
      <c r="DG228" s="19">
        <f t="shared" ca="1" si="1644"/>
        <v>0</v>
      </c>
      <c r="DH228" s="19">
        <f t="shared" ca="1" si="1644"/>
        <v>0</v>
      </c>
      <c r="DI228" s="19">
        <f t="shared" ca="1" si="1644"/>
        <v>0</v>
      </c>
      <c r="DJ228" s="19">
        <f t="shared" ca="1" si="1644"/>
        <v>0</v>
      </c>
      <c r="DK228" s="19">
        <f t="shared" ca="1" si="1645"/>
        <v>0</v>
      </c>
      <c r="DL228" s="19">
        <f t="shared" ca="1" si="1645"/>
        <v>0</v>
      </c>
      <c r="DM228" s="19">
        <f t="shared" ca="1" si="1645"/>
        <v>1</v>
      </c>
      <c r="DN228" s="19">
        <f t="shared" ca="1" si="1645"/>
        <v>1</v>
      </c>
      <c r="DO228" s="19">
        <f t="shared" ca="1" si="1645"/>
        <v>0</v>
      </c>
      <c r="DP228" s="19" t="str">
        <f t="shared" ca="1" si="1645"/>
        <v>-</v>
      </c>
      <c r="DQ228" s="19" t="str">
        <f t="shared" ca="1" si="1645"/>
        <v>-</v>
      </c>
      <c r="DR228" s="19" t="str">
        <f t="shared" ca="1" si="1645"/>
        <v>-</v>
      </c>
      <c r="DS228" s="19" t="str">
        <f t="shared" ca="1" si="1645"/>
        <v>-</v>
      </c>
      <c r="DT228" s="19" t="str">
        <f t="shared" ca="1" si="1645"/>
        <v>-</v>
      </c>
      <c r="DU228" s="19">
        <f t="shared" ca="1" si="1645"/>
        <v>0</v>
      </c>
      <c r="DV228" s="19" t="str">
        <f t="shared" ca="1" si="1645"/>
        <v>-</v>
      </c>
      <c r="DW228" s="19" t="str">
        <f t="shared" ca="1" si="1645"/>
        <v>-</v>
      </c>
      <c r="DX228" s="19" t="str">
        <f t="shared" ca="1" si="1645"/>
        <v>-</v>
      </c>
      <c r="DY228" s="19" t="str">
        <f t="shared" ca="1" si="1645"/>
        <v>-</v>
      </c>
      <c r="DZ228" s="19" t="str">
        <f t="shared" ca="1" si="1645"/>
        <v>-</v>
      </c>
      <c r="EA228" s="19" t="str">
        <f t="shared" ca="1" si="1645"/>
        <v>-</v>
      </c>
      <c r="EB228" s="19" t="str">
        <f t="shared" ca="1" si="1645"/>
        <v>-</v>
      </c>
      <c r="EC228" s="19" t="str">
        <f t="shared" ca="1" si="1645"/>
        <v>-</v>
      </c>
      <c r="ED228" s="19">
        <f t="shared" ca="1" si="1645"/>
        <v>0</v>
      </c>
      <c r="EE228" s="444">
        <f t="shared" si="1646"/>
        <v>0</v>
      </c>
      <c r="EF228" s="444">
        <f t="shared" si="1646"/>
        <v>0</v>
      </c>
      <c r="EG228" s="124">
        <f t="shared" si="1647"/>
        <v>0</v>
      </c>
      <c r="EH228" s="124">
        <f t="shared" si="1647"/>
        <v>0</v>
      </c>
      <c r="EI228" s="124">
        <f t="shared" si="1647"/>
        <v>0</v>
      </c>
      <c r="EJ228" s="124">
        <f t="shared" si="1647"/>
        <v>0</v>
      </c>
      <c r="EK228" s="124">
        <f t="shared" si="1647"/>
        <v>0</v>
      </c>
      <c r="EL228" s="124">
        <f t="shared" si="1647"/>
        <v>0</v>
      </c>
      <c r="EM228" s="124">
        <f t="shared" si="1647"/>
        <v>0</v>
      </c>
      <c r="EN228" s="124">
        <f t="shared" si="1647"/>
        <v>0</v>
      </c>
      <c r="EO228" s="124">
        <f t="shared" si="1647"/>
        <v>0</v>
      </c>
      <c r="EP228" s="124">
        <f t="shared" si="1647"/>
        <v>0</v>
      </c>
      <c r="EQ228" s="124">
        <f t="shared" si="1647"/>
        <v>0</v>
      </c>
      <c r="ER228" s="124">
        <f t="shared" si="1647"/>
        <v>0</v>
      </c>
      <c r="ES228" s="124">
        <f t="shared" si="1647"/>
        <v>0</v>
      </c>
      <c r="ET228" s="124">
        <f t="shared" si="1647"/>
        <v>0</v>
      </c>
      <c r="EU228" s="124">
        <f t="shared" si="1647"/>
        <v>0</v>
      </c>
      <c r="EV228" s="124">
        <f t="shared" si="1647"/>
        <v>0</v>
      </c>
      <c r="EW228" s="124">
        <f t="shared" si="1648"/>
        <v>0</v>
      </c>
      <c r="EX228" s="124">
        <f t="shared" si="1648"/>
        <v>0</v>
      </c>
      <c r="EY228" s="554">
        <f t="shared" si="1649"/>
        <v>0</v>
      </c>
      <c r="EZ228" s="554">
        <f t="shared" si="1649"/>
        <v>0</v>
      </c>
      <c r="FA228" s="554">
        <f t="shared" si="1649"/>
        <v>0</v>
      </c>
      <c r="FB228" s="125">
        <f t="shared" si="1649"/>
        <v>0</v>
      </c>
      <c r="FC228" s="125">
        <f t="shared" si="1649"/>
        <v>0</v>
      </c>
      <c r="FD228" s="125">
        <f t="shared" si="1649"/>
        <v>0</v>
      </c>
      <c r="FE228" s="125">
        <f t="shared" si="1649"/>
        <v>0</v>
      </c>
      <c r="FF228" s="125">
        <f t="shared" si="1649"/>
        <v>0</v>
      </c>
      <c r="FG228" s="125">
        <f t="shared" si="1649"/>
        <v>0</v>
      </c>
      <c r="FH228" s="125">
        <f t="shared" si="1649"/>
        <v>0</v>
      </c>
      <c r="FI228" s="125">
        <f t="shared" si="1649"/>
        <v>0</v>
      </c>
      <c r="FJ228" s="125">
        <f t="shared" si="1649"/>
        <v>0</v>
      </c>
      <c r="FK228" s="125">
        <f t="shared" si="1649"/>
        <v>0</v>
      </c>
      <c r="FL228" s="125">
        <f t="shared" si="1649"/>
        <v>0</v>
      </c>
      <c r="FM228" s="125">
        <f t="shared" si="1649"/>
        <v>0</v>
      </c>
      <c r="FN228" s="125">
        <f t="shared" si="1649"/>
        <v>0</v>
      </c>
      <c r="FO228" s="124">
        <f t="shared" si="1650"/>
        <v>0</v>
      </c>
      <c r="FP228" s="124">
        <f t="shared" si="1650"/>
        <v>0</v>
      </c>
      <c r="FQ228" s="124">
        <f t="shared" si="1650"/>
        <v>0</v>
      </c>
      <c r="FR228" s="124">
        <f t="shared" si="1650"/>
        <v>0</v>
      </c>
      <c r="FS228" s="124">
        <f t="shared" si="1650"/>
        <v>0</v>
      </c>
      <c r="FT228" s="124">
        <f t="shared" si="1650"/>
        <v>0</v>
      </c>
      <c r="FU228" s="124">
        <f t="shared" si="1650"/>
        <v>0</v>
      </c>
      <c r="FV228" s="124">
        <f t="shared" si="1650"/>
        <v>0</v>
      </c>
      <c r="FW228" s="124">
        <f t="shared" si="1650"/>
        <v>0</v>
      </c>
      <c r="FX228" s="124">
        <f t="shared" si="1650"/>
        <v>0</v>
      </c>
      <c r="FY228" s="124">
        <f t="shared" si="1650"/>
        <v>0</v>
      </c>
      <c r="FZ228" s="124">
        <f t="shared" si="1650"/>
        <v>0</v>
      </c>
      <c r="GA228" s="124">
        <f t="shared" si="1650"/>
        <v>0</v>
      </c>
      <c r="GB228" s="124">
        <f t="shared" si="1650"/>
        <v>0</v>
      </c>
      <c r="GC228" s="124">
        <f t="shared" si="1650"/>
        <v>0</v>
      </c>
      <c r="GD228" s="124">
        <f t="shared" si="1650"/>
        <v>0</v>
      </c>
      <c r="GE228" s="124">
        <f t="shared" si="1651"/>
        <v>0</v>
      </c>
      <c r="GF228" s="124">
        <f t="shared" si="1651"/>
        <v>0</v>
      </c>
      <c r="GG228" s="554">
        <f t="shared" si="1652"/>
        <v>0</v>
      </c>
      <c r="GH228" s="554">
        <f t="shared" si="1652"/>
        <v>0</v>
      </c>
      <c r="GI228" s="554">
        <f t="shared" si="1652"/>
        <v>0</v>
      </c>
      <c r="GJ228" s="125">
        <f t="shared" si="1653"/>
        <v>0</v>
      </c>
      <c r="GK228" s="125">
        <f t="shared" si="1653"/>
        <v>0</v>
      </c>
      <c r="GL228" s="125">
        <f t="shared" si="1653"/>
        <v>0</v>
      </c>
      <c r="GM228" s="125">
        <f t="shared" si="1653"/>
        <v>0</v>
      </c>
      <c r="GN228" s="125">
        <f t="shared" si="1653"/>
        <v>0</v>
      </c>
      <c r="GO228" s="125">
        <f t="shared" si="1653"/>
        <v>0</v>
      </c>
      <c r="GP228" s="125">
        <f t="shared" si="1653"/>
        <v>0</v>
      </c>
      <c r="GQ228" s="125">
        <f t="shared" si="1653"/>
        <v>0</v>
      </c>
      <c r="GR228" s="125">
        <f t="shared" si="1653"/>
        <v>0</v>
      </c>
      <c r="GS228" s="125">
        <f t="shared" si="1653"/>
        <v>0</v>
      </c>
      <c r="GT228" s="125">
        <f t="shared" si="1653"/>
        <v>0</v>
      </c>
      <c r="GU228" s="125">
        <f t="shared" si="1653"/>
        <v>0</v>
      </c>
      <c r="GV228" s="125">
        <f t="shared" si="1653"/>
        <v>0</v>
      </c>
      <c r="GW228" s="124">
        <f t="shared" si="1654"/>
        <v>0</v>
      </c>
      <c r="GX228" s="124">
        <f t="shared" si="1654"/>
        <v>0</v>
      </c>
      <c r="GY228" s="124">
        <f t="shared" si="1654"/>
        <v>0</v>
      </c>
      <c r="GZ228" s="124">
        <f t="shared" si="1654"/>
        <v>0</v>
      </c>
      <c r="HA228" s="124">
        <f t="shared" si="1654"/>
        <v>0</v>
      </c>
      <c r="HB228" s="124">
        <f t="shared" si="1654"/>
        <v>0</v>
      </c>
      <c r="HC228" s="124">
        <f t="shared" si="1654"/>
        <v>0</v>
      </c>
      <c r="HD228" s="124">
        <f t="shared" si="1654"/>
        <v>0</v>
      </c>
      <c r="HE228" s="124">
        <f t="shared" si="1654"/>
        <v>0</v>
      </c>
      <c r="HF228" s="124">
        <f t="shared" si="1654"/>
        <v>0</v>
      </c>
      <c r="HG228" s="124">
        <f t="shared" si="1654"/>
        <v>0</v>
      </c>
      <c r="HH228" s="124">
        <f t="shared" si="1654"/>
        <v>0</v>
      </c>
      <c r="HI228" s="124">
        <f t="shared" si="1654"/>
        <v>0</v>
      </c>
      <c r="HJ228" s="124">
        <f t="shared" si="1654"/>
        <v>0</v>
      </c>
      <c r="HK228" s="124">
        <f t="shared" si="1654"/>
        <v>0</v>
      </c>
      <c r="HL228" s="124">
        <f t="shared" si="1654"/>
        <v>0</v>
      </c>
      <c r="HM228" s="124">
        <f t="shared" si="1655"/>
        <v>0</v>
      </c>
      <c r="HN228" s="124">
        <f t="shared" si="1655"/>
        <v>0</v>
      </c>
      <c r="HO228" s="554">
        <f t="shared" si="1656"/>
        <v>0</v>
      </c>
      <c r="HP228" s="554">
        <f t="shared" si="1656"/>
        <v>0</v>
      </c>
      <c r="HQ228" s="554">
        <f t="shared" si="1656"/>
        <v>0</v>
      </c>
      <c r="HR228" s="125">
        <f t="shared" si="1657"/>
        <v>0</v>
      </c>
      <c r="HS228" s="125">
        <f t="shared" si="1657"/>
        <v>0</v>
      </c>
      <c r="HT228" s="125">
        <f t="shared" si="1657"/>
        <v>0</v>
      </c>
      <c r="HU228" s="125">
        <f t="shared" si="1657"/>
        <v>0</v>
      </c>
      <c r="HV228" s="125">
        <f t="shared" si="1657"/>
        <v>0</v>
      </c>
      <c r="HW228" s="125">
        <f t="shared" si="1657"/>
        <v>0</v>
      </c>
      <c r="HX228" s="125">
        <f t="shared" si="1657"/>
        <v>0</v>
      </c>
      <c r="HY228" s="125">
        <f t="shared" si="1657"/>
        <v>0</v>
      </c>
      <c r="HZ228" s="125">
        <f t="shared" si="1657"/>
        <v>0</v>
      </c>
      <c r="IA228" s="125">
        <f t="shared" si="1657"/>
        <v>0</v>
      </c>
      <c r="IB228" s="125">
        <f t="shared" si="1657"/>
        <v>0</v>
      </c>
      <c r="IC228" s="125">
        <f t="shared" si="1657"/>
        <v>0</v>
      </c>
      <c r="ID228" s="125">
        <f t="shared" si="1657"/>
        <v>0</v>
      </c>
      <c r="IE228" s="5">
        <f t="shared" si="1658"/>
        <v>67</v>
      </c>
      <c r="IF228" s="9"/>
      <c r="IG228" s="5">
        <f t="shared" si="1659"/>
        <v>1</v>
      </c>
      <c r="IH228" s="5" t="b">
        <f t="shared" si="1659"/>
        <v>0</v>
      </c>
      <c r="II228" s="19">
        <f t="shared" ca="1" si="1660"/>
        <v>0</v>
      </c>
      <c r="IJ228" s="5">
        <f t="shared" si="1659"/>
        <v>55</v>
      </c>
      <c r="IK228" s="5" cm="1">
        <f t="array" ref="IK228">INDEX(i.pi_yatf,$X228+1,IK$7)</f>
        <v>1</v>
      </c>
      <c r="IL228" s="19">
        <f t="shared" ca="1" si="1661"/>
        <v>0</v>
      </c>
      <c r="IM228" s="19">
        <f t="shared" ca="1" si="1661"/>
        <v>0</v>
      </c>
      <c r="IN228" s="19">
        <f t="shared" ca="1" si="1661"/>
        <v>0</v>
      </c>
      <c r="IO228" s="19">
        <f t="shared" ca="1" si="1661"/>
        <v>0</v>
      </c>
      <c r="IP228" s="19">
        <f t="shared" ca="1" si="1661"/>
        <v>0</v>
      </c>
      <c r="IQ228" s="19">
        <f t="shared" ca="1" si="1661"/>
        <v>0</v>
      </c>
      <c r="IR228" s="19">
        <f t="shared" ca="1" si="1661"/>
        <v>0</v>
      </c>
      <c r="IS228" s="19">
        <f t="shared" ca="1" si="1661"/>
        <v>0</v>
      </c>
      <c r="IT228" s="19">
        <f t="shared" ca="1" si="1661"/>
        <v>0</v>
      </c>
      <c r="IU228" s="19">
        <f t="shared" ca="1" si="1661"/>
        <v>0</v>
      </c>
      <c r="IV228" s="19">
        <f t="shared" ca="1" si="1661"/>
        <v>0</v>
      </c>
      <c r="IW228" s="19">
        <f t="shared" ca="1" si="1661"/>
        <v>0</v>
      </c>
      <c r="IX228" s="19">
        <f t="shared" ca="1" si="1661"/>
        <v>0</v>
      </c>
      <c r="IY228" s="19">
        <f t="shared" ca="1" si="1661"/>
        <v>0</v>
      </c>
      <c r="IZ228" s="19">
        <f t="shared" ca="1" si="1661"/>
        <v>0</v>
      </c>
      <c r="JA228" s="19">
        <f t="shared" ca="1" si="1661"/>
        <v>0</v>
      </c>
      <c r="JB228" s="19">
        <f t="shared" ca="1" si="1661"/>
        <v>0</v>
      </c>
      <c r="JC228" s="19">
        <f t="shared" ca="1" si="1661"/>
        <v>0</v>
      </c>
      <c r="JD228" s="19">
        <f t="shared" ca="1" si="1661"/>
        <v>0</v>
      </c>
      <c r="JE228" s="19">
        <f t="shared" ca="1" si="1661"/>
        <v>0</v>
      </c>
      <c r="JF228" s="19">
        <f t="shared" ca="1" si="1661"/>
        <v>0</v>
      </c>
      <c r="JG228" s="19">
        <f t="shared" ca="1" si="1661"/>
        <v>1</v>
      </c>
      <c r="JH228" s="19">
        <f t="shared" ca="1" si="1661"/>
        <v>0</v>
      </c>
      <c r="JI228" s="19">
        <f t="shared" ca="1" si="1661"/>
        <v>1</v>
      </c>
      <c r="JJ228" s="9"/>
      <c r="JK228" s="5" t="b">
        <f t="shared" ca="1" si="1662"/>
        <v>0</v>
      </c>
      <c r="JL228" s="477" t="b">
        <v>1</v>
      </c>
      <c r="JM228" s="477">
        <v>12</v>
      </c>
      <c r="JN228" s="5" t="b">
        <f t="shared" si="1663"/>
        <v>0</v>
      </c>
      <c r="JO228" s="5" t="b">
        <f t="shared" si="1663"/>
        <v>0</v>
      </c>
      <c r="JP228" s="5" t="b">
        <f t="shared" si="1663"/>
        <v>1</v>
      </c>
      <c r="JQ228" s="144">
        <f t="shared" si="1664"/>
        <v>1</v>
      </c>
      <c r="JR228" s="144">
        <f t="shared" si="1664"/>
        <v>1</v>
      </c>
      <c r="JS228" s="5" t="b">
        <f t="shared" si="1665"/>
        <v>0</v>
      </c>
      <c r="JT228" s="5" t="b">
        <f t="shared" si="1665"/>
        <v>1</v>
      </c>
      <c r="JU228" s="5" t="b">
        <f t="shared" si="1665"/>
        <v>1</v>
      </c>
      <c r="JV228" s="5" t="b">
        <f t="shared" si="1665"/>
        <v>0</v>
      </c>
      <c r="JW228" s="5">
        <f t="shared" si="1666"/>
        <v>1</v>
      </c>
      <c r="JX228" s="5">
        <f t="shared" si="1666"/>
        <v>0</v>
      </c>
      <c r="JY228" s="5" t="b">
        <f t="shared" si="1667"/>
        <v>0</v>
      </c>
      <c r="JZ228" s="5" t="str" cm="1">
        <f t="array" aca="1" ref="JZ228" ca="1">IF(OR(KA228:KH228&lt;&gt;"-"),TRUE,"-")</f>
        <v>-</v>
      </c>
      <c r="KA228" s="19" t="str">
        <f t="shared" ca="1" si="1668"/>
        <v>-</v>
      </c>
      <c r="KB228" s="19" t="str">
        <f t="shared" ca="1" si="1668"/>
        <v>-</v>
      </c>
      <c r="KC228" s="19" t="str">
        <f t="shared" ca="1" si="1668"/>
        <v>-</v>
      </c>
      <c r="KD228" s="19" t="str">
        <f t="shared" ca="1" si="1668"/>
        <v>-</v>
      </c>
      <c r="KE228" s="19" t="str">
        <f t="shared" ca="1" si="1668"/>
        <v>-</v>
      </c>
      <c r="KF228" s="19" t="str">
        <f t="shared" ca="1" si="1668"/>
        <v>-</v>
      </c>
      <c r="KG228" s="19" t="str">
        <f t="shared" ca="1" si="1668"/>
        <v>-</v>
      </c>
      <c r="KH228" s="19" t="str">
        <f t="shared" ca="1" si="1668"/>
        <v>-</v>
      </c>
      <c r="KI228" s="5" t="b">
        <f t="array" aca="1" ref="KI228" ca="1">IF(OR(KJ228:KP228&lt;&gt;"-"),TRUE,"-")</f>
        <v>1</v>
      </c>
      <c r="KJ228" s="19">
        <f t="shared" ca="1" si="1669"/>
        <v>0</v>
      </c>
      <c r="KK228" s="19" t="str">
        <f t="shared" ca="1" si="1669"/>
        <v>-</v>
      </c>
      <c r="KL228" s="19">
        <f t="shared" ca="1" si="1669"/>
        <v>999999</v>
      </c>
      <c r="KM228" s="19">
        <f t="shared" ca="1" si="1669"/>
        <v>999999</v>
      </c>
      <c r="KN228" s="19">
        <f t="shared" ca="1" si="1669"/>
        <v>999999</v>
      </c>
      <c r="KO228" s="19">
        <f t="shared" ca="1" si="1669"/>
        <v>999999</v>
      </c>
      <c r="KP228" s="19">
        <f t="shared" ca="1" si="1669"/>
        <v>999999</v>
      </c>
      <c r="KQ228" s="19" t="str">
        <f t="shared" ca="1" si="1669"/>
        <v>-</v>
      </c>
      <c r="KR228" s="19" t="str">
        <f ca="1">OFFSET(KR$5,$B228,0)</f>
        <v>-</v>
      </c>
      <c r="KS228" s="19" t="str">
        <f ca="1">OFFSET(KS$5,$B228,0)</f>
        <v>-</v>
      </c>
      <c r="KT228" s="19" t="b">
        <f t="shared" ca="1" si="1670"/>
        <v>1</v>
      </c>
      <c r="KU228" s="19">
        <f t="shared" ca="1" si="1670"/>
        <v>0</v>
      </c>
      <c r="KV228" s="5" t="str">
        <f t="shared" si="1671"/>
        <v>-</v>
      </c>
      <c r="KW228" s="5" t="str">
        <f t="shared" si="1671"/>
        <v>-</v>
      </c>
      <c r="KX228" s="5" t="str">
        <f t="shared" si="1671"/>
        <v>-</v>
      </c>
      <c r="KY228" s="5" t="str">
        <f t="shared" si="1671"/>
        <v>-</v>
      </c>
      <c r="KZ228" s="19" t="str">
        <f t="shared" ca="1" si="1672"/>
        <v>-</v>
      </c>
      <c r="LA228" s="19" t="str">
        <f t="shared" ca="1" si="1672"/>
        <v>-</v>
      </c>
      <c r="LB228" s="19" t="str">
        <f t="shared" ca="1" si="1672"/>
        <v>-</v>
      </c>
      <c r="LC228" s="19" t="str">
        <f t="shared" ca="1" si="1672"/>
        <v>-</v>
      </c>
      <c r="LD228" s="19" t="str">
        <f t="shared" ca="1" si="1672"/>
        <v>-</v>
      </c>
      <c r="LE228" s="19" t="str">
        <f t="shared" ca="1" si="1672"/>
        <v>-</v>
      </c>
      <c r="LF228" s="19" t="str">
        <f t="shared" ca="1" si="1672"/>
        <v>-</v>
      </c>
      <c r="LG228" s="5" t="str">
        <f t="shared" si="1673"/>
        <v>-</v>
      </c>
      <c r="LH228" s="5">
        <f t="shared" si="1673"/>
        <v>500</v>
      </c>
      <c r="LI228" s="5">
        <f t="shared" si="1673"/>
        <v>500</v>
      </c>
      <c r="LJ228" s="5" t="str">
        <f t="shared" si="1673"/>
        <v>-</v>
      </c>
      <c r="LK228" s="5" t="str" cm="1">
        <f t="array" ref="LK228">INDEX(i.meatgrid,$Q228,LK$7)</f>
        <v>-</v>
      </c>
      <c r="LL228" s="5" t="str">
        <f t="shared" si="1673"/>
        <v>-</v>
      </c>
      <c r="LM228" s="5">
        <f t="shared" si="1674"/>
        <v>1</v>
      </c>
      <c r="LN228" s="9"/>
      <c r="LO228" s="19">
        <f t="shared" ca="1" si="1672"/>
        <v>70</v>
      </c>
      <c r="LP228" s="19">
        <f t="shared" ca="1" si="1675"/>
        <v>50</v>
      </c>
      <c r="LQ228" s="19">
        <f t="shared" ca="1" si="1675"/>
        <v>80</v>
      </c>
      <c r="LR228" s="19">
        <f t="shared" ca="1" si="1675"/>
        <v>50</v>
      </c>
      <c r="LS228" s="5" t="b" cm="1">
        <f t="array" ref="LS228">INDEX(i.meatgrid,$Q228,LS$7)</f>
        <v>0</v>
      </c>
      <c r="LT228" s="5" t="b" cm="1">
        <f t="array" ref="LT228">INDEX(i.meatgrid,$Q228,LT$7)</f>
        <v>0</v>
      </c>
      <c r="LU228" s="5" t="str" cm="1">
        <f t="array" ref="LU228">INDEX(i.meatgrid,$Q228,LU$7)</f>
        <v>-</v>
      </c>
      <c r="LV228" s="5" cm="1">
        <f t="array" ref="LV228">INDEX(i.meatgrid,$Q228,LV$7)</f>
        <v>40</v>
      </c>
      <c r="LW228" s="5">
        <f t="shared" si="1676"/>
        <v>1</v>
      </c>
      <c r="LX228" s="5">
        <f t="shared" si="1677"/>
        <v>1</v>
      </c>
      <c r="LY228" s="5" cm="1">
        <f t="array" ref="LY228">INDEX(i.meatgrid,$Q228,LY$7)</f>
        <v>1</v>
      </c>
      <c r="LZ228" s="5" cm="1">
        <f t="array" ref="LZ228">INDEX(i.meatgrid,$Q228,LZ$7)</f>
        <v>0</v>
      </c>
      <c r="MA228" s="5" cm="1">
        <f t="array" ref="MA228">INDEX(i.meatgrid,$Q228,MA$7)</f>
        <v>0</v>
      </c>
      <c r="MB228" s="5" cm="1">
        <f t="array" ref="MB228">INDEX(i.meatgrid,$Q228,MB$7)</f>
        <v>0</v>
      </c>
      <c r="MC228" s="5" cm="1">
        <f t="array" ref="MC228">INDEX(i.meatgrid,$Q228,MC$7)</f>
        <v>0</v>
      </c>
      <c r="MD228" s="5" cm="1">
        <f t="array" ref="MD228">INDEX(i.meatgrid,$Q228,MD$7)</f>
        <v>1</v>
      </c>
      <c r="ME228" s="5" cm="1">
        <f t="array" ref="ME228">INDEX(i.meatgrid,$Q228,ME$7)</f>
        <v>1</v>
      </c>
      <c r="MF228" s="5" cm="1">
        <f t="array" ref="MF228">INDEX(i.meatgrid,$Q228,MF$7)</f>
        <v>1</v>
      </c>
      <c r="MG228" s="5">
        <f t="shared" si="1678"/>
        <v>1</v>
      </c>
      <c r="MH228" s="9"/>
      <c r="MI228" s="19" t="b">
        <f t="shared" ca="1" si="1679"/>
        <v>0</v>
      </c>
      <c r="MJ228" s="19" t="b">
        <f t="shared" ca="1" si="1679"/>
        <v>0</v>
      </c>
      <c r="MK228" s="19">
        <f t="shared" ca="1" si="1679"/>
        <v>1</v>
      </c>
      <c r="ML228" s="19">
        <f t="shared" ca="1" si="1679"/>
        <v>0.75</v>
      </c>
      <c r="MM228" s="19">
        <f t="shared" ca="1" si="1679"/>
        <v>0.75</v>
      </c>
      <c r="MN228" s="19">
        <f t="shared" ca="1" si="1679"/>
        <v>0.8</v>
      </c>
      <c r="MO228" s="19">
        <f t="shared" ca="1" si="1679"/>
        <v>0.82499999999999996</v>
      </c>
      <c r="MP228" s="19">
        <f t="shared" ca="1" si="1679"/>
        <v>0.875</v>
      </c>
      <c r="MQ228" s="19">
        <f t="shared" ca="1" si="1679"/>
        <v>0.9</v>
      </c>
      <c r="MR228" s="19">
        <f t="shared" ca="1" si="1679"/>
        <v>1</v>
      </c>
      <c r="MS228" s="19">
        <f t="shared" ca="1" si="1679"/>
        <v>0.875</v>
      </c>
      <c r="MT228" s="19" t="b">
        <f t="shared" ca="1" si="1679"/>
        <v>1</v>
      </c>
      <c r="MU228" s="19">
        <f t="shared" ca="1" si="1679"/>
        <v>74.989999999999995</v>
      </c>
      <c r="MV228" s="19" t="str">
        <f t="shared" ca="1" si="1679"/>
        <v>-</v>
      </c>
      <c r="MW228" s="19" t="str">
        <f t="shared" ca="1" si="1679"/>
        <v>-</v>
      </c>
      <c r="MX228" s="19" t="str">
        <f t="shared" ca="1" si="1679"/>
        <v>-</v>
      </c>
      <c r="MY228" s="19" t="str">
        <f t="shared" ca="1" si="1694"/>
        <v>-</v>
      </c>
      <c r="MZ228" s="19" t="str">
        <f t="shared" ca="1" si="1694"/>
        <v>-</v>
      </c>
      <c r="NA228" s="19" t="str">
        <f t="shared" ca="1" si="1694"/>
        <v>-</v>
      </c>
      <c r="NB228" s="19" t="str">
        <f t="shared" ca="1" si="1694"/>
        <v>-</v>
      </c>
      <c r="NC228" s="19">
        <f t="shared" ca="1" si="1694"/>
        <v>36.99</v>
      </c>
      <c r="ND228" s="19">
        <f t="shared" ca="1" si="1694"/>
        <v>36.99</v>
      </c>
      <c r="NE228" s="19" t="str">
        <f t="shared" ca="1" si="1694"/>
        <v>-</v>
      </c>
      <c r="NF228" s="19" t="str">
        <f t="shared" ca="1" si="1694"/>
        <v>-</v>
      </c>
      <c r="NG228" s="19" t="str">
        <f t="shared" ca="1" si="1694"/>
        <v>-</v>
      </c>
      <c r="NH228" s="19" t="str">
        <f t="shared" ca="1" si="1694"/>
        <v>-</v>
      </c>
      <c r="NI228" s="19" t="str">
        <f t="shared" ca="1" si="1694"/>
        <v>-</v>
      </c>
      <c r="NJ228" s="19">
        <f t="shared" ca="1" si="1694"/>
        <v>49.99</v>
      </c>
      <c r="NK228" s="19">
        <f t="shared" ca="1" si="1694"/>
        <v>49.99</v>
      </c>
      <c r="NL228" s="19">
        <f t="shared" ca="1" si="1694"/>
        <v>49.99</v>
      </c>
      <c r="NM228" s="19">
        <f t="shared" ca="1" si="1694"/>
        <v>49.99</v>
      </c>
      <c r="NN228" s="19">
        <f t="shared" ca="1" si="1694"/>
        <v>49.99</v>
      </c>
      <c r="NO228" s="19">
        <f t="shared" ca="1" si="1691"/>
        <v>49.99</v>
      </c>
      <c r="NP228" s="19">
        <f t="shared" ca="1" si="1691"/>
        <v>49.99</v>
      </c>
      <c r="NQ228" s="19">
        <f t="shared" ca="1" si="1691"/>
        <v>49.99</v>
      </c>
      <c r="NR228" s="19">
        <f t="shared" ca="1" si="1692"/>
        <v>412.99</v>
      </c>
      <c r="NS228" s="19">
        <f t="shared" ca="1" si="1692"/>
        <v>412.99</v>
      </c>
      <c r="NT228" s="19" t="str">
        <f t="shared" ca="1" si="1692"/>
        <v>-</v>
      </c>
      <c r="NU228" s="19" t="str">
        <f t="shared" ca="1" si="1692"/>
        <v>-</v>
      </c>
      <c r="NV228" s="19" t="str">
        <f t="shared" ca="1" si="1692"/>
        <v>-</v>
      </c>
      <c r="NW228" s="19" t="str">
        <f t="shared" ca="1" si="1692"/>
        <v>-</v>
      </c>
      <c r="NX228" s="19" t="str">
        <f t="shared" ca="1" si="1692"/>
        <v>-</v>
      </c>
      <c r="NY228" s="19">
        <f t="shared" ca="1" si="1692"/>
        <v>6.8900000000000006</v>
      </c>
      <c r="NZ228" s="19">
        <f t="shared" ca="1" si="1692"/>
        <v>6.8900000000000006</v>
      </c>
      <c r="OA228" s="19">
        <f t="shared" ca="1" si="1692"/>
        <v>6.8900000000000006</v>
      </c>
      <c r="OB228" s="19">
        <f t="shared" ca="1" si="1692"/>
        <v>6.8900000000000006</v>
      </c>
      <c r="OC228" s="19">
        <f t="shared" ca="1" si="1692"/>
        <v>6.8900000000000006</v>
      </c>
      <c r="OD228" s="19">
        <f t="shared" ca="1" si="1692"/>
        <v>6.8900000000000006</v>
      </c>
      <c r="OE228" s="19">
        <f t="shared" ca="1" si="1692"/>
        <v>6.8900000000000006</v>
      </c>
      <c r="OF228" s="19">
        <f t="shared" ca="1" si="1692"/>
        <v>6.8900000000000006</v>
      </c>
      <c r="OG228" s="19">
        <f t="shared" ca="1" si="1692"/>
        <v>346.99</v>
      </c>
      <c r="OH228" s="19">
        <f t="shared" ca="1" si="1693"/>
        <v>346.99</v>
      </c>
      <c r="OI228" s="19" t="str">
        <f t="shared" ca="1" si="1693"/>
        <v>-</v>
      </c>
      <c r="OJ228" s="19" t="str">
        <f t="shared" ca="1" si="1693"/>
        <v>-</v>
      </c>
      <c r="OK228" s="19" t="str">
        <f t="shared" ca="1" si="1693"/>
        <v>-</v>
      </c>
      <c r="OL228" s="19" t="str">
        <f t="shared" ca="1" si="1693"/>
        <v>-</v>
      </c>
      <c r="OM228" s="19" t="str">
        <f t="shared" ca="1" si="1693"/>
        <v>-</v>
      </c>
      <c r="ON228" s="19">
        <f t="shared" ca="1" si="1693"/>
        <v>0</v>
      </c>
      <c r="OO228" s="24">
        <v>0</v>
      </c>
    </row>
    <row r="229" spans="1:405" outlineLevel="1">
      <c r="A229" s="21">
        <f t="shared" si="158"/>
        <v>224</v>
      </c>
      <c r="B229" s="21">
        <f t="shared" ref="B229:B231" si="1695">$A$24</f>
        <v>19</v>
      </c>
      <c r="C229">
        <v>112</v>
      </c>
      <c r="D229" s="144" t="str">
        <f t="shared" ca="1" si="1626"/>
        <v>GSM</v>
      </c>
      <c r="E229" t="b">
        <v>0</v>
      </c>
      <c r="F229" t="b">
        <v>0</v>
      </c>
      <c r="G229" t="b">
        <f t="shared" ref="G229:G231" si="1696">E229</f>
        <v>0</v>
      </c>
      <c r="H229" s="237">
        <f t="shared" ref="H229:Q231" ca="1" si="1697">OFFSET(H229,-1,0)</f>
        <v>2</v>
      </c>
      <c r="I229" s="237">
        <f t="shared" ca="1" si="1697"/>
        <v>1</v>
      </c>
      <c r="J229" s="237" t="str">
        <f t="shared" ca="1" si="1697"/>
        <v/>
      </c>
      <c r="K229" s="237">
        <f t="shared" ca="1" si="1697"/>
        <v>2</v>
      </c>
      <c r="L229" s="237">
        <f t="shared" ca="1" si="1697"/>
        <v>2</v>
      </c>
      <c r="M229" s="237">
        <f t="shared" ca="1" si="1697"/>
        <v>2</v>
      </c>
      <c r="N229" s="237">
        <f t="shared" ca="1" si="1697"/>
        <v>3</v>
      </c>
      <c r="O229" s="237">
        <f t="shared" ca="1" si="1697"/>
        <v>1</v>
      </c>
      <c r="P229" s="237">
        <f t="shared" ca="1" si="1697"/>
        <v>1</v>
      </c>
      <c r="Q229" s="237">
        <f t="shared" ca="1" si="1697"/>
        <v>5</v>
      </c>
      <c r="R229" s="29">
        <v>1</v>
      </c>
      <c r="S229" s="29">
        <v>1</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627"/>
        <v>2</v>
      </c>
      <c r="AH229" s="5">
        <f t="shared" ca="1" si="1627"/>
        <v>0</v>
      </c>
      <c r="AI229" s="5">
        <f t="shared" ca="1" si="1628"/>
        <v>1</v>
      </c>
      <c r="AJ229" s="218"/>
      <c r="AK229" s="218"/>
      <c r="AL229" s="366" t="str">
        <f ca="1">TEXT(LEFT(OFFSET(AL229,-1,0),5)+1,"00000")&amp;MID(OFFSET(AL229,-1,0),6,FIND(" ",OFFSET(AL229,-1,0),7)-5)
&amp; $D229           &amp; " Day"&amp;INDEX(i.DOY,$N229,1)              &amp; IF($IG229=0," FWM","")&amp;IF($IG229=1," MWM","")&amp;IF($IG229=5," Mat","")&amp;IF($IH229=TRUE,"&amp;BBT","    ")
&amp;INDEX(DataMaster!$B$98:$B$104,$Q229,0)    &amp;IF(JL229," SR"&amp;JM229,"")&amp; " WP"&amp;TEXT($LW229*100,"000p")           &amp; " MP"&amp;TEXT($LX229*100,"000p")           &amp; " GP"&amp;TEXT($MG229*100,"000p")
&amp; " (F"&amp;3+COUNTIF($CV229:$CY229,TRUE)&amp;3&amp;"N"&amp;$DM229&amp;$DN229&amp;")"</f>
        <v>00010 DSP_export_lw GSM Day204 MWM    Air WP100p MP100p GP100p (F33N11)</v>
      </c>
      <c r="AM229" s="9" t="str">
        <f ca="1">IF(COUNTIF(AL$5:AL229,AL229)=1,"-","Dup")</f>
        <v>-</v>
      </c>
      <c r="AN229" s="9"/>
      <c r="AO229" s="12" t="b">
        <v>1</v>
      </c>
      <c r="AP229" s="12" t="b">
        <v>1</v>
      </c>
      <c r="AQ229" s="12" t="b">
        <v>1</v>
      </c>
      <c r="AR229" s="12" t="b">
        <v>1</v>
      </c>
      <c r="AS229" s="12" t="b">
        <v>1</v>
      </c>
      <c r="AT229" s="12" t="b">
        <v>1</v>
      </c>
      <c r="AU229" s="12" t="b">
        <v>1</v>
      </c>
      <c r="AV229" s="12" t="b">
        <v>1</v>
      </c>
      <c r="AW229" s="9"/>
      <c r="AX229" s="5" t="b">
        <f t="shared" ca="1" si="1629"/>
        <v>0</v>
      </c>
      <c r="AY229" s="5" t="str">
        <f t="shared" ca="1" si="1629"/>
        <v>-</v>
      </c>
      <c r="AZ229" s="5" t="b">
        <f t="shared" ca="1" si="1629"/>
        <v>0</v>
      </c>
      <c r="BA229" s="5" t="b">
        <f t="shared" ca="1" si="1629"/>
        <v>1</v>
      </c>
      <c r="BB229" s="5" t="b">
        <f t="shared" ca="1" si="1629"/>
        <v>1</v>
      </c>
      <c r="BC229" s="144">
        <f t="shared" ca="1" si="1629"/>
        <v>0</v>
      </c>
      <c r="BD229" s="19" t="b">
        <f t="shared" ca="1" si="1630"/>
        <v>1</v>
      </c>
      <c r="BE229" s="9"/>
      <c r="BF229" s="5" t="str">
        <f t="shared" ca="1" si="1631"/>
        <v>-</v>
      </c>
      <c r="BG229" s="19" t="str">
        <f t="shared" ca="1" si="1632"/>
        <v>-</v>
      </c>
      <c r="BH229" s="19" t="str">
        <f t="shared" ca="1" si="1632"/>
        <v>-</v>
      </c>
      <c r="BI229" s="19" t="str">
        <f t="shared" ca="1" si="1632"/>
        <v>-</v>
      </c>
      <c r="BJ229" s="5" t="str">
        <f t="shared" ca="1" si="1633"/>
        <v>-</v>
      </c>
      <c r="BK229" s="19" t="str">
        <f t="shared" ca="1" si="1634"/>
        <v>-</v>
      </c>
      <c r="BL229" s="5" t="str">
        <f t="shared" ca="1" si="1635"/>
        <v>-</v>
      </c>
      <c r="BM229" s="19" t="str">
        <f t="shared" ca="1" si="1636"/>
        <v>-</v>
      </c>
      <c r="BN229" s="19" t="str">
        <f t="shared" ca="1" si="1636"/>
        <v>-</v>
      </c>
      <c r="BO229" s="19" t="str">
        <f t="shared" ca="1" si="1636"/>
        <v>-</v>
      </c>
      <c r="BP229" s="5" t="str">
        <f t="shared" ca="1" si="1637"/>
        <v>-</v>
      </c>
      <c r="BQ229" s="9"/>
      <c r="BR229" s="5" t="b">
        <f t="shared" ca="1" si="1638"/>
        <v>0</v>
      </c>
      <c r="BS229" s="5" t="str">
        <f t="shared" ca="1" si="1639"/>
        <v>-</v>
      </c>
      <c r="BT229" s="5" t="str">
        <f t="shared" ca="1" si="1640"/>
        <v>-</v>
      </c>
      <c r="BU229" s="5" t="str">
        <f t="shared" ca="1" si="1640"/>
        <v>-</v>
      </c>
      <c r="BV229" s="5" t="str">
        <f t="shared" ca="1" si="1640"/>
        <v>-</v>
      </c>
      <c r="BW229" s="5" t="str">
        <f t="shared" ca="1" si="1640"/>
        <v>-</v>
      </c>
      <c r="BX229" s="5" t="str">
        <f t="shared" ca="1" si="1640"/>
        <v>-</v>
      </c>
      <c r="BY229" s="5" t="str">
        <f t="shared" ca="1" si="1640"/>
        <v>-</v>
      </c>
      <c r="BZ229" s="5" t="str">
        <f t="shared" ca="1" si="1640"/>
        <v>-</v>
      </c>
      <c r="CA229" s="5" t="str">
        <f t="shared" ca="1" si="1640"/>
        <v>-</v>
      </c>
      <c r="CB229" s="9"/>
      <c r="CC229" s="237" t="b">
        <f t="shared" ref="CC229:CE231" ca="1" si="1698">OFFSET(CC229,-1,0)</f>
        <v>1</v>
      </c>
      <c r="CD229" s="237" t="b">
        <f t="shared" ca="1" si="1698"/>
        <v>1</v>
      </c>
      <c r="CE229" s="237" t="b">
        <f t="shared" ca="1" si="1698"/>
        <v>1</v>
      </c>
      <c r="CF229" s="12">
        <v>2232105</v>
      </c>
      <c r="CG229" s="144" t="b">
        <f t="shared" ref="CG229:CG231" ca="1" si="1699">NOT(CE229)</f>
        <v>0</v>
      </c>
      <c r="CH229" s="12" t="s">
        <v>34</v>
      </c>
      <c r="CI229" s="19" t="str">
        <f t="shared" ca="1" si="1641"/>
        <v>-</v>
      </c>
      <c r="CJ229" s="19" t="str">
        <f t="shared" ca="1" si="1641"/>
        <v>-</v>
      </c>
      <c r="CK229" s="19" t="str">
        <f t="shared" ca="1" si="1641"/>
        <v>-</v>
      </c>
      <c r="CL229" s="19">
        <f t="shared" ca="1" si="1641"/>
        <v>1</v>
      </c>
      <c r="CM229" s="19">
        <f t="shared" ca="1" si="1641"/>
        <v>1</v>
      </c>
      <c r="CN229" s="9"/>
      <c r="CO229" s="444">
        <f t="shared" ca="1" si="1642"/>
        <v>652</v>
      </c>
      <c r="CP229" s="444">
        <f t="shared" ca="1" si="1642"/>
        <v>686</v>
      </c>
      <c r="CQ229" s="444">
        <f t="shared" ca="1" si="1642"/>
        <v>721</v>
      </c>
      <c r="CR229" s="152">
        <f t="shared" ca="1" si="1643"/>
        <v>378</v>
      </c>
      <c r="CS229" s="152">
        <f t="shared" ca="1" si="1643"/>
        <v>413</v>
      </c>
      <c r="CT229" s="152">
        <f t="shared" ca="1" si="1643"/>
        <v>448</v>
      </c>
      <c r="CU229" s="19" t="str">
        <f t="shared" ca="1" si="1644"/>
        <v>-</v>
      </c>
      <c r="CV229" s="19" t="str">
        <f t="shared" ca="1" si="1644"/>
        <v>-</v>
      </c>
      <c r="CW229" s="19" t="str">
        <f t="shared" ca="1" si="1644"/>
        <v>-</v>
      </c>
      <c r="CX229" s="19" t="str">
        <f t="shared" ca="1" si="1644"/>
        <v>-</v>
      </c>
      <c r="CY229" s="19" t="str">
        <f t="shared" ca="1" si="1644"/>
        <v>-</v>
      </c>
      <c r="CZ229" s="19" t="b">
        <f t="shared" ca="1" si="1644"/>
        <v>1</v>
      </c>
      <c r="DA229" s="19">
        <f t="shared" ca="1" si="1644"/>
        <v>0</v>
      </c>
      <c r="DB229" s="19">
        <f t="shared" ca="1" si="1644"/>
        <v>0</v>
      </c>
      <c r="DC229" s="19">
        <f t="shared" ca="1" si="1644"/>
        <v>0</v>
      </c>
      <c r="DD229" s="19">
        <f t="shared" ca="1" si="1644"/>
        <v>0</v>
      </c>
      <c r="DE229" s="19">
        <f t="shared" ca="1" si="1644"/>
        <v>0</v>
      </c>
      <c r="DF229" s="19">
        <f t="shared" ca="1" si="1644"/>
        <v>0</v>
      </c>
      <c r="DG229" s="19">
        <f t="shared" ca="1" si="1644"/>
        <v>0</v>
      </c>
      <c r="DH229" s="19">
        <f t="shared" ca="1" si="1644"/>
        <v>0</v>
      </c>
      <c r="DI229" s="19">
        <f t="shared" ca="1" si="1644"/>
        <v>0</v>
      </c>
      <c r="DJ229" s="19">
        <f t="shared" ca="1" si="1644"/>
        <v>0</v>
      </c>
      <c r="DK229" s="19">
        <f t="shared" ca="1" si="1645"/>
        <v>0</v>
      </c>
      <c r="DL229" s="19">
        <f t="shared" ca="1" si="1645"/>
        <v>0</v>
      </c>
      <c r="DM229" s="19">
        <f t="shared" ca="1" si="1645"/>
        <v>1</v>
      </c>
      <c r="DN229" s="19">
        <f t="shared" ca="1" si="1645"/>
        <v>1</v>
      </c>
      <c r="DO229" s="19">
        <f t="shared" ca="1" si="1645"/>
        <v>0</v>
      </c>
      <c r="DP229" s="19" t="str">
        <f t="shared" ca="1" si="1645"/>
        <v>-</v>
      </c>
      <c r="DQ229" s="19" t="str">
        <f t="shared" ca="1" si="1645"/>
        <v>-</v>
      </c>
      <c r="DR229" s="19" t="str">
        <f t="shared" ca="1" si="1645"/>
        <v>-</v>
      </c>
      <c r="DS229" s="19" t="str">
        <f t="shared" ca="1" si="1645"/>
        <v>-</v>
      </c>
      <c r="DT229" s="19" t="str">
        <f t="shared" ca="1" si="1645"/>
        <v>-</v>
      </c>
      <c r="DU229" s="19">
        <f t="shared" ca="1" si="1645"/>
        <v>0</v>
      </c>
      <c r="DV229" s="19" t="str">
        <f t="shared" ca="1" si="1645"/>
        <v>-</v>
      </c>
      <c r="DW229" s="19" t="str">
        <f t="shared" ca="1" si="1645"/>
        <v>-</v>
      </c>
      <c r="DX229" s="19" t="str">
        <f t="shared" ca="1" si="1645"/>
        <v>-</v>
      </c>
      <c r="DY229" s="19" t="str">
        <f t="shared" ca="1" si="1645"/>
        <v>-</v>
      </c>
      <c r="DZ229" s="19" t="str">
        <f t="shared" ca="1" si="1645"/>
        <v>-</v>
      </c>
      <c r="EA229" s="19" t="str">
        <f t="shared" ca="1" si="1645"/>
        <v>-</v>
      </c>
      <c r="EB229" s="19" t="str">
        <f t="shared" ca="1" si="1645"/>
        <v>-</v>
      </c>
      <c r="EC229" s="19" t="str">
        <f t="shared" ca="1" si="1645"/>
        <v>-</v>
      </c>
      <c r="ED229" s="19">
        <f t="shared" ca="1" si="1645"/>
        <v>0</v>
      </c>
      <c r="EE229" s="444">
        <f t="shared" ca="1" si="1646"/>
        <v>0</v>
      </c>
      <c r="EF229" s="444">
        <f t="shared" ca="1" si="1646"/>
        <v>0</v>
      </c>
      <c r="EG229" s="124">
        <f t="shared" ca="1" si="1647"/>
        <v>0</v>
      </c>
      <c r="EH229" s="124">
        <f t="shared" ca="1" si="1647"/>
        <v>0</v>
      </c>
      <c r="EI229" s="124">
        <f t="shared" ca="1" si="1647"/>
        <v>0</v>
      </c>
      <c r="EJ229" s="124">
        <f t="shared" ca="1" si="1647"/>
        <v>0</v>
      </c>
      <c r="EK229" s="124">
        <f t="shared" ca="1" si="1647"/>
        <v>0</v>
      </c>
      <c r="EL229" s="124">
        <f t="shared" ca="1" si="1647"/>
        <v>0</v>
      </c>
      <c r="EM229" s="124">
        <f t="shared" ca="1" si="1647"/>
        <v>0</v>
      </c>
      <c r="EN229" s="124">
        <f t="shared" ca="1" si="1647"/>
        <v>0</v>
      </c>
      <c r="EO229" s="124">
        <f t="shared" ca="1" si="1647"/>
        <v>0</v>
      </c>
      <c r="EP229" s="124">
        <f t="shared" ca="1" si="1647"/>
        <v>0</v>
      </c>
      <c r="EQ229" s="124">
        <f t="shared" ca="1" si="1647"/>
        <v>0</v>
      </c>
      <c r="ER229" s="124">
        <f t="shared" ca="1" si="1647"/>
        <v>0</v>
      </c>
      <c r="ES229" s="124">
        <f t="shared" ca="1" si="1647"/>
        <v>0</v>
      </c>
      <c r="ET229" s="124">
        <f t="shared" ca="1" si="1647"/>
        <v>0</v>
      </c>
      <c r="EU229" s="124">
        <f t="shared" ca="1" si="1647"/>
        <v>0</v>
      </c>
      <c r="EV229" s="124">
        <f t="shared" ca="1" si="1647"/>
        <v>0</v>
      </c>
      <c r="EW229" s="124">
        <f t="shared" ca="1" si="1648"/>
        <v>0</v>
      </c>
      <c r="EX229" s="124">
        <f t="shared" ca="1" si="1648"/>
        <v>0</v>
      </c>
      <c r="EY229" s="554">
        <f t="shared" ca="1" si="1649"/>
        <v>0</v>
      </c>
      <c r="EZ229" s="554">
        <f t="shared" ca="1" si="1649"/>
        <v>0</v>
      </c>
      <c r="FA229" s="554">
        <f t="shared" ca="1" si="1649"/>
        <v>0</v>
      </c>
      <c r="FB229" s="125">
        <f t="shared" ca="1" si="1649"/>
        <v>0</v>
      </c>
      <c r="FC229" s="125">
        <f t="shared" ca="1" si="1649"/>
        <v>0</v>
      </c>
      <c r="FD229" s="125">
        <f t="shared" ca="1" si="1649"/>
        <v>0</v>
      </c>
      <c r="FE229" s="125">
        <f t="shared" ca="1" si="1649"/>
        <v>0</v>
      </c>
      <c r="FF229" s="125">
        <f t="shared" ca="1" si="1649"/>
        <v>0</v>
      </c>
      <c r="FG229" s="125">
        <f t="shared" ca="1" si="1649"/>
        <v>0</v>
      </c>
      <c r="FH229" s="125">
        <f t="shared" ca="1" si="1649"/>
        <v>0</v>
      </c>
      <c r="FI229" s="125">
        <f t="shared" ca="1" si="1649"/>
        <v>0</v>
      </c>
      <c r="FJ229" s="125">
        <f t="shared" ca="1" si="1649"/>
        <v>0</v>
      </c>
      <c r="FK229" s="125">
        <f t="shared" ca="1" si="1649"/>
        <v>0</v>
      </c>
      <c r="FL229" s="125">
        <f t="shared" ca="1" si="1649"/>
        <v>0</v>
      </c>
      <c r="FM229" s="125">
        <f t="shared" ca="1" si="1649"/>
        <v>0</v>
      </c>
      <c r="FN229" s="125">
        <f t="shared" ca="1" si="1649"/>
        <v>0</v>
      </c>
      <c r="FO229" s="124">
        <f t="shared" ca="1" si="1650"/>
        <v>0</v>
      </c>
      <c r="FP229" s="124">
        <f t="shared" ca="1" si="1650"/>
        <v>0</v>
      </c>
      <c r="FQ229" s="124">
        <f t="shared" ca="1" si="1650"/>
        <v>0</v>
      </c>
      <c r="FR229" s="124">
        <f t="shared" ca="1" si="1650"/>
        <v>0</v>
      </c>
      <c r="FS229" s="124">
        <f t="shared" ca="1" si="1650"/>
        <v>0</v>
      </c>
      <c r="FT229" s="124">
        <f t="shared" ca="1" si="1650"/>
        <v>0</v>
      </c>
      <c r="FU229" s="124">
        <f t="shared" ca="1" si="1650"/>
        <v>0</v>
      </c>
      <c r="FV229" s="124">
        <f t="shared" ca="1" si="1650"/>
        <v>0</v>
      </c>
      <c r="FW229" s="124">
        <f t="shared" ca="1" si="1650"/>
        <v>0</v>
      </c>
      <c r="FX229" s="124">
        <f t="shared" ca="1" si="1650"/>
        <v>0</v>
      </c>
      <c r="FY229" s="124">
        <f t="shared" ca="1" si="1650"/>
        <v>0</v>
      </c>
      <c r="FZ229" s="124">
        <f t="shared" ca="1" si="1650"/>
        <v>0</v>
      </c>
      <c r="GA229" s="124">
        <f t="shared" ca="1" si="1650"/>
        <v>0</v>
      </c>
      <c r="GB229" s="124">
        <f t="shared" ca="1" si="1650"/>
        <v>0</v>
      </c>
      <c r="GC229" s="124">
        <f t="shared" ca="1" si="1650"/>
        <v>0</v>
      </c>
      <c r="GD229" s="124">
        <f t="shared" ca="1" si="1650"/>
        <v>0</v>
      </c>
      <c r="GE229" s="124">
        <f t="shared" ca="1" si="1651"/>
        <v>0</v>
      </c>
      <c r="GF229" s="124">
        <f t="shared" ca="1" si="1651"/>
        <v>0</v>
      </c>
      <c r="GG229" s="554">
        <f t="shared" ca="1" si="1652"/>
        <v>0</v>
      </c>
      <c r="GH229" s="554">
        <f t="shared" ca="1" si="1652"/>
        <v>0</v>
      </c>
      <c r="GI229" s="554">
        <f t="shared" ca="1" si="1652"/>
        <v>0</v>
      </c>
      <c r="GJ229" s="125">
        <f t="shared" ca="1" si="1653"/>
        <v>0</v>
      </c>
      <c r="GK229" s="125">
        <f t="shared" ca="1" si="1653"/>
        <v>0</v>
      </c>
      <c r="GL229" s="125">
        <f t="shared" ca="1" si="1653"/>
        <v>0</v>
      </c>
      <c r="GM229" s="125">
        <f t="shared" ca="1" si="1653"/>
        <v>0</v>
      </c>
      <c r="GN229" s="125">
        <f t="shared" ca="1" si="1653"/>
        <v>0</v>
      </c>
      <c r="GO229" s="125">
        <f t="shared" ca="1" si="1653"/>
        <v>0</v>
      </c>
      <c r="GP229" s="125">
        <f t="shared" ca="1" si="1653"/>
        <v>0</v>
      </c>
      <c r="GQ229" s="125">
        <f t="shared" ca="1" si="1653"/>
        <v>0</v>
      </c>
      <c r="GR229" s="125">
        <f t="shared" ca="1" si="1653"/>
        <v>0</v>
      </c>
      <c r="GS229" s="125">
        <f t="shared" ca="1" si="1653"/>
        <v>0</v>
      </c>
      <c r="GT229" s="125">
        <f t="shared" ca="1" si="1653"/>
        <v>0</v>
      </c>
      <c r="GU229" s="125">
        <f t="shared" ca="1" si="1653"/>
        <v>0</v>
      </c>
      <c r="GV229" s="125">
        <f t="shared" ca="1" si="1653"/>
        <v>0</v>
      </c>
      <c r="GW229" s="124">
        <f t="shared" ca="1" si="1654"/>
        <v>0</v>
      </c>
      <c r="GX229" s="124">
        <f t="shared" ca="1" si="1654"/>
        <v>0</v>
      </c>
      <c r="GY229" s="124">
        <f t="shared" ca="1" si="1654"/>
        <v>0</v>
      </c>
      <c r="GZ229" s="124">
        <f t="shared" ca="1" si="1654"/>
        <v>0</v>
      </c>
      <c r="HA229" s="124">
        <f t="shared" ca="1" si="1654"/>
        <v>0</v>
      </c>
      <c r="HB229" s="124">
        <f t="shared" ca="1" si="1654"/>
        <v>0</v>
      </c>
      <c r="HC229" s="124">
        <f t="shared" ca="1" si="1654"/>
        <v>0</v>
      </c>
      <c r="HD229" s="124">
        <f t="shared" ca="1" si="1654"/>
        <v>0</v>
      </c>
      <c r="HE229" s="124">
        <f t="shared" ca="1" si="1654"/>
        <v>0</v>
      </c>
      <c r="HF229" s="124">
        <f t="shared" ca="1" si="1654"/>
        <v>0</v>
      </c>
      <c r="HG229" s="124">
        <f t="shared" ca="1" si="1654"/>
        <v>0</v>
      </c>
      <c r="HH229" s="124">
        <f t="shared" ca="1" si="1654"/>
        <v>0</v>
      </c>
      <c r="HI229" s="124">
        <f t="shared" ca="1" si="1654"/>
        <v>0</v>
      </c>
      <c r="HJ229" s="124">
        <f t="shared" ca="1" si="1654"/>
        <v>0</v>
      </c>
      <c r="HK229" s="124">
        <f t="shared" ca="1" si="1654"/>
        <v>0</v>
      </c>
      <c r="HL229" s="124">
        <f t="shared" ca="1" si="1654"/>
        <v>0</v>
      </c>
      <c r="HM229" s="124">
        <f t="shared" ca="1" si="1655"/>
        <v>0</v>
      </c>
      <c r="HN229" s="124">
        <f t="shared" ca="1" si="1655"/>
        <v>0</v>
      </c>
      <c r="HO229" s="554">
        <f t="shared" ca="1" si="1656"/>
        <v>0</v>
      </c>
      <c r="HP229" s="554">
        <f t="shared" ca="1" si="1656"/>
        <v>0</v>
      </c>
      <c r="HQ229" s="554">
        <f t="shared" ca="1" si="1656"/>
        <v>0</v>
      </c>
      <c r="HR229" s="125">
        <f t="shared" ca="1" si="1657"/>
        <v>0</v>
      </c>
      <c r="HS229" s="125">
        <f t="shared" ca="1" si="1657"/>
        <v>0</v>
      </c>
      <c r="HT229" s="125">
        <f t="shared" ca="1" si="1657"/>
        <v>0</v>
      </c>
      <c r="HU229" s="125">
        <f t="shared" ca="1" si="1657"/>
        <v>0</v>
      </c>
      <c r="HV229" s="125">
        <f t="shared" ca="1" si="1657"/>
        <v>0</v>
      </c>
      <c r="HW229" s="125">
        <f t="shared" ca="1" si="1657"/>
        <v>0</v>
      </c>
      <c r="HX229" s="125">
        <f t="shared" ca="1" si="1657"/>
        <v>0</v>
      </c>
      <c r="HY229" s="125">
        <f t="shared" ca="1" si="1657"/>
        <v>0</v>
      </c>
      <c r="HZ229" s="125">
        <f t="shared" ca="1" si="1657"/>
        <v>0</v>
      </c>
      <c r="IA229" s="125">
        <f t="shared" ca="1" si="1657"/>
        <v>0</v>
      </c>
      <c r="IB229" s="125">
        <f t="shared" ca="1" si="1657"/>
        <v>0</v>
      </c>
      <c r="IC229" s="125">
        <f t="shared" ca="1" si="1657"/>
        <v>0</v>
      </c>
      <c r="ID229" s="125">
        <f t="shared" ca="1" si="1657"/>
        <v>0</v>
      </c>
      <c r="IE229" s="5">
        <f t="shared" ca="1" si="1658"/>
        <v>67</v>
      </c>
      <c r="IF229" s="9"/>
      <c r="IG229" s="5">
        <f t="shared" ca="1" si="1659"/>
        <v>1</v>
      </c>
      <c r="IH229" s="5" t="b">
        <f t="shared" ca="1" si="1659"/>
        <v>0</v>
      </c>
      <c r="II229" s="19">
        <f t="shared" ca="1" si="1660"/>
        <v>0</v>
      </c>
      <c r="IJ229" s="5">
        <f t="shared" ca="1" si="1659"/>
        <v>55</v>
      </c>
      <c r="IK229" s="5" cm="1">
        <f t="array" ref="IK229">INDEX(i.pi_yatf,$X229+1,IK$7)</f>
        <v>1</v>
      </c>
      <c r="IL229" s="19">
        <f t="shared" ca="1" si="1661"/>
        <v>0</v>
      </c>
      <c r="IM229" s="19">
        <f t="shared" ca="1" si="1661"/>
        <v>0</v>
      </c>
      <c r="IN229" s="19">
        <f t="shared" ca="1" si="1661"/>
        <v>0</v>
      </c>
      <c r="IO229" s="19">
        <f t="shared" ca="1" si="1661"/>
        <v>0</v>
      </c>
      <c r="IP229" s="19">
        <f t="shared" ca="1" si="1661"/>
        <v>0</v>
      </c>
      <c r="IQ229" s="19">
        <f t="shared" ca="1" si="1661"/>
        <v>0</v>
      </c>
      <c r="IR229" s="19">
        <f t="shared" ca="1" si="1661"/>
        <v>0</v>
      </c>
      <c r="IS229" s="19">
        <f t="shared" ca="1" si="1661"/>
        <v>0</v>
      </c>
      <c r="IT229" s="19">
        <f t="shared" ca="1" si="1661"/>
        <v>0</v>
      </c>
      <c r="IU229" s="19">
        <f t="shared" ca="1" si="1661"/>
        <v>0</v>
      </c>
      <c r="IV229" s="19">
        <f t="shared" ca="1" si="1661"/>
        <v>0</v>
      </c>
      <c r="IW229" s="19">
        <f t="shared" ca="1" si="1661"/>
        <v>0</v>
      </c>
      <c r="IX229" s="19">
        <f t="shared" ca="1" si="1661"/>
        <v>0</v>
      </c>
      <c r="IY229" s="19">
        <f t="shared" ca="1" si="1661"/>
        <v>0</v>
      </c>
      <c r="IZ229" s="19">
        <f t="shared" ca="1" si="1661"/>
        <v>0</v>
      </c>
      <c r="JA229" s="19">
        <f t="shared" ca="1" si="1661"/>
        <v>0</v>
      </c>
      <c r="JB229" s="19">
        <f t="shared" ca="1" si="1661"/>
        <v>0</v>
      </c>
      <c r="JC229" s="19">
        <f t="shared" ca="1" si="1661"/>
        <v>0</v>
      </c>
      <c r="JD229" s="19">
        <f t="shared" ca="1" si="1661"/>
        <v>0</v>
      </c>
      <c r="JE229" s="19">
        <f t="shared" ca="1" si="1661"/>
        <v>0</v>
      </c>
      <c r="JF229" s="19">
        <f t="shared" ca="1" si="1661"/>
        <v>0</v>
      </c>
      <c r="JG229" s="19">
        <f t="shared" ca="1" si="1661"/>
        <v>1</v>
      </c>
      <c r="JH229" s="19">
        <f t="shared" ca="1" si="1661"/>
        <v>0</v>
      </c>
      <c r="JI229" s="19">
        <f t="shared" ca="1" si="1661"/>
        <v>1</v>
      </c>
      <c r="JJ229" s="9"/>
      <c r="JK229" s="5" t="b">
        <f t="shared" ca="1" si="1662"/>
        <v>0</v>
      </c>
      <c r="JL229" s="477" t="b">
        <v>0</v>
      </c>
      <c r="JM229" s="477">
        <v>12</v>
      </c>
      <c r="JN229" s="5" t="b">
        <f t="shared" ca="1" si="1663"/>
        <v>0</v>
      </c>
      <c r="JO229" s="5" t="b">
        <f t="shared" ca="1" si="1663"/>
        <v>0</v>
      </c>
      <c r="JP229" s="5" t="b">
        <f t="shared" ca="1" si="1663"/>
        <v>1</v>
      </c>
      <c r="JQ229" s="144">
        <f t="shared" ca="1" si="1664"/>
        <v>1</v>
      </c>
      <c r="JR229" s="144">
        <f t="shared" ca="1" si="1664"/>
        <v>1</v>
      </c>
      <c r="JS229" s="5" t="b">
        <f t="shared" ca="1" si="1665"/>
        <v>0</v>
      </c>
      <c r="JT229" s="5" t="b">
        <f t="shared" ca="1" si="1665"/>
        <v>1</v>
      </c>
      <c r="JU229" s="5" t="b">
        <f t="shared" ca="1" si="1665"/>
        <v>1</v>
      </c>
      <c r="JV229" s="5" t="b">
        <f t="shared" ca="1" si="1665"/>
        <v>0</v>
      </c>
      <c r="JW229" s="5">
        <f t="shared" ca="1" si="1666"/>
        <v>1</v>
      </c>
      <c r="JX229" s="5">
        <f t="shared" ca="1" si="1666"/>
        <v>0</v>
      </c>
      <c r="JY229" s="5" t="b">
        <f t="shared" ca="1" si="1667"/>
        <v>0</v>
      </c>
      <c r="JZ229" s="5" t="str" cm="1">
        <f t="array" aca="1" ref="JZ229" ca="1">IF(OR(KA229:KH229&lt;&gt;"-"),TRUE,"-")</f>
        <v>-</v>
      </c>
      <c r="KA229" s="19" t="str">
        <f t="shared" ca="1" si="1668"/>
        <v>-</v>
      </c>
      <c r="KB229" s="19" t="str">
        <f t="shared" ca="1" si="1668"/>
        <v>-</v>
      </c>
      <c r="KC229" s="19" t="str">
        <f t="shared" ca="1" si="1668"/>
        <v>-</v>
      </c>
      <c r="KD229" s="19" t="str">
        <f t="shared" ca="1" si="1668"/>
        <v>-</v>
      </c>
      <c r="KE229" s="19" t="str">
        <f t="shared" ca="1" si="1668"/>
        <v>-</v>
      </c>
      <c r="KF229" s="19" t="str">
        <f t="shared" ca="1" si="1668"/>
        <v>-</v>
      </c>
      <c r="KG229" s="19" t="str">
        <f t="shared" ca="1" si="1668"/>
        <v>-</v>
      </c>
      <c r="KH229" s="19" t="str">
        <f t="shared" ca="1" si="1668"/>
        <v>-</v>
      </c>
      <c r="KI229" s="5" t="b">
        <f t="array" aca="1" ref="KI229" ca="1">IF(OR(KJ229:KP229&lt;&gt;"-"),TRUE,"-")</f>
        <v>1</v>
      </c>
      <c r="KJ229" s="19">
        <f t="shared" ca="1" si="1669"/>
        <v>0</v>
      </c>
      <c r="KK229" s="19" t="str">
        <f t="shared" ca="1" si="1669"/>
        <v>-</v>
      </c>
      <c r="KL229" s="19">
        <f t="shared" ca="1" si="1669"/>
        <v>999999</v>
      </c>
      <c r="KM229" s="19">
        <f t="shared" ca="1" si="1669"/>
        <v>999999</v>
      </c>
      <c r="KN229" s="19">
        <f t="shared" ca="1" si="1669"/>
        <v>999999</v>
      </c>
      <c r="KO229" s="19">
        <f t="shared" ca="1" si="1669"/>
        <v>999999</v>
      </c>
      <c r="KP229" s="19">
        <f t="shared" ca="1" si="1669"/>
        <v>999999</v>
      </c>
      <c r="KQ229" s="19" t="str">
        <f t="shared" ca="1" si="1669"/>
        <v>-</v>
      </c>
      <c r="KR229" s="19" t="str">
        <f t="shared" ca="1" si="1669"/>
        <v>-</v>
      </c>
      <c r="KS229" s="19" t="str">
        <f t="shared" ca="1" si="1669"/>
        <v>-</v>
      </c>
      <c r="KT229" s="19" t="b">
        <f t="shared" ca="1" si="1670"/>
        <v>1</v>
      </c>
      <c r="KU229" s="19">
        <f t="shared" ca="1" si="1670"/>
        <v>0</v>
      </c>
      <c r="KV229" s="5" t="str">
        <f t="shared" ca="1" si="1671"/>
        <v>-</v>
      </c>
      <c r="KW229" s="5" t="str">
        <f t="shared" ca="1" si="1671"/>
        <v>-</v>
      </c>
      <c r="KX229" s="5" t="str">
        <f t="shared" ca="1" si="1671"/>
        <v>-</v>
      </c>
      <c r="KY229" s="5" t="str">
        <f t="shared" ca="1" si="1671"/>
        <v>-</v>
      </c>
      <c r="KZ229" s="19" t="str">
        <f t="shared" ca="1" si="1672"/>
        <v>-</v>
      </c>
      <c r="LA229" s="19" t="str">
        <f t="shared" ca="1" si="1672"/>
        <v>-</v>
      </c>
      <c r="LB229" s="19" t="str">
        <f t="shared" ca="1" si="1672"/>
        <v>-</v>
      </c>
      <c r="LC229" s="19" t="str">
        <f t="shared" ca="1" si="1672"/>
        <v>-</v>
      </c>
      <c r="LD229" s="19" t="str">
        <f t="shared" ca="1" si="1672"/>
        <v>-</v>
      </c>
      <c r="LE229" s="19" t="str">
        <f t="shared" ca="1" si="1672"/>
        <v>-</v>
      </c>
      <c r="LF229" s="19" t="str">
        <f t="shared" ca="1" si="1672"/>
        <v>-</v>
      </c>
      <c r="LG229" s="5" t="str">
        <f t="shared" ca="1" si="1673"/>
        <v>-</v>
      </c>
      <c r="LH229" s="5">
        <f t="shared" ca="1" si="1673"/>
        <v>500</v>
      </c>
      <c r="LI229" s="5">
        <f t="shared" ca="1" si="1673"/>
        <v>500</v>
      </c>
      <c r="LJ229" s="5" t="str">
        <f t="shared" ca="1" si="1673"/>
        <v>-</v>
      </c>
      <c r="LK229" s="5" t="str" cm="1">
        <f t="array" aca="1" ref="LK229" ca="1">INDEX(i.meatgrid,$Q229,LK$7)</f>
        <v>-</v>
      </c>
      <c r="LL229" s="5" t="str">
        <f t="shared" ca="1" si="1673"/>
        <v>-</v>
      </c>
      <c r="LM229" s="5">
        <f t="shared" ca="1" si="1674"/>
        <v>1</v>
      </c>
      <c r="LN229" s="9"/>
      <c r="LO229" s="19">
        <f t="shared" ca="1" si="1672"/>
        <v>70</v>
      </c>
      <c r="LP229" s="19">
        <f t="shared" ca="1" si="1675"/>
        <v>50</v>
      </c>
      <c r="LQ229" s="19">
        <f t="shared" ca="1" si="1675"/>
        <v>80</v>
      </c>
      <c r="LR229" s="19">
        <f t="shared" ca="1" si="1675"/>
        <v>50</v>
      </c>
      <c r="LS229" s="5" t="b" cm="1">
        <f t="array" aca="1" ref="LS229" ca="1">INDEX(i.meatgrid,$Q229,LS$7)</f>
        <v>0</v>
      </c>
      <c r="LT229" s="5" t="b" cm="1">
        <f t="array" aca="1" ref="LT229" ca="1">INDEX(i.meatgrid,$Q229,LT$7)</f>
        <v>0</v>
      </c>
      <c r="LU229" s="5" t="str" cm="1">
        <f t="array" aca="1" ref="LU229" ca="1">INDEX(i.meatgrid,$Q229,LU$7)</f>
        <v>-</v>
      </c>
      <c r="LV229" s="5" cm="1">
        <f t="array" aca="1" ref="LV229" ca="1">INDEX(i.meatgrid,$Q229,LV$7)</f>
        <v>40</v>
      </c>
      <c r="LW229" s="5">
        <f t="shared" si="1676"/>
        <v>1</v>
      </c>
      <c r="LX229" s="5">
        <f t="shared" si="1677"/>
        <v>1</v>
      </c>
      <c r="LY229" s="5" cm="1">
        <f t="array" aca="1" ref="LY229" ca="1">INDEX(i.meatgrid,$Q229,LY$7)</f>
        <v>1</v>
      </c>
      <c r="LZ229" s="5" cm="1">
        <f t="array" aca="1" ref="LZ229" ca="1">INDEX(i.meatgrid,$Q229,LZ$7)</f>
        <v>0</v>
      </c>
      <c r="MA229" s="5" cm="1">
        <f t="array" aca="1" ref="MA229" ca="1">INDEX(i.meatgrid,$Q229,MA$7)</f>
        <v>0</v>
      </c>
      <c r="MB229" s="5" cm="1">
        <f t="array" aca="1" ref="MB229" ca="1">INDEX(i.meatgrid,$Q229,MB$7)</f>
        <v>0</v>
      </c>
      <c r="MC229" s="5" cm="1">
        <f t="array" aca="1" ref="MC229" ca="1">INDEX(i.meatgrid,$Q229,MC$7)</f>
        <v>0</v>
      </c>
      <c r="MD229" s="5" cm="1">
        <f t="array" aca="1" ref="MD229" ca="1">INDEX(i.meatgrid,$Q229,MD$7)</f>
        <v>1</v>
      </c>
      <c r="ME229" s="5" cm="1">
        <f t="array" aca="1" ref="ME229" ca="1">INDEX(i.meatgrid,$Q229,ME$7)</f>
        <v>1</v>
      </c>
      <c r="MF229" s="5" cm="1">
        <f t="array" aca="1" ref="MF229" ca="1">INDEX(i.meatgrid,$Q229,MF$7)</f>
        <v>1</v>
      </c>
      <c r="MG229" s="5">
        <f t="shared" si="1678"/>
        <v>1</v>
      </c>
      <c r="MH229" s="9"/>
      <c r="MI229" s="19" t="b">
        <f t="shared" ca="1" si="1679"/>
        <v>0</v>
      </c>
      <c r="MJ229" s="19" t="b">
        <f t="shared" ca="1" si="1679"/>
        <v>0</v>
      </c>
      <c r="MK229" s="19">
        <f t="shared" ca="1" si="1679"/>
        <v>1</v>
      </c>
      <c r="ML229" s="19">
        <f t="shared" ca="1" si="1679"/>
        <v>0.75</v>
      </c>
      <c r="MM229" s="19">
        <f t="shared" ca="1" si="1679"/>
        <v>0.75</v>
      </c>
      <c r="MN229" s="19">
        <f t="shared" ca="1" si="1679"/>
        <v>0.8</v>
      </c>
      <c r="MO229" s="19">
        <f t="shared" ca="1" si="1679"/>
        <v>0.82499999999999996</v>
      </c>
      <c r="MP229" s="19">
        <f t="shared" ca="1" si="1679"/>
        <v>0.875</v>
      </c>
      <c r="MQ229" s="19">
        <f t="shared" ca="1" si="1679"/>
        <v>0.9</v>
      </c>
      <c r="MR229" s="19">
        <f t="shared" ca="1" si="1679"/>
        <v>1</v>
      </c>
      <c r="MS229" s="19">
        <f t="shared" ca="1" si="1679"/>
        <v>0.875</v>
      </c>
      <c r="MT229" s="19" t="b">
        <f t="shared" ca="1" si="1679"/>
        <v>1</v>
      </c>
      <c r="MU229" s="19">
        <f t="shared" ca="1" si="1679"/>
        <v>74.989999999999995</v>
      </c>
      <c r="MV229" s="19" t="str">
        <f t="shared" ca="1" si="1679"/>
        <v>-</v>
      </c>
      <c r="MW229" s="19" t="str">
        <f t="shared" ca="1" si="1679"/>
        <v>-</v>
      </c>
      <c r="MX229" s="19" t="str">
        <f t="shared" ca="1" si="1679"/>
        <v>-</v>
      </c>
      <c r="MY229" s="19" t="str">
        <f t="shared" ca="1" si="1694"/>
        <v>-</v>
      </c>
      <c r="MZ229" s="19" t="str">
        <f t="shared" ca="1" si="1694"/>
        <v>-</v>
      </c>
      <c r="NA229" s="19" t="str">
        <f t="shared" ca="1" si="1694"/>
        <v>-</v>
      </c>
      <c r="NB229" s="19" t="str">
        <f t="shared" ca="1" si="1694"/>
        <v>-</v>
      </c>
      <c r="NC229" s="19">
        <f t="shared" ca="1" si="1694"/>
        <v>36.99</v>
      </c>
      <c r="ND229" s="19">
        <f t="shared" ca="1" si="1694"/>
        <v>36.99</v>
      </c>
      <c r="NE229" s="19" t="str">
        <f t="shared" ca="1" si="1694"/>
        <v>-</v>
      </c>
      <c r="NF229" s="19" t="str">
        <f t="shared" ca="1" si="1694"/>
        <v>-</v>
      </c>
      <c r="NG229" s="19" t="str">
        <f t="shared" ca="1" si="1694"/>
        <v>-</v>
      </c>
      <c r="NH229" s="19" t="str">
        <f t="shared" ca="1" si="1694"/>
        <v>-</v>
      </c>
      <c r="NI229" s="19" t="str">
        <f t="shared" ca="1" si="1694"/>
        <v>-</v>
      </c>
      <c r="NJ229" s="19">
        <f t="shared" ca="1" si="1694"/>
        <v>49.99</v>
      </c>
      <c r="NK229" s="19">
        <f t="shared" ca="1" si="1694"/>
        <v>49.99</v>
      </c>
      <c r="NL229" s="19">
        <f t="shared" ca="1" si="1694"/>
        <v>49.99</v>
      </c>
      <c r="NM229" s="19">
        <f t="shared" ca="1" si="1694"/>
        <v>49.99</v>
      </c>
      <c r="NN229" s="19">
        <f t="shared" ca="1" si="1694"/>
        <v>49.99</v>
      </c>
      <c r="NO229" s="19">
        <f t="shared" ca="1" si="1691"/>
        <v>49.99</v>
      </c>
      <c r="NP229" s="19">
        <f t="shared" ca="1" si="1691"/>
        <v>49.99</v>
      </c>
      <c r="NQ229" s="19">
        <f t="shared" ca="1" si="1691"/>
        <v>49.99</v>
      </c>
      <c r="NR229" s="19">
        <f t="shared" ca="1" si="1692"/>
        <v>412.99</v>
      </c>
      <c r="NS229" s="19">
        <f t="shared" ca="1" si="1692"/>
        <v>412.99</v>
      </c>
      <c r="NT229" s="19" t="str">
        <f t="shared" ca="1" si="1692"/>
        <v>-</v>
      </c>
      <c r="NU229" s="19" t="str">
        <f t="shared" ca="1" si="1692"/>
        <v>-</v>
      </c>
      <c r="NV229" s="19" t="str">
        <f t="shared" ca="1" si="1692"/>
        <v>-</v>
      </c>
      <c r="NW229" s="19" t="str">
        <f t="shared" ca="1" si="1692"/>
        <v>-</v>
      </c>
      <c r="NX229" s="19" t="str">
        <f t="shared" ca="1" si="1692"/>
        <v>-</v>
      </c>
      <c r="NY229" s="19">
        <f t="shared" ca="1" si="1692"/>
        <v>6.8900000000000006</v>
      </c>
      <c r="NZ229" s="19">
        <f t="shared" ca="1" si="1692"/>
        <v>6.8900000000000006</v>
      </c>
      <c r="OA229" s="19">
        <f t="shared" ca="1" si="1692"/>
        <v>6.8900000000000006</v>
      </c>
      <c r="OB229" s="19">
        <f t="shared" ca="1" si="1692"/>
        <v>6.8900000000000006</v>
      </c>
      <c r="OC229" s="19">
        <f t="shared" ca="1" si="1692"/>
        <v>6.8900000000000006</v>
      </c>
      <c r="OD229" s="19">
        <f t="shared" ca="1" si="1692"/>
        <v>6.8900000000000006</v>
      </c>
      <c r="OE229" s="19">
        <f t="shared" ca="1" si="1692"/>
        <v>6.8900000000000006</v>
      </c>
      <c r="OF229" s="19">
        <f t="shared" ca="1" si="1692"/>
        <v>6.8900000000000006</v>
      </c>
      <c r="OG229" s="19">
        <f t="shared" ca="1" si="1692"/>
        <v>346.99</v>
      </c>
      <c r="OH229" s="19">
        <f t="shared" ca="1" si="1693"/>
        <v>346.99</v>
      </c>
      <c r="OI229" s="19" t="str">
        <f t="shared" ca="1" si="1693"/>
        <v>-</v>
      </c>
      <c r="OJ229" s="19" t="str">
        <f t="shared" ca="1" si="1693"/>
        <v>-</v>
      </c>
      <c r="OK229" s="19" t="str">
        <f t="shared" ca="1" si="1693"/>
        <v>-</v>
      </c>
      <c r="OL229" s="19" t="str">
        <f t="shared" ca="1" si="1693"/>
        <v>-</v>
      </c>
      <c r="OM229" s="19" t="str">
        <f t="shared" ca="1" si="1693"/>
        <v>-</v>
      </c>
      <c r="ON229" s="19">
        <f t="shared" ca="1" si="1693"/>
        <v>0</v>
      </c>
      <c r="OO229" s="24">
        <v>0</v>
      </c>
    </row>
    <row r="230" spans="1:405" outlineLevel="1">
      <c r="A230" s="21">
        <f t="shared" si="158"/>
        <v>225</v>
      </c>
      <c r="B230" s="21">
        <f t="shared" si="1695"/>
        <v>19</v>
      </c>
      <c r="C230">
        <v>112</v>
      </c>
      <c r="D230" s="144" t="str">
        <f t="shared" ca="1" si="1626"/>
        <v>GSM</v>
      </c>
      <c r="E230" t="b">
        <v>0</v>
      </c>
      <c r="F230" t="b">
        <v>0</v>
      </c>
      <c r="G230" t="b">
        <f t="shared" si="1696"/>
        <v>0</v>
      </c>
      <c r="H230" s="237">
        <f t="shared" ca="1" si="1697"/>
        <v>2</v>
      </c>
      <c r="I230" s="237">
        <f t="shared" ca="1" si="1697"/>
        <v>1</v>
      </c>
      <c r="J230" s="237" t="str">
        <f t="shared" ca="1" si="1697"/>
        <v/>
      </c>
      <c r="K230" s="237">
        <f t="shared" ca="1" si="1697"/>
        <v>2</v>
      </c>
      <c r="L230" s="237">
        <f t="shared" ca="1" si="1697"/>
        <v>2</v>
      </c>
      <c r="M230" s="237">
        <f t="shared" ca="1" si="1697"/>
        <v>2</v>
      </c>
      <c r="N230" s="237">
        <f t="shared" ca="1" si="1697"/>
        <v>3</v>
      </c>
      <c r="O230" s="237">
        <f t="shared" ca="1" si="1697"/>
        <v>1</v>
      </c>
      <c r="P230" s="237">
        <f t="shared" ca="1" si="1697"/>
        <v>1</v>
      </c>
      <c r="Q230" s="237">
        <f t="shared" ca="1" si="1697"/>
        <v>5</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627"/>
        <v>2</v>
      </c>
      <c r="AH230" s="5">
        <f t="shared" ca="1" si="1627"/>
        <v>0</v>
      </c>
      <c r="AI230" s="5">
        <f t="shared" ca="1" si="1628"/>
        <v>1</v>
      </c>
      <c r="AJ230" s="218"/>
      <c r="AK230" s="218"/>
      <c r="AL230" s="366" t="str">
        <f ca="1">TEXT(LEFT(OFFSET(AL230,-1,0),5)+1,"00000")&amp;MID(OFFSET(AL230,-1,0),6,FIND(" ",OFFSET(AL230,-1,0),7)-5)
&amp; $D230           &amp; " Day"&amp;INDEX(i.DOY,$N230,1)              &amp; IF($IG230=0," FWM","")&amp;IF($IG230=1," MWM","")&amp;IF($IG230=5," Mat","")&amp;IF($IH230=TRUE,"&amp;BBT","    ")
&amp;INDEX(DataMaster!$B$98:$B$104,$Q230,0)    &amp;IF(JL230," SR"&amp;JM230,"")&amp; " WP"&amp;TEXT($LW230*100,"000p")           &amp; " MP"&amp;TEXT($LX230*100,"000p")           &amp; " GP"&amp;TEXT($MG230*100,"000p")
&amp; " (F"&amp;3+COUNTIF($CV230:$CY230,TRUE)&amp;3&amp;"N"&amp;$DM230&amp;$DN230&amp;")"</f>
        <v>00011 DSP_export_lw GSM Day204 MWM    Air SR12 WP100p MP075p GP100p (F33N11)</v>
      </c>
      <c r="AM230" s="9" t="str">
        <f ca="1">IF(COUNTIF(AL$5:AL230,AL230)=1,"-","Dup")</f>
        <v>-</v>
      </c>
      <c r="AN230" s="9"/>
      <c r="AO230" s="12" t="b">
        <v>1</v>
      </c>
      <c r="AP230" s="12" t="b">
        <v>1</v>
      </c>
      <c r="AQ230" s="12" t="b">
        <v>1</v>
      </c>
      <c r="AR230" s="12" t="b">
        <v>1</v>
      </c>
      <c r="AS230" s="12" t="b">
        <v>1</v>
      </c>
      <c r="AT230" s="12" t="b">
        <v>1</v>
      </c>
      <c r="AU230" s="12" t="b">
        <v>1</v>
      </c>
      <c r="AV230" s="12" t="b">
        <v>1</v>
      </c>
      <c r="AW230" s="9"/>
      <c r="AX230" s="5" t="b">
        <f t="shared" ca="1" si="1629"/>
        <v>0</v>
      </c>
      <c r="AY230" s="5" t="str">
        <f t="shared" ca="1" si="1629"/>
        <v>-</v>
      </c>
      <c r="AZ230" s="5" t="b">
        <f t="shared" ca="1" si="1629"/>
        <v>0</v>
      </c>
      <c r="BA230" s="5" t="b">
        <f t="shared" ca="1" si="1629"/>
        <v>1</v>
      </c>
      <c r="BB230" s="5" t="b">
        <f t="shared" ca="1" si="1629"/>
        <v>1</v>
      </c>
      <c r="BC230" s="144">
        <f t="shared" ca="1" si="1629"/>
        <v>0</v>
      </c>
      <c r="BD230" s="19" t="b">
        <f t="shared" ca="1" si="1630"/>
        <v>1</v>
      </c>
      <c r="BE230" s="9"/>
      <c r="BF230" s="5" t="str">
        <f t="shared" ca="1" si="1631"/>
        <v>-</v>
      </c>
      <c r="BG230" s="19" t="str">
        <f t="shared" ca="1" si="1632"/>
        <v>-</v>
      </c>
      <c r="BH230" s="19" t="str">
        <f t="shared" ca="1" si="1632"/>
        <v>-</v>
      </c>
      <c r="BI230" s="19" t="str">
        <f t="shared" ca="1" si="1632"/>
        <v>-</v>
      </c>
      <c r="BJ230" s="5" t="str">
        <f t="shared" ca="1" si="1633"/>
        <v>-</v>
      </c>
      <c r="BK230" s="19" t="str">
        <f t="shared" ca="1" si="1634"/>
        <v>-</v>
      </c>
      <c r="BL230" s="5" t="str">
        <f t="shared" ca="1" si="1635"/>
        <v>-</v>
      </c>
      <c r="BM230" s="19" t="str">
        <f t="shared" ca="1" si="1636"/>
        <v>-</v>
      </c>
      <c r="BN230" s="19" t="str">
        <f t="shared" ca="1" si="1636"/>
        <v>-</v>
      </c>
      <c r="BO230" s="19" t="str">
        <f t="shared" ca="1" si="1636"/>
        <v>-</v>
      </c>
      <c r="BP230" s="5" t="str">
        <f t="shared" ca="1" si="1637"/>
        <v>-</v>
      </c>
      <c r="BQ230" s="9"/>
      <c r="BR230" s="5" t="b">
        <f t="shared" ca="1" si="1638"/>
        <v>0</v>
      </c>
      <c r="BS230" s="5" t="str">
        <f t="shared" ca="1" si="1639"/>
        <v>-</v>
      </c>
      <c r="BT230" s="5" t="str">
        <f t="shared" ca="1" si="1640"/>
        <v>-</v>
      </c>
      <c r="BU230" s="5" t="str">
        <f t="shared" ca="1" si="1640"/>
        <v>-</v>
      </c>
      <c r="BV230" s="5" t="str">
        <f t="shared" ca="1" si="1640"/>
        <v>-</v>
      </c>
      <c r="BW230" s="5" t="str">
        <f t="shared" ca="1" si="1640"/>
        <v>-</v>
      </c>
      <c r="BX230" s="5" t="str">
        <f t="shared" ca="1" si="1640"/>
        <v>-</v>
      </c>
      <c r="BY230" s="5" t="str">
        <f t="shared" ca="1" si="1640"/>
        <v>-</v>
      </c>
      <c r="BZ230" s="5" t="str">
        <f t="shared" ca="1" si="1640"/>
        <v>-</v>
      </c>
      <c r="CA230" s="5" t="str">
        <f t="shared" ca="1" si="1640"/>
        <v>-</v>
      </c>
      <c r="CB230" s="9"/>
      <c r="CC230" s="237" t="b">
        <f t="shared" ca="1" si="1698"/>
        <v>1</v>
      </c>
      <c r="CD230" s="237" t="b">
        <f t="shared" ca="1" si="1698"/>
        <v>1</v>
      </c>
      <c r="CE230" s="237" t="b">
        <f t="shared" ca="1" si="1698"/>
        <v>1</v>
      </c>
      <c r="CF230" s="12">
        <v>2232105</v>
      </c>
      <c r="CG230" s="144" t="b">
        <f t="shared" ca="1" si="1699"/>
        <v>0</v>
      </c>
      <c r="CH230" s="12" t="s">
        <v>34</v>
      </c>
      <c r="CI230" s="19" t="str">
        <f t="shared" ca="1" si="1641"/>
        <v>-</v>
      </c>
      <c r="CJ230" s="19" t="str">
        <f t="shared" ca="1" si="1641"/>
        <v>-</v>
      </c>
      <c r="CK230" s="19" t="str">
        <f t="shared" ca="1" si="1641"/>
        <v>-</v>
      </c>
      <c r="CL230" s="19">
        <f t="shared" ca="1" si="1641"/>
        <v>1</v>
      </c>
      <c r="CM230" s="19">
        <f t="shared" ca="1" si="1641"/>
        <v>1</v>
      </c>
      <c r="CN230" s="9"/>
      <c r="CO230" s="444">
        <f t="shared" ca="1" si="1642"/>
        <v>652</v>
      </c>
      <c r="CP230" s="444">
        <f t="shared" ca="1" si="1642"/>
        <v>686</v>
      </c>
      <c r="CQ230" s="444">
        <f t="shared" ca="1" si="1642"/>
        <v>721</v>
      </c>
      <c r="CR230" s="152">
        <f t="shared" ca="1" si="1643"/>
        <v>378</v>
      </c>
      <c r="CS230" s="152">
        <f t="shared" ca="1" si="1643"/>
        <v>413</v>
      </c>
      <c r="CT230" s="152">
        <f t="shared" ca="1" si="1643"/>
        <v>448</v>
      </c>
      <c r="CU230" s="19" t="str">
        <f t="shared" ca="1" si="1644"/>
        <v>-</v>
      </c>
      <c r="CV230" s="19" t="str">
        <f t="shared" ca="1" si="1644"/>
        <v>-</v>
      </c>
      <c r="CW230" s="19" t="str">
        <f t="shared" ca="1" si="1644"/>
        <v>-</v>
      </c>
      <c r="CX230" s="19" t="str">
        <f t="shared" ca="1" si="1644"/>
        <v>-</v>
      </c>
      <c r="CY230" s="19" t="str">
        <f t="shared" ca="1" si="1644"/>
        <v>-</v>
      </c>
      <c r="CZ230" s="19" t="b">
        <f t="shared" ca="1" si="1644"/>
        <v>1</v>
      </c>
      <c r="DA230" s="19">
        <f t="shared" ca="1" si="1644"/>
        <v>0</v>
      </c>
      <c r="DB230" s="19">
        <f t="shared" ca="1" si="1644"/>
        <v>0</v>
      </c>
      <c r="DC230" s="19">
        <f t="shared" ca="1" si="1644"/>
        <v>0</v>
      </c>
      <c r="DD230" s="19">
        <f t="shared" ca="1" si="1644"/>
        <v>0</v>
      </c>
      <c r="DE230" s="19">
        <f t="shared" ca="1" si="1644"/>
        <v>0</v>
      </c>
      <c r="DF230" s="19">
        <f t="shared" ca="1" si="1644"/>
        <v>0</v>
      </c>
      <c r="DG230" s="19">
        <f t="shared" ca="1" si="1644"/>
        <v>0</v>
      </c>
      <c r="DH230" s="19">
        <f t="shared" ca="1" si="1644"/>
        <v>0</v>
      </c>
      <c r="DI230" s="19">
        <f t="shared" ca="1" si="1644"/>
        <v>0</v>
      </c>
      <c r="DJ230" s="19">
        <f t="shared" ca="1" si="1644"/>
        <v>0</v>
      </c>
      <c r="DK230" s="19">
        <f t="shared" ca="1" si="1645"/>
        <v>0</v>
      </c>
      <c r="DL230" s="19">
        <f t="shared" ca="1" si="1645"/>
        <v>0</v>
      </c>
      <c r="DM230" s="19">
        <f t="shared" ca="1" si="1645"/>
        <v>1</v>
      </c>
      <c r="DN230" s="19">
        <f t="shared" ca="1" si="1645"/>
        <v>1</v>
      </c>
      <c r="DO230" s="19">
        <f t="shared" ca="1" si="1645"/>
        <v>0</v>
      </c>
      <c r="DP230" s="19" t="str">
        <f t="shared" ca="1" si="1645"/>
        <v>-</v>
      </c>
      <c r="DQ230" s="19" t="str">
        <f t="shared" ca="1" si="1645"/>
        <v>-</v>
      </c>
      <c r="DR230" s="19" t="str">
        <f t="shared" ca="1" si="1645"/>
        <v>-</v>
      </c>
      <c r="DS230" s="19" t="str">
        <f t="shared" ca="1" si="1645"/>
        <v>-</v>
      </c>
      <c r="DT230" s="19" t="str">
        <f t="shared" ca="1" si="1645"/>
        <v>-</v>
      </c>
      <c r="DU230" s="19">
        <f t="shared" ca="1" si="1645"/>
        <v>0</v>
      </c>
      <c r="DV230" s="19" t="str">
        <f t="shared" ca="1" si="1645"/>
        <v>-</v>
      </c>
      <c r="DW230" s="19" t="str">
        <f t="shared" ca="1" si="1645"/>
        <v>-</v>
      </c>
      <c r="DX230" s="19" t="str">
        <f t="shared" ca="1" si="1645"/>
        <v>-</v>
      </c>
      <c r="DY230" s="19" t="str">
        <f t="shared" ca="1" si="1645"/>
        <v>-</v>
      </c>
      <c r="DZ230" s="19" t="str">
        <f t="shared" ca="1" si="1645"/>
        <v>-</v>
      </c>
      <c r="EA230" s="19" t="str">
        <f t="shared" ca="1" si="1645"/>
        <v>-</v>
      </c>
      <c r="EB230" s="19" t="str">
        <f t="shared" ca="1" si="1645"/>
        <v>-</v>
      </c>
      <c r="EC230" s="19" t="str">
        <f t="shared" ca="1" si="1645"/>
        <v>-</v>
      </c>
      <c r="ED230" s="19">
        <f t="shared" ca="1" si="1645"/>
        <v>0</v>
      </c>
      <c r="EE230" s="444">
        <f t="shared" ca="1" si="1646"/>
        <v>0</v>
      </c>
      <c r="EF230" s="444">
        <f t="shared" ca="1" si="1646"/>
        <v>0</v>
      </c>
      <c r="EG230" s="124">
        <f t="shared" ca="1" si="1647"/>
        <v>0</v>
      </c>
      <c r="EH230" s="124">
        <f t="shared" ca="1" si="1647"/>
        <v>0</v>
      </c>
      <c r="EI230" s="124">
        <f t="shared" ca="1" si="1647"/>
        <v>0</v>
      </c>
      <c r="EJ230" s="124">
        <f t="shared" ca="1" si="1647"/>
        <v>0</v>
      </c>
      <c r="EK230" s="124">
        <f t="shared" ca="1" si="1647"/>
        <v>0</v>
      </c>
      <c r="EL230" s="124">
        <f t="shared" ca="1" si="1647"/>
        <v>0</v>
      </c>
      <c r="EM230" s="124">
        <f t="shared" ca="1" si="1647"/>
        <v>0</v>
      </c>
      <c r="EN230" s="124">
        <f t="shared" ca="1" si="1647"/>
        <v>0</v>
      </c>
      <c r="EO230" s="124">
        <f t="shared" ca="1" si="1647"/>
        <v>0</v>
      </c>
      <c r="EP230" s="124">
        <f t="shared" ca="1" si="1647"/>
        <v>0</v>
      </c>
      <c r="EQ230" s="124">
        <f t="shared" ca="1" si="1647"/>
        <v>0</v>
      </c>
      <c r="ER230" s="124">
        <f t="shared" ca="1" si="1647"/>
        <v>0</v>
      </c>
      <c r="ES230" s="124">
        <f t="shared" ca="1" si="1647"/>
        <v>0</v>
      </c>
      <c r="ET230" s="124">
        <f t="shared" ca="1" si="1647"/>
        <v>0</v>
      </c>
      <c r="EU230" s="124">
        <f t="shared" ca="1" si="1647"/>
        <v>0</v>
      </c>
      <c r="EV230" s="124">
        <f t="shared" ca="1" si="1647"/>
        <v>0</v>
      </c>
      <c r="EW230" s="124">
        <f t="shared" ca="1" si="1648"/>
        <v>0</v>
      </c>
      <c r="EX230" s="124">
        <f t="shared" ca="1" si="1648"/>
        <v>0</v>
      </c>
      <c r="EY230" s="554">
        <f t="shared" ca="1" si="1649"/>
        <v>0</v>
      </c>
      <c r="EZ230" s="554">
        <f t="shared" ca="1" si="1649"/>
        <v>0</v>
      </c>
      <c r="FA230" s="554">
        <f t="shared" ca="1" si="1649"/>
        <v>0</v>
      </c>
      <c r="FB230" s="125">
        <f t="shared" ca="1" si="1649"/>
        <v>0</v>
      </c>
      <c r="FC230" s="125">
        <f t="shared" ca="1" si="1649"/>
        <v>0</v>
      </c>
      <c r="FD230" s="125">
        <f t="shared" ca="1" si="1649"/>
        <v>0</v>
      </c>
      <c r="FE230" s="125">
        <f t="shared" ca="1" si="1649"/>
        <v>0</v>
      </c>
      <c r="FF230" s="125">
        <f t="shared" ca="1" si="1649"/>
        <v>0</v>
      </c>
      <c r="FG230" s="125">
        <f t="shared" ca="1" si="1649"/>
        <v>0</v>
      </c>
      <c r="FH230" s="125">
        <f t="shared" ca="1" si="1649"/>
        <v>0</v>
      </c>
      <c r="FI230" s="125">
        <f t="shared" ca="1" si="1649"/>
        <v>0</v>
      </c>
      <c r="FJ230" s="125">
        <f t="shared" ca="1" si="1649"/>
        <v>0</v>
      </c>
      <c r="FK230" s="125">
        <f t="shared" ca="1" si="1649"/>
        <v>0</v>
      </c>
      <c r="FL230" s="125">
        <f t="shared" ca="1" si="1649"/>
        <v>0</v>
      </c>
      <c r="FM230" s="125">
        <f t="shared" ca="1" si="1649"/>
        <v>0</v>
      </c>
      <c r="FN230" s="125">
        <f t="shared" ca="1" si="1649"/>
        <v>0</v>
      </c>
      <c r="FO230" s="124">
        <f t="shared" ca="1" si="1650"/>
        <v>0</v>
      </c>
      <c r="FP230" s="124">
        <f t="shared" ca="1" si="1650"/>
        <v>0</v>
      </c>
      <c r="FQ230" s="124">
        <f t="shared" ca="1" si="1650"/>
        <v>0</v>
      </c>
      <c r="FR230" s="124">
        <f t="shared" ca="1" si="1650"/>
        <v>0</v>
      </c>
      <c r="FS230" s="124">
        <f t="shared" ca="1" si="1650"/>
        <v>0</v>
      </c>
      <c r="FT230" s="124">
        <f t="shared" ca="1" si="1650"/>
        <v>0</v>
      </c>
      <c r="FU230" s="124">
        <f t="shared" ca="1" si="1650"/>
        <v>0</v>
      </c>
      <c r="FV230" s="124">
        <f t="shared" ca="1" si="1650"/>
        <v>0</v>
      </c>
      <c r="FW230" s="124">
        <f t="shared" ca="1" si="1650"/>
        <v>0</v>
      </c>
      <c r="FX230" s="124">
        <f t="shared" ca="1" si="1650"/>
        <v>0</v>
      </c>
      <c r="FY230" s="124">
        <f t="shared" ca="1" si="1650"/>
        <v>0</v>
      </c>
      <c r="FZ230" s="124">
        <f t="shared" ca="1" si="1650"/>
        <v>0</v>
      </c>
      <c r="GA230" s="124">
        <f t="shared" ca="1" si="1650"/>
        <v>0</v>
      </c>
      <c r="GB230" s="124">
        <f t="shared" ca="1" si="1650"/>
        <v>0</v>
      </c>
      <c r="GC230" s="124">
        <f t="shared" ca="1" si="1650"/>
        <v>0</v>
      </c>
      <c r="GD230" s="124">
        <f t="shared" ca="1" si="1650"/>
        <v>0</v>
      </c>
      <c r="GE230" s="124">
        <f t="shared" ca="1" si="1651"/>
        <v>0</v>
      </c>
      <c r="GF230" s="124">
        <f t="shared" ca="1" si="1651"/>
        <v>0</v>
      </c>
      <c r="GG230" s="554">
        <f t="shared" ca="1" si="1652"/>
        <v>0</v>
      </c>
      <c r="GH230" s="554">
        <f t="shared" ca="1" si="1652"/>
        <v>0</v>
      </c>
      <c r="GI230" s="554">
        <f t="shared" ca="1" si="1652"/>
        <v>0</v>
      </c>
      <c r="GJ230" s="125">
        <f t="shared" ca="1" si="1653"/>
        <v>0</v>
      </c>
      <c r="GK230" s="125">
        <f t="shared" ca="1" si="1653"/>
        <v>0</v>
      </c>
      <c r="GL230" s="125">
        <f t="shared" ca="1" si="1653"/>
        <v>0</v>
      </c>
      <c r="GM230" s="125">
        <f t="shared" ca="1" si="1653"/>
        <v>0</v>
      </c>
      <c r="GN230" s="125">
        <f t="shared" ca="1" si="1653"/>
        <v>0</v>
      </c>
      <c r="GO230" s="125">
        <f t="shared" ca="1" si="1653"/>
        <v>0</v>
      </c>
      <c r="GP230" s="125">
        <f t="shared" ca="1" si="1653"/>
        <v>0</v>
      </c>
      <c r="GQ230" s="125">
        <f t="shared" ca="1" si="1653"/>
        <v>0</v>
      </c>
      <c r="GR230" s="125">
        <f t="shared" ca="1" si="1653"/>
        <v>0</v>
      </c>
      <c r="GS230" s="125">
        <f t="shared" ca="1" si="1653"/>
        <v>0</v>
      </c>
      <c r="GT230" s="125">
        <f t="shared" ca="1" si="1653"/>
        <v>0</v>
      </c>
      <c r="GU230" s="125">
        <f t="shared" ca="1" si="1653"/>
        <v>0</v>
      </c>
      <c r="GV230" s="125">
        <f t="shared" ca="1" si="1653"/>
        <v>0</v>
      </c>
      <c r="GW230" s="124">
        <f t="shared" ca="1" si="1654"/>
        <v>0</v>
      </c>
      <c r="GX230" s="124">
        <f t="shared" ca="1" si="1654"/>
        <v>0</v>
      </c>
      <c r="GY230" s="124">
        <f t="shared" ca="1" si="1654"/>
        <v>0</v>
      </c>
      <c r="GZ230" s="124">
        <f t="shared" ca="1" si="1654"/>
        <v>0</v>
      </c>
      <c r="HA230" s="124">
        <f t="shared" ca="1" si="1654"/>
        <v>0</v>
      </c>
      <c r="HB230" s="124">
        <f t="shared" ca="1" si="1654"/>
        <v>0</v>
      </c>
      <c r="HC230" s="124">
        <f t="shared" ca="1" si="1654"/>
        <v>0</v>
      </c>
      <c r="HD230" s="124">
        <f t="shared" ca="1" si="1654"/>
        <v>0</v>
      </c>
      <c r="HE230" s="124">
        <f t="shared" ca="1" si="1654"/>
        <v>0</v>
      </c>
      <c r="HF230" s="124">
        <f t="shared" ca="1" si="1654"/>
        <v>0</v>
      </c>
      <c r="HG230" s="124">
        <f t="shared" ca="1" si="1654"/>
        <v>0</v>
      </c>
      <c r="HH230" s="124">
        <f t="shared" ca="1" si="1654"/>
        <v>0</v>
      </c>
      <c r="HI230" s="124">
        <f t="shared" ca="1" si="1654"/>
        <v>0</v>
      </c>
      <c r="HJ230" s="124">
        <f t="shared" ca="1" si="1654"/>
        <v>0</v>
      </c>
      <c r="HK230" s="124">
        <f t="shared" ca="1" si="1654"/>
        <v>0</v>
      </c>
      <c r="HL230" s="124">
        <f t="shared" ca="1" si="1654"/>
        <v>0</v>
      </c>
      <c r="HM230" s="124">
        <f t="shared" ca="1" si="1655"/>
        <v>0</v>
      </c>
      <c r="HN230" s="124">
        <f t="shared" ca="1" si="1655"/>
        <v>0</v>
      </c>
      <c r="HO230" s="554">
        <f t="shared" ca="1" si="1656"/>
        <v>0</v>
      </c>
      <c r="HP230" s="554">
        <f t="shared" ca="1" si="1656"/>
        <v>0</v>
      </c>
      <c r="HQ230" s="554">
        <f t="shared" ca="1" si="1656"/>
        <v>0</v>
      </c>
      <c r="HR230" s="125">
        <f t="shared" ca="1" si="1657"/>
        <v>0</v>
      </c>
      <c r="HS230" s="125">
        <f t="shared" ca="1" si="1657"/>
        <v>0</v>
      </c>
      <c r="HT230" s="125">
        <f t="shared" ca="1" si="1657"/>
        <v>0</v>
      </c>
      <c r="HU230" s="125">
        <f t="shared" ca="1" si="1657"/>
        <v>0</v>
      </c>
      <c r="HV230" s="125">
        <f t="shared" ca="1" si="1657"/>
        <v>0</v>
      </c>
      <c r="HW230" s="125">
        <f t="shared" ca="1" si="1657"/>
        <v>0</v>
      </c>
      <c r="HX230" s="125">
        <f t="shared" ca="1" si="1657"/>
        <v>0</v>
      </c>
      <c r="HY230" s="125">
        <f t="shared" ca="1" si="1657"/>
        <v>0</v>
      </c>
      <c r="HZ230" s="125">
        <f t="shared" ca="1" si="1657"/>
        <v>0</v>
      </c>
      <c r="IA230" s="125">
        <f t="shared" ca="1" si="1657"/>
        <v>0</v>
      </c>
      <c r="IB230" s="125">
        <f t="shared" ca="1" si="1657"/>
        <v>0</v>
      </c>
      <c r="IC230" s="125">
        <f t="shared" ca="1" si="1657"/>
        <v>0</v>
      </c>
      <c r="ID230" s="125">
        <f t="shared" ca="1" si="1657"/>
        <v>0</v>
      </c>
      <c r="IE230" s="5">
        <f t="shared" ca="1" si="1658"/>
        <v>67</v>
      </c>
      <c r="IF230" s="9"/>
      <c r="IG230" s="5">
        <f t="shared" ca="1" si="1659"/>
        <v>1</v>
      </c>
      <c r="IH230" s="5" t="b">
        <f t="shared" ca="1" si="1659"/>
        <v>0</v>
      </c>
      <c r="II230" s="19">
        <f t="shared" ca="1" si="1660"/>
        <v>0</v>
      </c>
      <c r="IJ230" s="5">
        <f t="shared" ca="1" si="1659"/>
        <v>55</v>
      </c>
      <c r="IK230" s="5" cm="1">
        <f t="array" ref="IK230">INDEX(i.pi_yatf,$X230+1,IK$7)</f>
        <v>1</v>
      </c>
      <c r="IL230" s="19">
        <f t="shared" ca="1" si="1661"/>
        <v>0</v>
      </c>
      <c r="IM230" s="19">
        <f t="shared" ca="1" si="1661"/>
        <v>0</v>
      </c>
      <c r="IN230" s="19">
        <f t="shared" ca="1" si="1661"/>
        <v>0</v>
      </c>
      <c r="IO230" s="19">
        <f t="shared" ca="1" si="1661"/>
        <v>0</v>
      </c>
      <c r="IP230" s="19">
        <f t="shared" ca="1" si="1661"/>
        <v>0</v>
      </c>
      <c r="IQ230" s="19">
        <f t="shared" ca="1" si="1661"/>
        <v>0</v>
      </c>
      <c r="IR230" s="19">
        <f t="shared" ca="1" si="1661"/>
        <v>0</v>
      </c>
      <c r="IS230" s="19">
        <f t="shared" ca="1" si="1661"/>
        <v>0</v>
      </c>
      <c r="IT230" s="19">
        <f t="shared" ca="1" si="1661"/>
        <v>0</v>
      </c>
      <c r="IU230" s="19">
        <f t="shared" ca="1" si="1661"/>
        <v>0</v>
      </c>
      <c r="IV230" s="19">
        <f t="shared" ca="1" si="1661"/>
        <v>0</v>
      </c>
      <c r="IW230" s="19">
        <f t="shared" ca="1" si="1661"/>
        <v>0</v>
      </c>
      <c r="IX230" s="19">
        <f t="shared" ca="1" si="1661"/>
        <v>0</v>
      </c>
      <c r="IY230" s="19">
        <f t="shared" ca="1" si="1661"/>
        <v>0</v>
      </c>
      <c r="IZ230" s="19">
        <f t="shared" ca="1" si="1661"/>
        <v>0</v>
      </c>
      <c r="JA230" s="19">
        <f t="shared" ref="JA230:JI230" ca="1" si="1700">OFFSET(JA$5,$B230,0)</f>
        <v>0</v>
      </c>
      <c r="JB230" s="19">
        <f t="shared" ca="1" si="1700"/>
        <v>0</v>
      </c>
      <c r="JC230" s="19">
        <f t="shared" ca="1" si="1700"/>
        <v>0</v>
      </c>
      <c r="JD230" s="19">
        <f t="shared" ca="1" si="1700"/>
        <v>0</v>
      </c>
      <c r="JE230" s="19">
        <f t="shared" ca="1" si="1700"/>
        <v>0</v>
      </c>
      <c r="JF230" s="19">
        <f t="shared" ca="1" si="1700"/>
        <v>0</v>
      </c>
      <c r="JG230" s="19">
        <f t="shared" ca="1" si="1700"/>
        <v>1</v>
      </c>
      <c r="JH230" s="19">
        <f t="shared" ca="1" si="1700"/>
        <v>0</v>
      </c>
      <c r="JI230" s="19">
        <f t="shared" ca="1" si="1700"/>
        <v>1</v>
      </c>
      <c r="JJ230" s="9"/>
      <c r="JK230" s="5" t="b">
        <f t="shared" ca="1" si="1662"/>
        <v>0</v>
      </c>
      <c r="JL230" s="477" t="b">
        <v>1</v>
      </c>
      <c r="JM230" s="477">
        <v>12</v>
      </c>
      <c r="JN230" s="5" t="b">
        <f t="shared" ca="1" si="1663"/>
        <v>0</v>
      </c>
      <c r="JO230" s="5" t="b">
        <f t="shared" ca="1" si="1663"/>
        <v>0</v>
      </c>
      <c r="JP230" s="5" t="b">
        <f t="shared" ca="1" si="1663"/>
        <v>1</v>
      </c>
      <c r="JQ230" s="144">
        <f t="shared" ca="1" si="1664"/>
        <v>1</v>
      </c>
      <c r="JR230" s="144">
        <f t="shared" ca="1" si="1664"/>
        <v>1</v>
      </c>
      <c r="JS230" s="5" t="b">
        <f t="shared" ca="1" si="1665"/>
        <v>0</v>
      </c>
      <c r="JT230" s="5" t="b">
        <f t="shared" ca="1" si="1665"/>
        <v>1</v>
      </c>
      <c r="JU230" s="5" t="b">
        <f t="shared" ca="1" si="1665"/>
        <v>1</v>
      </c>
      <c r="JV230" s="5" t="b">
        <f t="shared" ca="1" si="1665"/>
        <v>0</v>
      </c>
      <c r="JW230" s="5">
        <f t="shared" ca="1" si="1666"/>
        <v>1</v>
      </c>
      <c r="JX230" s="5">
        <f t="shared" ca="1" si="1666"/>
        <v>0</v>
      </c>
      <c r="JY230" s="5" t="b">
        <f t="shared" ca="1" si="1667"/>
        <v>0</v>
      </c>
      <c r="JZ230" s="5" t="str" cm="1">
        <f t="array" aca="1" ref="JZ230" ca="1">IF(OR(KA230:KH230&lt;&gt;"-"),TRUE,"-")</f>
        <v>-</v>
      </c>
      <c r="KA230" s="19" t="str">
        <f t="shared" ca="1" si="1668"/>
        <v>-</v>
      </c>
      <c r="KB230" s="19" t="str">
        <f t="shared" ca="1" si="1668"/>
        <v>-</v>
      </c>
      <c r="KC230" s="19" t="str">
        <f t="shared" ca="1" si="1668"/>
        <v>-</v>
      </c>
      <c r="KD230" s="19" t="str">
        <f t="shared" ca="1" si="1668"/>
        <v>-</v>
      </c>
      <c r="KE230" s="19" t="str">
        <f t="shared" ca="1" si="1668"/>
        <v>-</v>
      </c>
      <c r="KF230" s="19" t="str">
        <f t="shared" ca="1" si="1668"/>
        <v>-</v>
      </c>
      <c r="KG230" s="19" t="str">
        <f t="shared" ca="1" si="1668"/>
        <v>-</v>
      </c>
      <c r="KH230" s="19" t="str">
        <f t="shared" ca="1" si="1668"/>
        <v>-</v>
      </c>
      <c r="KI230" s="5" t="b">
        <f t="array" aca="1" ref="KI230" ca="1">IF(OR(KJ230:KP230&lt;&gt;"-"),TRUE,"-")</f>
        <v>1</v>
      </c>
      <c r="KJ230" s="19">
        <f t="shared" ca="1" si="1669"/>
        <v>0</v>
      </c>
      <c r="KK230" s="19" t="str">
        <f t="shared" ca="1" si="1669"/>
        <v>-</v>
      </c>
      <c r="KL230" s="19">
        <f t="shared" ca="1" si="1669"/>
        <v>999999</v>
      </c>
      <c r="KM230" s="19">
        <f t="shared" ca="1" si="1669"/>
        <v>999999</v>
      </c>
      <c r="KN230" s="19">
        <f t="shared" ca="1" si="1669"/>
        <v>999999</v>
      </c>
      <c r="KO230" s="19">
        <f t="shared" ca="1" si="1669"/>
        <v>999999</v>
      </c>
      <c r="KP230" s="19">
        <f t="shared" ca="1" si="1669"/>
        <v>999999</v>
      </c>
      <c r="KQ230" s="19" t="str">
        <f t="shared" ca="1" si="1669"/>
        <v>-</v>
      </c>
      <c r="KR230" s="19" t="str">
        <f t="shared" ca="1" si="1669"/>
        <v>-</v>
      </c>
      <c r="KS230" s="19" t="str">
        <f t="shared" ca="1" si="1669"/>
        <v>-</v>
      </c>
      <c r="KT230" s="19" t="b">
        <f t="shared" ca="1" si="1670"/>
        <v>1</v>
      </c>
      <c r="KU230" s="19">
        <f t="shared" ca="1" si="1670"/>
        <v>0</v>
      </c>
      <c r="KV230" s="5" t="str">
        <f t="shared" ca="1" si="1671"/>
        <v>-</v>
      </c>
      <c r="KW230" s="5" t="str">
        <f t="shared" ca="1" si="1671"/>
        <v>-</v>
      </c>
      <c r="KX230" s="5" t="str">
        <f t="shared" ca="1" si="1671"/>
        <v>-</v>
      </c>
      <c r="KY230" s="5" t="str">
        <f t="shared" ca="1" si="1671"/>
        <v>-</v>
      </c>
      <c r="KZ230" s="19" t="str">
        <f t="shared" ca="1" si="1672"/>
        <v>-</v>
      </c>
      <c r="LA230" s="19" t="str">
        <f t="shared" ca="1" si="1672"/>
        <v>-</v>
      </c>
      <c r="LB230" s="19" t="str">
        <f t="shared" ca="1" si="1672"/>
        <v>-</v>
      </c>
      <c r="LC230" s="19" t="str">
        <f t="shared" ca="1" si="1672"/>
        <v>-</v>
      </c>
      <c r="LD230" s="19" t="str">
        <f t="shared" ca="1" si="1672"/>
        <v>-</v>
      </c>
      <c r="LE230" s="19" t="str">
        <f t="shared" ca="1" si="1672"/>
        <v>-</v>
      </c>
      <c r="LF230" s="19" t="str">
        <f t="shared" ca="1" si="1672"/>
        <v>-</v>
      </c>
      <c r="LG230" s="5" t="str">
        <f t="shared" ca="1" si="1673"/>
        <v>-</v>
      </c>
      <c r="LH230" s="5">
        <f t="shared" ca="1" si="1673"/>
        <v>500</v>
      </c>
      <c r="LI230" s="5">
        <f t="shared" ca="1" si="1673"/>
        <v>500</v>
      </c>
      <c r="LJ230" s="5" t="str">
        <f t="shared" ca="1" si="1673"/>
        <v>-</v>
      </c>
      <c r="LK230" s="5" t="str" cm="1">
        <f t="array" aca="1" ref="LK230" ca="1">INDEX(i.meatgrid,$Q230,LK$7)</f>
        <v>-</v>
      </c>
      <c r="LL230" s="5" t="str">
        <f t="shared" ca="1" si="1673"/>
        <v>-</v>
      </c>
      <c r="LM230" s="5">
        <f t="shared" ca="1" si="1674"/>
        <v>1</v>
      </c>
      <c r="LN230" s="9"/>
      <c r="LO230" s="19">
        <f t="shared" ca="1" si="1672"/>
        <v>70</v>
      </c>
      <c r="LP230" s="19">
        <f t="shared" ca="1" si="1675"/>
        <v>50</v>
      </c>
      <c r="LQ230" s="19">
        <f t="shared" ca="1" si="1675"/>
        <v>80</v>
      </c>
      <c r="LR230" s="19">
        <f t="shared" ca="1" si="1675"/>
        <v>50</v>
      </c>
      <c r="LS230" s="5" t="b" cm="1">
        <f t="array" aca="1" ref="LS230" ca="1">INDEX(i.meatgrid,$Q230,LS$7)</f>
        <v>0</v>
      </c>
      <c r="LT230" s="5" t="b" cm="1">
        <f t="array" aca="1" ref="LT230" ca="1">INDEX(i.meatgrid,$Q230,LT$7)</f>
        <v>0</v>
      </c>
      <c r="LU230" s="5" t="str" cm="1">
        <f t="array" aca="1" ref="LU230" ca="1">INDEX(i.meatgrid,$Q230,LU$7)</f>
        <v>-</v>
      </c>
      <c r="LV230" s="5" cm="1">
        <f t="array" aca="1" ref="LV230" ca="1">INDEX(i.meatgrid,$Q230,LV$7)</f>
        <v>40</v>
      </c>
      <c r="LW230" s="5">
        <f t="shared" si="1676"/>
        <v>1</v>
      </c>
      <c r="LX230" s="5">
        <f t="shared" si="1677"/>
        <v>0.75</v>
      </c>
      <c r="LY230" s="5" cm="1">
        <f t="array" aca="1" ref="LY230" ca="1">INDEX(i.meatgrid,$Q230,LY$7)</f>
        <v>1</v>
      </c>
      <c r="LZ230" s="5" cm="1">
        <f t="array" aca="1" ref="LZ230" ca="1">INDEX(i.meatgrid,$Q230,LZ$7)</f>
        <v>0</v>
      </c>
      <c r="MA230" s="5" cm="1">
        <f t="array" aca="1" ref="MA230" ca="1">INDEX(i.meatgrid,$Q230,MA$7)</f>
        <v>0</v>
      </c>
      <c r="MB230" s="5" cm="1">
        <f t="array" aca="1" ref="MB230" ca="1">INDEX(i.meatgrid,$Q230,MB$7)</f>
        <v>0</v>
      </c>
      <c r="MC230" s="5" cm="1">
        <f t="array" aca="1" ref="MC230" ca="1">INDEX(i.meatgrid,$Q230,MC$7)</f>
        <v>0</v>
      </c>
      <c r="MD230" s="5" cm="1">
        <f t="array" aca="1" ref="MD230" ca="1">INDEX(i.meatgrid,$Q230,MD$7)</f>
        <v>1</v>
      </c>
      <c r="ME230" s="5" cm="1">
        <f t="array" aca="1" ref="ME230" ca="1">INDEX(i.meatgrid,$Q230,ME$7)</f>
        <v>1</v>
      </c>
      <c r="MF230" s="5" cm="1">
        <f t="array" aca="1" ref="MF230" ca="1">INDEX(i.meatgrid,$Q230,MF$7)</f>
        <v>1</v>
      </c>
      <c r="MG230" s="5">
        <f t="shared" si="1678"/>
        <v>1</v>
      </c>
      <c r="MH230" s="9"/>
      <c r="MI230" s="19" t="b">
        <f t="shared" ca="1" si="1679"/>
        <v>0</v>
      </c>
      <c r="MJ230" s="19" t="b">
        <f t="shared" ca="1" si="1679"/>
        <v>0</v>
      </c>
      <c r="MK230" s="19">
        <f t="shared" ca="1" si="1679"/>
        <v>1</v>
      </c>
      <c r="ML230" s="19">
        <f t="shared" ca="1" si="1679"/>
        <v>0.75</v>
      </c>
      <c r="MM230" s="19">
        <f t="shared" ca="1" si="1679"/>
        <v>0.75</v>
      </c>
      <c r="MN230" s="19">
        <f t="shared" ca="1" si="1679"/>
        <v>0.8</v>
      </c>
      <c r="MO230" s="19">
        <f t="shared" ca="1" si="1679"/>
        <v>0.82499999999999996</v>
      </c>
      <c r="MP230" s="19">
        <f t="shared" ca="1" si="1679"/>
        <v>0.875</v>
      </c>
      <c r="MQ230" s="19">
        <f t="shared" ca="1" si="1679"/>
        <v>0.9</v>
      </c>
      <c r="MR230" s="19">
        <f t="shared" ca="1" si="1679"/>
        <v>1</v>
      </c>
      <c r="MS230" s="19">
        <f t="shared" ca="1" si="1679"/>
        <v>0.875</v>
      </c>
      <c r="MT230" s="19" t="b">
        <f t="shared" ca="1" si="1679"/>
        <v>1</v>
      </c>
      <c r="MU230" s="19">
        <f t="shared" ca="1" si="1679"/>
        <v>74.989999999999995</v>
      </c>
      <c r="MV230" s="19" t="str">
        <f t="shared" ca="1" si="1679"/>
        <v>-</v>
      </c>
      <c r="MW230" s="19" t="str">
        <f t="shared" ca="1" si="1679"/>
        <v>-</v>
      </c>
      <c r="MX230" s="19" t="str">
        <f t="shared" ca="1" si="1679"/>
        <v>-</v>
      </c>
      <c r="MY230" s="19" t="str">
        <f t="shared" ca="1" si="1694"/>
        <v>-</v>
      </c>
      <c r="MZ230" s="19" t="str">
        <f t="shared" ca="1" si="1694"/>
        <v>-</v>
      </c>
      <c r="NA230" s="19" t="str">
        <f t="shared" ca="1" si="1694"/>
        <v>-</v>
      </c>
      <c r="NB230" s="19" t="str">
        <f t="shared" ca="1" si="1694"/>
        <v>-</v>
      </c>
      <c r="NC230" s="19">
        <f t="shared" ca="1" si="1694"/>
        <v>36.99</v>
      </c>
      <c r="ND230" s="19">
        <f t="shared" ca="1" si="1694"/>
        <v>36.99</v>
      </c>
      <c r="NE230" s="19" t="str">
        <f t="shared" ca="1" si="1694"/>
        <v>-</v>
      </c>
      <c r="NF230" s="19" t="str">
        <f t="shared" ca="1" si="1694"/>
        <v>-</v>
      </c>
      <c r="NG230" s="19" t="str">
        <f t="shared" ca="1" si="1694"/>
        <v>-</v>
      </c>
      <c r="NH230" s="19" t="str">
        <f t="shared" ca="1" si="1694"/>
        <v>-</v>
      </c>
      <c r="NI230" s="19" t="str">
        <f t="shared" ca="1" si="1694"/>
        <v>-</v>
      </c>
      <c r="NJ230" s="19">
        <f t="shared" ca="1" si="1694"/>
        <v>49.99</v>
      </c>
      <c r="NK230" s="19">
        <f t="shared" ca="1" si="1694"/>
        <v>49.99</v>
      </c>
      <c r="NL230" s="19">
        <f t="shared" ca="1" si="1694"/>
        <v>49.99</v>
      </c>
      <c r="NM230" s="19">
        <f t="shared" ca="1" si="1694"/>
        <v>49.99</v>
      </c>
      <c r="NN230" s="19">
        <f t="shared" ca="1" si="1694"/>
        <v>49.99</v>
      </c>
      <c r="NO230" s="19">
        <f t="shared" ca="1" si="1691"/>
        <v>49.99</v>
      </c>
      <c r="NP230" s="19">
        <f t="shared" ca="1" si="1691"/>
        <v>49.99</v>
      </c>
      <c r="NQ230" s="19">
        <f t="shared" ca="1" si="1691"/>
        <v>49.99</v>
      </c>
      <c r="NR230" s="19">
        <f t="shared" ca="1" si="1692"/>
        <v>412.99</v>
      </c>
      <c r="NS230" s="19">
        <f t="shared" ca="1" si="1692"/>
        <v>412.99</v>
      </c>
      <c r="NT230" s="19" t="str">
        <f t="shared" ca="1" si="1692"/>
        <v>-</v>
      </c>
      <c r="NU230" s="19" t="str">
        <f t="shared" ca="1" si="1692"/>
        <v>-</v>
      </c>
      <c r="NV230" s="19" t="str">
        <f t="shared" ca="1" si="1692"/>
        <v>-</v>
      </c>
      <c r="NW230" s="19" t="str">
        <f t="shared" ca="1" si="1692"/>
        <v>-</v>
      </c>
      <c r="NX230" s="19" t="str">
        <f t="shared" ca="1" si="1692"/>
        <v>-</v>
      </c>
      <c r="NY230" s="19">
        <f t="shared" ca="1" si="1692"/>
        <v>6.8900000000000006</v>
      </c>
      <c r="NZ230" s="19">
        <f t="shared" ca="1" si="1692"/>
        <v>6.8900000000000006</v>
      </c>
      <c r="OA230" s="19">
        <f t="shared" ca="1" si="1692"/>
        <v>6.8900000000000006</v>
      </c>
      <c r="OB230" s="19">
        <f t="shared" ca="1" si="1692"/>
        <v>6.8900000000000006</v>
      </c>
      <c r="OC230" s="19">
        <f t="shared" ca="1" si="1692"/>
        <v>6.8900000000000006</v>
      </c>
      <c r="OD230" s="19">
        <f t="shared" ca="1" si="1692"/>
        <v>6.8900000000000006</v>
      </c>
      <c r="OE230" s="19">
        <f t="shared" ca="1" si="1692"/>
        <v>6.8900000000000006</v>
      </c>
      <c r="OF230" s="19">
        <f t="shared" ca="1" si="1692"/>
        <v>6.8900000000000006</v>
      </c>
      <c r="OG230" s="19">
        <f t="shared" ca="1" si="1692"/>
        <v>346.99</v>
      </c>
      <c r="OH230" s="19">
        <f t="shared" ca="1" si="1693"/>
        <v>346.99</v>
      </c>
      <c r="OI230" s="19" t="str">
        <f t="shared" ca="1" si="1693"/>
        <v>-</v>
      </c>
      <c r="OJ230" s="19" t="str">
        <f t="shared" ca="1" si="1693"/>
        <v>-</v>
      </c>
      <c r="OK230" s="19" t="str">
        <f t="shared" ca="1" si="1693"/>
        <v>-</v>
      </c>
      <c r="OL230" s="19" t="str">
        <f t="shared" ca="1" si="1693"/>
        <v>-</v>
      </c>
      <c r="OM230" s="19" t="str">
        <f t="shared" ca="1" si="1693"/>
        <v>-</v>
      </c>
      <c r="ON230" s="19">
        <f t="shared" ca="1" si="1693"/>
        <v>0</v>
      </c>
      <c r="OO230" s="24">
        <v>0</v>
      </c>
    </row>
    <row r="231" spans="1:405" outlineLevel="1">
      <c r="A231" s="21">
        <f t="shared" si="158"/>
        <v>226</v>
      </c>
      <c r="B231" s="21">
        <f t="shared" si="1695"/>
        <v>19</v>
      </c>
      <c r="C231">
        <v>112</v>
      </c>
      <c r="D231" s="144" t="str">
        <f t="shared" ca="1" si="1626"/>
        <v>GSM</v>
      </c>
      <c r="E231" t="b">
        <v>0</v>
      </c>
      <c r="F231" t="b">
        <v>0</v>
      </c>
      <c r="G231" t="b">
        <f t="shared" si="1696"/>
        <v>0</v>
      </c>
      <c r="H231" s="237">
        <f t="shared" ca="1" si="1697"/>
        <v>2</v>
      </c>
      <c r="I231" s="237">
        <f t="shared" ca="1" si="1697"/>
        <v>1</v>
      </c>
      <c r="J231" s="237" t="str">
        <f t="shared" ca="1" si="1697"/>
        <v/>
      </c>
      <c r="K231" s="237">
        <f t="shared" ca="1" si="1697"/>
        <v>2</v>
      </c>
      <c r="L231" s="237">
        <f t="shared" ca="1" si="1697"/>
        <v>2</v>
      </c>
      <c r="M231" s="237">
        <f t="shared" ca="1" si="1697"/>
        <v>2</v>
      </c>
      <c r="N231" s="237">
        <f t="shared" ca="1" si="1697"/>
        <v>3</v>
      </c>
      <c r="O231" s="237">
        <f t="shared" ca="1" si="1697"/>
        <v>1</v>
      </c>
      <c r="P231" s="237">
        <f t="shared" ca="1" si="1697"/>
        <v>1</v>
      </c>
      <c r="Q231" s="237">
        <f t="shared" ca="1" si="1697"/>
        <v>5</v>
      </c>
      <c r="R231" s="29">
        <v>1</v>
      </c>
      <c r="S231" s="29">
        <v>2</v>
      </c>
      <c r="T231" s="29">
        <v>1</v>
      </c>
      <c r="U231" s="218"/>
      <c r="V231" s="218"/>
      <c r="W231" s="182">
        <f t="array" ref="W231">MAX(W$22,MOD(W225+1*AND(R231:$V231=R$22:$V$22),W$23+1))</f>
        <v>0</v>
      </c>
      <c r="X231" s="218"/>
      <c r="Y231" s="218"/>
      <c r="Z231" s="218"/>
      <c r="AA231" s="218"/>
      <c r="AB231" s="218"/>
      <c r="AC231" s="218"/>
      <c r="AD231" s="218"/>
      <c r="AE231" s="218"/>
      <c r="AF231" s="144">
        <f ca="1">INDEX(CHOOSE($N231,DataAutumn!i.AdultDrys,DataWinter!i.AdultDrys,DataSpring!i.AdultDrys),1,$M231)</f>
        <v>3</v>
      </c>
      <c r="AG231" s="5">
        <f t="shared" ca="1" si="1627"/>
        <v>2</v>
      </c>
      <c r="AH231" s="5">
        <f t="shared" ca="1" si="1627"/>
        <v>0</v>
      </c>
      <c r="AI231" s="5">
        <f t="shared" ca="1" si="1628"/>
        <v>1</v>
      </c>
      <c r="AJ231" s="218"/>
      <c r="AK231" s="218"/>
      <c r="AL231" s="366" t="str">
        <f ca="1">TEXT(LEFT(OFFSET(AL231,-1,0),5)+1,"00000")&amp;MID(OFFSET(AL231,-1,0),6,FIND(" ",OFFSET(AL231,-1,0),7)-5)
&amp; $D231           &amp; " Day"&amp;INDEX(i.DOY,$N231,1)              &amp; IF($IG231=0," FWM","")&amp;IF($IG231=1," MWM","")&amp;IF($IG231=5," Mat","")&amp;IF($IH231=TRUE,"&amp;BBT","    ")
&amp;INDEX(DataMaster!$B$98:$B$104,$Q231,0)    &amp;IF(JL231," SR"&amp;JM231,"")&amp; " WP"&amp;TEXT($LW231*100,"000p")           &amp; " MP"&amp;TEXT($LX231*100,"000p")           &amp; " GP"&amp;TEXT($MG231*100,"000p")
&amp; " (F"&amp;3+COUNTIF($CV231:$CY231,TRUE)&amp;3&amp;"N"&amp;$DM231&amp;$DN231&amp;")"</f>
        <v>00012 DSP_export_lw GSM Day204 MWM    Air WP100p MP075p GP100p (F33N11)</v>
      </c>
      <c r="AM231" s="9" t="str">
        <f ca="1">IF(COUNTIF(AL$5:AL231,AL231)=1,"-","Dup")</f>
        <v>-</v>
      </c>
      <c r="AN231" s="9"/>
      <c r="AO231" s="12" t="b">
        <v>1</v>
      </c>
      <c r="AP231" s="12" t="b">
        <v>1</v>
      </c>
      <c r="AQ231" s="12" t="b">
        <v>1</v>
      </c>
      <c r="AR231" s="12" t="b">
        <v>1</v>
      </c>
      <c r="AS231" s="12" t="b">
        <v>1</v>
      </c>
      <c r="AT231" s="12" t="b">
        <v>1</v>
      </c>
      <c r="AU231" s="12" t="b">
        <v>1</v>
      </c>
      <c r="AV231" s="12" t="b">
        <v>1</v>
      </c>
      <c r="AW231" s="9"/>
      <c r="AX231" s="5" t="b">
        <f t="shared" ca="1" si="1629"/>
        <v>0</v>
      </c>
      <c r="AY231" s="5" t="str">
        <f t="shared" ca="1" si="1629"/>
        <v>-</v>
      </c>
      <c r="AZ231" s="5" t="b">
        <f t="shared" ca="1" si="1629"/>
        <v>0</v>
      </c>
      <c r="BA231" s="5" t="b">
        <f t="shared" ca="1" si="1629"/>
        <v>1</v>
      </c>
      <c r="BB231" s="5" t="b">
        <f t="shared" ca="1" si="1629"/>
        <v>1</v>
      </c>
      <c r="BC231" s="144">
        <f t="shared" ca="1" si="1629"/>
        <v>0</v>
      </c>
      <c r="BD231" s="19" t="b">
        <f t="shared" ca="1" si="1630"/>
        <v>1</v>
      </c>
      <c r="BE231" s="9"/>
      <c r="BF231" s="5" t="str">
        <f t="shared" ca="1" si="1631"/>
        <v>-</v>
      </c>
      <c r="BG231" s="19" t="str">
        <f t="shared" ca="1" si="1632"/>
        <v>-</v>
      </c>
      <c r="BH231" s="19" t="str">
        <f t="shared" ca="1" si="1632"/>
        <v>-</v>
      </c>
      <c r="BI231" s="19" t="str">
        <f t="shared" ca="1" si="1632"/>
        <v>-</v>
      </c>
      <c r="BJ231" s="5" t="str">
        <f t="shared" ca="1" si="1633"/>
        <v>-</v>
      </c>
      <c r="BK231" s="19" t="str">
        <f t="shared" ca="1" si="1634"/>
        <v>-</v>
      </c>
      <c r="BL231" s="5" t="str">
        <f t="shared" ca="1" si="1635"/>
        <v>-</v>
      </c>
      <c r="BM231" s="19" t="str">
        <f t="shared" ca="1" si="1636"/>
        <v>-</v>
      </c>
      <c r="BN231" s="19" t="str">
        <f t="shared" ca="1" si="1636"/>
        <v>-</v>
      </c>
      <c r="BO231" s="19" t="str">
        <f t="shared" ca="1" si="1636"/>
        <v>-</v>
      </c>
      <c r="BP231" s="5" t="str">
        <f t="shared" ca="1" si="1637"/>
        <v>-</v>
      </c>
      <c r="BQ231" s="9"/>
      <c r="BR231" s="5" t="b">
        <f t="shared" ca="1" si="1638"/>
        <v>0</v>
      </c>
      <c r="BS231" s="5" t="str">
        <f t="shared" ca="1" si="1639"/>
        <v>-</v>
      </c>
      <c r="BT231" s="5" t="str">
        <f t="shared" ca="1" si="1640"/>
        <v>-</v>
      </c>
      <c r="BU231" s="5" t="str">
        <f t="shared" ca="1" si="1640"/>
        <v>-</v>
      </c>
      <c r="BV231" s="5" t="str">
        <f t="shared" ca="1" si="1640"/>
        <v>-</v>
      </c>
      <c r="BW231" s="5" t="str">
        <f t="shared" ca="1" si="1640"/>
        <v>-</v>
      </c>
      <c r="BX231" s="5" t="str">
        <f t="shared" ca="1" si="1640"/>
        <v>-</v>
      </c>
      <c r="BY231" s="5" t="str">
        <f t="shared" ca="1" si="1640"/>
        <v>-</v>
      </c>
      <c r="BZ231" s="5" t="str">
        <f t="shared" ca="1" si="1640"/>
        <v>-</v>
      </c>
      <c r="CA231" s="5" t="str">
        <f t="shared" ca="1" si="1640"/>
        <v>-</v>
      </c>
      <c r="CB231" s="9"/>
      <c r="CC231" s="237" t="b">
        <f t="shared" ca="1" si="1698"/>
        <v>1</v>
      </c>
      <c r="CD231" s="237" t="b">
        <f t="shared" ca="1" si="1698"/>
        <v>1</v>
      </c>
      <c r="CE231" s="237" t="b">
        <f t="shared" ca="1" si="1698"/>
        <v>1</v>
      </c>
      <c r="CF231" s="12">
        <v>2232105</v>
      </c>
      <c r="CG231" s="144" t="b">
        <f t="shared" ca="1" si="1699"/>
        <v>0</v>
      </c>
      <c r="CH231" s="12" t="s">
        <v>34</v>
      </c>
      <c r="CI231" s="19" t="str">
        <f t="shared" ca="1" si="1641"/>
        <v>-</v>
      </c>
      <c r="CJ231" s="19" t="str">
        <f t="shared" ca="1" si="1641"/>
        <v>-</v>
      </c>
      <c r="CK231" s="19" t="str">
        <f t="shared" ca="1" si="1641"/>
        <v>-</v>
      </c>
      <c r="CL231" s="19">
        <f t="shared" ca="1" si="1641"/>
        <v>1</v>
      </c>
      <c r="CM231" s="19">
        <f t="shared" ca="1" si="1641"/>
        <v>1</v>
      </c>
      <c r="CN231" s="9"/>
      <c r="CO231" s="444">
        <f t="shared" ca="1" si="1642"/>
        <v>652</v>
      </c>
      <c r="CP231" s="444">
        <f t="shared" ca="1" si="1642"/>
        <v>686</v>
      </c>
      <c r="CQ231" s="444">
        <f t="shared" ca="1" si="1642"/>
        <v>721</v>
      </c>
      <c r="CR231" s="152">
        <f t="shared" ca="1" si="1643"/>
        <v>378</v>
      </c>
      <c r="CS231" s="152">
        <f t="shared" ca="1" si="1643"/>
        <v>413</v>
      </c>
      <c r="CT231" s="152">
        <f t="shared" ca="1" si="1643"/>
        <v>448</v>
      </c>
      <c r="CU231" s="19" t="str">
        <f t="shared" ca="1" si="1644"/>
        <v>-</v>
      </c>
      <c r="CV231" s="19" t="str">
        <f t="shared" ca="1" si="1644"/>
        <v>-</v>
      </c>
      <c r="CW231" s="19" t="str">
        <f t="shared" ca="1" si="1644"/>
        <v>-</v>
      </c>
      <c r="CX231" s="19" t="str">
        <f t="shared" ca="1" si="1644"/>
        <v>-</v>
      </c>
      <c r="CY231" s="19" t="str">
        <f t="shared" ca="1" si="1644"/>
        <v>-</v>
      </c>
      <c r="CZ231" s="19" t="b">
        <f t="shared" ca="1" si="1644"/>
        <v>1</v>
      </c>
      <c r="DA231" s="19">
        <f t="shared" ca="1" si="1644"/>
        <v>0</v>
      </c>
      <c r="DB231" s="19">
        <f t="shared" ca="1" si="1644"/>
        <v>0</v>
      </c>
      <c r="DC231" s="19">
        <f t="shared" ca="1" si="1644"/>
        <v>0</v>
      </c>
      <c r="DD231" s="19">
        <f t="shared" ca="1" si="1644"/>
        <v>0</v>
      </c>
      <c r="DE231" s="19">
        <f t="shared" ca="1" si="1644"/>
        <v>0</v>
      </c>
      <c r="DF231" s="19">
        <f t="shared" ca="1" si="1644"/>
        <v>0</v>
      </c>
      <c r="DG231" s="19">
        <f t="shared" ca="1" si="1644"/>
        <v>0</v>
      </c>
      <c r="DH231" s="19">
        <f t="shared" ca="1" si="1644"/>
        <v>0</v>
      </c>
      <c r="DI231" s="19">
        <f t="shared" ca="1" si="1644"/>
        <v>0</v>
      </c>
      <c r="DJ231" s="19">
        <f t="shared" ca="1" si="1644"/>
        <v>0</v>
      </c>
      <c r="DK231" s="19">
        <f t="shared" ca="1" si="1645"/>
        <v>0</v>
      </c>
      <c r="DL231" s="19">
        <f t="shared" ca="1" si="1645"/>
        <v>0</v>
      </c>
      <c r="DM231" s="19">
        <f t="shared" ca="1" si="1645"/>
        <v>1</v>
      </c>
      <c r="DN231" s="19">
        <f t="shared" ca="1" si="1645"/>
        <v>1</v>
      </c>
      <c r="DO231" s="19">
        <f t="shared" ca="1" si="1645"/>
        <v>0</v>
      </c>
      <c r="DP231" s="19" t="str">
        <f t="shared" ca="1" si="1645"/>
        <v>-</v>
      </c>
      <c r="DQ231" s="19" t="str">
        <f t="shared" ca="1" si="1645"/>
        <v>-</v>
      </c>
      <c r="DR231" s="19" t="str">
        <f t="shared" ca="1" si="1645"/>
        <v>-</v>
      </c>
      <c r="DS231" s="19" t="str">
        <f t="shared" ca="1" si="1645"/>
        <v>-</v>
      </c>
      <c r="DT231" s="19" t="str">
        <f t="shared" ca="1" si="1645"/>
        <v>-</v>
      </c>
      <c r="DU231" s="19">
        <f t="shared" ca="1" si="1645"/>
        <v>0</v>
      </c>
      <c r="DV231" s="19" t="str">
        <f t="shared" ca="1" si="1645"/>
        <v>-</v>
      </c>
      <c r="DW231" s="19" t="str">
        <f t="shared" ca="1" si="1645"/>
        <v>-</v>
      </c>
      <c r="DX231" s="19" t="str">
        <f t="shared" ca="1" si="1645"/>
        <v>-</v>
      </c>
      <c r="DY231" s="19" t="str">
        <f t="shared" ca="1" si="1645"/>
        <v>-</v>
      </c>
      <c r="DZ231" s="19" t="str">
        <f t="shared" ca="1" si="1645"/>
        <v>-</v>
      </c>
      <c r="EA231" s="19" t="str">
        <f t="shared" ca="1" si="1645"/>
        <v>-</v>
      </c>
      <c r="EB231" s="19" t="str">
        <f t="shared" ca="1" si="1645"/>
        <v>-</v>
      </c>
      <c r="EC231" s="19" t="str">
        <f t="shared" ca="1" si="1645"/>
        <v>-</v>
      </c>
      <c r="ED231" s="19">
        <f t="shared" ca="1" si="1645"/>
        <v>0</v>
      </c>
      <c r="EE231" s="444">
        <f t="shared" ca="1" si="1646"/>
        <v>0</v>
      </c>
      <c r="EF231" s="444">
        <f t="shared" ca="1" si="1646"/>
        <v>0</v>
      </c>
      <c r="EG231" s="124">
        <f t="shared" ca="1" si="1647"/>
        <v>0</v>
      </c>
      <c r="EH231" s="124">
        <f t="shared" ca="1" si="1647"/>
        <v>0</v>
      </c>
      <c r="EI231" s="124">
        <f t="shared" ca="1" si="1647"/>
        <v>0</v>
      </c>
      <c r="EJ231" s="124">
        <f t="shared" ca="1" si="1647"/>
        <v>0</v>
      </c>
      <c r="EK231" s="124">
        <f t="shared" ca="1" si="1647"/>
        <v>0</v>
      </c>
      <c r="EL231" s="124">
        <f t="shared" ca="1" si="1647"/>
        <v>0</v>
      </c>
      <c r="EM231" s="124">
        <f t="shared" ca="1" si="1647"/>
        <v>0</v>
      </c>
      <c r="EN231" s="124">
        <f t="shared" ca="1" si="1647"/>
        <v>0</v>
      </c>
      <c r="EO231" s="124">
        <f t="shared" ca="1" si="1647"/>
        <v>0</v>
      </c>
      <c r="EP231" s="124">
        <f t="shared" ca="1" si="1647"/>
        <v>0</v>
      </c>
      <c r="EQ231" s="124">
        <f t="shared" ca="1" si="1647"/>
        <v>0</v>
      </c>
      <c r="ER231" s="124">
        <f t="shared" ca="1" si="1647"/>
        <v>0</v>
      </c>
      <c r="ES231" s="124">
        <f t="shared" ca="1" si="1647"/>
        <v>0</v>
      </c>
      <c r="ET231" s="124">
        <f t="shared" ca="1" si="1647"/>
        <v>0</v>
      </c>
      <c r="EU231" s="124">
        <f t="shared" ca="1" si="1647"/>
        <v>0</v>
      </c>
      <c r="EV231" s="124">
        <f t="shared" ca="1" si="1647"/>
        <v>0</v>
      </c>
      <c r="EW231" s="124">
        <f t="shared" ca="1" si="1648"/>
        <v>0</v>
      </c>
      <c r="EX231" s="124">
        <f t="shared" ca="1" si="1648"/>
        <v>0</v>
      </c>
      <c r="EY231" s="554">
        <f t="shared" ca="1" si="1649"/>
        <v>0</v>
      </c>
      <c r="EZ231" s="554">
        <f t="shared" ca="1" si="1649"/>
        <v>0</v>
      </c>
      <c r="FA231" s="554">
        <f t="shared" ca="1" si="1649"/>
        <v>0</v>
      </c>
      <c r="FB231" s="125">
        <f t="shared" ca="1" si="1649"/>
        <v>0</v>
      </c>
      <c r="FC231" s="125">
        <f t="shared" ca="1" si="1649"/>
        <v>0</v>
      </c>
      <c r="FD231" s="125">
        <f t="shared" ca="1" si="1649"/>
        <v>0</v>
      </c>
      <c r="FE231" s="125">
        <f t="shared" ca="1" si="1649"/>
        <v>0</v>
      </c>
      <c r="FF231" s="125">
        <f t="shared" ca="1" si="1649"/>
        <v>0</v>
      </c>
      <c r="FG231" s="125">
        <f t="shared" ca="1" si="1649"/>
        <v>0</v>
      </c>
      <c r="FH231" s="125">
        <f t="shared" ca="1" si="1649"/>
        <v>0</v>
      </c>
      <c r="FI231" s="125">
        <f t="shared" ca="1" si="1649"/>
        <v>0</v>
      </c>
      <c r="FJ231" s="125">
        <f t="shared" ca="1" si="1649"/>
        <v>0</v>
      </c>
      <c r="FK231" s="125">
        <f t="shared" ca="1" si="1649"/>
        <v>0</v>
      </c>
      <c r="FL231" s="125">
        <f t="shared" ca="1" si="1649"/>
        <v>0</v>
      </c>
      <c r="FM231" s="125">
        <f t="shared" ca="1" si="1649"/>
        <v>0</v>
      </c>
      <c r="FN231" s="125">
        <f t="shared" ca="1" si="1649"/>
        <v>0</v>
      </c>
      <c r="FO231" s="124">
        <f t="shared" ca="1" si="1650"/>
        <v>0</v>
      </c>
      <c r="FP231" s="124">
        <f t="shared" ca="1" si="1650"/>
        <v>0</v>
      </c>
      <c r="FQ231" s="124">
        <f t="shared" ca="1" si="1650"/>
        <v>0</v>
      </c>
      <c r="FR231" s="124">
        <f t="shared" ca="1" si="1650"/>
        <v>0</v>
      </c>
      <c r="FS231" s="124">
        <f t="shared" ca="1" si="1650"/>
        <v>0</v>
      </c>
      <c r="FT231" s="124">
        <f t="shared" ca="1" si="1650"/>
        <v>0</v>
      </c>
      <c r="FU231" s="124">
        <f t="shared" ca="1" si="1650"/>
        <v>0</v>
      </c>
      <c r="FV231" s="124">
        <f t="shared" ca="1" si="1650"/>
        <v>0</v>
      </c>
      <c r="FW231" s="124">
        <f t="shared" ca="1" si="1650"/>
        <v>0</v>
      </c>
      <c r="FX231" s="124">
        <f t="shared" ca="1" si="1650"/>
        <v>0</v>
      </c>
      <c r="FY231" s="124">
        <f t="shared" ca="1" si="1650"/>
        <v>0</v>
      </c>
      <c r="FZ231" s="124">
        <f t="shared" ca="1" si="1650"/>
        <v>0</v>
      </c>
      <c r="GA231" s="124">
        <f t="shared" ca="1" si="1650"/>
        <v>0</v>
      </c>
      <c r="GB231" s="124">
        <f t="shared" ca="1" si="1650"/>
        <v>0</v>
      </c>
      <c r="GC231" s="124">
        <f t="shared" ca="1" si="1650"/>
        <v>0</v>
      </c>
      <c r="GD231" s="124">
        <f t="shared" ca="1" si="1650"/>
        <v>0</v>
      </c>
      <c r="GE231" s="124">
        <f t="shared" ca="1" si="1651"/>
        <v>0</v>
      </c>
      <c r="GF231" s="124">
        <f t="shared" ca="1" si="1651"/>
        <v>0</v>
      </c>
      <c r="GG231" s="554">
        <f t="shared" ca="1" si="1652"/>
        <v>0</v>
      </c>
      <c r="GH231" s="554">
        <f t="shared" ca="1" si="1652"/>
        <v>0</v>
      </c>
      <c r="GI231" s="554">
        <f t="shared" ca="1" si="1652"/>
        <v>0</v>
      </c>
      <c r="GJ231" s="125">
        <f t="shared" ca="1" si="1653"/>
        <v>0</v>
      </c>
      <c r="GK231" s="125">
        <f t="shared" ca="1" si="1653"/>
        <v>0</v>
      </c>
      <c r="GL231" s="125">
        <f t="shared" ca="1" si="1653"/>
        <v>0</v>
      </c>
      <c r="GM231" s="125">
        <f t="shared" ca="1" si="1653"/>
        <v>0</v>
      </c>
      <c r="GN231" s="125">
        <f t="shared" ca="1" si="1653"/>
        <v>0</v>
      </c>
      <c r="GO231" s="125">
        <f t="shared" ca="1" si="1653"/>
        <v>0</v>
      </c>
      <c r="GP231" s="125">
        <f t="shared" ca="1" si="1653"/>
        <v>0</v>
      </c>
      <c r="GQ231" s="125">
        <f t="shared" ca="1" si="1653"/>
        <v>0</v>
      </c>
      <c r="GR231" s="125">
        <f t="shared" ca="1" si="1653"/>
        <v>0</v>
      </c>
      <c r="GS231" s="125">
        <f t="shared" ca="1" si="1653"/>
        <v>0</v>
      </c>
      <c r="GT231" s="125">
        <f t="shared" ca="1" si="1653"/>
        <v>0</v>
      </c>
      <c r="GU231" s="125">
        <f t="shared" ca="1" si="1653"/>
        <v>0</v>
      </c>
      <c r="GV231" s="125">
        <f t="shared" ca="1" si="1653"/>
        <v>0</v>
      </c>
      <c r="GW231" s="124">
        <f t="shared" ca="1" si="1654"/>
        <v>0</v>
      </c>
      <c r="GX231" s="124">
        <f t="shared" ca="1" si="1654"/>
        <v>0</v>
      </c>
      <c r="GY231" s="124">
        <f t="shared" ca="1" si="1654"/>
        <v>0</v>
      </c>
      <c r="GZ231" s="124">
        <f t="shared" ca="1" si="1654"/>
        <v>0</v>
      </c>
      <c r="HA231" s="124">
        <f t="shared" ca="1" si="1654"/>
        <v>0</v>
      </c>
      <c r="HB231" s="124">
        <f t="shared" ca="1" si="1654"/>
        <v>0</v>
      </c>
      <c r="HC231" s="124">
        <f t="shared" ca="1" si="1654"/>
        <v>0</v>
      </c>
      <c r="HD231" s="124">
        <f t="shared" ca="1" si="1654"/>
        <v>0</v>
      </c>
      <c r="HE231" s="124">
        <f t="shared" ca="1" si="1654"/>
        <v>0</v>
      </c>
      <c r="HF231" s="124">
        <f t="shared" ca="1" si="1654"/>
        <v>0</v>
      </c>
      <c r="HG231" s="124">
        <f t="shared" ca="1" si="1654"/>
        <v>0</v>
      </c>
      <c r="HH231" s="124">
        <f t="shared" ca="1" si="1654"/>
        <v>0</v>
      </c>
      <c r="HI231" s="124">
        <f t="shared" ca="1" si="1654"/>
        <v>0</v>
      </c>
      <c r="HJ231" s="124">
        <f t="shared" ca="1" si="1654"/>
        <v>0</v>
      </c>
      <c r="HK231" s="124">
        <f t="shared" ca="1" si="1654"/>
        <v>0</v>
      </c>
      <c r="HL231" s="124">
        <f t="shared" ca="1" si="1654"/>
        <v>0</v>
      </c>
      <c r="HM231" s="124">
        <f t="shared" ca="1" si="1655"/>
        <v>0</v>
      </c>
      <c r="HN231" s="124">
        <f t="shared" ca="1" si="1655"/>
        <v>0</v>
      </c>
      <c r="HO231" s="554">
        <f t="shared" ca="1" si="1656"/>
        <v>0</v>
      </c>
      <c r="HP231" s="554">
        <f t="shared" ca="1" si="1656"/>
        <v>0</v>
      </c>
      <c r="HQ231" s="554">
        <f t="shared" ca="1" si="1656"/>
        <v>0</v>
      </c>
      <c r="HR231" s="125">
        <f t="shared" ca="1" si="1657"/>
        <v>0</v>
      </c>
      <c r="HS231" s="125">
        <f t="shared" ca="1" si="1657"/>
        <v>0</v>
      </c>
      <c r="HT231" s="125">
        <f t="shared" ca="1" si="1657"/>
        <v>0</v>
      </c>
      <c r="HU231" s="125">
        <f t="shared" ca="1" si="1657"/>
        <v>0</v>
      </c>
      <c r="HV231" s="125">
        <f t="shared" ca="1" si="1657"/>
        <v>0</v>
      </c>
      <c r="HW231" s="125">
        <f t="shared" ca="1" si="1657"/>
        <v>0</v>
      </c>
      <c r="HX231" s="125">
        <f t="shared" ca="1" si="1657"/>
        <v>0</v>
      </c>
      <c r="HY231" s="125">
        <f t="shared" ca="1" si="1657"/>
        <v>0</v>
      </c>
      <c r="HZ231" s="125">
        <f t="shared" ca="1" si="1657"/>
        <v>0</v>
      </c>
      <c r="IA231" s="125">
        <f t="shared" ca="1" si="1657"/>
        <v>0</v>
      </c>
      <c r="IB231" s="125">
        <f t="shared" ca="1" si="1657"/>
        <v>0</v>
      </c>
      <c r="IC231" s="125">
        <f t="shared" ca="1" si="1657"/>
        <v>0</v>
      </c>
      <c r="ID231" s="125">
        <f t="shared" ca="1" si="1657"/>
        <v>0</v>
      </c>
      <c r="IE231" s="5">
        <f t="shared" ca="1" si="1658"/>
        <v>67</v>
      </c>
      <c r="IF231" s="9"/>
      <c r="IG231" s="5">
        <f t="shared" ca="1" si="1659"/>
        <v>1</v>
      </c>
      <c r="IH231" s="5" t="b">
        <f t="shared" ca="1" si="1659"/>
        <v>0</v>
      </c>
      <c r="II231" s="19">
        <f t="shared" ca="1" si="1660"/>
        <v>0</v>
      </c>
      <c r="IJ231" s="5">
        <f t="shared" ca="1" si="1659"/>
        <v>55</v>
      </c>
      <c r="IK231" s="5" cm="1">
        <f t="array" ref="IK231">INDEX(i.pi_yatf,$X231+1,IK$7)</f>
        <v>1</v>
      </c>
      <c r="IL231" s="19">
        <f t="shared" ref="IL231:JI241" ca="1" si="1701">OFFSET(IL$5,$B231,0)</f>
        <v>0</v>
      </c>
      <c r="IM231" s="19">
        <f t="shared" ca="1" si="1701"/>
        <v>0</v>
      </c>
      <c r="IN231" s="19">
        <f t="shared" ca="1" si="1701"/>
        <v>0</v>
      </c>
      <c r="IO231" s="19">
        <f t="shared" ca="1" si="1701"/>
        <v>0</v>
      </c>
      <c r="IP231" s="19">
        <f t="shared" ca="1" si="1701"/>
        <v>0</v>
      </c>
      <c r="IQ231" s="19">
        <f t="shared" ca="1" si="1701"/>
        <v>0</v>
      </c>
      <c r="IR231" s="19">
        <f t="shared" ca="1" si="1701"/>
        <v>0</v>
      </c>
      <c r="IS231" s="19">
        <f t="shared" ca="1" si="1701"/>
        <v>0</v>
      </c>
      <c r="IT231" s="19">
        <f t="shared" ca="1" si="1701"/>
        <v>0</v>
      </c>
      <c r="IU231" s="19">
        <f t="shared" ca="1" si="1701"/>
        <v>0</v>
      </c>
      <c r="IV231" s="19">
        <f t="shared" ca="1" si="1701"/>
        <v>0</v>
      </c>
      <c r="IW231" s="19">
        <f t="shared" ca="1" si="1701"/>
        <v>0</v>
      </c>
      <c r="IX231" s="19">
        <f t="shared" ca="1" si="1701"/>
        <v>0</v>
      </c>
      <c r="IY231" s="19">
        <f t="shared" ca="1" si="1701"/>
        <v>0</v>
      </c>
      <c r="IZ231" s="19">
        <f t="shared" ca="1" si="1701"/>
        <v>0</v>
      </c>
      <c r="JA231" s="19">
        <f t="shared" ca="1" si="1701"/>
        <v>0</v>
      </c>
      <c r="JB231" s="19">
        <f t="shared" ca="1" si="1701"/>
        <v>0</v>
      </c>
      <c r="JC231" s="19">
        <f t="shared" ca="1" si="1701"/>
        <v>0</v>
      </c>
      <c r="JD231" s="19">
        <f t="shared" ca="1" si="1701"/>
        <v>0</v>
      </c>
      <c r="JE231" s="19">
        <f t="shared" ca="1" si="1701"/>
        <v>0</v>
      </c>
      <c r="JF231" s="19">
        <f t="shared" ca="1" si="1701"/>
        <v>0</v>
      </c>
      <c r="JG231" s="19">
        <f t="shared" ca="1" si="1701"/>
        <v>1</v>
      </c>
      <c r="JH231" s="19">
        <f t="shared" ca="1" si="1701"/>
        <v>0</v>
      </c>
      <c r="JI231" s="19">
        <f t="shared" ca="1" si="1701"/>
        <v>1</v>
      </c>
      <c r="JJ231" s="9"/>
      <c r="JK231" s="5" t="b">
        <f t="shared" ca="1" si="1662"/>
        <v>0</v>
      </c>
      <c r="JL231" s="477" t="b">
        <v>0</v>
      </c>
      <c r="JM231" s="477">
        <v>12</v>
      </c>
      <c r="JN231" s="5" t="b">
        <f t="shared" ca="1" si="1663"/>
        <v>0</v>
      </c>
      <c r="JO231" s="5" t="b">
        <f t="shared" ca="1" si="1663"/>
        <v>0</v>
      </c>
      <c r="JP231" s="5" t="b">
        <f t="shared" ca="1" si="1663"/>
        <v>1</v>
      </c>
      <c r="JQ231" s="144">
        <f t="shared" ca="1" si="1664"/>
        <v>1</v>
      </c>
      <c r="JR231" s="144">
        <f t="shared" ca="1" si="1664"/>
        <v>1</v>
      </c>
      <c r="JS231" s="5" t="b">
        <f t="shared" ca="1" si="1665"/>
        <v>0</v>
      </c>
      <c r="JT231" s="5" t="b">
        <f t="shared" ca="1" si="1665"/>
        <v>1</v>
      </c>
      <c r="JU231" s="5" t="b">
        <f t="shared" ca="1" si="1665"/>
        <v>1</v>
      </c>
      <c r="JV231" s="5" t="b">
        <f t="shared" ca="1" si="1665"/>
        <v>0</v>
      </c>
      <c r="JW231" s="5">
        <f t="shared" ca="1" si="1666"/>
        <v>1</v>
      </c>
      <c r="JX231" s="5">
        <f t="shared" ca="1" si="1666"/>
        <v>0</v>
      </c>
      <c r="JY231" s="5" t="b">
        <f t="shared" ca="1" si="1667"/>
        <v>0</v>
      </c>
      <c r="JZ231" s="5" t="str" cm="1">
        <f t="array" aca="1" ref="JZ231" ca="1">IF(OR(KA231:KH231&lt;&gt;"-"),TRUE,"-")</f>
        <v>-</v>
      </c>
      <c r="KA231" s="19" t="str">
        <f t="shared" ca="1" si="1668"/>
        <v>-</v>
      </c>
      <c r="KB231" s="19" t="str">
        <f t="shared" ca="1" si="1668"/>
        <v>-</v>
      </c>
      <c r="KC231" s="19" t="str">
        <f t="shared" ca="1" si="1668"/>
        <v>-</v>
      </c>
      <c r="KD231" s="19" t="str">
        <f t="shared" ca="1" si="1668"/>
        <v>-</v>
      </c>
      <c r="KE231" s="19" t="str">
        <f t="shared" ca="1" si="1668"/>
        <v>-</v>
      </c>
      <c r="KF231" s="19" t="str">
        <f t="shared" ca="1" si="1668"/>
        <v>-</v>
      </c>
      <c r="KG231" s="19" t="str">
        <f t="shared" ca="1" si="1668"/>
        <v>-</v>
      </c>
      <c r="KH231" s="19" t="str">
        <f t="shared" ca="1" si="1668"/>
        <v>-</v>
      </c>
      <c r="KI231" s="5" t="b">
        <f t="array" aca="1" ref="KI231" ca="1">IF(OR(KJ231:KP231&lt;&gt;"-"),TRUE,"-")</f>
        <v>1</v>
      </c>
      <c r="KJ231" s="19">
        <f t="shared" ca="1" si="1669"/>
        <v>0</v>
      </c>
      <c r="KK231" s="19" t="str">
        <f t="shared" ca="1" si="1669"/>
        <v>-</v>
      </c>
      <c r="KL231" s="19">
        <f t="shared" ca="1" si="1669"/>
        <v>999999</v>
      </c>
      <c r="KM231" s="19">
        <f t="shared" ca="1" si="1669"/>
        <v>999999</v>
      </c>
      <c r="KN231" s="19">
        <f t="shared" ca="1" si="1669"/>
        <v>999999</v>
      </c>
      <c r="KO231" s="19">
        <f t="shared" ca="1" si="1669"/>
        <v>999999</v>
      </c>
      <c r="KP231" s="19">
        <f t="shared" ca="1" si="1669"/>
        <v>999999</v>
      </c>
      <c r="KQ231" s="19" t="str">
        <f t="shared" ca="1" si="1669"/>
        <v>-</v>
      </c>
      <c r="KR231" s="19" t="str">
        <f t="shared" ca="1" si="1669"/>
        <v>-</v>
      </c>
      <c r="KS231" s="19" t="str">
        <f t="shared" ca="1" si="1669"/>
        <v>-</v>
      </c>
      <c r="KT231" s="19" t="b">
        <f t="shared" ca="1" si="1670"/>
        <v>1</v>
      </c>
      <c r="KU231" s="19">
        <f t="shared" ca="1" si="1670"/>
        <v>0</v>
      </c>
      <c r="KV231" s="5" t="str">
        <f t="shared" ca="1" si="1671"/>
        <v>-</v>
      </c>
      <c r="KW231" s="5" t="str">
        <f t="shared" ca="1" si="1671"/>
        <v>-</v>
      </c>
      <c r="KX231" s="5" t="str">
        <f t="shared" ca="1" si="1671"/>
        <v>-</v>
      </c>
      <c r="KY231" s="5" t="str">
        <f t="shared" ca="1" si="1671"/>
        <v>-</v>
      </c>
      <c r="KZ231" s="19" t="str">
        <f t="shared" ca="1" si="1672"/>
        <v>-</v>
      </c>
      <c r="LA231" s="19" t="str">
        <f t="shared" ca="1" si="1672"/>
        <v>-</v>
      </c>
      <c r="LB231" s="19" t="str">
        <f t="shared" ca="1" si="1672"/>
        <v>-</v>
      </c>
      <c r="LC231" s="19" t="str">
        <f t="shared" ca="1" si="1672"/>
        <v>-</v>
      </c>
      <c r="LD231" s="19" t="str">
        <f t="shared" ca="1" si="1672"/>
        <v>-</v>
      </c>
      <c r="LE231" s="19" t="str">
        <f t="shared" ca="1" si="1672"/>
        <v>-</v>
      </c>
      <c r="LF231" s="19" t="str">
        <f t="shared" ca="1" si="1672"/>
        <v>-</v>
      </c>
      <c r="LG231" s="5" t="str">
        <f t="shared" ca="1" si="1673"/>
        <v>-</v>
      </c>
      <c r="LH231" s="5">
        <f t="shared" ca="1" si="1673"/>
        <v>500</v>
      </c>
      <c r="LI231" s="5">
        <f t="shared" ca="1" si="1673"/>
        <v>500</v>
      </c>
      <c r="LJ231" s="5" t="str">
        <f t="shared" ca="1" si="1673"/>
        <v>-</v>
      </c>
      <c r="LK231" s="5" t="str" cm="1">
        <f t="array" aca="1" ref="LK231" ca="1">INDEX(i.meatgrid,$Q231,LK$7)</f>
        <v>-</v>
      </c>
      <c r="LL231" s="5" t="str">
        <f t="shared" ca="1" si="1673"/>
        <v>-</v>
      </c>
      <c r="LM231" s="5">
        <f t="shared" ca="1" si="1674"/>
        <v>1</v>
      </c>
      <c r="LN231" s="9"/>
      <c r="LO231" s="19">
        <f t="shared" ca="1" si="1672"/>
        <v>70</v>
      </c>
      <c r="LP231" s="19">
        <f t="shared" ca="1" si="1675"/>
        <v>50</v>
      </c>
      <c r="LQ231" s="19">
        <f t="shared" ca="1" si="1675"/>
        <v>80</v>
      </c>
      <c r="LR231" s="19">
        <f t="shared" ca="1" si="1675"/>
        <v>50</v>
      </c>
      <c r="LS231" s="5" t="b" cm="1">
        <f t="array" aca="1" ref="LS231" ca="1">INDEX(i.meatgrid,$Q231,LS$7)</f>
        <v>0</v>
      </c>
      <c r="LT231" s="5" t="b" cm="1">
        <f t="array" aca="1" ref="LT231" ca="1">INDEX(i.meatgrid,$Q231,LT$7)</f>
        <v>0</v>
      </c>
      <c r="LU231" s="5" t="str" cm="1">
        <f t="array" aca="1" ref="LU231" ca="1">INDEX(i.meatgrid,$Q231,LU$7)</f>
        <v>-</v>
      </c>
      <c r="LV231" s="5" cm="1">
        <f t="array" aca="1" ref="LV231" ca="1">INDEX(i.meatgrid,$Q231,LV$7)</f>
        <v>40</v>
      </c>
      <c r="LW231" s="5">
        <f t="shared" si="1676"/>
        <v>1</v>
      </c>
      <c r="LX231" s="5">
        <f t="shared" si="1677"/>
        <v>0.75</v>
      </c>
      <c r="LY231" s="5" cm="1">
        <f t="array" aca="1" ref="LY231" ca="1">INDEX(i.meatgrid,$Q231,LY$7)</f>
        <v>1</v>
      </c>
      <c r="LZ231" s="5" cm="1">
        <f t="array" aca="1" ref="LZ231" ca="1">INDEX(i.meatgrid,$Q231,LZ$7)</f>
        <v>0</v>
      </c>
      <c r="MA231" s="5" cm="1">
        <f t="array" aca="1" ref="MA231" ca="1">INDEX(i.meatgrid,$Q231,MA$7)</f>
        <v>0</v>
      </c>
      <c r="MB231" s="5" cm="1">
        <f t="array" aca="1" ref="MB231" ca="1">INDEX(i.meatgrid,$Q231,MB$7)</f>
        <v>0</v>
      </c>
      <c r="MC231" s="5" cm="1">
        <f t="array" aca="1" ref="MC231" ca="1">INDEX(i.meatgrid,$Q231,MC$7)</f>
        <v>0</v>
      </c>
      <c r="MD231" s="5" cm="1">
        <f t="array" aca="1" ref="MD231" ca="1">INDEX(i.meatgrid,$Q231,MD$7)</f>
        <v>1</v>
      </c>
      <c r="ME231" s="5" cm="1">
        <f t="array" aca="1" ref="ME231" ca="1">INDEX(i.meatgrid,$Q231,ME$7)</f>
        <v>1</v>
      </c>
      <c r="MF231" s="5" cm="1">
        <f t="array" aca="1" ref="MF231" ca="1">INDEX(i.meatgrid,$Q231,MF$7)</f>
        <v>1</v>
      </c>
      <c r="MG231" s="5">
        <f t="shared" si="1678"/>
        <v>1</v>
      </c>
      <c r="MH231" s="9"/>
      <c r="MI231" s="19" t="b">
        <f t="shared" ca="1" si="1679"/>
        <v>0</v>
      </c>
      <c r="MJ231" s="19" t="b">
        <f t="shared" ca="1" si="1679"/>
        <v>0</v>
      </c>
      <c r="MK231" s="19">
        <f t="shared" ca="1" si="1679"/>
        <v>1</v>
      </c>
      <c r="ML231" s="19">
        <f t="shared" ca="1" si="1679"/>
        <v>0.75</v>
      </c>
      <c r="MM231" s="19">
        <f t="shared" ca="1" si="1679"/>
        <v>0.75</v>
      </c>
      <c r="MN231" s="19">
        <f t="shared" ca="1" si="1679"/>
        <v>0.8</v>
      </c>
      <c r="MO231" s="19">
        <f t="shared" ca="1" si="1679"/>
        <v>0.82499999999999996</v>
      </c>
      <c r="MP231" s="19">
        <f t="shared" ca="1" si="1679"/>
        <v>0.875</v>
      </c>
      <c r="MQ231" s="19">
        <f t="shared" ca="1" si="1679"/>
        <v>0.9</v>
      </c>
      <c r="MR231" s="19">
        <f t="shared" ca="1" si="1679"/>
        <v>1</v>
      </c>
      <c r="MS231" s="19">
        <f t="shared" ca="1" si="1679"/>
        <v>0.875</v>
      </c>
      <c r="MT231" s="19" t="b">
        <f t="shared" ca="1" si="1679"/>
        <v>1</v>
      </c>
      <c r="MU231" s="19">
        <f t="shared" ca="1" si="1679"/>
        <v>74.989999999999995</v>
      </c>
      <c r="MV231" s="19" t="str">
        <f t="shared" ca="1" si="1679"/>
        <v>-</v>
      </c>
      <c r="MW231" s="19" t="str">
        <f t="shared" ca="1" si="1679"/>
        <v>-</v>
      </c>
      <c r="MX231" s="19" t="str">
        <f t="shared" ca="1" si="1679"/>
        <v>-</v>
      </c>
      <c r="MY231" s="19" t="str">
        <f t="shared" ca="1" si="1694"/>
        <v>-</v>
      </c>
      <c r="MZ231" s="19" t="str">
        <f t="shared" ca="1" si="1694"/>
        <v>-</v>
      </c>
      <c r="NA231" s="19" t="str">
        <f t="shared" ca="1" si="1694"/>
        <v>-</v>
      </c>
      <c r="NB231" s="19" t="str">
        <f t="shared" ca="1" si="1694"/>
        <v>-</v>
      </c>
      <c r="NC231" s="19">
        <f t="shared" ca="1" si="1694"/>
        <v>36.99</v>
      </c>
      <c r="ND231" s="19">
        <f t="shared" ca="1" si="1694"/>
        <v>36.99</v>
      </c>
      <c r="NE231" s="19" t="str">
        <f t="shared" ca="1" si="1694"/>
        <v>-</v>
      </c>
      <c r="NF231" s="19" t="str">
        <f t="shared" ca="1" si="1694"/>
        <v>-</v>
      </c>
      <c r="NG231" s="19" t="str">
        <f t="shared" ca="1" si="1694"/>
        <v>-</v>
      </c>
      <c r="NH231" s="19" t="str">
        <f t="shared" ca="1" si="1694"/>
        <v>-</v>
      </c>
      <c r="NI231" s="19" t="str">
        <f t="shared" ca="1" si="1694"/>
        <v>-</v>
      </c>
      <c r="NJ231" s="19">
        <f t="shared" ca="1" si="1694"/>
        <v>49.99</v>
      </c>
      <c r="NK231" s="19">
        <f t="shared" ca="1" si="1694"/>
        <v>49.99</v>
      </c>
      <c r="NL231" s="19">
        <f t="shared" ca="1" si="1694"/>
        <v>49.99</v>
      </c>
      <c r="NM231" s="19">
        <f t="shared" ca="1" si="1694"/>
        <v>49.99</v>
      </c>
      <c r="NN231" s="19">
        <f t="shared" ca="1" si="1694"/>
        <v>49.99</v>
      </c>
      <c r="NO231" s="19">
        <f t="shared" ca="1" si="1691"/>
        <v>49.99</v>
      </c>
      <c r="NP231" s="19">
        <f t="shared" ca="1" si="1691"/>
        <v>49.99</v>
      </c>
      <c r="NQ231" s="19">
        <f t="shared" ca="1" si="1691"/>
        <v>49.99</v>
      </c>
      <c r="NR231" s="19">
        <f t="shared" ca="1" si="1692"/>
        <v>412.99</v>
      </c>
      <c r="NS231" s="19">
        <f t="shared" ca="1" si="1692"/>
        <v>412.99</v>
      </c>
      <c r="NT231" s="19" t="str">
        <f t="shared" ca="1" si="1692"/>
        <v>-</v>
      </c>
      <c r="NU231" s="19" t="str">
        <f t="shared" ca="1" si="1692"/>
        <v>-</v>
      </c>
      <c r="NV231" s="19" t="str">
        <f t="shared" ca="1" si="1692"/>
        <v>-</v>
      </c>
      <c r="NW231" s="19" t="str">
        <f t="shared" ca="1" si="1692"/>
        <v>-</v>
      </c>
      <c r="NX231" s="19" t="str">
        <f t="shared" ca="1" si="1692"/>
        <v>-</v>
      </c>
      <c r="NY231" s="19">
        <f t="shared" ca="1" si="1692"/>
        <v>6.8900000000000006</v>
      </c>
      <c r="NZ231" s="19">
        <f t="shared" ca="1" si="1692"/>
        <v>6.8900000000000006</v>
      </c>
      <c r="OA231" s="19">
        <f t="shared" ca="1" si="1692"/>
        <v>6.8900000000000006</v>
      </c>
      <c r="OB231" s="19">
        <f t="shared" ca="1" si="1692"/>
        <v>6.8900000000000006</v>
      </c>
      <c r="OC231" s="19">
        <f t="shared" ca="1" si="1692"/>
        <v>6.8900000000000006</v>
      </c>
      <c r="OD231" s="19">
        <f t="shared" ca="1" si="1692"/>
        <v>6.8900000000000006</v>
      </c>
      <c r="OE231" s="19">
        <f t="shared" ca="1" si="1692"/>
        <v>6.8900000000000006</v>
      </c>
      <c r="OF231" s="19">
        <f t="shared" ca="1" si="1692"/>
        <v>6.8900000000000006</v>
      </c>
      <c r="OG231" s="19">
        <f t="shared" ca="1" si="1692"/>
        <v>346.99</v>
      </c>
      <c r="OH231" s="19">
        <f t="shared" ca="1" si="1693"/>
        <v>346.99</v>
      </c>
      <c r="OI231" s="19" t="str">
        <f t="shared" ca="1" si="1693"/>
        <v>-</v>
      </c>
      <c r="OJ231" s="19" t="str">
        <f t="shared" ca="1" si="1693"/>
        <v>-</v>
      </c>
      <c r="OK231" s="19" t="str">
        <f t="shared" ca="1" si="1693"/>
        <v>-</v>
      </c>
      <c r="OL231" s="19" t="str">
        <f t="shared" ca="1" si="1693"/>
        <v>-</v>
      </c>
      <c r="OM231" s="19" t="str">
        <f t="shared" ca="1" si="1693"/>
        <v>-</v>
      </c>
      <c r="ON231" s="19">
        <f t="shared" ca="1" si="1693"/>
        <v>0</v>
      </c>
      <c r="OO231" s="24">
        <v>0</v>
      </c>
    </row>
    <row r="232" spans="1:405" outlineLevel="1">
      <c r="A232" s="21">
        <f t="shared" si="158"/>
        <v>227</v>
      </c>
      <c r="B232" s="21">
        <f>$A$14</f>
        <v>9</v>
      </c>
      <c r="C232">
        <v>112</v>
      </c>
      <c r="D232" s="144" t="str">
        <f t="shared" si="1626"/>
        <v>GSM</v>
      </c>
      <c r="E232" t="b">
        <v>0</v>
      </c>
      <c r="F232" t="b">
        <v>0</v>
      </c>
      <c r="G232" t="b">
        <f>E232</f>
        <v>0</v>
      </c>
      <c r="H232" s="29">
        <v>2</v>
      </c>
      <c r="I232" s="29">
        <v>1</v>
      </c>
      <c r="J232" s="29" t="str">
        <f>""</f>
        <v/>
      </c>
      <c r="K232" s="29">
        <f>d.Region</f>
        <v>2</v>
      </c>
      <c r="L232" s="29">
        <v>2</v>
      </c>
      <c r="M232" s="29">
        <v>2</v>
      </c>
      <c r="N232" s="29">
        <v>3</v>
      </c>
      <c r="O232" s="29">
        <v>1</v>
      </c>
      <c r="P232" s="29">
        <v>1</v>
      </c>
      <c r="Q232" s="29">
        <v>4</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27"/>
        <v>2</v>
      </c>
      <c r="AH232" s="5">
        <f t="shared" si="1627"/>
        <v>0</v>
      </c>
      <c r="AI232" s="5">
        <f t="shared" si="1628"/>
        <v>1</v>
      </c>
      <c r="AJ232" s="218"/>
      <c r="AK232" s="218"/>
      <c r="AL232" s="365" t="str">
        <f ca="1">TEXT(LEFT(OFFSET(AL232,-1,0),5)+1,"00000")&amp;MID(OFFSET(AL232,-1,0),6,FIND(" ",OFFSET(AL232,-1,0),7)-5)
&amp; $D232           &amp; " Day"&amp;INDEX(i.DOY,$N232,1)              &amp; IF($IG232=0," FWM","")&amp;IF($IG232=1," MWM","")&amp;IF($IG232=5," Mat","")&amp;IF($IH232=TRUE,"&amp;BBT","    ")
&amp;INDEX(DataMaster!$B$98:$B$104,$Q232,0)    &amp;IF(JL232," SR"&amp;JM232,"")&amp; " WP"&amp;TEXT($LW232*100,"000p")           &amp; " MP"&amp;TEXT($LX232*100,"000p")           &amp; " GP"&amp;TEXT($MG232*100,"000p")
&amp; " (F"&amp;3+COUNTIF($CV232:$CY232,TRUE)&amp;3&amp;"N"&amp;$DM232&amp;$DN232&amp;")"</f>
        <v>00013 DSP_export_lw GSM Day204 MWM    Prime SR12 WP100p MP100p GP100p (F33N11)</v>
      </c>
      <c r="AM232" s="9" t="str">
        <f ca="1">IF(COUNTIF(AL$5:AL232,AL232)=1,"-","Dup")</f>
        <v>-</v>
      </c>
      <c r="AN232" s="9"/>
      <c r="AO232" s="12" t="b">
        <v>1</v>
      </c>
      <c r="AP232" s="12" t="b">
        <v>1</v>
      </c>
      <c r="AQ232" s="12" t="b">
        <v>1</v>
      </c>
      <c r="AR232" s="12" t="b">
        <v>1</v>
      </c>
      <c r="AS232" s="12" t="b">
        <v>1</v>
      </c>
      <c r="AT232" s="12" t="b">
        <v>1</v>
      </c>
      <c r="AU232" s="12" t="b">
        <v>1</v>
      </c>
      <c r="AV232" s="12" t="b">
        <v>1</v>
      </c>
      <c r="AW232" s="9"/>
      <c r="AX232" s="5" t="b">
        <f t="shared" si="1629"/>
        <v>0</v>
      </c>
      <c r="AY232" s="5" t="str">
        <f t="shared" si="1629"/>
        <v>-</v>
      </c>
      <c r="AZ232" s="5" t="b">
        <f t="shared" si="1629"/>
        <v>0</v>
      </c>
      <c r="BA232" s="5" t="b">
        <f t="shared" si="1629"/>
        <v>1</v>
      </c>
      <c r="BB232" s="5" t="b">
        <f t="shared" si="1629"/>
        <v>1</v>
      </c>
      <c r="BC232" s="144">
        <f t="shared" si="1629"/>
        <v>0</v>
      </c>
      <c r="BD232" s="19" t="b">
        <f t="shared" ca="1" si="1630"/>
        <v>1</v>
      </c>
      <c r="BE232" s="9"/>
      <c r="BF232" s="5" t="str">
        <f t="shared" ca="1" si="1631"/>
        <v>-</v>
      </c>
      <c r="BG232" s="19" t="str">
        <f t="shared" ca="1" si="1632"/>
        <v>-</v>
      </c>
      <c r="BH232" s="19" t="str">
        <f t="shared" ca="1" si="1632"/>
        <v>-</v>
      </c>
      <c r="BI232" s="19" t="str">
        <f t="shared" ca="1" si="1632"/>
        <v>-</v>
      </c>
      <c r="BJ232" s="5" t="str">
        <f t="shared" ca="1" si="1633"/>
        <v>-</v>
      </c>
      <c r="BK232" s="19" t="str">
        <f t="shared" ca="1" si="1634"/>
        <v>-</v>
      </c>
      <c r="BL232" s="5" t="str">
        <f t="shared" ca="1" si="1635"/>
        <v>-</v>
      </c>
      <c r="BM232" s="19" t="str">
        <f t="shared" ca="1" si="1636"/>
        <v>-</v>
      </c>
      <c r="BN232" s="19" t="str">
        <f t="shared" ca="1" si="1636"/>
        <v>-</v>
      </c>
      <c r="BO232" s="19" t="str">
        <f t="shared" ca="1" si="1636"/>
        <v>-</v>
      </c>
      <c r="BP232" s="5" t="str">
        <f t="shared" ca="1" si="1637"/>
        <v>-</v>
      </c>
      <c r="BQ232" s="9"/>
      <c r="BR232" s="5" t="b">
        <f t="shared" si="1638"/>
        <v>0</v>
      </c>
      <c r="BS232" s="5" t="str">
        <f t="shared" ca="1" si="1639"/>
        <v>-</v>
      </c>
      <c r="BT232" s="5" t="str">
        <f t="shared" ca="1" si="1640"/>
        <v>-</v>
      </c>
      <c r="BU232" s="5" t="str">
        <f t="shared" ca="1" si="1640"/>
        <v>-</v>
      </c>
      <c r="BV232" s="5" t="str">
        <f t="shared" ca="1" si="1640"/>
        <v>-</v>
      </c>
      <c r="BW232" s="5" t="str">
        <f t="shared" ca="1" si="1640"/>
        <v>-</v>
      </c>
      <c r="BX232" s="5" t="str">
        <f t="shared" ca="1" si="1640"/>
        <v>-</v>
      </c>
      <c r="BY232" s="5" t="str">
        <f t="shared" ca="1" si="1640"/>
        <v>-</v>
      </c>
      <c r="BZ232" s="5" t="str">
        <f t="shared" ca="1" si="1640"/>
        <v>-</v>
      </c>
      <c r="CA232" s="5" t="str">
        <f t="shared" ca="1" si="1640"/>
        <v>-</v>
      </c>
      <c r="CB232" s="9"/>
      <c r="CC232" s="12" t="b">
        <v>1</v>
      </c>
      <c r="CD232" s="12" t="b">
        <v>1</v>
      </c>
      <c r="CE232" s="12" t="b">
        <v>1</v>
      </c>
      <c r="CF232" s="12">
        <v>2232105</v>
      </c>
      <c r="CG232" s="144" t="b">
        <f>NOT(CE232)</f>
        <v>0</v>
      </c>
      <c r="CH232" s="12" t="s">
        <v>34</v>
      </c>
      <c r="CI232" s="19" t="str">
        <f t="shared" ca="1" si="1641"/>
        <v>-</v>
      </c>
      <c r="CJ232" s="19" t="str">
        <f t="shared" ca="1" si="1641"/>
        <v>-</v>
      </c>
      <c r="CK232" s="19" t="str">
        <f t="shared" ca="1" si="1641"/>
        <v>-</v>
      </c>
      <c r="CL232" s="19">
        <f t="shared" ca="1" si="1641"/>
        <v>1</v>
      </c>
      <c r="CM232" s="19">
        <f t="shared" ca="1" si="1641"/>
        <v>1</v>
      </c>
      <c r="CN232" s="9"/>
      <c r="CO232" s="444">
        <f t="shared" si="1642"/>
        <v>652</v>
      </c>
      <c r="CP232" s="444">
        <f t="shared" si="1642"/>
        <v>686</v>
      </c>
      <c r="CQ232" s="444">
        <f t="shared" si="1642"/>
        <v>721</v>
      </c>
      <c r="CR232" s="152">
        <f t="shared" si="1643"/>
        <v>378</v>
      </c>
      <c r="CS232" s="152">
        <f t="shared" si="1643"/>
        <v>413</v>
      </c>
      <c r="CT232" s="152">
        <f t="shared" si="1643"/>
        <v>448</v>
      </c>
      <c r="CU232" s="19" t="str">
        <f t="shared" ca="1" si="1644"/>
        <v>-</v>
      </c>
      <c r="CV232" s="19" t="str">
        <f t="shared" ca="1" si="1644"/>
        <v>-</v>
      </c>
      <c r="CW232" s="19" t="str">
        <f t="shared" ca="1" si="1644"/>
        <v>-</v>
      </c>
      <c r="CX232" s="19" t="str">
        <f t="shared" ca="1" si="1644"/>
        <v>-</v>
      </c>
      <c r="CY232" s="19" t="str">
        <f t="shared" ca="1" si="1644"/>
        <v>-</v>
      </c>
      <c r="CZ232" s="19" t="b">
        <f ca="1">OFFSET(CZ$5,$B232,0)</f>
        <v>1</v>
      </c>
      <c r="DA232" s="19">
        <f t="shared" ca="1" si="1644"/>
        <v>0</v>
      </c>
      <c r="DB232" s="19">
        <f t="shared" ca="1" si="1644"/>
        <v>0</v>
      </c>
      <c r="DC232" s="19">
        <f t="shared" ca="1" si="1644"/>
        <v>0</v>
      </c>
      <c r="DD232" s="19">
        <f t="shared" ca="1" si="1644"/>
        <v>0</v>
      </c>
      <c r="DE232" s="19">
        <f t="shared" ca="1" si="1644"/>
        <v>0</v>
      </c>
      <c r="DF232" s="19">
        <f t="shared" ca="1" si="1644"/>
        <v>0</v>
      </c>
      <c r="DG232" s="19">
        <f t="shared" ca="1" si="1644"/>
        <v>0</v>
      </c>
      <c r="DH232" s="19">
        <f t="shared" ca="1" si="1644"/>
        <v>0</v>
      </c>
      <c r="DI232" s="19">
        <f t="shared" ca="1" si="1644"/>
        <v>0</v>
      </c>
      <c r="DJ232" s="19">
        <f t="shared" ca="1" si="1644"/>
        <v>0</v>
      </c>
      <c r="DK232" s="19">
        <f t="shared" ca="1" si="1645"/>
        <v>0</v>
      </c>
      <c r="DL232" s="19">
        <f t="shared" ca="1" si="1645"/>
        <v>0</v>
      </c>
      <c r="DM232" s="19">
        <f t="shared" ca="1" si="1645"/>
        <v>1</v>
      </c>
      <c r="DN232" s="19">
        <f t="shared" ca="1" si="1645"/>
        <v>1</v>
      </c>
      <c r="DO232" s="19">
        <f t="shared" ca="1" si="1645"/>
        <v>0</v>
      </c>
      <c r="DP232" s="19" t="str">
        <f t="shared" ca="1" si="1645"/>
        <v>-</v>
      </c>
      <c r="DQ232" s="19" t="str">
        <f t="shared" ca="1" si="1645"/>
        <v>-</v>
      </c>
      <c r="DR232" s="19" t="str">
        <f t="shared" ca="1" si="1645"/>
        <v>-</v>
      </c>
      <c r="DS232" s="19" t="str">
        <f t="shared" ca="1" si="1645"/>
        <v>-</v>
      </c>
      <c r="DT232" s="19" t="str">
        <f t="shared" ca="1" si="1645"/>
        <v>-</v>
      </c>
      <c r="DU232" s="19">
        <f t="shared" ca="1" si="1645"/>
        <v>0</v>
      </c>
      <c r="DV232" s="19" t="str">
        <f t="shared" ca="1" si="1645"/>
        <v>-</v>
      </c>
      <c r="DW232" s="19" t="str">
        <f t="shared" ca="1" si="1645"/>
        <v>-</v>
      </c>
      <c r="DX232" s="19" t="str">
        <f t="shared" ca="1" si="1645"/>
        <v>-</v>
      </c>
      <c r="DY232" s="19" t="str">
        <f t="shared" ca="1" si="1645"/>
        <v>-</v>
      </c>
      <c r="DZ232" s="19" t="str">
        <f t="shared" ref="DZ232:ED232" ca="1" si="1702">OFFSET(DZ$5,$B232,0)</f>
        <v>-</v>
      </c>
      <c r="EA232" s="19" t="str">
        <f t="shared" ca="1" si="1702"/>
        <v>-</v>
      </c>
      <c r="EB232" s="19" t="str">
        <f t="shared" ca="1" si="1702"/>
        <v>-</v>
      </c>
      <c r="EC232" s="19" t="str">
        <f t="shared" ca="1" si="1702"/>
        <v>-</v>
      </c>
      <c r="ED232" s="19">
        <f t="shared" ca="1" si="1702"/>
        <v>0</v>
      </c>
      <c r="EE232" s="444">
        <f t="shared" si="1646"/>
        <v>0</v>
      </c>
      <c r="EF232" s="444">
        <f t="shared" si="1646"/>
        <v>0</v>
      </c>
      <c r="EG232" s="124">
        <f t="shared" si="1647"/>
        <v>0</v>
      </c>
      <c r="EH232" s="124">
        <f t="shared" si="1647"/>
        <v>0</v>
      </c>
      <c r="EI232" s="124">
        <f t="shared" si="1647"/>
        <v>0</v>
      </c>
      <c r="EJ232" s="124">
        <f t="shared" si="1647"/>
        <v>0</v>
      </c>
      <c r="EK232" s="124">
        <f t="shared" si="1647"/>
        <v>0</v>
      </c>
      <c r="EL232" s="124">
        <f t="shared" si="1647"/>
        <v>0</v>
      </c>
      <c r="EM232" s="124">
        <f t="shared" si="1647"/>
        <v>0</v>
      </c>
      <c r="EN232" s="124">
        <f t="shared" si="1647"/>
        <v>0</v>
      </c>
      <c r="EO232" s="124">
        <f t="shared" si="1647"/>
        <v>0</v>
      </c>
      <c r="EP232" s="124">
        <f t="shared" si="1647"/>
        <v>0</v>
      </c>
      <c r="EQ232" s="124">
        <f t="shared" si="1647"/>
        <v>0</v>
      </c>
      <c r="ER232" s="124">
        <f t="shared" si="1647"/>
        <v>0</v>
      </c>
      <c r="ES232" s="124">
        <f t="shared" si="1647"/>
        <v>0</v>
      </c>
      <c r="ET232" s="124">
        <f t="shared" si="1647"/>
        <v>0</v>
      </c>
      <c r="EU232" s="124">
        <f t="shared" si="1647"/>
        <v>0</v>
      </c>
      <c r="EV232" s="124">
        <f t="shared" si="1647"/>
        <v>0</v>
      </c>
      <c r="EW232" s="124">
        <f t="shared" si="1648"/>
        <v>0</v>
      </c>
      <c r="EX232" s="124">
        <f t="shared" si="1648"/>
        <v>0</v>
      </c>
      <c r="EY232" s="554">
        <f t="shared" si="1649"/>
        <v>0</v>
      </c>
      <c r="EZ232" s="554">
        <f t="shared" si="1649"/>
        <v>0</v>
      </c>
      <c r="FA232" s="554">
        <f t="shared" si="1649"/>
        <v>0</v>
      </c>
      <c r="FB232" s="125">
        <f t="shared" si="1649"/>
        <v>0</v>
      </c>
      <c r="FC232" s="125">
        <f t="shared" si="1649"/>
        <v>0</v>
      </c>
      <c r="FD232" s="125">
        <f t="shared" si="1649"/>
        <v>0</v>
      </c>
      <c r="FE232" s="125">
        <f t="shared" si="1649"/>
        <v>0</v>
      </c>
      <c r="FF232" s="125">
        <f t="shared" si="1649"/>
        <v>0</v>
      </c>
      <c r="FG232" s="125">
        <f t="shared" si="1649"/>
        <v>0</v>
      </c>
      <c r="FH232" s="125">
        <f t="shared" si="1649"/>
        <v>0</v>
      </c>
      <c r="FI232" s="125">
        <f t="shared" si="1649"/>
        <v>0</v>
      </c>
      <c r="FJ232" s="125">
        <f t="shared" si="1649"/>
        <v>0</v>
      </c>
      <c r="FK232" s="125">
        <f t="shared" si="1649"/>
        <v>0</v>
      </c>
      <c r="FL232" s="125">
        <f t="shared" si="1649"/>
        <v>0</v>
      </c>
      <c r="FM232" s="125">
        <f t="shared" si="1649"/>
        <v>0</v>
      </c>
      <c r="FN232" s="125">
        <f t="shared" si="1649"/>
        <v>0</v>
      </c>
      <c r="FO232" s="124">
        <f t="shared" si="1650"/>
        <v>0</v>
      </c>
      <c r="FP232" s="124">
        <f t="shared" si="1650"/>
        <v>0</v>
      </c>
      <c r="FQ232" s="124">
        <f t="shared" si="1650"/>
        <v>0</v>
      </c>
      <c r="FR232" s="124">
        <f t="shared" si="1650"/>
        <v>0</v>
      </c>
      <c r="FS232" s="124">
        <f t="shared" si="1650"/>
        <v>0</v>
      </c>
      <c r="FT232" s="124">
        <f t="shared" si="1650"/>
        <v>0</v>
      </c>
      <c r="FU232" s="124">
        <f t="shared" si="1650"/>
        <v>0</v>
      </c>
      <c r="FV232" s="124">
        <f t="shared" si="1650"/>
        <v>0</v>
      </c>
      <c r="FW232" s="124">
        <f t="shared" si="1650"/>
        <v>0</v>
      </c>
      <c r="FX232" s="124">
        <f t="shared" si="1650"/>
        <v>0</v>
      </c>
      <c r="FY232" s="124">
        <f t="shared" si="1650"/>
        <v>0</v>
      </c>
      <c r="FZ232" s="124">
        <f t="shared" si="1650"/>
        <v>0</v>
      </c>
      <c r="GA232" s="124">
        <f t="shared" si="1650"/>
        <v>0</v>
      </c>
      <c r="GB232" s="124">
        <f t="shared" si="1650"/>
        <v>0</v>
      </c>
      <c r="GC232" s="124">
        <f t="shared" si="1650"/>
        <v>0</v>
      </c>
      <c r="GD232" s="124">
        <f t="shared" si="1650"/>
        <v>0</v>
      </c>
      <c r="GE232" s="124">
        <f t="shared" si="1651"/>
        <v>0</v>
      </c>
      <c r="GF232" s="124">
        <f t="shared" si="1651"/>
        <v>0</v>
      </c>
      <c r="GG232" s="554">
        <f t="shared" si="1652"/>
        <v>0</v>
      </c>
      <c r="GH232" s="554">
        <f t="shared" si="1652"/>
        <v>0</v>
      </c>
      <c r="GI232" s="554">
        <f t="shared" si="1652"/>
        <v>0</v>
      </c>
      <c r="GJ232" s="125">
        <f t="shared" si="1653"/>
        <v>0</v>
      </c>
      <c r="GK232" s="125">
        <f t="shared" si="1653"/>
        <v>0</v>
      </c>
      <c r="GL232" s="125">
        <f t="shared" si="1653"/>
        <v>0</v>
      </c>
      <c r="GM232" s="125">
        <f t="shared" si="1653"/>
        <v>0</v>
      </c>
      <c r="GN232" s="125">
        <f t="shared" si="1653"/>
        <v>0</v>
      </c>
      <c r="GO232" s="125">
        <f t="shared" si="1653"/>
        <v>0</v>
      </c>
      <c r="GP232" s="125">
        <f t="shared" si="1653"/>
        <v>0</v>
      </c>
      <c r="GQ232" s="125">
        <f t="shared" si="1653"/>
        <v>0</v>
      </c>
      <c r="GR232" s="125">
        <f t="shared" si="1653"/>
        <v>0</v>
      </c>
      <c r="GS232" s="125">
        <f t="shared" si="1653"/>
        <v>0</v>
      </c>
      <c r="GT232" s="125">
        <f t="shared" si="1653"/>
        <v>0</v>
      </c>
      <c r="GU232" s="125">
        <f t="shared" si="1653"/>
        <v>0</v>
      </c>
      <c r="GV232" s="125">
        <f t="shared" si="1653"/>
        <v>0</v>
      </c>
      <c r="GW232" s="124">
        <f t="shared" si="1654"/>
        <v>0</v>
      </c>
      <c r="GX232" s="124">
        <f t="shared" si="1654"/>
        <v>0</v>
      </c>
      <c r="GY232" s="124">
        <f t="shared" si="1654"/>
        <v>0</v>
      </c>
      <c r="GZ232" s="124">
        <f t="shared" si="1654"/>
        <v>0</v>
      </c>
      <c r="HA232" s="124">
        <f t="shared" si="1654"/>
        <v>0</v>
      </c>
      <c r="HB232" s="124">
        <f t="shared" si="1654"/>
        <v>0</v>
      </c>
      <c r="HC232" s="124">
        <f t="shared" si="1654"/>
        <v>0</v>
      </c>
      <c r="HD232" s="124">
        <f t="shared" si="1654"/>
        <v>0</v>
      </c>
      <c r="HE232" s="124">
        <f t="shared" si="1654"/>
        <v>0</v>
      </c>
      <c r="HF232" s="124">
        <f t="shared" si="1654"/>
        <v>0</v>
      </c>
      <c r="HG232" s="124">
        <f t="shared" si="1654"/>
        <v>0</v>
      </c>
      <c r="HH232" s="124">
        <f t="shared" si="1654"/>
        <v>0</v>
      </c>
      <c r="HI232" s="124">
        <f t="shared" si="1654"/>
        <v>0</v>
      </c>
      <c r="HJ232" s="124">
        <f t="shared" si="1654"/>
        <v>0</v>
      </c>
      <c r="HK232" s="124">
        <f t="shared" si="1654"/>
        <v>0</v>
      </c>
      <c r="HL232" s="124">
        <f t="shared" si="1654"/>
        <v>0</v>
      </c>
      <c r="HM232" s="124">
        <f t="shared" si="1655"/>
        <v>0</v>
      </c>
      <c r="HN232" s="124">
        <f t="shared" si="1655"/>
        <v>0</v>
      </c>
      <c r="HO232" s="554">
        <f t="shared" si="1656"/>
        <v>0</v>
      </c>
      <c r="HP232" s="554">
        <f t="shared" si="1656"/>
        <v>0</v>
      </c>
      <c r="HQ232" s="554">
        <f t="shared" si="1656"/>
        <v>0</v>
      </c>
      <c r="HR232" s="125">
        <f t="shared" si="1657"/>
        <v>0</v>
      </c>
      <c r="HS232" s="125">
        <f t="shared" si="1657"/>
        <v>0</v>
      </c>
      <c r="HT232" s="125">
        <f t="shared" si="1657"/>
        <v>0</v>
      </c>
      <c r="HU232" s="125">
        <f t="shared" si="1657"/>
        <v>0</v>
      </c>
      <c r="HV232" s="125">
        <f t="shared" si="1657"/>
        <v>0</v>
      </c>
      <c r="HW232" s="125">
        <f t="shared" si="1657"/>
        <v>0</v>
      </c>
      <c r="HX232" s="125">
        <f t="shared" si="1657"/>
        <v>0</v>
      </c>
      <c r="HY232" s="125">
        <f t="shared" si="1657"/>
        <v>0</v>
      </c>
      <c r="HZ232" s="125">
        <f t="shared" si="1657"/>
        <v>0</v>
      </c>
      <c r="IA232" s="125">
        <f t="shared" si="1657"/>
        <v>0</v>
      </c>
      <c r="IB232" s="125">
        <f t="shared" si="1657"/>
        <v>0</v>
      </c>
      <c r="IC232" s="125">
        <f t="shared" si="1657"/>
        <v>0</v>
      </c>
      <c r="ID232" s="125">
        <f t="shared" si="1657"/>
        <v>0</v>
      </c>
      <c r="IE232" s="5">
        <f t="shared" si="1658"/>
        <v>67</v>
      </c>
      <c r="IF232" s="9"/>
      <c r="IG232" s="5">
        <f t="shared" si="1659"/>
        <v>1</v>
      </c>
      <c r="IH232" s="5" t="b">
        <f t="shared" si="1659"/>
        <v>0</v>
      </c>
      <c r="II232" s="19">
        <f t="shared" ca="1" si="1660"/>
        <v>0</v>
      </c>
      <c r="IJ232" s="5">
        <f t="shared" si="1659"/>
        <v>55</v>
      </c>
      <c r="IK232" s="5" cm="1">
        <f t="array" ref="IK232">INDEX(i.pi_yatf,$X232+1,IK$7)</f>
        <v>1</v>
      </c>
      <c r="IL232" s="19">
        <f t="shared" ca="1" si="1701"/>
        <v>0</v>
      </c>
      <c r="IM232" s="19">
        <f t="shared" ca="1" si="1701"/>
        <v>0</v>
      </c>
      <c r="IN232" s="19">
        <f t="shared" ca="1" si="1701"/>
        <v>0</v>
      </c>
      <c r="IO232" s="19">
        <f t="shared" ca="1" si="1701"/>
        <v>0</v>
      </c>
      <c r="IP232" s="19">
        <f t="shared" ca="1" si="1701"/>
        <v>0</v>
      </c>
      <c r="IQ232" s="19">
        <f t="shared" ca="1" si="1701"/>
        <v>0</v>
      </c>
      <c r="IR232" s="19">
        <f t="shared" ca="1" si="1701"/>
        <v>0</v>
      </c>
      <c r="IS232" s="19">
        <f t="shared" ca="1" si="1701"/>
        <v>0</v>
      </c>
      <c r="IT232" s="19">
        <f t="shared" ca="1" si="1701"/>
        <v>0</v>
      </c>
      <c r="IU232" s="19">
        <f t="shared" ca="1" si="1701"/>
        <v>0</v>
      </c>
      <c r="IV232" s="19">
        <f t="shared" ca="1" si="1701"/>
        <v>0</v>
      </c>
      <c r="IW232" s="19">
        <f t="shared" ca="1" si="1701"/>
        <v>0</v>
      </c>
      <c r="IX232" s="19">
        <f t="shared" ca="1" si="1701"/>
        <v>0</v>
      </c>
      <c r="IY232" s="19">
        <f t="shared" ca="1" si="1701"/>
        <v>0</v>
      </c>
      <c r="IZ232" s="19">
        <f t="shared" ca="1" si="1701"/>
        <v>0</v>
      </c>
      <c r="JA232" s="19">
        <f t="shared" ca="1" si="1701"/>
        <v>0</v>
      </c>
      <c r="JB232" s="19">
        <f t="shared" ca="1" si="1701"/>
        <v>0</v>
      </c>
      <c r="JC232" s="19">
        <f t="shared" ca="1" si="1701"/>
        <v>0</v>
      </c>
      <c r="JD232" s="19">
        <f t="shared" ca="1" si="1701"/>
        <v>0</v>
      </c>
      <c r="JE232" s="19">
        <f t="shared" ca="1" si="1701"/>
        <v>0</v>
      </c>
      <c r="JF232" s="19">
        <f t="shared" ca="1" si="1701"/>
        <v>0</v>
      </c>
      <c r="JG232" s="19">
        <f t="shared" ca="1" si="1701"/>
        <v>1</v>
      </c>
      <c r="JH232" s="19">
        <f t="shared" ca="1" si="1701"/>
        <v>0</v>
      </c>
      <c r="JI232" s="19">
        <f t="shared" ca="1" si="1701"/>
        <v>1</v>
      </c>
      <c r="JJ232" s="9"/>
      <c r="JK232" s="5" t="b">
        <f t="shared" ca="1" si="1662"/>
        <v>0</v>
      </c>
      <c r="JL232" s="477" t="b">
        <v>1</v>
      </c>
      <c r="JM232" s="477">
        <v>12</v>
      </c>
      <c r="JN232" s="5" t="b">
        <f t="shared" si="1663"/>
        <v>0</v>
      </c>
      <c r="JO232" s="5" t="b">
        <f t="shared" si="1663"/>
        <v>0</v>
      </c>
      <c r="JP232" s="5" t="b">
        <f t="shared" si="1663"/>
        <v>1</v>
      </c>
      <c r="JQ232" s="144">
        <f t="shared" si="1664"/>
        <v>1</v>
      </c>
      <c r="JR232" s="144">
        <f t="shared" si="1664"/>
        <v>1</v>
      </c>
      <c r="JS232" s="5" t="b">
        <f t="shared" si="1665"/>
        <v>0</v>
      </c>
      <c r="JT232" s="5" t="b">
        <f t="shared" si="1665"/>
        <v>1</v>
      </c>
      <c r="JU232" s="5" t="b">
        <f t="shared" si="1665"/>
        <v>1</v>
      </c>
      <c r="JV232" s="5" t="b">
        <f t="shared" si="1665"/>
        <v>0</v>
      </c>
      <c r="JW232" s="5">
        <f t="shared" si="1666"/>
        <v>1</v>
      </c>
      <c r="JX232" s="5">
        <f t="shared" si="1666"/>
        <v>0</v>
      </c>
      <c r="JY232" s="5" t="b">
        <f t="shared" si="1667"/>
        <v>0</v>
      </c>
      <c r="JZ232" s="5" t="str" cm="1">
        <f t="array" aca="1" ref="JZ232" ca="1">IF(OR(KA232:KH232&lt;&gt;"-"),TRUE,"-")</f>
        <v>-</v>
      </c>
      <c r="KA232" s="19" t="str">
        <f t="shared" ca="1" si="1668"/>
        <v>-</v>
      </c>
      <c r="KB232" s="19" t="str">
        <f t="shared" ca="1" si="1668"/>
        <v>-</v>
      </c>
      <c r="KC232" s="19" t="str">
        <f t="shared" ca="1" si="1668"/>
        <v>-</v>
      </c>
      <c r="KD232" s="19" t="str">
        <f t="shared" ca="1" si="1668"/>
        <v>-</v>
      </c>
      <c r="KE232" s="19" t="str">
        <f t="shared" ca="1" si="1668"/>
        <v>-</v>
      </c>
      <c r="KF232" s="19" t="str">
        <f t="shared" ca="1" si="1668"/>
        <v>-</v>
      </c>
      <c r="KG232" s="19" t="str">
        <f t="shared" ca="1" si="1668"/>
        <v>-</v>
      </c>
      <c r="KH232" s="19" t="str">
        <f t="shared" ca="1" si="1668"/>
        <v>-</v>
      </c>
      <c r="KI232" s="5" t="b">
        <f t="array" aca="1" ref="KI232" ca="1">IF(OR(KJ232:KP232&lt;&gt;"-"),TRUE,"-")</f>
        <v>1</v>
      </c>
      <c r="KJ232" s="19">
        <f t="shared" ca="1" si="1669"/>
        <v>0</v>
      </c>
      <c r="KK232" s="19" t="str">
        <f t="shared" ca="1" si="1669"/>
        <v>-</v>
      </c>
      <c r="KL232" s="19">
        <f t="shared" ca="1" si="1669"/>
        <v>999999</v>
      </c>
      <c r="KM232" s="19">
        <f t="shared" ca="1" si="1669"/>
        <v>999999</v>
      </c>
      <c r="KN232" s="19">
        <f t="shared" ca="1" si="1669"/>
        <v>999999</v>
      </c>
      <c r="KO232" s="19">
        <f t="shared" ca="1" si="1669"/>
        <v>999999</v>
      </c>
      <c r="KP232" s="19">
        <f t="shared" ca="1" si="1669"/>
        <v>999999</v>
      </c>
      <c r="KQ232" s="19" t="str">
        <f t="shared" ca="1" si="1669"/>
        <v>-</v>
      </c>
      <c r="KR232" s="19" t="str">
        <f ca="1">OFFSET(KR$5,$B232,0)</f>
        <v>-</v>
      </c>
      <c r="KS232" s="19" t="str">
        <f ca="1">OFFSET(KS$5,$B232,0)</f>
        <v>-</v>
      </c>
      <c r="KT232" s="19" t="b">
        <f t="shared" ca="1" si="1670"/>
        <v>1</v>
      </c>
      <c r="KU232" s="19">
        <f t="shared" ca="1" si="1670"/>
        <v>0</v>
      </c>
      <c r="KV232" s="5" t="str">
        <f t="shared" si="1671"/>
        <v>-</v>
      </c>
      <c r="KW232" s="5" t="str">
        <f t="shared" si="1671"/>
        <v>-</v>
      </c>
      <c r="KX232" s="5" t="str">
        <f t="shared" si="1671"/>
        <v>-</v>
      </c>
      <c r="KY232" s="5" t="str">
        <f t="shared" si="1671"/>
        <v>-</v>
      </c>
      <c r="KZ232" s="19" t="str">
        <f t="shared" ca="1" si="1672"/>
        <v>-</v>
      </c>
      <c r="LA232" s="19" t="str">
        <f t="shared" ca="1" si="1672"/>
        <v>-</v>
      </c>
      <c r="LB232" s="19" t="str">
        <f t="shared" ca="1" si="1672"/>
        <v>-</v>
      </c>
      <c r="LC232" s="19" t="str">
        <f t="shared" ca="1" si="1672"/>
        <v>-</v>
      </c>
      <c r="LD232" s="19" t="str">
        <f t="shared" ca="1" si="1672"/>
        <v>-</v>
      </c>
      <c r="LE232" s="19" t="str">
        <f t="shared" ca="1" si="1672"/>
        <v>-</v>
      </c>
      <c r="LF232" s="19" t="str">
        <f t="shared" ca="1" si="1672"/>
        <v>-</v>
      </c>
      <c r="LG232" s="5" t="str">
        <f t="shared" si="1673"/>
        <v>-</v>
      </c>
      <c r="LH232" s="5">
        <f t="shared" si="1673"/>
        <v>500</v>
      </c>
      <c r="LI232" s="5">
        <f t="shared" si="1673"/>
        <v>500</v>
      </c>
      <c r="LJ232" s="5" t="str">
        <f t="shared" si="1673"/>
        <v>-</v>
      </c>
      <c r="LK232" s="5" t="str" cm="1">
        <f t="array" ref="LK232">INDEX(i.meatgrid,$Q232,LK$7)</f>
        <v>-</v>
      </c>
      <c r="LL232" s="5" t="str">
        <f t="shared" si="1673"/>
        <v>-</v>
      </c>
      <c r="LM232" s="5">
        <f t="shared" si="1674"/>
        <v>1</v>
      </c>
      <c r="LN232" s="9"/>
      <c r="LO232" s="19">
        <f t="shared" ca="1" si="1672"/>
        <v>70</v>
      </c>
      <c r="LP232" s="19">
        <f t="shared" ca="1" si="1675"/>
        <v>50</v>
      </c>
      <c r="LQ232" s="19">
        <f t="shared" ca="1" si="1675"/>
        <v>80</v>
      </c>
      <c r="LR232" s="19">
        <f t="shared" ca="1" si="1675"/>
        <v>50</v>
      </c>
      <c r="LS232" s="5" t="b" cm="1">
        <f t="array" ref="LS232">INDEX(i.meatgrid,$Q232,LS$7)</f>
        <v>0</v>
      </c>
      <c r="LT232" s="5" t="b" cm="1">
        <f t="array" ref="LT232">INDEX(i.meatgrid,$Q232,LT$7)</f>
        <v>0</v>
      </c>
      <c r="LU232" s="5" cm="1">
        <f t="array" ref="LU232">INDEX(i.meatgrid,$Q232,LU$7)</f>
        <v>40</v>
      </c>
      <c r="LV232" s="5" t="str" cm="1">
        <f t="array" ref="LV232">INDEX(i.meatgrid,$Q232,LV$7)</f>
        <v>-</v>
      </c>
      <c r="LW232" s="5">
        <f t="shared" si="1676"/>
        <v>1</v>
      </c>
      <c r="LX232" s="5">
        <f t="shared" si="1677"/>
        <v>1</v>
      </c>
      <c r="LY232" s="5" cm="1">
        <f t="array" ref="LY232">INDEX(i.meatgrid,$Q232,LY$7)</f>
        <v>1</v>
      </c>
      <c r="LZ232" s="5" cm="1">
        <f t="array" ref="LZ232">INDEX(i.meatgrid,$Q232,LZ$7)</f>
        <v>0</v>
      </c>
      <c r="MA232" s="5" cm="1">
        <f t="array" ref="MA232">INDEX(i.meatgrid,$Q232,MA$7)</f>
        <v>0</v>
      </c>
      <c r="MB232" s="5" cm="1">
        <f t="array" ref="MB232">INDEX(i.meatgrid,$Q232,MB$7)</f>
        <v>0</v>
      </c>
      <c r="MC232" s="5" cm="1">
        <f t="array" ref="MC232">INDEX(i.meatgrid,$Q232,MC$7)</f>
        <v>0</v>
      </c>
      <c r="MD232" s="5" cm="1">
        <f t="array" ref="MD232">INDEX(i.meatgrid,$Q232,MD$7)</f>
        <v>1</v>
      </c>
      <c r="ME232" s="5" cm="1">
        <f t="array" ref="ME232">INDEX(i.meatgrid,$Q232,ME$7)</f>
        <v>1</v>
      </c>
      <c r="MF232" s="5" cm="1">
        <f t="array" ref="MF232">INDEX(i.meatgrid,$Q232,MF$7)</f>
        <v>1</v>
      </c>
      <c r="MG232" s="5">
        <f t="shared" si="1678"/>
        <v>1</v>
      </c>
      <c r="MH232" s="9"/>
      <c r="MI232" s="19" t="b">
        <f t="shared" ca="1" si="1679"/>
        <v>0</v>
      </c>
      <c r="MJ232" s="19" t="b">
        <f t="shared" ca="1" si="1679"/>
        <v>0</v>
      </c>
      <c r="MK232" s="19">
        <f t="shared" ca="1" si="1679"/>
        <v>1</v>
      </c>
      <c r="ML232" s="19">
        <f t="shared" ca="1" si="1679"/>
        <v>0.75</v>
      </c>
      <c r="MM232" s="19">
        <f t="shared" ca="1" si="1679"/>
        <v>0.75</v>
      </c>
      <c r="MN232" s="19">
        <f t="shared" ca="1" si="1679"/>
        <v>0.8</v>
      </c>
      <c r="MO232" s="19">
        <f t="shared" ca="1" si="1679"/>
        <v>0.82499999999999996</v>
      </c>
      <c r="MP232" s="19">
        <f t="shared" ca="1" si="1679"/>
        <v>0.875</v>
      </c>
      <c r="MQ232" s="19">
        <f t="shared" ca="1" si="1679"/>
        <v>0.9</v>
      </c>
      <c r="MR232" s="19">
        <f t="shared" ca="1" si="1679"/>
        <v>1</v>
      </c>
      <c r="MS232" s="19">
        <f t="shared" ca="1" si="1679"/>
        <v>0.875</v>
      </c>
      <c r="MT232" s="19" t="b">
        <f t="shared" ca="1" si="1679"/>
        <v>1</v>
      </c>
      <c r="MU232" s="19">
        <f t="shared" ca="1" si="1679"/>
        <v>74.989999999999995</v>
      </c>
      <c r="MV232" s="19" t="str">
        <f t="shared" ca="1" si="1679"/>
        <v>-</v>
      </c>
      <c r="MW232" s="19" t="str">
        <f t="shared" ca="1" si="1679"/>
        <v>-</v>
      </c>
      <c r="MX232" s="19" t="str">
        <f t="shared" ca="1" si="1679"/>
        <v>-</v>
      </c>
      <c r="MY232" s="19" t="str">
        <f t="shared" ca="1" si="1694"/>
        <v>-</v>
      </c>
      <c r="MZ232" s="19" t="str">
        <f t="shared" ca="1" si="1694"/>
        <v>-</v>
      </c>
      <c r="NA232" s="19" t="str">
        <f t="shared" ca="1" si="1694"/>
        <v>-</v>
      </c>
      <c r="NB232" s="19" t="str">
        <f t="shared" ca="1" si="1694"/>
        <v>-</v>
      </c>
      <c r="NC232" s="19">
        <f t="shared" ca="1" si="1694"/>
        <v>36.99</v>
      </c>
      <c r="ND232" s="19">
        <f t="shared" ca="1" si="1694"/>
        <v>36.99</v>
      </c>
      <c r="NE232" s="19" t="str">
        <f t="shared" ca="1" si="1694"/>
        <v>-</v>
      </c>
      <c r="NF232" s="19" t="str">
        <f t="shared" ca="1" si="1694"/>
        <v>-</v>
      </c>
      <c r="NG232" s="19" t="str">
        <f t="shared" ca="1" si="1694"/>
        <v>-</v>
      </c>
      <c r="NH232" s="19" t="str">
        <f t="shared" ca="1" si="1694"/>
        <v>-</v>
      </c>
      <c r="NI232" s="19" t="str">
        <f t="shared" ca="1" si="1694"/>
        <v>-</v>
      </c>
      <c r="NJ232" s="19">
        <f t="shared" ca="1" si="1694"/>
        <v>49.99</v>
      </c>
      <c r="NK232" s="19">
        <f t="shared" ca="1" si="1694"/>
        <v>49.99</v>
      </c>
      <c r="NL232" s="19">
        <f t="shared" ca="1" si="1694"/>
        <v>49.99</v>
      </c>
      <c r="NM232" s="19">
        <f t="shared" ca="1" si="1694"/>
        <v>49.99</v>
      </c>
      <c r="NN232" s="19">
        <f t="shared" ca="1" si="1694"/>
        <v>49.99</v>
      </c>
      <c r="NO232" s="19">
        <f t="shared" ca="1" si="1691"/>
        <v>49.99</v>
      </c>
      <c r="NP232" s="19">
        <f t="shared" ca="1" si="1691"/>
        <v>49.99</v>
      </c>
      <c r="NQ232" s="19">
        <f t="shared" ca="1" si="1691"/>
        <v>49.99</v>
      </c>
      <c r="NR232" s="19">
        <f t="shared" ca="1" si="1692"/>
        <v>412.99</v>
      </c>
      <c r="NS232" s="19">
        <f t="shared" ca="1" si="1692"/>
        <v>412.99</v>
      </c>
      <c r="NT232" s="19" t="str">
        <f t="shared" ca="1" si="1692"/>
        <v>-</v>
      </c>
      <c r="NU232" s="19" t="str">
        <f t="shared" ca="1" si="1692"/>
        <v>-</v>
      </c>
      <c r="NV232" s="19" t="str">
        <f t="shared" ca="1" si="1692"/>
        <v>-</v>
      </c>
      <c r="NW232" s="19" t="str">
        <f t="shared" ca="1" si="1692"/>
        <v>-</v>
      </c>
      <c r="NX232" s="19" t="str">
        <f t="shared" ca="1" si="1692"/>
        <v>-</v>
      </c>
      <c r="NY232" s="19">
        <f t="shared" ca="1" si="1692"/>
        <v>6.8900000000000006</v>
      </c>
      <c r="NZ232" s="19">
        <f t="shared" ca="1" si="1692"/>
        <v>6.8900000000000006</v>
      </c>
      <c r="OA232" s="19">
        <f t="shared" ca="1" si="1692"/>
        <v>6.8900000000000006</v>
      </c>
      <c r="OB232" s="19">
        <f t="shared" ca="1" si="1692"/>
        <v>6.8900000000000006</v>
      </c>
      <c r="OC232" s="19">
        <f t="shared" ca="1" si="1692"/>
        <v>6.8900000000000006</v>
      </c>
      <c r="OD232" s="19">
        <f t="shared" ca="1" si="1692"/>
        <v>6.8900000000000006</v>
      </c>
      <c r="OE232" s="19">
        <f t="shared" ca="1" si="1692"/>
        <v>6.8900000000000006</v>
      </c>
      <c r="OF232" s="19">
        <f t="shared" ca="1" si="1692"/>
        <v>6.8900000000000006</v>
      </c>
      <c r="OG232" s="19">
        <f t="shared" ca="1" si="1692"/>
        <v>346.99</v>
      </c>
      <c r="OH232" s="19">
        <f t="shared" ca="1" si="1693"/>
        <v>346.99</v>
      </c>
      <c r="OI232" s="19" t="str">
        <f t="shared" ca="1" si="1693"/>
        <v>-</v>
      </c>
      <c r="OJ232" s="19" t="str">
        <f t="shared" ca="1" si="1693"/>
        <v>-</v>
      </c>
      <c r="OK232" s="19" t="str">
        <f t="shared" ca="1" si="1693"/>
        <v>-</v>
      </c>
      <c r="OL232" s="19" t="str">
        <f t="shared" ca="1" si="1693"/>
        <v>-</v>
      </c>
      <c r="OM232" s="19" t="str">
        <f t="shared" ca="1" si="1693"/>
        <v>-</v>
      </c>
      <c r="ON232" s="19">
        <f t="shared" ca="1" si="1693"/>
        <v>0</v>
      </c>
      <c r="OO232" s="24">
        <v>0</v>
      </c>
    </row>
    <row r="233" spans="1:405" outlineLevel="1">
      <c r="A233" s="21">
        <f t="shared" si="158"/>
        <v>228</v>
      </c>
      <c r="B233" s="21">
        <f t="shared" ref="B233:B235" si="1703">$A$24</f>
        <v>19</v>
      </c>
      <c r="C233">
        <v>112</v>
      </c>
      <c r="D233" s="144" t="str">
        <f t="shared" ca="1" si="1626"/>
        <v>GSM</v>
      </c>
      <c r="E233" t="b">
        <v>0</v>
      </c>
      <c r="F233" t="b">
        <v>0</v>
      </c>
      <c r="G233" t="b">
        <f t="shared" ref="G233:G235" si="1704">E233</f>
        <v>0</v>
      </c>
      <c r="H233" s="237">
        <f t="shared" ref="H233:Q235" ca="1" si="1705">OFFSET(H233,-1,0)</f>
        <v>2</v>
      </c>
      <c r="I233" s="237">
        <f t="shared" ca="1" si="1705"/>
        <v>1</v>
      </c>
      <c r="J233" s="237" t="str">
        <f t="shared" ca="1" si="1705"/>
        <v/>
      </c>
      <c r="K233" s="237">
        <f t="shared" ca="1" si="1705"/>
        <v>2</v>
      </c>
      <c r="L233" s="237">
        <f t="shared" ca="1" si="1705"/>
        <v>2</v>
      </c>
      <c r="M233" s="237">
        <f t="shared" ca="1" si="1705"/>
        <v>2</v>
      </c>
      <c r="N233" s="237">
        <f t="shared" ca="1" si="1705"/>
        <v>3</v>
      </c>
      <c r="O233" s="237">
        <f t="shared" ca="1" si="1705"/>
        <v>1</v>
      </c>
      <c r="P233" s="237">
        <f t="shared" ca="1" si="1705"/>
        <v>1</v>
      </c>
      <c r="Q233" s="237">
        <f t="shared" ca="1" si="1705"/>
        <v>4</v>
      </c>
      <c r="R233" s="29">
        <v>1</v>
      </c>
      <c r="S233" s="29">
        <v>1</v>
      </c>
      <c r="T233" s="29">
        <v>1</v>
      </c>
      <c r="U233" s="218"/>
      <c r="V233" s="218"/>
      <c r="W233" s="182">
        <f t="array" ref="W233">MAX(W$22,MOD(W227+1*AND(R233:$V233=R$22:$V$22),W$23+1))</f>
        <v>0</v>
      </c>
      <c r="X233" s="218"/>
      <c r="Y233" s="218"/>
      <c r="Z233" s="218"/>
      <c r="AA233" s="218"/>
      <c r="AB233" s="218"/>
      <c r="AC233" s="218"/>
      <c r="AD233" s="218"/>
      <c r="AE233" s="218"/>
      <c r="AF233" s="144">
        <f ca="1">INDEX(CHOOSE($N233,DataAutumn!i.AdultDrys,DataWinter!i.AdultDrys,DataSpring!i.AdultDrys),1,$M233)</f>
        <v>3</v>
      </c>
      <c r="AG233" s="5">
        <f t="shared" ca="1" si="1627"/>
        <v>2</v>
      </c>
      <c r="AH233" s="5">
        <f t="shared" ca="1" si="1627"/>
        <v>0</v>
      </c>
      <c r="AI233" s="5">
        <f t="shared" ca="1" si="1628"/>
        <v>1</v>
      </c>
      <c r="AJ233" s="218"/>
      <c r="AK233" s="218"/>
      <c r="AL233" s="366" t="str">
        <f ca="1">TEXT(LEFT(OFFSET(AL233,-1,0),5)+1,"00000")&amp;MID(OFFSET(AL233,-1,0),6,FIND(" ",OFFSET(AL233,-1,0),7)-5)
&amp; $D233           &amp; " Day"&amp;INDEX(i.DOY,$N233,1)              &amp; IF($IG233=0," FWM","")&amp;IF($IG233=1," MWM","")&amp;IF($IG233=5," Mat","")&amp;IF($IH233=TRUE,"&amp;BBT","    ")
&amp;INDEX(DataMaster!$B$98:$B$104,$Q233,0)    &amp;IF(JL233," SR"&amp;JM233,"")&amp; " WP"&amp;TEXT($LW233*100,"000p")           &amp; " MP"&amp;TEXT($LX233*100,"000p")           &amp; " GP"&amp;TEXT($MG233*100,"000p")
&amp; " (F"&amp;3+COUNTIF($CV233:$CY233,TRUE)&amp;3&amp;"N"&amp;$DM233&amp;$DN233&amp;")"</f>
        <v>00014 DSP_export_lw GSM Day204 MWM    Prime WP100p MP100p GP100p (F33N11)</v>
      </c>
      <c r="AM233" s="9" t="str">
        <f ca="1">IF(COUNTIF(AL$5:AL233,AL233)=1,"-","Dup")</f>
        <v>-</v>
      </c>
      <c r="AN233" s="9"/>
      <c r="AO233" s="12" t="b">
        <v>1</v>
      </c>
      <c r="AP233" s="12" t="b">
        <v>1</v>
      </c>
      <c r="AQ233" s="12" t="b">
        <v>1</v>
      </c>
      <c r="AR233" s="12" t="b">
        <v>1</v>
      </c>
      <c r="AS233" s="12" t="b">
        <v>1</v>
      </c>
      <c r="AT233" s="12" t="b">
        <v>1</v>
      </c>
      <c r="AU233" s="12" t="b">
        <v>1</v>
      </c>
      <c r="AV233" s="12" t="b">
        <v>1</v>
      </c>
      <c r="AW233" s="9"/>
      <c r="AX233" s="5" t="b">
        <f t="shared" ca="1" si="1629"/>
        <v>0</v>
      </c>
      <c r="AY233" s="5" t="str">
        <f t="shared" ca="1" si="1629"/>
        <v>-</v>
      </c>
      <c r="AZ233" s="5" t="b">
        <f t="shared" ca="1" si="1629"/>
        <v>0</v>
      </c>
      <c r="BA233" s="5" t="b">
        <f t="shared" ca="1" si="1629"/>
        <v>1</v>
      </c>
      <c r="BB233" s="5" t="b">
        <f t="shared" ca="1" si="1629"/>
        <v>1</v>
      </c>
      <c r="BC233" s="144">
        <f t="shared" ca="1" si="1629"/>
        <v>0</v>
      </c>
      <c r="BD233" s="19" t="b">
        <f t="shared" ca="1" si="1630"/>
        <v>1</v>
      </c>
      <c r="BE233" s="9"/>
      <c r="BF233" s="5" t="str">
        <f t="shared" ca="1" si="1631"/>
        <v>-</v>
      </c>
      <c r="BG233" s="19" t="str">
        <f t="shared" ca="1" si="1632"/>
        <v>-</v>
      </c>
      <c r="BH233" s="19" t="str">
        <f t="shared" ca="1" si="1632"/>
        <v>-</v>
      </c>
      <c r="BI233" s="19" t="str">
        <f t="shared" ca="1" si="1632"/>
        <v>-</v>
      </c>
      <c r="BJ233" s="5" t="str">
        <f t="shared" ca="1" si="1633"/>
        <v>-</v>
      </c>
      <c r="BK233" s="19" t="str">
        <f t="shared" ca="1" si="1634"/>
        <v>-</v>
      </c>
      <c r="BL233" s="5" t="str">
        <f t="shared" ca="1" si="1635"/>
        <v>-</v>
      </c>
      <c r="BM233" s="19" t="str">
        <f t="shared" ca="1" si="1636"/>
        <v>-</v>
      </c>
      <c r="BN233" s="19" t="str">
        <f t="shared" ca="1" si="1636"/>
        <v>-</v>
      </c>
      <c r="BO233" s="19" t="str">
        <f t="shared" ca="1" si="1636"/>
        <v>-</v>
      </c>
      <c r="BP233" s="5" t="str">
        <f t="shared" ca="1" si="1637"/>
        <v>-</v>
      </c>
      <c r="BQ233" s="9"/>
      <c r="BR233" s="5" t="b">
        <f t="shared" ca="1" si="1638"/>
        <v>0</v>
      </c>
      <c r="BS233" s="5" t="str">
        <f t="shared" ca="1" si="1639"/>
        <v>-</v>
      </c>
      <c r="BT233" s="5" t="str">
        <f t="shared" ca="1" si="1640"/>
        <v>-</v>
      </c>
      <c r="BU233" s="5" t="str">
        <f t="shared" ca="1" si="1640"/>
        <v>-</v>
      </c>
      <c r="BV233" s="5" t="str">
        <f t="shared" ca="1" si="1640"/>
        <v>-</v>
      </c>
      <c r="BW233" s="5" t="str">
        <f t="shared" ca="1" si="1640"/>
        <v>-</v>
      </c>
      <c r="BX233" s="5" t="str">
        <f t="shared" ca="1" si="1640"/>
        <v>-</v>
      </c>
      <c r="BY233" s="5" t="str">
        <f t="shared" ca="1" si="1640"/>
        <v>-</v>
      </c>
      <c r="BZ233" s="5" t="str">
        <f t="shared" ca="1" si="1640"/>
        <v>-</v>
      </c>
      <c r="CA233" s="5" t="str">
        <f t="shared" ca="1" si="1640"/>
        <v>-</v>
      </c>
      <c r="CB233" s="9"/>
      <c r="CC233" s="237" t="b">
        <f t="shared" ref="CC233:CE235" ca="1" si="1706">OFFSET(CC233,-1,0)</f>
        <v>1</v>
      </c>
      <c r="CD233" s="237" t="b">
        <f t="shared" ca="1" si="1706"/>
        <v>1</v>
      </c>
      <c r="CE233" s="237" t="b">
        <f t="shared" ca="1" si="1706"/>
        <v>1</v>
      </c>
      <c r="CF233" s="12">
        <v>2232105</v>
      </c>
      <c r="CG233" s="144" t="b">
        <f t="shared" ref="CG233:CG235" ca="1" si="1707">NOT(CE233)</f>
        <v>0</v>
      </c>
      <c r="CH233" s="12" t="s">
        <v>34</v>
      </c>
      <c r="CI233" s="19" t="str">
        <f t="shared" ca="1" si="1641"/>
        <v>-</v>
      </c>
      <c r="CJ233" s="19" t="str">
        <f t="shared" ca="1" si="1641"/>
        <v>-</v>
      </c>
      <c r="CK233" s="19" t="str">
        <f t="shared" ca="1" si="1641"/>
        <v>-</v>
      </c>
      <c r="CL233" s="19">
        <f t="shared" ca="1" si="1641"/>
        <v>1</v>
      </c>
      <c r="CM233" s="19">
        <f t="shared" ca="1" si="1641"/>
        <v>1</v>
      </c>
      <c r="CN233" s="9"/>
      <c r="CO233" s="444">
        <f t="shared" ca="1" si="1642"/>
        <v>652</v>
      </c>
      <c r="CP233" s="444">
        <f t="shared" ca="1" si="1642"/>
        <v>686</v>
      </c>
      <c r="CQ233" s="444">
        <f t="shared" ca="1" si="1642"/>
        <v>721</v>
      </c>
      <c r="CR233" s="152">
        <f t="shared" ca="1" si="1643"/>
        <v>378</v>
      </c>
      <c r="CS233" s="152">
        <f t="shared" ca="1" si="1643"/>
        <v>413</v>
      </c>
      <c r="CT233" s="152">
        <f t="shared" ca="1" si="1643"/>
        <v>448</v>
      </c>
      <c r="CU233" s="19" t="str">
        <f t="shared" ca="1" si="1644"/>
        <v>-</v>
      </c>
      <c r="CV233" s="19" t="str">
        <f t="shared" ca="1" si="1644"/>
        <v>-</v>
      </c>
      <c r="CW233" s="19" t="str">
        <f t="shared" ca="1" si="1644"/>
        <v>-</v>
      </c>
      <c r="CX233" s="19" t="str">
        <f t="shared" ca="1" si="1644"/>
        <v>-</v>
      </c>
      <c r="CY233" s="19" t="str">
        <f t="shared" ca="1" si="1644"/>
        <v>-</v>
      </c>
      <c r="CZ233" s="19" t="b">
        <f t="shared" ca="1" si="1644"/>
        <v>1</v>
      </c>
      <c r="DA233" s="19">
        <f t="shared" ca="1" si="1644"/>
        <v>0</v>
      </c>
      <c r="DB233" s="19">
        <f t="shared" ca="1" si="1644"/>
        <v>0</v>
      </c>
      <c r="DC233" s="19">
        <f t="shared" ca="1" si="1644"/>
        <v>0</v>
      </c>
      <c r="DD233" s="19">
        <f t="shared" ca="1" si="1644"/>
        <v>0</v>
      </c>
      <c r="DE233" s="19">
        <f t="shared" ca="1" si="1644"/>
        <v>0</v>
      </c>
      <c r="DF233" s="19">
        <f t="shared" ca="1" si="1644"/>
        <v>0</v>
      </c>
      <c r="DG233" s="19">
        <f t="shared" ca="1" si="1644"/>
        <v>0</v>
      </c>
      <c r="DH233" s="19">
        <f t="shared" ca="1" si="1644"/>
        <v>0</v>
      </c>
      <c r="DI233" s="19">
        <f t="shared" ca="1" si="1644"/>
        <v>0</v>
      </c>
      <c r="DJ233" s="19">
        <f t="shared" ca="1" si="1644"/>
        <v>0</v>
      </c>
      <c r="DK233" s="19">
        <f t="shared" ref="DK233:ED243" ca="1" si="1708">OFFSET(DK$5,$B233,0)</f>
        <v>0</v>
      </c>
      <c r="DL233" s="19">
        <f t="shared" ca="1" si="1708"/>
        <v>0</v>
      </c>
      <c r="DM233" s="19">
        <f t="shared" ca="1" si="1708"/>
        <v>1</v>
      </c>
      <c r="DN233" s="19">
        <f t="shared" ca="1" si="1708"/>
        <v>1</v>
      </c>
      <c r="DO233" s="19">
        <f t="shared" ca="1" si="1708"/>
        <v>0</v>
      </c>
      <c r="DP233" s="19" t="str">
        <f t="shared" ca="1" si="1708"/>
        <v>-</v>
      </c>
      <c r="DQ233" s="19" t="str">
        <f t="shared" ca="1" si="1708"/>
        <v>-</v>
      </c>
      <c r="DR233" s="19" t="str">
        <f t="shared" ca="1" si="1708"/>
        <v>-</v>
      </c>
      <c r="DS233" s="19" t="str">
        <f t="shared" ca="1" si="1708"/>
        <v>-</v>
      </c>
      <c r="DT233" s="19" t="str">
        <f t="shared" ca="1" si="1708"/>
        <v>-</v>
      </c>
      <c r="DU233" s="19">
        <f t="shared" ca="1" si="1708"/>
        <v>0</v>
      </c>
      <c r="DV233" s="19" t="str">
        <f t="shared" ca="1" si="1708"/>
        <v>-</v>
      </c>
      <c r="DW233" s="19" t="str">
        <f t="shared" ca="1" si="1708"/>
        <v>-</v>
      </c>
      <c r="DX233" s="19" t="str">
        <f t="shared" ca="1" si="1708"/>
        <v>-</v>
      </c>
      <c r="DY233" s="19" t="str">
        <f t="shared" ca="1" si="1708"/>
        <v>-</v>
      </c>
      <c r="DZ233" s="19" t="str">
        <f t="shared" ca="1" si="1708"/>
        <v>-</v>
      </c>
      <c r="EA233" s="19" t="str">
        <f t="shared" ca="1" si="1708"/>
        <v>-</v>
      </c>
      <c r="EB233" s="19" t="str">
        <f t="shared" ca="1" si="1708"/>
        <v>-</v>
      </c>
      <c r="EC233" s="19" t="str">
        <f t="shared" ca="1" si="1708"/>
        <v>-</v>
      </c>
      <c r="ED233" s="19">
        <f t="shared" ca="1" si="1708"/>
        <v>0</v>
      </c>
      <c r="EE233" s="444">
        <f t="shared" ca="1" si="1646"/>
        <v>0</v>
      </c>
      <c r="EF233" s="444">
        <f t="shared" ca="1" si="1646"/>
        <v>0</v>
      </c>
      <c r="EG233" s="124">
        <f t="shared" ca="1" si="1647"/>
        <v>0</v>
      </c>
      <c r="EH233" s="124">
        <f t="shared" ca="1" si="1647"/>
        <v>0</v>
      </c>
      <c r="EI233" s="124">
        <f t="shared" ca="1" si="1647"/>
        <v>0</v>
      </c>
      <c r="EJ233" s="124">
        <f t="shared" ca="1" si="1647"/>
        <v>0</v>
      </c>
      <c r="EK233" s="124">
        <f t="shared" ca="1" si="1647"/>
        <v>0</v>
      </c>
      <c r="EL233" s="124">
        <f t="shared" ca="1" si="1647"/>
        <v>0</v>
      </c>
      <c r="EM233" s="124">
        <f t="shared" ca="1" si="1647"/>
        <v>0</v>
      </c>
      <c r="EN233" s="124">
        <f t="shared" ca="1" si="1647"/>
        <v>0</v>
      </c>
      <c r="EO233" s="124">
        <f t="shared" ca="1" si="1647"/>
        <v>0</v>
      </c>
      <c r="EP233" s="124">
        <f t="shared" ca="1" si="1647"/>
        <v>0</v>
      </c>
      <c r="EQ233" s="124">
        <f t="shared" ca="1" si="1647"/>
        <v>0</v>
      </c>
      <c r="ER233" s="124">
        <f t="shared" ca="1" si="1647"/>
        <v>0</v>
      </c>
      <c r="ES233" s="124">
        <f t="shared" ca="1" si="1647"/>
        <v>0</v>
      </c>
      <c r="ET233" s="124">
        <f t="shared" ca="1" si="1647"/>
        <v>0</v>
      </c>
      <c r="EU233" s="124">
        <f t="shared" ca="1" si="1647"/>
        <v>0</v>
      </c>
      <c r="EV233" s="124">
        <f t="shared" ca="1" si="1647"/>
        <v>0</v>
      </c>
      <c r="EW233" s="124">
        <f t="shared" ca="1" si="1648"/>
        <v>0</v>
      </c>
      <c r="EX233" s="124">
        <f t="shared" ca="1" si="1648"/>
        <v>0</v>
      </c>
      <c r="EY233" s="554">
        <f t="shared" ca="1" si="1649"/>
        <v>0</v>
      </c>
      <c r="EZ233" s="554">
        <f t="shared" ca="1" si="1649"/>
        <v>0</v>
      </c>
      <c r="FA233" s="554">
        <f t="shared" ca="1" si="1649"/>
        <v>0</v>
      </c>
      <c r="FB233" s="125">
        <f t="shared" ca="1" si="1649"/>
        <v>0</v>
      </c>
      <c r="FC233" s="125">
        <f t="shared" ca="1" si="1649"/>
        <v>0</v>
      </c>
      <c r="FD233" s="125">
        <f t="shared" ca="1" si="1649"/>
        <v>0</v>
      </c>
      <c r="FE233" s="125">
        <f t="shared" ca="1" si="1649"/>
        <v>0</v>
      </c>
      <c r="FF233" s="125">
        <f t="shared" ca="1" si="1649"/>
        <v>0</v>
      </c>
      <c r="FG233" s="125">
        <f t="shared" ca="1" si="1649"/>
        <v>0</v>
      </c>
      <c r="FH233" s="125">
        <f t="shared" ca="1" si="1649"/>
        <v>0</v>
      </c>
      <c r="FI233" s="125">
        <f t="shared" ca="1" si="1649"/>
        <v>0</v>
      </c>
      <c r="FJ233" s="125">
        <f t="shared" ca="1" si="1649"/>
        <v>0</v>
      </c>
      <c r="FK233" s="125">
        <f t="shared" ca="1" si="1649"/>
        <v>0</v>
      </c>
      <c r="FL233" s="125">
        <f t="shared" ca="1" si="1649"/>
        <v>0</v>
      </c>
      <c r="FM233" s="125">
        <f t="shared" ca="1" si="1649"/>
        <v>0</v>
      </c>
      <c r="FN233" s="125">
        <f t="shared" ca="1" si="1649"/>
        <v>0</v>
      </c>
      <c r="FO233" s="124">
        <f t="shared" ca="1" si="1650"/>
        <v>0</v>
      </c>
      <c r="FP233" s="124">
        <f t="shared" ca="1" si="1650"/>
        <v>0</v>
      </c>
      <c r="FQ233" s="124">
        <f t="shared" ca="1" si="1650"/>
        <v>0</v>
      </c>
      <c r="FR233" s="124">
        <f t="shared" ca="1" si="1650"/>
        <v>0</v>
      </c>
      <c r="FS233" s="124">
        <f t="shared" ca="1" si="1650"/>
        <v>0</v>
      </c>
      <c r="FT233" s="124">
        <f t="shared" ca="1" si="1650"/>
        <v>0</v>
      </c>
      <c r="FU233" s="124">
        <f t="shared" ca="1" si="1650"/>
        <v>0</v>
      </c>
      <c r="FV233" s="124">
        <f t="shared" ca="1" si="1650"/>
        <v>0</v>
      </c>
      <c r="FW233" s="124">
        <f t="shared" ca="1" si="1650"/>
        <v>0</v>
      </c>
      <c r="FX233" s="124">
        <f t="shared" ca="1" si="1650"/>
        <v>0</v>
      </c>
      <c r="FY233" s="124">
        <f t="shared" ca="1" si="1650"/>
        <v>0</v>
      </c>
      <c r="FZ233" s="124">
        <f t="shared" ca="1" si="1650"/>
        <v>0</v>
      </c>
      <c r="GA233" s="124">
        <f t="shared" ca="1" si="1650"/>
        <v>0</v>
      </c>
      <c r="GB233" s="124">
        <f t="shared" ca="1" si="1650"/>
        <v>0</v>
      </c>
      <c r="GC233" s="124">
        <f t="shared" ca="1" si="1650"/>
        <v>0</v>
      </c>
      <c r="GD233" s="124">
        <f t="shared" ca="1" si="1650"/>
        <v>0</v>
      </c>
      <c r="GE233" s="124">
        <f t="shared" ca="1" si="1651"/>
        <v>0</v>
      </c>
      <c r="GF233" s="124">
        <f t="shared" ca="1" si="1651"/>
        <v>0</v>
      </c>
      <c r="GG233" s="554">
        <f t="shared" ca="1" si="1652"/>
        <v>0</v>
      </c>
      <c r="GH233" s="554">
        <f t="shared" ca="1" si="1652"/>
        <v>0</v>
      </c>
      <c r="GI233" s="554">
        <f t="shared" ca="1" si="1652"/>
        <v>0</v>
      </c>
      <c r="GJ233" s="125">
        <f t="shared" ca="1" si="1653"/>
        <v>0</v>
      </c>
      <c r="GK233" s="125">
        <f t="shared" ca="1" si="1653"/>
        <v>0</v>
      </c>
      <c r="GL233" s="125">
        <f t="shared" ca="1" si="1653"/>
        <v>0</v>
      </c>
      <c r="GM233" s="125">
        <f t="shared" ca="1" si="1653"/>
        <v>0</v>
      </c>
      <c r="GN233" s="125">
        <f t="shared" ca="1" si="1653"/>
        <v>0</v>
      </c>
      <c r="GO233" s="125">
        <f t="shared" ca="1" si="1653"/>
        <v>0</v>
      </c>
      <c r="GP233" s="125">
        <f t="shared" ca="1" si="1653"/>
        <v>0</v>
      </c>
      <c r="GQ233" s="125">
        <f t="shared" ca="1" si="1653"/>
        <v>0</v>
      </c>
      <c r="GR233" s="125">
        <f t="shared" ca="1" si="1653"/>
        <v>0</v>
      </c>
      <c r="GS233" s="125">
        <f t="shared" ca="1" si="1653"/>
        <v>0</v>
      </c>
      <c r="GT233" s="125">
        <f t="shared" ca="1" si="1653"/>
        <v>0</v>
      </c>
      <c r="GU233" s="125">
        <f t="shared" ca="1" si="1653"/>
        <v>0</v>
      </c>
      <c r="GV233" s="125">
        <f t="shared" ca="1" si="1653"/>
        <v>0</v>
      </c>
      <c r="GW233" s="124">
        <f t="shared" ca="1" si="1654"/>
        <v>0</v>
      </c>
      <c r="GX233" s="124">
        <f t="shared" ca="1" si="1654"/>
        <v>0</v>
      </c>
      <c r="GY233" s="124">
        <f t="shared" ca="1" si="1654"/>
        <v>0</v>
      </c>
      <c r="GZ233" s="124">
        <f t="shared" ca="1" si="1654"/>
        <v>0</v>
      </c>
      <c r="HA233" s="124">
        <f t="shared" ca="1" si="1654"/>
        <v>0</v>
      </c>
      <c r="HB233" s="124">
        <f t="shared" ca="1" si="1654"/>
        <v>0</v>
      </c>
      <c r="HC233" s="124">
        <f t="shared" ca="1" si="1654"/>
        <v>0</v>
      </c>
      <c r="HD233" s="124">
        <f t="shared" ca="1" si="1654"/>
        <v>0</v>
      </c>
      <c r="HE233" s="124">
        <f t="shared" ca="1" si="1654"/>
        <v>0</v>
      </c>
      <c r="HF233" s="124">
        <f t="shared" ca="1" si="1654"/>
        <v>0</v>
      </c>
      <c r="HG233" s="124">
        <f t="shared" ca="1" si="1654"/>
        <v>0</v>
      </c>
      <c r="HH233" s="124">
        <f t="shared" ca="1" si="1654"/>
        <v>0</v>
      </c>
      <c r="HI233" s="124">
        <f t="shared" ca="1" si="1654"/>
        <v>0</v>
      </c>
      <c r="HJ233" s="124">
        <f t="shared" ca="1" si="1654"/>
        <v>0</v>
      </c>
      <c r="HK233" s="124">
        <f t="shared" ca="1" si="1654"/>
        <v>0</v>
      </c>
      <c r="HL233" s="124">
        <f t="shared" ca="1" si="1654"/>
        <v>0</v>
      </c>
      <c r="HM233" s="124">
        <f t="shared" ca="1" si="1655"/>
        <v>0</v>
      </c>
      <c r="HN233" s="124">
        <f t="shared" ca="1" si="1655"/>
        <v>0</v>
      </c>
      <c r="HO233" s="554">
        <f t="shared" ca="1" si="1656"/>
        <v>0</v>
      </c>
      <c r="HP233" s="554">
        <f t="shared" ca="1" si="1656"/>
        <v>0</v>
      </c>
      <c r="HQ233" s="554">
        <f t="shared" ca="1" si="1656"/>
        <v>0</v>
      </c>
      <c r="HR233" s="125">
        <f t="shared" ca="1" si="1657"/>
        <v>0</v>
      </c>
      <c r="HS233" s="125">
        <f t="shared" ca="1" si="1657"/>
        <v>0</v>
      </c>
      <c r="HT233" s="125">
        <f t="shared" ca="1" si="1657"/>
        <v>0</v>
      </c>
      <c r="HU233" s="125">
        <f t="shared" ca="1" si="1657"/>
        <v>0</v>
      </c>
      <c r="HV233" s="125">
        <f t="shared" ca="1" si="1657"/>
        <v>0</v>
      </c>
      <c r="HW233" s="125">
        <f t="shared" ca="1" si="1657"/>
        <v>0</v>
      </c>
      <c r="HX233" s="125">
        <f t="shared" ca="1" si="1657"/>
        <v>0</v>
      </c>
      <c r="HY233" s="125">
        <f t="shared" ca="1" si="1657"/>
        <v>0</v>
      </c>
      <c r="HZ233" s="125">
        <f t="shared" ca="1" si="1657"/>
        <v>0</v>
      </c>
      <c r="IA233" s="125">
        <f t="shared" ca="1" si="1657"/>
        <v>0</v>
      </c>
      <c r="IB233" s="125">
        <f t="shared" ca="1" si="1657"/>
        <v>0</v>
      </c>
      <c r="IC233" s="125">
        <f t="shared" ca="1" si="1657"/>
        <v>0</v>
      </c>
      <c r="ID233" s="125">
        <f t="shared" ca="1" si="1657"/>
        <v>0</v>
      </c>
      <c r="IE233" s="5">
        <f t="shared" ca="1" si="1658"/>
        <v>67</v>
      </c>
      <c r="IF233" s="9"/>
      <c r="IG233" s="5">
        <f t="shared" ca="1" si="1659"/>
        <v>1</v>
      </c>
      <c r="IH233" s="5" t="b">
        <f t="shared" ca="1" si="1659"/>
        <v>0</v>
      </c>
      <c r="II233" s="19">
        <f t="shared" ca="1" si="1660"/>
        <v>0</v>
      </c>
      <c r="IJ233" s="5">
        <f t="shared" ca="1" si="1659"/>
        <v>55</v>
      </c>
      <c r="IK233" s="5" cm="1">
        <f t="array" ref="IK233">INDEX(i.pi_yatf,$X233+1,IK$7)</f>
        <v>1</v>
      </c>
      <c r="IL233" s="19">
        <f t="shared" ca="1" si="1701"/>
        <v>0</v>
      </c>
      <c r="IM233" s="19">
        <f t="shared" ca="1" si="1701"/>
        <v>0</v>
      </c>
      <c r="IN233" s="19">
        <f t="shared" ca="1" si="1701"/>
        <v>0</v>
      </c>
      <c r="IO233" s="19">
        <f t="shared" ca="1" si="1701"/>
        <v>0</v>
      </c>
      <c r="IP233" s="19">
        <f t="shared" ca="1" si="1701"/>
        <v>0</v>
      </c>
      <c r="IQ233" s="19">
        <f t="shared" ca="1" si="1701"/>
        <v>0</v>
      </c>
      <c r="IR233" s="19">
        <f t="shared" ca="1" si="1701"/>
        <v>0</v>
      </c>
      <c r="IS233" s="19">
        <f t="shared" ca="1" si="1701"/>
        <v>0</v>
      </c>
      <c r="IT233" s="19">
        <f t="shared" ca="1" si="1701"/>
        <v>0</v>
      </c>
      <c r="IU233" s="19">
        <f t="shared" ca="1" si="1701"/>
        <v>0</v>
      </c>
      <c r="IV233" s="19">
        <f t="shared" ca="1" si="1701"/>
        <v>0</v>
      </c>
      <c r="IW233" s="19">
        <f t="shared" ca="1" si="1701"/>
        <v>0</v>
      </c>
      <c r="IX233" s="19">
        <f t="shared" ca="1" si="1701"/>
        <v>0</v>
      </c>
      <c r="IY233" s="19">
        <f t="shared" ca="1" si="1701"/>
        <v>0</v>
      </c>
      <c r="IZ233" s="19">
        <f t="shared" ca="1" si="1701"/>
        <v>0</v>
      </c>
      <c r="JA233" s="19">
        <f t="shared" ca="1" si="1701"/>
        <v>0</v>
      </c>
      <c r="JB233" s="19">
        <f t="shared" ca="1" si="1701"/>
        <v>0</v>
      </c>
      <c r="JC233" s="19">
        <f t="shared" ca="1" si="1701"/>
        <v>0</v>
      </c>
      <c r="JD233" s="19">
        <f t="shared" ca="1" si="1701"/>
        <v>0</v>
      </c>
      <c r="JE233" s="19">
        <f t="shared" ca="1" si="1701"/>
        <v>0</v>
      </c>
      <c r="JF233" s="19">
        <f t="shared" ca="1" si="1701"/>
        <v>0</v>
      </c>
      <c r="JG233" s="19">
        <f t="shared" ca="1" si="1701"/>
        <v>1</v>
      </c>
      <c r="JH233" s="19">
        <f t="shared" ca="1" si="1701"/>
        <v>0</v>
      </c>
      <c r="JI233" s="19">
        <f t="shared" ca="1" si="1701"/>
        <v>1</v>
      </c>
      <c r="JJ233" s="9"/>
      <c r="JK233" s="5" t="b">
        <f t="shared" ca="1" si="1662"/>
        <v>0</v>
      </c>
      <c r="JL233" s="477" t="b">
        <v>0</v>
      </c>
      <c r="JM233" s="477">
        <v>12</v>
      </c>
      <c r="JN233" s="5" t="b">
        <f t="shared" ca="1" si="1663"/>
        <v>0</v>
      </c>
      <c r="JO233" s="5" t="b">
        <f t="shared" ca="1" si="1663"/>
        <v>0</v>
      </c>
      <c r="JP233" s="5" t="b">
        <f t="shared" ca="1" si="1663"/>
        <v>1</v>
      </c>
      <c r="JQ233" s="144">
        <f t="shared" ca="1" si="1664"/>
        <v>1</v>
      </c>
      <c r="JR233" s="144">
        <f t="shared" ca="1" si="1664"/>
        <v>1</v>
      </c>
      <c r="JS233" s="5" t="b">
        <f t="shared" ca="1" si="1665"/>
        <v>0</v>
      </c>
      <c r="JT233" s="5" t="b">
        <f t="shared" ca="1" si="1665"/>
        <v>1</v>
      </c>
      <c r="JU233" s="5" t="b">
        <f t="shared" ca="1" si="1665"/>
        <v>1</v>
      </c>
      <c r="JV233" s="5" t="b">
        <f t="shared" ca="1" si="1665"/>
        <v>0</v>
      </c>
      <c r="JW233" s="5">
        <f t="shared" ca="1" si="1666"/>
        <v>1</v>
      </c>
      <c r="JX233" s="5">
        <f t="shared" ca="1" si="1666"/>
        <v>0</v>
      </c>
      <c r="JY233" s="5" t="b">
        <f t="shared" ca="1" si="1667"/>
        <v>0</v>
      </c>
      <c r="JZ233" s="5" t="str" cm="1">
        <f t="array" aca="1" ref="JZ233" ca="1">IF(OR(KA233:KH233&lt;&gt;"-"),TRUE,"-")</f>
        <v>-</v>
      </c>
      <c r="KA233" s="19" t="str">
        <f t="shared" ca="1" si="1668"/>
        <v>-</v>
      </c>
      <c r="KB233" s="19" t="str">
        <f t="shared" ca="1" si="1668"/>
        <v>-</v>
      </c>
      <c r="KC233" s="19" t="str">
        <f t="shared" ca="1" si="1668"/>
        <v>-</v>
      </c>
      <c r="KD233" s="19" t="str">
        <f t="shared" ca="1" si="1668"/>
        <v>-</v>
      </c>
      <c r="KE233" s="19" t="str">
        <f t="shared" ca="1" si="1668"/>
        <v>-</v>
      </c>
      <c r="KF233" s="19" t="str">
        <f t="shared" ca="1" si="1668"/>
        <v>-</v>
      </c>
      <c r="KG233" s="19" t="str">
        <f t="shared" ca="1" si="1668"/>
        <v>-</v>
      </c>
      <c r="KH233" s="19" t="str">
        <f t="shared" ca="1" si="1668"/>
        <v>-</v>
      </c>
      <c r="KI233" s="5" t="b">
        <f t="array" aca="1" ref="KI233" ca="1">IF(OR(KJ233:KP233&lt;&gt;"-"),TRUE,"-")</f>
        <v>1</v>
      </c>
      <c r="KJ233" s="19">
        <f t="shared" ca="1" si="1669"/>
        <v>0</v>
      </c>
      <c r="KK233" s="19" t="str">
        <f t="shared" ca="1" si="1669"/>
        <v>-</v>
      </c>
      <c r="KL233" s="19">
        <f t="shared" ca="1" si="1669"/>
        <v>999999</v>
      </c>
      <c r="KM233" s="19">
        <f t="shared" ca="1" si="1669"/>
        <v>999999</v>
      </c>
      <c r="KN233" s="19">
        <f t="shared" ca="1" si="1669"/>
        <v>999999</v>
      </c>
      <c r="KO233" s="19">
        <f t="shared" ca="1" si="1669"/>
        <v>999999</v>
      </c>
      <c r="KP233" s="19">
        <f t="shared" ca="1" si="1669"/>
        <v>999999</v>
      </c>
      <c r="KQ233" s="19" t="str">
        <f t="shared" ca="1" si="1669"/>
        <v>-</v>
      </c>
      <c r="KR233" s="19" t="str">
        <f t="shared" ca="1" si="1669"/>
        <v>-</v>
      </c>
      <c r="KS233" s="19" t="str">
        <f t="shared" ca="1" si="1669"/>
        <v>-</v>
      </c>
      <c r="KT233" s="19" t="b">
        <f t="shared" ca="1" si="1670"/>
        <v>1</v>
      </c>
      <c r="KU233" s="19">
        <f t="shared" ca="1" si="1670"/>
        <v>0</v>
      </c>
      <c r="KV233" s="5" t="str">
        <f t="shared" ca="1" si="1671"/>
        <v>-</v>
      </c>
      <c r="KW233" s="5" t="str">
        <f t="shared" ca="1" si="1671"/>
        <v>-</v>
      </c>
      <c r="KX233" s="5" t="str">
        <f t="shared" ca="1" si="1671"/>
        <v>-</v>
      </c>
      <c r="KY233" s="5" t="str">
        <f t="shared" ca="1" si="1671"/>
        <v>-</v>
      </c>
      <c r="KZ233" s="19" t="str">
        <f t="shared" ca="1" si="1672"/>
        <v>-</v>
      </c>
      <c r="LA233" s="19" t="str">
        <f t="shared" ca="1" si="1672"/>
        <v>-</v>
      </c>
      <c r="LB233" s="19" t="str">
        <f t="shared" ca="1" si="1672"/>
        <v>-</v>
      </c>
      <c r="LC233" s="19" t="str">
        <f t="shared" ca="1" si="1672"/>
        <v>-</v>
      </c>
      <c r="LD233" s="19" t="str">
        <f t="shared" ca="1" si="1672"/>
        <v>-</v>
      </c>
      <c r="LE233" s="19" t="str">
        <f t="shared" ca="1" si="1672"/>
        <v>-</v>
      </c>
      <c r="LF233" s="19" t="str">
        <f t="shared" ca="1" si="1672"/>
        <v>-</v>
      </c>
      <c r="LG233" s="5" t="str">
        <f t="shared" ca="1" si="1673"/>
        <v>-</v>
      </c>
      <c r="LH233" s="5">
        <f t="shared" ca="1" si="1673"/>
        <v>500</v>
      </c>
      <c r="LI233" s="5">
        <f t="shared" ca="1" si="1673"/>
        <v>500</v>
      </c>
      <c r="LJ233" s="5" t="str">
        <f t="shared" ca="1" si="1673"/>
        <v>-</v>
      </c>
      <c r="LK233" s="5" t="str" cm="1">
        <f t="array" aca="1" ref="LK233" ca="1">INDEX(i.meatgrid,$Q233,LK$7)</f>
        <v>-</v>
      </c>
      <c r="LL233" s="5" t="str">
        <f t="shared" ca="1" si="1673"/>
        <v>-</v>
      </c>
      <c r="LM233" s="5">
        <f t="shared" ca="1" si="1674"/>
        <v>1</v>
      </c>
      <c r="LN233" s="9"/>
      <c r="LO233" s="19">
        <f t="shared" ca="1" si="1672"/>
        <v>70</v>
      </c>
      <c r="LP233" s="19">
        <f t="shared" ca="1" si="1675"/>
        <v>50</v>
      </c>
      <c r="LQ233" s="19">
        <f t="shared" ca="1" si="1675"/>
        <v>80</v>
      </c>
      <c r="LR233" s="19">
        <f t="shared" ca="1" si="1675"/>
        <v>50</v>
      </c>
      <c r="LS233" s="5" t="b" cm="1">
        <f t="array" aca="1" ref="LS233" ca="1">INDEX(i.meatgrid,$Q233,LS$7)</f>
        <v>0</v>
      </c>
      <c r="LT233" s="5" t="b" cm="1">
        <f t="array" aca="1" ref="LT233" ca="1">INDEX(i.meatgrid,$Q233,LT$7)</f>
        <v>0</v>
      </c>
      <c r="LU233" s="5" cm="1">
        <f t="array" aca="1" ref="LU233" ca="1">INDEX(i.meatgrid,$Q233,LU$7)</f>
        <v>40</v>
      </c>
      <c r="LV233" s="5" t="str" cm="1">
        <f t="array" aca="1" ref="LV233" ca="1">INDEX(i.meatgrid,$Q233,LV$7)</f>
        <v>-</v>
      </c>
      <c r="LW233" s="5">
        <f t="shared" si="1676"/>
        <v>1</v>
      </c>
      <c r="LX233" s="5">
        <f t="shared" si="1677"/>
        <v>1</v>
      </c>
      <c r="LY233" s="5" cm="1">
        <f t="array" aca="1" ref="LY233" ca="1">INDEX(i.meatgrid,$Q233,LY$7)</f>
        <v>1</v>
      </c>
      <c r="LZ233" s="5" cm="1">
        <f t="array" aca="1" ref="LZ233" ca="1">INDEX(i.meatgrid,$Q233,LZ$7)</f>
        <v>0</v>
      </c>
      <c r="MA233" s="5" cm="1">
        <f t="array" aca="1" ref="MA233" ca="1">INDEX(i.meatgrid,$Q233,MA$7)</f>
        <v>0</v>
      </c>
      <c r="MB233" s="5" cm="1">
        <f t="array" aca="1" ref="MB233" ca="1">INDEX(i.meatgrid,$Q233,MB$7)</f>
        <v>0</v>
      </c>
      <c r="MC233" s="5" cm="1">
        <f t="array" aca="1" ref="MC233" ca="1">INDEX(i.meatgrid,$Q233,MC$7)</f>
        <v>0</v>
      </c>
      <c r="MD233" s="5" cm="1">
        <f t="array" aca="1" ref="MD233" ca="1">INDEX(i.meatgrid,$Q233,MD$7)</f>
        <v>1</v>
      </c>
      <c r="ME233" s="5" cm="1">
        <f t="array" aca="1" ref="ME233" ca="1">INDEX(i.meatgrid,$Q233,ME$7)</f>
        <v>1</v>
      </c>
      <c r="MF233" s="5" cm="1">
        <f t="array" aca="1" ref="MF233" ca="1">INDEX(i.meatgrid,$Q233,MF$7)</f>
        <v>1</v>
      </c>
      <c r="MG233" s="5">
        <f t="shared" si="1678"/>
        <v>1</v>
      </c>
      <c r="MH233" s="9"/>
      <c r="MI233" s="19" t="b">
        <f t="shared" ca="1" si="1679"/>
        <v>0</v>
      </c>
      <c r="MJ233" s="19" t="b">
        <f t="shared" ca="1" si="1679"/>
        <v>0</v>
      </c>
      <c r="MK233" s="19">
        <f t="shared" ca="1" si="1679"/>
        <v>1</v>
      </c>
      <c r="ML233" s="19">
        <f t="shared" ca="1" si="1679"/>
        <v>0.75</v>
      </c>
      <c r="MM233" s="19">
        <f t="shared" ca="1" si="1679"/>
        <v>0.75</v>
      </c>
      <c r="MN233" s="19">
        <f t="shared" ca="1" si="1679"/>
        <v>0.8</v>
      </c>
      <c r="MO233" s="19">
        <f t="shared" ca="1" si="1679"/>
        <v>0.82499999999999996</v>
      </c>
      <c r="MP233" s="19">
        <f t="shared" ca="1" si="1679"/>
        <v>0.875</v>
      </c>
      <c r="MQ233" s="19">
        <f t="shared" ca="1" si="1679"/>
        <v>0.9</v>
      </c>
      <c r="MR233" s="19">
        <f t="shared" ca="1" si="1679"/>
        <v>1</v>
      </c>
      <c r="MS233" s="19">
        <f t="shared" ca="1" si="1679"/>
        <v>0.875</v>
      </c>
      <c r="MT233" s="19" t="b">
        <f t="shared" ca="1" si="1679"/>
        <v>1</v>
      </c>
      <c r="MU233" s="19">
        <f t="shared" ca="1" si="1679"/>
        <v>74.989999999999995</v>
      </c>
      <c r="MV233" s="19" t="str">
        <f t="shared" ca="1" si="1679"/>
        <v>-</v>
      </c>
      <c r="MW233" s="19" t="str">
        <f t="shared" ca="1" si="1679"/>
        <v>-</v>
      </c>
      <c r="MX233" s="19" t="str">
        <f t="shared" ca="1" si="1679"/>
        <v>-</v>
      </c>
      <c r="MY233" s="19" t="str">
        <f t="shared" ca="1" si="1694"/>
        <v>-</v>
      </c>
      <c r="MZ233" s="19" t="str">
        <f t="shared" ca="1" si="1694"/>
        <v>-</v>
      </c>
      <c r="NA233" s="19" t="str">
        <f t="shared" ca="1" si="1694"/>
        <v>-</v>
      </c>
      <c r="NB233" s="19" t="str">
        <f t="shared" ca="1" si="1694"/>
        <v>-</v>
      </c>
      <c r="NC233" s="19">
        <f t="shared" ca="1" si="1694"/>
        <v>36.99</v>
      </c>
      <c r="ND233" s="19">
        <f t="shared" ca="1" si="1694"/>
        <v>36.99</v>
      </c>
      <c r="NE233" s="19" t="str">
        <f t="shared" ca="1" si="1694"/>
        <v>-</v>
      </c>
      <c r="NF233" s="19" t="str">
        <f t="shared" ca="1" si="1694"/>
        <v>-</v>
      </c>
      <c r="NG233" s="19" t="str">
        <f t="shared" ca="1" si="1694"/>
        <v>-</v>
      </c>
      <c r="NH233" s="19" t="str">
        <f t="shared" ca="1" si="1694"/>
        <v>-</v>
      </c>
      <c r="NI233" s="19" t="str">
        <f t="shared" ca="1" si="1694"/>
        <v>-</v>
      </c>
      <c r="NJ233" s="19">
        <f t="shared" ca="1" si="1694"/>
        <v>49.99</v>
      </c>
      <c r="NK233" s="19">
        <f t="shared" ca="1" si="1694"/>
        <v>49.99</v>
      </c>
      <c r="NL233" s="19">
        <f t="shared" ca="1" si="1694"/>
        <v>49.99</v>
      </c>
      <c r="NM233" s="19">
        <f t="shared" ca="1" si="1694"/>
        <v>49.99</v>
      </c>
      <c r="NN233" s="19">
        <f t="shared" ca="1" si="1694"/>
        <v>49.99</v>
      </c>
      <c r="NO233" s="19">
        <f t="shared" ca="1" si="1691"/>
        <v>49.99</v>
      </c>
      <c r="NP233" s="19">
        <f t="shared" ca="1" si="1691"/>
        <v>49.99</v>
      </c>
      <c r="NQ233" s="19">
        <f t="shared" ca="1" si="1691"/>
        <v>49.99</v>
      </c>
      <c r="NR233" s="19">
        <f t="shared" ca="1" si="1692"/>
        <v>412.99</v>
      </c>
      <c r="NS233" s="19">
        <f t="shared" ca="1" si="1692"/>
        <v>412.99</v>
      </c>
      <c r="NT233" s="19" t="str">
        <f t="shared" ca="1" si="1692"/>
        <v>-</v>
      </c>
      <c r="NU233" s="19" t="str">
        <f t="shared" ca="1" si="1692"/>
        <v>-</v>
      </c>
      <c r="NV233" s="19" t="str">
        <f t="shared" ca="1" si="1692"/>
        <v>-</v>
      </c>
      <c r="NW233" s="19" t="str">
        <f t="shared" ca="1" si="1692"/>
        <v>-</v>
      </c>
      <c r="NX233" s="19" t="str">
        <f t="shared" ca="1" si="1692"/>
        <v>-</v>
      </c>
      <c r="NY233" s="19">
        <f t="shared" ca="1" si="1692"/>
        <v>6.8900000000000006</v>
      </c>
      <c r="NZ233" s="19">
        <f t="shared" ca="1" si="1692"/>
        <v>6.8900000000000006</v>
      </c>
      <c r="OA233" s="19">
        <f t="shared" ca="1" si="1692"/>
        <v>6.8900000000000006</v>
      </c>
      <c r="OB233" s="19">
        <f t="shared" ca="1" si="1692"/>
        <v>6.8900000000000006</v>
      </c>
      <c r="OC233" s="19">
        <f t="shared" ca="1" si="1692"/>
        <v>6.8900000000000006</v>
      </c>
      <c r="OD233" s="19">
        <f t="shared" ca="1" si="1692"/>
        <v>6.8900000000000006</v>
      </c>
      <c r="OE233" s="19">
        <f t="shared" ca="1" si="1692"/>
        <v>6.8900000000000006</v>
      </c>
      <c r="OF233" s="19">
        <f t="shared" ca="1" si="1692"/>
        <v>6.8900000000000006</v>
      </c>
      <c r="OG233" s="19">
        <f t="shared" ca="1" si="1692"/>
        <v>346.99</v>
      </c>
      <c r="OH233" s="19">
        <f t="shared" ca="1" si="1693"/>
        <v>346.99</v>
      </c>
      <c r="OI233" s="19" t="str">
        <f t="shared" ca="1" si="1693"/>
        <v>-</v>
      </c>
      <c r="OJ233" s="19" t="str">
        <f t="shared" ca="1" si="1693"/>
        <v>-</v>
      </c>
      <c r="OK233" s="19" t="str">
        <f t="shared" ca="1" si="1693"/>
        <v>-</v>
      </c>
      <c r="OL233" s="19" t="str">
        <f t="shared" ca="1" si="1693"/>
        <v>-</v>
      </c>
      <c r="OM233" s="19" t="str">
        <f t="shared" ca="1" si="1693"/>
        <v>-</v>
      </c>
      <c r="ON233" s="19">
        <f t="shared" ca="1" si="1693"/>
        <v>0</v>
      </c>
      <c r="OO233" s="24">
        <v>0</v>
      </c>
    </row>
    <row r="234" spans="1:405" outlineLevel="1">
      <c r="A234" s="21">
        <f t="shared" si="158"/>
        <v>229</v>
      </c>
      <c r="B234" s="21">
        <f t="shared" si="1703"/>
        <v>19</v>
      </c>
      <c r="C234">
        <v>112</v>
      </c>
      <c r="D234" s="144" t="str">
        <f t="shared" ca="1" si="1626"/>
        <v>GSM</v>
      </c>
      <c r="E234" t="b">
        <v>0</v>
      </c>
      <c r="F234" t="b">
        <v>0</v>
      </c>
      <c r="G234" t="b">
        <f t="shared" si="1704"/>
        <v>0</v>
      </c>
      <c r="H234" s="237">
        <f t="shared" ca="1" si="1705"/>
        <v>2</v>
      </c>
      <c r="I234" s="237">
        <f t="shared" ca="1" si="1705"/>
        <v>1</v>
      </c>
      <c r="J234" s="237" t="str">
        <f t="shared" ca="1" si="1705"/>
        <v/>
      </c>
      <c r="K234" s="237">
        <f t="shared" ca="1" si="1705"/>
        <v>2</v>
      </c>
      <c r="L234" s="237">
        <f t="shared" ca="1" si="1705"/>
        <v>2</v>
      </c>
      <c r="M234" s="237">
        <f t="shared" ca="1" si="1705"/>
        <v>2</v>
      </c>
      <c r="N234" s="237">
        <f t="shared" ca="1" si="1705"/>
        <v>3</v>
      </c>
      <c r="O234" s="237">
        <f t="shared" ca="1" si="1705"/>
        <v>1</v>
      </c>
      <c r="P234" s="237">
        <f t="shared" ca="1" si="1705"/>
        <v>1</v>
      </c>
      <c r="Q234" s="237">
        <f t="shared" ca="1" si="1705"/>
        <v>4</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27"/>
        <v>2</v>
      </c>
      <c r="AH234" s="5">
        <f t="shared" ca="1" si="1627"/>
        <v>0</v>
      </c>
      <c r="AI234" s="5">
        <f t="shared" ca="1" si="1628"/>
        <v>1</v>
      </c>
      <c r="AJ234" s="218"/>
      <c r="AK234" s="218"/>
      <c r="AL234" s="366" t="str">
        <f ca="1">TEXT(LEFT(OFFSET(AL234,-1,0),5)+1,"00000")&amp;MID(OFFSET(AL234,-1,0),6,FIND(" ",OFFSET(AL234,-1,0),7)-5)
&amp; $D234           &amp; " Day"&amp;INDEX(i.DOY,$N234,1)              &amp; IF($IG234=0," FWM","")&amp;IF($IG234=1," MWM","")&amp;IF($IG234=5," Mat","")&amp;IF($IH234=TRUE,"&amp;BBT","    ")
&amp;INDEX(DataMaster!$B$98:$B$104,$Q234,0)    &amp;IF(JL234," SR"&amp;JM234,"")&amp; " WP"&amp;TEXT($LW234*100,"000p")           &amp; " MP"&amp;TEXT($LX234*100,"000p")           &amp; " GP"&amp;TEXT($MG234*100,"000p")
&amp; " (F"&amp;3+COUNTIF($CV234:$CY234,TRUE)&amp;3&amp;"N"&amp;$DM234&amp;$DN234&amp;")"</f>
        <v>00015 DSP_export_lw GSM Day204 MWM    Prime SR12 WP100p MP075p GP100p (F33N11)</v>
      </c>
      <c r="AM234" s="9" t="str">
        <f ca="1">IF(COUNTIF(AL$5:AL234,AL234)=1,"-","Dup")</f>
        <v>-</v>
      </c>
      <c r="AN234" s="9"/>
      <c r="AO234" s="12" t="b">
        <v>1</v>
      </c>
      <c r="AP234" s="12" t="b">
        <v>1</v>
      </c>
      <c r="AQ234" s="12" t="b">
        <v>1</v>
      </c>
      <c r="AR234" s="12" t="b">
        <v>1</v>
      </c>
      <c r="AS234" s="12" t="b">
        <v>1</v>
      </c>
      <c r="AT234" s="12" t="b">
        <v>1</v>
      </c>
      <c r="AU234" s="12" t="b">
        <v>1</v>
      </c>
      <c r="AV234" s="12" t="b">
        <v>1</v>
      </c>
      <c r="AW234" s="9"/>
      <c r="AX234" s="5" t="b">
        <f t="shared" ca="1" si="1629"/>
        <v>0</v>
      </c>
      <c r="AY234" s="5" t="str">
        <f t="shared" ca="1" si="1629"/>
        <v>-</v>
      </c>
      <c r="AZ234" s="5" t="b">
        <f t="shared" ca="1" si="1629"/>
        <v>0</v>
      </c>
      <c r="BA234" s="5" t="b">
        <f t="shared" ca="1" si="1629"/>
        <v>1</v>
      </c>
      <c r="BB234" s="5" t="b">
        <f t="shared" ca="1" si="1629"/>
        <v>1</v>
      </c>
      <c r="BC234" s="144">
        <f t="shared" ca="1" si="1629"/>
        <v>0</v>
      </c>
      <c r="BD234" s="19" t="b">
        <f t="shared" ca="1" si="1630"/>
        <v>1</v>
      </c>
      <c r="BE234" s="9"/>
      <c r="BF234" s="5" t="str">
        <f t="shared" ca="1" si="1631"/>
        <v>-</v>
      </c>
      <c r="BG234" s="19" t="str">
        <f t="shared" ca="1" si="1632"/>
        <v>-</v>
      </c>
      <c r="BH234" s="19" t="str">
        <f t="shared" ca="1" si="1632"/>
        <v>-</v>
      </c>
      <c r="BI234" s="19" t="str">
        <f t="shared" ca="1" si="1632"/>
        <v>-</v>
      </c>
      <c r="BJ234" s="5" t="str">
        <f t="shared" ca="1" si="1633"/>
        <v>-</v>
      </c>
      <c r="BK234" s="19" t="str">
        <f t="shared" ca="1" si="1634"/>
        <v>-</v>
      </c>
      <c r="BL234" s="5" t="str">
        <f t="shared" ca="1" si="1635"/>
        <v>-</v>
      </c>
      <c r="BM234" s="19" t="str">
        <f t="shared" ca="1" si="1636"/>
        <v>-</v>
      </c>
      <c r="BN234" s="19" t="str">
        <f t="shared" ca="1" si="1636"/>
        <v>-</v>
      </c>
      <c r="BO234" s="19" t="str">
        <f t="shared" ca="1" si="1636"/>
        <v>-</v>
      </c>
      <c r="BP234" s="5" t="str">
        <f t="shared" ca="1" si="1637"/>
        <v>-</v>
      </c>
      <c r="BQ234" s="9"/>
      <c r="BR234" s="5" t="b">
        <f t="shared" ca="1" si="1638"/>
        <v>0</v>
      </c>
      <c r="BS234" s="5" t="str">
        <f t="shared" ca="1" si="1639"/>
        <v>-</v>
      </c>
      <c r="BT234" s="5" t="str">
        <f t="shared" ca="1" si="1640"/>
        <v>-</v>
      </c>
      <c r="BU234" s="5" t="str">
        <f t="shared" ca="1" si="1640"/>
        <v>-</v>
      </c>
      <c r="BV234" s="5" t="str">
        <f t="shared" ca="1" si="1640"/>
        <v>-</v>
      </c>
      <c r="BW234" s="5" t="str">
        <f t="shared" ca="1" si="1640"/>
        <v>-</v>
      </c>
      <c r="BX234" s="5" t="str">
        <f t="shared" ca="1" si="1640"/>
        <v>-</v>
      </c>
      <c r="BY234" s="5" t="str">
        <f t="shared" ca="1" si="1640"/>
        <v>-</v>
      </c>
      <c r="BZ234" s="5" t="str">
        <f t="shared" ca="1" si="1640"/>
        <v>-</v>
      </c>
      <c r="CA234" s="5" t="str">
        <f t="shared" ca="1" si="1640"/>
        <v>-</v>
      </c>
      <c r="CB234" s="9"/>
      <c r="CC234" s="237" t="b">
        <f t="shared" ca="1" si="1706"/>
        <v>1</v>
      </c>
      <c r="CD234" s="237" t="b">
        <f t="shared" ca="1" si="1706"/>
        <v>1</v>
      </c>
      <c r="CE234" s="237" t="b">
        <f t="shared" ca="1" si="1706"/>
        <v>1</v>
      </c>
      <c r="CF234" s="12">
        <v>2232105</v>
      </c>
      <c r="CG234" s="144" t="b">
        <f t="shared" ca="1" si="1707"/>
        <v>0</v>
      </c>
      <c r="CH234" s="12" t="s">
        <v>34</v>
      </c>
      <c r="CI234" s="19" t="str">
        <f t="shared" ca="1" si="1641"/>
        <v>-</v>
      </c>
      <c r="CJ234" s="19" t="str">
        <f t="shared" ca="1" si="1641"/>
        <v>-</v>
      </c>
      <c r="CK234" s="19" t="str">
        <f t="shared" ca="1" si="1641"/>
        <v>-</v>
      </c>
      <c r="CL234" s="19">
        <f t="shared" ca="1" si="1641"/>
        <v>1</v>
      </c>
      <c r="CM234" s="19">
        <f t="shared" ca="1" si="1641"/>
        <v>1</v>
      </c>
      <c r="CN234" s="9"/>
      <c r="CO234" s="444">
        <f t="shared" ca="1" si="1642"/>
        <v>652</v>
      </c>
      <c r="CP234" s="444">
        <f t="shared" ca="1" si="1642"/>
        <v>686</v>
      </c>
      <c r="CQ234" s="444">
        <f t="shared" ca="1" si="1642"/>
        <v>721</v>
      </c>
      <c r="CR234" s="152">
        <f t="shared" ca="1" si="1643"/>
        <v>378</v>
      </c>
      <c r="CS234" s="152">
        <f t="shared" ca="1" si="1643"/>
        <v>413</v>
      </c>
      <c r="CT234" s="152">
        <f t="shared" ca="1" si="1643"/>
        <v>448</v>
      </c>
      <c r="CU234" s="19" t="str">
        <f t="shared" ca="1" si="1644"/>
        <v>-</v>
      </c>
      <c r="CV234" s="19" t="str">
        <f t="shared" ca="1" si="1644"/>
        <v>-</v>
      </c>
      <c r="CW234" s="19" t="str">
        <f t="shared" ca="1" si="1644"/>
        <v>-</v>
      </c>
      <c r="CX234" s="19" t="str">
        <f t="shared" ca="1" si="1644"/>
        <v>-</v>
      </c>
      <c r="CY234" s="19" t="str">
        <f t="shared" ca="1" si="1644"/>
        <v>-</v>
      </c>
      <c r="CZ234" s="19" t="b">
        <f t="shared" ca="1" si="1644"/>
        <v>1</v>
      </c>
      <c r="DA234" s="19">
        <f t="shared" ca="1" si="1644"/>
        <v>0</v>
      </c>
      <c r="DB234" s="19">
        <f t="shared" ca="1" si="1644"/>
        <v>0</v>
      </c>
      <c r="DC234" s="19">
        <f t="shared" ca="1" si="1644"/>
        <v>0</v>
      </c>
      <c r="DD234" s="19">
        <f t="shared" ca="1" si="1644"/>
        <v>0</v>
      </c>
      <c r="DE234" s="19">
        <f t="shared" ca="1" si="1644"/>
        <v>0</v>
      </c>
      <c r="DF234" s="19">
        <f t="shared" ca="1" si="1644"/>
        <v>0</v>
      </c>
      <c r="DG234" s="19">
        <f t="shared" ca="1" si="1644"/>
        <v>0</v>
      </c>
      <c r="DH234" s="19">
        <f t="shared" ca="1" si="1644"/>
        <v>0</v>
      </c>
      <c r="DI234" s="19">
        <f t="shared" ca="1" si="1644"/>
        <v>0</v>
      </c>
      <c r="DJ234" s="19">
        <f t="shared" ca="1" si="1644"/>
        <v>0</v>
      </c>
      <c r="DK234" s="19">
        <f t="shared" ca="1" si="1708"/>
        <v>0</v>
      </c>
      <c r="DL234" s="19">
        <f t="shared" ca="1" si="1708"/>
        <v>0</v>
      </c>
      <c r="DM234" s="19">
        <f t="shared" ca="1" si="1708"/>
        <v>1</v>
      </c>
      <c r="DN234" s="19">
        <f t="shared" ca="1" si="1708"/>
        <v>1</v>
      </c>
      <c r="DO234" s="19">
        <f t="shared" ca="1" si="1708"/>
        <v>0</v>
      </c>
      <c r="DP234" s="19" t="str">
        <f t="shared" ca="1" si="1708"/>
        <v>-</v>
      </c>
      <c r="DQ234" s="19" t="str">
        <f t="shared" ca="1" si="1708"/>
        <v>-</v>
      </c>
      <c r="DR234" s="19" t="str">
        <f t="shared" ca="1" si="1708"/>
        <v>-</v>
      </c>
      <c r="DS234" s="19" t="str">
        <f t="shared" ca="1" si="1708"/>
        <v>-</v>
      </c>
      <c r="DT234" s="19" t="str">
        <f t="shared" ca="1" si="1708"/>
        <v>-</v>
      </c>
      <c r="DU234" s="19">
        <f t="shared" ca="1" si="1708"/>
        <v>0</v>
      </c>
      <c r="DV234" s="19" t="str">
        <f t="shared" ca="1" si="1708"/>
        <v>-</v>
      </c>
      <c r="DW234" s="19" t="str">
        <f t="shared" ca="1" si="1708"/>
        <v>-</v>
      </c>
      <c r="DX234" s="19" t="str">
        <f t="shared" ca="1" si="1708"/>
        <v>-</v>
      </c>
      <c r="DY234" s="19" t="str">
        <f t="shared" ca="1" si="1708"/>
        <v>-</v>
      </c>
      <c r="DZ234" s="19" t="str">
        <f t="shared" ca="1" si="1708"/>
        <v>-</v>
      </c>
      <c r="EA234" s="19" t="str">
        <f t="shared" ca="1" si="1708"/>
        <v>-</v>
      </c>
      <c r="EB234" s="19" t="str">
        <f t="shared" ca="1" si="1708"/>
        <v>-</v>
      </c>
      <c r="EC234" s="19" t="str">
        <f t="shared" ca="1" si="1708"/>
        <v>-</v>
      </c>
      <c r="ED234" s="19">
        <f t="shared" ca="1" si="1708"/>
        <v>0</v>
      </c>
      <c r="EE234" s="444">
        <f t="shared" ca="1" si="1646"/>
        <v>0</v>
      </c>
      <c r="EF234" s="444">
        <f t="shared" ca="1" si="1646"/>
        <v>0</v>
      </c>
      <c r="EG234" s="124">
        <f t="shared" ca="1" si="1647"/>
        <v>0</v>
      </c>
      <c r="EH234" s="124">
        <f t="shared" ca="1" si="1647"/>
        <v>0</v>
      </c>
      <c r="EI234" s="124">
        <f t="shared" ca="1" si="1647"/>
        <v>0</v>
      </c>
      <c r="EJ234" s="124">
        <f t="shared" ca="1" si="1647"/>
        <v>0</v>
      </c>
      <c r="EK234" s="124">
        <f t="shared" ca="1" si="1647"/>
        <v>0</v>
      </c>
      <c r="EL234" s="124">
        <f t="shared" ca="1" si="1647"/>
        <v>0</v>
      </c>
      <c r="EM234" s="124">
        <f t="shared" ca="1" si="1647"/>
        <v>0</v>
      </c>
      <c r="EN234" s="124">
        <f t="shared" ca="1" si="1647"/>
        <v>0</v>
      </c>
      <c r="EO234" s="124">
        <f t="shared" ca="1" si="1647"/>
        <v>0</v>
      </c>
      <c r="EP234" s="124">
        <f t="shared" ca="1" si="1647"/>
        <v>0</v>
      </c>
      <c r="EQ234" s="124">
        <f t="shared" ca="1" si="1647"/>
        <v>0</v>
      </c>
      <c r="ER234" s="124">
        <f t="shared" ca="1" si="1647"/>
        <v>0</v>
      </c>
      <c r="ES234" s="124">
        <f t="shared" ca="1" si="1647"/>
        <v>0</v>
      </c>
      <c r="ET234" s="124">
        <f t="shared" ca="1" si="1647"/>
        <v>0</v>
      </c>
      <c r="EU234" s="124">
        <f t="shared" ca="1" si="1647"/>
        <v>0</v>
      </c>
      <c r="EV234" s="124">
        <f t="shared" ca="1" si="1647"/>
        <v>0</v>
      </c>
      <c r="EW234" s="124">
        <f t="shared" ca="1" si="1648"/>
        <v>0</v>
      </c>
      <c r="EX234" s="124">
        <f t="shared" ca="1" si="1648"/>
        <v>0</v>
      </c>
      <c r="EY234" s="554">
        <f t="shared" ca="1" si="1649"/>
        <v>0</v>
      </c>
      <c r="EZ234" s="554">
        <f t="shared" ca="1" si="1649"/>
        <v>0</v>
      </c>
      <c r="FA234" s="554">
        <f t="shared" ca="1" si="1649"/>
        <v>0</v>
      </c>
      <c r="FB234" s="125">
        <f t="shared" ca="1" si="1649"/>
        <v>0</v>
      </c>
      <c r="FC234" s="125">
        <f t="shared" ca="1" si="1649"/>
        <v>0</v>
      </c>
      <c r="FD234" s="125">
        <f t="shared" ca="1" si="1649"/>
        <v>0</v>
      </c>
      <c r="FE234" s="125">
        <f t="shared" ca="1" si="1649"/>
        <v>0</v>
      </c>
      <c r="FF234" s="125">
        <f t="shared" ca="1" si="1649"/>
        <v>0</v>
      </c>
      <c r="FG234" s="125">
        <f t="shared" ca="1" si="1649"/>
        <v>0</v>
      </c>
      <c r="FH234" s="125">
        <f t="shared" ca="1" si="1649"/>
        <v>0</v>
      </c>
      <c r="FI234" s="125">
        <f t="shared" ca="1" si="1649"/>
        <v>0</v>
      </c>
      <c r="FJ234" s="125">
        <f t="shared" ca="1" si="1649"/>
        <v>0</v>
      </c>
      <c r="FK234" s="125">
        <f t="shared" ca="1" si="1649"/>
        <v>0</v>
      </c>
      <c r="FL234" s="125">
        <f t="shared" ca="1" si="1649"/>
        <v>0</v>
      </c>
      <c r="FM234" s="125">
        <f t="shared" ca="1" si="1649"/>
        <v>0</v>
      </c>
      <c r="FN234" s="125">
        <f t="shared" ca="1" si="1649"/>
        <v>0</v>
      </c>
      <c r="FO234" s="124">
        <f t="shared" ca="1" si="1650"/>
        <v>0</v>
      </c>
      <c r="FP234" s="124">
        <f t="shared" ca="1" si="1650"/>
        <v>0</v>
      </c>
      <c r="FQ234" s="124">
        <f t="shared" ca="1" si="1650"/>
        <v>0</v>
      </c>
      <c r="FR234" s="124">
        <f t="shared" ca="1" si="1650"/>
        <v>0</v>
      </c>
      <c r="FS234" s="124">
        <f t="shared" ca="1" si="1650"/>
        <v>0</v>
      </c>
      <c r="FT234" s="124">
        <f t="shared" ca="1" si="1650"/>
        <v>0</v>
      </c>
      <c r="FU234" s="124">
        <f t="shared" ca="1" si="1650"/>
        <v>0</v>
      </c>
      <c r="FV234" s="124">
        <f t="shared" ca="1" si="1650"/>
        <v>0</v>
      </c>
      <c r="FW234" s="124">
        <f t="shared" ca="1" si="1650"/>
        <v>0</v>
      </c>
      <c r="FX234" s="124">
        <f t="shared" ca="1" si="1650"/>
        <v>0</v>
      </c>
      <c r="FY234" s="124">
        <f t="shared" ca="1" si="1650"/>
        <v>0</v>
      </c>
      <c r="FZ234" s="124">
        <f t="shared" ca="1" si="1650"/>
        <v>0</v>
      </c>
      <c r="GA234" s="124">
        <f t="shared" ca="1" si="1650"/>
        <v>0</v>
      </c>
      <c r="GB234" s="124">
        <f t="shared" ca="1" si="1650"/>
        <v>0</v>
      </c>
      <c r="GC234" s="124">
        <f t="shared" ca="1" si="1650"/>
        <v>0</v>
      </c>
      <c r="GD234" s="124">
        <f t="shared" ca="1" si="1650"/>
        <v>0</v>
      </c>
      <c r="GE234" s="124">
        <f t="shared" ca="1" si="1651"/>
        <v>0</v>
      </c>
      <c r="GF234" s="124">
        <f t="shared" ca="1" si="1651"/>
        <v>0</v>
      </c>
      <c r="GG234" s="554">
        <f t="shared" ca="1" si="1652"/>
        <v>0</v>
      </c>
      <c r="GH234" s="554">
        <f t="shared" ca="1" si="1652"/>
        <v>0</v>
      </c>
      <c r="GI234" s="554">
        <f t="shared" ca="1" si="1652"/>
        <v>0</v>
      </c>
      <c r="GJ234" s="125">
        <f t="shared" ca="1" si="1653"/>
        <v>0</v>
      </c>
      <c r="GK234" s="125">
        <f t="shared" ca="1" si="1653"/>
        <v>0</v>
      </c>
      <c r="GL234" s="125">
        <f t="shared" ca="1" si="1653"/>
        <v>0</v>
      </c>
      <c r="GM234" s="125">
        <f t="shared" ca="1" si="1653"/>
        <v>0</v>
      </c>
      <c r="GN234" s="125">
        <f t="shared" ca="1" si="1653"/>
        <v>0</v>
      </c>
      <c r="GO234" s="125">
        <f t="shared" ca="1" si="1653"/>
        <v>0</v>
      </c>
      <c r="GP234" s="125">
        <f t="shared" ca="1" si="1653"/>
        <v>0</v>
      </c>
      <c r="GQ234" s="125">
        <f t="shared" ca="1" si="1653"/>
        <v>0</v>
      </c>
      <c r="GR234" s="125">
        <f t="shared" ca="1" si="1653"/>
        <v>0</v>
      </c>
      <c r="GS234" s="125">
        <f t="shared" ca="1" si="1653"/>
        <v>0</v>
      </c>
      <c r="GT234" s="125">
        <f t="shared" ca="1" si="1653"/>
        <v>0</v>
      </c>
      <c r="GU234" s="125">
        <f t="shared" ca="1" si="1653"/>
        <v>0</v>
      </c>
      <c r="GV234" s="125">
        <f t="shared" ca="1" si="1653"/>
        <v>0</v>
      </c>
      <c r="GW234" s="124">
        <f t="shared" ca="1" si="1654"/>
        <v>0</v>
      </c>
      <c r="GX234" s="124">
        <f t="shared" ca="1" si="1654"/>
        <v>0</v>
      </c>
      <c r="GY234" s="124">
        <f t="shared" ca="1" si="1654"/>
        <v>0</v>
      </c>
      <c r="GZ234" s="124">
        <f t="shared" ca="1" si="1654"/>
        <v>0</v>
      </c>
      <c r="HA234" s="124">
        <f t="shared" ca="1" si="1654"/>
        <v>0</v>
      </c>
      <c r="HB234" s="124">
        <f t="shared" ca="1" si="1654"/>
        <v>0</v>
      </c>
      <c r="HC234" s="124">
        <f t="shared" ca="1" si="1654"/>
        <v>0</v>
      </c>
      <c r="HD234" s="124">
        <f t="shared" ca="1" si="1654"/>
        <v>0</v>
      </c>
      <c r="HE234" s="124">
        <f t="shared" ca="1" si="1654"/>
        <v>0</v>
      </c>
      <c r="HF234" s="124">
        <f t="shared" ca="1" si="1654"/>
        <v>0</v>
      </c>
      <c r="HG234" s="124">
        <f t="shared" ca="1" si="1654"/>
        <v>0</v>
      </c>
      <c r="HH234" s="124">
        <f t="shared" ca="1" si="1654"/>
        <v>0</v>
      </c>
      <c r="HI234" s="124">
        <f t="shared" ca="1" si="1654"/>
        <v>0</v>
      </c>
      <c r="HJ234" s="124">
        <f t="shared" ca="1" si="1654"/>
        <v>0</v>
      </c>
      <c r="HK234" s="124">
        <f t="shared" ca="1" si="1654"/>
        <v>0</v>
      </c>
      <c r="HL234" s="124">
        <f t="shared" ca="1" si="1654"/>
        <v>0</v>
      </c>
      <c r="HM234" s="124">
        <f t="shared" ca="1" si="1655"/>
        <v>0</v>
      </c>
      <c r="HN234" s="124">
        <f t="shared" ca="1" si="1655"/>
        <v>0</v>
      </c>
      <c r="HO234" s="554">
        <f t="shared" ca="1" si="1656"/>
        <v>0</v>
      </c>
      <c r="HP234" s="554">
        <f t="shared" ca="1" si="1656"/>
        <v>0</v>
      </c>
      <c r="HQ234" s="554">
        <f t="shared" ca="1" si="1656"/>
        <v>0</v>
      </c>
      <c r="HR234" s="125">
        <f t="shared" ca="1" si="1657"/>
        <v>0</v>
      </c>
      <c r="HS234" s="125">
        <f t="shared" ca="1" si="1657"/>
        <v>0</v>
      </c>
      <c r="HT234" s="125">
        <f t="shared" ca="1" si="1657"/>
        <v>0</v>
      </c>
      <c r="HU234" s="125">
        <f t="shared" ca="1" si="1657"/>
        <v>0</v>
      </c>
      <c r="HV234" s="125">
        <f t="shared" ca="1" si="1657"/>
        <v>0</v>
      </c>
      <c r="HW234" s="125">
        <f t="shared" ca="1" si="1657"/>
        <v>0</v>
      </c>
      <c r="HX234" s="125">
        <f t="shared" ca="1" si="1657"/>
        <v>0</v>
      </c>
      <c r="HY234" s="125">
        <f t="shared" ca="1" si="1657"/>
        <v>0</v>
      </c>
      <c r="HZ234" s="125">
        <f t="shared" ca="1" si="1657"/>
        <v>0</v>
      </c>
      <c r="IA234" s="125">
        <f t="shared" ca="1" si="1657"/>
        <v>0</v>
      </c>
      <c r="IB234" s="125">
        <f t="shared" ca="1" si="1657"/>
        <v>0</v>
      </c>
      <c r="IC234" s="125">
        <f t="shared" ca="1" si="1657"/>
        <v>0</v>
      </c>
      <c r="ID234" s="125">
        <f t="shared" ca="1" si="1657"/>
        <v>0</v>
      </c>
      <c r="IE234" s="5">
        <f t="shared" ca="1" si="1658"/>
        <v>67</v>
      </c>
      <c r="IF234" s="9"/>
      <c r="IG234" s="5">
        <f t="shared" ca="1" si="1659"/>
        <v>1</v>
      </c>
      <c r="IH234" s="5" t="b">
        <f t="shared" ca="1" si="1659"/>
        <v>0</v>
      </c>
      <c r="II234" s="19">
        <f t="shared" ca="1" si="1660"/>
        <v>0</v>
      </c>
      <c r="IJ234" s="5">
        <f t="shared" ca="1" si="1659"/>
        <v>55</v>
      </c>
      <c r="IK234" s="5" cm="1">
        <f t="array" ref="IK234">INDEX(i.pi_yatf,$X234+1,IK$7)</f>
        <v>1</v>
      </c>
      <c r="IL234" s="19">
        <f t="shared" ca="1" si="1701"/>
        <v>0</v>
      </c>
      <c r="IM234" s="19">
        <f t="shared" ca="1" si="1701"/>
        <v>0</v>
      </c>
      <c r="IN234" s="19">
        <f t="shared" ca="1" si="1701"/>
        <v>0</v>
      </c>
      <c r="IO234" s="19">
        <f t="shared" ca="1" si="1701"/>
        <v>0</v>
      </c>
      <c r="IP234" s="19">
        <f t="shared" ca="1" si="1701"/>
        <v>0</v>
      </c>
      <c r="IQ234" s="19">
        <f t="shared" ca="1" si="1701"/>
        <v>0</v>
      </c>
      <c r="IR234" s="19">
        <f t="shared" ca="1" si="1701"/>
        <v>0</v>
      </c>
      <c r="IS234" s="19">
        <f t="shared" ca="1" si="1701"/>
        <v>0</v>
      </c>
      <c r="IT234" s="19">
        <f t="shared" ca="1" si="1701"/>
        <v>0</v>
      </c>
      <c r="IU234" s="19">
        <f t="shared" ca="1" si="1701"/>
        <v>0</v>
      </c>
      <c r="IV234" s="19">
        <f t="shared" ca="1" si="1701"/>
        <v>0</v>
      </c>
      <c r="IW234" s="19">
        <f t="shared" ca="1" si="1701"/>
        <v>0</v>
      </c>
      <c r="IX234" s="19">
        <f t="shared" ca="1" si="1701"/>
        <v>0</v>
      </c>
      <c r="IY234" s="19">
        <f t="shared" ca="1" si="1701"/>
        <v>0</v>
      </c>
      <c r="IZ234" s="19">
        <f t="shared" ca="1" si="1701"/>
        <v>0</v>
      </c>
      <c r="JA234" s="19">
        <f t="shared" ca="1" si="1701"/>
        <v>0</v>
      </c>
      <c r="JB234" s="19">
        <f t="shared" ca="1" si="1701"/>
        <v>0</v>
      </c>
      <c r="JC234" s="19">
        <f t="shared" ca="1" si="1701"/>
        <v>0</v>
      </c>
      <c r="JD234" s="19">
        <f t="shared" ca="1" si="1701"/>
        <v>0</v>
      </c>
      <c r="JE234" s="19">
        <f t="shared" ca="1" si="1701"/>
        <v>0</v>
      </c>
      <c r="JF234" s="19">
        <f t="shared" ca="1" si="1701"/>
        <v>0</v>
      </c>
      <c r="JG234" s="19">
        <f t="shared" ca="1" si="1701"/>
        <v>1</v>
      </c>
      <c r="JH234" s="19">
        <f t="shared" ca="1" si="1701"/>
        <v>0</v>
      </c>
      <c r="JI234" s="19">
        <f t="shared" ca="1" si="1701"/>
        <v>1</v>
      </c>
      <c r="JJ234" s="9"/>
      <c r="JK234" s="5" t="b">
        <f t="shared" ca="1" si="1662"/>
        <v>0</v>
      </c>
      <c r="JL234" s="477" t="b">
        <v>1</v>
      </c>
      <c r="JM234" s="477">
        <v>12</v>
      </c>
      <c r="JN234" s="5" t="b">
        <f t="shared" ca="1" si="1663"/>
        <v>0</v>
      </c>
      <c r="JO234" s="5" t="b">
        <f t="shared" ca="1" si="1663"/>
        <v>0</v>
      </c>
      <c r="JP234" s="5" t="b">
        <f t="shared" ca="1" si="1663"/>
        <v>1</v>
      </c>
      <c r="JQ234" s="144">
        <f t="shared" ca="1" si="1664"/>
        <v>1</v>
      </c>
      <c r="JR234" s="144">
        <f t="shared" ca="1" si="1664"/>
        <v>1</v>
      </c>
      <c r="JS234" s="5" t="b">
        <f t="shared" ca="1" si="1665"/>
        <v>0</v>
      </c>
      <c r="JT234" s="5" t="b">
        <f t="shared" ca="1" si="1665"/>
        <v>1</v>
      </c>
      <c r="JU234" s="5" t="b">
        <f t="shared" ca="1" si="1665"/>
        <v>1</v>
      </c>
      <c r="JV234" s="5" t="b">
        <f t="shared" ca="1" si="1665"/>
        <v>0</v>
      </c>
      <c r="JW234" s="5">
        <f t="shared" ca="1" si="1666"/>
        <v>1</v>
      </c>
      <c r="JX234" s="5">
        <f t="shared" ca="1" si="1666"/>
        <v>0</v>
      </c>
      <c r="JY234" s="5" t="b">
        <f t="shared" ca="1" si="1667"/>
        <v>0</v>
      </c>
      <c r="JZ234" s="5" t="str" cm="1">
        <f t="array" aca="1" ref="JZ234" ca="1">IF(OR(KA234:KH234&lt;&gt;"-"),TRUE,"-")</f>
        <v>-</v>
      </c>
      <c r="KA234" s="19" t="str">
        <f t="shared" ca="1" si="1668"/>
        <v>-</v>
      </c>
      <c r="KB234" s="19" t="str">
        <f t="shared" ca="1" si="1668"/>
        <v>-</v>
      </c>
      <c r="KC234" s="19" t="str">
        <f t="shared" ca="1" si="1668"/>
        <v>-</v>
      </c>
      <c r="KD234" s="19" t="str">
        <f t="shared" ca="1" si="1668"/>
        <v>-</v>
      </c>
      <c r="KE234" s="19" t="str">
        <f t="shared" ca="1" si="1668"/>
        <v>-</v>
      </c>
      <c r="KF234" s="19" t="str">
        <f t="shared" ca="1" si="1668"/>
        <v>-</v>
      </c>
      <c r="KG234" s="19" t="str">
        <f t="shared" ca="1" si="1668"/>
        <v>-</v>
      </c>
      <c r="KH234" s="19" t="str">
        <f t="shared" ca="1" si="1668"/>
        <v>-</v>
      </c>
      <c r="KI234" s="5" t="b">
        <f t="array" aca="1" ref="KI234" ca="1">IF(OR(KJ234:KP234&lt;&gt;"-"),TRUE,"-")</f>
        <v>1</v>
      </c>
      <c r="KJ234" s="19">
        <f t="shared" ca="1" si="1669"/>
        <v>0</v>
      </c>
      <c r="KK234" s="19" t="str">
        <f t="shared" ca="1" si="1669"/>
        <v>-</v>
      </c>
      <c r="KL234" s="19">
        <f t="shared" ca="1" si="1669"/>
        <v>999999</v>
      </c>
      <c r="KM234" s="19">
        <f t="shared" ca="1" si="1669"/>
        <v>999999</v>
      </c>
      <c r="KN234" s="19">
        <f t="shared" ca="1" si="1669"/>
        <v>999999</v>
      </c>
      <c r="KO234" s="19">
        <f t="shared" ca="1" si="1669"/>
        <v>999999</v>
      </c>
      <c r="KP234" s="19">
        <f t="shared" ca="1" si="1669"/>
        <v>999999</v>
      </c>
      <c r="KQ234" s="19" t="str">
        <f t="shared" ca="1" si="1669"/>
        <v>-</v>
      </c>
      <c r="KR234" s="19" t="str">
        <f t="shared" ca="1" si="1669"/>
        <v>-</v>
      </c>
      <c r="KS234" s="19" t="str">
        <f t="shared" ca="1" si="1669"/>
        <v>-</v>
      </c>
      <c r="KT234" s="19" t="b">
        <f t="shared" ca="1" si="1670"/>
        <v>1</v>
      </c>
      <c r="KU234" s="19">
        <f t="shared" ca="1" si="1670"/>
        <v>0</v>
      </c>
      <c r="KV234" s="5" t="str">
        <f t="shared" ca="1" si="1671"/>
        <v>-</v>
      </c>
      <c r="KW234" s="5" t="str">
        <f t="shared" ca="1" si="1671"/>
        <v>-</v>
      </c>
      <c r="KX234" s="5" t="str">
        <f t="shared" ca="1" si="1671"/>
        <v>-</v>
      </c>
      <c r="KY234" s="5" t="str">
        <f t="shared" ca="1" si="1671"/>
        <v>-</v>
      </c>
      <c r="KZ234" s="19" t="str">
        <f t="shared" ca="1" si="1672"/>
        <v>-</v>
      </c>
      <c r="LA234" s="19" t="str">
        <f t="shared" ca="1" si="1672"/>
        <v>-</v>
      </c>
      <c r="LB234" s="19" t="str">
        <f t="shared" ca="1" si="1672"/>
        <v>-</v>
      </c>
      <c r="LC234" s="19" t="str">
        <f t="shared" ca="1" si="1672"/>
        <v>-</v>
      </c>
      <c r="LD234" s="19" t="str">
        <f t="shared" ca="1" si="1672"/>
        <v>-</v>
      </c>
      <c r="LE234" s="19" t="str">
        <f t="shared" ca="1" si="1672"/>
        <v>-</v>
      </c>
      <c r="LF234" s="19" t="str">
        <f t="shared" ca="1" si="1672"/>
        <v>-</v>
      </c>
      <c r="LG234" s="5" t="str">
        <f t="shared" ca="1" si="1673"/>
        <v>-</v>
      </c>
      <c r="LH234" s="5">
        <f t="shared" ca="1" si="1673"/>
        <v>500</v>
      </c>
      <c r="LI234" s="5">
        <f t="shared" ca="1" si="1673"/>
        <v>500</v>
      </c>
      <c r="LJ234" s="5" t="str">
        <f t="shared" ca="1" si="1673"/>
        <v>-</v>
      </c>
      <c r="LK234" s="5" t="str" cm="1">
        <f t="array" aca="1" ref="LK234" ca="1">INDEX(i.meatgrid,$Q234,LK$7)</f>
        <v>-</v>
      </c>
      <c r="LL234" s="5" t="str">
        <f t="shared" ca="1" si="1673"/>
        <v>-</v>
      </c>
      <c r="LM234" s="5">
        <f t="shared" ca="1" si="1674"/>
        <v>1</v>
      </c>
      <c r="LN234" s="9"/>
      <c r="LO234" s="19">
        <f t="shared" ca="1" si="1672"/>
        <v>70</v>
      </c>
      <c r="LP234" s="19">
        <f t="shared" ca="1" si="1675"/>
        <v>50</v>
      </c>
      <c r="LQ234" s="19">
        <f t="shared" ca="1" si="1675"/>
        <v>80</v>
      </c>
      <c r="LR234" s="19">
        <f t="shared" ca="1" si="1675"/>
        <v>50</v>
      </c>
      <c r="LS234" s="5" t="b" cm="1">
        <f t="array" aca="1" ref="LS234" ca="1">INDEX(i.meatgrid,$Q234,LS$7)</f>
        <v>0</v>
      </c>
      <c r="LT234" s="5" t="b" cm="1">
        <f t="array" aca="1" ref="LT234" ca="1">INDEX(i.meatgrid,$Q234,LT$7)</f>
        <v>0</v>
      </c>
      <c r="LU234" s="5" cm="1">
        <f t="array" aca="1" ref="LU234" ca="1">INDEX(i.meatgrid,$Q234,LU$7)</f>
        <v>40</v>
      </c>
      <c r="LV234" s="5" t="str" cm="1">
        <f t="array" aca="1" ref="LV234" ca="1">INDEX(i.meatgrid,$Q234,LV$7)</f>
        <v>-</v>
      </c>
      <c r="LW234" s="5">
        <f t="shared" si="1676"/>
        <v>1</v>
      </c>
      <c r="LX234" s="5">
        <f t="shared" si="1677"/>
        <v>0.75</v>
      </c>
      <c r="LY234" s="5" cm="1">
        <f t="array" aca="1" ref="LY234" ca="1">INDEX(i.meatgrid,$Q234,LY$7)</f>
        <v>1</v>
      </c>
      <c r="LZ234" s="5" cm="1">
        <f t="array" aca="1" ref="LZ234" ca="1">INDEX(i.meatgrid,$Q234,LZ$7)</f>
        <v>0</v>
      </c>
      <c r="MA234" s="5" cm="1">
        <f t="array" aca="1" ref="MA234" ca="1">INDEX(i.meatgrid,$Q234,MA$7)</f>
        <v>0</v>
      </c>
      <c r="MB234" s="5" cm="1">
        <f t="array" aca="1" ref="MB234" ca="1">INDEX(i.meatgrid,$Q234,MB$7)</f>
        <v>0</v>
      </c>
      <c r="MC234" s="5" cm="1">
        <f t="array" aca="1" ref="MC234" ca="1">INDEX(i.meatgrid,$Q234,MC$7)</f>
        <v>0</v>
      </c>
      <c r="MD234" s="5" cm="1">
        <f t="array" aca="1" ref="MD234" ca="1">INDEX(i.meatgrid,$Q234,MD$7)</f>
        <v>1</v>
      </c>
      <c r="ME234" s="5" cm="1">
        <f t="array" aca="1" ref="ME234" ca="1">INDEX(i.meatgrid,$Q234,ME$7)</f>
        <v>1</v>
      </c>
      <c r="MF234" s="5" cm="1">
        <f t="array" aca="1" ref="MF234" ca="1">INDEX(i.meatgrid,$Q234,MF$7)</f>
        <v>1</v>
      </c>
      <c r="MG234" s="5">
        <f t="shared" si="1678"/>
        <v>1</v>
      </c>
      <c r="MH234" s="9"/>
      <c r="MI234" s="19" t="b">
        <f t="shared" ca="1" si="1679"/>
        <v>0</v>
      </c>
      <c r="MJ234" s="19" t="b">
        <f t="shared" ca="1" si="1679"/>
        <v>0</v>
      </c>
      <c r="MK234" s="19">
        <f t="shared" ca="1" si="1679"/>
        <v>1</v>
      </c>
      <c r="ML234" s="19">
        <f t="shared" ca="1" si="1679"/>
        <v>0.75</v>
      </c>
      <c r="MM234" s="19">
        <f t="shared" ca="1" si="1679"/>
        <v>0.75</v>
      </c>
      <c r="MN234" s="19">
        <f t="shared" ca="1" si="1679"/>
        <v>0.8</v>
      </c>
      <c r="MO234" s="19">
        <f t="shared" ca="1" si="1679"/>
        <v>0.82499999999999996</v>
      </c>
      <c r="MP234" s="19">
        <f t="shared" ca="1" si="1679"/>
        <v>0.875</v>
      </c>
      <c r="MQ234" s="19">
        <f t="shared" ca="1" si="1679"/>
        <v>0.9</v>
      </c>
      <c r="MR234" s="19">
        <f t="shared" ca="1" si="1679"/>
        <v>1</v>
      </c>
      <c r="MS234" s="19">
        <f t="shared" ca="1" si="1679"/>
        <v>0.875</v>
      </c>
      <c r="MT234" s="19" t="b">
        <f t="shared" ca="1" si="1679"/>
        <v>1</v>
      </c>
      <c r="MU234" s="19">
        <f t="shared" ca="1" si="1679"/>
        <v>74.989999999999995</v>
      </c>
      <c r="MV234" s="19" t="str">
        <f t="shared" ca="1" si="1679"/>
        <v>-</v>
      </c>
      <c r="MW234" s="19" t="str">
        <f t="shared" ca="1" si="1679"/>
        <v>-</v>
      </c>
      <c r="MX234" s="19" t="str">
        <f t="shared" ca="1" si="1679"/>
        <v>-</v>
      </c>
      <c r="MY234" s="19" t="str">
        <f t="shared" ca="1" si="1694"/>
        <v>-</v>
      </c>
      <c r="MZ234" s="19" t="str">
        <f t="shared" ca="1" si="1694"/>
        <v>-</v>
      </c>
      <c r="NA234" s="19" t="str">
        <f t="shared" ca="1" si="1694"/>
        <v>-</v>
      </c>
      <c r="NB234" s="19" t="str">
        <f t="shared" ca="1" si="1694"/>
        <v>-</v>
      </c>
      <c r="NC234" s="19">
        <f t="shared" ca="1" si="1694"/>
        <v>36.99</v>
      </c>
      <c r="ND234" s="19">
        <f t="shared" ca="1" si="1694"/>
        <v>36.99</v>
      </c>
      <c r="NE234" s="19" t="str">
        <f t="shared" ca="1" si="1694"/>
        <v>-</v>
      </c>
      <c r="NF234" s="19" t="str">
        <f t="shared" ca="1" si="1694"/>
        <v>-</v>
      </c>
      <c r="NG234" s="19" t="str">
        <f t="shared" ca="1" si="1694"/>
        <v>-</v>
      </c>
      <c r="NH234" s="19" t="str">
        <f t="shared" ca="1" si="1694"/>
        <v>-</v>
      </c>
      <c r="NI234" s="19" t="str">
        <f t="shared" ca="1" si="1694"/>
        <v>-</v>
      </c>
      <c r="NJ234" s="19">
        <f t="shared" ca="1" si="1694"/>
        <v>49.99</v>
      </c>
      <c r="NK234" s="19">
        <f t="shared" ca="1" si="1694"/>
        <v>49.99</v>
      </c>
      <c r="NL234" s="19">
        <f t="shared" ca="1" si="1694"/>
        <v>49.99</v>
      </c>
      <c r="NM234" s="19">
        <f t="shared" ca="1" si="1694"/>
        <v>49.99</v>
      </c>
      <c r="NN234" s="19">
        <f t="shared" ca="1" si="1694"/>
        <v>49.99</v>
      </c>
      <c r="NO234" s="19">
        <f t="shared" ca="1" si="1691"/>
        <v>49.99</v>
      </c>
      <c r="NP234" s="19">
        <f t="shared" ca="1" si="1691"/>
        <v>49.99</v>
      </c>
      <c r="NQ234" s="19">
        <f t="shared" ca="1" si="1691"/>
        <v>49.99</v>
      </c>
      <c r="NR234" s="19">
        <f t="shared" ca="1" si="1692"/>
        <v>412.99</v>
      </c>
      <c r="NS234" s="19">
        <f t="shared" ca="1" si="1692"/>
        <v>412.99</v>
      </c>
      <c r="NT234" s="19" t="str">
        <f t="shared" ca="1" si="1692"/>
        <v>-</v>
      </c>
      <c r="NU234" s="19" t="str">
        <f t="shared" ca="1" si="1692"/>
        <v>-</v>
      </c>
      <c r="NV234" s="19" t="str">
        <f t="shared" ca="1" si="1692"/>
        <v>-</v>
      </c>
      <c r="NW234" s="19" t="str">
        <f t="shared" ca="1" si="1692"/>
        <v>-</v>
      </c>
      <c r="NX234" s="19" t="str">
        <f t="shared" ca="1" si="1692"/>
        <v>-</v>
      </c>
      <c r="NY234" s="19">
        <f t="shared" ca="1" si="1692"/>
        <v>6.8900000000000006</v>
      </c>
      <c r="NZ234" s="19">
        <f t="shared" ca="1" si="1692"/>
        <v>6.8900000000000006</v>
      </c>
      <c r="OA234" s="19">
        <f t="shared" ca="1" si="1692"/>
        <v>6.8900000000000006</v>
      </c>
      <c r="OB234" s="19">
        <f t="shared" ca="1" si="1692"/>
        <v>6.8900000000000006</v>
      </c>
      <c r="OC234" s="19">
        <f t="shared" ca="1" si="1692"/>
        <v>6.8900000000000006</v>
      </c>
      <c r="OD234" s="19">
        <f t="shared" ca="1" si="1692"/>
        <v>6.8900000000000006</v>
      </c>
      <c r="OE234" s="19">
        <f t="shared" ca="1" si="1692"/>
        <v>6.8900000000000006</v>
      </c>
      <c r="OF234" s="19">
        <f t="shared" ca="1" si="1692"/>
        <v>6.8900000000000006</v>
      </c>
      <c r="OG234" s="19">
        <f t="shared" ca="1" si="1692"/>
        <v>346.99</v>
      </c>
      <c r="OH234" s="19">
        <f t="shared" ca="1" si="1693"/>
        <v>346.99</v>
      </c>
      <c r="OI234" s="19" t="str">
        <f t="shared" ca="1" si="1693"/>
        <v>-</v>
      </c>
      <c r="OJ234" s="19" t="str">
        <f t="shared" ca="1" si="1693"/>
        <v>-</v>
      </c>
      <c r="OK234" s="19" t="str">
        <f t="shared" ca="1" si="1693"/>
        <v>-</v>
      </c>
      <c r="OL234" s="19" t="str">
        <f t="shared" ca="1" si="1693"/>
        <v>-</v>
      </c>
      <c r="OM234" s="19" t="str">
        <f t="shared" ca="1" si="1693"/>
        <v>-</v>
      </c>
      <c r="ON234" s="19">
        <f t="shared" ca="1" si="1693"/>
        <v>0</v>
      </c>
      <c r="OO234" s="24">
        <v>0</v>
      </c>
    </row>
    <row r="235" spans="1:405" outlineLevel="1">
      <c r="A235" s="21">
        <f t="shared" si="158"/>
        <v>230</v>
      </c>
      <c r="B235" s="21">
        <f t="shared" si="1703"/>
        <v>19</v>
      </c>
      <c r="C235">
        <v>112</v>
      </c>
      <c r="D235" s="144" t="str">
        <f t="shared" ca="1" si="1626"/>
        <v>GSM</v>
      </c>
      <c r="E235" t="b">
        <v>0</v>
      </c>
      <c r="F235" t="b">
        <v>0</v>
      </c>
      <c r="G235" t="b">
        <f t="shared" si="1704"/>
        <v>0</v>
      </c>
      <c r="H235" s="237">
        <f t="shared" ca="1" si="1705"/>
        <v>2</v>
      </c>
      <c r="I235" s="237">
        <f t="shared" ca="1" si="1705"/>
        <v>1</v>
      </c>
      <c r="J235" s="237" t="str">
        <f t="shared" ca="1" si="1705"/>
        <v/>
      </c>
      <c r="K235" s="237">
        <f t="shared" ca="1" si="1705"/>
        <v>2</v>
      </c>
      <c r="L235" s="237">
        <f t="shared" ca="1" si="1705"/>
        <v>2</v>
      </c>
      <c r="M235" s="237">
        <f t="shared" ca="1" si="1705"/>
        <v>2</v>
      </c>
      <c r="N235" s="237">
        <f t="shared" ca="1" si="1705"/>
        <v>3</v>
      </c>
      <c r="O235" s="237">
        <f t="shared" ca="1" si="1705"/>
        <v>1</v>
      </c>
      <c r="P235" s="237">
        <f t="shared" ca="1" si="1705"/>
        <v>1</v>
      </c>
      <c r="Q235" s="237">
        <f t="shared" ca="1" si="1705"/>
        <v>4</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27"/>
        <v>2</v>
      </c>
      <c r="AH235" s="5">
        <f t="shared" ca="1" si="1627"/>
        <v>0</v>
      </c>
      <c r="AI235" s="5">
        <f t="shared" ca="1" si="1628"/>
        <v>1</v>
      </c>
      <c r="AJ235" s="218"/>
      <c r="AK235" s="218"/>
      <c r="AL235" s="366" t="str">
        <f ca="1">TEXT(LEFT(OFFSET(AL235,-1,0),5)+1,"00000")&amp;MID(OFFSET(AL235,-1,0),6,FIND(" ",OFFSET(AL235,-1,0),7)-5)
&amp; $D235           &amp; " Day"&amp;INDEX(i.DOY,$N235,1)              &amp; IF($IG235=0," FWM","")&amp;IF($IG235=1," MWM","")&amp;IF($IG235=5," Mat","")&amp;IF($IH235=TRUE,"&amp;BBT","    ")
&amp;INDEX(DataMaster!$B$98:$B$104,$Q235,0)    &amp;IF(JL235," SR"&amp;JM235,"")&amp; " WP"&amp;TEXT($LW235*100,"000p")           &amp; " MP"&amp;TEXT($LX235*100,"000p")           &amp; " GP"&amp;TEXT($MG235*100,"000p")
&amp; " (F"&amp;3+COUNTIF($CV235:$CY235,TRUE)&amp;3&amp;"N"&amp;$DM235&amp;$DN235&amp;")"</f>
        <v>00016 DSP_export_lw GSM Day204 MWM    Prime WP100p MP075p GP100p (F33N11)</v>
      </c>
      <c r="AM235" s="9" t="str">
        <f ca="1">IF(COUNTIF(AL$5:AL235,AL235)=1,"-","Dup")</f>
        <v>-</v>
      </c>
      <c r="AN235" s="9"/>
      <c r="AO235" s="12" t="b">
        <v>1</v>
      </c>
      <c r="AP235" s="12" t="b">
        <v>1</v>
      </c>
      <c r="AQ235" s="12" t="b">
        <v>1</v>
      </c>
      <c r="AR235" s="12" t="b">
        <v>1</v>
      </c>
      <c r="AS235" s="12" t="b">
        <v>1</v>
      </c>
      <c r="AT235" s="12" t="b">
        <v>1</v>
      </c>
      <c r="AU235" s="12" t="b">
        <v>1</v>
      </c>
      <c r="AV235" s="12" t="b">
        <v>1</v>
      </c>
      <c r="AW235" s="9"/>
      <c r="AX235" s="5" t="b">
        <f t="shared" ca="1" si="1629"/>
        <v>0</v>
      </c>
      <c r="AY235" s="5" t="str">
        <f t="shared" ca="1" si="1629"/>
        <v>-</v>
      </c>
      <c r="AZ235" s="5" t="b">
        <f t="shared" ca="1" si="1629"/>
        <v>0</v>
      </c>
      <c r="BA235" s="5" t="b">
        <f t="shared" ca="1" si="1629"/>
        <v>1</v>
      </c>
      <c r="BB235" s="5" t="b">
        <f t="shared" ca="1" si="1629"/>
        <v>1</v>
      </c>
      <c r="BC235" s="144">
        <f t="shared" ca="1" si="1629"/>
        <v>0</v>
      </c>
      <c r="BD235" s="19" t="b">
        <f t="shared" ca="1" si="1630"/>
        <v>1</v>
      </c>
      <c r="BE235" s="9"/>
      <c r="BF235" s="5" t="str">
        <f t="shared" ca="1" si="1631"/>
        <v>-</v>
      </c>
      <c r="BG235" s="19" t="str">
        <f t="shared" ca="1" si="1632"/>
        <v>-</v>
      </c>
      <c r="BH235" s="19" t="str">
        <f t="shared" ca="1" si="1632"/>
        <v>-</v>
      </c>
      <c r="BI235" s="19" t="str">
        <f t="shared" ca="1" si="1632"/>
        <v>-</v>
      </c>
      <c r="BJ235" s="5" t="str">
        <f t="shared" ca="1" si="1633"/>
        <v>-</v>
      </c>
      <c r="BK235" s="19" t="str">
        <f t="shared" ca="1" si="1634"/>
        <v>-</v>
      </c>
      <c r="BL235" s="5" t="str">
        <f t="shared" ca="1" si="1635"/>
        <v>-</v>
      </c>
      <c r="BM235" s="19" t="str">
        <f t="shared" ca="1" si="1636"/>
        <v>-</v>
      </c>
      <c r="BN235" s="19" t="str">
        <f t="shared" ca="1" si="1636"/>
        <v>-</v>
      </c>
      <c r="BO235" s="19" t="str">
        <f t="shared" ca="1" si="1636"/>
        <v>-</v>
      </c>
      <c r="BP235" s="5" t="str">
        <f t="shared" ca="1" si="1637"/>
        <v>-</v>
      </c>
      <c r="BQ235" s="9"/>
      <c r="BR235" s="5" t="b">
        <f t="shared" ca="1" si="1638"/>
        <v>0</v>
      </c>
      <c r="BS235" s="5" t="str">
        <f t="shared" ca="1" si="1639"/>
        <v>-</v>
      </c>
      <c r="BT235" s="5" t="str">
        <f t="shared" ca="1" si="1640"/>
        <v>-</v>
      </c>
      <c r="BU235" s="5" t="str">
        <f t="shared" ca="1" si="1640"/>
        <v>-</v>
      </c>
      <c r="BV235" s="5" t="str">
        <f t="shared" ca="1" si="1640"/>
        <v>-</v>
      </c>
      <c r="BW235" s="5" t="str">
        <f t="shared" ca="1" si="1640"/>
        <v>-</v>
      </c>
      <c r="BX235" s="5" t="str">
        <f t="shared" ca="1" si="1640"/>
        <v>-</v>
      </c>
      <c r="BY235" s="5" t="str">
        <f t="shared" ca="1" si="1640"/>
        <v>-</v>
      </c>
      <c r="BZ235" s="5" t="str">
        <f t="shared" ca="1" si="1640"/>
        <v>-</v>
      </c>
      <c r="CA235" s="5" t="str">
        <f t="shared" ca="1" si="1640"/>
        <v>-</v>
      </c>
      <c r="CB235" s="9"/>
      <c r="CC235" s="237" t="b">
        <f t="shared" ca="1" si="1706"/>
        <v>1</v>
      </c>
      <c r="CD235" s="237" t="b">
        <f t="shared" ca="1" si="1706"/>
        <v>1</v>
      </c>
      <c r="CE235" s="237" t="b">
        <f t="shared" ca="1" si="1706"/>
        <v>1</v>
      </c>
      <c r="CF235" s="12">
        <v>2232105</v>
      </c>
      <c r="CG235" s="144" t="b">
        <f t="shared" ca="1" si="1707"/>
        <v>0</v>
      </c>
      <c r="CH235" s="12" t="s">
        <v>34</v>
      </c>
      <c r="CI235" s="19" t="str">
        <f t="shared" ca="1" si="1641"/>
        <v>-</v>
      </c>
      <c r="CJ235" s="19" t="str">
        <f t="shared" ca="1" si="1641"/>
        <v>-</v>
      </c>
      <c r="CK235" s="19" t="str">
        <f t="shared" ca="1" si="1641"/>
        <v>-</v>
      </c>
      <c r="CL235" s="19">
        <f t="shared" ca="1" si="1641"/>
        <v>1</v>
      </c>
      <c r="CM235" s="19">
        <f t="shared" ca="1" si="1641"/>
        <v>1</v>
      </c>
      <c r="CN235" s="9"/>
      <c r="CO235" s="444">
        <f t="shared" ca="1" si="1642"/>
        <v>652</v>
      </c>
      <c r="CP235" s="444">
        <f t="shared" ca="1" si="1642"/>
        <v>686</v>
      </c>
      <c r="CQ235" s="444">
        <f t="shared" ca="1" si="1642"/>
        <v>721</v>
      </c>
      <c r="CR235" s="152">
        <f t="shared" ca="1" si="1643"/>
        <v>378</v>
      </c>
      <c r="CS235" s="152">
        <f t="shared" ca="1" si="1643"/>
        <v>413</v>
      </c>
      <c r="CT235" s="152">
        <f t="shared" ca="1" si="1643"/>
        <v>448</v>
      </c>
      <c r="CU235" s="19" t="str">
        <f t="shared" ca="1" si="1644"/>
        <v>-</v>
      </c>
      <c r="CV235" s="19" t="str">
        <f t="shared" ca="1" si="1644"/>
        <v>-</v>
      </c>
      <c r="CW235" s="19" t="str">
        <f t="shared" ca="1" si="1644"/>
        <v>-</v>
      </c>
      <c r="CX235" s="19" t="str">
        <f t="shared" ca="1" si="1644"/>
        <v>-</v>
      </c>
      <c r="CY235" s="19" t="str">
        <f t="shared" ca="1" si="1644"/>
        <v>-</v>
      </c>
      <c r="CZ235" s="19" t="b">
        <f t="shared" ca="1" si="1644"/>
        <v>1</v>
      </c>
      <c r="DA235" s="19">
        <f t="shared" ca="1" si="1644"/>
        <v>0</v>
      </c>
      <c r="DB235" s="19">
        <f t="shared" ca="1" si="1644"/>
        <v>0</v>
      </c>
      <c r="DC235" s="19">
        <f t="shared" ca="1" si="1644"/>
        <v>0</v>
      </c>
      <c r="DD235" s="19">
        <f t="shared" ca="1" si="1644"/>
        <v>0</v>
      </c>
      <c r="DE235" s="19">
        <f t="shared" ca="1" si="1644"/>
        <v>0</v>
      </c>
      <c r="DF235" s="19">
        <f t="shared" ca="1" si="1644"/>
        <v>0</v>
      </c>
      <c r="DG235" s="19">
        <f t="shared" ca="1" si="1644"/>
        <v>0</v>
      </c>
      <c r="DH235" s="19">
        <f t="shared" ca="1" si="1644"/>
        <v>0</v>
      </c>
      <c r="DI235" s="19">
        <f t="shared" ca="1" si="1644"/>
        <v>0</v>
      </c>
      <c r="DJ235" s="19">
        <f t="shared" ca="1" si="1644"/>
        <v>0</v>
      </c>
      <c r="DK235" s="19">
        <f t="shared" ca="1" si="1708"/>
        <v>0</v>
      </c>
      <c r="DL235" s="19">
        <f t="shared" ca="1" si="1708"/>
        <v>0</v>
      </c>
      <c r="DM235" s="19">
        <f t="shared" ca="1" si="1708"/>
        <v>1</v>
      </c>
      <c r="DN235" s="19">
        <f t="shared" ca="1" si="1708"/>
        <v>1</v>
      </c>
      <c r="DO235" s="19">
        <f t="shared" ca="1" si="1708"/>
        <v>0</v>
      </c>
      <c r="DP235" s="19" t="str">
        <f t="shared" ca="1" si="1708"/>
        <v>-</v>
      </c>
      <c r="DQ235" s="19" t="str">
        <f t="shared" ca="1" si="1708"/>
        <v>-</v>
      </c>
      <c r="DR235" s="19" t="str">
        <f t="shared" ca="1" si="1708"/>
        <v>-</v>
      </c>
      <c r="DS235" s="19" t="str">
        <f t="shared" ca="1" si="1708"/>
        <v>-</v>
      </c>
      <c r="DT235" s="19" t="str">
        <f t="shared" ca="1" si="1708"/>
        <v>-</v>
      </c>
      <c r="DU235" s="19">
        <f t="shared" ca="1" si="1708"/>
        <v>0</v>
      </c>
      <c r="DV235" s="19" t="str">
        <f t="shared" ca="1" si="1708"/>
        <v>-</v>
      </c>
      <c r="DW235" s="19" t="str">
        <f t="shared" ca="1" si="1708"/>
        <v>-</v>
      </c>
      <c r="DX235" s="19" t="str">
        <f t="shared" ca="1" si="1708"/>
        <v>-</v>
      </c>
      <c r="DY235" s="19" t="str">
        <f t="shared" ca="1" si="1708"/>
        <v>-</v>
      </c>
      <c r="DZ235" s="19" t="str">
        <f t="shared" ca="1" si="1708"/>
        <v>-</v>
      </c>
      <c r="EA235" s="19" t="str">
        <f t="shared" ca="1" si="1708"/>
        <v>-</v>
      </c>
      <c r="EB235" s="19" t="str">
        <f t="shared" ca="1" si="1708"/>
        <v>-</v>
      </c>
      <c r="EC235" s="19" t="str">
        <f t="shared" ca="1" si="1708"/>
        <v>-</v>
      </c>
      <c r="ED235" s="19">
        <f t="shared" ca="1" si="1708"/>
        <v>0</v>
      </c>
      <c r="EE235" s="444">
        <f t="shared" ca="1" si="1646"/>
        <v>0</v>
      </c>
      <c r="EF235" s="444">
        <f t="shared" ca="1" si="1646"/>
        <v>0</v>
      </c>
      <c r="EG235" s="124">
        <f t="shared" ca="1" si="1647"/>
        <v>0</v>
      </c>
      <c r="EH235" s="124">
        <f t="shared" ca="1" si="1647"/>
        <v>0</v>
      </c>
      <c r="EI235" s="124">
        <f t="shared" ca="1" si="1647"/>
        <v>0</v>
      </c>
      <c r="EJ235" s="124">
        <f t="shared" ca="1" si="1647"/>
        <v>0</v>
      </c>
      <c r="EK235" s="124">
        <f t="shared" ca="1" si="1647"/>
        <v>0</v>
      </c>
      <c r="EL235" s="124">
        <f t="shared" ca="1" si="1647"/>
        <v>0</v>
      </c>
      <c r="EM235" s="124">
        <f t="shared" ca="1" si="1647"/>
        <v>0</v>
      </c>
      <c r="EN235" s="124">
        <f t="shared" ca="1" si="1647"/>
        <v>0</v>
      </c>
      <c r="EO235" s="124">
        <f t="shared" ca="1" si="1647"/>
        <v>0</v>
      </c>
      <c r="EP235" s="124">
        <f t="shared" ca="1" si="1647"/>
        <v>0</v>
      </c>
      <c r="EQ235" s="124">
        <f t="shared" ca="1" si="1647"/>
        <v>0</v>
      </c>
      <c r="ER235" s="124">
        <f t="shared" ca="1" si="1647"/>
        <v>0</v>
      </c>
      <c r="ES235" s="124">
        <f t="shared" ca="1" si="1647"/>
        <v>0</v>
      </c>
      <c r="ET235" s="124">
        <f t="shared" ca="1" si="1647"/>
        <v>0</v>
      </c>
      <c r="EU235" s="124">
        <f t="shared" ca="1" si="1647"/>
        <v>0</v>
      </c>
      <c r="EV235" s="124">
        <f t="shared" ref="EV235" ca="1" si="1709">IF(AND($K235=EV$9,$N235=EV$11,$AB235=EV$8,$AI235=EV$12,$Y235&lt;&gt;0),INDEX(i.FS_Strategy,$Y235,$AB235),0)</f>
        <v>0</v>
      </c>
      <c r="EW235" s="124">
        <f t="shared" ca="1" si="1648"/>
        <v>0</v>
      </c>
      <c r="EX235" s="124">
        <f t="shared" ca="1" si="1648"/>
        <v>0</v>
      </c>
      <c r="EY235" s="554">
        <f t="shared" ca="1" si="1649"/>
        <v>0</v>
      </c>
      <c r="EZ235" s="554">
        <f t="shared" ca="1" si="1649"/>
        <v>0</v>
      </c>
      <c r="FA235" s="554">
        <f t="shared" ca="1" si="1649"/>
        <v>0</v>
      </c>
      <c r="FB235" s="125">
        <f t="shared" ca="1" si="1649"/>
        <v>0</v>
      </c>
      <c r="FC235" s="125">
        <f t="shared" ca="1" si="1649"/>
        <v>0</v>
      </c>
      <c r="FD235" s="125">
        <f t="shared" ca="1" si="1649"/>
        <v>0</v>
      </c>
      <c r="FE235" s="125">
        <f t="shared" ca="1" si="1649"/>
        <v>0</v>
      </c>
      <c r="FF235" s="125">
        <f t="shared" ca="1" si="1649"/>
        <v>0</v>
      </c>
      <c r="FG235" s="125">
        <f t="shared" ca="1" si="1649"/>
        <v>0</v>
      </c>
      <c r="FH235" s="125">
        <f t="shared" ca="1" si="1649"/>
        <v>0</v>
      </c>
      <c r="FI235" s="125">
        <f t="shared" ca="1" si="1649"/>
        <v>0</v>
      </c>
      <c r="FJ235" s="125">
        <f t="shared" ca="1" si="1649"/>
        <v>0</v>
      </c>
      <c r="FK235" s="125">
        <f t="shared" ca="1" si="1649"/>
        <v>0</v>
      </c>
      <c r="FL235" s="125">
        <f t="shared" ca="1" si="1649"/>
        <v>0</v>
      </c>
      <c r="FM235" s="125">
        <f t="shared" ca="1" si="1649"/>
        <v>0</v>
      </c>
      <c r="FN235" s="125">
        <f t="shared" ref="FN235" ca="1" si="1710">IF(AND($K235=FN$9,$N235=FN$11,$AB235=FN$8,$AI235=FN$12,$Z235&lt;&gt;0),INDEX(i.FS_Strategy,$Z235,$AB235),0)</f>
        <v>0</v>
      </c>
      <c r="FO235" s="124">
        <f t="shared" ca="1" si="1650"/>
        <v>0</v>
      </c>
      <c r="FP235" s="124">
        <f t="shared" ca="1" si="1650"/>
        <v>0</v>
      </c>
      <c r="FQ235" s="124">
        <f t="shared" ca="1" si="1650"/>
        <v>0</v>
      </c>
      <c r="FR235" s="124">
        <f t="shared" ca="1" si="1650"/>
        <v>0</v>
      </c>
      <c r="FS235" s="124">
        <f t="shared" ca="1" si="1650"/>
        <v>0</v>
      </c>
      <c r="FT235" s="124">
        <f t="shared" ca="1" si="1650"/>
        <v>0</v>
      </c>
      <c r="FU235" s="124">
        <f t="shared" ca="1" si="1650"/>
        <v>0</v>
      </c>
      <c r="FV235" s="124">
        <f t="shared" ca="1" si="1650"/>
        <v>0</v>
      </c>
      <c r="FW235" s="124">
        <f t="shared" ca="1" si="1650"/>
        <v>0</v>
      </c>
      <c r="FX235" s="124">
        <f t="shared" ca="1" si="1650"/>
        <v>0</v>
      </c>
      <c r="FY235" s="124">
        <f t="shared" ca="1" si="1650"/>
        <v>0</v>
      </c>
      <c r="FZ235" s="124">
        <f t="shared" ca="1" si="1650"/>
        <v>0</v>
      </c>
      <c r="GA235" s="124">
        <f t="shared" ca="1" si="1650"/>
        <v>0</v>
      </c>
      <c r="GB235" s="124">
        <f t="shared" ca="1" si="1650"/>
        <v>0</v>
      </c>
      <c r="GC235" s="124">
        <f t="shared" ca="1" si="1650"/>
        <v>0</v>
      </c>
      <c r="GD235" s="124">
        <f t="shared" ref="GD235" ca="1" si="1711">IF(AND($K235=GD$9,$N235=GD$11,$AB235=GD$8,$AI235=GD$12),INDEX(i.FS_Strategy,$AC235+1,$AB235),0)</f>
        <v>0</v>
      </c>
      <c r="GE235" s="124">
        <f t="shared" ca="1" si="1651"/>
        <v>0</v>
      </c>
      <c r="GF235" s="124">
        <f t="shared" ca="1" si="1651"/>
        <v>0</v>
      </c>
      <c r="GG235" s="554">
        <f t="shared" ca="1" si="1652"/>
        <v>0</v>
      </c>
      <c r="GH235" s="554">
        <f t="shared" ca="1" si="1652"/>
        <v>0</v>
      </c>
      <c r="GI235" s="554">
        <f t="shared" ca="1" si="1652"/>
        <v>0</v>
      </c>
      <c r="GJ235" s="125">
        <f t="shared" ca="1" si="1653"/>
        <v>0</v>
      </c>
      <c r="GK235" s="125">
        <f t="shared" ca="1" si="1653"/>
        <v>0</v>
      </c>
      <c r="GL235" s="125">
        <f t="shared" ca="1" si="1653"/>
        <v>0</v>
      </c>
      <c r="GM235" s="125">
        <f t="shared" ca="1" si="1653"/>
        <v>0</v>
      </c>
      <c r="GN235" s="125">
        <f t="shared" ca="1" si="1653"/>
        <v>0</v>
      </c>
      <c r="GO235" s="125">
        <f t="shared" ca="1" si="1653"/>
        <v>0</v>
      </c>
      <c r="GP235" s="125">
        <f t="shared" ca="1" si="1653"/>
        <v>0</v>
      </c>
      <c r="GQ235" s="125">
        <f t="shared" ca="1" si="1653"/>
        <v>0</v>
      </c>
      <c r="GR235" s="125">
        <f t="shared" ca="1" si="1653"/>
        <v>0</v>
      </c>
      <c r="GS235" s="125">
        <f t="shared" ca="1" si="1653"/>
        <v>0</v>
      </c>
      <c r="GT235" s="125">
        <f t="shared" ca="1" si="1653"/>
        <v>0</v>
      </c>
      <c r="GU235" s="125">
        <f t="shared" ca="1" si="1653"/>
        <v>0</v>
      </c>
      <c r="GV235" s="125">
        <f t="shared" ca="1" si="1653"/>
        <v>0</v>
      </c>
      <c r="GW235" s="124">
        <f t="shared" ca="1" si="1654"/>
        <v>0</v>
      </c>
      <c r="GX235" s="124">
        <f t="shared" ca="1" si="1654"/>
        <v>0</v>
      </c>
      <c r="GY235" s="124">
        <f t="shared" ca="1" si="1654"/>
        <v>0</v>
      </c>
      <c r="GZ235" s="124">
        <f t="shared" ca="1" si="1654"/>
        <v>0</v>
      </c>
      <c r="HA235" s="124">
        <f t="shared" ca="1" si="1654"/>
        <v>0</v>
      </c>
      <c r="HB235" s="124">
        <f t="shared" ca="1" si="1654"/>
        <v>0</v>
      </c>
      <c r="HC235" s="124">
        <f t="shared" ca="1" si="1654"/>
        <v>0</v>
      </c>
      <c r="HD235" s="124">
        <f t="shared" ca="1" si="1654"/>
        <v>0</v>
      </c>
      <c r="HE235" s="124">
        <f t="shared" ca="1" si="1654"/>
        <v>0</v>
      </c>
      <c r="HF235" s="124">
        <f t="shared" ca="1" si="1654"/>
        <v>0</v>
      </c>
      <c r="HG235" s="124">
        <f t="shared" ca="1" si="1654"/>
        <v>0</v>
      </c>
      <c r="HH235" s="124">
        <f t="shared" ca="1" si="1654"/>
        <v>0</v>
      </c>
      <c r="HI235" s="124">
        <f t="shared" ca="1" si="1654"/>
        <v>0</v>
      </c>
      <c r="HJ235" s="124">
        <f t="shared" ca="1" si="1654"/>
        <v>0</v>
      </c>
      <c r="HK235" s="124">
        <f t="shared" ca="1" si="1654"/>
        <v>0</v>
      </c>
      <c r="HL235" s="124">
        <f t="shared" ref="HL235" ca="1" si="1712">IF(AND($K235=HL$9,$N235=HL$11,$AB235=HL$8,$AI235=HL$12),INDEX(i.FS_Strategy,$AC235+1,$AB235),0)</f>
        <v>0</v>
      </c>
      <c r="HM235" s="124">
        <f t="shared" ca="1" si="1655"/>
        <v>0</v>
      </c>
      <c r="HN235" s="124">
        <f t="shared" ca="1" si="1655"/>
        <v>0</v>
      </c>
      <c r="HO235" s="554">
        <f t="shared" ca="1" si="1656"/>
        <v>0</v>
      </c>
      <c r="HP235" s="554">
        <f t="shared" ca="1" si="1656"/>
        <v>0</v>
      </c>
      <c r="HQ235" s="554">
        <f t="shared" ca="1" si="1656"/>
        <v>0</v>
      </c>
      <c r="HR235" s="125">
        <f t="shared" ca="1" si="1657"/>
        <v>0</v>
      </c>
      <c r="HS235" s="125">
        <f t="shared" ca="1" si="1657"/>
        <v>0</v>
      </c>
      <c r="HT235" s="125">
        <f t="shared" ca="1" si="1657"/>
        <v>0</v>
      </c>
      <c r="HU235" s="125">
        <f t="shared" ca="1" si="1657"/>
        <v>0</v>
      </c>
      <c r="HV235" s="125">
        <f t="shared" ca="1" si="1657"/>
        <v>0</v>
      </c>
      <c r="HW235" s="125">
        <f t="shared" ca="1" si="1657"/>
        <v>0</v>
      </c>
      <c r="HX235" s="125">
        <f t="shared" ca="1" si="1657"/>
        <v>0</v>
      </c>
      <c r="HY235" s="125">
        <f t="shared" ca="1" si="1657"/>
        <v>0</v>
      </c>
      <c r="HZ235" s="125">
        <f t="shared" ca="1" si="1657"/>
        <v>0</v>
      </c>
      <c r="IA235" s="125">
        <f t="shared" ca="1" si="1657"/>
        <v>0</v>
      </c>
      <c r="IB235" s="125">
        <f t="shared" ca="1" si="1657"/>
        <v>0</v>
      </c>
      <c r="IC235" s="125">
        <f t="shared" ca="1" si="1657"/>
        <v>0</v>
      </c>
      <c r="ID235" s="125">
        <f t="shared" ca="1" si="1657"/>
        <v>0</v>
      </c>
      <c r="IE235" s="5">
        <f t="shared" ca="1" si="1658"/>
        <v>67</v>
      </c>
      <c r="IF235" s="9"/>
      <c r="IG235" s="5">
        <f t="shared" ca="1" si="1659"/>
        <v>1</v>
      </c>
      <c r="IH235" s="5" t="b">
        <f t="shared" ca="1" si="1659"/>
        <v>0</v>
      </c>
      <c r="II235" s="19">
        <f t="shared" ca="1" si="1660"/>
        <v>0</v>
      </c>
      <c r="IJ235" s="5">
        <f t="shared" ca="1" si="1659"/>
        <v>55</v>
      </c>
      <c r="IK235" s="5" cm="1">
        <f t="array" ref="IK235">INDEX(i.pi_yatf,$X235+1,IK$7)</f>
        <v>1</v>
      </c>
      <c r="IL235" s="19">
        <f t="shared" ca="1" si="1701"/>
        <v>0</v>
      </c>
      <c r="IM235" s="19">
        <f t="shared" ca="1" si="1701"/>
        <v>0</v>
      </c>
      <c r="IN235" s="19">
        <f t="shared" ca="1" si="1701"/>
        <v>0</v>
      </c>
      <c r="IO235" s="19">
        <f t="shared" ca="1" si="1701"/>
        <v>0</v>
      </c>
      <c r="IP235" s="19">
        <f t="shared" ca="1" si="1701"/>
        <v>0</v>
      </c>
      <c r="IQ235" s="19">
        <f t="shared" ca="1" si="1701"/>
        <v>0</v>
      </c>
      <c r="IR235" s="19">
        <f t="shared" ca="1" si="1701"/>
        <v>0</v>
      </c>
      <c r="IS235" s="19">
        <f t="shared" ca="1" si="1701"/>
        <v>0</v>
      </c>
      <c r="IT235" s="19">
        <f t="shared" ca="1" si="1701"/>
        <v>0</v>
      </c>
      <c r="IU235" s="19">
        <f t="shared" ca="1" si="1701"/>
        <v>0</v>
      </c>
      <c r="IV235" s="19">
        <f t="shared" ca="1" si="1701"/>
        <v>0</v>
      </c>
      <c r="IW235" s="19">
        <f t="shared" ca="1" si="1701"/>
        <v>0</v>
      </c>
      <c r="IX235" s="19">
        <f t="shared" ca="1" si="1701"/>
        <v>0</v>
      </c>
      <c r="IY235" s="19">
        <f t="shared" ca="1" si="1701"/>
        <v>0</v>
      </c>
      <c r="IZ235" s="19">
        <f t="shared" ca="1" si="1701"/>
        <v>0</v>
      </c>
      <c r="JA235" s="19">
        <f t="shared" ca="1" si="1701"/>
        <v>0</v>
      </c>
      <c r="JB235" s="19">
        <f t="shared" ca="1" si="1701"/>
        <v>0</v>
      </c>
      <c r="JC235" s="19">
        <f t="shared" ca="1" si="1701"/>
        <v>0</v>
      </c>
      <c r="JD235" s="19">
        <f t="shared" ca="1" si="1701"/>
        <v>0</v>
      </c>
      <c r="JE235" s="19">
        <f t="shared" ca="1" si="1701"/>
        <v>0</v>
      </c>
      <c r="JF235" s="19">
        <f t="shared" ca="1" si="1701"/>
        <v>0</v>
      </c>
      <c r="JG235" s="19">
        <f t="shared" ca="1" si="1701"/>
        <v>1</v>
      </c>
      <c r="JH235" s="19">
        <f t="shared" ca="1" si="1701"/>
        <v>0</v>
      </c>
      <c r="JI235" s="19">
        <f t="shared" ca="1" si="1701"/>
        <v>1</v>
      </c>
      <c r="JJ235" s="9"/>
      <c r="JK235" s="5" t="b">
        <f t="shared" ca="1" si="1662"/>
        <v>0</v>
      </c>
      <c r="JL235" s="477" t="b">
        <v>0</v>
      </c>
      <c r="JM235" s="477">
        <v>12</v>
      </c>
      <c r="JN235" s="5" t="b">
        <f t="shared" ca="1" si="1663"/>
        <v>0</v>
      </c>
      <c r="JO235" s="5" t="b">
        <f t="shared" ca="1" si="1663"/>
        <v>0</v>
      </c>
      <c r="JP235" s="5" t="b">
        <f t="shared" ca="1" si="1663"/>
        <v>1</v>
      </c>
      <c r="JQ235" s="144">
        <f t="shared" ca="1" si="1664"/>
        <v>1</v>
      </c>
      <c r="JR235" s="144">
        <f t="shared" ca="1" si="1664"/>
        <v>1</v>
      </c>
      <c r="JS235" s="5" t="b">
        <f t="shared" ca="1" si="1665"/>
        <v>0</v>
      </c>
      <c r="JT235" s="5" t="b">
        <f t="shared" ca="1" si="1665"/>
        <v>1</v>
      </c>
      <c r="JU235" s="5" t="b">
        <f t="shared" ca="1" si="1665"/>
        <v>1</v>
      </c>
      <c r="JV235" s="5" t="b">
        <f t="shared" ca="1" si="1665"/>
        <v>0</v>
      </c>
      <c r="JW235" s="5">
        <f t="shared" ca="1" si="1666"/>
        <v>1</v>
      </c>
      <c r="JX235" s="5">
        <f t="shared" ca="1" si="1666"/>
        <v>0</v>
      </c>
      <c r="JY235" s="5" t="b">
        <f t="shared" ca="1" si="1667"/>
        <v>0</v>
      </c>
      <c r="JZ235" s="5" t="str" cm="1">
        <f t="array" aca="1" ref="JZ235" ca="1">IF(OR(KA235:KH235&lt;&gt;"-"),TRUE,"-")</f>
        <v>-</v>
      </c>
      <c r="KA235" s="19" t="str">
        <f t="shared" ca="1" si="1668"/>
        <v>-</v>
      </c>
      <c r="KB235" s="19" t="str">
        <f t="shared" ca="1" si="1668"/>
        <v>-</v>
      </c>
      <c r="KC235" s="19" t="str">
        <f t="shared" ca="1" si="1668"/>
        <v>-</v>
      </c>
      <c r="KD235" s="19" t="str">
        <f t="shared" ca="1" si="1668"/>
        <v>-</v>
      </c>
      <c r="KE235" s="19" t="str">
        <f t="shared" ca="1" si="1668"/>
        <v>-</v>
      </c>
      <c r="KF235" s="19" t="str">
        <f t="shared" ca="1" si="1668"/>
        <v>-</v>
      </c>
      <c r="KG235" s="19" t="str">
        <f t="shared" ca="1" si="1668"/>
        <v>-</v>
      </c>
      <c r="KH235" s="19" t="str">
        <f t="shared" ca="1" si="1668"/>
        <v>-</v>
      </c>
      <c r="KI235" s="5" t="b">
        <f t="array" aca="1" ref="KI235" ca="1">IF(OR(KJ235:KP235&lt;&gt;"-"),TRUE,"-")</f>
        <v>1</v>
      </c>
      <c r="KJ235" s="19">
        <f t="shared" ca="1" si="1669"/>
        <v>0</v>
      </c>
      <c r="KK235" s="19" t="str">
        <f t="shared" ca="1" si="1669"/>
        <v>-</v>
      </c>
      <c r="KL235" s="19">
        <f t="shared" ca="1" si="1669"/>
        <v>999999</v>
      </c>
      <c r="KM235" s="19">
        <f t="shared" ca="1" si="1669"/>
        <v>999999</v>
      </c>
      <c r="KN235" s="19">
        <f t="shared" ca="1" si="1669"/>
        <v>999999</v>
      </c>
      <c r="KO235" s="19">
        <f t="shared" ca="1" si="1669"/>
        <v>999999</v>
      </c>
      <c r="KP235" s="19">
        <f t="shared" ca="1" si="1669"/>
        <v>999999</v>
      </c>
      <c r="KQ235" s="19" t="str">
        <f t="shared" ca="1" si="1669"/>
        <v>-</v>
      </c>
      <c r="KR235" s="19" t="str">
        <f t="shared" ca="1" si="1669"/>
        <v>-</v>
      </c>
      <c r="KS235" s="19" t="str">
        <f t="shared" ca="1" si="1669"/>
        <v>-</v>
      </c>
      <c r="KT235" s="19" t="b">
        <f t="shared" ca="1" si="1670"/>
        <v>1</v>
      </c>
      <c r="KU235" s="19">
        <f t="shared" ca="1" si="1670"/>
        <v>0</v>
      </c>
      <c r="KV235" s="5" t="str">
        <f t="shared" ca="1" si="1671"/>
        <v>-</v>
      </c>
      <c r="KW235" s="5" t="str">
        <f t="shared" ca="1" si="1671"/>
        <v>-</v>
      </c>
      <c r="KX235" s="5" t="str">
        <f t="shared" ca="1" si="1671"/>
        <v>-</v>
      </c>
      <c r="KY235" s="5" t="str">
        <f t="shared" ca="1" si="1671"/>
        <v>-</v>
      </c>
      <c r="KZ235" s="19" t="str">
        <f t="shared" ca="1" si="1672"/>
        <v>-</v>
      </c>
      <c r="LA235" s="19" t="str">
        <f t="shared" ca="1" si="1672"/>
        <v>-</v>
      </c>
      <c r="LB235" s="19" t="str">
        <f t="shared" ca="1" si="1672"/>
        <v>-</v>
      </c>
      <c r="LC235" s="19" t="str">
        <f t="shared" ca="1" si="1672"/>
        <v>-</v>
      </c>
      <c r="LD235" s="19" t="str">
        <f t="shared" ca="1" si="1672"/>
        <v>-</v>
      </c>
      <c r="LE235" s="19" t="str">
        <f t="shared" ca="1" si="1672"/>
        <v>-</v>
      </c>
      <c r="LF235" s="19" t="str">
        <f t="shared" ca="1" si="1672"/>
        <v>-</v>
      </c>
      <c r="LG235" s="5" t="str">
        <f t="shared" ca="1" si="1673"/>
        <v>-</v>
      </c>
      <c r="LH235" s="5">
        <f t="shared" ca="1" si="1673"/>
        <v>500</v>
      </c>
      <c r="LI235" s="5">
        <f t="shared" ca="1" si="1673"/>
        <v>500</v>
      </c>
      <c r="LJ235" s="5" t="str">
        <f t="shared" ca="1" si="1673"/>
        <v>-</v>
      </c>
      <c r="LK235" s="5" t="str" cm="1">
        <f t="array" aca="1" ref="LK235" ca="1">INDEX(i.meatgrid,$Q235,LK$7)</f>
        <v>-</v>
      </c>
      <c r="LL235" s="5" t="str">
        <f t="shared" ca="1" si="1673"/>
        <v>-</v>
      </c>
      <c r="LM235" s="5">
        <f t="shared" ca="1" si="1674"/>
        <v>1</v>
      </c>
      <c r="LN235" s="9"/>
      <c r="LO235" s="19">
        <f t="shared" ca="1" si="1672"/>
        <v>70</v>
      </c>
      <c r="LP235" s="19">
        <f t="shared" ca="1" si="1675"/>
        <v>50</v>
      </c>
      <c r="LQ235" s="19">
        <f t="shared" ca="1" si="1675"/>
        <v>80</v>
      </c>
      <c r="LR235" s="19">
        <f t="shared" ca="1" si="1675"/>
        <v>50</v>
      </c>
      <c r="LS235" s="5" t="b" cm="1">
        <f t="array" aca="1" ref="LS235" ca="1">INDEX(i.meatgrid,$Q235,LS$7)</f>
        <v>0</v>
      </c>
      <c r="LT235" s="5" t="b" cm="1">
        <f t="array" aca="1" ref="LT235" ca="1">INDEX(i.meatgrid,$Q235,LT$7)</f>
        <v>0</v>
      </c>
      <c r="LU235" s="5" cm="1">
        <f t="array" aca="1" ref="LU235" ca="1">INDEX(i.meatgrid,$Q235,LU$7)</f>
        <v>40</v>
      </c>
      <c r="LV235" s="5" t="str" cm="1">
        <f t="array" aca="1" ref="LV235" ca="1">INDEX(i.meatgrid,$Q235,LV$7)</f>
        <v>-</v>
      </c>
      <c r="LW235" s="5">
        <f t="shared" si="1676"/>
        <v>1</v>
      </c>
      <c r="LX235" s="5">
        <f t="shared" si="1677"/>
        <v>0.75</v>
      </c>
      <c r="LY235" s="5" cm="1">
        <f t="array" aca="1" ref="LY235" ca="1">INDEX(i.meatgrid,$Q235,LY$7)</f>
        <v>1</v>
      </c>
      <c r="LZ235" s="5" cm="1">
        <f t="array" aca="1" ref="LZ235" ca="1">INDEX(i.meatgrid,$Q235,LZ$7)</f>
        <v>0</v>
      </c>
      <c r="MA235" s="5" cm="1">
        <f t="array" aca="1" ref="MA235" ca="1">INDEX(i.meatgrid,$Q235,MA$7)</f>
        <v>0</v>
      </c>
      <c r="MB235" s="5" cm="1">
        <f t="array" aca="1" ref="MB235" ca="1">INDEX(i.meatgrid,$Q235,MB$7)</f>
        <v>0</v>
      </c>
      <c r="MC235" s="5" cm="1">
        <f t="array" aca="1" ref="MC235" ca="1">INDEX(i.meatgrid,$Q235,MC$7)</f>
        <v>0</v>
      </c>
      <c r="MD235" s="5" cm="1">
        <f t="array" aca="1" ref="MD235" ca="1">INDEX(i.meatgrid,$Q235,MD$7)</f>
        <v>1</v>
      </c>
      <c r="ME235" s="5" cm="1">
        <f t="array" aca="1" ref="ME235" ca="1">INDEX(i.meatgrid,$Q235,ME$7)</f>
        <v>1</v>
      </c>
      <c r="MF235" s="5" cm="1">
        <f t="array" aca="1" ref="MF235" ca="1">INDEX(i.meatgrid,$Q235,MF$7)</f>
        <v>1</v>
      </c>
      <c r="MG235" s="5">
        <f t="shared" si="1678"/>
        <v>1</v>
      </c>
      <c r="MH235" s="9"/>
      <c r="MI235" s="19" t="b">
        <f t="shared" ca="1" si="1679"/>
        <v>0</v>
      </c>
      <c r="MJ235" s="19" t="b">
        <f t="shared" ca="1" si="1679"/>
        <v>0</v>
      </c>
      <c r="MK235" s="19">
        <f t="shared" ca="1" si="1679"/>
        <v>1</v>
      </c>
      <c r="ML235" s="19">
        <f t="shared" ca="1" si="1679"/>
        <v>0.75</v>
      </c>
      <c r="MM235" s="19">
        <f t="shared" ca="1" si="1679"/>
        <v>0.75</v>
      </c>
      <c r="MN235" s="19">
        <f t="shared" ca="1" si="1679"/>
        <v>0.8</v>
      </c>
      <c r="MO235" s="19">
        <f t="shared" ca="1" si="1679"/>
        <v>0.82499999999999996</v>
      </c>
      <c r="MP235" s="19">
        <f t="shared" ca="1" si="1679"/>
        <v>0.875</v>
      </c>
      <c r="MQ235" s="19">
        <f t="shared" ca="1" si="1679"/>
        <v>0.9</v>
      </c>
      <c r="MR235" s="19">
        <f t="shared" ca="1" si="1679"/>
        <v>1</v>
      </c>
      <c r="MS235" s="19">
        <f t="shared" ca="1" si="1679"/>
        <v>0.875</v>
      </c>
      <c r="MT235" s="19" t="b">
        <f t="shared" ca="1" si="1679"/>
        <v>1</v>
      </c>
      <c r="MU235" s="19">
        <f t="shared" ca="1" si="1679"/>
        <v>74.989999999999995</v>
      </c>
      <c r="MV235" s="19" t="str">
        <f t="shared" ca="1" si="1679"/>
        <v>-</v>
      </c>
      <c r="MW235" s="19" t="str">
        <f t="shared" ca="1" si="1679"/>
        <v>-</v>
      </c>
      <c r="MX235" s="19" t="str">
        <f t="shared" ref="MX235" ca="1" si="1713">OFFSET(MX$5,$B235,0)</f>
        <v>-</v>
      </c>
      <c r="MY235" s="19" t="str">
        <f t="shared" ca="1" si="1694"/>
        <v>-</v>
      </c>
      <c r="MZ235" s="19" t="str">
        <f t="shared" ca="1" si="1694"/>
        <v>-</v>
      </c>
      <c r="NA235" s="19" t="str">
        <f t="shared" ca="1" si="1694"/>
        <v>-</v>
      </c>
      <c r="NB235" s="19" t="str">
        <f t="shared" ca="1" si="1694"/>
        <v>-</v>
      </c>
      <c r="NC235" s="19">
        <f t="shared" ca="1" si="1694"/>
        <v>36.99</v>
      </c>
      <c r="ND235" s="19">
        <f t="shared" ca="1" si="1694"/>
        <v>36.99</v>
      </c>
      <c r="NE235" s="19" t="str">
        <f t="shared" ca="1" si="1694"/>
        <v>-</v>
      </c>
      <c r="NF235" s="19" t="str">
        <f t="shared" ca="1" si="1694"/>
        <v>-</v>
      </c>
      <c r="NG235" s="19" t="str">
        <f t="shared" ca="1" si="1694"/>
        <v>-</v>
      </c>
      <c r="NH235" s="19" t="str">
        <f t="shared" ca="1" si="1694"/>
        <v>-</v>
      </c>
      <c r="NI235" s="19" t="str">
        <f t="shared" ca="1" si="1694"/>
        <v>-</v>
      </c>
      <c r="NJ235" s="19">
        <f t="shared" ca="1" si="1694"/>
        <v>49.99</v>
      </c>
      <c r="NK235" s="19">
        <f t="shared" ca="1" si="1694"/>
        <v>49.99</v>
      </c>
      <c r="NL235" s="19">
        <f t="shared" ca="1" si="1694"/>
        <v>49.99</v>
      </c>
      <c r="NM235" s="19">
        <f t="shared" ca="1" si="1694"/>
        <v>49.99</v>
      </c>
      <c r="NN235" s="19">
        <f t="shared" ca="1" si="1694"/>
        <v>49.99</v>
      </c>
      <c r="NO235" s="19">
        <f t="shared" ca="1" si="1691"/>
        <v>49.99</v>
      </c>
      <c r="NP235" s="19">
        <f t="shared" ca="1" si="1691"/>
        <v>49.99</v>
      </c>
      <c r="NQ235" s="19">
        <f t="shared" ca="1" si="1691"/>
        <v>49.99</v>
      </c>
      <c r="NR235" s="19">
        <f t="shared" ca="1" si="1692"/>
        <v>412.99</v>
      </c>
      <c r="NS235" s="19">
        <f t="shared" ca="1" si="1692"/>
        <v>412.99</v>
      </c>
      <c r="NT235" s="19" t="str">
        <f t="shared" ca="1" si="1692"/>
        <v>-</v>
      </c>
      <c r="NU235" s="19" t="str">
        <f t="shared" ca="1" si="1692"/>
        <v>-</v>
      </c>
      <c r="NV235" s="19" t="str">
        <f t="shared" ca="1" si="1692"/>
        <v>-</v>
      </c>
      <c r="NW235" s="19" t="str">
        <f t="shared" ca="1" si="1692"/>
        <v>-</v>
      </c>
      <c r="NX235" s="19" t="str">
        <f t="shared" ca="1" si="1692"/>
        <v>-</v>
      </c>
      <c r="NY235" s="19">
        <f t="shared" ca="1" si="1692"/>
        <v>6.8900000000000006</v>
      </c>
      <c r="NZ235" s="19">
        <f t="shared" ca="1" si="1692"/>
        <v>6.8900000000000006</v>
      </c>
      <c r="OA235" s="19">
        <f t="shared" ca="1" si="1692"/>
        <v>6.8900000000000006</v>
      </c>
      <c r="OB235" s="19">
        <f t="shared" ca="1" si="1692"/>
        <v>6.8900000000000006</v>
      </c>
      <c r="OC235" s="19">
        <f t="shared" ca="1" si="1692"/>
        <v>6.8900000000000006</v>
      </c>
      <c r="OD235" s="19">
        <f t="shared" ca="1" si="1692"/>
        <v>6.8900000000000006</v>
      </c>
      <c r="OE235" s="19">
        <f t="shared" ca="1" si="1692"/>
        <v>6.8900000000000006</v>
      </c>
      <c r="OF235" s="19">
        <f t="shared" ca="1" si="1692"/>
        <v>6.8900000000000006</v>
      </c>
      <c r="OG235" s="19">
        <f t="shared" ca="1" si="1692"/>
        <v>346.99</v>
      </c>
      <c r="OH235" s="19">
        <f t="shared" ca="1" si="1693"/>
        <v>346.99</v>
      </c>
      <c r="OI235" s="19" t="str">
        <f t="shared" ca="1" si="1693"/>
        <v>-</v>
      </c>
      <c r="OJ235" s="19" t="str">
        <f t="shared" ca="1" si="1693"/>
        <v>-</v>
      </c>
      <c r="OK235" s="19" t="str">
        <f t="shared" ca="1" si="1693"/>
        <v>-</v>
      </c>
      <c r="OL235" s="19" t="str">
        <f t="shared" ca="1" si="1693"/>
        <v>-</v>
      </c>
      <c r="OM235" s="19" t="str">
        <f t="shared" ca="1" si="1693"/>
        <v>-</v>
      </c>
      <c r="ON235" s="19">
        <f t="shared" ca="1" si="1693"/>
        <v>0</v>
      </c>
      <c r="OO235" s="24">
        <v>0</v>
      </c>
    </row>
    <row r="236" spans="1:405" outlineLevel="1">
      <c r="A236" s="21">
        <f t="shared" si="158"/>
        <v>231</v>
      </c>
      <c r="B236" s="21">
        <f>$A$14</f>
        <v>9</v>
      </c>
      <c r="C236">
        <v>112</v>
      </c>
      <c r="D236" s="144" t="str">
        <f t="shared" si="1626"/>
        <v>GSM</v>
      </c>
      <c r="E236" t="b">
        <v>0</v>
      </c>
      <c r="F236" t="b">
        <v>0</v>
      </c>
      <c r="G236" t="b">
        <f>E236</f>
        <v>0</v>
      </c>
      <c r="H236" s="29">
        <v>2</v>
      </c>
      <c r="I236" s="29">
        <v>1</v>
      </c>
      <c r="J236" s="29" t="str">
        <f>""</f>
        <v/>
      </c>
      <c r="K236" s="29">
        <f>d.Region</f>
        <v>2</v>
      </c>
      <c r="L236" s="29">
        <v>2</v>
      </c>
      <c r="M236" s="29">
        <v>2</v>
      </c>
      <c r="N236" s="29">
        <v>3</v>
      </c>
      <c r="O236" s="29">
        <v>1</v>
      </c>
      <c r="P236" s="29">
        <v>1</v>
      </c>
      <c r="Q236" s="29">
        <v>2</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27"/>
        <v>2</v>
      </c>
      <c r="AH236" s="5">
        <f t="shared" si="1627"/>
        <v>0</v>
      </c>
      <c r="AI236" s="5">
        <f t="shared" si="1628"/>
        <v>1</v>
      </c>
      <c r="AJ236" s="218"/>
      <c r="AK236" s="218"/>
      <c r="AL236" s="365" t="str">
        <f ca="1">TEXT(LEFT(OFFSET(AL236,-1,0),5)+1,"00000")&amp;MID(OFFSET(AL236,-1,0),6,FIND(" ",OFFSET(AL236,-1,0),7)-5)
&amp; $D236           &amp; " Day"&amp;INDEX(i.DOY,$N236,1)              &amp; IF($IG236=0," FWM","")&amp;IF($IG236=1," MWM","")&amp;IF($IG236=5," Mat","")&amp;IF($IH236=TRUE,"&amp;BBT","    ")
&amp;INDEX(DataMaster!$B$98:$B$104,$Q236,0)    &amp;IF(JL236," SR"&amp;JM236,"")&amp; " WP"&amp;TEXT($LW236*100,"000p")           &amp; " MP"&amp;TEXT($LX236*100,"000p")           &amp; " GP"&amp;TEXT($MG236*100,"000p")
&amp; " (F"&amp;3+COUNTIF($CV236:$CY236,TRUE)&amp;3&amp;"N"&amp;$DM236&amp;$DN236&amp;")"</f>
        <v>00017 DSP_export_lw GSM Day204 MWM    Only export SR12 WP100p MP100p GP100p (F33N11)</v>
      </c>
      <c r="AM236" s="9" t="str">
        <f ca="1">IF(COUNTIF(AL$5:AL236,AL236)=1,"-","Dup")</f>
        <v>-</v>
      </c>
      <c r="AN236" s="9"/>
      <c r="AO236" s="12" t="b">
        <v>1</v>
      </c>
      <c r="AP236" s="12" t="b">
        <v>1</v>
      </c>
      <c r="AQ236" s="12" t="b">
        <v>1</v>
      </c>
      <c r="AR236" s="12" t="b">
        <v>1</v>
      </c>
      <c r="AS236" s="12" t="b">
        <v>1</v>
      </c>
      <c r="AT236" s="12" t="b">
        <v>1</v>
      </c>
      <c r="AU236" s="12" t="b">
        <v>1</v>
      </c>
      <c r="AV236" s="12" t="b">
        <v>1</v>
      </c>
      <c r="AW236" s="9"/>
      <c r="AX236" s="5" t="b">
        <f t="shared" si="1629"/>
        <v>0</v>
      </c>
      <c r="AY236" s="5" t="str">
        <f t="shared" si="1629"/>
        <v>-</v>
      </c>
      <c r="AZ236" s="5" t="b">
        <f t="shared" si="1629"/>
        <v>0</v>
      </c>
      <c r="BA236" s="5" t="b">
        <f t="shared" si="1629"/>
        <v>1</v>
      </c>
      <c r="BB236" s="5" t="b">
        <f t="shared" si="1629"/>
        <v>1</v>
      </c>
      <c r="BC236" s="144">
        <f t="shared" si="1629"/>
        <v>0</v>
      </c>
      <c r="BD236" s="19" t="b">
        <f t="shared" ca="1" si="1630"/>
        <v>1</v>
      </c>
      <c r="BE236" s="9"/>
      <c r="BF236" s="5" t="str">
        <f t="shared" ca="1" si="1631"/>
        <v>-</v>
      </c>
      <c r="BG236" s="19" t="str">
        <f t="shared" ca="1" si="1632"/>
        <v>-</v>
      </c>
      <c r="BH236" s="19" t="str">
        <f t="shared" ca="1" si="1632"/>
        <v>-</v>
      </c>
      <c r="BI236" s="19" t="str">
        <f t="shared" ca="1" si="1632"/>
        <v>-</v>
      </c>
      <c r="BJ236" s="5" t="str">
        <f t="shared" ca="1" si="1633"/>
        <v>-</v>
      </c>
      <c r="BK236" s="19" t="str">
        <f t="shared" ca="1" si="1634"/>
        <v>-</v>
      </c>
      <c r="BL236" s="5" t="str">
        <f t="shared" ca="1" si="1635"/>
        <v>-</v>
      </c>
      <c r="BM236" s="19" t="str">
        <f t="shared" ca="1" si="1636"/>
        <v>-</v>
      </c>
      <c r="BN236" s="19" t="str">
        <f t="shared" ca="1" si="1636"/>
        <v>-</v>
      </c>
      <c r="BO236" s="19" t="str">
        <f t="shared" ca="1" si="1636"/>
        <v>-</v>
      </c>
      <c r="BP236" s="5" t="str">
        <f t="shared" ca="1" si="1637"/>
        <v>-</v>
      </c>
      <c r="BQ236" s="9"/>
      <c r="BR236" s="5" t="b">
        <f t="shared" si="1638"/>
        <v>0</v>
      </c>
      <c r="BS236" s="5" t="str">
        <f t="shared" ca="1" si="1639"/>
        <v>-</v>
      </c>
      <c r="BT236" s="5" t="str">
        <f t="shared" ca="1" si="1640"/>
        <v>-</v>
      </c>
      <c r="BU236" s="5" t="str">
        <f t="shared" ca="1" si="1640"/>
        <v>-</v>
      </c>
      <c r="BV236" s="5" t="str">
        <f t="shared" ca="1" si="1640"/>
        <v>-</v>
      </c>
      <c r="BW236" s="5" t="str">
        <f t="shared" ca="1" si="1640"/>
        <v>-</v>
      </c>
      <c r="BX236" s="5" t="str">
        <f t="shared" ca="1" si="1640"/>
        <v>-</v>
      </c>
      <c r="BY236" s="5" t="str">
        <f t="shared" ca="1" si="1640"/>
        <v>-</v>
      </c>
      <c r="BZ236" s="5" t="str">
        <f t="shared" ca="1" si="1640"/>
        <v>-</v>
      </c>
      <c r="CA236" s="5" t="str">
        <f t="shared" ca="1" si="1640"/>
        <v>-</v>
      </c>
      <c r="CB236" s="9"/>
      <c r="CC236" s="12" t="b">
        <v>1</v>
      </c>
      <c r="CD236" s="12" t="b">
        <v>1</v>
      </c>
      <c r="CE236" s="12" t="b">
        <v>1</v>
      </c>
      <c r="CF236" s="12">
        <v>2232105</v>
      </c>
      <c r="CG236" s="144" t="b">
        <f>NOT(CE236)</f>
        <v>0</v>
      </c>
      <c r="CH236" s="12" t="s">
        <v>34</v>
      </c>
      <c r="CI236" s="19" t="str">
        <f t="shared" ca="1" si="1641"/>
        <v>-</v>
      </c>
      <c r="CJ236" s="19" t="str">
        <f t="shared" ca="1" si="1641"/>
        <v>-</v>
      </c>
      <c r="CK236" s="19" t="str">
        <f t="shared" ca="1" si="1641"/>
        <v>-</v>
      </c>
      <c r="CL236" s="19">
        <f t="shared" ca="1" si="1641"/>
        <v>1</v>
      </c>
      <c r="CM236" s="19">
        <f t="shared" ca="1" si="1641"/>
        <v>1</v>
      </c>
      <c r="CN236" s="9"/>
      <c r="CO236" s="444">
        <f t="shared" si="1642"/>
        <v>652</v>
      </c>
      <c r="CP236" s="444">
        <f t="shared" si="1642"/>
        <v>686</v>
      </c>
      <c r="CQ236" s="444">
        <f t="shared" si="1642"/>
        <v>721</v>
      </c>
      <c r="CR236" s="152">
        <f t="shared" si="1643"/>
        <v>378</v>
      </c>
      <c r="CS236" s="152">
        <f t="shared" si="1643"/>
        <v>413</v>
      </c>
      <c r="CT236" s="152">
        <f t="shared" si="1643"/>
        <v>448</v>
      </c>
      <c r="CU236" s="19" t="str">
        <f t="shared" ref="CU236:DJ243" ca="1" si="1714">OFFSET(CU$5,$B236,0)</f>
        <v>-</v>
      </c>
      <c r="CV236" s="19" t="str">
        <f t="shared" ca="1" si="1714"/>
        <v>-</v>
      </c>
      <c r="CW236" s="19" t="str">
        <f t="shared" ca="1" si="1714"/>
        <v>-</v>
      </c>
      <c r="CX236" s="19" t="str">
        <f t="shared" ca="1" si="1714"/>
        <v>-</v>
      </c>
      <c r="CY236" s="19" t="str">
        <f t="shared" ca="1" si="1714"/>
        <v>-</v>
      </c>
      <c r="CZ236" s="19" t="b">
        <f ca="1">OFFSET(CZ$5,$B236,0)</f>
        <v>1</v>
      </c>
      <c r="DA236" s="19">
        <f t="shared" ca="1" si="1714"/>
        <v>0</v>
      </c>
      <c r="DB236" s="19">
        <f t="shared" ca="1" si="1714"/>
        <v>0</v>
      </c>
      <c r="DC236" s="19">
        <f t="shared" ca="1" si="1714"/>
        <v>0</v>
      </c>
      <c r="DD236" s="19">
        <f t="shared" ca="1" si="1714"/>
        <v>0</v>
      </c>
      <c r="DE236" s="19">
        <f t="shared" ca="1" si="1714"/>
        <v>0</v>
      </c>
      <c r="DF236" s="19">
        <f t="shared" ca="1" si="1714"/>
        <v>0</v>
      </c>
      <c r="DG236" s="19">
        <f t="shared" ca="1" si="1714"/>
        <v>0</v>
      </c>
      <c r="DH236" s="19">
        <f t="shared" ca="1" si="1714"/>
        <v>0</v>
      </c>
      <c r="DI236" s="19">
        <f t="shared" ca="1" si="1714"/>
        <v>0</v>
      </c>
      <c r="DJ236" s="19">
        <f t="shared" ca="1" si="1714"/>
        <v>0</v>
      </c>
      <c r="DK236" s="19">
        <f t="shared" ca="1" si="1708"/>
        <v>0</v>
      </c>
      <c r="DL236" s="19">
        <f t="shared" ca="1" si="1708"/>
        <v>0</v>
      </c>
      <c r="DM236" s="19">
        <f t="shared" ca="1" si="1708"/>
        <v>1</v>
      </c>
      <c r="DN236" s="19">
        <f t="shared" ca="1" si="1708"/>
        <v>1</v>
      </c>
      <c r="DO236" s="19">
        <f t="shared" ca="1" si="1708"/>
        <v>0</v>
      </c>
      <c r="DP236" s="19" t="str">
        <f t="shared" ca="1" si="1708"/>
        <v>-</v>
      </c>
      <c r="DQ236" s="19" t="str">
        <f t="shared" ca="1" si="1708"/>
        <v>-</v>
      </c>
      <c r="DR236" s="19" t="str">
        <f t="shared" ca="1" si="1708"/>
        <v>-</v>
      </c>
      <c r="DS236" s="19" t="str">
        <f t="shared" ca="1" si="1708"/>
        <v>-</v>
      </c>
      <c r="DT236" s="19" t="str">
        <f t="shared" ca="1" si="1708"/>
        <v>-</v>
      </c>
      <c r="DU236" s="19">
        <f t="shared" ca="1" si="1708"/>
        <v>0</v>
      </c>
      <c r="DV236" s="19" t="str">
        <f t="shared" ca="1" si="1708"/>
        <v>-</v>
      </c>
      <c r="DW236" s="19" t="str">
        <f t="shared" ca="1" si="1708"/>
        <v>-</v>
      </c>
      <c r="DX236" s="19" t="str">
        <f t="shared" ca="1" si="1708"/>
        <v>-</v>
      </c>
      <c r="DY236" s="19" t="str">
        <f t="shared" ca="1" si="1708"/>
        <v>-</v>
      </c>
      <c r="DZ236" s="19" t="str">
        <f t="shared" ca="1" si="1708"/>
        <v>-</v>
      </c>
      <c r="EA236" s="19" t="str">
        <f t="shared" ca="1" si="1708"/>
        <v>-</v>
      </c>
      <c r="EB236" s="19" t="str">
        <f t="shared" ca="1" si="1708"/>
        <v>-</v>
      </c>
      <c r="EC236" s="19" t="str">
        <f t="shared" ca="1" si="1708"/>
        <v>-</v>
      </c>
      <c r="ED236" s="19">
        <f t="shared" ca="1" si="1708"/>
        <v>0</v>
      </c>
      <c r="EE236" s="444">
        <f t="shared" si="1646"/>
        <v>0</v>
      </c>
      <c r="EF236" s="444">
        <f t="shared" si="1646"/>
        <v>0</v>
      </c>
      <c r="EG236" s="124">
        <f t="shared" ref="EG236:EV243" si="1715">IF(AND($K236=EG$9,$N236=EG$11,$AB236=EG$8,$AI236=EG$12,$Y236&lt;&gt;0),INDEX(i.FS_Strategy,$Y236,$AB236),0)</f>
        <v>0</v>
      </c>
      <c r="EH236" s="124">
        <f t="shared" si="1715"/>
        <v>0</v>
      </c>
      <c r="EI236" s="124">
        <f t="shared" si="1715"/>
        <v>0</v>
      </c>
      <c r="EJ236" s="124">
        <f t="shared" si="1715"/>
        <v>0</v>
      </c>
      <c r="EK236" s="124">
        <f t="shared" si="1715"/>
        <v>0</v>
      </c>
      <c r="EL236" s="124">
        <f t="shared" si="1715"/>
        <v>0</v>
      </c>
      <c r="EM236" s="124">
        <f t="shared" si="1715"/>
        <v>0</v>
      </c>
      <c r="EN236" s="124">
        <f t="shared" si="1715"/>
        <v>0</v>
      </c>
      <c r="EO236" s="124">
        <f t="shared" si="1715"/>
        <v>0</v>
      </c>
      <c r="EP236" s="124">
        <f t="shared" si="1715"/>
        <v>0</v>
      </c>
      <c r="EQ236" s="124">
        <f t="shared" si="1715"/>
        <v>0</v>
      </c>
      <c r="ER236" s="124">
        <f t="shared" si="1715"/>
        <v>0</v>
      </c>
      <c r="ES236" s="124">
        <f t="shared" si="1715"/>
        <v>0</v>
      </c>
      <c r="ET236" s="124">
        <f t="shared" si="1715"/>
        <v>0</v>
      </c>
      <c r="EU236" s="124">
        <f t="shared" si="1715"/>
        <v>0</v>
      </c>
      <c r="EV236" s="124">
        <f t="shared" si="1715"/>
        <v>0</v>
      </c>
      <c r="EW236" s="124">
        <f t="shared" si="1648"/>
        <v>0</v>
      </c>
      <c r="EX236" s="124">
        <f t="shared" si="1648"/>
        <v>0</v>
      </c>
      <c r="EY236" s="554">
        <f t="shared" ref="EY236:FN243" si="1716">IF(AND($K236=EY$9,$N236=EY$11,$AB236=EY$8,$AI236=EY$12,$Z236&lt;&gt;0),INDEX(i.FS_Strategy,$Z236,$AB236),0)</f>
        <v>0</v>
      </c>
      <c r="EZ236" s="554">
        <f t="shared" si="1716"/>
        <v>0</v>
      </c>
      <c r="FA236" s="554">
        <f t="shared" si="1716"/>
        <v>0</v>
      </c>
      <c r="FB236" s="125">
        <f t="shared" si="1716"/>
        <v>0</v>
      </c>
      <c r="FC236" s="125">
        <f t="shared" si="1716"/>
        <v>0</v>
      </c>
      <c r="FD236" s="125">
        <f t="shared" si="1716"/>
        <v>0</v>
      </c>
      <c r="FE236" s="125">
        <f t="shared" si="1716"/>
        <v>0</v>
      </c>
      <c r="FF236" s="125">
        <f t="shared" si="1716"/>
        <v>0</v>
      </c>
      <c r="FG236" s="125">
        <f t="shared" si="1716"/>
        <v>0</v>
      </c>
      <c r="FH236" s="125">
        <f t="shared" si="1716"/>
        <v>0</v>
      </c>
      <c r="FI236" s="125">
        <f t="shared" si="1716"/>
        <v>0</v>
      </c>
      <c r="FJ236" s="125">
        <f t="shared" si="1716"/>
        <v>0</v>
      </c>
      <c r="FK236" s="125">
        <f t="shared" si="1716"/>
        <v>0</v>
      </c>
      <c r="FL236" s="125">
        <f t="shared" si="1716"/>
        <v>0</v>
      </c>
      <c r="FM236" s="125">
        <f t="shared" si="1716"/>
        <v>0</v>
      </c>
      <c r="FN236" s="125">
        <f t="shared" si="1716"/>
        <v>0</v>
      </c>
      <c r="FO236" s="124">
        <f t="shared" ref="FO236:GD243" si="1717">IF(AND($K236=FO$9,$N236=FO$11,$AB236=FO$8,$AI236=FO$12),INDEX(i.FS_Strategy,$AC236+1,$AB236),0)</f>
        <v>0</v>
      </c>
      <c r="FP236" s="124">
        <f t="shared" si="1717"/>
        <v>0</v>
      </c>
      <c r="FQ236" s="124">
        <f t="shared" si="1717"/>
        <v>0</v>
      </c>
      <c r="FR236" s="124">
        <f t="shared" si="1717"/>
        <v>0</v>
      </c>
      <c r="FS236" s="124">
        <f t="shared" si="1717"/>
        <v>0</v>
      </c>
      <c r="FT236" s="124">
        <f t="shared" si="1717"/>
        <v>0</v>
      </c>
      <c r="FU236" s="124">
        <f t="shared" si="1717"/>
        <v>0</v>
      </c>
      <c r="FV236" s="124">
        <f t="shared" si="1717"/>
        <v>0</v>
      </c>
      <c r="FW236" s="124">
        <f t="shared" si="1717"/>
        <v>0</v>
      </c>
      <c r="FX236" s="124">
        <f t="shared" si="1717"/>
        <v>0</v>
      </c>
      <c r="FY236" s="124">
        <f t="shared" si="1717"/>
        <v>0</v>
      </c>
      <c r="FZ236" s="124">
        <f t="shared" si="1717"/>
        <v>0</v>
      </c>
      <c r="GA236" s="124">
        <f t="shared" si="1717"/>
        <v>0</v>
      </c>
      <c r="GB236" s="124">
        <f t="shared" si="1717"/>
        <v>0</v>
      </c>
      <c r="GC236" s="124">
        <f t="shared" si="1717"/>
        <v>0</v>
      </c>
      <c r="GD236" s="124">
        <f t="shared" si="1717"/>
        <v>0</v>
      </c>
      <c r="GE236" s="124">
        <f t="shared" si="1651"/>
        <v>0</v>
      </c>
      <c r="GF236" s="124">
        <f t="shared" si="1651"/>
        <v>0</v>
      </c>
      <c r="GG236" s="554">
        <f t="shared" si="1652"/>
        <v>0</v>
      </c>
      <c r="GH236" s="554">
        <f t="shared" si="1652"/>
        <v>0</v>
      </c>
      <c r="GI236" s="554">
        <f t="shared" si="1652"/>
        <v>0</v>
      </c>
      <c r="GJ236" s="125">
        <f t="shared" ref="GJ236:GV243" si="1718">IF(AND($K236=GJ$9,$N236=GJ$11,$AB236=GJ$8),INDEX(i.FS_Strategy,$AE236+1,$AB236),0)</f>
        <v>0</v>
      </c>
      <c r="GK236" s="125">
        <f t="shared" si="1718"/>
        <v>0</v>
      </c>
      <c r="GL236" s="125">
        <f t="shared" si="1718"/>
        <v>0</v>
      </c>
      <c r="GM236" s="125">
        <f t="shared" si="1718"/>
        <v>0</v>
      </c>
      <c r="GN236" s="125">
        <f t="shared" si="1718"/>
        <v>0</v>
      </c>
      <c r="GO236" s="125">
        <f t="shared" si="1718"/>
        <v>0</v>
      </c>
      <c r="GP236" s="125">
        <f t="shared" si="1718"/>
        <v>0</v>
      </c>
      <c r="GQ236" s="125">
        <f t="shared" si="1718"/>
        <v>0</v>
      </c>
      <c r="GR236" s="125">
        <f t="shared" si="1718"/>
        <v>0</v>
      </c>
      <c r="GS236" s="125">
        <f t="shared" si="1718"/>
        <v>0</v>
      </c>
      <c r="GT236" s="125">
        <f t="shared" si="1718"/>
        <v>0</v>
      </c>
      <c r="GU236" s="125">
        <f t="shared" si="1718"/>
        <v>0</v>
      </c>
      <c r="GV236" s="125">
        <f t="shared" si="1718"/>
        <v>0</v>
      </c>
      <c r="GW236" s="124">
        <f t="shared" ref="GW236:HL243" si="1719">IF(AND($K236=GW$9,$N236=GW$11,$AB236=GW$8,$AI236=GW$12),INDEX(i.FS_Strategy,$AC236+1,$AB236),0)</f>
        <v>0</v>
      </c>
      <c r="GX236" s="124">
        <f t="shared" si="1719"/>
        <v>0</v>
      </c>
      <c r="GY236" s="124">
        <f t="shared" si="1719"/>
        <v>0</v>
      </c>
      <c r="GZ236" s="124">
        <f t="shared" si="1719"/>
        <v>0</v>
      </c>
      <c r="HA236" s="124">
        <f t="shared" si="1719"/>
        <v>0</v>
      </c>
      <c r="HB236" s="124">
        <f t="shared" si="1719"/>
        <v>0</v>
      </c>
      <c r="HC236" s="124">
        <f t="shared" si="1719"/>
        <v>0</v>
      </c>
      <c r="HD236" s="124">
        <f t="shared" si="1719"/>
        <v>0</v>
      </c>
      <c r="HE236" s="124">
        <f t="shared" si="1719"/>
        <v>0</v>
      </c>
      <c r="HF236" s="124">
        <f t="shared" si="1719"/>
        <v>0</v>
      </c>
      <c r="HG236" s="124">
        <f t="shared" si="1719"/>
        <v>0</v>
      </c>
      <c r="HH236" s="124">
        <f t="shared" si="1719"/>
        <v>0</v>
      </c>
      <c r="HI236" s="124">
        <f t="shared" si="1719"/>
        <v>0</v>
      </c>
      <c r="HJ236" s="124">
        <f t="shared" si="1719"/>
        <v>0</v>
      </c>
      <c r="HK236" s="124">
        <f t="shared" si="1719"/>
        <v>0</v>
      </c>
      <c r="HL236" s="124">
        <f t="shared" si="1719"/>
        <v>0</v>
      </c>
      <c r="HM236" s="124">
        <f t="shared" si="1655"/>
        <v>0</v>
      </c>
      <c r="HN236" s="124">
        <f t="shared" si="1655"/>
        <v>0</v>
      </c>
      <c r="HO236" s="554">
        <f t="shared" si="1656"/>
        <v>0</v>
      </c>
      <c r="HP236" s="554">
        <f t="shared" si="1656"/>
        <v>0</v>
      </c>
      <c r="HQ236" s="554">
        <f t="shared" si="1656"/>
        <v>0</v>
      </c>
      <c r="HR236" s="125">
        <f t="shared" ref="HR236:ID243" si="1720">IF(AND($K236=HR$9,$N236=HR$11,$AB236=HR$8),INDEX(i.FS_Strategy,$AE236+1,$AB236),0)</f>
        <v>0</v>
      </c>
      <c r="HS236" s="125">
        <f t="shared" si="1720"/>
        <v>0</v>
      </c>
      <c r="HT236" s="125">
        <f t="shared" si="1720"/>
        <v>0</v>
      </c>
      <c r="HU236" s="125">
        <f t="shared" si="1720"/>
        <v>0</v>
      </c>
      <c r="HV236" s="125">
        <f t="shared" si="1720"/>
        <v>0</v>
      </c>
      <c r="HW236" s="125">
        <f t="shared" si="1720"/>
        <v>0</v>
      </c>
      <c r="HX236" s="125">
        <f t="shared" si="1720"/>
        <v>0</v>
      </c>
      <c r="HY236" s="125">
        <f t="shared" si="1720"/>
        <v>0</v>
      </c>
      <c r="HZ236" s="125">
        <f t="shared" si="1720"/>
        <v>0</v>
      </c>
      <c r="IA236" s="125">
        <f t="shared" si="1720"/>
        <v>0</v>
      </c>
      <c r="IB236" s="125">
        <f t="shared" si="1720"/>
        <v>0</v>
      </c>
      <c r="IC236" s="125">
        <f t="shared" si="1720"/>
        <v>0</v>
      </c>
      <c r="ID236" s="125">
        <f t="shared" si="1720"/>
        <v>0</v>
      </c>
      <c r="IE236" s="5">
        <f t="shared" si="1658"/>
        <v>67</v>
      </c>
      <c r="IF236" s="9"/>
      <c r="IG236" s="5">
        <f t="shared" si="1659"/>
        <v>1</v>
      </c>
      <c r="IH236" s="5" t="b">
        <f t="shared" si="1659"/>
        <v>0</v>
      </c>
      <c r="II236" s="19">
        <f t="shared" ca="1" si="1660"/>
        <v>0</v>
      </c>
      <c r="IJ236" s="5">
        <f t="shared" si="1659"/>
        <v>55</v>
      </c>
      <c r="IK236" s="5" cm="1">
        <f t="array" ref="IK236">INDEX(i.pi_yatf,$X236+1,IK$7)</f>
        <v>1</v>
      </c>
      <c r="IL236" s="19">
        <f t="shared" ca="1" si="1701"/>
        <v>0</v>
      </c>
      <c r="IM236" s="19">
        <f t="shared" ca="1" si="1701"/>
        <v>0</v>
      </c>
      <c r="IN236" s="19">
        <f t="shared" ca="1" si="1701"/>
        <v>0</v>
      </c>
      <c r="IO236" s="19">
        <f t="shared" ca="1" si="1701"/>
        <v>0</v>
      </c>
      <c r="IP236" s="19">
        <f t="shared" ca="1" si="1701"/>
        <v>0</v>
      </c>
      <c r="IQ236" s="19">
        <f t="shared" ca="1" si="1701"/>
        <v>0</v>
      </c>
      <c r="IR236" s="19">
        <f t="shared" ca="1" si="1701"/>
        <v>0</v>
      </c>
      <c r="IS236" s="19">
        <f t="shared" ca="1" si="1701"/>
        <v>0</v>
      </c>
      <c r="IT236" s="19">
        <f t="shared" ca="1" si="1701"/>
        <v>0</v>
      </c>
      <c r="IU236" s="19">
        <f t="shared" ca="1" si="1701"/>
        <v>0</v>
      </c>
      <c r="IV236" s="19">
        <f t="shared" ca="1" si="1701"/>
        <v>0</v>
      </c>
      <c r="IW236" s="19">
        <f t="shared" ca="1" si="1701"/>
        <v>0</v>
      </c>
      <c r="IX236" s="19">
        <f t="shared" ca="1" si="1701"/>
        <v>0</v>
      </c>
      <c r="IY236" s="19">
        <f t="shared" ca="1" si="1701"/>
        <v>0</v>
      </c>
      <c r="IZ236" s="19">
        <f t="shared" ca="1" si="1701"/>
        <v>0</v>
      </c>
      <c r="JA236" s="19">
        <f t="shared" ca="1" si="1701"/>
        <v>0</v>
      </c>
      <c r="JB236" s="19">
        <f t="shared" ca="1" si="1701"/>
        <v>0</v>
      </c>
      <c r="JC236" s="19">
        <f t="shared" ca="1" si="1701"/>
        <v>0</v>
      </c>
      <c r="JD236" s="19">
        <f t="shared" ca="1" si="1701"/>
        <v>0</v>
      </c>
      <c r="JE236" s="19">
        <f t="shared" ca="1" si="1701"/>
        <v>0</v>
      </c>
      <c r="JF236" s="19">
        <f t="shared" ca="1" si="1701"/>
        <v>0</v>
      </c>
      <c r="JG236" s="19">
        <f t="shared" ca="1" si="1701"/>
        <v>1</v>
      </c>
      <c r="JH236" s="19">
        <f t="shared" ca="1" si="1701"/>
        <v>0</v>
      </c>
      <c r="JI236" s="19">
        <f t="shared" ca="1" si="1701"/>
        <v>1</v>
      </c>
      <c r="JJ236" s="9"/>
      <c r="JK236" s="5" t="b">
        <f t="shared" ca="1" si="1662"/>
        <v>0</v>
      </c>
      <c r="JL236" s="477" t="b">
        <v>1</v>
      </c>
      <c r="JM236" s="477">
        <v>12</v>
      </c>
      <c r="JN236" s="5" t="b">
        <f t="shared" si="1663"/>
        <v>0</v>
      </c>
      <c r="JO236" s="5" t="b">
        <f t="shared" si="1663"/>
        <v>0</v>
      </c>
      <c r="JP236" s="5" t="b">
        <f t="shared" si="1663"/>
        <v>1</v>
      </c>
      <c r="JQ236" s="144">
        <f t="shared" si="1664"/>
        <v>1</v>
      </c>
      <c r="JR236" s="144">
        <f t="shared" si="1664"/>
        <v>1</v>
      </c>
      <c r="JS236" s="5" t="b">
        <f t="shared" si="1665"/>
        <v>0</v>
      </c>
      <c r="JT236" s="5" t="b">
        <f t="shared" si="1665"/>
        <v>1</v>
      </c>
      <c r="JU236" s="5" t="b">
        <f t="shared" si="1665"/>
        <v>1</v>
      </c>
      <c r="JV236" s="5" t="b">
        <f t="shared" si="1665"/>
        <v>0</v>
      </c>
      <c r="JW236" s="5">
        <f t="shared" si="1666"/>
        <v>1</v>
      </c>
      <c r="JX236" s="5">
        <f t="shared" si="1666"/>
        <v>0</v>
      </c>
      <c r="JY236" s="5" t="b">
        <f t="shared" si="1667"/>
        <v>0</v>
      </c>
      <c r="JZ236" s="5" t="str" cm="1">
        <f t="array" aca="1" ref="JZ236" ca="1">IF(OR(KA236:KH236&lt;&gt;"-"),TRUE,"-")</f>
        <v>-</v>
      </c>
      <c r="KA236" s="19" t="str">
        <f t="shared" ca="1" si="1668"/>
        <v>-</v>
      </c>
      <c r="KB236" s="19" t="str">
        <f t="shared" ca="1" si="1668"/>
        <v>-</v>
      </c>
      <c r="KC236" s="19" t="str">
        <f t="shared" ca="1" si="1668"/>
        <v>-</v>
      </c>
      <c r="KD236" s="19" t="str">
        <f t="shared" ca="1" si="1668"/>
        <v>-</v>
      </c>
      <c r="KE236" s="19" t="str">
        <f t="shared" ca="1" si="1668"/>
        <v>-</v>
      </c>
      <c r="KF236" s="19" t="str">
        <f t="shared" ca="1" si="1668"/>
        <v>-</v>
      </c>
      <c r="KG236" s="19" t="str">
        <f t="shared" ca="1" si="1668"/>
        <v>-</v>
      </c>
      <c r="KH236" s="19" t="str">
        <f t="shared" ca="1" si="1668"/>
        <v>-</v>
      </c>
      <c r="KI236" s="5" t="b">
        <f t="array" aca="1" ref="KI236" ca="1">IF(OR(KJ236:KP236&lt;&gt;"-"),TRUE,"-")</f>
        <v>1</v>
      </c>
      <c r="KJ236" s="19">
        <f t="shared" ca="1" si="1669"/>
        <v>0</v>
      </c>
      <c r="KK236" s="19" t="str">
        <f t="shared" ca="1" si="1669"/>
        <v>-</v>
      </c>
      <c r="KL236" s="19">
        <f t="shared" ca="1" si="1669"/>
        <v>999999</v>
      </c>
      <c r="KM236" s="19">
        <f t="shared" ca="1" si="1669"/>
        <v>999999</v>
      </c>
      <c r="KN236" s="19">
        <f t="shared" ca="1" si="1669"/>
        <v>999999</v>
      </c>
      <c r="KO236" s="19">
        <f t="shared" ca="1" si="1669"/>
        <v>999999</v>
      </c>
      <c r="KP236" s="19">
        <f t="shared" ca="1" si="1669"/>
        <v>999999</v>
      </c>
      <c r="KQ236" s="19" t="str">
        <f t="shared" ca="1" si="1669"/>
        <v>-</v>
      </c>
      <c r="KR236" s="19" t="str">
        <f ca="1">OFFSET(KR$5,$B236,0)</f>
        <v>-</v>
      </c>
      <c r="KS236" s="19" t="str">
        <f ca="1">OFFSET(KS$5,$B236,0)</f>
        <v>-</v>
      </c>
      <c r="KT236" s="19" t="b">
        <f t="shared" ca="1" si="1670"/>
        <v>1</v>
      </c>
      <c r="KU236" s="19">
        <f t="shared" ca="1" si="1670"/>
        <v>0</v>
      </c>
      <c r="KV236" s="5" t="str">
        <f t="shared" si="1671"/>
        <v>-</v>
      </c>
      <c r="KW236" s="5" t="str">
        <f t="shared" si="1671"/>
        <v>-</v>
      </c>
      <c r="KX236" s="5" t="str">
        <f t="shared" si="1671"/>
        <v>-</v>
      </c>
      <c r="KY236" s="5" t="str">
        <f t="shared" si="1671"/>
        <v>-</v>
      </c>
      <c r="KZ236" s="19" t="str">
        <f t="shared" ca="1" si="1672"/>
        <v>-</v>
      </c>
      <c r="LA236" s="19" t="str">
        <f t="shared" ca="1" si="1672"/>
        <v>-</v>
      </c>
      <c r="LB236" s="19" t="str">
        <f t="shared" ca="1" si="1672"/>
        <v>-</v>
      </c>
      <c r="LC236" s="19" t="str">
        <f t="shared" ca="1" si="1672"/>
        <v>-</v>
      </c>
      <c r="LD236" s="19" t="str">
        <f t="shared" ca="1" si="1672"/>
        <v>-</v>
      </c>
      <c r="LE236" s="19" t="str">
        <f t="shared" ca="1" si="1672"/>
        <v>-</v>
      </c>
      <c r="LF236" s="19" t="str">
        <f t="shared" ca="1" si="1672"/>
        <v>-</v>
      </c>
      <c r="LG236" s="5" t="str">
        <f t="shared" si="1673"/>
        <v>-</v>
      </c>
      <c r="LH236" s="5">
        <f t="shared" si="1673"/>
        <v>500</v>
      </c>
      <c r="LI236" s="5">
        <f t="shared" si="1673"/>
        <v>500</v>
      </c>
      <c r="LJ236" s="5" t="str">
        <f t="shared" si="1673"/>
        <v>-</v>
      </c>
      <c r="LK236" s="5" t="str" cm="1">
        <f t="array" ref="LK236">INDEX(i.meatgrid,$Q236,LK$7)</f>
        <v>-</v>
      </c>
      <c r="LL236" s="5" t="str">
        <f t="shared" si="1673"/>
        <v>-</v>
      </c>
      <c r="LM236" s="5">
        <f t="shared" si="1674"/>
        <v>1</v>
      </c>
      <c r="LN236" s="9"/>
      <c r="LO236" s="19">
        <f t="shared" ca="1" si="1672"/>
        <v>70</v>
      </c>
      <c r="LP236" s="19">
        <f t="shared" ca="1" si="1675"/>
        <v>50</v>
      </c>
      <c r="LQ236" s="19">
        <f t="shared" ca="1" si="1675"/>
        <v>80</v>
      </c>
      <c r="LR236" s="19">
        <f t="shared" ca="1" si="1675"/>
        <v>50</v>
      </c>
      <c r="LS236" s="5" t="b" cm="1">
        <f t="array" ref="LS236">INDEX(i.meatgrid,$Q236,LS$7)</f>
        <v>0</v>
      </c>
      <c r="LT236" s="5" t="b" cm="1">
        <f t="array" ref="LT236">INDEX(i.meatgrid,$Q236,LT$7)</f>
        <v>0</v>
      </c>
      <c r="LU236" s="5" t="str" cm="1">
        <f t="array" ref="LU236">INDEX(i.meatgrid,$Q236,LU$7)</f>
        <v>-</v>
      </c>
      <c r="LV236" s="5" t="str" cm="1">
        <f t="array" ref="LV236">INDEX(i.meatgrid,$Q236,LV$7)</f>
        <v>-</v>
      </c>
      <c r="LW236" s="5">
        <f t="shared" si="1676"/>
        <v>1</v>
      </c>
      <c r="LX236" s="5">
        <f t="shared" si="1677"/>
        <v>1</v>
      </c>
      <c r="LY236" s="5" cm="1">
        <f t="array" ref="LY236">INDEX(i.meatgrid,$Q236,LY$7)</f>
        <v>0</v>
      </c>
      <c r="LZ236" s="5" cm="1">
        <f t="array" ref="LZ236">INDEX(i.meatgrid,$Q236,LZ$7)</f>
        <v>0</v>
      </c>
      <c r="MA236" s="5" cm="1">
        <f t="array" ref="MA236">INDEX(i.meatgrid,$Q236,MA$7)</f>
        <v>0</v>
      </c>
      <c r="MB236" s="5" cm="1">
        <f t="array" ref="MB236">INDEX(i.meatgrid,$Q236,MB$7)</f>
        <v>0</v>
      </c>
      <c r="MC236" s="5" cm="1">
        <f t="array" ref="MC236">INDEX(i.meatgrid,$Q236,MC$7)</f>
        <v>1</v>
      </c>
      <c r="MD236" s="5" cm="1">
        <f t="array" ref="MD236">INDEX(i.meatgrid,$Q236,MD$7)</f>
        <v>1</v>
      </c>
      <c r="ME236" s="5" cm="1">
        <f t="array" ref="ME236">INDEX(i.meatgrid,$Q236,ME$7)</f>
        <v>1</v>
      </c>
      <c r="MF236" s="5" cm="1">
        <f t="array" ref="MF236">INDEX(i.meatgrid,$Q236,MF$7)</f>
        <v>1</v>
      </c>
      <c r="MG236" s="5">
        <f t="shared" si="1678"/>
        <v>1</v>
      </c>
      <c r="MH236" s="9"/>
      <c r="MI236" s="19" t="b">
        <f t="shared" ref="MI236:MX243" ca="1" si="1721">OFFSET(MI$5,$B236,0)</f>
        <v>0</v>
      </c>
      <c r="MJ236" s="19" t="b">
        <f t="shared" ca="1" si="1721"/>
        <v>0</v>
      </c>
      <c r="MK236" s="19">
        <f t="shared" ca="1" si="1721"/>
        <v>1</v>
      </c>
      <c r="ML236" s="19">
        <f t="shared" ca="1" si="1721"/>
        <v>0.75</v>
      </c>
      <c r="MM236" s="19">
        <f t="shared" ca="1" si="1721"/>
        <v>0.75</v>
      </c>
      <c r="MN236" s="19">
        <f t="shared" ca="1" si="1721"/>
        <v>0.8</v>
      </c>
      <c r="MO236" s="19">
        <f t="shared" ca="1" si="1721"/>
        <v>0.82499999999999996</v>
      </c>
      <c r="MP236" s="19">
        <f t="shared" ca="1" si="1721"/>
        <v>0.875</v>
      </c>
      <c r="MQ236" s="19">
        <f t="shared" ca="1" si="1721"/>
        <v>0.9</v>
      </c>
      <c r="MR236" s="19">
        <f t="shared" ca="1" si="1721"/>
        <v>1</v>
      </c>
      <c r="MS236" s="19">
        <f t="shared" ca="1" si="1721"/>
        <v>0.875</v>
      </c>
      <c r="MT236" s="19" t="b">
        <f t="shared" ca="1" si="1721"/>
        <v>1</v>
      </c>
      <c r="MU236" s="19">
        <f t="shared" ca="1" si="1721"/>
        <v>74.989999999999995</v>
      </c>
      <c r="MV236" s="19" t="str">
        <f t="shared" ca="1" si="1721"/>
        <v>-</v>
      </c>
      <c r="MW236" s="19" t="str">
        <f t="shared" ca="1" si="1721"/>
        <v>-</v>
      </c>
      <c r="MX236" s="19" t="str">
        <f t="shared" ca="1" si="1721"/>
        <v>-</v>
      </c>
      <c r="MY236" s="19" t="str">
        <f t="shared" ca="1" si="1694"/>
        <v>-</v>
      </c>
      <c r="MZ236" s="19" t="str">
        <f t="shared" ca="1" si="1694"/>
        <v>-</v>
      </c>
      <c r="NA236" s="19" t="str">
        <f t="shared" ca="1" si="1694"/>
        <v>-</v>
      </c>
      <c r="NB236" s="19" t="str">
        <f t="shared" ca="1" si="1694"/>
        <v>-</v>
      </c>
      <c r="NC236" s="19">
        <f t="shared" ca="1" si="1694"/>
        <v>36.99</v>
      </c>
      <c r="ND236" s="19">
        <f t="shared" ca="1" si="1694"/>
        <v>36.99</v>
      </c>
      <c r="NE236" s="19" t="str">
        <f t="shared" ca="1" si="1694"/>
        <v>-</v>
      </c>
      <c r="NF236" s="19" t="str">
        <f t="shared" ca="1" si="1694"/>
        <v>-</v>
      </c>
      <c r="NG236" s="19" t="str">
        <f t="shared" ca="1" si="1694"/>
        <v>-</v>
      </c>
      <c r="NH236" s="19" t="str">
        <f t="shared" ca="1" si="1694"/>
        <v>-</v>
      </c>
      <c r="NI236" s="19" t="str">
        <f t="shared" ca="1" si="1694"/>
        <v>-</v>
      </c>
      <c r="NJ236" s="19">
        <f t="shared" ca="1" si="1694"/>
        <v>49.99</v>
      </c>
      <c r="NK236" s="19">
        <f t="shared" ca="1" si="1694"/>
        <v>49.99</v>
      </c>
      <c r="NL236" s="19">
        <f t="shared" ca="1" si="1694"/>
        <v>49.99</v>
      </c>
      <c r="NM236" s="19">
        <f t="shared" ca="1" si="1694"/>
        <v>49.99</v>
      </c>
      <c r="NN236" s="19">
        <f t="shared" ca="1" si="1694"/>
        <v>49.99</v>
      </c>
      <c r="NO236" s="19">
        <f t="shared" ca="1" si="1691"/>
        <v>49.99</v>
      </c>
      <c r="NP236" s="19">
        <f t="shared" ca="1" si="1691"/>
        <v>49.99</v>
      </c>
      <c r="NQ236" s="19">
        <f t="shared" ca="1" si="1691"/>
        <v>49.99</v>
      </c>
      <c r="NR236" s="19">
        <f t="shared" ca="1" si="1692"/>
        <v>412.99</v>
      </c>
      <c r="NS236" s="19">
        <f t="shared" ca="1" si="1692"/>
        <v>412.99</v>
      </c>
      <c r="NT236" s="19" t="str">
        <f t="shared" ca="1" si="1692"/>
        <v>-</v>
      </c>
      <c r="NU236" s="19" t="str">
        <f t="shared" ca="1" si="1692"/>
        <v>-</v>
      </c>
      <c r="NV236" s="19" t="str">
        <f t="shared" ca="1" si="1692"/>
        <v>-</v>
      </c>
      <c r="NW236" s="19" t="str">
        <f t="shared" ca="1" si="1692"/>
        <v>-</v>
      </c>
      <c r="NX236" s="19" t="str">
        <f t="shared" ca="1" si="1692"/>
        <v>-</v>
      </c>
      <c r="NY236" s="19">
        <f t="shared" ca="1" si="1692"/>
        <v>6.8900000000000006</v>
      </c>
      <c r="NZ236" s="19">
        <f t="shared" ca="1" si="1692"/>
        <v>6.8900000000000006</v>
      </c>
      <c r="OA236" s="19">
        <f t="shared" ca="1" si="1692"/>
        <v>6.8900000000000006</v>
      </c>
      <c r="OB236" s="19">
        <f t="shared" ca="1" si="1692"/>
        <v>6.8900000000000006</v>
      </c>
      <c r="OC236" s="19">
        <f t="shared" ca="1" si="1692"/>
        <v>6.8900000000000006</v>
      </c>
      <c r="OD236" s="19">
        <f t="shared" ca="1" si="1692"/>
        <v>6.8900000000000006</v>
      </c>
      <c r="OE236" s="19">
        <f t="shared" ca="1" si="1692"/>
        <v>6.8900000000000006</v>
      </c>
      <c r="OF236" s="19">
        <f t="shared" ca="1" si="1692"/>
        <v>6.8900000000000006</v>
      </c>
      <c r="OG236" s="19">
        <f t="shared" ca="1" si="1692"/>
        <v>346.99</v>
      </c>
      <c r="OH236" s="19">
        <f t="shared" ca="1" si="1693"/>
        <v>346.99</v>
      </c>
      <c r="OI236" s="19" t="str">
        <f t="shared" ca="1" si="1693"/>
        <v>-</v>
      </c>
      <c r="OJ236" s="19" t="str">
        <f t="shared" ca="1" si="1693"/>
        <v>-</v>
      </c>
      <c r="OK236" s="19" t="str">
        <f t="shared" ca="1" si="1693"/>
        <v>-</v>
      </c>
      <c r="OL236" s="19" t="str">
        <f t="shared" ca="1" si="1693"/>
        <v>-</v>
      </c>
      <c r="OM236" s="19" t="str">
        <f t="shared" ca="1" si="1693"/>
        <v>-</v>
      </c>
      <c r="ON236" s="19">
        <f t="shared" ca="1" si="1693"/>
        <v>0</v>
      </c>
      <c r="OO236" s="24">
        <v>0</v>
      </c>
    </row>
    <row r="237" spans="1:405" outlineLevel="1">
      <c r="A237" s="21">
        <f t="shared" si="158"/>
        <v>232</v>
      </c>
      <c r="B237" s="21">
        <f t="shared" ref="B237:B239" si="1722">$A$24</f>
        <v>19</v>
      </c>
      <c r="C237">
        <v>112</v>
      </c>
      <c r="D237" s="144" t="str">
        <f t="shared" ca="1" si="1626"/>
        <v>GSM</v>
      </c>
      <c r="E237" t="b">
        <v>0</v>
      </c>
      <c r="F237" t="b">
        <v>0</v>
      </c>
      <c r="G237" t="b">
        <f t="shared" ref="G237:G239" si="1723">E237</f>
        <v>0</v>
      </c>
      <c r="H237" s="237">
        <f t="shared" ref="H237:Q239" ca="1" si="1724">OFFSET(H237,-1,0)</f>
        <v>2</v>
      </c>
      <c r="I237" s="237">
        <f t="shared" ca="1" si="1724"/>
        <v>1</v>
      </c>
      <c r="J237" s="237" t="str">
        <f t="shared" ca="1" si="1724"/>
        <v/>
      </c>
      <c r="K237" s="237">
        <f t="shared" ca="1" si="1724"/>
        <v>2</v>
      </c>
      <c r="L237" s="237">
        <f t="shared" ca="1" si="1724"/>
        <v>2</v>
      </c>
      <c r="M237" s="237">
        <f t="shared" ca="1" si="1724"/>
        <v>2</v>
      </c>
      <c r="N237" s="237">
        <f t="shared" ca="1" si="1724"/>
        <v>3</v>
      </c>
      <c r="O237" s="237">
        <f t="shared" ca="1" si="1724"/>
        <v>1</v>
      </c>
      <c r="P237" s="237">
        <f t="shared" ca="1" si="1724"/>
        <v>1</v>
      </c>
      <c r="Q237" s="237">
        <f t="shared" ca="1" si="1724"/>
        <v>2</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27"/>
        <v>2</v>
      </c>
      <c r="AH237" s="5">
        <f t="shared" ca="1" si="1627"/>
        <v>0</v>
      </c>
      <c r="AI237" s="5">
        <f t="shared" ca="1" si="1628"/>
        <v>1</v>
      </c>
      <c r="AJ237" s="218"/>
      <c r="AK237" s="218"/>
      <c r="AL237" s="366" t="str">
        <f ca="1">TEXT(LEFT(OFFSET(AL237,-1,0),5)+1,"00000")&amp;MID(OFFSET(AL237,-1,0),6,FIND(" ",OFFSET(AL237,-1,0),7)-5)
&amp; $D237           &amp; " Day"&amp;INDEX(i.DOY,$N237,1)              &amp; IF($IG237=0," FWM","")&amp;IF($IG237=1," MWM","")&amp;IF($IG237=5," Mat","")&amp;IF($IH237=TRUE,"&amp;BBT","    ")
&amp;INDEX(DataMaster!$B$98:$B$104,$Q237,0)    &amp;IF(JL237," SR"&amp;JM237,"")&amp; " WP"&amp;TEXT($LW237*100,"000p")           &amp; " MP"&amp;TEXT($LX237*100,"000p")           &amp; " GP"&amp;TEXT($MG237*100,"000p")
&amp; " (F"&amp;3+COUNTIF($CV237:$CY237,TRUE)&amp;3&amp;"N"&amp;$DM237&amp;$DN237&amp;")"</f>
        <v>00018 DSP_export_lw GSM Day204 MWM    Only export WP100p MP100p GP100p (F33N11)</v>
      </c>
      <c r="AM237" s="9" t="str">
        <f ca="1">IF(COUNTIF(AL$5:AL237,AL237)=1,"-","Dup")</f>
        <v>-</v>
      </c>
      <c r="AN237" s="9"/>
      <c r="AO237" s="12" t="b">
        <v>1</v>
      </c>
      <c r="AP237" s="12" t="b">
        <v>1</v>
      </c>
      <c r="AQ237" s="12" t="b">
        <v>1</v>
      </c>
      <c r="AR237" s="12" t="b">
        <v>1</v>
      </c>
      <c r="AS237" s="12" t="b">
        <v>1</v>
      </c>
      <c r="AT237" s="12" t="b">
        <v>1</v>
      </c>
      <c r="AU237" s="12" t="b">
        <v>1</v>
      </c>
      <c r="AV237" s="12" t="b">
        <v>1</v>
      </c>
      <c r="AW237" s="9"/>
      <c r="AX237" s="5" t="b">
        <f t="shared" ca="1" si="1629"/>
        <v>0</v>
      </c>
      <c r="AY237" s="5" t="str">
        <f t="shared" ca="1" si="1629"/>
        <v>-</v>
      </c>
      <c r="AZ237" s="5" t="b">
        <f t="shared" ca="1" si="1629"/>
        <v>0</v>
      </c>
      <c r="BA237" s="5" t="b">
        <f t="shared" ca="1" si="1629"/>
        <v>1</v>
      </c>
      <c r="BB237" s="5" t="b">
        <f t="shared" ca="1" si="1629"/>
        <v>1</v>
      </c>
      <c r="BC237" s="144">
        <f t="shared" ca="1" si="1629"/>
        <v>0</v>
      </c>
      <c r="BD237" s="19" t="b">
        <f t="shared" ca="1" si="1630"/>
        <v>1</v>
      </c>
      <c r="BE237" s="9"/>
      <c r="BF237" s="5" t="str">
        <f t="shared" ca="1" si="1631"/>
        <v>-</v>
      </c>
      <c r="BG237" s="19" t="str">
        <f t="shared" ca="1" si="1632"/>
        <v>-</v>
      </c>
      <c r="BH237" s="19" t="str">
        <f t="shared" ca="1" si="1632"/>
        <v>-</v>
      </c>
      <c r="BI237" s="19" t="str">
        <f t="shared" ca="1" si="1632"/>
        <v>-</v>
      </c>
      <c r="BJ237" s="5" t="str">
        <f t="shared" ca="1" si="1633"/>
        <v>-</v>
      </c>
      <c r="BK237" s="19" t="str">
        <f t="shared" ca="1" si="1634"/>
        <v>-</v>
      </c>
      <c r="BL237" s="5" t="str">
        <f t="shared" ca="1" si="1635"/>
        <v>-</v>
      </c>
      <c r="BM237" s="19" t="str">
        <f t="shared" ca="1" si="1636"/>
        <v>-</v>
      </c>
      <c r="BN237" s="19" t="str">
        <f t="shared" ca="1" si="1636"/>
        <v>-</v>
      </c>
      <c r="BO237" s="19" t="str">
        <f t="shared" ca="1" si="1636"/>
        <v>-</v>
      </c>
      <c r="BP237" s="5" t="str">
        <f t="shared" ca="1" si="1637"/>
        <v>-</v>
      </c>
      <c r="BQ237" s="9"/>
      <c r="BR237" s="5" t="b">
        <f t="shared" ca="1" si="1638"/>
        <v>0</v>
      </c>
      <c r="BS237" s="5" t="str">
        <f t="shared" ca="1" si="1639"/>
        <v>-</v>
      </c>
      <c r="BT237" s="5" t="str">
        <f t="shared" ca="1" si="1640"/>
        <v>-</v>
      </c>
      <c r="BU237" s="5" t="str">
        <f t="shared" ca="1" si="1640"/>
        <v>-</v>
      </c>
      <c r="BV237" s="5" t="str">
        <f t="shared" ca="1" si="1640"/>
        <v>-</v>
      </c>
      <c r="BW237" s="5" t="str">
        <f t="shared" ca="1" si="1640"/>
        <v>-</v>
      </c>
      <c r="BX237" s="5" t="str">
        <f t="shared" ca="1" si="1640"/>
        <v>-</v>
      </c>
      <c r="BY237" s="5" t="str">
        <f t="shared" ca="1" si="1640"/>
        <v>-</v>
      </c>
      <c r="BZ237" s="5" t="str">
        <f t="shared" ca="1" si="1640"/>
        <v>-</v>
      </c>
      <c r="CA237" s="5" t="str">
        <f t="shared" ca="1" si="1640"/>
        <v>-</v>
      </c>
      <c r="CB237" s="9"/>
      <c r="CC237" s="237" t="b">
        <f t="shared" ref="CC237:CE239" ca="1" si="1725">OFFSET(CC237,-1,0)</f>
        <v>1</v>
      </c>
      <c r="CD237" s="237" t="b">
        <f t="shared" ca="1" si="1725"/>
        <v>1</v>
      </c>
      <c r="CE237" s="237" t="b">
        <f t="shared" ca="1" si="1725"/>
        <v>1</v>
      </c>
      <c r="CF237" s="12">
        <v>2232105</v>
      </c>
      <c r="CG237" s="144" t="b">
        <f t="shared" ref="CG237:CG239" ca="1" si="1726">NOT(CE237)</f>
        <v>0</v>
      </c>
      <c r="CH237" s="12" t="s">
        <v>34</v>
      </c>
      <c r="CI237" s="19" t="str">
        <f t="shared" ca="1" si="1641"/>
        <v>-</v>
      </c>
      <c r="CJ237" s="19" t="str">
        <f t="shared" ca="1" si="1641"/>
        <v>-</v>
      </c>
      <c r="CK237" s="19" t="str">
        <f t="shared" ca="1" si="1641"/>
        <v>-</v>
      </c>
      <c r="CL237" s="19">
        <f t="shared" ca="1" si="1641"/>
        <v>1</v>
      </c>
      <c r="CM237" s="19">
        <f t="shared" ca="1" si="1641"/>
        <v>1</v>
      </c>
      <c r="CN237" s="9"/>
      <c r="CO237" s="444">
        <f t="shared" ca="1" si="1642"/>
        <v>652</v>
      </c>
      <c r="CP237" s="444">
        <f t="shared" ca="1" si="1642"/>
        <v>686</v>
      </c>
      <c r="CQ237" s="444">
        <f t="shared" ca="1" si="1642"/>
        <v>721</v>
      </c>
      <c r="CR237" s="152">
        <f t="shared" ca="1" si="1643"/>
        <v>378</v>
      </c>
      <c r="CS237" s="152">
        <f t="shared" ca="1" si="1643"/>
        <v>413</v>
      </c>
      <c r="CT237" s="152">
        <f t="shared" ca="1" si="1643"/>
        <v>448</v>
      </c>
      <c r="CU237" s="19" t="str">
        <f t="shared" ca="1" si="1714"/>
        <v>-</v>
      </c>
      <c r="CV237" s="19" t="str">
        <f t="shared" ca="1" si="1714"/>
        <v>-</v>
      </c>
      <c r="CW237" s="19" t="str">
        <f t="shared" ca="1" si="1714"/>
        <v>-</v>
      </c>
      <c r="CX237" s="19" t="str">
        <f t="shared" ca="1" si="1714"/>
        <v>-</v>
      </c>
      <c r="CY237" s="19" t="str">
        <f t="shared" ca="1" si="1714"/>
        <v>-</v>
      </c>
      <c r="CZ237" s="19" t="b">
        <f t="shared" ca="1" si="1714"/>
        <v>1</v>
      </c>
      <c r="DA237" s="19">
        <f t="shared" ca="1" si="1714"/>
        <v>0</v>
      </c>
      <c r="DB237" s="19">
        <f t="shared" ca="1" si="1714"/>
        <v>0</v>
      </c>
      <c r="DC237" s="19">
        <f t="shared" ca="1" si="1714"/>
        <v>0</v>
      </c>
      <c r="DD237" s="19">
        <f t="shared" ca="1" si="1714"/>
        <v>0</v>
      </c>
      <c r="DE237" s="19">
        <f t="shared" ca="1" si="1714"/>
        <v>0</v>
      </c>
      <c r="DF237" s="19">
        <f t="shared" ca="1" si="1714"/>
        <v>0</v>
      </c>
      <c r="DG237" s="19">
        <f t="shared" ca="1" si="1714"/>
        <v>0</v>
      </c>
      <c r="DH237" s="19">
        <f t="shared" ca="1" si="1714"/>
        <v>0</v>
      </c>
      <c r="DI237" s="19">
        <f t="shared" ca="1" si="1714"/>
        <v>0</v>
      </c>
      <c r="DJ237" s="19">
        <f t="shared" ca="1" si="1714"/>
        <v>0</v>
      </c>
      <c r="DK237" s="19">
        <f t="shared" ca="1" si="1708"/>
        <v>0</v>
      </c>
      <c r="DL237" s="19">
        <f t="shared" ca="1" si="1708"/>
        <v>0</v>
      </c>
      <c r="DM237" s="19">
        <f t="shared" ca="1" si="1708"/>
        <v>1</v>
      </c>
      <c r="DN237" s="19">
        <f t="shared" ca="1" si="1708"/>
        <v>1</v>
      </c>
      <c r="DO237" s="19">
        <f t="shared" ca="1" si="1708"/>
        <v>0</v>
      </c>
      <c r="DP237" s="19" t="str">
        <f t="shared" ca="1" si="1708"/>
        <v>-</v>
      </c>
      <c r="DQ237" s="19" t="str">
        <f t="shared" ca="1" si="1708"/>
        <v>-</v>
      </c>
      <c r="DR237" s="19" t="str">
        <f t="shared" ca="1" si="1708"/>
        <v>-</v>
      </c>
      <c r="DS237" s="19" t="str">
        <f t="shared" ca="1" si="1708"/>
        <v>-</v>
      </c>
      <c r="DT237" s="19" t="str">
        <f t="shared" ca="1" si="1708"/>
        <v>-</v>
      </c>
      <c r="DU237" s="19">
        <f t="shared" ca="1" si="1708"/>
        <v>0</v>
      </c>
      <c r="DV237" s="19" t="str">
        <f t="shared" ca="1" si="1708"/>
        <v>-</v>
      </c>
      <c r="DW237" s="19" t="str">
        <f t="shared" ca="1" si="1708"/>
        <v>-</v>
      </c>
      <c r="DX237" s="19" t="str">
        <f t="shared" ca="1" si="1708"/>
        <v>-</v>
      </c>
      <c r="DY237" s="19" t="str">
        <f t="shared" ca="1" si="1708"/>
        <v>-</v>
      </c>
      <c r="DZ237" s="19" t="str">
        <f t="shared" ca="1" si="1708"/>
        <v>-</v>
      </c>
      <c r="EA237" s="19" t="str">
        <f t="shared" ca="1" si="1708"/>
        <v>-</v>
      </c>
      <c r="EB237" s="19" t="str">
        <f t="shared" ca="1" si="1708"/>
        <v>-</v>
      </c>
      <c r="EC237" s="19" t="str">
        <f t="shared" ca="1" si="1708"/>
        <v>-</v>
      </c>
      <c r="ED237" s="19">
        <f t="shared" ca="1" si="1708"/>
        <v>0</v>
      </c>
      <c r="EE237" s="444">
        <f t="shared" ca="1" si="1646"/>
        <v>0</v>
      </c>
      <c r="EF237" s="444">
        <f t="shared" ca="1" si="1646"/>
        <v>0</v>
      </c>
      <c r="EG237" s="124">
        <f t="shared" ca="1" si="1715"/>
        <v>0</v>
      </c>
      <c r="EH237" s="124">
        <f t="shared" ca="1" si="1715"/>
        <v>0</v>
      </c>
      <c r="EI237" s="124">
        <f t="shared" ca="1" si="1715"/>
        <v>0</v>
      </c>
      <c r="EJ237" s="124">
        <f t="shared" ca="1" si="1715"/>
        <v>0</v>
      </c>
      <c r="EK237" s="124">
        <f t="shared" ca="1" si="1715"/>
        <v>0</v>
      </c>
      <c r="EL237" s="124">
        <f t="shared" ca="1" si="1715"/>
        <v>0</v>
      </c>
      <c r="EM237" s="124">
        <f t="shared" ca="1" si="1715"/>
        <v>0</v>
      </c>
      <c r="EN237" s="124">
        <f t="shared" ca="1" si="1715"/>
        <v>0</v>
      </c>
      <c r="EO237" s="124">
        <f t="shared" ca="1" si="1715"/>
        <v>0</v>
      </c>
      <c r="EP237" s="124">
        <f t="shared" ca="1" si="1715"/>
        <v>0</v>
      </c>
      <c r="EQ237" s="124">
        <f t="shared" ca="1" si="1715"/>
        <v>0</v>
      </c>
      <c r="ER237" s="124">
        <f t="shared" ca="1" si="1715"/>
        <v>0</v>
      </c>
      <c r="ES237" s="124">
        <f t="shared" ca="1" si="1715"/>
        <v>0</v>
      </c>
      <c r="ET237" s="124">
        <f t="shared" ca="1" si="1715"/>
        <v>0</v>
      </c>
      <c r="EU237" s="124">
        <f t="shared" ca="1" si="1715"/>
        <v>0</v>
      </c>
      <c r="EV237" s="124">
        <f t="shared" ca="1" si="1715"/>
        <v>0</v>
      </c>
      <c r="EW237" s="124">
        <f t="shared" ca="1" si="1648"/>
        <v>0</v>
      </c>
      <c r="EX237" s="124">
        <f t="shared" ca="1" si="1648"/>
        <v>0</v>
      </c>
      <c r="EY237" s="554">
        <f t="shared" ca="1" si="1716"/>
        <v>0</v>
      </c>
      <c r="EZ237" s="554">
        <f t="shared" ca="1" si="1716"/>
        <v>0</v>
      </c>
      <c r="FA237" s="554">
        <f t="shared" ca="1" si="1716"/>
        <v>0</v>
      </c>
      <c r="FB237" s="125">
        <f t="shared" ca="1" si="1716"/>
        <v>0</v>
      </c>
      <c r="FC237" s="125">
        <f t="shared" ca="1" si="1716"/>
        <v>0</v>
      </c>
      <c r="FD237" s="125">
        <f t="shared" ca="1" si="1716"/>
        <v>0</v>
      </c>
      <c r="FE237" s="125">
        <f t="shared" ca="1" si="1716"/>
        <v>0</v>
      </c>
      <c r="FF237" s="125">
        <f t="shared" ca="1" si="1716"/>
        <v>0</v>
      </c>
      <c r="FG237" s="125">
        <f t="shared" ca="1" si="1716"/>
        <v>0</v>
      </c>
      <c r="FH237" s="125">
        <f t="shared" ca="1" si="1716"/>
        <v>0</v>
      </c>
      <c r="FI237" s="125">
        <f t="shared" ca="1" si="1716"/>
        <v>0</v>
      </c>
      <c r="FJ237" s="125">
        <f t="shared" ca="1" si="1716"/>
        <v>0</v>
      </c>
      <c r="FK237" s="125">
        <f t="shared" ca="1" si="1716"/>
        <v>0</v>
      </c>
      <c r="FL237" s="125">
        <f t="shared" ca="1" si="1716"/>
        <v>0</v>
      </c>
      <c r="FM237" s="125">
        <f t="shared" ca="1" si="1716"/>
        <v>0</v>
      </c>
      <c r="FN237" s="125">
        <f t="shared" ca="1" si="1716"/>
        <v>0</v>
      </c>
      <c r="FO237" s="124">
        <f t="shared" ca="1" si="1717"/>
        <v>0</v>
      </c>
      <c r="FP237" s="124">
        <f t="shared" ca="1" si="1717"/>
        <v>0</v>
      </c>
      <c r="FQ237" s="124">
        <f t="shared" ca="1" si="1717"/>
        <v>0</v>
      </c>
      <c r="FR237" s="124">
        <f t="shared" ca="1" si="1717"/>
        <v>0</v>
      </c>
      <c r="FS237" s="124">
        <f t="shared" ca="1" si="1717"/>
        <v>0</v>
      </c>
      <c r="FT237" s="124">
        <f t="shared" ca="1" si="1717"/>
        <v>0</v>
      </c>
      <c r="FU237" s="124">
        <f t="shared" ca="1" si="1717"/>
        <v>0</v>
      </c>
      <c r="FV237" s="124">
        <f t="shared" ca="1" si="1717"/>
        <v>0</v>
      </c>
      <c r="FW237" s="124">
        <f t="shared" ca="1" si="1717"/>
        <v>0</v>
      </c>
      <c r="FX237" s="124">
        <f t="shared" ca="1" si="1717"/>
        <v>0</v>
      </c>
      <c r="FY237" s="124">
        <f t="shared" ca="1" si="1717"/>
        <v>0</v>
      </c>
      <c r="FZ237" s="124">
        <f t="shared" ca="1" si="1717"/>
        <v>0</v>
      </c>
      <c r="GA237" s="124">
        <f t="shared" ca="1" si="1717"/>
        <v>0</v>
      </c>
      <c r="GB237" s="124">
        <f t="shared" ca="1" si="1717"/>
        <v>0</v>
      </c>
      <c r="GC237" s="124">
        <f t="shared" ca="1" si="1717"/>
        <v>0</v>
      </c>
      <c r="GD237" s="124">
        <f t="shared" ca="1" si="1717"/>
        <v>0</v>
      </c>
      <c r="GE237" s="124">
        <f t="shared" ca="1" si="1651"/>
        <v>0</v>
      </c>
      <c r="GF237" s="124">
        <f t="shared" ca="1" si="1651"/>
        <v>0</v>
      </c>
      <c r="GG237" s="554">
        <f t="shared" ca="1" si="1652"/>
        <v>0</v>
      </c>
      <c r="GH237" s="554">
        <f t="shared" ca="1" si="1652"/>
        <v>0</v>
      </c>
      <c r="GI237" s="554">
        <f t="shared" ca="1" si="1652"/>
        <v>0</v>
      </c>
      <c r="GJ237" s="125">
        <f t="shared" ca="1" si="1718"/>
        <v>0</v>
      </c>
      <c r="GK237" s="125">
        <f t="shared" ca="1" si="1718"/>
        <v>0</v>
      </c>
      <c r="GL237" s="125">
        <f t="shared" ca="1" si="1718"/>
        <v>0</v>
      </c>
      <c r="GM237" s="125">
        <f t="shared" ca="1" si="1718"/>
        <v>0</v>
      </c>
      <c r="GN237" s="125">
        <f t="shared" ca="1" si="1718"/>
        <v>0</v>
      </c>
      <c r="GO237" s="125">
        <f t="shared" ca="1" si="1718"/>
        <v>0</v>
      </c>
      <c r="GP237" s="125">
        <f t="shared" ca="1" si="1718"/>
        <v>0</v>
      </c>
      <c r="GQ237" s="125">
        <f t="shared" ca="1" si="1718"/>
        <v>0</v>
      </c>
      <c r="GR237" s="125">
        <f t="shared" ca="1" si="1718"/>
        <v>0</v>
      </c>
      <c r="GS237" s="125">
        <f t="shared" ca="1" si="1718"/>
        <v>0</v>
      </c>
      <c r="GT237" s="125">
        <f t="shared" ca="1" si="1718"/>
        <v>0</v>
      </c>
      <c r="GU237" s="125">
        <f t="shared" ca="1" si="1718"/>
        <v>0</v>
      </c>
      <c r="GV237" s="125">
        <f t="shared" ca="1" si="1718"/>
        <v>0</v>
      </c>
      <c r="GW237" s="124">
        <f t="shared" ca="1" si="1719"/>
        <v>0</v>
      </c>
      <c r="GX237" s="124">
        <f t="shared" ca="1" si="1719"/>
        <v>0</v>
      </c>
      <c r="GY237" s="124">
        <f t="shared" ca="1" si="1719"/>
        <v>0</v>
      </c>
      <c r="GZ237" s="124">
        <f t="shared" ca="1" si="1719"/>
        <v>0</v>
      </c>
      <c r="HA237" s="124">
        <f t="shared" ca="1" si="1719"/>
        <v>0</v>
      </c>
      <c r="HB237" s="124">
        <f t="shared" ca="1" si="1719"/>
        <v>0</v>
      </c>
      <c r="HC237" s="124">
        <f t="shared" ca="1" si="1719"/>
        <v>0</v>
      </c>
      <c r="HD237" s="124">
        <f t="shared" ca="1" si="1719"/>
        <v>0</v>
      </c>
      <c r="HE237" s="124">
        <f t="shared" ca="1" si="1719"/>
        <v>0</v>
      </c>
      <c r="HF237" s="124">
        <f t="shared" ca="1" si="1719"/>
        <v>0</v>
      </c>
      <c r="HG237" s="124">
        <f t="shared" ca="1" si="1719"/>
        <v>0</v>
      </c>
      <c r="HH237" s="124">
        <f t="shared" ca="1" si="1719"/>
        <v>0</v>
      </c>
      <c r="HI237" s="124">
        <f t="shared" ca="1" si="1719"/>
        <v>0</v>
      </c>
      <c r="HJ237" s="124">
        <f t="shared" ca="1" si="1719"/>
        <v>0</v>
      </c>
      <c r="HK237" s="124">
        <f t="shared" ca="1" si="1719"/>
        <v>0</v>
      </c>
      <c r="HL237" s="124">
        <f t="shared" ca="1" si="1719"/>
        <v>0</v>
      </c>
      <c r="HM237" s="124">
        <f t="shared" ca="1" si="1655"/>
        <v>0</v>
      </c>
      <c r="HN237" s="124">
        <f t="shared" ca="1" si="1655"/>
        <v>0</v>
      </c>
      <c r="HO237" s="554">
        <f t="shared" ca="1" si="1656"/>
        <v>0</v>
      </c>
      <c r="HP237" s="554">
        <f t="shared" ca="1" si="1656"/>
        <v>0</v>
      </c>
      <c r="HQ237" s="554">
        <f t="shared" ca="1" si="1656"/>
        <v>0</v>
      </c>
      <c r="HR237" s="125">
        <f t="shared" ca="1" si="1720"/>
        <v>0</v>
      </c>
      <c r="HS237" s="125">
        <f t="shared" ca="1" si="1720"/>
        <v>0</v>
      </c>
      <c r="HT237" s="125">
        <f t="shared" ca="1" si="1720"/>
        <v>0</v>
      </c>
      <c r="HU237" s="125">
        <f t="shared" ca="1" si="1720"/>
        <v>0</v>
      </c>
      <c r="HV237" s="125">
        <f t="shared" ca="1" si="1720"/>
        <v>0</v>
      </c>
      <c r="HW237" s="125">
        <f t="shared" ca="1" si="1720"/>
        <v>0</v>
      </c>
      <c r="HX237" s="125">
        <f t="shared" ca="1" si="1720"/>
        <v>0</v>
      </c>
      <c r="HY237" s="125">
        <f t="shared" ca="1" si="1720"/>
        <v>0</v>
      </c>
      <c r="HZ237" s="125">
        <f t="shared" ca="1" si="1720"/>
        <v>0</v>
      </c>
      <c r="IA237" s="125">
        <f t="shared" ca="1" si="1720"/>
        <v>0</v>
      </c>
      <c r="IB237" s="125">
        <f t="shared" ca="1" si="1720"/>
        <v>0</v>
      </c>
      <c r="IC237" s="125">
        <f t="shared" ca="1" si="1720"/>
        <v>0</v>
      </c>
      <c r="ID237" s="125">
        <f t="shared" ca="1" si="1720"/>
        <v>0</v>
      </c>
      <c r="IE237" s="5">
        <f t="shared" ca="1" si="1658"/>
        <v>67</v>
      </c>
      <c r="IF237" s="9"/>
      <c r="IG237" s="5">
        <f t="shared" ca="1" si="1659"/>
        <v>1</v>
      </c>
      <c r="IH237" s="5" t="b">
        <f t="shared" ca="1" si="1659"/>
        <v>0</v>
      </c>
      <c r="II237" s="19">
        <f t="shared" ca="1" si="1660"/>
        <v>0</v>
      </c>
      <c r="IJ237" s="5">
        <f t="shared" ca="1" si="1659"/>
        <v>55</v>
      </c>
      <c r="IK237" s="5" cm="1">
        <f t="array" ref="IK237">INDEX(i.pi_yatf,$X237+1,IK$7)</f>
        <v>1</v>
      </c>
      <c r="IL237" s="19">
        <f t="shared" ca="1" si="1701"/>
        <v>0</v>
      </c>
      <c r="IM237" s="19">
        <f t="shared" ca="1" si="1701"/>
        <v>0</v>
      </c>
      <c r="IN237" s="19">
        <f t="shared" ca="1" si="1701"/>
        <v>0</v>
      </c>
      <c r="IO237" s="19">
        <f t="shared" ca="1" si="1701"/>
        <v>0</v>
      </c>
      <c r="IP237" s="19">
        <f t="shared" ca="1" si="1701"/>
        <v>0</v>
      </c>
      <c r="IQ237" s="19">
        <f t="shared" ca="1" si="1701"/>
        <v>0</v>
      </c>
      <c r="IR237" s="19">
        <f t="shared" ca="1" si="1701"/>
        <v>0</v>
      </c>
      <c r="IS237" s="19">
        <f t="shared" ca="1" si="1701"/>
        <v>0</v>
      </c>
      <c r="IT237" s="19">
        <f t="shared" ca="1" si="1701"/>
        <v>0</v>
      </c>
      <c r="IU237" s="19">
        <f t="shared" ca="1" si="1701"/>
        <v>0</v>
      </c>
      <c r="IV237" s="19">
        <f t="shared" ca="1" si="1701"/>
        <v>0</v>
      </c>
      <c r="IW237" s="19">
        <f t="shared" ca="1" si="1701"/>
        <v>0</v>
      </c>
      <c r="IX237" s="19">
        <f t="shared" ca="1" si="1701"/>
        <v>0</v>
      </c>
      <c r="IY237" s="19">
        <f t="shared" ca="1" si="1701"/>
        <v>0</v>
      </c>
      <c r="IZ237" s="19">
        <f t="shared" ca="1" si="1701"/>
        <v>0</v>
      </c>
      <c r="JA237" s="19">
        <f t="shared" ca="1" si="1701"/>
        <v>0</v>
      </c>
      <c r="JB237" s="19">
        <f t="shared" ca="1" si="1701"/>
        <v>0</v>
      </c>
      <c r="JC237" s="19">
        <f t="shared" ca="1" si="1701"/>
        <v>0</v>
      </c>
      <c r="JD237" s="19">
        <f t="shared" ca="1" si="1701"/>
        <v>0</v>
      </c>
      <c r="JE237" s="19">
        <f t="shared" ca="1" si="1701"/>
        <v>0</v>
      </c>
      <c r="JF237" s="19">
        <f t="shared" ca="1" si="1701"/>
        <v>0</v>
      </c>
      <c r="JG237" s="19">
        <f t="shared" ca="1" si="1701"/>
        <v>1</v>
      </c>
      <c r="JH237" s="19">
        <f t="shared" ca="1" si="1701"/>
        <v>0</v>
      </c>
      <c r="JI237" s="19">
        <f t="shared" ca="1" si="1701"/>
        <v>1</v>
      </c>
      <c r="JJ237" s="9"/>
      <c r="JK237" s="5" t="b">
        <f t="shared" ca="1" si="1662"/>
        <v>0</v>
      </c>
      <c r="JL237" s="477" t="b">
        <v>0</v>
      </c>
      <c r="JM237" s="477">
        <v>12</v>
      </c>
      <c r="JN237" s="5" t="b">
        <f t="shared" ca="1" si="1663"/>
        <v>0</v>
      </c>
      <c r="JO237" s="5" t="b">
        <f t="shared" ca="1" si="1663"/>
        <v>0</v>
      </c>
      <c r="JP237" s="5" t="b">
        <f t="shared" ca="1" si="1663"/>
        <v>1</v>
      </c>
      <c r="JQ237" s="144">
        <f t="shared" ca="1" si="1664"/>
        <v>1</v>
      </c>
      <c r="JR237" s="144">
        <f t="shared" ca="1" si="1664"/>
        <v>1</v>
      </c>
      <c r="JS237" s="5" t="b">
        <f t="shared" ca="1" si="1665"/>
        <v>0</v>
      </c>
      <c r="JT237" s="5" t="b">
        <f t="shared" ca="1" si="1665"/>
        <v>1</v>
      </c>
      <c r="JU237" s="5" t="b">
        <f t="shared" ca="1" si="1665"/>
        <v>1</v>
      </c>
      <c r="JV237" s="5" t="b">
        <f t="shared" ca="1" si="1665"/>
        <v>0</v>
      </c>
      <c r="JW237" s="5">
        <f t="shared" ca="1" si="1666"/>
        <v>1</v>
      </c>
      <c r="JX237" s="5">
        <f t="shared" ca="1" si="1666"/>
        <v>0</v>
      </c>
      <c r="JY237" s="5" t="b">
        <f t="shared" ca="1" si="1667"/>
        <v>0</v>
      </c>
      <c r="JZ237" s="5" t="str" cm="1">
        <f t="array" aca="1" ref="JZ237" ca="1">IF(OR(KA237:KH237&lt;&gt;"-"),TRUE,"-")</f>
        <v>-</v>
      </c>
      <c r="KA237" s="19" t="str">
        <f t="shared" ca="1" si="1668"/>
        <v>-</v>
      </c>
      <c r="KB237" s="19" t="str">
        <f t="shared" ca="1" si="1668"/>
        <v>-</v>
      </c>
      <c r="KC237" s="19" t="str">
        <f t="shared" ca="1" si="1668"/>
        <v>-</v>
      </c>
      <c r="KD237" s="19" t="str">
        <f t="shared" ca="1" si="1668"/>
        <v>-</v>
      </c>
      <c r="KE237" s="19" t="str">
        <f t="shared" ca="1" si="1668"/>
        <v>-</v>
      </c>
      <c r="KF237" s="19" t="str">
        <f t="shared" ca="1" si="1668"/>
        <v>-</v>
      </c>
      <c r="KG237" s="19" t="str">
        <f t="shared" ca="1" si="1668"/>
        <v>-</v>
      </c>
      <c r="KH237" s="19" t="str">
        <f t="shared" ca="1" si="1668"/>
        <v>-</v>
      </c>
      <c r="KI237" s="5" t="b">
        <f t="array" aca="1" ref="KI237" ca="1">IF(OR(KJ237:KP237&lt;&gt;"-"),TRUE,"-")</f>
        <v>1</v>
      </c>
      <c r="KJ237" s="19">
        <f t="shared" ca="1" si="1669"/>
        <v>0</v>
      </c>
      <c r="KK237" s="19" t="str">
        <f t="shared" ca="1" si="1669"/>
        <v>-</v>
      </c>
      <c r="KL237" s="19">
        <f t="shared" ca="1" si="1669"/>
        <v>999999</v>
      </c>
      <c r="KM237" s="19">
        <f t="shared" ca="1" si="1669"/>
        <v>999999</v>
      </c>
      <c r="KN237" s="19">
        <f t="shared" ca="1" si="1669"/>
        <v>999999</v>
      </c>
      <c r="KO237" s="19">
        <f t="shared" ca="1" si="1669"/>
        <v>999999</v>
      </c>
      <c r="KP237" s="19">
        <f t="shared" ca="1" si="1669"/>
        <v>999999</v>
      </c>
      <c r="KQ237" s="19" t="str">
        <f t="shared" ca="1" si="1669"/>
        <v>-</v>
      </c>
      <c r="KR237" s="19" t="str">
        <f t="shared" ca="1" si="1669"/>
        <v>-</v>
      </c>
      <c r="KS237" s="19" t="str">
        <f t="shared" ca="1" si="1669"/>
        <v>-</v>
      </c>
      <c r="KT237" s="19" t="b">
        <f t="shared" ca="1" si="1670"/>
        <v>1</v>
      </c>
      <c r="KU237" s="19">
        <f t="shared" ca="1" si="1670"/>
        <v>0</v>
      </c>
      <c r="KV237" s="5" t="str">
        <f t="shared" ca="1" si="1671"/>
        <v>-</v>
      </c>
      <c r="KW237" s="5" t="str">
        <f t="shared" ca="1" si="1671"/>
        <v>-</v>
      </c>
      <c r="KX237" s="5" t="str">
        <f t="shared" ca="1" si="1671"/>
        <v>-</v>
      </c>
      <c r="KY237" s="5" t="str">
        <f t="shared" ca="1" si="1671"/>
        <v>-</v>
      </c>
      <c r="KZ237" s="19" t="str">
        <f t="shared" ca="1" si="1672"/>
        <v>-</v>
      </c>
      <c r="LA237" s="19" t="str">
        <f t="shared" ca="1" si="1672"/>
        <v>-</v>
      </c>
      <c r="LB237" s="19" t="str">
        <f t="shared" ca="1" si="1672"/>
        <v>-</v>
      </c>
      <c r="LC237" s="19" t="str">
        <f t="shared" ca="1" si="1672"/>
        <v>-</v>
      </c>
      <c r="LD237" s="19" t="str">
        <f t="shared" ca="1" si="1672"/>
        <v>-</v>
      </c>
      <c r="LE237" s="19" t="str">
        <f t="shared" ca="1" si="1672"/>
        <v>-</v>
      </c>
      <c r="LF237" s="19" t="str">
        <f t="shared" ca="1" si="1672"/>
        <v>-</v>
      </c>
      <c r="LG237" s="5" t="str">
        <f t="shared" ca="1" si="1673"/>
        <v>-</v>
      </c>
      <c r="LH237" s="5">
        <f t="shared" ca="1" si="1673"/>
        <v>500</v>
      </c>
      <c r="LI237" s="5">
        <f t="shared" ca="1" si="1673"/>
        <v>500</v>
      </c>
      <c r="LJ237" s="5" t="str">
        <f t="shared" ca="1" si="1673"/>
        <v>-</v>
      </c>
      <c r="LK237" s="5" t="str" cm="1">
        <f t="array" aca="1" ref="LK237" ca="1">INDEX(i.meatgrid,$Q237,LK$7)</f>
        <v>-</v>
      </c>
      <c r="LL237" s="5" t="str">
        <f t="shared" ca="1" si="1673"/>
        <v>-</v>
      </c>
      <c r="LM237" s="5">
        <f t="shared" ca="1" si="1674"/>
        <v>1</v>
      </c>
      <c r="LN237" s="9"/>
      <c r="LO237" s="19">
        <f t="shared" ca="1" si="1672"/>
        <v>70</v>
      </c>
      <c r="LP237" s="19">
        <f t="shared" ca="1" si="1675"/>
        <v>50</v>
      </c>
      <c r="LQ237" s="19">
        <f t="shared" ca="1" si="1675"/>
        <v>80</v>
      </c>
      <c r="LR237" s="19">
        <f t="shared" ca="1" si="1675"/>
        <v>50</v>
      </c>
      <c r="LS237" s="5" t="b" cm="1">
        <f t="array" aca="1" ref="LS237" ca="1">INDEX(i.meatgrid,$Q237,LS$7)</f>
        <v>0</v>
      </c>
      <c r="LT237" s="5" t="b" cm="1">
        <f t="array" aca="1" ref="LT237" ca="1">INDEX(i.meatgrid,$Q237,LT$7)</f>
        <v>0</v>
      </c>
      <c r="LU237" s="5" t="str" cm="1">
        <f t="array" aca="1" ref="LU237" ca="1">INDEX(i.meatgrid,$Q237,LU$7)</f>
        <v>-</v>
      </c>
      <c r="LV237" s="5" t="str" cm="1">
        <f t="array" aca="1" ref="LV237" ca="1">INDEX(i.meatgrid,$Q237,LV$7)</f>
        <v>-</v>
      </c>
      <c r="LW237" s="5">
        <f t="shared" si="1676"/>
        <v>1</v>
      </c>
      <c r="LX237" s="5">
        <f t="shared" si="1677"/>
        <v>1</v>
      </c>
      <c r="LY237" s="5" cm="1">
        <f t="array" aca="1" ref="LY237" ca="1">INDEX(i.meatgrid,$Q237,LY$7)</f>
        <v>0</v>
      </c>
      <c r="LZ237" s="5" cm="1">
        <f t="array" aca="1" ref="LZ237" ca="1">INDEX(i.meatgrid,$Q237,LZ$7)</f>
        <v>0</v>
      </c>
      <c r="MA237" s="5" cm="1">
        <f t="array" aca="1" ref="MA237" ca="1">INDEX(i.meatgrid,$Q237,MA$7)</f>
        <v>0</v>
      </c>
      <c r="MB237" s="5" cm="1">
        <f t="array" aca="1" ref="MB237" ca="1">INDEX(i.meatgrid,$Q237,MB$7)</f>
        <v>0</v>
      </c>
      <c r="MC237" s="5" cm="1">
        <f t="array" aca="1" ref="MC237" ca="1">INDEX(i.meatgrid,$Q237,MC$7)</f>
        <v>1</v>
      </c>
      <c r="MD237" s="5" cm="1">
        <f t="array" aca="1" ref="MD237" ca="1">INDEX(i.meatgrid,$Q237,MD$7)</f>
        <v>1</v>
      </c>
      <c r="ME237" s="5" cm="1">
        <f t="array" aca="1" ref="ME237" ca="1">INDEX(i.meatgrid,$Q237,ME$7)</f>
        <v>1</v>
      </c>
      <c r="MF237" s="5" cm="1">
        <f t="array" aca="1" ref="MF237" ca="1">INDEX(i.meatgrid,$Q237,MF$7)</f>
        <v>1</v>
      </c>
      <c r="MG237" s="5">
        <f t="shared" si="1678"/>
        <v>1</v>
      </c>
      <c r="MH237" s="9"/>
      <c r="MI237" s="19" t="b">
        <f t="shared" ca="1" si="1721"/>
        <v>0</v>
      </c>
      <c r="MJ237" s="19" t="b">
        <f t="shared" ca="1" si="1721"/>
        <v>0</v>
      </c>
      <c r="MK237" s="19">
        <f t="shared" ca="1" si="1721"/>
        <v>1</v>
      </c>
      <c r="ML237" s="19">
        <f t="shared" ca="1" si="1721"/>
        <v>0.75</v>
      </c>
      <c r="MM237" s="19">
        <f t="shared" ca="1" si="1721"/>
        <v>0.75</v>
      </c>
      <c r="MN237" s="19">
        <f t="shared" ca="1" si="1721"/>
        <v>0.8</v>
      </c>
      <c r="MO237" s="19">
        <f t="shared" ca="1" si="1721"/>
        <v>0.82499999999999996</v>
      </c>
      <c r="MP237" s="19">
        <f t="shared" ca="1" si="1721"/>
        <v>0.875</v>
      </c>
      <c r="MQ237" s="19">
        <f t="shared" ca="1" si="1721"/>
        <v>0.9</v>
      </c>
      <c r="MR237" s="19">
        <f t="shared" ca="1" si="1721"/>
        <v>1</v>
      </c>
      <c r="MS237" s="19">
        <f t="shared" ca="1" si="1721"/>
        <v>0.875</v>
      </c>
      <c r="MT237" s="19" t="b">
        <f t="shared" ca="1" si="1721"/>
        <v>1</v>
      </c>
      <c r="MU237" s="19">
        <f t="shared" ca="1" si="1721"/>
        <v>74.989999999999995</v>
      </c>
      <c r="MV237" s="19" t="str">
        <f t="shared" ca="1" si="1721"/>
        <v>-</v>
      </c>
      <c r="MW237" s="19" t="str">
        <f t="shared" ca="1" si="1721"/>
        <v>-</v>
      </c>
      <c r="MX237" s="19" t="str">
        <f t="shared" ca="1" si="1721"/>
        <v>-</v>
      </c>
      <c r="MY237" s="19" t="str">
        <f t="shared" ca="1" si="1694"/>
        <v>-</v>
      </c>
      <c r="MZ237" s="19" t="str">
        <f t="shared" ca="1" si="1694"/>
        <v>-</v>
      </c>
      <c r="NA237" s="19" t="str">
        <f t="shared" ca="1" si="1694"/>
        <v>-</v>
      </c>
      <c r="NB237" s="19" t="str">
        <f t="shared" ca="1" si="1694"/>
        <v>-</v>
      </c>
      <c r="NC237" s="19">
        <f t="shared" ca="1" si="1694"/>
        <v>36.99</v>
      </c>
      <c r="ND237" s="19">
        <f t="shared" ca="1" si="1694"/>
        <v>36.99</v>
      </c>
      <c r="NE237" s="19" t="str">
        <f t="shared" ca="1" si="1694"/>
        <v>-</v>
      </c>
      <c r="NF237" s="19" t="str">
        <f t="shared" ca="1" si="1694"/>
        <v>-</v>
      </c>
      <c r="NG237" s="19" t="str">
        <f t="shared" ca="1" si="1694"/>
        <v>-</v>
      </c>
      <c r="NH237" s="19" t="str">
        <f t="shared" ca="1" si="1694"/>
        <v>-</v>
      </c>
      <c r="NI237" s="19" t="str">
        <f t="shared" ca="1" si="1694"/>
        <v>-</v>
      </c>
      <c r="NJ237" s="19">
        <f t="shared" ca="1" si="1694"/>
        <v>49.99</v>
      </c>
      <c r="NK237" s="19">
        <f t="shared" ca="1" si="1694"/>
        <v>49.99</v>
      </c>
      <c r="NL237" s="19">
        <f t="shared" ca="1" si="1694"/>
        <v>49.99</v>
      </c>
      <c r="NM237" s="19">
        <f t="shared" ca="1" si="1694"/>
        <v>49.99</v>
      </c>
      <c r="NN237" s="19">
        <f t="shared" ca="1" si="1694"/>
        <v>49.99</v>
      </c>
      <c r="NO237" s="19">
        <f t="shared" ca="1" si="1691"/>
        <v>49.99</v>
      </c>
      <c r="NP237" s="19">
        <f t="shared" ca="1" si="1691"/>
        <v>49.99</v>
      </c>
      <c r="NQ237" s="19">
        <f t="shared" ca="1" si="1691"/>
        <v>49.99</v>
      </c>
      <c r="NR237" s="19">
        <f t="shared" ca="1" si="1692"/>
        <v>412.99</v>
      </c>
      <c r="NS237" s="19">
        <f t="shared" ca="1" si="1692"/>
        <v>412.99</v>
      </c>
      <c r="NT237" s="19" t="str">
        <f t="shared" ca="1" si="1692"/>
        <v>-</v>
      </c>
      <c r="NU237" s="19" t="str">
        <f t="shared" ca="1" si="1692"/>
        <v>-</v>
      </c>
      <c r="NV237" s="19" t="str">
        <f t="shared" ca="1" si="1692"/>
        <v>-</v>
      </c>
      <c r="NW237" s="19" t="str">
        <f t="shared" ca="1" si="1692"/>
        <v>-</v>
      </c>
      <c r="NX237" s="19" t="str">
        <f t="shared" ca="1" si="1692"/>
        <v>-</v>
      </c>
      <c r="NY237" s="19">
        <f t="shared" ca="1" si="1692"/>
        <v>6.8900000000000006</v>
      </c>
      <c r="NZ237" s="19">
        <f t="shared" ca="1" si="1692"/>
        <v>6.8900000000000006</v>
      </c>
      <c r="OA237" s="19">
        <f t="shared" ca="1" si="1692"/>
        <v>6.8900000000000006</v>
      </c>
      <c r="OB237" s="19">
        <f t="shared" ca="1" si="1692"/>
        <v>6.8900000000000006</v>
      </c>
      <c r="OC237" s="19">
        <f t="shared" ca="1" si="1692"/>
        <v>6.8900000000000006</v>
      </c>
      <c r="OD237" s="19">
        <f t="shared" ca="1" si="1692"/>
        <v>6.8900000000000006</v>
      </c>
      <c r="OE237" s="19">
        <f t="shared" ca="1" si="1692"/>
        <v>6.8900000000000006</v>
      </c>
      <c r="OF237" s="19">
        <f t="shared" ca="1" si="1692"/>
        <v>6.8900000000000006</v>
      </c>
      <c r="OG237" s="19">
        <f t="shared" ca="1" si="1692"/>
        <v>346.99</v>
      </c>
      <c r="OH237" s="19">
        <f t="shared" ca="1" si="1693"/>
        <v>346.99</v>
      </c>
      <c r="OI237" s="19" t="str">
        <f t="shared" ca="1" si="1693"/>
        <v>-</v>
      </c>
      <c r="OJ237" s="19" t="str">
        <f t="shared" ca="1" si="1693"/>
        <v>-</v>
      </c>
      <c r="OK237" s="19" t="str">
        <f t="shared" ca="1" si="1693"/>
        <v>-</v>
      </c>
      <c r="OL237" s="19" t="str">
        <f t="shared" ca="1" si="1693"/>
        <v>-</v>
      </c>
      <c r="OM237" s="19" t="str">
        <f t="shared" ca="1" si="1693"/>
        <v>-</v>
      </c>
      <c r="ON237" s="19">
        <f t="shared" ca="1" si="1693"/>
        <v>0</v>
      </c>
      <c r="OO237" s="24">
        <v>0</v>
      </c>
    </row>
    <row r="238" spans="1:405" outlineLevel="1">
      <c r="A238" s="21">
        <f t="shared" si="158"/>
        <v>233</v>
      </c>
      <c r="B238" s="21">
        <f t="shared" si="1722"/>
        <v>19</v>
      </c>
      <c r="C238">
        <v>112</v>
      </c>
      <c r="D238" s="144" t="str">
        <f t="shared" ca="1" si="1626"/>
        <v>GSM</v>
      </c>
      <c r="E238" t="b">
        <v>0</v>
      </c>
      <c r="F238" t="b">
        <v>0</v>
      </c>
      <c r="G238" t="b">
        <f t="shared" si="1723"/>
        <v>0</v>
      </c>
      <c r="H238" s="237">
        <f t="shared" ca="1" si="1724"/>
        <v>2</v>
      </c>
      <c r="I238" s="237">
        <f t="shared" ca="1" si="1724"/>
        <v>1</v>
      </c>
      <c r="J238" s="237" t="str">
        <f t="shared" ca="1" si="1724"/>
        <v/>
      </c>
      <c r="K238" s="237">
        <f t="shared" ca="1" si="1724"/>
        <v>2</v>
      </c>
      <c r="L238" s="237">
        <f t="shared" ca="1" si="1724"/>
        <v>2</v>
      </c>
      <c r="M238" s="237">
        <f t="shared" ca="1" si="1724"/>
        <v>2</v>
      </c>
      <c r="N238" s="237">
        <f t="shared" ca="1" si="1724"/>
        <v>3</v>
      </c>
      <c r="O238" s="237">
        <f t="shared" ca="1" si="1724"/>
        <v>1</v>
      </c>
      <c r="P238" s="237">
        <f t="shared" ca="1" si="1724"/>
        <v>1</v>
      </c>
      <c r="Q238" s="237">
        <f t="shared" ca="1" si="1724"/>
        <v>2</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27"/>
        <v>2</v>
      </c>
      <c r="AH238" s="5">
        <f t="shared" ca="1" si="1627"/>
        <v>0</v>
      </c>
      <c r="AI238" s="5">
        <f t="shared" ca="1" si="1628"/>
        <v>1</v>
      </c>
      <c r="AJ238" s="218"/>
      <c r="AK238" s="218"/>
      <c r="AL238" s="366" t="str">
        <f ca="1">TEXT(LEFT(OFFSET(AL238,-1,0),5)+1,"00000")&amp;MID(OFFSET(AL238,-1,0),6,FIND(" ",OFFSET(AL238,-1,0),7)-5)
&amp; $D238           &amp; " Day"&amp;INDEX(i.DOY,$N238,1)              &amp; IF($IG238=0," FWM","")&amp;IF($IG238=1," MWM","")&amp;IF($IG238=5," Mat","")&amp;IF($IH238=TRUE,"&amp;BBT","    ")
&amp;INDEX(DataMaster!$B$98:$B$104,$Q238,0)    &amp;IF(JL238," SR"&amp;JM238,"")&amp; " WP"&amp;TEXT($LW238*100,"000p")           &amp; " MP"&amp;TEXT($LX238*100,"000p")           &amp; " GP"&amp;TEXT($MG238*100,"000p")
&amp; " (F"&amp;3+COUNTIF($CV238:$CY238,TRUE)&amp;3&amp;"N"&amp;$DM238&amp;$DN238&amp;")"</f>
        <v>00019 DSP_export_lw GSM Day204 MWM    Only export SR12 WP100p MP075p GP100p (F33N11)</v>
      </c>
      <c r="AM238" s="9" t="str">
        <f ca="1">IF(COUNTIF(AL$5:AL238,AL238)=1,"-","Dup")</f>
        <v>-</v>
      </c>
      <c r="AN238" s="9"/>
      <c r="AO238" s="12" t="b">
        <v>1</v>
      </c>
      <c r="AP238" s="12" t="b">
        <v>1</v>
      </c>
      <c r="AQ238" s="12" t="b">
        <v>1</v>
      </c>
      <c r="AR238" s="12" t="b">
        <v>1</v>
      </c>
      <c r="AS238" s="12" t="b">
        <v>1</v>
      </c>
      <c r="AT238" s="12" t="b">
        <v>1</v>
      </c>
      <c r="AU238" s="12" t="b">
        <v>1</v>
      </c>
      <c r="AV238" s="12" t="b">
        <v>1</v>
      </c>
      <c r="AW238" s="9"/>
      <c r="AX238" s="5" t="b">
        <f t="shared" ca="1" si="1629"/>
        <v>0</v>
      </c>
      <c r="AY238" s="5" t="str">
        <f t="shared" ca="1" si="1629"/>
        <v>-</v>
      </c>
      <c r="AZ238" s="5" t="b">
        <f t="shared" ca="1" si="1629"/>
        <v>0</v>
      </c>
      <c r="BA238" s="5" t="b">
        <f t="shared" ca="1" si="1629"/>
        <v>1</v>
      </c>
      <c r="BB238" s="5" t="b">
        <f t="shared" ca="1" si="1629"/>
        <v>1</v>
      </c>
      <c r="BC238" s="144">
        <f t="shared" ca="1" si="1629"/>
        <v>0</v>
      </c>
      <c r="BD238" s="19" t="b">
        <f t="shared" ca="1" si="1630"/>
        <v>1</v>
      </c>
      <c r="BE238" s="9"/>
      <c r="BF238" s="5" t="str">
        <f t="shared" ca="1" si="1631"/>
        <v>-</v>
      </c>
      <c r="BG238" s="19" t="str">
        <f t="shared" ca="1" si="1632"/>
        <v>-</v>
      </c>
      <c r="BH238" s="19" t="str">
        <f t="shared" ca="1" si="1632"/>
        <v>-</v>
      </c>
      <c r="BI238" s="19" t="str">
        <f t="shared" ca="1" si="1632"/>
        <v>-</v>
      </c>
      <c r="BJ238" s="5" t="str">
        <f t="shared" ca="1" si="1633"/>
        <v>-</v>
      </c>
      <c r="BK238" s="19" t="str">
        <f t="shared" ca="1" si="1634"/>
        <v>-</v>
      </c>
      <c r="BL238" s="5" t="str">
        <f t="shared" ca="1" si="1635"/>
        <v>-</v>
      </c>
      <c r="BM238" s="19" t="str">
        <f t="shared" ca="1" si="1636"/>
        <v>-</v>
      </c>
      <c r="BN238" s="19" t="str">
        <f t="shared" ca="1" si="1636"/>
        <v>-</v>
      </c>
      <c r="BO238" s="19" t="str">
        <f t="shared" ca="1" si="1636"/>
        <v>-</v>
      </c>
      <c r="BP238" s="5" t="str">
        <f t="shared" ca="1" si="1637"/>
        <v>-</v>
      </c>
      <c r="BQ238" s="9"/>
      <c r="BR238" s="5" t="b">
        <f t="shared" ca="1" si="1638"/>
        <v>0</v>
      </c>
      <c r="BS238" s="5" t="str">
        <f t="shared" ca="1" si="1639"/>
        <v>-</v>
      </c>
      <c r="BT238" s="5" t="str">
        <f t="shared" ca="1" si="1640"/>
        <v>-</v>
      </c>
      <c r="BU238" s="5" t="str">
        <f t="shared" ca="1" si="1640"/>
        <v>-</v>
      </c>
      <c r="BV238" s="5" t="str">
        <f t="shared" ca="1" si="1640"/>
        <v>-</v>
      </c>
      <c r="BW238" s="5" t="str">
        <f t="shared" ca="1" si="1640"/>
        <v>-</v>
      </c>
      <c r="BX238" s="5" t="str">
        <f t="shared" ca="1" si="1640"/>
        <v>-</v>
      </c>
      <c r="BY238" s="5" t="str">
        <f t="shared" ca="1" si="1640"/>
        <v>-</v>
      </c>
      <c r="BZ238" s="5" t="str">
        <f t="shared" ca="1" si="1640"/>
        <v>-</v>
      </c>
      <c r="CA238" s="5" t="str">
        <f t="shared" ca="1" si="1640"/>
        <v>-</v>
      </c>
      <c r="CB238" s="9"/>
      <c r="CC238" s="237" t="b">
        <f t="shared" ca="1" si="1725"/>
        <v>1</v>
      </c>
      <c r="CD238" s="237" t="b">
        <f t="shared" ca="1" si="1725"/>
        <v>1</v>
      </c>
      <c r="CE238" s="237" t="b">
        <f t="shared" ca="1" si="1725"/>
        <v>1</v>
      </c>
      <c r="CF238" s="12">
        <v>2232105</v>
      </c>
      <c r="CG238" s="144" t="b">
        <f t="shared" ca="1" si="1726"/>
        <v>0</v>
      </c>
      <c r="CH238" s="12" t="s">
        <v>34</v>
      </c>
      <c r="CI238" s="19" t="str">
        <f t="shared" ca="1" si="1641"/>
        <v>-</v>
      </c>
      <c r="CJ238" s="19" t="str">
        <f t="shared" ca="1" si="1641"/>
        <v>-</v>
      </c>
      <c r="CK238" s="19" t="str">
        <f t="shared" ca="1" si="1641"/>
        <v>-</v>
      </c>
      <c r="CL238" s="19">
        <f t="shared" ca="1" si="1641"/>
        <v>1</v>
      </c>
      <c r="CM238" s="19">
        <f t="shared" ca="1" si="1641"/>
        <v>1</v>
      </c>
      <c r="CN238" s="9"/>
      <c r="CO238" s="444">
        <f t="shared" ca="1" si="1642"/>
        <v>652</v>
      </c>
      <c r="CP238" s="444">
        <f t="shared" ca="1" si="1642"/>
        <v>686</v>
      </c>
      <c r="CQ238" s="444">
        <f t="shared" ca="1" si="1642"/>
        <v>721</v>
      </c>
      <c r="CR238" s="152">
        <f t="shared" ca="1" si="1643"/>
        <v>378</v>
      </c>
      <c r="CS238" s="152">
        <f t="shared" ca="1" si="1643"/>
        <v>413</v>
      </c>
      <c r="CT238" s="152">
        <f t="shared" ca="1" si="1643"/>
        <v>448</v>
      </c>
      <c r="CU238" s="19" t="str">
        <f t="shared" ca="1" si="1714"/>
        <v>-</v>
      </c>
      <c r="CV238" s="19" t="str">
        <f t="shared" ca="1" si="1714"/>
        <v>-</v>
      </c>
      <c r="CW238" s="19" t="str">
        <f t="shared" ca="1" si="1714"/>
        <v>-</v>
      </c>
      <c r="CX238" s="19" t="str">
        <f t="shared" ca="1" si="1714"/>
        <v>-</v>
      </c>
      <c r="CY238" s="19" t="str">
        <f t="shared" ca="1" si="1714"/>
        <v>-</v>
      </c>
      <c r="CZ238" s="19" t="b">
        <f t="shared" ca="1" si="1714"/>
        <v>1</v>
      </c>
      <c r="DA238" s="19">
        <f t="shared" ca="1" si="1714"/>
        <v>0</v>
      </c>
      <c r="DB238" s="19">
        <f t="shared" ca="1" si="1714"/>
        <v>0</v>
      </c>
      <c r="DC238" s="19">
        <f t="shared" ca="1" si="1714"/>
        <v>0</v>
      </c>
      <c r="DD238" s="19">
        <f t="shared" ca="1" si="1714"/>
        <v>0</v>
      </c>
      <c r="DE238" s="19">
        <f t="shared" ca="1" si="1714"/>
        <v>0</v>
      </c>
      <c r="DF238" s="19">
        <f t="shared" ca="1" si="1714"/>
        <v>0</v>
      </c>
      <c r="DG238" s="19">
        <f t="shared" ca="1" si="1714"/>
        <v>0</v>
      </c>
      <c r="DH238" s="19">
        <f t="shared" ca="1" si="1714"/>
        <v>0</v>
      </c>
      <c r="DI238" s="19">
        <f t="shared" ca="1" si="1714"/>
        <v>0</v>
      </c>
      <c r="DJ238" s="19">
        <f t="shared" ca="1" si="1714"/>
        <v>0</v>
      </c>
      <c r="DK238" s="19">
        <f t="shared" ca="1" si="1708"/>
        <v>0</v>
      </c>
      <c r="DL238" s="19">
        <f t="shared" ca="1" si="1708"/>
        <v>0</v>
      </c>
      <c r="DM238" s="19">
        <f t="shared" ca="1" si="1708"/>
        <v>1</v>
      </c>
      <c r="DN238" s="19">
        <f t="shared" ca="1" si="1708"/>
        <v>1</v>
      </c>
      <c r="DO238" s="19">
        <f t="shared" ca="1" si="1708"/>
        <v>0</v>
      </c>
      <c r="DP238" s="19" t="str">
        <f t="shared" ca="1" si="1708"/>
        <v>-</v>
      </c>
      <c r="DQ238" s="19" t="str">
        <f t="shared" ca="1" si="1708"/>
        <v>-</v>
      </c>
      <c r="DR238" s="19" t="str">
        <f t="shared" ca="1" si="1708"/>
        <v>-</v>
      </c>
      <c r="DS238" s="19" t="str">
        <f t="shared" ca="1" si="1708"/>
        <v>-</v>
      </c>
      <c r="DT238" s="19" t="str">
        <f t="shared" ca="1" si="1708"/>
        <v>-</v>
      </c>
      <c r="DU238" s="19">
        <f t="shared" ca="1" si="1708"/>
        <v>0</v>
      </c>
      <c r="DV238" s="19" t="str">
        <f t="shared" ca="1" si="1708"/>
        <v>-</v>
      </c>
      <c r="DW238" s="19" t="str">
        <f t="shared" ca="1" si="1708"/>
        <v>-</v>
      </c>
      <c r="DX238" s="19" t="str">
        <f t="shared" ca="1" si="1708"/>
        <v>-</v>
      </c>
      <c r="DY238" s="19" t="str">
        <f t="shared" ca="1" si="1708"/>
        <v>-</v>
      </c>
      <c r="DZ238" s="19" t="str">
        <f t="shared" ca="1" si="1708"/>
        <v>-</v>
      </c>
      <c r="EA238" s="19" t="str">
        <f t="shared" ca="1" si="1708"/>
        <v>-</v>
      </c>
      <c r="EB238" s="19" t="str">
        <f t="shared" ca="1" si="1708"/>
        <v>-</v>
      </c>
      <c r="EC238" s="19" t="str">
        <f t="shared" ca="1" si="1708"/>
        <v>-</v>
      </c>
      <c r="ED238" s="19">
        <f t="shared" ca="1" si="1708"/>
        <v>0</v>
      </c>
      <c r="EE238" s="444">
        <f t="shared" ca="1" si="1646"/>
        <v>0</v>
      </c>
      <c r="EF238" s="444">
        <f t="shared" ca="1" si="1646"/>
        <v>0</v>
      </c>
      <c r="EG238" s="124">
        <f t="shared" ca="1" si="1715"/>
        <v>0</v>
      </c>
      <c r="EH238" s="124">
        <f t="shared" ca="1" si="1715"/>
        <v>0</v>
      </c>
      <c r="EI238" s="124">
        <f t="shared" ca="1" si="1715"/>
        <v>0</v>
      </c>
      <c r="EJ238" s="124">
        <f t="shared" ca="1" si="1715"/>
        <v>0</v>
      </c>
      <c r="EK238" s="124">
        <f t="shared" ca="1" si="1715"/>
        <v>0</v>
      </c>
      <c r="EL238" s="124">
        <f t="shared" ca="1" si="1715"/>
        <v>0</v>
      </c>
      <c r="EM238" s="124">
        <f t="shared" ca="1" si="1715"/>
        <v>0</v>
      </c>
      <c r="EN238" s="124">
        <f t="shared" ca="1" si="1715"/>
        <v>0</v>
      </c>
      <c r="EO238" s="124">
        <f t="shared" ca="1" si="1715"/>
        <v>0</v>
      </c>
      <c r="EP238" s="124">
        <f t="shared" ca="1" si="1715"/>
        <v>0</v>
      </c>
      <c r="EQ238" s="124">
        <f t="shared" ca="1" si="1715"/>
        <v>0</v>
      </c>
      <c r="ER238" s="124">
        <f t="shared" ca="1" si="1715"/>
        <v>0</v>
      </c>
      <c r="ES238" s="124">
        <f t="shared" ca="1" si="1715"/>
        <v>0</v>
      </c>
      <c r="ET238" s="124">
        <f t="shared" ca="1" si="1715"/>
        <v>0</v>
      </c>
      <c r="EU238" s="124">
        <f t="shared" ca="1" si="1715"/>
        <v>0</v>
      </c>
      <c r="EV238" s="124">
        <f t="shared" ca="1" si="1715"/>
        <v>0</v>
      </c>
      <c r="EW238" s="124">
        <f t="shared" ca="1" si="1648"/>
        <v>0</v>
      </c>
      <c r="EX238" s="124">
        <f t="shared" ca="1" si="1648"/>
        <v>0</v>
      </c>
      <c r="EY238" s="554">
        <f t="shared" ca="1" si="1716"/>
        <v>0</v>
      </c>
      <c r="EZ238" s="554">
        <f t="shared" ca="1" si="1716"/>
        <v>0</v>
      </c>
      <c r="FA238" s="554">
        <f t="shared" ca="1" si="1716"/>
        <v>0</v>
      </c>
      <c r="FB238" s="125">
        <f t="shared" ca="1" si="1716"/>
        <v>0</v>
      </c>
      <c r="FC238" s="125">
        <f t="shared" ca="1" si="1716"/>
        <v>0</v>
      </c>
      <c r="FD238" s="125">
        <f t="shared" ca="1" si="1716"/>
        <v>0</v>
      </c>
      <c r="FE238" s="125">
        <f t="shared" ca="1" si="1716"/>
        <v>0</v>
      </c>
      <c r="FF238" s="125">
        <f t="shared" ca="1" si="1716"/>
        <v>0</v>
      </c>
      <c r="FG238" s="125">
        <f t="shared" ca="1" si="1716"/>
        <v>0</v>
      </c>
      <c r="FH238" s="125">
        <f t="shared" ca="1" si="1716"/>
        <v>0</v>
      </c>
      <c r="FI238" s="125">
        <f t="shared" ca="1" si="1716"/>
        <v>0</v>
      </c>
      <c r="FJ238" s="125">
        <f t="shared" ca="1" si="1716"/>
        <v>0</v>
      </c>
      <c r="FK238" s="125">
        <f t="shared" ca="1" si="1716"/>
        <v>0</v>
      </c>
      <c r="FL238" s="125">
        <f t="shared" ca="1" si="1716"/>
        <v>0</v>
      </c>
      <c r="FM238" s="125">
        <f t="shared" ca="1" si="1716"/>
        <v>0</v>
      </c>
      <c r="FN238" s="125">
        <f t="shared" ca="1" si="1716"/>
        <v>0</v>
      </c>
      <c r="FO238" s="124">
        <f t="shared" ca="1" si="1717"/>
        <v>0</v>
      </c>
      <c r="FP238" s="124">
        <f t="shared" ca="1" si="1717"/>
        <v>0</v>
      </c>
      <c r="FQ238" s="124">
        <f t="shared" ca="1" si="1717"/>
        <v>0</v>
      </c>
      <c r="FR238" s="124">
        <f t="shared" ca="1" si="1717"/>
        <v>0</v>
      </c>
      <c r="FS238" s="124">
        <f t="shared" ca="1" si="1717"/>
        <v>0</v>
      </c>
      <c r="FT238" s="124">
        <f t="shared" ca="1" si="1717"/>
        <v>0</v>
      </c>
      <c r="FU238" s="124">
        <f t="shared" ca="1" si="1717"/>
        <v>0</v>
      </c>
      <c r="FV238" s="124">
        <f t="shared" ca="1" si="1717"/>
        <v>0</v>
      </c>
      <c r="FW238" s="124">
        <f t="shared" ca="1" si="1717"/>
        <v>0</v>
      </c>
      <c r="FX238" s="124">
        <f t="shared" ca="1" si="1717"/>
        <v>0</v>
      </c>
      <c r="FY238" s="124">
        <f t="shared" ca="1" si="1717"/>
        <v>0</v>
      </c>
      <c r="FZ238" s="124">
        <f t="shared" ca="1" si="1717"/>
        <v>0</v>
      </c>
      <c r="GA238" s="124">
        <f t="shared" ca="1" si="1717"/>
        <v>0</v>
      </c>
      <c r="GB238" s="124">
        <f t="shared" ca="1" si="1717"/>
        <v>0</v>
      </c>
      <c r="GC238" s="124">
        <f t="shared" ca="1" si="1717"/>
        <v>0</v>
      </c>
      <c r="GD238" s="124">
        <f t="shared" ca="1" si="1717"/>
        <v>0</v>
      </c>
      <c r="GE238" s="124">
        <f t="shared" ca="1" si="1651"/>
        <v>0</v>
      </c>
      <c r="GF238" s="124">
        <f t="shared" ca="1" si="1651"/>
        <v>0</v>
      </c>
      <c r="GG238" s="554">
        <f t="shared" ca="1" si="1652"/>
        <v>0</v>
      </c>
      <c r="GH238" s="554">
        <f t="shared" ca="1" si="1652"/>
        <v>0</v>
      </c>
      <c r="GI238" s="554">
        <f t="shared" ca="1" si="1652"/>
        <v>0</v>
      </c>
      <c r="GJ238" s="125">
        <f t="shared" ca="1" si="1718"/>
        <v>0</v>
      </c>
      <c r="GK238" s="125">
        <f t="shared" ca="1" si="1718"/>
        <v>0</v>
      </c>
      <c r="GL238" s="125">
        <f t="shared" ca="1" si="1718"/>
        <v>0</v>
      </c>
      <c r="GM238" s="125">
        <f t="shared" ca="1" si="1718"/>
        <v>0</v>
      </c>
      <c r="GN238" s="125">
        <f t="shared" ca="1" si="1718"/>
        <v>0</v>
      </c>
      <c r="GO238" s="125">
        <f t="shared" ca="1" si="1718"/>
        <v>0</v>
      </c>
      <c r="GP238" s="125">
        <f t="shared" ca="1" si="1718"/>
        <v>0</v>
      </c>
      <c r="GQ238" s="125">
        <f t="shared" ca="1" si="1718"/>
        <v>0</v>
      </c>
      <c r="GR238" s="125">
        <f t="shared" ca="1" si="1718"/>
        <v>0</v>
      </c>
      <c r="GS238" s="125">
        <f t="shared" ca="1" si="1718"/>
        <v>0</v>
      </c>
      <c r="GT238" s="125">
        <f t="shared" ca="1" si="1718"/>
        <v>0</v>
      </c>
      <c r="GU238" s="125">
        <f t="shared" ca="1" si="1718"/>
        <v>0</v>
      </c>
      <c r="GV238" s="125">
        <f t="shared" ca="1" si="1718"/>
        <v>0</v>
      </c>
      <c r="GW238" s="124">
        <f t="shared" ca="1" si="1719"/>
        <v>0</v>
      </c>
      <c r="GX238" s="124">
        <f t="shared" ca="1" si="1719"/>
        <v>0</v>
      </c>
      <c r="GY238" s="124">
        <f t="shared" ca="1" si="1719"/>
        <v>0</v>
      </c>
      <c r="GZ238" s="124">
        <f t="shared" ca="1" si="1719"/>
        <v>0</v>
      </c>
      <c r="HA238" s="124">
        <f t="shared" ca="1" si="1719"/>
        <v>0</v>
      </c>
      <c r="HB238" s="124">
        <f t="shared" ca="1" si="1719"/>
        <v>0</v>
      </c>
      <c r="HC238" s="124">
        <f t="shared" ca="1" si="1719"/>
        <v>0</v>
      </c>
      <c r="HD238" s="124">
        <f t="shared" ca="1" si="1719"/>
        <v>0</v>
      </c>
      <c r="HE238" s="124">
        <f t="shared" ca="1" si="1719"/>
        <v>0</v>
      </c>
      <c r="HF238" s="124">
        <f t="shared" ca="1" si="1719"/>
        <v>0</v>
      </c>
      <c r="HG238" s="124">
        <f t="shared" ca="1" si="1719"/>
        <v>0</v>
      </c>
      <c r="HH238" s="124">
        <f t="shared" ca="1" si="1719"/>
        <v>0</v>
      </c>
      <c r="HI238" s="124">
        <f t="shared" ca="1" si="1719"/>
        <v>0</v>
      </c>
      <c r="HJ238" s="124">
        <f t="shared" ca="1" si="1719"/>
        <v>0</v>
      </c>
      <c r="HK238" s="124">
        <f t="shared" ca="1" si="1719"/>
        <v>0</v>
      </c>
      <c r="HL238" s="124">
        <f t="shared" ca="1" si="1719"/>
        <v>0</v>
      </c>
      <c r="HM238" s="124">
        <f t="shared" ca="1" si="1655"/>
        <v>0</v>
      </c>
      <c r="HN238" s="124">
        <f t="shared" ca="1" si="1655"/>
        <v>0</v>
      </c>
      <c r="HO238" s="554">
        <f t="shared" ca="1" si="1656"/>
        <v>0</v>
      </c>
      <c r="HP238" s="554">
        <f t="shared" ca="1" si="1656"/>
        <v>0</v>
      </c>
      <c r="HQ238" s="554">
        <f t="shared" ca="1" si="1656"/>
        <v>0</v>
      </c>
      <c r="HR238" s="125">
        <f t="shared" ca="1" si="1720"/>
        <v>0</v>
      </c>
      <c r="HS238" s="125">
        <f t="shared" ca="1" si="1720"/>
        <v>0</v>
      </c>
      <c r="HT238" s="125">
        <f t="shared" ca="1" si="1720"/>
        <v>0</v>
      </c>
      <c r="HU238" s="125">
        <f t="shared" ca="1" si="1720"/>
        <v>0</v>
      </c>
      <c r="HV238" s="125">
        <f t="shared" ca="1" si="1720"/>
        <v>0</v>
      </c>
      <c r="HW238" s="125">
        <f t="shared" ca="1" si="1720"/>
        <v>0</v>
      </c>
      <c r="HX238" s="125">
        <f t="shared" ca="1" si="1720"/>
        <v>0</v>
      </c>
      <c r="HY238" s="125">
        <f t="shared" ca="1" si="1720"/>
        <v>0</v>
      </c>
      <c r="HZ238" s="125">
        <f t="shared" ca="1" si="1720"/>
        <v>0</v>
      </c>
      <c r="IA238" s="125">
        <f t="shared" ca="1" si="1720"/>
        <v>0</v>
      </c>
      <c r="IB238" s="125">
        <f t="shared" ca="1" si="1720"/>
        <v>0</v>
      </c>
      <c r="IC238" s="125">
        <f t="shared" ca="1" si="1720"/>
        <v>0</v>
      </c>
      <c r="ID238" s="125">
        <f t="shared" ca="1" si="1720"/>
        <v>0</v>
      </c>
      <c r="IE238" s="5">
        <f t="shared" ca="1" si="1658"/>
        <v>67</v>
      </c>
      <c r="IF238" s="9"/>
      <c r="IG238" s="5">
        <f t="shared" ca="1" si="1659"/>
        <v>1</v>
      </c>
      <c r="IH238" s="5" t="b">
        <f t="shared" ca="1" si="1659"/>
        <v>0</v>
      </c>
      <c r="II238" s="19">
        <f t="shared" ca="1" si="1660"/>
        <v>0</v>
      </c>
      <c r="IJ238" s="5">
        <f t="shared" ca="1" si="1659"/>
        <v>55</v>
      </c>
      <c r="IK238" s="5" cm="1">
        <f t="array" ref="IK238">INDEX(i.pi_yatf,$X238+1,IK$7)</f>
        <v>1</v>
      </c>
      <c r="IL238" s="19">
        <f t="shared" ca="1" si="1701"/>
        <v>0</v>
      </c>
      <c r="IM238" s="19">
        <f t="shared" ca="1" si="1701"/>
        <v>0</v>
      </c>
      <c r="IN238" s="19">
        <f t="shared" ca="1" si="1701"/>
        <v>0</v>
      </c>
      <c r="IO238" s="19">
        <f t="shared" ca="1" si="1701"/>
        <v>0</v>
      </c>
      <c r="IP238" s="19">
        <f t="shared" ca="1" si="1701"/>
        <v>0</v>
      </c>
      <c r="IQ238" s="19">
        <f t="shared" ca="1" si="1701"/>
        <v>0</v>
      </c>
      <c r="IR238" s="19">
        <f t="shared" ca="1" si="1701"/>
        <v>0</v>
      </c>
      <c r="IS238" s="19">
        <f t="shared" ca="1" si="1701"/>
        <v>0</v>
      </c>
      <c r="IT238" s="19">
        <f t="shared" ca="1" si="1701"/>
        <v>0</v>
      </c>
      <c r="IU238" s="19">
        <f t="shared" ca="1" si="1701"/>
        <v>0</v>
      </c>
      <c r="IV238" s="19">
        <f t="shared" ca="1" si="1701"/>
        <v>0</v>
      </c>
      <c r="IW238" s="19">
        <f t="shared" ca="1" si="1701"/>
        <v>0</v>
      </c>
      <c r="IX238" s="19">
        <f t="shared" ca="1" si="1701"/>
        <v>0</v>
      </c>
      <c r="IY238" s="19">
        <f t="shared" ca="1" si="1701"/>
        <v>0</v>
      </c>
      <c r="IZ238" s="19">
        <f t="shared" ca="1" si="1701"/>
        <v>0</v>
      </c>
      <c r="JA238" s="19">
        <f t="shared" ca="1" si="1701"/>
        <v>0</v>
      </c>
      <c r="JB238" s="19">
        <f t="shared" ca="1" si="1701"/>
        <v>0</v>
      </c>
      <c r="JC238" s="19">
        <f t="shared" ca="1" si="1701"/>
        <v>0</v>
      </c>
      <c r="JD238" s="19">
        <f t="shared" ca="1" si="1701"/>
        <v>0</v>
      </c>
      <c r="JE238" s="19">
        <f t="shared" ca="1" si="1701"/>
        <v>0</v>
      </c>
      <c r="JF238" s="19">
        <f t="shared" ca="1" si="1701"/>
        <v>0</v>
      </c>
      <c r="JG238" s="19">
        <f t="shared" ca="1" si="1701"/>
        <v>1</v>
      </c>
      <c r="JH238" s="19">
        <f t="shared" ca="1" si="1701"/>
        <v>0</v>
      </c>
      <c r="JI238" s="19">
        <f t="shared" ca="1" si="1701"/>
        <v>1</v>
      </c>
      <c r="JJ238" s="9"/>
      <c r="JK238" s="5" t="b">
        <f t="shared" ca="1" si="1662"/>
        <v>0</v>
      </c>
      <c r="JL238" s="477" t="b">
        <v>1</v>
      </c>
      <c r="JM238" s="477">
        <v>12</v>
      </c>
      <c r="JN238" s="5" t="b">
        <f t="shared" ca="1" si="1663"/>
        <v>0</v>
      </c>
      <c r="JO238" s="5" t="b">
        <f t="shared" ca="1" si="1663"/>
        <v>0</v>
      </c>
      <c r="JP238" s="5" t="b">
        <f t="shared" ca="1" si="1663"/>
        <v>1</v>
      </c>
      <c r="JQ238" s="144">
        <f t="shared" ca="1" si="1664"/>
        <v>1</v>
      </c>
      <c r="JR238" s="144">
        <f t="shared" ca="1" si="1664"/>
        <v>1</v>
      </c>
      <c r="JS238" s="5" t="b">
        <f t="shared" ca="1" si="1665"/>
        <v>0</v>
      </c>
      <c r="JT238" s="5" t="b">
        <f t="shared" ca="1" si="1665"/>
        <v>1</v>
      </c>
      <c r="JU238" s="5" t="b">
        <f t="shared" ca="1" si="1665"/>
        <v>1</v>
      </c>
      <c r="JV238" s="5" t="b">
        <f t="shared" ca="1" si="1665"/>
        <v>0</v>
      </c>
      <c r="JW238" s="5">
        <f t="shared" ca="1" si="1666"/>
        <v>1</v>
      </c>
      <c r="JX238" s="5">
        <f t="shared" ca="1" si="1666"/>
        <v>0</v>
      </c>
      <c r="JY238" s="5" t="b">
        <f t="shared" ca="1" si="1667"/>
        <v>0</v>
      </c>
      <c r="JZ238" s="5" t="str" cm="1">
        <f t="array" aca="1" ref="JZ238" ca="1">IF(OR(KA238:KH238&lt;&gt;"-"),TRUE,"-")</f>
        <v>-</v>
      </c>
      <c r="KA238" s="19" t="str">
        <f t="shared" ca="1" si="1668"/>
        <v>-</v>
      </c>
      <c r="KB238" s="19" t="str">
        <f t="shared" ca="1" si="1668"/>
        <v>-</v>
      </c>
      <c r="KC238" s="19" t="str">
        <f t="shared" ca="1" si="1668"/>
        <v>-</v>
      </c>
      <c r="KD238" s="19" t="str">
        <f t="shared" ca="1" si="1668"/>
        <v>-</v>
      </c>
      <c r="KE238" s="19" t="str">
        <f t="shared" ca="1" si="1668"/>
        <v>-</v>
      </c>
      <c r="KF238" s="19" t="str">
        <f t="shared" ca="1" si="1668"/>
        <v>-</v>
      </c>
      <c r="KG238" s="19" t="str">
        <f t="shared" ca="1" si="1668"/>
        <v>-</v>
      </c>
      <c r="KH238" s="19" t="str">
        <f t="shared" ca="1" si="1668"/>
        <v>-</v>
      </c>
      <c r="KI238" s="5" t="b">
        <f t="array" aca="1" ref="KI238" ca="1">IF(OR(KJ238:KP238&lt;&gt;"-"),TRUE,"-")</f>
        <v>1</v>
      </c>
      <c r="KJ238" s="19">
        <f t="shared" ca="1" si="1669"/>
        <v>0</v>
      </c>
      <c r="KK238" s="19" t="str">
        <f t="shared" ca="1" si="1669"/>
        <v>-</v>
      </c>
      <c r="KL238" s="19">
        <f t="shared" ca="1" si="1669"/>
        <v>999999</v>
      </c>
      <c r="KM238" s="19">
        <f t="shared" ca="1" si="1669"/>
        <v>999999</v>
      </c>
      <c r="KN238" s="19">
        <f t="shared" ca="1" si="1669"/>
        <v>999999</v>
      </c>
      <c r="KO238" s="19">
        <f t="shared" ca="1" si="1669"/>
        <v>999999</v>
      </c>
      <c r="KP238" s="19">
        <f t="shared" ca="1" si="1669"/>
        <v>999999</v>
      </c>
      <c r="KQ238" s="19" t="str">
        <f t="shared" ca="1" si="1669"/>
        <v>-</v>
      </c>
      <c r="KR238" s="19" t="str">
        <f t="shared" ca="1" si="1669"/>
        <v>-</v>
      </c>
      <c r="KS238" s="19" t="str">
        <f t="shared" ca="1" si="1669"/>
        <v>-</v>
      </c>
      <c r="KT238" s="19" t="b">
        <f t="shared" ca="1" si="1670"/>
        <v>1</v>
      </c>
      <c r="KU238" s="19">
        <f t="shared" ca="1" si="1670"/>
        <v>0</v>
      </c>
      <c r="KV238" s="5" t="str">
        <f t="shared" ca="1" si="1671"/>
        <v>-</v>
      </c>
      <c r="KW238" s="5" t="str">
        <f t="shared" ca="1" si="1671"/>
        <v>-</v>
      </c>
      <c r="KX238" s="5" t="str">
        <f t="shared" ca="1" si="1671"/>
        <v>-</v>
      </c>
      <c r="KY238" s="5" t="str">
        <f t="shared" ca="1" si="1671"/>
        <v>-</v>
      </c>
      <c r="KZ238" s="19" t="str">
        <f t="shared" ca="1" si="1672"/>
        <v>-</v>
      </c>
      <c r="LA238" s="19" t="str">
        <f t="shared" ca="1" si="1672"/>
        <v>-</v>
      </c>
      <c r="LB238" s="19" t="str">
        <f t="shared" ca="1" si="1672"/>
        <v>-</v>
      </c>
      <c r="LC238" s="19" t="str">
        <f t="shared" ca="1" si="1672"/>
        <v>-</v>
      </c>
      <c r="LD238" s="19" t="str">
        <f t="shared" ca="1" si="1672"/>
        <v>-</v>
      </c>
      <c r="LE238" s="19" t="str">
        <f t="shared" ca="1" si="1672"/>
        <v>-</v>
      </c>
      <c r="LF238" s="19" t="str">
        <f t="shared" ca="1" si="1672"/>
        <v>-</v>
      </c>
      <c r="LG238" s="5" t="str">
        <f t="shared" ca="1" si="1673"/>
        <v>-</v>
      </c>
      <c r="LH238" s="5">
        <f t="shared" ca="1" si="1673"/>
        <v>500</v>
      </c>
      <c r="LI238" s="5">
        <f t="shared" ca="1" si="1673"/>
        <v>500</v>
      </c>
      <c r="LJ238" s="5" t="str">
        <f t="shared" ca="1" si="1673"/>
        <v>-</v>
      </c>
      <c r="LK238" s="5" t="str" cm="1">
        <f t="array" aca="1" ref="LK238" ca="1">INDEX(i.meatgrid,$Q238,LK$7)</f>
        <v>-</v>
      </c>
      <c r="LL238" s="5" t="str">
        <f t="shared" ca="1" si="1673"/>
        <v>-</v>
      </c>
      <c r="LM238" s="5">
        <f t="shared" ca="1" si="1674"/>
        <v>1</v>
      </c>
      <c r="LN238" s="9"/>
      <c r="LO238" s="19">
        <f t="shared" ca="1" si="1672"/>
        <v>70</v>
      </c>
      <c r="LP238" s="19">
        <f t="shared" ca="1" si="1675"/>
        <v>50</v>
      </c>
      <c r="LQ238" s="19">
        <f t="shared" ca="1" si="1675"/>
        <v>80</v>
      </c>
      <c r="LR238" s="19">
        <f t="shared" ca="1" si="1675"/>
        <v>50</v>
      </c>
      <c r="LS238" s="5" t="b" cm="1">
        <f t="array" aca="1" ref="LS238" ca="1">INDEX(i.meatgrid,$Q238,LS$7)</f>
        <v>0</v>
      </c>
      <c r="LT238" s="5" t="b" cm="1">
        <f t="array" aca="1" ref="LT238" ca="1">INDEX(i.meatgrid,$Q238,LT$7)</f>
        <v>0</v>
      </c>
      <c r="LU238" s="5" t="str" cm="1">
        <f t="array" aca="1" ref="LU238" ca="1">INDEX(i.meatgrid,$Q238,LU$7)</f>
        <v>-</v>
      </c>
      <c r="LV238" s="5" t="str" cm="1">
        <f t="array" aca="1" ref="LV238" ca="1">INDEX(i.meatgrid,$Q238,LV$7)</f>
        <v>-</v>
      </c>
      <c r="LW238" s="5">
        <f t="shared" si="1676"/>
        <v>1</v>
      </c>
      <c r="LX238" s="5">
        <f t="shared" si="1677"/>
        <v>0.75</v>
      </c>
      <c r="LY238" s="5" cm="1">
        <f t="array" aca="1" ref="LY238" ca="1">INDEX(i.meatgrid,$Q238,LY$7)</f>
        <v>0</v>
      </c>
      <c r="LZ238" s="5" cm="1">
        <f t="array" aca="1" ref="LZ238" ca="1">INDEX(i.meatgrid,$Q238,LZ$7)</f>
        <v>0</v>
      </c>
      <c r="MA238" s="5" cm="1">
        <f t="array" aca="1" ref="MA238" ca="1">INDEX(i.meatgrid,$Q238,MA$7)</f>
        <v>0</v>
      </c>
      <c r="MB238" s="5" cm="1">
        <f t="array" aca="1" ref="MB238" ca="1">INDEX(i.meatgrid,$Q238,MB$7)</f>
        <v>0</v>
      </c>
      <c r="MC238" s="5" cm="1">
        <f t="array" aca="1" ref="MC238" ca="1">INDEX(i.meatgrid,$Q238,MC$7)</f>
        <v>1</v>
      </c>
      <c r="MD238" s="5" cm="1">
        <f t="array" aca="1" ref="MD238" ca="1">INDEX(i.meatgrid,$Q238,MD$7)</f>
        <v>1</v>
      </c>
      <c r="ME238" s="5" cm="1">
        <f t="array" aca="1" ref="ME238" ca="1">INDEX(i.meatgrid,$Q238,ME$7)</f>
        <v>1</v>
      </c>
      <c r="MF238" s="5" cm="1">
        <f t="array" aca="1" ref="MF238" ca="1">INDEX(i.meatgrid,$Q238,MF$7)</f>
        <v>1</v>
      </c>
      <c r="MG238" s="5">
        <f t="shared" si="1678"/>
        <v>1</v>
      </c>
      <c r="MH238" s="9"/>
      <c r="MI238" s="19" t="b">
        <f t="shared" ca="1" si="1721"/>
        <v>0</v>
      </c>
      <c r="MJ238" s="19" t="b">
        <f t="shared" ca="1" si="1721"/>
        <v>0</v>
      </c>
      <c r="MK238" s="19">
        <f t="shared" ca="1" si="1721"/>
        <v>1</v>
      </c>
      <c r="ML238" s="19">
        <f t="shared" ca="1" si="1721"/>
        <v>0.75</v>
      </c>
      <c r="MM238" s="19">
        <f t="shared" ca="1" si="1721"/>
        <v>0.75</v>
      </c>
      <c r="MN238" s="19">
        <f t="shared" ca="1" si="1721"/>
        <v>0.8</v>
      </c>
      <c r="MO238" s="19">
        <f t="shared" ca="1" si="1721"/>
        <v>0.82499999999999996</v>
      </c>
      <c r="MP238" s="19">
        <f t="shared" ca="1" si="1721"/>
        <v>0.875</v>
      </c>
      <c r="MQ238" s="19">
        <f t="shared" ca="1" si="1721"/>
        <v>0.9</v>
      </c>
      <c r="MR238" s="19">
        <f t="shared" ca="1" si="1721"/>
        <v>1</v>
      </c>
      <c r="MS238" s="19">
        <f t="shared" ca="1" si="1721"/>
        <v>0.875</v>
      </c>
      <c r="MT238" s="19" t="b">
        <f t="shared" ca="1" si="1721"/>
        <v>1</v>
      </c>
      <c r="MU238" s="19">
        <f t="shared" ca="1" si="1721"/>
        <v>74.989999999999995</v>
      </c>
      <c r="MV238" s="19" t="str">
        <f t="shared" ca="1" si="1721"/>
        <v>-</v>
      </c>
      <c r="MW238" s="19" t="str">
        <f t="shared" ca="1" si="1721"/>
        <v>-</v>
      </c>
      <c r="MX238" s="19" t="str">
        <f t="shared" ca="1" si="1721"/>
        <v>-</v>
      </c>
      <c r="MY238" s="19" t="str">
        <f t="shared" ca="1" si="1694"/>
        <v>-</v>
      </c>
      <c r="MZ238" s="19" t="str">
        <f t="shared" ca="1" si="1694"/>
        <v>-</v>
      </c>
      <c r="NA238" s="19" t="str">
        <f t="shared" ca="1" si="1694"/>
        <v>-</v>
      </c>
      <c r="NB238" s="19" t="str">
        <f t="shared" ca="1" si="1694"/>
        <v>-</v>
      </c>
      <c r="NC238" s="19">
        <f t="shared" ca="1" si="1694"/>
        <v>36.99</v>
      </c>
      <c r="ND238" s="19">
        <f t="shared" ca="1" si="1694"/>
        <v>36.99</v>
      </c>
      <c r="NE238" s="19" t="str">
        <f t="shared" ca="1" si="1694"/>
        <v>-</v>
      </c>
      <c r="NF238" s="19" t="str">
        <f t="shared" ca="1" si="1694"/>
        <v>-</v>
      </c>
      <c r="NG238" s="19" t="str">
        <f t="shared" ca="1" si="1694"/>
        <v>-</v>
      </c>
      <c r="NH238" s="19" t="str">
        <f t="shared" ca="1" si="1694"/>
        <v>-</v>
      </c>
      <c r="NI238" s="19" t="str">
        <f t="shared" ca="1" si="1694"/>
        <v>-</v>
      </c>
      <c r="NJ238" s="19">
        <f t="shared" ca="1" si="1694"/>
        <v>49.99</v>
      </c>
      <c r="NK238" s="19">
        <f t="shared" ca="1" si="1694"/>
        <v>49.99</v>
      </c>
      <c r="NL238" s="19">
        <f t="shared" ca="1" si="1694"/>
        <v>49.99</v>
      </c>
      <c r="NM238" s="19">
        <f t="shared" ca="1" si="1694"/>
        <v>49.99</v>
      </c>
      <c r="NN238" s="19">
        <f t="shared" ca="1" si="1694"/>
        <v>49.99</v>
      </c>
      <c r="NO238" s="19">
        <f t="shared" ca="1" si="1691"/>
        <v>49.99</v>
      </c>
      <c r="NP238" s="19">
        <f t="shared" ca="1" si="1691"/>
        <v>49.99</v>
      </c>
      <c r="NQ238" s="19">
        <f t="shared" ca="1" si="1691"/>
        <v>49.99</v>
      </c>
      <c r="NR238" s="19">
        <f t="shared" ca="1" si="1692"/>
        <v>412.99</v>
      </c>
      <c r="NS238" s="19">
        <f t="shared" ca="1" si="1692"/>
        <v>412.99</v>
      </c>
      <c r="NT238" s="19" t="str">
        <f t="shared" ca="1" si="1692"/>
        <v>-</v>
      </c>
      <c r="NU238" s="19" t="str">
        <f t="shared" ca="1" si="1692"/>
        <v>-</v>
      </c>
      <c r="NV238" s="19" t="str">
        <f t="shared" ca="1" si="1692"/>
        <v>-</v>
      </c>
      <c r="NW238" s="19" t="str">
        <f t="shared" ca="1" si="1692"/>
        <v>-</v>
      </c>
      <c r="NX238" s="19" t="str">
        <f t="shared" ca="1" si="1692"/>
        <v>-</v>
      </c>
      <c r="NY238" s="19">
        <f t="shared" ca="1" si="1692"/>
        <v>6.8900000000000006</v>
      </c>
      <c r="NZ238" s="19">
        <f t="shared" ca="1" si="1692"/>
        <v>6.8900000000000006</v>
      </c>
      <c r="OA238" s="19">
        <f t="shared" ca="1" si="1692"/>
        <v>6.8900000000000006</v>
      </c>
      <c r="OB238" s="19">
        <f t="shared" ca="1" si="1692"/>
        <v>6.8900000000000006</v>
      </c>
      <c r="OC238" s="19">
        <f t="shared" ca="1" si="1692"/>
        <v>6.8900000000000006</v>
      </c>
      <c r="OD238" s="19">
        <f t="shared" ca="1" si="1692"/>
        <v>6.8900000000000006</v>
      </c>
      <c r="OE238" s="19">
        <f t="shared" ca="1" si="1692"/>
        <v>6.8900000000000006</v>
      </c>
      <c r="OF238" s="19">
        <f t="shared" ca="1" si="1692"/>
        <v>6.8900000000000006</v>
      </c>
      <c r="OG238" s="19">
        <f t="shared" ca="1" si="1692"/>
        <v>346.99</v>
      </c>
      <c r="OH238" s="19">
        <f t="shared" ca="1" si="1693"/>
        <v>346.99</v>
      </c>
      <c r="OI238" s="19" t="str">
        <f t="shared" ca="1" si="1693"/>
        <v>-</v>
      </c>
      <c r="OJ238" s="19" t="str">
        <f t="shared" ca="1" si="1693"/>
        <v>-</v>
      </c>
      <c r="OK238" s="19" t="str">
        <f t="shared" ca="1" si="1693"/>
        <v>-</v>
      </c>
      <c r="OL238" s="19" t="str">
        <f t="shared" ca="1" si="1693"/>
        <v>-</v>
      </c>
      <c r="OM238" s="19" t="str">
        <f t="shared" ca="1" si="1693"/>
        <v>-</v>
      </c>
      <c r="ON238" s="19">
        <f t="shared" ca="1" si="1693"/>
        <v>0</v>
      </c>
      <c r="OO238" s="24">
        <v>0</v>
      </c>
    </row>
    <row r="239" spans="1:405" outlineLevel="1">
      <c r="A239" s="21">
        <f t="shared" si="158"/>
        <v>234</v>
      </c>
      <c r="B239" s="21">
        <f t="shared" si="1722"/>
        <v>19</v>
      </c>
      <c r="C239">
        <v>112</v>
      </c>
      <c r="D239" s="144" t="str">
        <f t="shared" ca="1" si="1626"/>
        <v>GSM</v>
      </c>
      <c r="E239" t="b">
        <v>0</v>
      </c>
      <c r="F239" t="b">
        <v>0</v>
      </c>
      <c r="G239" t="b">
        <f t="shared" si="1723"/>
        <v>0</v>
      </c>
      <c r="H239" s="237">
        <f t="shared" ca="1" si="1724"/>
        <v>2</v>
      </c>
      <c r="I239" s="237">
        <f t="shared" ca="1" si="1724"/>
        <v>1</v>
      </c>
      <c r="J239" s="237" t="str">
        <f t="shared" ca="1" si="1724"/>
        <v/>
      </c>
      <c r="K239" s="237">
        <f t="shared" ca="1" si="1724"/>
        <v>2</v>
      </c>
      <c r="L239" s="237">
        <f t="shared" ca="1" si="1724"/>
        <v>2</v>
      </c>
      <c r="M239" s="237">
        <f t="shared" ca="1" si="1724"/>
        <v>2</v>
      </c>
      <c r="N239" s="237">
        <f t="shared" ca="1" si="1724"/>
        <v>3</v>
      </c>
      <c r="O239" s="237">
        <f t="shared" ca="1" si="1724"/>
        <v>1</v>
      </c>
      <c r="P239" s="237">
        <f t="shared" ca="1" si="1724"/>
        <v>1</v>
      </c>
      <c r="Q239" s="237">
        <f t="shared" ca="1" si="1724"/>
        <v>2</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27"/>
        <v>2</v>
      </c>
      <c r="AH239" s="5">
        <f t="shared" ca="1" si="1627"/>
        <v>0</v>
      </c>
      <c r="AI239" s="5">
        <f t="shared" ca="1" si="1628"/>
        <v>1</v>
      </c>
      <c r="AJ239" s="218"/>
      <c r="AK239" s="218"/>
      <c r="AL239" s="366" t="str">
        <f ca="1">TEXT(LEFT(OFFSET(AL239,-1,0),5)+1,"00000")&amp;MID(OFFSET(AL239,-1,0),6,FIND(" ",OFFSET(AL239,-1,0),7)-5)
&amp; $D239           &amp; " Day"&amp;INDEX(i.DOY,$N239,1)              &amp; IF($IG239=0," FWM","")&amp;IF($IG239=1," MWM","")&amp;IF($IG239=5," Mat","")&amp;IF($IH239=TRUE,"&amp;BBT","    ")
&amp;INDEX(DataMaster!$B$98:$B$104,$Q239,0)    &amp;IF(JL239," SR"&amp;JM239,"")&amp; " WP"&amp;TEXT($LW239*100,"000p")           &amp; " MP"&amp;TEXT($LX239*100,"000p")           &amp; " GP"&amp;TEXT($MG239*100,"000p")
&amp; " (F"&amp;3+COUNTIF($CV239:$CY239,TRUE)&amp;3&amp;"N"&amp;$DM239&amp;$DN239&amp;")"</f>
        <v>00020 DSP_export_lw GSM Day204 MWM    Only export WP100p MP075p GP100p (F33N11)</v>
      </c>
      <c r="AM239" s="9" t="str">
        <f ca="1">IF(COUNTIF(AL$5:AL239,AL239)=1,"-","Dup")</f>
        <v>-</v>
      </c>
      <c r="AN239" s="9"/>
      <c r="AO239" s="12" t="b">
        <v>1</v>
      </c>
      <c r="AP239" s="12" t="b">
        <v>1</v>
      </c>
      <c r="AQ239" s="12" t="b">
        <v>1</v>
      </c>
      <c r="AR239" s="12" t="b">
        <v>1</v>
      </c>
      <c r="AS239" s="12" t="b">
        <v>1</v>
      </c>
      <c r="AT239" s="12" t="b">
        <v>1</v>
      </c>
      <c r="AU239" s="12" t="b">
        <v>1</v>
      </c>
      <c r="AV239" s="12" t="b">
        <v>1</v>
      </c>
      <c r="AW239" s="9"/>
      <c r="AX239" s="5" t="b">
        <f t="shared" ca="1" si="1629"/>
        <v>0</v>
      </c>
      <c r="AY239" s="5" t="str">
        <f t="shared" ca="1" si="1629"/>
        <v>-</v>
      </c>
      <c r="AZ239" s="5" t="b">
        <f t="shared" ca="1" si="1629"/>
        <v>0</v>
      </c>
      <c r="BA239" s="5" t="b">
        <f t="shared" ca="1" si="1629"/>
        <v>1</v>
      </c>
      <c r="BB239" s="5" t="b">
        <f t="shared" ca="1" si="1629"/>
        <v>1</v>
      </c>
      <c r="BC239" s="144">
        <f t="shared" ca="1" si="1629"/>
        <v>0</v>
      </c>
      <c r="BD239" s="19" t="b">
        <f t="shared" ca="1" si="1630"/>
        <v>1</v>
      </c>
      <c r="BE239" s="9"/>
      <c r="BF239" s="5" t="str">
        <f t="shared" ca="1" si="1631"/>
        <v>-</v>
      </c>
      <c r="BG239" s="19" t="str">
        <f t="shared" ca="1" si="1632"/>
        <v>-</v>
      </c>
      <c r="BH239" s="19" t="str">
        <f t="shared" ca="1" si="1632"/>
        <v>-</v>
      </c>
      <c r="BI239" s="19" t="str">
        <f t="shared" ca="1" si="1632"/>
        <v>-</v>
      </c>
      <c r="BJ239" s="5" t="str">
        <f t="shared" ca="1" si="1633"/>
        <v>-</v>
      </c>
      <c r="BK239" s="19" t="str">
        <f t="shared" ca="1" si="1634"/>
        <v>-</v>
      </c>
      <c r="BL239" s="5" t="str">
        <f t="shared" ca="1" si="1635"/>
        <v>-</v>
      </c>
      <c r="BM239" s="19" t="str">
        <f t="shared" ca="1" si="1636"/>
        <v>-</v>
      </c>
      <c r="BN239" s="19" t="str">
        <f t="shared" ca="1" si="1636"/>
        <v>-</v>
      </c>
      <c r="BO239" s="19" t="str">
        <f t="shared" ca="1" si="1636"/>
        <v>-</v>
      </c>
      <c r="BP239" s="5" t="str">
        <f t="shared" ca="1" si="1637"/>
        <v>-</v>
      </c>
      <c r="BQ239" s="9"/>
      <c r="BR239" s="5" t="b">
        <f t="shared" ca="1" si="1638"/>
        <v>0</v>
      </c>
      <c r="BS239" s="5" t="str">
        <f t="shared" ca="1" si="1639"/>
        <v>-</v>
      </c>
      <c r="BT239" s="5" t="str">
        <f t="shared" ca="1" si="1640"/>
        <v>-</v>
      </c>
      <c r="BU239" s="5" t="str">
        <f t="shared" ca="1" si="1640"/>
        <v>-</v>
      </c>
      <c r="BV239" s="5" t="str">
        <f t="shared" ca="1" si="1640"/>
        <v>-</v>
      </c>
      <c r="BW239" s="5" t="str">
        <f t="shared" ca="1" si="1640"/>
        <v>-</v>
      </c>
      <c r="BX239" s="5" t="str">
        <f t="shared" ca="1" si="1640"/>
        <v>-</v>
      </c>
      <c r="BY239" s="5" t="str">
        <f t="shared" ca="1" si="1640"/>
        <v>-</v>
      </c>
      <c r="BZ239" s="5" t="str">
        <f t="shared" ca="1" si="1640"/>
        <v>-</v>
      </c>
      <c r="CA239" s="5" t="str">
        <f t="shared" ca="1" si="1640"/>
        <v>-</v>
      </c>
      <c r="CB239" s="9"/>
      <c r="CC239" s="237" t="b">
        <f t="shared" ca="1" si="1725"/>
        <v>1</v>
      </c>
      <c r="CD239" s="237" t="b">
        <f t="shared" ca="1" si="1725"/>
        <v>1</v>
      </c>
      <c r="CE239" s="237" t="b">
        <f t="shared" ca="1" si="1725"/>
        <v>1</v>
      </c>
      <c r="CF239" s="12">
        <v>2232105</v>
      </c>
      <c r="CG239" s="144" t="b">
        <f t="shared" ca="1" si="1726"/>
        <v>0</v>
      </c>
      <c r="CH239" s="12" t="s">
        <v>34</v>
      </c>
      <c r="CI239" s="19" t="str">
        <f t="shared" ca="1" si="1641"/>
        <v>-</v>
      </c>
      <c r="CJ239" s="19" t="str">
        <f t="shared" ca="1" si="1641"/>
        <v>-</v>
      </c>
      <c r="CK239" s="19" t="str">
        <f t="shared" ca="1" si="1641"/>
        <v>-</v>
      </c>
      <c r="CL239" s="19">
        <f t="shared" ca="1" si="1641"/>
        <v>1</v>
      </c>
      <c r="CM239" s="19">
        <f t="shared" ca="1" si="1641"/>
        <v>1</v>
      </c>
      <c r="CN239" s="9"/>
      <c r="CO239" s="444">
        <f t="shared" ca="1" si="1642"/>
        <v>652</v>
      </c>
      <c r="CP239" s="444">
        <f t="shared" ca="1" si="1642"/>
        <v>686</v>
      </c>
      <c r="CQ239" s="444">
        <f t="shared" ca="1" si="1642"/>
        <v>721</v>
      </c>
      <c r="CR239" s="152">
        <f t="shared" ca="1" si="1643"/>
        <v>378</v>
      </c>
      <c r="CS239" s="152">
        <f t="shared" ca="1" si="1643"/>
        <v>413</v>
      </c>
      <c r="CT239" s="152">
        <f t="shared" ca="1" si="1643"/>
        <v>448</v>
      </c>
      <c r="CU239" s="19" t="str">
        <f t="shared" ca="1" si="1714"/>
        <v>-</v>
      </c>
      <c r="CV239" s="19" t="str">
        <f t="shared" ca="1" si="1714"/>
        <v>-</v>
      </c>
      <c r="CW239" s="19" t="str">
        <f t="shared" ca="1" si="1714"/>
        <v>-</v>
      </c>
      <c r="CX239" s="19" t="str">
        <f t="shared" ca="1" si="1714"/>
        <v>-</v>
      </c>
      <c r="CY239" s="19" t="str">
        <f t="shared" ca="1" si="1714"/>
        <v>-</v>
      </c>
      <c r="CZ239" s="19" t="b">
        <f t="shared" ca="1" si="1714"/>
        <v>1</v>
      </c>
      <c r="DA239" s="19">
        <f t="shared" ca="1" si="1714"/>
        <v>0</v>
      </c>
      <c r="DB239" s="19">
        <f t="shared" ca="1" si="1714"/>
        <v>0</v>
      </c>
      <c r="DC239" s="19">
        <f t="shared" ca="1" si="1714"/>
        <v>0</v>
      </c>
      <c r="DD239" s="19">
        <f t="shared" ca="1" si="1714"/>
        <v>0</v>
      </c>
      <c r="DE239" s="19">
        <f t="shared" ca="1" si="1714"/>
        <v>0</v>
      </c>
      <c r="DF239" s="19">
        <f t="shared" ca="1" si="1714"/>
        <v>0</v>
      </c>
      <c r="DG239" s="19">
        <f t="shared" ca="1" si="1714"/>
        <v>0</v>
      </c>
      <c r="DH239" s="19">
        <f t="shared" ca="1" si="1714"/>
        <v>0</v>
      </c>
      <c r="DI239" s="19">
        <f t="shared" ca="1" si="1714"/>
        <v>0</v>
      </c>
      <c r="DJ239" s="19">
        <f t="shared" ca="1" si="1714"/>
        <v>0</v>
      </c>
      <c r="DK239" s="19">
        <f t="shared" ca="1" si="1708"/>
        <v>0</v>
      </c>
      <c r="DL239" s="19">
        <f t="shared" ca="1" si="1708"/>
        <v>0</v>
      </c>
      <c r="DM239" s="19">
        <f t="shared" ca="1" si="1708"/>
        <v>1</v>
      </c>
      <c r="DN239" s="19">
        <f t="shared" ca="1" si="1708"/>
        <v>1</v>
      </c>
      <c r="DO239" s="19">
        <f t="shared" ca="1" si="1708"/>
        <v>0</v>
      </c>
      <c r="DP239" s="19" t="str">
        <f t="shared" ca="1" si="1708"/>
        <v>-</v>
      </c>
      <c r="DQ239" s="19" t="str">
        <f t="shared" ca="1" si="1708"/>
        <v>-</v>
      </c>
      <c r="DR239" s="19" t="str">
        <f t="shared" ca="1" si="1708"/>
        <v>-</v>
      </c>
      <c r="DS239" s="19" t="str">
        <f t="shared" ca="1" si="1708"/>
        <v>-</v>
      </c>
      <c r="DT239" s="19" t="str">
        <f t="shared" ca="1" si="1708"/>
        <v>-</v>
      </c>
      <c r="DU239" s="19">
        <f t="shared" ca="1" si="1708"/>
        <v>0</v>
      </c>
      <c r="DV239" s="19" t="str">
        <f t="shared" ca="1" si="1708"/>
        <v>-</v>
      </c>
      <c r="DW239" s="19" t="str">
        <f t="shared" ca="1" si="1708"/>
        <v>-</v>
      </c>
      <c r="DX239" s="19" t="str">
        <f t="shared" ca="1" si="1708"/>
        <v>-</v>
      </c>
      <c r="DY239" s="19" t="str">
        <f t="shared" ca="1" si="1708"/>
        <v>-</v>
      </c>
      <c r="DZ239" s="19" t="str">
        <f t="shared" ca="1" si="1708"/>
        <v>-</v>
      </c>
      <c r="EA239" s="19" t="str">
        <f t="shared" ca="1" si="1708"/>
        <v>-</v>
      </c>
      <c r="EB239" s="19" t="str">
        <f t="shared" ca="1" si="1708"/>
        <v>-</v>
      </c>
      <c r="EC239" s="19" t="str">
        <f t="shared" ca="1" si="1708"/>
        <v>-</v>
      </c>
      <c r="ED239" s="19">
        <f t="shared" ca="1" si="1708"/>
        <v>0</v>
      </c>
      <c r="EE239" s="444">
        <f t="shared" ca="1" si="1646"/>
        <v>0</v>
      </c>
      <c r="EF239" s="444">
        <f t="shared" ca="1" si="1646"/>
        <v>0</v>
      </c>
      <c r="EG239" s="124">
        <f t="shared" ca="1" si="1715"/>
        <v>0</v>
      </c>
      <c r="EH239" s="124">
        <f t="shared" ca="1" si="1715"/>
        <v>0</v>
      </c>
      <c r="EI239" s="124">
        <f t="shared" ca="1" si="1715"/>
        <v>0</v>
      </c>
      <c r="EJ239" s="124">
        <f t="shared" ca="1" si="1715"/>
        <v>0</v>
      </c>
      <c r="EK239" s="124">
        <f t="shared" ca="1" si="1715"/>
        <v>0</v>
      </c>
      <c r="EL239" s="124">
        <f t="shared" ca="1" si="1715"/>
        <v>0</v>
      </c>
      <c r="EM239" s="124">
        <f t="shared" ca="1" si="1715"/>
        <v>0</v>
      </c>
      <c r="EN239" s="124">
        <f t="shared" ca="1" si="1715"/>
        <v>0</v>
      </c>
      <c r="EO239" s="124">
        <f t="shared" ca="1" si="1715"/>
        <v>0</v>
      </c>
      <c r="EP239" s="124">
        <f t="shared" ca="1" si="1715"/>
        <v>0</v>
      </c>
      <c r="EQ239" s="124">
        <f t="shared" ca="1" si="1715"/>
        <v>0</v>
      </c>
      <c r="ER239" s="124">
        <f t="shared" ca="1" si="1715"/>
        <v>0</v>
      </c>
      <c r="ES239" s="124">
        <f t="shared" ca="1" si="1715"/>
        <v>0</v>
      </c>
      <c r="ET239" s="124">
        <f t="shared" ca="1" si="1715"/>
        <v>0</v>
      </c>
      <c r="EU239" s="124">
        <f t="shared" ca="1" si="1715"/>
        <v>0</v>
      </c>
      <c r="EV239" s="124">
        <f t="shared" ca="1" si="1715"/>
        <v>0</v>
      </c>
      <c r="EW239" s="124">
        <f t="shared" ca="1" si="1648"/>
        <v>0</v>
      </c>
      <c r="EX239" s="124">
        <f t="shared" ca="1" si="1648"/>
        <v>0</v>
      </c>
      <c r="EY239" s="554">
        <f t="shared" ca="1" si="1716"/>
        <v>0</v>
      </c>
      <c r="EZ239" s="554">
        <f t="shared" ca="1" si="1716"/>
        <v>0</v>
      </c>
      <c r="FA239" s="554">
        <f t="shared" ca="1" si="1716"/>
        <v>0</v>
      </c>
      <c r="FB239" s="125">
        <f t="shared" ca="1" si="1716"/>
        <v>0</v>
      </c>
      <c r="FC239" s="125">
        <f t="shared" ca="1" si="1716"/>
        <v>0</v>
      </c>
      <c r="FD239" s="125">
        <f t="shared" ca="1" si="1716"/>
        <v>0</v>
      </c>
      <c r="FE239" s="125">
        <f t="shared" ca="1" si="1716"/>
        <v>0</v>
      </c>
      <c r="FF239" s="125">
        <f t="shared" ca="1" si="1716"/>
        <v>0</v>
      </c>
      <c r="FG239" s="125">
        <f t="shared" ca="1" si="1716"/>
        <v>0</v>
      </c>
      <c r="FH239" s="125">
        <f t="shared" ca="1" si="1716"/>
        <v>0</v>
      </c>
      <c r="FI239" s="125">
        <f t="shared" ca="1" si="1716"/>
        <v>0</v>
      </c>
      <c r="FJ239" s="125">
        <f t="shared" ca="1" si="1716"/>
        <v>0</v>
      </c>
      <c r="FK239" s="125">
        <f t="shared" ca="1" si="1716"/>
        <v>0</v>
      </c>
      <c r="FL239" s="125">
        <f t="shared" ca="1" si="1716"/>
        <v>0</v>
      </c>
      <c r="FM239" s="125">
        <f t="shared" ca="1" si="1716"/>
        <v>0</v>
      </c>
      <c r="FN239" s="125">
        <f t="shared" ca="1" si="1716"/>
        <v>0</v>
      </c>
      <c r="FO239" s="124">
        <f t="shared" ca="1" si="1717"/>
        <v>0</v>
      </c>
      <c r="FP239" s="124">
        <f t="shared" ca="1" si="1717"/>
        <v>0</v>
      </c>
      <c r="FQ239" s="124">
        <f t="shared" ca="1" si="1717"/>
        <v>0</v>
      </c>
      <c r="FR239" s="124">
        <f t="shared" ca="1" si="1717"/>
        <v>0</v>
      </c>
      <c r="FS239" s="124">
        <f t="shared" ca="1" si="1717"/>
        <v>0</v>
      </c>
      <c r="FT239" s="124">
        <f t="shared" ca="1" si="1717"/>
        <v>0</v>
      </c>
      <c r="FU239" s="124">
        <f t="shared" ca="1" si="1717"/>
        <v>0</v>
      </c>
      <c r="FV239" s="124">
        <f t="shared" ca="1" si="1717"/>
        <v>0</v>
      </c>
      <c r="FW239" s="124">
        <f t="shared" ca="1" si="1717"/>
        <v>0</v>
      </c>
      <c r="FX239" s="124">
        <f t="shared" ca="1" si="1717"/>
        <v>0</v>
      </c>
      <c r="FY239" s="124">
        <f t="shared" ca="1" si="1717"/>
        <v>0</v>
      </c>
      <c r="FZ239" s="124">
        <f t="shared" ca="1" si="1717"/>
        <v>0</v>
      </c>
      <c r="GA239" s="124">
        <f t="shared" ca="1" si="1717"/>
        <v>0</v>
      </c>
      <c r="GB239" s="124">
        <f t="shared" ca="1" si="1717"/>
        <v>0</v>
      </c>
      <c r="GC239" s="124">
        <f t="shared" ca="1" si="1717"/>
        <v>0</v>
      </c>
      <c r="GD239" s="124">
        <f t="shared" ca="1" si="1717"/>
        <v>0</v>
      </c>
      <c r="GE239" s="124">
        <f t="shared" ca="1" si="1651"/>
        <v>0</v>
      </c>
      <c r="GF239" s="124">
        <f t="shared" ca="1" si="1651"/>
        <v>0</v>
      </c>
      <c r="GG239" s="554">
        <f t="shared" ca="1" si="1652"/>
        <v>0</v>
      </c>
      <c r="GH239" s="554">
        <f t="shared" ca="1" si="1652"/>
        <v>0</v>
      </c>
      <c r="GI239" s="554">
        <f t="shared" ca="1" si="1652"/>
        <v>0</v>
      </c>
      <c r="GJ239" s="125">
        <f t="shared" ca="1" si="1718"/>
        <v>0</v>
      </c>
      <c r="GK239" s="125">
        <f t="shared" ca="1" si="1718"/>
        <v>0</v>
      </c>
      <c r="GL239" s="125">
        <f t="shared" ca="1" si="1718"/>
        <v>0</v>
      </c>
      <c r="GM239" s="125">
        <f t="shared" ca="1" si="1718"/>
        <v>0</v>
      </c>
      <c r="GN239" s="125">
        <f t="shared" ca="1" si="1718"/>
        <v>0</v>
      </c>
      <c r="GO239" s="125">
        <f t="shared" ca="1" si="1718"/>
        <v>0</v>
      </c>
      <c r="GP239" s="125">
        <f t="shared" ca="1" si="1718"/>
        <v>0</v>
      </c>
      <c r="GQ239" s="125">
        <f t="shared" ca="1" si="1718"/>
        <v>0</v>
      </c>
      <c r="GR239" s="125">
        <f t="shared" ca="1" si="1718"/>
        <v>0</v>
      </c>
      <c r="GS239" s="125">
        <f t="shared" ca="1" si="1718"/>
        <v>0</v>
      </c>
      <c r="GT239" s="125">
        <f t="shared" ca="1" si="1718"/>
        <v>0</v>
      </c>
      <c r="GU239" s="125">
        <f t="shared" ca="1" si="1718"/>
        <v>0</v>
      </c>
      <c r="GV239" s="125">
        <f t="shared" ca="1" si="1718"/>
        <v>0</v>
      </c>
      <c r="GW239" s="124">
        <f t="shared" ca="1" si="1719"/>
        <v>0</v>
      </c>
      <c r="GX239" s="124">
        <f t="shared" ca="1" si="1719"/>
        <v>0</v>
      </c>
      <c r="GY239" s="124">
        <f t="shared" ca="1" si="1719"/>
        <v>0</v>
      </c>
      <c r="GZ239" s="124">
        <f t="shared" ca="1" si="1719"/>
        <v>0</v>
      </c>
      <c r="HA239" s="124">
        <f t="shared" ca="1" si="1719"/>
        <v>0</v>
      </c>
      <c r="HB239" s="124">
        <f t="shared" ca="1" si="1719"/>
        <v>0</v>
      </c>
      <c r="HC239" s="124">
        <f t="shared" ca="1" si="1719"/>
        <v>0</v>
      </c>
      <c r="HD239" s="124">
        <f t="shared" ca="1" si="1719"/>
        <v>0</v>
      </c>
      <c r="HE239" s="124">
        <f t="shared" ca="1" si="1719"/>
        <v>0</v>
      </c>
      <c r="HF239" s="124">
        <f t="shared" ca="1" si="1719"/>
        <v>0</v>
      </c>
      <c r="HG239" s="124">
        <f t="shared" ca="1" si="1719"/>
        <v>0</v>
      </c>
      <c r="HH239" s="124">
        <f t="shared" ca="1" si="1719"/>
        <v>0</v>
      </c>
      <c r="HI239" s="124">
        <f t="shared" ca="1" si="1719"/>
        <v>0</v>
      </c>
      <c r="HJ239" s="124">
        <f t="shared" ca="1" si="1719"/>
        <v>0</v>
      </c>
      <c r="HK239" s="124">
        <f t="shared" ca="1" si="1719"/>
        <v>0</v>
      </c>
      <c r="HL239" s="124">
        <f t="shared" ca="1" si="1719"/>
        <v>0</v>
      </c>
      <c r="HM239" s="124">
        <f t="shared" ca="1" si="1655"/>
        <v>0</v>
      </c>
      <c r="HN239" s="124">
        <f t="shared" ca="1" si="1655"/>
        <v>0</v>
      </c>
      <c r="HO239" s="554">
        <f t="shared" ca="1" si="1656"/>
        <v>0</v>
      </c>
      <c r="HP239" s="554">
        <f t="shared" ca="1" si="1656"/>
        <v>0</v>
      </c>
      <c r="HQ239" s="554">
        <f t="shared" ca="1" si="1656"/>
        <v>0</v>
      </c>
      <c r="HR239" s="125">
        <f t="shared" ca="1" si="1720"/>
        <v>0</v>
      </c>
      <c r="HS239" s="125">
        <f t="shared" ca="1" si="1720"/>
        <v>0</v>
      </c>
      <c r="HT239" s="125">
        <f t="shared" ca="1" si="1720"/>
        <v>0</v>
      </c>
      <c r="HU239" s="125">
        <f t="shared" ca="1" si="1720"/>
        <v>0</v>
      </c>
      <c r="HV239" s="125">
        <f t="shared" ca="1" si="1720"/>
        <v>0</v>
      </c>
      <c r="HW239" s="125">
        <f t="shared" ca="1" si="1720"/>
        <v>0</v>
      </c>
      <c r="HX239" s="125">
        <f t="shared" ca="1" si="1720"/>
        <v>0</v>
      </c>
      <c r="HY239" s="125">
        <f t="shared" ca="1" si="1720"/>
        <v>0</v>
      </c>
      <c r="HZ239" s="125">
        <f t="shared" ca="1" si="1720"/>
        <v>0</v>
      </c>
      <c r="IA239" s="125">
        <f t="shared" ca="1" si="1720"/>
        <v>0</v>
      </c>
      <c r="IB239" s="125">
        <f t="shared" ca="1" si="1720"/>
        <v>0</v>
      </c>
      <c r="IC239" s="125">
        <f t="shared" ca="1" si="1720"/>
        <v>0</v>
      </c>
      <c r="ID239" s="125">
        <f t="shared" ca="1" si="1720"/>
        <v>0</v>
      </c>
      <c r="IE239" s="5">
        <f t="shared" ca="1" si="1658"/>
        <v>67</v>
      </c>
      <c r="IF239" s="9"/>
      <c r="IG239" s="5">
        <f t="shared" ca="1" si="1659"/>
        <v>1</v>
      </c>
      <c r="IH239" s="5" t="b">
        <f t="shared" ca="1" si="1659"/>
        <v>0</v>
      </c>
      <c r="II239" s="19">
        <f t="shared" ca="1" si="1660"/>
        <v>0</v>
      </c>
      <c r="IJ239" s="5">
        <f t="shared" ca="1" si="1659"/>
        <v>55</v>
      </c>
      <c r="IK239" s="5" cm="1">
        <f t="array" ref="IK239">INDEX(i.pi_yatf,$X239+1,IK$7)</f>
        <v>1</v>
      </c>
      <c r="IL239" s="19">
        <f t="shared" ca="1" si="1701"/>
        <v>0</v>
      </c>
      <c r="IM239" s="19">
        <f t="shared" ca="1" si="1701"/>
        <v>0</v>
      </c>
      <c r="IN239" s="19">
        <f t="shared" ca="1" si="1701"/>
        <v>0</v>
      </c>
      <c r="IO239" s="19">
        <f t="shared" ca="1" si="1701"/>
        <v>0</v>
      </c>
      <c r="IP239" s="19">
        <f t="shared" ca="1" si="1701"/>
        <v>0</v>
      </c>
      <c r="IQ239" s="19">
        <f t="shared" ca="1" si="1701"/>
        <v>0</v>
      </c>
      <c r="IR239" s="19">
        <f t="shared" ca="1" si="1701"/>
        <v>0</v>
      </c>
      <c r="IS239" s="19">
        <f t="shared" ca="1" si="1701"/>
        <v>0</v>
      </c>
      <c r="IT239" s="19">
        <f t="shared" ca="1" si="1701"/>
        <v>0</v>
      </c>
      <c r="IU239" s="19">
        <f t="shared" ca="1" si="1701"/>
        <v>0</v>
      </c>
      <c r="IV239" s="19">
        <f t="shared" ca="1" si="1701"/>
        <v>0</v>
      </c>
      <c r="IW239" s="19">
        <f t="shared" ca="1" si="1701"/>
        <v>0</v>
      </c>
      <c r="IX239" s="19">
        <f t="shared" ca="1" si="1701"/>
        <v>0</v>
      </c>
      <c r="IY239" s="19">
        <f t="shared" ca="1" si="1701"/>
        <v>0</v>
      </c>
      <c r="IZ239" s="19">
        <f t="shared" ca="1" si="1701"/>
        <v>0</v>
      </c>
      <c r="JA239" s="19">
        <f t="shared" ca="1" si="1701"/>
        <v>0</v>
      </c>
      <c r="JB239" s="19">
        <f t="shared" ca="1" si="1701"/>
        <v>0</v>
      </c>
      <c r="JC239" s="19">
        <f t="shared" ca="1" si="1701"/>
        <v>0</v>
      </c>
      <c r="JD239" s="19">
        <f t="shared" ca="1" si="1701"/>
        <v>0</v>
      </c>
      <c r="JE239" s="19">
        <f t="shared" ca="1" si="1701"/>
        <v>0</v>
      </c>
      <c r="JF239" s="19">
        <f t="shared" ca="1" si="1701"/>
        <v>0</v>
      </c>
      <c r="JG239" s="19">
        <f t="shared" ca="1" si="1701"/>
        <v>1</v>
      </c>
      <c r="JH239" s="19">
        <f t="shared" ca="1" si="1701"/>
        <v>0</v>
      </c>
      <c r="JI239" s="19">
        <f t="shared" ca="1" si="1701"/>
        <v>1</v>
      </c>
      <c r="JJ239" s="9"/>
      <c r="JK239" s="5" t="b">
        <f t="shared" ca="1" si="1662"/>
        <v>0</v>
      </c>
      <c r="JL239" s="477" t="b">
        <v>0</v>
      </c>
      <c r="JM239" s="477">
        <v>12</v>
      </c>
      <c r="JN239" s="5" t="b">
        <f t="shared" ca="1" si="1663"/>
        <v>0</v>
      </c>
      <c r="JO239" s="5" t="b">
        <f t="shared" ca="1" si="1663"/>
        <v>0</v>
      </c>
      <c r="JP239" s="5" t="b">
        <f t="shared" ca="1" si="1663"/>
        <v>1</v>
      </c>
      <c r="JQ239" s="144">
        <f t="shared" ca="1" si="1664"/>
        <v>1</v>
      </c>
      <c r="JR239" s="144">
        <f t="shared" ca="1" si="1664"/>
        <v>1</v>
      </c>
      <c r="JS239" s="5" t="b">
        <f t="shared" ca="1" si="1665"/>
        <v>0</v>
      </c>
      <c r="JT239" s="5" t="b">
        <f t="shared" ca="1" si="1665"/>
        <v>1</v>
      </c>
      <c r="JU239" s="5" t="b">
        <f t="shared" ca="1" si="1665"/>
        <v>1</v>
      </c>
      <c r="JV239" s="5" t="b">
        <f t="shared" ca="1" si="1665"/>
        <v>0</v>
      </c>
      <c r="JW239" s="5">
        <f t="shared" ca="1" si="1666"/>
        <v>1</v>
      </c>
      <c r="JX239" s="5">
        <f t="shared" ca="1" si="1666"/>
        <v>0</v>
      </c>
      <c r="JY239" s="5" t="b">
        <f t="shared" ca="1" si="1667"/>
        <v>0</v>
      </c>
      <c r="JZ239" s="5" t="str" cm="1">
        <f t="array" aca="1" ref="JZ239" ca="1">IF(OR(KA239:KH239&lt;&gt;"-"),TRUE,"-")</f>
        <v>-</v>
      </c>
      <c r="KA239" s="19" t="str">
        <f t="shared" ca="1" si="1668"/>
        <v>-</v>
      </c>
      <c r="KB239" s="19" t="str">
        <f t="shared" ca="1" si="1668"/>
        <v>-</v>
      </c>
      <c r="KC239" s="19" t="str">
        <f t="shared" ca="1" si="1668"/>
        <v>-</v>
      </c>
      <c r="KD239" s="19" t="str">
        <f t="shared" ca="1" si="1668"/>
        <v>-</v>
      </c>
      <c r="KE239" s="19" t="str">
        <f t="shared" ca="1" si="1668"/>
        <v>-</v>
      </c>
      <c r="KF239" s="19" t="str">
        <f t="shared" ca="1" si="1668"/>
        <v>-</v>
      </c>
      <c r="KG239" s="19" t="str">
        <f t="shared" ca="1" si="1668"/>
        <v>-</v>
      </c>
      <c r="KH239" s="19" t="str">
        <f t="shared" ca="1" si="1668"/>
        <v>-</v>
      </c>
      <c r="KI239" s="5" t="b">
        <f t="array" aca="1" ref="KI239" ca="1">IF(OR(KJ239:KP239&lt;&gt;"-"),TRUE,"-")</f>
        <v>1</v>
      </c>
      <c r="KJ239" s="19">
        <f t="shared" ca="1" si="1669"/>
        <v>0</v>
      </c>
      <c r="KK239" s="19" t="str">
        <f t="shared" ca="1" si="1669"/>
        <v>-</v>
      </c>
      <c r="KL239" s="19">
        <f t="shared" ca="1" si="1669"/>
        <v>999999</v>
      </c>
      <c r="KM239" s="19">
        <f t="shared" ca="1" si="1669"/>
        <v>999999</v>
      </c>
      <c r="KN239" s="19">
        <f t="shared" ca="1" si="1669"/>
        <v>999999</v>
      </c>
      <c r="KO239" s="19">
        <f t="shared" ca="1" si="1669"/>
        <v>999999</v>
      </c>
      <c r="KP239" s="19">
        <f t="shared" ca="1" si="1669"/>
        <v>999999</v>
      </c>
      <c r="KQ239" s="19" t="str">
        <f t="shared" ca="1" si="1669"/>
        <v>-</v>
      </c>
      <c r="KR239" s="19" t="str">
        <f t="shared" ca="1" si="1669"/>
        <v>-</v>
      </c>
      <c r="KS239" s="19" t="str">
        <f t="shared" ca="1" si="1669"/>
        <v>-</v>
      </c>
      <c r="KT239" s="19" t="b">
        <f t="shared" ca="1" si="1670"/>
        <v>1</v>
      </c>
      <c r="KU239" s="19">
        <f t="shared" ca="1" si="1670"/>
        <v>0</v>
      </c>
      <c r="KV239" s="5" t="str">
        <f t="shared" ca="1" si="1671"/>
        <v>-</v>
      </c>
      <c r="KW239" s="5" t="str">
        <f t="shared" ca="1" si="1671"/>
        <v>-</v>
      </c>
      <c r="KX239" s="5" t="str">
        <f t="shared" ca="1" si="1671"/>
        <v>-</v>
      </c>
      <c r="KY239" s="5" t="str">
        <f t="shared" ca="1" si="1671"/>
        <v>-</v>
      </c>
      <c r="KZ239" s="19" t="str">
        <f t="shared" ca="1" si="1672"/>
        <v>-</v>
      </c>
      <c r="LA239" s="19" t="str">
        <f t="shared" ca="1" si="1672"/>
        <v>-</v>
      </c>
      <c r="LB239" s="19" t="str">
        <f t="shared" ca="1" si="1672"/>
        <v>-</v>
      </c>
      <c r="LC239" s="19" t="str">
        <f t="shared" ca="1" si="1672"/>
        <v>-</v>
      </c>
      <c r="LD239" s="19" t="str">
        <f t="shared" ca="1" si="1672"/>
        <v>-</v>
      </c>
      <c r="LE239" s="19" t="str">
        <f t="shared" ca="1" si="1672"/>
        <v>-</v>
      </c>
      <c r="LF239" s="19" t="str">
        <f t="shared" ca="1" si="1672"/>
        <v>-</v>
      </c>
      <c r="LG239" s="5" t="str">
        <f t="shared" ca="1" si="1673"/>
        <v>-</v>
      </c>
      <c r="LH239" s="5">
        <f t="shared" ca="1" si="1673"/>
        <v>500</v>
      </c>
      <c r="LI239" s="5">
        <f t="shared" ca="1" si="1673"/>
        <v>500</v>
      </c>
      <c r="LJ239" s="5" t="str">
        <f t="shared" ca="1" si="1673"/>
        <v>-</v>
      </c>
      <c r="LK239" s="5" t="str" cm="1">
        <f t="array" aca="1" ref="LK239" ca="1">INDEX(i.meatgrid,$Q239,LK$7)</f>
        <v>-</v>
      </c>
      <c r="LL239" s="5" t="str">
        <f t="shared" ca="1" si="1673"/>
        <v>-</v>
      </c>
      <c r="LM239" s="5">
        <f t="shared" ca="1" si="1674"/>
        <v>1</v>
      </c>
      <c r="LN239" s="9"/>
      <c r="LO239" s="19">
        <f t="shared" ca="1" si="1672"/>
        <v>70</v>
      </c>
      <c r="LP239" s="19">
        <f t="shared" ca="1" si="1675"/>
        <v>50</v>
      </c>
      <c r="LQ239" s="19">
        <f t="shared" ca="1" si="1675"/>
        <v>80</v>
      </c>
      <c r="LR239" s="19">
        <f t="shared" ca="1" si="1675"/>
        <v>50</v>
      </c>
      <c r="LS239" s="5" t="b" cm="1">
        <f t="array" aca="1" ref="LS239" ca="1">INDEX(i.meatgrid,$Q239,LS$7)</f>
        <v>0</v>
      </c>
      <c r="LT239" s="5" t="b" cm="1">
        <f t="array" aca="1" ref="LT239" ca="1">INDEX(i.meatgrid,$Q239,LT$7)</f>
        <v>0</v>
      </c>
      <c r="LU239" s="5" t="str" cm="1">
        <f t="array" aca="1" ref="LU239" ca="1">INDEX(i.meatgrid,$Q239,LU$7)</f>
        <v>-</v>
      </c>
      <c r="LV239" s="5" t="str" cm="1">
        <f t="array" aca="1" ref="LV239" ca="1">INDEX(i.meatgrid,$Q239,LV$7)</f>
        <v>-</v>
      </c>
      <c r="LW239" s="5">
        <f t="shared" si="1676"/>
        <v>1</v>
      </c>
      <c r="LX239" s="5">
        <f t="shared" si="1677"/>
        <v>0.75</v>
      </c>
      <c r="LY239" s="5" cm="1">
        <f t="array" aca="1" ref="LY239" ca="1">INDEX(i.meatgrid,$Q239,LY$7)</f>
        <v>0</v>
      </c>
      <c r="LZ239" s="5" cm="1">
        <f t="array" aca="1" ref="LZ239" ca="1">INDEX(i.meatgrid,$Q239,LZ$7)</f>
        <v>0</v>
      </c>
      <c r="MA239" s="5" cm="1">
        <f t="array" aca="1" ref="MA239" ca="1">INDEX(i.meatgrid,$Q239,MA$7)</f>
        <v>0</v>
      </c>
      <c r="MB239" s="5" cm="1">
        <f t="array" aca="1" ref="MB239" ca="1">INDEX(i.meatgrid,$Q239,MB$7)</f>
        <v>0</v>
      </c>
      <c r="MC239" s="5" cm="1">
        <f t="array" aca="1" ref="MC239" ca="1">INDEX(i.meatgrid,$Q239,MC$7)</f>
        <v>1</v>
      </c>
      <c r="MD239" s="5" cm="1">
        <f t="array" aca="1" ref="MD239" ca="1">INDEX(i.meatgrid,$Q239,MD$7)</f>
        <v>1</v>
      </c>
      <c r="ME239" s="5" cm="1">
        <f t="array" aca="1" ref="ME239" ca="1">INDEX(i.meatgrid,$Q239,ME$7)</f>
        <v>1</v>
      </c>
      <c r="MF239" s="5" cm="1">
        <f t="array" aca="1" ref="MF239" ca="1">INDEX(i.meatgrid,$Q239,MF$7)</f>
        <v>1</v>
      </c>
      <c r="MG239" s="5">
        <f t="shared" si="1678"/>
        <v>1</v>
      </c>
      <c r="MH239" s="9"/>
      <c r="MI239" s="19" t="b">
        <f t="shared" ca="1" si="1721"/>
        <v>0</v>
      </c>
      <c r="MJ239" s="19" t="b">
        <f t="shared" ca="1" si="1721"/>
        <v>0</v>
      </c>
      <c r="MK239" s="19">
        <f t="shared" ca="1" si="1721"/>
        <v>1</v>
      </c>
      <c r="ML239" s="19">
        <f t="shared" ca="1" si="1721"/>
        <v>0.75</v>
      </c>
      <c r="MM239" s="19">
        <f t="shared" ca="1" si="1721"/>
        <v>0.75</v>
      </c>
      <c r="MN239" s="19">
        <f t="shared" ca="1" si="1721"/>
        <v>0.8</v>
      </c>
      <c r="MO239" s="19">
        <f t="shared" ca="1" si="1721"/>
        <v>0.82499999999999996</v>
      </c>
      <c r="MP239" s="19">
        <f t="shared" ca="1" si="1721"/>
        <v>0.875</v>
      </c>
      <c r="MQ239" s="19">
        <f t="shared" ca="1" si="1721"/>
        <v>0.9</v>
      </c>
      <c r="MR239" s="19">
        <f t="shared" ca="1" si="1721"/>
        <v>1</v>
      </c>
      <c r="MS239" s="19">
        <f t="shared" ca="1" si="1721"/>
        <v>0.875</v>
      </c>
      <c r="MT239" s="19" t="b">
        <f t="shared" ca="1" si="1721"/>
        <v>1</v>
      </c>
      <c r="MU239" s="19">
        <f t="shared" ca="1" si="1721"/>
        <v>74.989999999999995</v>
      </c>
      <c r="MV239" s="19" t="str">
        <f t="shared" ca="1" si="1721"/>
        <v>-</v>
      </c>
      <c r="MW239" s="19" t="str">
        <f t="shared" ca="1" si="1721"/>
        <v>-</v>
      </c>
      <c r="MX239" s="19" t="str">
        <f t="shared" ca="1" si="1721"/>
        <v>-</v>
      </c>
      <c r="MY239" s="19" t="str">
        <f t="shared" ca="1" si="1694"/>
        <v>-</v>
      </c>
      <c r="MZ239" s="19" t="str">
        <f t="shared" ca="1" si="1694"/>
        <v>-</v>
      </c>
      <c r="NA239" s="19" t="str">
        <f t="shared" ca="1" si="1694"/>
        <v>-</v>
      </c>
      <c r="NB239" s="19" t="str">
        <f t="shared" ca="1" si="1694"/>
        <v>-</v>
      </c>
      <c r="NC239" s="19">
        <f t="shared" ca="1" si="1694"/>
        <v>36.99</v>
      </c>
      <c r="ND239" s="19">
        <f t="shared" ca="1" si="1694"/>
        <v>36.99</v>
      </c>
      <c r="NE239" s="19" t="str">
        <f t="shared" ca="1" si="1694"/>
        <v>-</v>
      </c>
      <c r="NF239" s="19" t="str">
        <f t="shared" ca="1" si="1694"/>
        <v>-</v>
      </c>
      <c r="NG239" s="19" t="str">
        <f t="shared" ca="1" si="1694"/>
        <v>-</v>
      </c>
      <c r="NH239" s="19" t="str">
        <f t="shared" ca="1" si="1694"/>
        <v>-</v>
      </c>
      <c r="NI239" s="19" t="str">
        <f t="shared" ca="1" si="1694"/>
        <v>-</v>
      </c>
      <c r="NJ239" s="19">
        <f t="shared" ca="1" si="1694"/>
        <v>49.99</v>
      </c>
      <c r="NK239" s="19">
        <f t="shared" ca="1" si="1694"/>
        <v>49.99</v>
      </c>
      <c r="NL239" s="19">
        <f t="shared" ca="1" si="1694"/>
        <v>49.99</v>
      </c>
      <c r="NM239" s="19">
        <f t="shared" ca="1" si="1694"/>
        <v>49.99</v>
      </c>
      <c r="NN239" s="19">
        <f t="shared" ca="1" si="1694"/>
        <v>49.99</v>
      </c>
      <c r="NO239" s="19">
        <f t="shared" ca="1" si="1691"/>
        <v>49.99</v>
      </c>
      <c r="NP239" s="19">
        <f t="shared" ca="1" si="1691"/>
        <v>49.99</v>
      </c>
      <c r="NQ239" s="19">
        <f t="shared" ca="1" si="1691"/>
        <v>49.99</v>
      </c>
      <c r="NR239" s="19">
        <f t="shared" ca="1" si="1692"/>
        <v>412.99</v>
      </c>
      <c r="NS239" s="19">
        <f t="shared" ca="1" si="1692"/>
        <v>412.99</v>
      </c>
      <c r="NT239" s="19" t="str">
        <f t="shared" ca="1" si="1692"/>
        <v>-</v>
      </c>
      <c r="NU239" s="19" t="str">
        <f t="shared" ca="1" si="1692"/>
        <v>-</v>
      </c>
      <c r="NV239" s="19" t="str">
        <f t="shared" ca="1" si="1692"/>
        <v>-</v>
      </c>
      <c r="NW239" s="19" t="str">
        <f t="shared" ca="1" si="1692"/>
        <v>-</v>
      </c>
      <c r="NX239" s="19" t="str">
        <f t="shared" ca="1" si="1692"/>
        <v>-</v>
      </c>
      <c r="NY239" s="19">
        <f t="shared" ca="1" si="1692"/>
        <v>6.8900000000000006</v>
      </c>
      <c r="NZ239" s="19">
        <f t="shared" ca="1" si="1692"/>
        <v>6.8900000000000006</v>
      </c>
      <c r="OA239" s="19">
        <f t="shared" ca="1" si="1692"/>
        <v>6.8900000000000006</v>
      </c>
      <c r="OB239" s="19">
        <f t="shared" ca="1" si="1692"/>
        <v>6.8900000000000006</v>
      </c>
      <c r="OC239" s="19">
        <f t="shared" ca="1" si="1692"/>
        <v>6.8900000000000006</v>
      </c>
      <c r="OD239" s="19">
        <f t="shared" ca="1" si="1692"/>
        <v>6.8900000000000006</v>
      </c>
      <c r="OE239" s="19">
        <f t="shared" ca="1" si="1692"/>
        <v>6.8900000000000006</v>
      </c>
      <c r="OF239" s="19">
        <f t="shared" ca="1" si="1692"/>
        <v>6.8900000000000006</v>
      </c>
      <c r="OG239" s="19">
        <f t="shared" ca="1" si="1692"/>
        <v>346.99</v>
      </c>
      <c r="OH239" s="19">
        <f t="shared" ca="1" si="1693"/>
        <v>346.99</v>
      </c>
      <c r="OI239" s="19" t="str">
        <f t="shared" ca="1" si="1693"/>
        <v>-</v>
      </c>
      <c r="OJ239" s="19" t="str">
        <f t="shared" ca="1" si="1693"/>
        <v>-</v>
      </c>
      <c r="OK239" s="19" t="str">
        <f t="shared" ca="1" si="1693"/>
        <v>-</v>
      </c>
      <c r="OL239" s="19" t="str">
        <f t="shared" ca="1" si="1693"/>
        <v>-</v>
      </c>
      <c r="OM239" s="19" t="str">
        <f t="shared" ca="1" si="1693"/>
        <v>-</v>
      </c>
      <c r="ON239" s="19">
        <f t="shared" ca="1" si="1693"/>
        <v>0</v>
      </c>
      <c r="OO239" s="24">
        <v>0</v>
      </c>
    </row>
    <row r="240" spans="1:405" outlineLevel="1">
      <c r="A240" s="21">
        <f t="shared" si="158"/>
        <v>235</v>
      </c>
      <c r="B240" s="21">
        <f>$A$14</f>
        <v>9</v>
      </c>
      <c r="C240">
        <v>112</v>
      </c>
      <c r="D240" s="144" t="str">
        <f t="shared" si="1626"/>
        <v>GSM</v>
      </c>
      <c r="E240" t="b">
        <v>0</v>
      </c>
      <c r="F240" t="b">
        <v>0</v>
      </c>
      <c r="G240" t="b">
        <f>E240</f>
        <v>0</v>
      </c>
      <c r="H240" s="29">
        <v>2</v>
      </c>
      <c r="I240" s="29">
        <v>1</v>
      </c>
      <c r="J240" s="29" t="str">
        <f>""</f>
        <v/>
      </c>
      <c r="K240" s="29">
        <f>d.Region</f>
        <v>2</v>
      </c>
      <c r="L240" s="29">
        <v>2</v>
      </c>
      <c r="M240" s="29">
        <v>2</v>
      </c>
      <c r="N240" s="29">
        <v>3</v>
      </c>
      <c r="O240" s="29">
        <v>1</v>
      </c>
      <c r="P240" s="29">
        <v>1</v>
      </c>
      <c r="Q240" s="29">
        <v>6</v>
      </c>
      <c r="R240" s="29">
        <v>1</v>
      </c>
      <c r="S240" s="29">
        <v>1</v>
      </c>
      <c r="T240" s="29">
        <v>1</v>
      </c>
      <c r="U240" s="218"/>
      <c r="V240" s="218"/>
      <c r="W240" s="29">
        <v>0</v>
      </c>
      <c r="X240" s="218"/>
      <c r="Y240" s="218"/>
      <c r="Z240" s="218"/>
      <c r="AA240" s="218"/>
      <c r="AB240" s="218"/>
      <c r="AC240" s="218"/>
      <c r="AD240" s="218"/>
      <c r="AE240" s="218"/>
      <c r="AF240" s="144">
        <f>INDEX(CHOOSE($N240,DataAutumn!i.AdultDrys,DataWinter!i.AdultDrys,DataSpring!i.AdultDrys),1,$M240)</f>
        <v>3</v>
      </c>
      <c r="AG240" s="5">
        <f t="shared" si="1627"/>
        <v>2</v>
      </c>
      <c r="AH240" s="5">
        <f t="shared" si="1627"/>
        <v>0</v>
      </c>
      <c r="AI240" s="5">
        <f t="shared" si="1628"/>
        <v>1</v>
      </c>
      <c r="AJ240" s="218"/>
      <c r="AK240" s="218"/>
      <c r="AL240" s="365" t="str">
        <f ca="1">TEXT(LEFT(OFFSET(AL240,-1,0),5)+1,"00000")&amp;MID(OFFSET(AL240,-1,0),6,FIND(" ",OFFSET(AL240,-1,0),7)-5)
&amp; $D240           &amp; " Day"&amp;INDEX(i.DOY,$N240,1)              &amp; IF($IG240=0," FWM","")&amp;IF($IG240=1," MWM","")&amp;IF($IG240=5," Mat","")&amp;IF($IH240=TRUE,"&amp;BBT","    ")
&amp;INDEX(DataMaster!$B$98:$B$104,$Q240,0)    &amp;IF(JL240," SR"&amp;JM240,"")&amp; " WP"&amp;TEXT($LW240*100,"000p")           &amp; " MP"&amp;TEXT($LX240*100,"000p")           &amp; " GP"&amp;TEXT($MG240*100,"000p")
&amp; " (F"&amp;3+COUNTIF($CV240:$CY240,TRUE)&amp;3&amp;"N"&amp;$DM240&amp;$DN240&amp;")"</f>
        <v>00021 DSP_export_lw GSM Day204 MWM    Mutton SR12 WP100p MP100p GP100p (F33N11)</v>
      </c>
      <c r="AM240" s="9" t="str">
        <f ca="1">IF(COUNTIF(AL$5:AL240,AL240)=1,"-","Dup")</f>
        <v>-</v>
      </c>
      <c r="AN240" s="9"/>
      <c r="AO240" s="12" t="b">
        <v>1</v>
      </c>
      <c r="AP240" s="12" t="b">
        <v>1</v>
      </c>
      <c r="AQ240" s="12" t="b">
        <v>1</v>
      </c>
      <c r="AR240" s="12" t="b">
        <v>1</v>
      </c>
      <c r="AS240" s="12" t="b">
        <v>1</v>
      </c>
      <c r="AT240" s="12" t="b">
        <v>1</v>
      </c>
      <c r="AU240" s="12" t="b">
        <v>1</v>
      </c>
      <c r="AV240" s="12" t="b">
        <v>1</v>
      </c>
      <c r="AW240" s="9"/>
      <c r="AX240" s="5" t="b">
        <f t="shared" si="1629"/>
        <v>0</v>
      </c>
      <c r="AY240" s="5" t="str">
        <f t="shared" si="1629"/>
        <v>-</v>
      </c>
      <c r="AZ240" s="5" t="b">
        <f t="shared" si="1629"/>
        <v>0</v>
      </c>
      <c r="BA240" s="5" t="b">
        <f t="shared" si="1629"/>
        <v>1</v>
      </c>
      <c r="BB240" s="5" t="b">
        <f t="shared" si="1629"/>
        <v>1</v>
      </c>
      <c r="BC240" s="144">
        <f t="shared" si="1629"/>
        <v>0</v>
      </c>
      <c r="BD240" s="19" t="b">
        <f t="shared" ca="1" si="1630"/>
        <v>1</v>
      </c>
      <c r="BE240" s="9"/>
      <c r="BF240" s="5" t="str">
        <f t="shared" ca="1" si="1631"/>
        <v>-</v>
      </c>
      <c r="BG240" s="19" t="str">
        <f t="shared" ca="1" si="1632"/>
        <v>-</v>
      </c>
      <c r="BH240" s="19" t="str">
        <f t="shared" ca="1" si="1632"/>
        <v>-</v>
      </c>
      <c r="BI240" s="19" t="str">
        <f t="shared" ca="1" si="1632"/>
        <v>-</v>
      </c>
      <c r="BJ240" s="5" t="str">
        <f t="shared" ca="1" si="1633"/>
        <v>-</v>
      </c>
      <c r="BK240" s="19" t="str">
        <f t="shared" ca="1" si="1634"/>
        <v>-</v>
      </c>
      <c r="BL240" s="5" t="str">
        <f t="shared" ca="1" si="1635"/>
        <v>-</v>
      </c>
      <c r="BM240" s="19" t="str">
        <f t="shared" ca="1" si="1636"/>
        <v>-</v>
      </c>
      <c r="BN240" s="19" t="str">
        <f t="shared" ca="1" si="1636"/>
        <v>-</v>
      </c>
      <c r="BO240" s="19" t="str">
        <f t="shared" ca="1" si="1636"/>
        <v>-</v>
      </c>
      <c r="BP240" s="5" t="str">
        <f t="shared" ca="1" si="1637"/>
        <v>-</v>
      </c>
      <c r="BQ240" s="9"/>
      <c r="BR240" s="5" t="b">
        <f t="shared" si="1638"/>
        <v>0</v>
      </c>
      <c r="BS240" s="5" t="str">
        <f t="shared" ca="1" si="1639"/>
        <v>-</v>
      </c>
      <c r="BT240" s="5" t="str">
        <f t="shared" ca="1" si="1640"/>
        <v>-</v>
      </c>
      <c r="BU240" s="5" t="str">
        <f t="shared" ca="1" si="1640"/>
        <v>-</v>
      </c>
      <c r="BV240" s="5" t="str">
        <f t="shared" ca="1" si="1640"/>
        <v>-</v>
      </c>
      <c r="BW240" s="5" t="str">
        <f t="shared" ca="1" si="1640"/>
        <v>-</v>
      </c>
      <c r="BX240" s="5" t="str">
        <f t="shared" ca="1" si="1640"/>
        <v>-</v>
      </c>
      <c r="BY240" s="5" t="str">
        <f t="shared" ca="1" si="1640"/>
        <v>-</v>
      </c>
      <c r="BZ240" s="5" t="str">
        <f t="shared" ca="1" si="1640"/>
        <v>-</v>
      </c>
      <c r="CA240" s="5" t="str">
        <f t="shared" ca="1" si="1640"/>
        <v>-</v>
      </c>
      <c r="CB240" s="9"/>
      <c r="CC240" s="12" t="b">
        <v>1</v>
      </c>
      <c r="CD240" s="12" t="b">
        <v>1</v>
      </c>
      <c r="CE240" s="12" t="b">
        <v>1</v>
      </c>
      <c r="CF240" s="12">
        <v>2232105</v>
      </c>
      <c r="CG240" s="144" t="b">
        <f>NOT(CE240)</f>
        <v>0</v>
      </c>
      <c r="CH240" s="12" t="s">
        <v>34</v>
      </c>
      <c r="CI240" s="19" t="str">
        <f t="shared" ca="1" si="1641"/>
        <v>-</v>
      </c>
      <c r="CJ240" s="19" t="str">
        <f t="shared" ca="1" si="1641"/>
        <v>-</v>
      </c>
      <c r="CK240" s="19" t="str">
        <f t="shared" ca="1" si="1641"/>
        <v>-</v>
      </c>
      <c r="CL240" s="19">
        <f t="shared" ca="1" si="1641"/>
        <v>1</v>
      </c>
      <c r="CM240" s="19">
        <f t="shared" ca="1" si="1641"/>
        <v>1</v>
      </c>
      <c r="CN240" s="9"/>
      <c r="CO240" s="444">
        <f t="shared" si="1642"/>
        <v>652</v>
      </c>
      <c r="CP240" s="444">
        <f t="shared" si="1642"/>
        <v>686</v>
      </c>
      <c r="CQ240" s="444">
        <f t="shared" si="1642"/>
        <v>721</v>
      </c>
      <c r="CR240" s="152">
        <f t="shared" si="1643"/>
        <v>378</v>
      </c>
      <c r="CS240" s="152">
        <f t="shared" si="1643"/>
        <v>413</v>
      </c>
      <c r="CT240" s="152">
        <f t="shared" si="1643"/>
        <v>448</v>
      </c>
      <c r="CU240" s="19" t="str">
        <f t="shared" ca="1" si="1714"/>
        <v>-</v>
      </c>
      <c r="CV240" s="19" t="str">
        <f t="shared" ca="1" si="1714"/>
        <v>-</v>
      </c>
      <c r="CW240" s="19" t="str">
        <f t="shared" ca="1" si="1714"/>
        <v>-</v>
      </c>
      <c r="CX240" s="19" t="str">
        <f t="shared" ca="1" si="1714"/>
        <v>-</v>
      </c>
      <c r="CY240" s="19" t="str">
        <f t="shared" ca="1" si="1714"/>
        <v>-</v>
      </c>
      <c r="CZ240" s="19" t="b">
        <f ca="1">OFFSET(CZ$5,$B240,0)</f>
        <v>1</v>
      </c>
      <c r="DA240" s="19">
        <f t="shared" ca="1" si="1714"/>
        <v>0</v>
      </c>
      <c r="DB240" s="19">
        <f t="shared" ca="1" si="1714"/>
        <v>0</v>
      </c>
      <c r="DC240" s="19">
        <f t="shared" ca="1" si="1714"/>
        <v>0</v>
      </c>
      <c r="DD240" s="19">
        <f t="shared" ca="1" si="1714"/>
        <v>0</v>
      </c>
      <c r="DE240" s="19">
        <f t="shared" ca="1" si="1714"/>
        <v>0</v>
      </c>
      <c r="DF240" s="19">
        <f t="shared" ca="1" si="1714"/>
        <v>0</v>
      </c>
      <c r="DG240" s="19">
        <f t="shared" ca="1" si="1714"/>
        <v>0</v>
      </c>
      <c r="DH240" s="19">
        <f t="shared" ca="1" si="1714"/>
        <v>0</v>
      </c>
      <c r="DI240" s="19">
        <f t="shared" ca="1" si="1714"/>
        <v>0</v>
      </c>
      <c r="DJ240" s="19">
        <f t="shared" ca="1" si="1714"/>
        <v>0</v>
      </c>
      <c r="DK240" s="19">
        <f t="shared" ca="1" si="1708"/>
        <v>0</v>
      </c>
      <c r="DL240" s="19">
        <f t="shared" ca="1" si="1708"/>
        <v>0</v>
      </c>
      <c r="DM240" s="19">
        <f t="shared" ca="1" si="1708"/>
        <v>1</v>
      </c>
      <c r="DN240" s="19">
        <f t="shared" ca="1" si="1708"/>
        <v>1</v>
      </c>
      <c r="DO240" s="19">
        <f t="shared" ca="1" si="1708"/>
        <v>0</v>
      </c>
      <c r="DP240" s="19" t="str">
        <f t="shared" ca="1" si="1708"/>
        <v>-</v>
      </c>
      <c r="DQ240" s="19" t="str">
        <f t="shared" ca="1" si="1708"/>
        <v>-</v>
      </c>
      <c r="DR240" s="19" t="str">
        <f t="shared" ca="1" si="1708"/>
        <v>-</v>
      </c>
      <c r="DS240" s="19" t="str">
        <f t="shared" ca="1" si="1708"/>
        <v>-</v>
      </c>
      <c r="DT240" s="19" t="str">
        <f t="shared" ca="1" si="1708"/>
        <v>-</v>
      </c>
      <c r="DU240" s="19">
        <f t="shared" ca="1" si="1708"/>
        <v>0</v>
      </c>
      <c r="DV240" s="19" t="str">
        <f t="shared" ca="1" si="1708"/>
        <v>-</v>
      </c>
      <c r="DW240" s="19" t="str">
        <f t="shared" ca="1" si="1708"/>
        <v>-</v>
      </c>
      <c r="DX240" s="19" t="str">
        <f t="shared" ca="1" si="1708"/>
        <v>-</v>
      </c>
      <c r="DY240" s="19" t="str">
        <f t="shared" ca="1" si="1708"/>
        <v>-</v>
      </c>
      <c r="DZ240" s="19" t="str">
        <f t="shared" ca="1" si="1708"/>
        <v>-</v>
      </c>
      <c r="EA240" s="19" t="str">
        <f t="shared" ca="1" si="1708"/>
        <v>-</v>
      </c>
      <c r="EB240" s="19" t="str">
        <f t="shared" ca="1" si="1708"/>
        <v>-</v>
      </c>
      <c r="EC240" s="19" t="str">
        <f t="shared" ca="1" si="1708"/>
        <v>-</v>
      </c>
      <c r="ED240" s="19">
        <f t="shared" ca="1" si="1708"/>
        <v>0</v>
      </c>
      <c r="EE240" s="444">
        <f t="shared" si="1646"/>
        <v>0</v>
      </c>
      <c r="EF240" s="444">
        <f t="shared" si="1646"/>
        <v>0</v>
      </c>
      <c r="EG240" s="124">
        <f t="shared" si="1715"/>
        <v>0</v>
      </c>
      <c r="EH240" s="124">
        <f t="shared" si="1715"/>
        <v>0</v>
      </c>
      <c r="EI240" s="124">
        <f t="shared" si="1715"/>
        <v>0</v>
      </c>
      <c r="EJ240" s="124">
        <f t="shared" si="1715"/>
        <v>0</v>
      </c>
      <c r="EK240" s="124">
        <f t="shared" si="1715"/>
        <v>0</v>
      </c>
      <c r="EL240" s="124">
        <f t="shared" si="1715"/>
        <v>0</v>
      </c>
      <c r="EM240" s="124">
        <f t="shared" si="1715"/>
        <v>0</v>
      </c>
      <c r="EN240" s="124">
        <f t="shared" si="1715"/>
        <v>0</v>
      </c>
      <c r="EO240" s="124">
        <f t="shared" si="1715"/>
        <v>0</v>
      </c>
      <c r="EP240" s="124">
        <f t="shared" si="1715"/>
        <v>0</v>
      </c>
      <c r="EQ240" s="124">
        <f t="shared" si="1715"/>
        <v>0</v>
      </c>
      <c r="ER240" s="124">
        <f t="shared" si="1715"/>
        <v>0</v>
      </c>
      <c r="ES240" s="124">
        <f t="shared" si="1715"/>
        <v>0</v>
      </c>
      <c r="ET240" s="124">
        <f t="shared" si="1715"/>
        <v>0</v>
      </c>
      <c r="EU240" s="124">
        <f t="shared" si="1715"/>
        <v>0</v>
      </c>
      <c r="EV240" s="124">
        <f t="shared" si="1715"/>
        <v>0</v>
      </c>
      <c r="EW240" s="124">
        <f t="shared" si="1648"/>
        <v>0</v>
      </c>
      <c r="EX240" s="124">
        <f t="shared" si="1648"/>
        <v>0</v>
      </c>
      <c r="EY240" s="554">
        <f t="shared" si="1716"/>
        <v>0</v>
      </c>
      <c r="EZ240" s="554">
        <f t="shared" si="1716"/>
        <v>0</v>
      </c>
      <c r="FA240" s="554">
        <f t="shared" si="1716"/>
        <v>0</v>
      </c>
      <c r="FB240" s="125">
        <f t="shared" si="1716"/>
        <v>0</v>
      </c>
      <c r="FC240" s="125">
        <f t="shared" si="1716"/>
        <v>0</v>
      </c>
      <c r="FD240" s="125">
        <f t="shared" si="1716"/>
        <v>0</v>
      </c>
      <c r="FE240" s="125">
        <f t="shared" si="1716"/>
        <v>0</v>
      </c>
      <c r="FF240" s="125">
        <f t="shared" si="1716"/>
        <v>0</v>
      </c>
      <c r="FG240" s="125">
        <f t="shared" si="1716"/>
        <v>0</v>
      </c>
      <c r="FH240" s="125">
        <f t="shared" si="1716"/>
        <v>0</v>
      </c>
      <c r="FI240" s="125">
        <f t="shared" si="1716"/>
        <v>0</v>
      </c>
      <c r="FJ240" s="125">
        <f t="shared" si="1716"/>
        <v>0</v>
      </c>
      <c r="FK240" s="125">
        <f t="shared" si="1716"/>
        <v>0</v>
      </c>
      <c r="FL240" s="125">
        <f t="shared" si="1716"/>
        <v>0</v>
      </c>
      <c r="FM240" s="125">
        <f t="shared" si="1716"/>
        <v>0</v>
      </c>
      <c r="FN240" s="125">
        <f t="shared" si="1716"/>
        <v>0</v>
      </c>
      <c r="FO240" s="124">
        <f t="shared" si="1717"/>
        <v>0</v>
      </c>
      <c r="FP240" s="124">
        <f t="shared" si="1717"/>
        <v>0</v>
      </c>
      <c r="FQ240" s="124">
        <f t="shared" si="1717"/>
        <v>0</v>
      </c>
      <c r="FR240" s="124">
        <f t="shared" si="1717"/>
        <v>0</v>
      </c>
      <c r="FS240" s="124">
        <f t="shared" si="1717"/>
        <v>0</v>
      </c>
      <c r="FT240" s="124">
        <f t="shared" si="1717"/>
        <v>0</v>
      </c>
      <c r="FU240" s="124">
        <f t="shared" si="1717"/>
        <v>0</v>
      </c>
      <c r="FV240" s="124">
        <f t="shared" si="1717"/>
        <v>0</v>
      </c>
      <c r="FW240" s="124">
        <f t="shared" si="1717"/>
        <v>0</v>
      </c>
      <c r="FX240" s="124">
        <f t="shared" si="1717"/>
        <v>0</v>
      </c>
      <c r="FY240" s="124">
        <f t="shared" si="1717"/>
        <v>0</v>
      </c>
      <c r="FZ240" s="124">
        <f t="shared" si="1717"/>
        <v>0</v>
      </c>
      <c r="GA240" s="124">
        <f t="shared" si="1717"/>
        <v>0</v>
      </c>
      <c r="GB240" s="124">
        <f t="shared" si="1717"/>
        <v>0</v>
      </c>
      <c r="GC240" s="124">
        <f t="shared" si="1717"/>
        <v>0</v>
      </c>
      <c r="GD240" s="124">
        <f t="shared" si="1717"/>
        <v>0</v>
      </c>
      <c r="GE240" s="124">
        <f t="shared" si="1651"/>
        <v>0</v>
      </c>
      <c r="GF240" s="124">
        <f t="shared" si="1651"/>
        <v>0</v>
      </c>
      <c r="GG240" s="554">
        <f t="shared" si="1652"/>
        <v>0</v>
      </c>
      <c r="GH240" s="554">
        <f t="shared" si="1652"/>
        <v>0</v>
      </c>
      <c r="GI240" s="554">
        <f t="shared" si="1652"/>
        <v>0</v>
      </c>
      <c r="GJ240" s="125">
        <f t="shared" si="1718"/>
        <v>0</v>
      </c>
      <c r="GK240" s="125">
        <f t="shared" si="1718"/>
        <v>0</v>
      </c>
      <c r="GL240" s="125">
        <f t="shared" si="1718"/>
        <v>0</v>
      </c>
      <c r="GM240" s="125">
        <f t="shared" si="1718"/>
        <v>0</v>
      </c>
      <c r="GN240" s="125">
        <f t="shared" si="1718"/>
        <v>0</v>
      </c>
      <c r="GO240" s="125">
        <f t="shared" si="1718"/>
        <v>0</v>
      </c>
      <c r="GP240" s="125">
        <f t="shared" si="1718"/>
        <v>0</v>
      </c>
      <c r="GQ240" s="125">
        <f t="shared" si="1718"/>
        <v>0</v>
      </c>
      <c r="GR240" s="125">
        <f t="shared" si="1718"/>
        <v>0</v>
      </c>
      <c r="GS240" s="125">
        <f t="shared" si="1718"/>
        <v>0</v>
      </c>
      <c r="GT240" s="125">
        <f t="shared" si="1718"/>
        <v>0</v>
      </c>
      <c r="GU240" s="125">
        <f t="shared" si="1718"/>
        <v>0</v>
      </c>
      <c r="GV240" s="125">
        <f t="shared" si="1718"/>
        <v>0</v>
      </c>
      <c r="GW240" s="124">
        <f t="shared" si="1719"/>
        <v>0</v>
      </c>
      <c r="GX240" s="124">
        <f t="shared" si="1719"/>
        <v>0</v>
      </c>
      <c r="GY240" s="124">
        <f t="shared" si="1719"/>
        <v>0</v>
      </c>
      <c r="GZ240" s="124">
        <f t="shared" si="1719"/>
        <v>0</v>
      </c>
      <c r="HA240" s="124">
        <f t="shared" si="1719"/>
        <v>0</v>
      </c>
      <c r="HB240" s="124">
        <f t="shared" si="1719"/>
        <v>0</v>
      </c>
      <c r="HC240" s="124">
        <f t="shared" si="1719"/>
        <v>0</v>
      </c>
      <c r="HD240" s="124">
        <f t="shared" si="1719"/>
        <v>0</v>
      </c>
      <c r="HE240" s="124">
        <f t="shared" si="1719"/>
        <v>0</v>
      </c>
      <c r="HF240" s="124">
        <f t="shared" si="1719"/>
        <v>0</v>
      </c>
      <c r="HG240" s="124">
        <f t="shared" si="1719"/>
        <v>0</v>
      </c>
      <c r="HH240" s="124">
        <f t="shared" si="1719"/>
        <v>0</v>
      </c>
      <c r="HI240" s="124">
        <f t="shared" si="1719"/>
        <v>0</v>
      </c>
      <c r="HJ240" s="124">
        <f t="shared" si="1719"/>
        <v>0</v>
      </c>
      <c r="HK240" s="124">
        <f t="shared" si="1719"/>
        <v>0</v>
      </c>
      <c r="HL240" s="124">
        <f t="shared" si="1719"/>
        <v>0</v>
      </c>
      <c r="HM240" s="124">
        <f t="shared" si="1655"/>
        <v>0</v>
      </c>
      <c r="HN240" s="124">
        <f t="shared" si="1655"/>
        <v>0</v>
      </c>
      <c r="HO240" s="554">
        <f t="shared" si="1656"/>
        <v>0</v>
      </c>
      <c r="HP240" s="554">
        <f t="shared" si="1656"/>
        <v>0</v>
      </c>
      <c r="HQ240" s="554">
        <f t="shared" si="1656"/>
        <v>0</v>
      </c>
      <c r="HR240" s="125">
        <f t="shared" si="1720"/>
        <v>0</v>
      </c>
      <c r="HS240" s="125">
        <f t="shared" si="1720"/>
        <v>0</v>
      </c>
      <c r="HT240" s="125">
        <f t="shared" si="1720"/>
        <v>0</v>
      </c>
      <c r="HU240" s="125">
        <f t="shared" si="1720"/>
        <v>0</v>
      </c>
      <c r="HV240" s="125">
        <f t="shared" si="1720"/>
        <v>0</v>
      </c>
      <c r="HW240" s="125">
        <f t="shared" si="1720"/>
        <v>0</v>
      </c>
      <c r="HX240" s="125">
        <f t="shared" si="1720"/>
        <v>0</v>
      </c>
      <c r="HY240" s="125">
        <f t="shared" si="1720"/>
        <v>0</v>
      </c>
      <c r="HZ240" s="125">
        <f t="shared" si="1720"/>
        <v>0</v>
      </c>
      <c r="IA240" s="125">
        <f t="shared" si="1720"/>
        <v>0</v>
      </c>
      <c r="IB240" s="125">
        <f t="shared" si="1720"/>
        <v>0</v>
      </c>
      <c r="IC240" s="125">
        <f t="shared" si="1720"/>
        <v>0</v>
      </c>
      <c r="ID240" s="125">
        <f t="shared" si="1720"/>
        <v>0</v>
      </c>
      <c r="IE240" s="5">
        <f t="shared" si="1658"/>
        <v>67</v>
      </c>
      <c r="IF240" s="9"/>
      <c r="IG240" s="5">
        <f t="shared" si="1659"/>
        <v>1</v>
      </c>
      <c r="IH240" s="5" t="b">
        <f t="shared" si="1659"/>
        <v>0</v>
      </c>
      <c r="II240" s="19">
        <f t="shared" ca="1" si="1660"/>
        <v>0</v>
      </c>
      <c r="IJ240" s="5">
        <f t="shared" si="1659"/>
        <v>55</v>
      </c>
      <c r="IK240" s="5" cm="1">
        <f t="array" ref="IK240">INDEX(i.pi_yatf,$X240+1,IK$7)</f>
        <v>1</v>
      </c>
      <c r="IL240" s="19">
        <f t="shared" ca="1" si="1701"/>
        <v>0</v>
      </c>
      <c r="IM240" s="19">
        <f t="shared" ca="1" si="1701"/>
        <v>0</v>
      </c>
      <c r="IN240" s="19">
        <f t="shared" ca="1" si="1701"/>
        <v>0</v>
      </c>
      <c r="IO240" s="19">
        <f t="shared" ca="1" si="1701"/>
        <v>0</v>
      </c>
      <c r="IP240" s="19">
        <f t="shared" ca="1" si="1701"/>
        <v>0</v>
      </c>
      <c r="IQ240" s="19">
        <f t="shared" ca="1" si="1701"/>
        <v>0</v>
      </c>
      <c r="IR240" s="19">
        <f t="shared" ca="1" si="1701"/>
        <v>0</v>
      </c>
      <c r="IS240" s="19">
        <f t="shared" ca="1" si="1701"/>
        <v>0</v>
      </c>
      <c r="IT240" s="19">
        <f t="shared" ca="1" si="1701"/>
        <v>0</v>
      </c>
      <c r="IU240" s="19">
        <f t="shared" ca="1" si="1701"/>
        <v>0</v>
      </c>
      <c r="IV240" s="19">
        <f t="shared" ca="1" si="1701"/>
        <v>0</v>
      </c>
      <c r="IW240" s="19">
        <f t="shared" ca="1" si="1701"/>
        <v>0</v>
      </c>
      <c r="IX240" s="19">
        <f t="shared" ca="1" si="1701"/>
        <v>0</v>
      </c>
      <c r="IY240" s="19">
        <f t="shared" ca="1" si="1701"/>
        <v>0</v>
      </c>
      <c r="IZ240" s="19">
        <f t="shared" ca="1" si="1701"/>
        <v>0</v>
      </c>
      <c r="JA240" s="19">
        <f t="shared" ca="1" si="1701"/>
        <v>0</v>
      </c>
      <c r="JB240" s="19">
        <f t="shared" ca="1" si="1701"/>
        <v>0</v>
      </c>
      <c r="JC240" s="19">
        <f t="shared" ca="1" si="1701"/>
        <v>0</v>
      </c>
      <c r="JD240" s="19">
        <f t="shared" ca="1" si="1701"/>
        <v>0</v>
      </c>
      <c r="JE240" s="19">
        <f t="shared" ca="1" si="1701"/>
        <v>0</v>
      </c>
      <c r="JF240" s="19">
        <f t="shared" ca="1" si="1701"/>
        <v>0</v>
      </c>
      <c r="JG240" s="19">
        <f t="shared" ca="1" si="1701"/>
        <v>1</v>
      </c>
      <c r="JH240" s="19">
        <f t="shared" ca="1" si="1701"/>
        <v>0</v>
      </c>
      <c r="JI240" s="19">
        <f t="shared" ca="1" si="1701"/>
        <v>1</v>
      </c>
      <c r="JJ240" s="9"/>
      <c r="JK240" s="5" t="b">
        <f t="shared" ca="1" si="1662"/>
        <v>0</v>
      </c>
      <c r="JL240" s="477" t="b">
        <v>1</v>
      </c>
      <c r="JM240" s="477">
        <v>12</v>
      </c>
      <c r="JN240" s="5" t="b">
        <f t="shared" si="1663"/>
        <v>0</v>
      </c>
      <c r="JO240" s="5" t="b">
        <f t="shared" si="1663"/>
        <v>0</v>
      </c>
      <c r="JP240" s="5" t="b">
        <f t="shared" si="1663"/>
        <v>1</v>
      </c>
      <c r="JQ240" s="144">
        <f t="shared" si="1664"/>
        <v>1</v>
      </c>
      <c r="JR240" s="144">
        <f t="shared" si="1664"/>
        <v>1</v>
      </c>
      <c r="JS240" s="5" t="b">
        <f t="shared" si="1665"/>
        <v>0</v>
      </c>
      <c r="JT240" s="5" t="b">
        <f t="shared" si="1665"/>
        <v>1</v>
      </c>
      <c r="JU240" s="5" t="b">
        <f t="shared" si="1665"/>
        <v>1</v>
      </c>
      <c r="JV240" s="5" t="b">
        <f t="shared" si="1665"/>
        <v>0</v>
      </c>
      <c r="JW240" s="5">
        <f t="shared" si="1666"/>
        <v>1</v>
      </c>
      <c r="JX240" s="5">
        <f t="shared" si="1666"/>
        <v>0</v>
      </c>
      <c r="JY240" s="5" t="b">
        <f t="shared" si="1667"/>
        <v>0</v>
      </c>
      <c r="JZ240" s="5" t="str" cm="1">
        <f t="array" aca="1" ref="JZ240" ca="1">IF(OR(KA240:KH240&lt;&gt;"-"),TRUE,"-")</f>
        <v>-</v>
      </c>
      <c r="KA240" s="19" t="str">
        <f t="shared" ca="1" si="1668"/>
        <v>-</v>
      </c>
      <c r="KB240" s="19" t="str">
        <f t="shared" ca="1" si="1668"/>
        <v>-</v>
      </c>
      <c r="KC240" s="19" t="str">
        <f t="shared" ca="1" si="1668"/>
        <v>-</v>
      </c>
      <c r="KD240" s="19" t="str">
        <f t="shared" ca="1" si="1668"/>
        <v>-</v>
      </c>
      <c r="KE240" s="19" t="str">
        <f t="shared" ca="1" si="1668"/>
        <v>-</v>
      </c>
      <c r="KF240" s="19" t="str">
        <f t="shared" ca="1" si="1668"/>
        <v>-</v>
      </c>
      <c r="KG240" s="19" t="str">
        <f t="shared" ca="1" si="1668"/>
        <v>-</v>
      </c>
      <c r="KH240" s="19" t="str">
        <f t="shared" ca="1" si="1668"/>
        <v>-</v>
      </c>
      <c r="KI240" s="5" t="b">
        <f t="array" aca="1" ref="KI240" ca="1">IF(OR(KJ240:KP240&lt;&gt;"-"),TRUE,"-")</f>
        <v>1</v>
      </c>
      <c r="KJ240" s="19">
        <f t="shared" ref="KJ240:KS243" ca="1" si="1727">OFFSET(KJ$5,$B240,0)</f>
        <v>0</v>
      </c>
      <c r="KK240" s="19" t="str">
        <f t="shared" ca="1" si="1727"/>
        <v>-</v>
      </c>
      <c r="KL240" s="19">
        <f t="shared" ca="1" si="1727"/>
        <v>999999</v>
      </c>
      <c r="KM240" s="19">
        <f t="shared" ca="1" si="1727"/>
        <v>999999</v>
      </c>
      <c r="KN240" s="19">
        <f t="shared" ca="1" si="1727"/>
        <v>999999</v>
      </c>
      <c r="KO240" s="19">
        <f t="shared" ca="1" si="1727"/>
        <v>999999</v>
      </c>
      <c r="KP240" s="19">
        <f t="shared" ca="1" si="1727"/>
        <v>999999</v>
      </c>
      <c r="KQ240" s="19" t="str">
        <f t="shared" ca="1" si="1727"/>
        <v>-</v>
      </c>
      <c r="KR240" s="19" t="str">
        <f ca="1">OFFSET(KR$5,$B240,0)</f>
        <v>-</v>
      </c>
      <c r="KS240" s="19" t="str">
        <f ca="1">OFFSET(KS$5,$B240,0)</f>
        <v>-</v>
      </c>
      <c r="KT240" s="19" t="b">
        <f t="shared" ca="1" si="1670"/>
        <v>1</v>
      </c>
      <c r="KU240" s="19">
        <f t="shared" ca="1" si="1670"/>
        <v>0</v>
      </c>
      <c r="KV240" s="5" t="str">
        <f t="shared" si="1671"/>
        <v>-</v>
      </c>
      <c r="KW240" s="5" t="str">
        <f t="shared" si="1671"/>
        <v>-</v>
      </c>
      <c r="KX240" s="5" t="str">
        <f t="shared" si="1671"/>
        <v>-</v>
      </c>
      <c r="KY240" s="5" t="str">
        <f t="shared" si="1671"/>
        <v>-</v>
      </c>
      <c r="KZ240" s="19" t="str">
        <f t="shared" ca="1" si="1672"/>
        <v>-</v>
      </c>
      <c r="LA240" s="19" t="str">
        <f t="shared" ca="1" si="1672"/>
        <v>-</v>
      </c>
      <c r="LB240" s="19" t="str">
        <f t="shared" ca="1" si="1672"/>
        <v>-</v>
      </c>
      <c r="LC240" s="19" t="str">
        <f t="shared" ca="1" si="1672"/>
        <v>-</v>
      </c>
      <c r="LD240" s="19" t="str">
        <f t="shared" ca="1" si="1672"/>
        <v>-</v>
      </c>
      <c r="LE240" s="19" t="str">
        <f t="shared" ca="1" si="1672"/>
        <v>-</v>
      </c>
      <c r="LF240" s="19" t="str">
        <f t="shared" ca="1" si="1672"/>
        <v>-</v>
      </c>
      <c r="LG240" s="5" t="str">
        <f t="shared" si="1673"/>
        <v>-</v>
      </c>
      <c r="LH240" s="5">
        <f t="shared" si="1673"/>
        <v>500</v>
      </c>
      <c r="LI240" s="5">
        <f t="shared" si="1673"/>
        <v>500</v>
      </c>
      <c r="LJ240" s="5" t="str">
        <f t="shared" si="1673"/>
        <v>-</v>
      </c>
      <c r="LK240" s="5" t="str" cm="1">
        <f t="array" ref="LK240">INDEX(i.meatgrid,$Q240,LK$7)</f>
        <v>-</v>
      </c>
      <c r="LL240" s="5" t="str">
        <f t="shared" si="1673"/>
        <v>-</v>
      </c>
      <c r="LM240" s="5">
        <f t="shared" si="1674"/>
        <v>1</v>
      </c>
      <c r="LN240" s="9"/>
      <c r="LO240" s="19">
        <f t="shared" ca="1" si="1672"/>
        <v>70</v>
      </c>
      <c r="LP240" s="19">
        <f t="shared" ca="1" si="1675"/>
        <v>50</v>
      </c>
      <c r="LQ240" s="19">
        <f t="shared" ca="1" si="1675"/>
        <v>80</v>
      </c>
      <c r="LR240" s="19">
        <f t="shared" ca="1" si="1675"/>
        <v>50</v>
      </c>
      <c r="LS240" s="5" t="b" cm="1">
        <f t="array" ref="LS240">INDEX(i.meatgrid,$Q240,LS$7)</f>
        <v>1</v>
      </c>
      <c r="LT240" s="5" t="b" cm="1">
        <f t="array" ref="LT240">INDEX(i.meatgrid,$Q240,LT$7)</f>
        <v>0</v>
      </c>
      <c r="LU240" s="5" t="str" cm="1">
        <f t="array" ref="LU240">INDEX(i.meatgrid,$Q240,LU$7)</f>
        <v>-</v>
      </c>
      <c r="LV240" s="5" t="str" cm="1">
        <f t="array" ref="LV240">INDEX(i.meatgrid,$Q240,LV$7)</f>
        <v>-</v>
      </c>
      <c r="LW240" s="5">
        <f t="shared" si="1676"/>
        <v>1</v>
      </c>
      <c r="LX240" s="5">
        <f t="shared" si="1677"/>
        <v>1</v>
      </c>
      <c r="LY240" s="5" cm="1">
        <f t="array" ref="LY240">INDEX(i.meatgrid,$Q240,LY$7)</f>
        <v>0</v>
      </c>
      <c r="LZ240" s="5" cm="1">
        <f t="array" ref="LZ240">INDEX(i.meatgrid,$Q240,LZ$7)</f>
        <v>0</v>
      </c>
      <c r="MA240" s="5" cm="1">
        <f t="array" ref="MA240">INDEX(i.meatgrid,$Q240,MA$7)</f>
        <v>0</v>
      </c>
      <c r="MB240" s="5" cm="1">
        <f t="array" ref="MB240">INDEX(i.meatgrid,$Q240,MB$7)</f>
        <v>0</v>
      </c>
      <c r="MC240" s="5" cm="1">
        <f t="array" ref="MC240">INDEX(i.meatgrid,$Q240,MC$7)</f>
        <v>0</v>
      </c>
      <c r="MD240" s="5" cm="1">
        <f t="array" ref="MD240">INDEX(i.meatgrid,$Q240,MD$7)</f>
        <v>1</v>
      </c>
      <c r="ME240" s="5" cm="1">
        <f t="array" ref="ME240">INDEX(i.meatgrid,$Q240,ME$7)</f>
        <v>1</v>
      </c>
      <c r="MF240" s="5" cm="1">
        <f t="array" ref="MF240">INDEX(i.meatgrid,$Q240,MF$7)</f>
        <v>1</v>
      </c>
      <c r="MG240" s="5">
        <f t="shared" si="1678"/>
        <v>1</v>
      </c>
      <c r="MH240" s="9"/>
      <c r="MI240" s="19" t="b">
        <f t="shared" ca="1" si="1721"/>
        <v>0</v>
      </c>
      <c r="MJ240" s="19" t="b">
        <f t="shared" ca="1" si="1721"/>
        <v>0</v>
      </c>
      <c r="MK240" s="19">
        <f t="shared" ca="1" si="1721"/>
        <v>1</v>
      </c>
      <c r="ML240" s="19">
        <f t="shared" ca="1" si="1721"/>
        <v>0.75</v>
      </c>
      <c r="MM240" s="19">
        <f t="shared" ca="1" si="1721"/>
        <v>0.75</v>
      </c>
      <c r="MN240" s="19">
        <f t="shared" ca="1" si="1721"/>
        <v>0.8</v>
      </c>
      <c r="MO240" s="19">
        <f t="shared" ca="1" si="1721"/>
        <v>0.82499999999999996</v>
      </c>
      <c r="MP240" s="19">
        <f t="shared" ca="1" si="1721"/>
        <v>0.875</v>
      </c>
      <c r="MQ240" s="19">
        <f t="shared" ca="1" si="1721"/>
        <v>0.9</v>
      </c>
      <c r="MR240" s="19">
        <f t="shared" ca="1" si="1721"/>
        <v>1</v>
      </c>
      <c r="MS240" s="19">
        <f t="shared" ca="1" si="1721"/>
        <v>0.875</v>
      </c>
      <c r="MT240" s="19" t="b">
        <f t="shared" ca="1" si="1721"/>
        <v>1</v>
      </c>
      <c r="MU240" s="19">
        <f t="shared" ca="1" si="1721"/>
        <v>74.989999999999995</v>
      </c>
      <c r="MV240" s="19" t="str">
        <f t="shared" ca="1" si="1721"/>
        <v>-</v>
      </c>
      <c r="MW240" s="19" t="str">
        <f t="shared" ca="1" si="1721"/>
        <v>-</v>
      </c>
      <c r="MX240" s="19" t="str">
        <f t="shared" ca="1" si="1721"/>
        <v>-</v>
      </c>
      <c r="MY240" s="19" t="str">
        <f t="shared" ca="1" si="1694"/>
        <v>-</v>
      </c>
      <c r="MZ240" s="19" t="str">
        <f t="shared" ca="1" si="1694"/>
        <v>-</v>
      </c>
      <c r="NA240" s="19" t="str">
        <f t="shared" ca="1" si="1694"/>
        <v>-</v>
      </c>
      <c r="NB240" s="19" t="str">
        <f t="shared" ca="1" si="1694"/>
        <v>-</v>
      </c>
      <c r="NC240" s="19">
        <f t="shared" ca="1" si="1694"/>
        <v>36.99</v>
      </c>
      <c r="ND240" s="19">
        <f t="shared" ca="1" si="1694"/>
        <v>36.99</v>
      </c>
      <c r="NE240" s="19" t="str">
        <f t="shared" ca="1" si="1694"/>
        <v>-</v>
      </c>
      <c r="NF240" s="19" t="str">
        <f t="shared" ca="1" si="1694"/>
        <v>-</v>
      </c>
      <c r="NG240" s="19" t="str">
        <f t="shared" ca="1" si="1694"/>
        <v>-</v>
      </c>
      <c r="NH240" s="19" t="str">
        <f t="shared" ca="1" si="1694"/>
        <v>-</v>
      </c>
      <c r="NI240" s="19" t="str">
        <f t="shared" ca="1" si="1694"/>
        <v>-</v>
      </c>
      <c r="NJ240" s="19">
        <f t="shared" ca="1" si="1694"/>
        <v>49.99</v>
      </c>
      <c r="NK240" s="19">
        <f t="shared" ca="1" si="1694"/>
        <v>49.99</v>
      </c>
      <c r="NL240" s="19">
        <f t="shared" ca="1" si="1694"/>
        <v>49.99</v>
      </c>
      <c r="NM240" s="19">
        <f t="shared" ca="1" si="1694"/>
        <v>49.99</v>
      </c>
      <c r="NN240" s="19">
        <f t="shared" ca="1" si="1694"/>
        <v>49.99</v>
      </c>
      <c r="NO240" s="19">
        <f t="shared" ca="1" si="1691"/>
        <v>49.99</v>
      </c>
      <c r="NP240" s="19">
        <f t="shared" ca="1" si="1691"/>
        <v>49.99</v>
      </c>
      <c r="NQ240" s="19">
        <f t="shared" ca="1" si="1691"/>
        <v>49.99</v>
      </c>
      <c r="NR240" s="19">
        <f t="shared" ca="1" si="1692"/>
        <v>412.99</v>
      </c>
      <c r="NS240" s="19">
        <f t="shared" ca="1" si="1692"/>
        <v>412.99</v>
      </c>
      <c r="NT240" s="19" t="str">
        <f t="shared" ca="1" si="1692"/>
        <v>-</v>
      </c>
      <c r="NU240" s="19" t="str">
        <f t="shared" ca="1" si="1692"/>
        <v>-</v>
      </c>
      <c r="NV240" s="19" t="str">
        <f t="shared" ca="1" si="1692"/>
        <v>-</v>
      </c>
      <c r="NW240" s="19" t="str">
        <f t="shared" ca="1" si="1692"/>
        <v>-</v>
      </c>
      <c r="NX240" s="19" t="str">
        <f t="shared" ca="1" si="1692"/>
        <v>-</v>
      </c>
      <c r="NY240" s="19">
        <f t="shared" ca="1" si="1692"/>
        <v>6.8900000000000006</v>
      </c>
      <c r="NZ240" s="19">
        <f t="shared" ca="1" si="1692"/>
        <v>6.8900000000000006</v>
      </c>
      <c r="OA240" s="19">
        <f t="shared" ca="1" si="1692"/>
        <v>6.8900000000000006</v>
      </c>
      <c r="OB240" s="19">
        <f t="shared" ca="1" si="1692"/>
        <v>6.8900000000000006</v>
      </c>
      <c r="OC240" s="19">
        <f t="shared" ca="1" si="1692"/>
        <v>6.8900000000000006</v>
      </c>
      <c r="OD240" s="19">
        <f t="shared" ca="1" si="1692"/>
        <v>6.8900000000000006</v>
      </c>
      <c r="OE240" s="19">
        <f t="shared" ca="1" si="1692"/>
        <v>6.8900000000000006</v>
      </c>
      <c r="OF240" s="19">
        <f t="shared" ca="1" si="1692"/>
        <v>6.8900000000000006</v>
      </c>
      <c r="OG240" s="19">
        <f t="shared" ca="1" si="1692"/>
        <v>346.99</v>
      </c>
      <c r="OH240" s="19">
        <f t="shared" ca="1" si="1693"/>
        <v>346.99</v>
      </c>
      <c r="OI240" s="19" t="str">
        <f t="shared" ca="1" si="1693"/>
        <v>-</v>
      </c>
      <c r="OJ240" s="19" t="str">
        <f t="shared" ca="1" si="1693"/>
        <v>-</v>
      </c>
      <c r="OK240" s="19" t="str">
        <f t="shared" ca="1" si="1693"/>
        <v>-</v>
      </c>
      <c r="OL240" s="19" t="str">
        <f t="shared" ca="1" si="1693"/>
        <v>-</v>
      </c>
      <c r="OM240" s="19" t="str">
        <f t="shared" ca="1" si="1693"/>
        <v>-</v>
      </c>
      <c r="ON240" s="19">
        <f t="shared" ca="1" si="1693"/>
        <v>0</v>
      </c>
      <c r="OO240" s="24">
        <v>0</v>
      </c>
    </row>
    <row r="241" spans="1:405" outlineLevel="1">
      <c r="A241" s="21">
        <f t="shared" si="158"/>
        <v>236</v>
      </c>
      <c r="B241" s="21">
        <f t="shared" ref="B241:B243" si="1728">$A$24</f>
        <v>19</v>
      </c>
      <c r="C241">
        <v>112</v>
      </c>
      <c r="D241" s="144" t="str">
        <f t="shared" ca="1" si="1626"/>
        <v>GSM</v>
      </c>
      <c r="E241" t="b">
        <v>0</v>
      </c>
      <c r="F241" t="b">
        <v>0</v>
      </c>
      <c r="G241" t="b">
        <f t="shared" ref="G241:G243" si="1729">E241</f>
        <v>0</v>
      </c>
      <c r="H241" s="237">
        <f t="shared" ref="H241:Q243" ca="1" si="1730">OFFSET(H241,-1,0)</f>
        <v>2</v>
      </c>
      <c r="I241" s="237">
        <f t="shared" ca="1" si="1730"/>
        <v>1</v>
      </c>
      <c r="J241" s="237" t="str">
        <f t="shared" ca="1" si="1730"/>
        <v/>
      </c>
      <c r="K241" s="237">
        <f t="shared" ca="1" si="1730"/>
        <v>2</v>
      </c>
      <c r="L241" s="237">
        <f t="shared" ca="1" si="1730"/>
        <v>2</v>
      </c>
      <c r="M241" s="237">
        <f t="shared" ca="1" si="1730"/>
        <v>2</v>
      </c>
      <c r="N241" s="237">
        <f t="shared" ca="1" si="1730"/>
        <v>3</v>
      </c>
      <c r="O241" s="237">
        <f t="shared" ca="1" si="1730"/>
        <v>1</v>
      </c>
      <c r="P241" s="237">
        <f t="shared" ca="1" si="1730"/>
        <v>1</v>
      </c>
      <c r="Q241" s="237">
        <f t="shared" ca="1" si="1730"/>
        <v>6</v>
      </c>
      <c r="R241" s="29">
        <v>1</v>
      </c>
      <c r="S241" s="29">
        <v>1</v>
      </c>
      <c r="T241" s="29">
        <v>1</v>
      </c>
      <c r="U241" s="218"/>
      <c r="V241" s="218"/>
      <c r="W241" s="182">
        <f t="array" ref="W241">MAX(W$22,MOD(W235+1*AND(R241:$V241=R$22:$V$22),W$23+1))</f>
        <v>0</v>
      </c>
      <c r="X241" s="218"/>
      <c r="Y241" s="218"/>
      <c r="Z241" s="218"/>
      <c r="AA241" s="218"/>
      <c r="AB241" s="218"/>
      <c r="AC241" s="218"/>
      <c r="AD241" s="218"/>
      <c r="AE241" s="218"/>
      <c r="AF241" s="144">
        <f ca="1">INDEX(CHOOSE($N241,DataAutumn!i.AdultDrys,DataWinter!i.AdultDrys,DataSpring!i.AdultDrys),1,$M241)</f>
        <v>3</v>
      </c>
      <c r="AG241" s="5">
        <f t="shared" ca="1" si="1627"/>
        <v>2</v>
      </c>
      <c r="AH241" s="5">
        <f t="shared" ca="1" si="1627"/>
        <v>0</v>
      </c>
      <c r="AI241" s="5">
        <f t="shared" ca="1" si="1628"/>
        <v>1</v>
      </c>
      <c r="AJ241" s="218"/>
      <c r="AK241" s="218"/>
      <c r="AL241" s="366" t="str">
        <f ca="1">TEXT(LEFT(OFFSET(AL241,-1,0),5)+1,"00000")&amp;MID(OFFSET(AL241,-1,0),6,FIND(" ",OFFSET(AL241,-1,0),7)-5)
&amp; $D241           &amp; " Day"&amp;INDEX(i.DOY,$N241,1)              &amp; IF($IG241=0," FWM","")&amp;IF($IG241=1," MWM","")&amp;IF($IG241=5," Mat","")&amp;IF($IH241=TRUE,"&amp;BBT","    ")
&amp;INDEX(DataMaster!$B$98:$B$104,$Q241,0)    &amp;IF(JL241," SR"&amp;JM241,"")&amp; " WP"&amp;TEXT($LW241*100,"000p")           &amp; " MP"&amp;TEXT($LX241*100,"000p")           &amp; " GP"&amp;TEXT($MG241*100,"000p")
&amp; " (F"&amp;3+COUNTIF($CV241:$CY241,TRUE)&amp;3&amp;"N"&amp;$DM241&amp;$DN241&amp;")"</f>
        <v>00022 DSP_export_lw GSM Day204 MWM    Mutton WP100p MP100p GP100p (F33N11)</v>
      </c>
      <c r="AM241" s="9" t="str">
        <f ca="1">IF(COUNTIF(AL$5:AL241,AL241)=1,"-","Dup")</f>
        <v>-</v>
      </c>
      <c r="AN241" s="9"/>
      <c r="AO241" s="12" t="b">
        <v>1</v>
      </c>
      <c r="AP241" s="12" t="b">
        <v>1</v>
      </c>
      <c r="AQ241" s="12" t="b">
        <v>1</v>
      </c>
      <c r="AR241" s="12" t="b">
        <v>1</v>
      </c>
      <c r="AS241" s="12" t="b">
        <v>1</v>
      </c>
      <c r="AT241" s="12" t="b">
        <v>1</v>
      </c>
      <c r="AU241" s="12" t="b">
        <v>1</v>
      </c>
      <c r="AV241" s="12" t="b">
        <v>1</v>
      </c>
      <c r="AW241" s="9"/>
      <c r="AX241" s="5" t="b">
        <f t="shared" ca="1" si="1629"/>
        <v>0</v>
      </c>
      <c r="AY241" s="5" t="str">
        <f t="shared" ca="1" si="1629"/>
        <v>-</v>
      </c>
      <c r="AZ241" s="5" t="b">
        <f t="shared" ca="1" si="1629"/>
        <v>0</v>
      </c>
      <c r="BA241" s="5" t="b">
        <f t="shared" ca="1" si="1629"/>
        <v>1</v>
      </c>
      <c r="BB241" s="5" t="b">
        <f t="shared" ca="1" si="1629"/>
        <v>1</v>
      </c>
      <c r="BC241" s="144">
        <f t="shared" ca="1" si="1629"/>
        <v>0</v>
      </c>
      <c r="BD241" s="19" t="b">
        <f t="shared" ca="1" si="1630"/>
        <v>1</v>
      </c>
      <c r="BE241" s="9"/>
      <c r="BF241" s="5" t="str">
        <f t="shared" ca="1" si="1631"/>
        <v>-</v>
      </c>
      <c r="BG241" s="19" t="str">
        <f t="shared" ca="1" si="1632"/>
        <v>-</v>
      </c>
      <c r="BH241" s="19" t="str">
        <f t="shared" ca="1" si="1632"/>
        <v>-</v>
      </c>
      <c r="BI241" s="19" t="str">
        <f t="shared" ca="1" si="1632"/>
        <v>-</v>
      </c>
      <c r="BJ241" s="5" t="str">
        <f t="shared" ca="1" si="1633"/>
        <v>-</v>
      </c>
      <c r="BK241" s="19" t="str">
        <f t="shared" ca="1" si="1634"/>
        <v>-</v>
      </c>
      <c r="BL241" s="5" t="str">
        <f t="shared" ca="1" si="1635"/>
        <v>-</v>
      </c>
      <c r="BM241" s="19" t="str">
        <f t="shared" ca="1" si="1636"/>
        <v>-</v>
      </c>
      <c r="BN241" s="19" t="str">
        <f t="shared" ca="1" si="1636"/>
        <v>-</v>
      </c>
      <c r="BO241" s="19" t="str">
        <f t="shared" ca="1" si="1636"/>
        <v>-</v>
      </c>
      <c r="BP241" s="5" t="str">
        <f t="shared" ca="1" si="1637"/>
        <v>-</v>
      </c>
      <c r="BQ241" s="9"/>
      <c r="BR241" s="5" t="b">
        <f t="shared" ca="1" si="1638"/>
        <v>0</v>
      </c>
      <c r="BS241" s="5" t="str">
        <f t="shared" ca="1" si="1639"/>
        <v>-</v>
      </c>
      <c r="BT241" s="5" t="str">
        <f t="shared" ca="1" si="1640"/>
        <v>-</v>
      </c>
      <c r="BU241" s="5" t="str">
        <f t="shared" ca="1" si="1640"/>
        <v>-</v>
      </c>
      <c r="BV241" s="5" t="str">
        <f t="shared" ca="1" si="1640"/>
        <v>-</v>
      </c>
      <c r="BW241" s="5" t="str">
        <f t="shared" ca="1" si="1640"/>
        <v>-</v>
      </c>
      <c r="BX241" s="5" t="str">
        <f t="shared" ca="1" si="1640"/>
        <v>-</v>
      </c>
      <c r="BY241" s="5" t="str">
        <f t="shared" ca="1" si="1640"/>
        <v>-</v>
      </c>
      <c r="BZ241" s="5" t="str">
        <f t="shared" ca="1" si="1640"/>
        <v>-</v>
      </c>
      <c r="CA241" s="5" t="str">
        <f t="shared" ca="1" si="1640"/>
        <v>-</v>
      </c>
      <c r="CB241" s="9"/>
      <c r="CC241" s="237" t="b">
        <f t="shared" ref="CC241:CE243" ca="1" si="1731">OFFSET(CC241,-1,0)</f>
        <v>1</v>
      </c>
      <c r="CD241" s="237" t="b">
        <f t="shared" ca="1" si="1731"/>
        <v>1</v>
      </c>
      <c r="CE241" s="237" t="b">
        <f t="shared" ca="1" si="1731"/>
        <v>1</v>
      </c>
      <c r="CF241" s="12">
        <v>2232105</v>
      </c>
      <c r="CG241" s="144" t="b">
        <f t="shared" ref="CG241:CG243" ca="1" si="1732">NOT(CE241)</f>
        <v>0</v>
      </c>
      <c r="CH241" s="12" t="s">
        <v>34</v>
      </c>
      <c r="CI241" s="19" t="str">
        <f t="shared" ca="1" si="1641"/>
        <v>-</v>
      </c>
      <c r="CJ241" s="19" t="str">
        <f t="shared" ca="1" si="1641"/>
        <v>-</v>
      </c>
      <c r="CK241" s="19" t="str">
        <f t="shared" ca="1" si="1641"/>
        <v>-</v>
      </c>
      <c r="CL241" s="19">
        <f t="shared" ca="1" si="1641"/>
        <v>1</v>
      </c>
      <c r="CM241" s="19">
        <f t="shared" ca="1" si="1641"/>
        <v>1</v>
      </c>
      <c r="CN241" s="9"/>
      <c r="CO241" s="444">
        <f t="shared" ca="1" si="1642"/>
        <v>652</v>
      </c>
      <c r="CP241" s="444">
        <f t="shared" ca="1" si="1642"/>
        <v>686</v>
      </c>
      <c r="CQ241" s="444">
        <f t="shared" ca="1" si="1642"/>
        <v>721</v>
      </c>
      <c r="CR241" s="152">
        <f t="shared" ca="1" si="1643"/>
        <v>378</v>
      </c>
      <c r="CS241" s="152">
        <f t="shared" ca="1" si="1643"/>
        <v>413</v>
      </c>
      <c r="CT241" s="152">
        <f t="shared" ca="1" si="1643"/>
        <v>448</v>
      </c>
      <c r="CU241" s="19" t="str">
        <f t="shared" ca="1" si="1714"/>
        <v>-</v>
      </c>
      <c r="CV241" s="19" t="str">
        <f t="shared" ca="1" si="1714"/>
        <v>-</v>
      </c>
      <c r="CW241" s="19" t="str">
        <f t="shared" ca="1" si="1714"/>
        <v>-</v>
      </c>
      <c r="CX241" s="19" t="str">
        <f t="shared" ca="1" si="1714"/>
        <v>-</v>
      </c>
      <c r="CY241" s="19" t="str">
        <f t="shared" ca="1" si="1714"/>
        <v>-</v>
      </c>
      <c r="CZ241" s="19" t="b">
        <f t="shared" ca="1" si="1714"/>
        <v>1</v>
      </c>
      <c r="DA241" s="19">
        <f t="shared" ca="1" si="1714"/>
        <v>0</v>
      </c>
      <c r="DB241" s="19">
        <f t="shared" ca="1" si="1714"/>
        <v>0</v>
      </c>
      <c r="DC241" s="19">
        <f t="shared" ca="1" si="1714"/>
        <v>0</v>
      </c>
      <c r="DD241" s="19">
        <f t="shared" ca="1" si="1714"/>
        <v>0</v>
      </c>
      <c r="DE241" s="19">
        <f t="shared" ca="1" si="1714"/>
        <v>0</v>
      </c>
      <c r="DF241" s="19">
        <f t="shared" ca="1" si="1714"/>
        <v>0</v>
      </c>
      <c r="DG241" s="19">
        <f t="shared" ca="1" si="1714"/>
        <v>0</v>
      </c>
      <c r="DH241" s="19">
        <f t="shared" ca="1" si="1714"/>
        <v>0</v>
      </c>
      <c r="DI241" s="19">
        <f t="shared" ca="1" si="1714"/>
        <v>0</v>
      </c>
      <c r="DJ241" s="19">
        <f t="shared" ca="1" si="1714"/>
        <v>0</v>
      </c>
      <c r="DK241" s="19">
        <f t="shared" ca="1" si="1708"/>
        <v>0</v>
      </c>
      <c r="DL241" s="19">
        <f t="shared" ca="1" si="1708"/>
        <v>0</v>
      </c>
      <c r="DM241" s="19">
        <f t="shared" ca="1" si="1708"/>
        <v>1</v>
      </c>
      <c r="DN241" s="19">
        <f t="shared" ca="1" si="1708"/>
        <v>1</v>
      </c>
      <c r="DO241" s="19">
        <f t="shared" ca="1" si="1708"/>
        <v>0</v>
      </c>
      <c r="DP241" s="19" t="str">
        <f t="shared" ca="1" si="1708"/>
        <v>-</v>
      </c>
      <c r="DQ241" s="19" t="str">
        <f t="shared" ca="1" si="1708"/>
        <v>-</v>
      </c>
      <c r="DR241" s="19" t="str">
        <f t="shared" ca="1" si="1708"/>
        <v>-</v>
      </c>
      <c r="DS241" s="19" t="str">
        <f t="shared" ca="1" si="1708"/>
        <v>-</v>
      </c>
      <c r="DT241" s="19" t="str">
        <f t="shared" ca="1" si="1708"/>
        <v>-</v>
      </c>
      <c r="DU241" s="19">
        <f t="shared" ca="1" si="1708"/>
        <v>0</v>
      </c>
      <c r="DV241" s="19" t="str">
        <f t="shared" ca="1" si="1708"/>
        <v>-</v>
      </c>
      <c r="DW241" s="19" t="str">
        <f t="shared" ca="1" si="1708"/>
        <v>-</v>
      </c>
      <c r="DX241" s="19" t="str">
        <f t="shared" ca="1" si="1708"/>
        <v>-</v>
      </c>
      <c r="DY241" s="19" t="str">
        <f t="shared" ca="1" si="1708"/>
        <v>-</v>
      </c>
      <c r="DZ241" s="19" t="str">
        <f t="shared" ca="1" si="1708"/>
        <v>-</v>
      </c>
      <c r="EA241" s="19" t="str">
        <f t="shared" ca="1" si="1708"/>
        <v>-</v>
      </c>
      <c r="EB241" s="19" t="str">
        <f t="shared" ca="1" si="1708"/>
        <v>-</v>
      </c>
      <c r="EC241" s="19" t="str">
        <f t="shared" ca="1" si="1708"/>
        <v>-</v>
      </c>
      <c r="ED241" s="19">
        <f t="shared" ca="1" si="1708"/>
        <v>0</v>
      </c>
      <c r="EE241" s="444">
        <f t="shared" ca="1" si="1646"/>
        <v>0</v>
      </c>
      <c r="EF241" s="444">
        <f t="shared" ca="1" si="1646"/>
        <v>0</v>
      </c>
      <c r="EG241" s="124">
        <f t="shared" ca="1" si="1715"/>
        <v>0</v>
      </c>
      <c r="EH241" s="124">
        <f t="shared" ca="1" si="1715"/>
        <v>0</v>
      </c>
      <c r="EI241" s="124">
        <f t="shared" ca="1" si="1715"/>
        <v>0</v>
      </c>
      <c r="EJ241" s="124">
        <f t="shared" ca="1" si="1715"/>
        <v>0</v>
      </c>
      <c r="EK241" s="124">
        <f t="shared" ca="1" si="1715"/>
        <v>0</v>
      </c>
      <c r="EL241" s="124">
        <f t="shared" ca="1" si="1715"/>
        <v>0</v>
      </c>
      <c r="EM241" s="124">
        <f t="shared" ca="1" si="1715"/>
        <v>0</v>
      </c>
      <c r="EN241" s="124">
        <f t="shared" ca="1" si="1715"/>
        <v>0</v>
      </c>
      <c r="EO241" s="124">
        <f t="shared" ca="1" si="1715"/>
        <v>0</v>
      </c>
      <c r="EP241" s="124">
        <f t="shared" ca="1" si="1715"/>
        <v>0</v>
      </c>
      <c r="EQ241" s="124">
        <f t="shared" ca="1" si="1715"/>
        <v>0</v>
      </c>
      <c r="ER241" s="124">
        <f t="shared" ca="1" si="1715"/>
        <v>0</v>
      </c>
      <c r="ES241" s="124">
        <f t="shared" ca="1" si="1715"/>
        <v>0</v>
      </c>
      <c r="ET241" s="124">
        <f t="shared" ca="1" si="1715"/>
        <v>0</v>
      </c>
      <c r="EU241" s="124">
        <f t="shared" ca="1" si="1715"/>
        <v>0</v>
      </c>
      <c r="EV241" s="124">
        <f t="shared" ca="1" si="1715"/>
        <v>0</v>
      </c>
      <c r="EW241" s="124">
        <f t="shared" ca="1" si="1648"/>
        <v>0</v>
      </c>
      <c r="EX241" s="124">
        <f t="shared" ca="1" si="1648"/>
        <v>0</v>
      </c>
      <c r="EY241" s="554">
        <f t="shared" ca="1" si="1716"/>
        <v>0</v>
      </c>
      <c r="EZ241" s="554">
        <f t="shared" ca="1" si="1716"/>
        <v>0</v>
      </c>
      <c r="FA241" s="554">
        <f t="shared" ca="1" si="1716"/>
        <v>0</v>
      </c>
      <c r="FB241" s="125">
        <f t="shared" ca="1" si="1716"/>
        <v>0</v>
      </c>
      <c r="FC241" s="125">
        <f t="shared" ca="1" si="1716"/>
        <v>0</v>
      </c>
      <c r="FD241" s="125">
        <f t="shared" ca="1" si="1716"/>
        <v>0</v>
      </c>
      <c r="FE241" s="125">
        <f t="shared" ca="1" si="1716"/>
        <v>0</v>
      </c>
      <c r="FF241" s="125">
        <f t="shared" ca="1" si="1716"/>
        <v>0</v>
      </c>
      <c r="FG241" s="125">
        <f t="shared" ca="1" si="1716"/>
        <v>0</v>
      </c>
      <c r="FH241" s="125">
        <f t="shared" ca="1" si="1716"/>
        <v>0</v>
      </c>
      <c r="FI241" s="125">
        <f t="shared" ca="1" si="1716"/>
        <v>0</v>
      </c>
      <c r="FJ241" s="125">
        <f t="shared" ca="1" si="1716"/>
        <v>0</v>
      </c>
      <c r="FK241" s="125">
        <f t="shared" ca="1" si="1716"/>
        <v>0</v>
      </c>
      <c r="FL241" s="125">
        <f t="shared" ca="1" si="1716"/>
        <v>0</v>
      </c>
      <c r="FM241" s="125">
        <f t="shared" ca="1" si="1716"/>
        <v>0</v>
      </c>
      <c r="FN241" s="125">
        <f t="shared" ca="1" si="1716"/>
        <v>0</v>
      </c>
      <c r="FO241" s="124">
        <f t="shared" ca="1" si="1717"/>
        <v>0</v>
      </c>
      <c r="FP241" s="124">
        <f t="shared" ca="1" si="1717"/>
        <v>0</v>
      </c>
      <c r="FQ241" s="124">
        <f t="shared" ca="1" si="1717"/>
        <v>0</v>
      </c>
      <c r="FR241" s="124">
        <f t="shared" ca="1" si="1717"/>
        <v>0</v>
      </c>
      <c r="FS241" s="124">
        <f t="shared" ca="1" si="1717"/>
        <v>0</v>
      </c>
      <c r="FT241" s="124">
        <f t="shared" ca="1" si="1717"/>
        <v>0</v>
      </c>
      <c r="FU241" s="124">
        <f t="shared" ca="1" si="1717"/>
        <v>0</v>
      </c>
      <c r="FV241" s="124">
        <f t="shared" ca="1" si="1717"/>
        <v>0</v>
      </c>
      <c r="FW241" s="124">
        <f t="shared" ca="1" si="1717"/>
        <v>0</v>
      </c>
      <c r="FX241" s="124">
        <f t="shared" ca="1" si="1717"/>
        <v>0</v>
      </c>
      <c r="FY241" s="124">
        <f t="shared" ca="1" si="1717"/>
        <v>0</v>
      </c>
      <c r="FZ241" s="124">
        <f t="shared" ca="1" si="1717"/>
        <v>0</v>
      </c>
      <c r="GA241" s="124">
        <f t="shared" ca="1" si="1717"/>
        <v>0</v>
      </c>
      <c r="GB241" s="124">
        <f t="shared" ca="1" si="1717"/>
        <v>0</v>
      </c>
      <c r="GC241" s="124">
        <f t="shared" ca="1" si="1717"/>
        <v>0</v>
      </c>
      <c r="GD241" s="124">
        <f t="shared" ca="1" si="1717"/>
        <v>0</v>
      </c>
      <c r="GE241" s="124">
        <f t="shared" ca="1" si="1651"/>
        <v>0</v>
      </c>
      <c r="GF241" s="124">
        <f t="shared" ca="1" si="1651"/>
        <v>0</v>
      </c>
      <c r="GG241" s="554">
        <f t="shared" ca="1" si="1652"/>
        <v>0</v>
      </c>
      <c r="GH241" s="554">
        <f t="shared" ca="1" si="1652"/>
        <v>0</v>
      </c>
      <c r="GI241" s="554">
        <f t="shared" ca="1" si="1652"/>
        <v>0</v>
      </c>
      <c r="GJ241" s="125">
        <f t="shared" ca="1" si="1718"/>
        <v>0</v>
      </c>
      <c r="GK241" s="125">
        <f t="shared" ca="1" si="1718"/>
        <v>0</v>
      </c>
      <c r="GL241" s="125">
        <f t="shared" ca="1" si="1718"/>
        <v>0</v>
      </c>
      <c r="GM241" s="125">
        <f t="shared" ca="1" si="1718"/>
        <v>0</v>
      </c>
      <c r="GN241" s="125">
        <f t="shared" ca="1" si="1718"/>
        <v>0</v>
      </c>
      <c r="GO241" s="125">
        <f t="shared" ca="1" si="1718"/>
        <v>0</v>
      </c>
      <c r="GP241" s="125">
        <f t="shared" ca="1" si="1718"/>
        <v>0</v>
      </c>
      <c r="GQ241" s="125">
        <f t="shared" ca="1" si="1718"/>
        <v>0</v>
      </c>
      <c r="GR241" s="125">
        <f t="shared" ca="1" si="1718"/>
        <v>0</v>
      </c>
      <c r="GS241" s="125">
        <f t="shared" ca="1" si="1718"/>
        <v>0</v>
      </c>
      <c r="GT241" s="125">
        <f t="shared" ca="1" si="1718"/>
        <v>0</v>
      </c>
      <c r="GU241" s="125">
        <f t="shared" ca="1" si="1718"/>
        <v>0</v>
      </c>
      <c r="GV241" s="125">
        <f t="shared" ca="1" si="1718"/>
        <v>0</v>
      </c>
      <c r="GW241" s="124">
        <f t="shared" ca="1" si="1719"/>
        <v>0</v>
      </c>
      <c r="GX241" s="124">
        <f t="shared" ca="1" si="1719"/>
        <v>0</v>
      </c>
      <c r="GY241" s="124">
        <f t="shared" ca="1" si="1719"/>
        <v>0</v>
      </c>
      <c r="GZ241" s="124">
        <f t="shared" ca="1" si="1719"/>
        <v>0</v>
      </c>
      <c r="HA241" s="124">
        <f t="shared" ca="1" si="1719"/>
        <v>0</v>
      </c>
      <c r="HB241" s="124">
        <f t="shared" ca="1" si="1719"/>
        <v>0</v>
      </c>
      <c r="HC241" s="124">
        <f t="shared" ca="1" si="1719"/>
        <v>0</v>
      </c>
      <c r="HD241" s="124">
        <f t="shared" ca="1" si="1719"/>
        <v>0</v>
      </c>
      <c r="HE241" s="124">
        <f t="shared" ca="1" si="1719"/>
        <v>0</v>
      </c>
      <c r="HF241" s="124">
        <f t="shared" ca="1" si="1719"/>
        <v>0</v>
      </c>
      <c r="HG241" s="124">
        <f t="shared" ca="1" si="1719"/>
        <v>0</v>
      </c>
      <c r="HH241" s="124">
        <f t="shared" ca="1" si="1719"/>
        <v>0</v>
      </c>
      <c r="HI241" s="124">
        <f t="shared" ca="1" si="1719"/>
        <v>0</v>
      </c>
      <c r="HJ241" s="124">
        <f t="shared" ca="1" si="1719"/>
        <v>0</v>
      </c>
      <c r="HK241" s="124">
        <f t="shared" ca="1" si="1719"/>
        <v>0</v>
      </c>
      <c r="HL241" s="124">
        <f t="shared" ca="1" si="1719"/>
        <v>0</v>
      </c>
      <c r="HM241" s="124">
        <f t="shared" ca="1" si="1655"/>
        <v>0</v>
      </c>
      <c r="HN241" s="124">
        <f t="shared" ca="1" si="1655"/>
        <v>0</v>
      </c>
      <c r="HO241" s="554">
        <f t="shared" ca="1" si="1656"/>
        <v>0</v>
      </c>
      <c r="HP241" s="554">
        <f t="shared" ca="1" si="1656"/>
        <v>0</v>
      </c>
      <c r="HQ241" s="554">
        <f t="shared" ca="1" si="1656"/>
        <v>0</v>
      </c>
      <c r="HR241" s="125">
        <f t="shared" ca="1" si="1720"/>
        <v>0</v>
      </c>
      <c r="HS241" s="125">
        <f t="shared" ca="1" si="1720"/>
        <v>0</v>
      </c>
      <c r="HT241" s="125">
        <f t="shared" ca="1" si="1720"/>
        <v>0</v>
      </c>
      <c r="HU241" s="125">
        <f t="shared" ca="1" si="1720"/>
        <v>0</v>
      </c>
      <c r="HV241" s="125">
        <f t="shared" ca="1" si="1720"/>
        <v>0</v>
      </c>
      <c r="HW241" s="125">
        <f t="shared" ca="1" si="1720"/>
        <v>0</v>
      </c>
      <c r="HX241" s="125">
        <f t="shared" ca="1" si="1720"/>
        <v>0</v>
      </c>
      <c r="HY241" s="125">
        <f t="shared" ca="1" si="1720"/>
        <v>0</v>
      </c>
      <c r="HZ241" s="125">
        <f t="shared" ca="1" si="1720"/>
        <v>0</v>
      </c>
      <c r="IA241" s="125">
        <f t="shared" ca="1" si="1720"/>
        <v>0</v>
      </c>
      <c r="IB241" s="125">
        <f t="shared" ca="1" si="1720"/>
        <v>0</v>
      </c>
      <c r="IC241" s="125">
        <f t="shared" ca="1" si="1720"/>
        <v>0</v>
      </c>
      <c r="ID241" s="125">
        <f t="shared" ca="1" si="1720"/>
        <v>0</v>
      </c>
      <c r="IE241" s="5">
        <f t="shared" ca="1" si="1658"/>
        <v>67</v>
      </c>
      <c r="IF241" s="9"/>
      <c r="IG241" s="5">
        <f t="shared" ca="1" si="1659"/>
        <v>1</v>
      </c>
      <c r="IH241" s="5" t="b">
        <f t="shared" ca="1" si="1659"/>
        <v>0</v>
      </c>
      <c r="II241" s="19">
        <f t="shared" ca="1" si="1660"/>
        <v>0</v>
      </c>
      <c r="IJ241" s="5">
        <f t="shared" ca="1" si="1659"/>
        <v>55</v>
      </c>
      <c r="IK241" s="5" cm="1">
        <f t="array" ref="IK241">INDEX(i.pi_yatf,$X241+1,IK$7)</f>
        <v>1</v>
      </c>
      <c r="IL241" s="19">
        <f t="shared" ca="1" si="1701"/>
        <v>0</v>
      </c>
      <c r="IM241" s="19">
        <f t="shared" ca="1" si="1701"/>
        <v>0</v>
      </c>
      <c r="IN241" s="19">
        <f t="shared" ca="1" si="1701"/>
        <v>0</v>
      </c>
      <c r="IO241" s="19">
        <f t="shared" ca="1" si="1701"/>
        <v>0</v>
      </c>
      <c r="IP241" s="19">
        <f t="shared" ca="1" si="1701"/>
        <v>0</v>
      </c>
      <c r="IQ241" s="19">
        <f t="shared" ca="1" si="1701"/>
        <v>0</v>
      </c>
      <c r="IR241" s="19">
        <f t="shared" ca="1" si="1701"/>
        <v>0</v>
      </c>
      <c r="IS241" s="19">
        <f t="shared" ca="1" si="1701"/>
        <v>0</v>
      </c>
      <c r="IT241" s="19">
        <f t="shared" ca="1" si="1701"/>
        <v>0</v>
      </c>
      <c r="IU241" s="19">
        <f t="shared" ca="1" si="1701"/>
        <v>0</v>
      </c>
      <c r="IV241" s="19">
        <f t="shared" ca="1" si="1701"/>
        <v>0</v>
      </c>
      <c r="IW241" s="19">
        <f t="shared" ca="1" si="1701"/>
        <v>0</v>
      </c>
      <c r="IX241" s="19">
        <f t="shared" ca="1" si="1701"/>
        <v>0</v>
      </c>
      <c r="IY241" s="19">
        <f t="shared" ca="1" si="1701"/>
        <v>0</v>
      </c>
      <c r="IZ241" s="19">
        <f t="shared" ca="1" si="1701"/>
        <v>0</v>
      </c>
      <c r="JA241" s="19">
        <f t="shared" ref="JA241:JI241" ca="1" si="1733">OFFSET(JA$5,$B241,0)</f>
        <v>0</v>
      </c>
      <c r="JB241" s="19">
        <f t="shared" ca="1" si="1733"/>
        <v>0</v>
      </c>
      <c r="JC241" s="19">
        <f t="shared" ca="1" si="1733"/>
        <v>0</v>
      </c>
      <c r="JD241" s="19">
        <f t="shared" ca="1" si="1733"/>
        <v>0</v>
      </c>
      <c r="JE241" s="19">
        <f t="shared" ca="1" si="1733"/>
        <v>0</v>
      </c>
      <c r="JF241" s="19">
        <f t="shared" ca="1" si="1733"/>
        <v>0</v>
      </c>
      <c r="JG241" s="19">
        <f t="shared" ca="1" si="1733"/>
        <v>1</v>
      </c>
      <c r="JH241" s="19">
        <f t="shared" ca="1" si="1733"/>
        <v>0</v>
      </c>
      <c r="JI241" s="19">
        <f t="shared" ca="1" si="1733"/>
        <v>1</v>
      </c>
      <c r="JJ241" s="9"/>
      <c r="JK241" s="5" t="b">
        <f t="shared" ca="1" si="1662"/>
        <v>0</v>
      </c>
      <c r="JL241" s="477" t="b">
        <v>0</v>
      </c>
      <c r="JM241" s="477">
        <v>12</v>
      </c>
      <c r="JN241" s="5" t="b">
        <f t="shared" ca="1" si="1663"/>
        <v>0</v>
      </c>
      <c r="JO241" s="5" t="b">
        <f t="shared" ca="1" si="1663"/>
        <v>0</v>
      </c>
      <c r="JP241" s="5" t="b">
        <f t="shared" ca="1" si="1663"/>
        <v>1</v>
      </c>
      <c r="JQ241" s="144">
        <f t="shared" ca="1" si="1664"/>
        <v>1</v>
      </c>
      <c r="JR241" s="144">
        <f t="shared" ca="1" si="1664"/>
        <v>1</v>
      </c>
      <c r="JS241" s="5" t="b">
        <f t="shared" ca="1" si="1665"/>
        <v>0</v>
      </c>
      <c r="JT241" s="5" t="b">
        <f t="shared" ca="1" si="1665"/>
        <v>1</v>
      </c>
      <c r="JU241" s="5" t="b">
        <f t="shared" ca="1" si="1665"/>
        <v>1</v>
      </c>
      <c r="JV241" s="5" t="b">
        <f t="shared" ca="1" si="1665"/>
        <v>0</v>
      </c>
      <c r="JW241" s="5">
        <f t="shared" ca="1" si="1666"/>
        <v>1</v>
      </c>
      <c r="JX241" s="5">
        <f t="shared" ca="1" si="1666"/>
        <v>0</v>
      </c>
      <c r="JY241" s="5" t="b">
        <f t="shared" ca="1" si="1667"/>
        <v>0</v>
      </c>
      <c r="JZ241" s="5" t="str" cm="1">
        <f t="array" aca="1" ref="JZ241" ca="1">IF(OR(KA241:KH241&lt;&gt;"-"),TRUE,"-")</f>
        <v>-</v>
      </c>
      <c r="KA241" s="19" t="str">
        <f t="shared" ca="1" si="1668"/>
        <v>-</v>
      </c>
      <c r="KB241" s="19" t="str">
        <f t="shared" ca="1" si="1668"/>
        <v>-</v>
      </c>
      <c r="KC241" s="19" t="str">
        <f t="shared" ca="1" si="1668"/>
        <v>-</v>
      </c>
      <c r="KD241" s="19" t="str">
        <f t="shared" ca="1" si="1668"/>
        <v>-</v>
      </c>
      <c r="KE241" s="19" t="str">
        <f t="shared" ca="1" si="1668"/>
        <v>-</v>
      </c>
      <c r="KF241" s="19" t="str">
        <f t="shared" ca="1" si="1668"/>
        <v>-</v>
      </c>
      <c r="KG241" s="19" t="str">
        <f t="shared" ca="1" si="1668"/>
        <v>-</v>
      </c>
      <c r="KH241" s="19" t="str">
        <f t="shared" ca="1" si="1668"/>
        <v>-</v>
      </c>
      <c r="KI241" s="5" t="b">
        <f t="array" aca="1" ref="KI241" ca="1">IF(OR(KJ241:KP241&lt;&gt;"-"),TRUE,"-")</f>
        <v>1</v>
      </c>
      <c r="KJ241" s="19">
        <f t="shared" ca="1" si="1727"/>
        <v>0</v>
      </c>
      <c r="KK241" s="19" t="str">
        <f t="shared" ca="1" si="1727"/>
        <v>-</v>
      </c>
      <c r="KL241" s="19">
        <f t="shared" ca="1" si="1727"/>
        <v>999999</v>
      </c>
      <c r="KM241" s="19">
        <f t="shared" ca="1" si="1727"/>
        <v>999999</v>
      </c>
      <c r="KN241" s="19">
        <f t="shared" ca="1" si="1727"/>
        <v>999999</v>
      </c>
      <c r="KO241" s="19">
        <f t="shared" ca="1" si="1727"/>
        <v>999999</v>
      </c>
      <c r="KP241" s="19">
        <f t="shared" ca="1" si="1727"/>
        <v>999999</v>
      </c>
      <c r="KQ241" s="19" t="str">
        <f t="shared" ca="1" si="1727"/>
        <v>-</v>
      </c>
      <c r="KR241" s="19" t="str">
        <f t="shared" ca="1" si="1727"/>
        <v>-</v>
      </c>
      <c r="KS241" s="19" t="str">
        <f t="shared" ca="1" si="1727"/>
        <v>-</v>
      </c>
      <c r="KT241" s="19" t="b">
        <f t="shared" ca="1" si="1670"/>
        <v>1</v>
      </c>
      <c r="KU241" s="19">
        <f t="shared" ca="1" si="1670"/>
        <v>0</v>
      </c>
      <c r="KV241" s="5" t="str">
        <f t="shared" ca="1" si="1671"/>
        <v>-</v>
      </c>
      <c r="KW241" s="5" t="str">
        <f t="shared" ca="1" si="1671"/>
        <v>-</v>
      </c>
      <c r="KX241" s="5" t="str">
        <f t="shared" ca="1" si="1671"/>
        <v>-</v>
      </c>
      <c r="KY241" s="5" t="str">
        <f t="shared" ca="1" si="1671"/>
        <v>-</v>
      </c>
      <c r="KZ241" s="19" t="str">
        <f t="shared" ca="1" si="1672"/>
        <v>-</v>
      </c>
      <c r="LA241" s="19" t="str">
        <f t="shared" ca="1" si="1672"/>
        <v>-</v>
      </c>
      <c r="LB241" s="19" t="str">
        <f t="shared" ca="1" si="1672"/>
        <v>-</v>
      </c>
      <c r="LC241" s="19" t="str">
        <f t="shared" ca="1" si="1672"/>
        <v>-</v>
      </c>
      <c r="LD241" s="19" t="str">
        <f t="shared" ca="1" si="1672"/>
        <v>-</v>
      </c>
      <c r="LE241" s="19" t="str">
        <f t="shared" ca="1" si="1672"/>
        <v>-</v>
      </c>
      <c r="LF241" s="19" t="str">
        <f t="shared" ca="1" si="1672"/>
        <v>-</v>
      </c>
      <c r="LG241" s="5" t="str">
        <f t="shared" ca="1" si="1673"/>
        <v>-</v>
      </c>
      <c r="LH241" s="5">
        <f t="shared" ca="1" si="1673"/>
        <v>500</v>
      </c>
      <c r="LI241" s="5">
        <f t="shared" ca="1" si="1673"/>
        <v>500</v>
      </c>
      <c r="LJ241" s="5" t="str">
        <f t="shared" ca="1" si="1673"/>
        <v>-</v>
      </c>
      <c r="LK241" s="5" t="str" cm="1">
        <f t="array" aca="1" ref="LK241" ca="1">INDEX(i.meatgrid,$Q241,LK$7)</f>
        <v>-</v>
      </c>
      <c r="LL241" s="5" t="str">
        <f t="shared" ca="1" si="1673"/>
        <v>-</v>
      </c>
      <c r="LM241" s="5">
        <f t="shared" ca="1" si="1674"/>
        <v>1</v>
      </c>
      <c r="LN241" s="9"/>
      <c r="LO241" s="19">
        <f t="shared" ca="1" si="1672"/>
        <v>70</v>
      </c>
      <c r="LP241" s="19">
        <f t="shared" ca="1" si="1675"/>
        <v>50</v>
      </c>
      <c r="LQ241" s="19">
        <f t="shared" ca="1" si="1675"/>
        <v>80</v>
      </c>
      <c r="LR241" s="19">
        <f t="shared" ca="1" si="1675"/>
        <v>50</v>
      </c>
      <c r="LS241" s="5" t="b" cm="1">
        <f t="array" aca="1" ref="LS241" ca="1">INDEX(i.meatgrid,$Q241,LS$7)</f>
        <v>1</v>
      </c>
      <c r="LT241" s="5" t="b" cm="1">
        <f t="array" aca="1" ref="LT241" ca="1">INDEX(i.meatgrid,$Q241,LT$7)</f>
        <v>0</v>
      </c>
      <c r="LU241" s="5" t="str" cm="1">
        <f t="array" aca="1" ref="LU241" ca="1">INDEX(i.meatgrid,$Q241,LU$7)</f>
        <v>-</v>
      </c>
      <c r="LV241" s="5" t="str" cm="1">
        <f t="array" aca="1" ref="LV241" ca="1">INDEX(i.meatgrid,$Q241,LV$7)</f>
        <v>-</v>
      </c>
      <c r="LW241" s="5">
        <f t="shared" si="1676"/>
        <v>1</v>
      </c>
      <c r="LX241" s="5">
        <f t="shared" si="1677"/>
        <v>1</v>
      </c>
      <c r="LY241" s="5" cm="1">
        <f t="array" aca="1" ref="LY241" ca="1">INDEX(i.meatgrid,$Q241,LY$7)</f>
        <v>0</v>
      </c>
      <c r="LZ241" s="5" cm="1">
        <f t="array" aca="1" ref="LZ241" ca="1">INDEX(i.meatgrid,$Q241,LZ$7)</f>
        <v>0</v>
      </c>
      <c r="MA241" s="5" cm="1">
        <f t="array" aca="1" ref="MA241" ca="1">INDEX(i.meatgrid,$Q241,MA$7)</f>
        <v>0</v>
      </c>
      <c r="MB241" s="5" cm="1">
        <f t="array" aca="1" ref="MB241" ca="1">INDEX(i.meatgrid,$Q241,MB$7)</f>
        <v>0</v>
      </c>
      <c r="MC241" s="5" cm="1">
        <f t="array" aca="1" ref="MC241" ca="1">INDEX(i.meatgrid,$Q241,MC$7)</f>
        <v>0</v>
      </c>
      <c r="MD241" s="5" cm="1">
        <f t="array" aca="1" ref="MD241" ca="1">INDEX(i.meatgrid,$Q241,MD$7)</f>
        <v>1</v>
      </c>
      <c r="ME241" s="5" cm="1">
        <f t="array" aca="1" ref="ME241" ca="1">INDEX(i.meatgrid,$Q241,ME$7)</f>
        <v>1</v>
      </c>
      <c r="MF241" s="5" cm="1">
        <f t="array" aca="1" ref="MF241" ca="1">INDEX(i.meatgrid,$Q241,MF$7)</f>
        <v>1</v>
      </c>
      <c r="MG241" s="5">
        <f t="shared" si="1678"/>
        <v>1</v>
      </c>
      <c r="MH241" s="9"/>
      <c r="MI241" s="19" t="b">
        <f t="shared" ca="1" si="1721"/>
        <v>0</v>
      </c>
      <c r="MJ241" s="19" t="b">
        <f t="shared" ca="1" si="1721"/>
        <v>0</v>
      </c>
      <c r="MK241" s="19">
        <f t="shared" ca="1" si="1721"/>
        <v>1</v>
      </c>
      <c r="ML241" s="19">
        <f t="shared" ca="1" si="1721"/>
        <v>0.75</v>
      </c>
      <c r="MM241" s="19">
        <f t="shared" ca="1" si="1721"/>
        <v>0.75</v>
      </c>
      <c r="MN241" s="19">
        <f t="shared" ca="1" si="1721"/>
        <v>0.8</v>
      </c>
      <c r="MO241" s="19">
        <f t="shared" ca="1" si="1721"/>
        <v>0.82499999999999996</v>
      </c>
      <c r="MP241" s="19">
        <f t="shared" ca="1" si="1721"/>
        <v>0.875</v>
      </c>
      <c r="MQ241" s="19">
        <f t="shared" ca="1" si="1721"/>
        <v>0.9</v>
      </c>
      <c r="MR241" s="19">
        <f t="shared" ca="1" si="1721"/>
        <v>1</v>
      </c>
      <c r="MS241" s="19">
        <f t="shared" ca="1" si="1721"/>
        <v>0.875</v>
      </c>
      <c r="MT241" s="19" t="b">
        <f t="shared" ca="1" si="1721"/>
        <v>1</v>
      </c>
      <c r="MU241" s="19">
        <f t="shared" ca="1" si="1721"/>
        <v>74.989999999999995</v>
      </c>
      <c r="MV241" s="19" t="str">
        <f t="shared" ca="1" si="1721"/>
        <v>-</v>
      </c>
      <c r="MW241" s="19" t="str">
        <f t="shared" ca="1" si="1721"/>
        <v>-</v>
      </c>
      <c r="MX241" s="19" t="str">
        <f t="shared" ca="1" si="1721"/>
        <v>-</v>
      </c>
      <c r="MY241" s="19" t="str">
        <f t="shared" ca="1" si="1694"/>
        <v>-</v>
      </c>
      <c r="MZ241" s="19" t="str">
        <f t="shared" ca="1" si="1694"/>
        <v>-</v>
      </c>
      <c r="NA241" s="19" t="str">
        <f t="shared" ca="1" si="1694"/>
        <v>-</v>
      </c>
      <c r="NB241" s="19" t="str">
        <f t="shared" ca="1" si="1694"/>
        <v>-</v>
      </c>
      <c r="NC241" s="19">
        <f t="shared" ca="1" si="1694"/>
        <v>36.99</v>
      </c>
      <c r="ND241" s="19">
        <f t="shared" ca="1" si="1694"/>
        <v>36.99</v>
      </c>
      <c r="NE241" s="19" t="str">
        <f t="shared" ca="1" si="1694"/>
        <v>-</v>
      </c>
      <c r="NF241" s="19" t="str">
        <f t="shared" ca="1" si="1694"/>
        <v>-</v>
      </c>
      <c r="NG241" s="19" t="str">
        <f t="shared" ca="1" si="1694"/>
        <v>-</v>
      </c>
      <c r="NH241" s="19" t="str">
        <f t="shared" ca="1" si="1694"/>
        <v>-</v>
      </c>
      <c r="NI241" s="19" t="str">
        <f t="shared" ca="1" si="1694"/>
        <v>-</v>
      </c>
      <c r="NJ241" s="19">
        <f t="shared" ca="1" si="1694"/>
        <v>49.99</v>
      </c>
      <c r="NK241" s="19">
        <f t="shared" ca="1" si="1694"/>
        <v>49.99</v>
      </c>
      <c r="NL241" s="19">
        <f t="shared" ca="1" si="1694"/>
        <v>49.99</v>
      </c>
      <c r="NM241" s="19">
        <f t="shared" ca="1" si="1694"/>
        <v>49.99</v>
      </c>
      <c r="NN241" s="19">
        <f t="shared" ca="1" si="1694"/>
        <v>49.99</v>
      </c>
      <c r="NO241" s="19">
        <f t="shared" ca="1" si="1691"/>
        <v>49.99</v>
      </c>
      <c r="NP241" s="19">
        <f t="shared" ca="1" si="1691"/>
        <v>49.99</v>
      </c>
      <c r="NQ241" s="19">
        <f t="shared" ca="1" si="1691"/>
        <v>49.99</v>
      </c>
      <c r="NR241" s="19">
        <f t="shared" ca="1" si="1692"/>
        <v>412.99</v>
      </c>
      <c r="NS241" s="19">
        <f t="shared" ca="1" si="1692"/>
        <v>412.99</v>
      </c>
      <c r="NT241" s="19" t="str">
        <f t="shared" ca="1" si="1692"/>
        <v>-</v>
      </c>
      <c r="NU241" s="19" t="str">
        <f t="shared" ca="1" si="1692"/>
        <v>-</v>
      </c>
      <c r="NV241" s="19" t="str">
        <f t="shared" ca="1" si="1692"/>
        <v>-</v>
      </c>
      <c r="NW241" s="19" t="str">
        <f t="shared" ca="1" si="1692"/>
        <v>-</v>
      </c>
      <c r="NX241" s="19" t="str">
        <f t="shared" ca="1" si="1692"/>
        <v>-</v>
      </c>
      <c r="NY241" s="19">
        <f t="shared" ca="1" si="1692"/>
        <v>6.8900000000000006</v>
      </c>
      <c r="NZ241" s="19">
        <f t="shared" ca="1" si="1692"/>
        <v>6.8900000000000006</v>
      </c>
      <c r="OA241" s="19">
        <f t="shared" ca="1" si="1692"/>
        <v>6.8900000000000006</v>
      </c>
      <c r="OB241" s="19">
        <f t="shared" ca="1" si="1692"/>
        <v>6.8900000000000006</v>
      </c>
      <c r="OC241" s="19">
        <f t="shared" ca="1" si="1692"/>
        <v>6.8900000000000006</v>
      </c>
      <c r="OD241" s="19">
        <f t="shared" ca="1" si="1692"/>
        <v>6.8900000000000006</v>
      </c>
      <c r="OE241" s="19">
        <f t="shared" ca="1" si="1692"/>
        <v>6.8900000000000006</v>
      </c>
      <c r="OF241" s="19">
        <f t="shared" ca="1" si="1692"/>
        <v>6.8900000000000006</v>
      </c>
      <c r="OG241" s="19">
        <f t="shared" ref="OG241" ca="1" si="1734">OFFSET(OG$5,$B241,0)</f>
        <v>346.99</v>
      </c>
      <c r="OH241" s="19">
        <f t="shared" ca="1" si="1693"/>
        <v>346.99</v>
      </c>
      <c r="OI241" s="19" t="str">
        <f t="shared" ca="1" si="1693"/>
        <v>-</v>
      </c>
      <c r="OJ241" s="19" t="str">
        <f t="shared" ca="1" si="1693"/>
        <v>-</v>
      </c>
      <c r="OK241" s="19" t="str">
        <f t="shared" ca="1" si="1693"/>
        <v>-</v>
      </c>
      <c r="OL241" s="19" t="str">
        <f t="shared" ca="1" si="1693"/>
        <v>-</v>
      </c>
      <c r="OM241" s="19" t="str">
        <f t="shared" ca="1" si="1693"/>
        <v>-</v>
      </c>
      <c r="ON241" s="19">
        <f t="shared" ca="1" si="1693"/>
        <v>0</v>
      </c>
      <c r="OO241" s="24">
        <v>0</v>
      </c>
    </row>
    <row r="242" spans="1:405" outlineLevel="1">
      <c r="A242" s="21">
        <f t="shared" si="158"/>
        <v>237</v>
      </c>
      <c r="B242" s="21">
        <f t="shared" si="1728"/>
        <v>19</v>
      </c>
      <c r="C242">
        <v>112</v>
      </c>
      <c r="D242" s="144" t="str">
        <f t="shared" ca="1" si="1626"/>
        <v>GSM</v>
      </c>
      <c r="E242" t="b">
        <v>0</v>
      </c>
      <c r="F242" t="b">
        <v>0</v>
      </c>
      <c r="G242" t="b">
        <f t="shared" si="1729"/>
        <v>0</v>
      </c>
      <c r="H242" s="237">
        <f t="shared" ca="1" si="1730"/>
        <v>2</v>
      </c>
      <c r="I242" s="237">
        <f t="shared" ca="1" si="1730"/>
        <v>1</v>
      </c>
      <c r="J242" s="237" t="str">
        <f t="shared" ca="1" si="1730"/>
        <v/>
      </c>
      <c r="K242" s="237">
        <f t="shared" ca="1" si="1730"/>
        <v>2</v>
      </c>
      <c r="L242" s="237">
        <f t="shared" ca="1" si="1730"/>
        <v>2</v>
      </c>
      <c r="M242" s="237">
        <f t="shared" ca="1" si="1730"/>
        <v>2</v>
      </c>
      <c r="N242" s="237">
        <f t="shared" ca="1" si="1730"/>
        <v>3</v>
      </c>
      <c r="O242" s="237">
        <f t="shared" ca="1" si="1730"/>
        <v>1</v>
      </c>
      <c r="P242" s="237">
        <f t="shared" ca="1" si="1730"/>
        <v>1</v>
      </c>
      <c r="Q242" s="237">
        <f t="shared" ca="1" si="1730"/>
        <v>6</v>
      </c>
      <c r="R242" s="29">
        <v>1</v>
      </c>
      <c r="S242" s="29">
        <v>2</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627"/>
        <v>2</v>
      </c>
      <c r="AH242" s="5">
        <f t="shared" ca="1" si="1627"/>
        <v>0</v>
      </c>
      <c r="AI242" s="5">
        <f t="shared" ca="1" si="1628"/>
        <v>1</v>
      </c>
      <c r="AJ242" s="218"/>
      <c r="AK242" s="218"/>
      <c r="AL242" s="366" t="str">
        <f ca="1">TEXT(LEFT(OFFSET(AL242,-1,0),5)+1,"00000")&amp;MID(OFFSET(AL242,-1,0),6,FIND(" ",OFFSET(AL242,-1,0),7)-5)
&amp; $D242           &amp; " Day"&amp;INDEX(i.DOY,$N242,1)              &amp; IF($IG242=0," FWM","")&amp;IF($IG242=1," MWM","")&amp;IF($IG242=5," Mat","")&amp;IF($IH242=TRUE,"&amp;BBT","    ")
&amp;INDEX(DataMaster!$B$98:$B$104,$Q242,0)    &amp;IF(JL242," SR"&amp;JM242,"")&amp; " WP"&amp;TEXT($LW242*100,"000p")           &amp; " MP"&amp;TEXT($LX242*100,"000p")           &amp; " GP"&amp;TEXT($MG242*100,"000p")
&amp; " (F"&amp;3+COUNTIF($CV242:$CY242,TRUE)&amp;3&amp;"N"&amp;$DM242&amp;$DN242&amp;")"</f>
        <v>00023 DSP_export_lw GSM Day204 MWM    Mutton SR12 WP100p MP075p GP100p (F33N11)</v>
      </c>
      <c r="AM242" s="9" t="str">
        <f ca="1">IF(COUNTIF(AL$5:AL242,AL242)=1,"-","Dup")</f>
        <v>-</v>
      </c>
      <c r="AN242" s="9"/>
      <c r="AO242" s="12" t="b">
        <v>1</v>
      </c>
      <c r="AP242" s="12" t="b">
        <v>1</v>
      </c>
      <c r="AQ242" s="12" t="b">
        <v>1</v>
      </c>
      <c r="AR242" s="12" t="b">
        <v>1</v>
      </c>
      <c r="AS242" s="12" t="b">
        <v>1</v>
      </c>
      <c r="AT242" s="12" t="b">
        <v>1</v>
      </c>
      <c r="AU242" s="12" t="b">
        <v>1</v>
      </c>
      <c r="AV242" s="12" t="b">
        <v>1</v>
      </c>
      <c r="AW242" s="9"/>
      <c r="AX242" s="5" t="b">
        <f t="shared" ca="1" si="1629"/>
        <v>0</v>
      </c>
      <c r="AY242" s="5" t="str">
        <f t="shared" ca="1" si="1629"/>
        <v>-</v>
      </c>
      <c r="AZ242" s="5" t="b">
        <f t="shared" ca="1" si="1629"/>
        <v>0</v>
      </c>
      <c r="BA242" s="5" t="b">
        <f t="shared" ca="1" si="1629"/>
        <v>1</v>
      </c>
      <c r="BB242" s="5" t="b">
        <f t="shared" ca="1" si="1629"/>
        <v>1</v>
      </c>
      <c r="BC242" s="144">
        <f t="shared" ca="1" si="1629"/>
        <v>0</v>
      </c>
      <c r="BD242" s="19" t="b">
        <f t="shared" ca="1" si="1630"/>
        <v>1</v>
      </c>
      <c r="BE242" s="9"/>
      <c r="BF242" s="5" t="str">
        <f t="shared" ca="1" si="1631"/>
        <v>-</v>
      </c>
      <c r="BG242" s="19" t="str">
        <f t="shared" ca="1" si="1632"/>
        <v>-</v>
      </c>
      <c r="BH242" s="19" t="str">
        <f t="shared" ca="1" si="1632"/>
        <v>-</v>
      </c>
      <c r="BI242" s="19" t="str">
        <f t="shared" ca="1" si="1632"/>
        <v>-</v>
      </c>
      <c r="BJ242" s="5" t="str">
        <f t="shared" ca="1" si="1633"/>
        <v>-</v>
      </c>
      <c r="BK242" s="19" t="str">
        <f t="shared" ca="1" si="1634"/>
        <v>-</v>
      </c>
      <c r="BL242" s="5" t="str">
        <f t="shared" ca="1" si="1635"/>
        <v>-</v>
      </c>
      <c r="BM242" s="19" t="str">
        <f t="shared" ca="1" si="1636"/>
        <v>-</v>
      </c>
      <c r="BN242" s="19" t="str">
        <f t="shared" ca="1" si="1636"/>
        <v>-</v>
      </c>
      <c r="BO242" s="19" t="str">
        <f t="shared" ca="1" si="1636"/>
        <v>-</v>
      </c>
      <c r="BP242" s="5" t="str">
        <f t="shared" ca="1" si="1637"/>
        <v>-</v>
      </c>
      <c r="BQ242" s="9"/>
      <c r="BR242" s="5" t="b">
        <f t="shared" ca="1" si="1638"/>
        <v>0</v>
      </c>
      <c r="BS242" s="5" t="str">
        <f t="shared" ca="1" si="1639"/>
        <v>-</v>
      </c>
      <c r="BT242" s="5" t="str">
        <f t="shared" ca="1" si="1640"/>
        <v>-</v>
      </c>
      <c r="BU242" s="5" t="str">
        <f t="shared" ca="1" si="1640"/>
        <v>-</v>
      </c>
      <c r="BV242" s="5" t="str">
        <f t="shared" ca="1" si="1640"/>
        <v>-</v>
      </c>
      <c r="BW242" s="5" t="str">
        <f t="shared" ca="1" si="1640"/>
        <v>-</v>
      </c>
      <c r="BX242" s="5" t="str">
        <f t="shared" ca="1" si="1640"/>
        <v>-</v>
      </c>
      <c r="BY242" s="5" t="str">
        <f t="shared" ca="1" si="1640"/>
        <v>-</v>
      </c>
      <c r="BZ242" s="5" t="str">
        <f t="shared" ca="1" si="1640"/>
        <v>-</v>
      </c>
      <c r="CA242" s="5" t="str">
        <f t="shared" ca="1" si="1640"/>
        <v>-</v>
      </c>
      <c r="CB242" s="9"/>
      <c r="CC242" s="237" t="b">
        <f t="shared" ca="1" si="1731"/>
        <v>1</v>
      </c>
      <c r="CD242" s="237" t="b">
        <f t="shared" ca="1" si="1731"/>
        <v>1</v>
      </c>
      <c r="CE242" s="237" t="b">
        <f t="shared" ca="1" si="1731"/>
        <v>1</v>
      </c>
      <c r="CF242" s="12">
        <v>2232105</v>
      </c>
      <c r="CG242" s="144" t="b">
        <f t="shared" ca="1" si="1732"/>
        <v>0</v>
      </c>
      <c r="CH242" s="12" t="s">
        <v>34</v>
      </c>
      <c r="CI242" s="19" t="str">
        <f t="shared" ca="1" si="1641"/>
        <v>-</v>
      </c>
      <c r="CJ242" s="19" t="str">
        <f t="shared" ca="1" si="1641"/>
        <v>-</v>
      </c>
      <c r="CK242" s="19" t="str">
        <f t="shared" ca="1" si="1641"/>
        <v>-</v>
      </c>
      <c r="CL242" s="19">
        <f t="shared" ca="1" si="1641"/>
        <v>1</v>
      </c>
      <c r="CM242" s="19">
        <f t="shared" ca="1" si="1641"/>
        <v>1</v>
      </c>
      <c r="CN242" s="9"/>
      <c r="CO242" s="444">
        <f t="shared" ca="1" si="1642"/>
        <v>652</v>
      </c>
      <c r="CP242" s="444">
        <f t="shared" ca="1" si="1642"/>
        <v>686</v>
      </c>
      <c r="CQ242" s="444">
        <f t="shared" ca="1" si="1642"/>
        <v>721</v>
      </c>
      <c r="CR242" s="152">
        <f t="shared" ca="1" si="1643"/>
        <v>378</v>
      </c>
      <c r="CS242" s="152">
        <f t="shared" ca="1" si="1643"/>
        <v>413</v>
      </c>
      <c r="CT242" s="152">
        <f t="shared" ca="1" si="1643"/>
        <v>448</v>
      </c>
      <c r="CU242" s="19" t="str">
        <f t="shared" ca="1" si="1714"/>
        <v>-</v>
      </c>
      <c r="CV242" s="19" t="str">
        <f t="shared" ca="1" si="1714"/>
        <v>-</v>
      </c>
      <c r="CW242" s="19" t="str">
        <f t="shared" ca="1" si="1714"/>
        <v>-</v>
      </c>
      <c r="CX242" s="19" t="str">
        <f t="shared" ca="1" si="1714"/>
        <v>-</v>
      </c>
      <c r="CY242" s="19" t="str">
        <f t="shared" ca="1" si="1714"/>
        <v>-</v>
      </c>
      <c r="CZ242" s="19" t="b">
        <f t="shared" ca="1" si="1714"/>
        <v>1</v>
      </c>
      <c r="DA242" s="19">
        <f t="shared" ca="1" si="1714"/>
        <v>0</v>
      </c>
      <c r="DB242" s="19">
        <f t="shared" ca="1" si="1714"/>
        <v>0</v>
      </c>
      <c r="DC242" s="19">
        <f t="shared" ca="1" si="1714"/>
        <v>0</v>
      </c>
      <c r="DD242" s="19">
        <f t="shared" ca="1" si="1714"/>
        <v>0</v>
      </c>
      <c r="DE242" s="19">
        <f t="shared" ca="1" si="1714"/>
        <v>0</v>
      </c>
      <c r="DF242" s="19">
        <f t="shared" ca="1" si="1714"/>
        <v>0</v>
      </c>
      <c r="DG242" s="19">
        <f t="shared" ca="1" si="1714"/>
        <v>0</v>
      </c>
      <c r="DH242" s="19">
        <f t="shared" ca="1" si="1714"/>
        <v>0</v>
      </c>
      <c r="DI242" s="19">
        <f t="shared" ca="1" si="1714"/>
        <v>0</v>
      </c>
      <c r="DJ242" s="19">
        <f t="shared" ca="1" si="1714"/>
        <v>0</v>
      </c>
      <c r="DK242" s="19">
        <f t="shared" ca="1" si="1708"/>
        <v>0</v>
      </c>
      <c r="DL242" s="19">
        <f t="shared" ca="1" si="1708"/>
        <v>0</v>
      </c>
      <c r="DM242" s="19">
        <f t="shared" ca="1" si="1708"/>
        <v>1</v>
      </c>
      <c r="DN242" s="19">
        <f t="shared" ca="1" si="1708"/>
        <v>1</v>
      </c>
      <c r="DO242" s="19">
        <f t="shared" ca="1" si="1708"/>
        <v>0</v>
      </c>
      <c r="DP242" s="19" t="str">
        <f t="shared" ca="1" si="1708"/>
        <v>-</v>
      </c>
      <c r="DQ242" s="19" t="str">
        <f t="shared" ca="1" si="1708"/>
        <v>-</v>
      </c>
      <c r="DR242" s="19" t="str">
        <f t="shared" ca="1" si="1708"/>
        <v>-</v>
      </c>
      <c r="DS242" s="19" t="str">
        <f t="shared" ca="1" si="1708"/>
        <v>-</v>
      </c>
      <c r="DT242" s="19" t="str">
        <f t="shared" ca="1" si="1708"/>
        <v>-</v>
      </c>
      <c r="DU242" s="19">
        <f t="shared" ca="1" si="1708"/>
        <v>0</v>
      </c>
      <c r="DV242" s="19" t="str">
        <f t="shared" ca="1" si="1708"/>
        <v>-</v>
      </c>
      <c r="DW242" s="19" t="str">
        <f t="shared" ca="1" si="1708"/>
        <v>-</v>
      </c>
      <c r="DX242" s="19" t="str">
        <f t="shared" ca="1" si="1708"/>
        <v>-</v>
      </c>
      <c r="DY242" s="19" t="str">
        <f t="shared" ca="1" si="1708"/>
        <v>-</v>
      </c>
      <c r="DZ242" s="19" t="str">
        <f t="shared" ca="1" si="1708"/>
        <v>-</v>
      </c>
      <c r="EA242" s="19" t="str">
        <f t="shared" ca="1" si="1708"/>
        <v>-</v>
      </c>
      <c r="EB242" s="19" t="str">
        <f t="shared" ca="1" si="1708"/>
        <v>-</v>
      </c>
      <c r="EC242" s="19" t="str">
        <f t="shared" ca="1" si="1708"/>
        <v>-</v>
      </c>
      <c r="ED242" s="19">
        <f t="shared" ca="1" si="1708"/>
        <v>0</v>
      </c>
      <c r="EE242" s="444">
        <f t="shared" ca="1" si="1646"/>
        <v>0</v>
      </c>
      <c r="EF242" s="444">
        <f t="shared" ca="1" si="1646"/>
        <v>0</v>
      </c>
      <c r="EG242" s="124">
        <f t="shared" ca="1" si="1715"/>
        <v>0</v>
      </c>
      <c r="EH242" s="124">
        <f t="shared" ca="1" si="1715"/>
        <v>0</v>
      </c>
      <c r="EI242" s="124">
        <f t="shared" ca="1" si="1715"/>
        <v>0</v>
      </c>
      <c r="EJ242" s="124">
        <f t="shared" ca="1" si="1715"/>
        <v>0</v>
      </c>
      <c r="EK242" s="124">
        <f t="shared" ca="1" si="1715"/>
        <v>0</v>
      </c>
      <c r="EL242" s="124">
        <f t="shared" ca="1" si="1715"/>
        <v>0</v>
      </c>
      <c r="EM242" s="124">
        <f t="shared" ca="1" si="1715"/>
        <v>0</v>
      </c>
      <c r="EN242" s="124">
        <f t="shared" ca="1" si="1715"/>
        <v>0</v>
      </c>
      <c r="EO242" s="124">
        <f t="shared" ca="1" si="1715"/>
        <v>0</v>
      </c>
      <c r="EP242" s="124">
        <f t="shared" ca="1" si="1715"/>
        <v>0</v>
      </c>
      <c r="EQ242" s="124">
        <f t="shared" ca="1" si="1715"/>
        <v>0</v>
      </c>
      <c r="ER242" s="124">
        <f t="shared" ca="1" si="1715"/>
        <v>0</v>
      </c>
      <c r="ES242" s="124">
        <f t="shared" ca="1" si="1715"/>
        <v>0</v>
      </c>
      <c r="ET242" s="124">
        <f t="shared" ca="1" si="1715"/>
        <v>0</v>
      </c>
      <c r="EU242" s="124">
        <f t="shared" ca="1" si="1715"/>
        <v>0</v>
      </c>
      <c r="EV242" s="124">
        <f t="shared" ca="1" si="1715"/>
        <v>0</v>
      </c>
      <c r="EW242" s="124">
        <f t="shared" ca="1" si="1648"/>
        <v>0</v>
      </c>
      <c r="EX242" s="124">
        <f t="shared" ca="1" si="1648"/>
        <v>0</v>
      </c>
      <c r="EY242" s="554">
        <f t="shared" ca="1" si="1716"/>
        <v>0</v>
      </c>
      <c r="EZ242" s="554">
        <f t="shared" ca="1" si="1716"/>
        <v>0</v>
      </c>
      <c r="FA242" s="554">
        <f t="shared" ca="1" si="1716"/>
        <v>0</v>
      </c>
      <c r="FB242" s="125">
        <f t="shared" ca="1" si="1716"/>
        <v>0</v>
      </c>
      <c r="FC242" s="125">
        <f t="shared" ca="1" si="1716"/>
        <v>0</v>
      </c>
      <c r="FD242" s="125">
        <f t="shared" ca="1" si="1716"/>
        <v>0</v>
      </c>
      <c r="FE242" s="125">
        <f t="shared" ca="1" si="1716"/>
        <v>0</v>
      </c>
      <c r="FF242" s="125">
        <f t="shared" ca="1" si="1716"/>
        <v>0</v>
      </c>
      <c r="FG242" s="125">
        <f t="shared" ca="1" si="1716"/>
        <v>0</v>
      </c>
      <c r="FH242" s="125">
        <f t="shared" ca="1" si="1716"/>
        <v>0</v>
      </c>
      <c r="FI242" s="125">
        <f t="shared" ca="1" si="1716"/>
        <v>0</v>
      </c>
      <c r="FJ242" s="125">
        <f t="shared" ca="1" si="1716"/>
        <v>0</v>
      </c>
      <c r="FK242" s="125">
        <f t="shared" ca="1" si="1716"/>
        <v>0</v>
      </c>
      <c r="FL242" s="125">
        <f t="shared" ca="1" si="1716"/>
        <v>0</v>
      </c>
      <c r="FM242" s="125">
        <f t="shared" ca="1" si="1716"/>
        <v>0</v>
      </c>
      <c r="FN242" s="125">
        <f t="shared" ca="1" si="1716"/>
        <v>0</v>
      </c>
      <c r="FO242" s="124">
        <f t="shared" ca="1" si="1717"/>
        <v>0</v>
      </c>
      <c r="FP242" s="124">
        <f t="shared" ca="1" si="1717"/>
        <v>0</v>
      </c>
      <c r="FQ242" s="124">
        <f t="shared" ca="1" si="1717"/>
        <v>0</v>
      </c>
      <c r="FR242" s="124">
        <f t="shared" ca="1" si="1717"/>
        <v>0</v>
      </c>
      <c r="FS242" s="124">
        <f t="shared" ca="1" si="1717"/>
        <v>0</v>
      </c>
      <c r="FT242" s="124">
        <f t="shared" ca="1" si="1717"/>
        <v>0</v>
      </c>
      <c r="FU242" s="124">
        <f t="shared" ca="1" si="1717"/>
        <v>0</v>
      </c>
      <c r="FV242" s="124">
        <f t="shared" ca="1" si="1717"/>
        <v>0</v>
      </c>
      <c r="FW242" s="124">
        <f t="shared" ca="1" si="1717"/>
        <v>0</v>
      </c>
      <c r="FX242" s="124">
        <f t="shared" ca="1" si="1717"/>
        <v>0</v>
      </c>
      <c r="FY242" s="124">
        <f t="shared" ca="1" si="1717"/>
        <v>0</v>
      </c>
      <c r="FZ242" s="124">
        <f t="shared" ca="1" si="1717"/>
        <v>0</v>
      </c>
      <c r="GA242" s="124">
        <f t="shared" ca="1" si="1717"/>
        <v>0</v>
      </c>
      <c r="GB242" s="124">
        <f t="shared" ca="1" si="1717"/>
        <v>0</v>
      </c>
      <c r="GC242" s="124">
        <f t="shared" ca="1" si="1717"/>
        <v>0</v>
      </c>
      <c r="GD242" s="124">
        <f t="shared" ca="1" si="1717"/>
        <v>0</v>
      </c>
      <c r="GE242" s="124">
        <f t="shared" ca="1" si="1651"/>
        <v>0</v>
      </c>
      <c r="GF242" s="124">
        <f t="shared" ca="1" si="1651"/>
        <v>0</v>
      </c>
      <c r="GG242" s="554">
        <f t="shared" ca="1" si="1652"/>
        <v>0</v>
      </c>
      <c r="GH242" s="554">
        <f t="shared" ca="1" si="1652"/>
        <v>0</v>
      </c>
      <c r="GI242" s="554">
        <f t="shared" ca="1" si="1652"/>
        <v>0</v>
      </c>
      <c r="GJ242" s="125">
        <f t="shared" ca="1" si="1718"/>
        <v>0</v>
      </c>
      <c r="GK242" s="125">
        <f t="shared" ca="1" si="1718"/>
        <v>0</v>
      </c>
      <c r="GL242" s="125">
        <f t="shared" ca="1" si="1718"/>
        <v>0</v>
      </c>
      <c r="GM242" s="125">
        <f t="shared" ca="1" si="1718"/>
        <v>0</v>
      </c>
      <c r="GN242" s="125">
        <f t="shared" ca="1" si="1718"/>
        <v>0</v>
      </c>
      <c r="GO242" s="125">
        <f t="shared" ca="1" si="1718"/>
        <v>0</v>
      </c>
      <c r="GP242" s="125">
        <f t="shared" ca="1" si="1718"/>
        <v>0</v>
      </c>
      <c r="GQ242" s="125">
        <f t="shared" ca="1" si="1718"/>
        <v>0</v>
      </c>
      <c r="GR242" s="125">
        <f t="shared" ca="1" si="1718"/>
        <v>0</v>
      </c>
      <c r="GS242" s="125">
        <f t="shared" ca="1" si="1718"/>
        <v>0</v>
      </c>
      <c r="GT242" s="125">
        <f t="shared" ca="1" si="1718"/>
        <v>0</v>
      </c>
      <c r="GU242" s="125">
        <f t="shared" ca="1" si="1718"/>
        <v>0</v>
      </c>
      <c r="GV242" s="125">
        <f t="shared" ca="1" si="1718"/>
        <v>0</v>
      </c>
      <c r="GW242" s="124">
        <f t="shared" ca="1" si="1719"/>
        <v>0</v>
      </c>
      <c r="GX242" s="124">
        <f t="shared" ca="1" si="1719"/>
        <v>0</v>
      </c>
      <c r="GY242" s="124">
        <f t="shared" ca="1" si="1719"/>
        <v>0</v>
      </c>
      <c r="GZ242" s="124">
        <f t="shared" ca="1" si="1719"/>
        <v>0</v>
      </c>
      <c r="HA242" s="124">
        <f t="shared" ca="1" si="1719"/>
        <v>0</v>
      </c>
      <c r="HB242" s="124">
        <f t="shared" ca="1" si="1719"/>
        <v>0</v>
      </c>
      <c r="HC242" s="124">
        <f t="shared" ca="1" si="1719"/>
        <v>0</v>
      </c>
      <c r="HD242" s="124">
        <f t="shared" ca="1" si="1719"/>
        <v>0</v>
      </c>
      <c r="HE242" s="124">
        <f t="shared" ca="1" si="1719"/>
        <v>0</v>
      </c>
      <c r="HF242" s="124">
        <f t="shared" ca="1" si="1719"/>
        <v>0</v>
      </c>
      <c r="HG242" s="124">
        <f t="shared" ca="1" si="1719"/>
        <v>0</v>
      </c>
      <c r="HH242" s="124">
        <f t="shared" ca="1" si="1719"/>
        <v>0</v>
      </c>
      <c r="HI242" s="124">
        <f t="shared" ca="1" si="1719"/>
        <v>0</v>
      </c>
      <c r="HJ242" s="124">
        <f t="shared" ca="1" si="1719"/>
        <v>0</v>
      </c>
      <c r="HK242" s="124">
        <f t="shared" ca="1" si="1719"/>
        <v>0</v>
      </c>
      <c r="HL242" s="124">
        <f t="shared" ca="1" si="1719"/>
        <v>0</v>
      </c>
      <c r="HM242" s="124">
        <f t="shared" ca="1" si="1655"/>
        <v>0</v>
      </c>
      <c r="HN242" s="124">
        <f t="shared" ca="1" si="1655"/>
        <v>0</v>
      </c>
      <c r="HO242" s="554">
        <f t="shared" ca="1" si="1656"/>
        <v>0</v>
      </c>
      <c r="HP242" s="554">
        <f t="shared" ca="1" si="1656"/>
        <v>0</v>
      </c>
      <c r="HQ242" s="554">
        <f t="shared" ca="1" si="1656"/>
        <v>0</v>
      </c>
      <c r="HR242" s="125">
        <f t="shared" ca="1" si="1720"/>
        <v>0</v>
      </c>
      <c r="HS242" s="125">
        <f t="shared" ca="1" si="1720"/>
        <v>0</v>
      </c>
      <c r="HT242" s="125">
        <f t="shared" ca="1" si="1720"/>
        <v>0</v>
      </c>
      <c r="HU242" s="125">
        <f t="shared" ca="1" si="1720"/>
        <v>0</v>
      </c>
      <c r="HV242" s="125">
        <f t="shared" ca="1" si="1720"/>
        <v>0</v>
      </c>
      <c r="HW242" s="125">
        <f t="shared" ca="1" si="1720"/>
        <v>0</v>
      </c>
      <c r="HX242" s="125">
        <f t="shared" ca="1" si="1720"/>
        <v>0</v>
      </c>
      <c r="HY242" s="125">
        <f t="shared" ca="1" si="1720"/>
        <v>0</v>
      </c>
      <c r="HZ242" s="125">
        <f t="shared" ca="1" si="1720"/>
        <v>0</v>
      </c>
      <c r="IA242" s="125">
        <f t="shared" ca="1" si="1720"/>
        <v>0</v>
      </c>
      <c r="IB242" s="125">
        <f t="shared" ca="1" si="1720"/>
        <v>0</v>
      </c>
      <c r="IC242" s="125">
        <f t="shared" ca="1" si="1720"/>
        <v>0</v>
      </c>
      <c r="ID242" s="125">
        <f t="shared" ca="1" si="1720"/>
        <v>0</v>
      </c>
      <c r="IE242" s="5">
        <f t="shared" ca="1" si="1658"/>
        <v>67</v>
      </c>
      <c r="IF242" s="9"/>
      <c r="IG242" s="5">
        <f t="shared" ca="1" si="1659"/>
        <v>1</v>
      </c>
      <c r="IH242" s="5" t="b">
        <f t="shared" ca="1" si="1659"/>
        <v>0</v>
      </c>
      <c r="II242" s="19">
        <f t="shared" ca="1" si="1660"/>
        <v>0</v>
      </c>
      <c r="IJ242" s="5">
        <f t="shared" ca="1" si="1659"/>
        <v>55</v>
      </c>
      <c r="IK242" s="5" cm="1">
        <f t="array" ref="IK242">INDEX(i.pi_yatf,$X242+1,IK$7)</f>
        <v>1</v>
      </c>
      <c r="IL242" s="19">
        <f t="shared" ref="IL242:JI243" ca="1" si="1735">OFFSET(IL$5,$B242,0)</f>
        <v>0</v>
      </c>
      <c r="IM242" s="19">
        <f t="shared" ca="1" si="1735"/>
        <v>0</v>
      </c>
      <c r="IN242" s="19">
        <f t="shared" ca="1" si="1735"/>
        <v>0</v>
      </c>
      <c r="IO242" s="19">
        <f t="shared" ca="1" si="1735"/>
        <v>0</v>
      </c>
      <c r="IP242" s="19">
        <f t="shared" ca="1" si="1735"/>
        <v>0</v>
      </c>
      <c r="IQ242" s="19">
        <f t="shared" ca="1" si="1735"/>
        <v>0</v>
      </c>
      <c r="IR242" s="19">
        <f t="shared" ca="1" si="1735"/>
        <v>0</v>
      </c>
      <c r="IS242" s="19">
        <f t="shared" ca="1" si="1735"/>
        <v>0</v>
      </c>
      <c r="IT242" s="19">
        <f t="shared" ca="1" si="1735"/>
        <v>0</v>
      </c>
      <c r="IU242" s="19">
        <f t="shared" ca="1" si="1735"/>
        <v>0</v>
      </c>
      <c r="IV242" s="19">
        <f t="shared" ca="1" si="1735"/>
        <v>0</v>
      </c>
      <c r="IW242" s="19">
        <f t="shared" ca="1" si="1735"/>
        <v>0</v>
      </c>
      <c r="IX242" s="19">
        <f t="shared" ca="1" si="1735"/>
        <v>0</v>
      </c>
      <c r="IY242" s="19">
        <f t="shared" ca="1" si="1735"/>
        <v>0</v>
      </c>
      <c r="IZ242" s="19">
        <f t="shared" ca="1" si="1735"/>
        <v>0</v>
      </c>
      <c r="JA242" s="19">
        <f t="shared" ca="1" si="1735"/>
        <v>0</v>
      </c>
      <c r="JB242" s="19">
        <f t="shared" ca="1" si="1735"/>
        <v>0</v>
      </c>
      <c r="JC242" s="19">
        <f t="shared" ca="1" si="1735"/>
        <v>0</v>
      </c>
      <c r="JD242" s="19">
        <f t="shared" ca="1" si="1735"/>
        <v>0</v>
      </c>
      <c r="JE242" s="19">
        <f t="shared" ca="1" si="1735"/>
        <v>0</v>
      </c>
      <c r="JF242" s="19">
        <f t="shared" ca="1" si="1735"/>
        <v>0</v>
      </c>
      <c r="JG242" s="19">
        <f t="shared" ca="1" si="1735"/>
        <v>1</v>
      </c>
      <c r="JH242" s="19">
        <f t="shared" ca="1" si="1735"/>
        <v>0</v>
      </c>
      <c r="JI242" s="19">
        <f t="shared" ca="1" si="1735"/>
        <v>1</v>
      </c>
      <c r="JJ242" s="9"/>
      <c r="JK242" s="5" t="b">
        <f t="shared" ca="1" si="1662"/>
        <v>0</v>
      </c>
      <c r="JL242" s="477" t="b">
        <v>1</v>
      </c>
      <c r="JM242" s="477">
        <v>12</v>
      </c>
      <c r="JN242" s="5" t="b">
        <f t="shared" ca="1" si="1663"/>
        <v>0</v>
      </c>
      <c r="JO242" s="5" t="b">
        <f t="shared" ca="1" si="1663"/>
        <v>0</v>
      </c>
      <c r="JP242" s="5" t="b">
        <f t="shared" ca="1" si="1663"/>
        <v>1</v>
      </c>
      <c r="JQ242" s="144">
        <f t="shared" ca="1" si="1664"/>
        <v>1</v>
      </c>
      <c r="JR242" s="144">
        <f t="shared" ca="1" si="1664"/>
        <v>1</v>
      </c>
      <c r="JS242" s="5" t="b">
        <f t="shared" ca="1" si="1665"/>
        <v>0</v>
      </c>
      <c r="JT242" s="5" t="b">
        <f t="shared" ca="1" si="1665"/>
        <v>1</v>
      </c>
      <c r="JU242" s="5" t="b">
        <f t="shared" ca="1" si="1665"/>
        <v>1</v>
      </c>
      <c r="JV242" s="5" t="b">
        <f t="shared" ca="1" si="1665"/>
        <v>0</v>
      </c>
      <c r="JW242" s="5">
        <f t="shared" ca="1" si="1666"/>
        <v>1</v>
      </c>
      <c r="JX242" s="5">
        <f t="shared" ca="1" si="1666"/>
        <v>0</v>
      </c>
      <c r="JY242" s="5" t="b">
        <f t="shared" ca="1" si="1667"/>
        <v>0</v>
      </c>
      <c r="JZ242" s="5" t="str" cm="1">
        <f t="array" aca="1" ref="JZ242" ca="1">IF(OR(KA242:KH242&lt;&gt;"-"),TRUE,"-")</f>
        <v>-</v>
      </c>
      <c r="KA242" s="19" t="str">
        <f t="shared" ca="1" si="1668"/>
        <v>-</v>
      </c>
      <c r="KB242" s="19" t="str">
        <f t="shared" ca="1" si="1668"/>
        <v>-</v>
      </c>
      <c r="KC242" s="19" t="str">
        <f t="shared" ca="1" si="1668"/>
        <v>-</v>
      </c>
      <c r="KD242" s="19" t="str">
        <f t="shared" ca="1" si="1668"/>
        <v>-</v>
      </c>
      <c r="KE242" s="19" t="str">
        <f t="shared" ca="1" si="1668"/>
        <v>-</v>
      </c>
      <c r="KF242" s="19" t="str">
        <f t="shared" ca="1" si="1668"/>
        <v>-</v>
      </c>
      <c r="KG242" s="19" t="str">
        <f t="shared" ca="1" si="1668"/>
        <v>-</v>
      </c>
      <c r="KH242" s="19" t="str">
        <f t="shared" ca="1" si="1668"/>
        <v>-</v>
      </c>
      <c r="KI242" s="5" t="b">
        <f t="array" aca="1" ref="KI242" ca="1">IF(OR(KJ242:KP242&lt;&gt;"-"),TRUE,"-")</f>
        <v>1</v>
      </c>
      <c r="KJ242" s="19">
        <f t="shared" ca="1" si="1727"/>
        <v>0</v>
      </c>
      <c r="KK242" s="19" t="str">
        <f t="shared" ca="1" si="1727"/>
        <v>-</v>
      </c>
      <c r="KL242" s="19">
        <f t="shared" ca="1" si="1727"/>
        <v>999999</v>
      </c>
      <c r="KM242" s="19">
        <f t="shared" ca="1" si="1727"/>
        <v>999999</v>
      </c>
      <c r="KN242" s="19">
        <f t="shared" ca="1" si="1727"/>
        <v>999999</v>
      </c>
      <c r="KO242" s="19">
        <f t="shared" ca="1" si="1727"/>
        <v>999999</v>
      </c>
      <c r="KP242" s="19">
        <f t="shared" ca="1" si="1727"/>
        <v>999999</v>
      </c>
      <c r="KQ242" s="19" t="str">
        <f t="shared" ca="1" si="1727"/>
        <v>-</v>
      </c>
      <c r="KR242" s="19" t="str">
        <f t="shared" ca="1" si="1727"/>
        <v>-</v>
      </c>
      <c r="KS242" s="19" t="str">
        <f t="shared" ca="1" si="1727"/>
        <v>-</v>
      </c>
      <c r="KT242" s="19" t="b">
        <f t="shared" ca="1" si="1670"/>
        <v>1</v>
      </c>
      <c r="KU242" s="19">
        <f t="shared" ca="1" si="1670"/>
        <v>0</v>
      </c>
      <c r="KV242" s="5" t="str">
        <f t="shared" ca="1" si="1671"/>
        <v>-</v>
      </c>
      <c r="KW242" s="5" t="str">
        <f t="shared" ca="1" si="1671"/>
        <v>-</v>
      </c>
      <c r="KX242" s="5" t="str">
        <f t="shared" ca="1" si="1671"/>
        <v>-</v>
      </c>
      <c r="KY242" s="5" t="str">
        <f t="shared" ca="1" si="1671"/>
        <v>-</v>
      </c>
      <c r="KZ242" s="19" t="str">
        <f t="shared" ca="1" si="1672"/>
        <v>-</v>
      </c>
      <c r="LA242" s="19" t="str">
        <f t="shared" ca="1" si="1672"/>
        <v>-</v>
      </c>
      <c r="LB242" s="19" t="str">
        <f t="shared" ca="1" si="1672"/>
        <v>-</v>
      </c>
      <c r="LC242" s="19" t="str">
        <f t="shared" ca="1" si="1672"/>
        <v>-</v>
      </c>
      <c r="LD242" s="19" t="str">
        <f t="shared" ca="1" si="1672"/>
        <v>-</v>
      </c>
      <c r="LE242" s="19" t="str">
        <f t="shared" ca="1" si="1672"/>
        <v>-</v>
      </c>
      <c r="LF242" s="19" t="str">
        <f t="shared" ca="1" si="1672"/>
        <v>-</v>
      </c>
      <c r="LG242" s="5" t="str">
        <f t="shared" ca="1" si="1673"/>
        <v>-</v>
      </c>
      <c r="LH242" s="5">
        <f t="shared" ca="1" si="1673"/>
        <v>500</v>
      </c>
      <c r="LI242" s="5">
        <f t="shared" ca="1" si="1673"/>
        <v>500</v>
      </c>
      <c r="LJ242" s="5" t="str">
        <f t="shared" ca="1" si="1673"/>
        <v>-</v>
      </c>
      <c r="LK242" s="5" t="str" cm="1">
        <f t="array" aca="1" ref="LK242" ca="1">INDEX(i.meatgrid,$Q242,LK$7)</f>
        <v>-</v>
      </c>
      <c r="LL242" s="5" t="str">
        <f t="shared" ca="1" si="1673"/>
        <v>-</v>
      </c>
      <c r="LM242" s="5">
        <f t="shared" ca="1" si="1674"/>
        <v>1</v>
      </c>
      <c r="LN242" s="9"/>
      <c r="LO242" s="19">
        <f t="shared" ca="1" si="1672"/>
        <v>70</v>
      </c>
      <c r="LP242" s="19">
        <f t="shared" ca="1" si="1675"/>
        <v>50</v>
      </c>
      <c r="LQ242" s="19">
        <f t="shared" ca="1" si="1675"/>
        <v>80</v>
      </c>
      <c r="LR242" s="19">
        <f t="shared" ca="1" si="1675"/>
        <v>50</v>
      </c>
      <c r="LS242" s="5" t="b" cm="1">
        <f t="array" aca="1" ref="LS242" ca="1">INDEX(i.meatgrid,$Q242,LS$7)</f>
        <v>1</v>
      </c>
      <c r="LT242" s="5" t="b" cm="1">
        <f t="array" aca="1" ref="LT242" ca="1">INDEX(i.meatgrid,$Q242,LT$7)</f>
        <v>0</v>
      </c>
      <c r="LU242" s="5" t="str" cm="1">
        <f t="array" aca="1" ref="LU242" ca="1">INDEX(i.meatgrid,$Q242,LU$7)</f>
        <v>-</v>
      </c>
      <c r="LV242" s="5" t="str" cm="1">
        <f t="array" aca="1" ref="LV242" ca="1">INDEX(i.meatgrid,$Q242,LV$7)</f>
        <v>-</v>
      </c>
      <c r="LW242" s="5">
        <f t="shared" si="1676"/>
        <v>1</v>
      </c>
      <c r="LX242" s="5">
        <f t="shared" si="1677"/>
        <v>0.75</v>
      </c>
      <c r="LY242" s="5" cm="1">
        <f t="array" aca="1" ref="LY242" ca="1">INDEX(i.meatgrid,$Q242,LY$7)</f>
        <v>0</v>
      </c>
      <c r="LZ242" s="5" cm="1">
        <f t="array" aca="1" ref="LZ242" ca="1">INDEX(i.meatgrid,$Q242,LZ$7)</f>
        <v>0</v>
      </c>
      <c r="MA242" s="5" cm="1">
        <f t="array" aca="1" ref="MA242" ca="1">INDEX(i.meatgrid,$Q242,MA$7)</f>
        <v>0</v>
      </c>
      <c r="MB242" s="5" cm="1">
        <f t="array" aca="1" ref="MB242" ca="1">INDEX(i.meatgrid,$Q242,MB$7)</f>
        <v>0</v>
      </c>
      <c r="MC242" s="5" cm="1">
        <f t="array" aca="1" ref="MC242" ca="1">INDEX(i.meatgrid,$Q242,MC$7)</f>
        <v>0</v>
      </c>
      <c r="MD242" s="5" cm="1">
        <f t="array" aca="1" ref="MD242" ca="1">INDEX(i.meatgrid,$Q242,MD$7)</f>
        <v>1</v>
      </c>
      <c r="ME242" s="5" cm="1">
        <f t="array" aca="1" ref="ME242" ca="1">INDEX(i.meatgrid,$Q242,ME$7)</f>
        <v>1</v>
      </c>
      <c r="MF242" s="5" cm="1">
        <f t="array" aca="1" ref="MF242" ca="1">INDEX(i.meatgrid,$Q242,MF$7)</f>
        <v>1</v>
      </c>
      <c r="MG242" s="5">
        <f t="shared" si="1678"/>
        <v>1</v>
      </c>
      <c r="MH242" s="9"/>
      <c r="MI242" s="19" t="b">
        <f t="shared" ca="1" si="1721"/>
        <v>0</v>
      </c>
      <c r="MJ242" s="19" t="b">
        <f t="shared" ca="1" si="1721"/>
        <v>0</v>
      </c>
      <c r="MK242" s="19">
        <f t="shared" ca="1" si="1721"/>
        <v>1</v>
      </c>
      <c r="ML242" s="19">
        <f t="shared" ca="1" si="1721"/>
        <v>0.75</v>
      </c>
      <c r="MM242" s="19">
        <f t="shared" ca="1" si="1721"/>
        <v>0.75</v>
      </c>
      <c r="MN242" s="19">
        <f t="shared" ca="1" si="1721"/>
        <v>0.8</v>
      </c>
      <c r="MO242" s="19">
        <f t="shared" ca="1" si="1721"/>
        <v>0.82499999999999996</v>
      </c>
      <c r="MP242" s="19">
        <f t="shared" ca="1" si="1721"/>
        <v>0.875</v>
      </c>
      <c r="MQ242" s="19">
        <f t="shared" ca="1" si="1721"/>
        <v>0.9</v>
      </c>
      <c r="MR242" s="19">
        <f t="shared" ca="1" si="1721"/>
        <v>1</v>
      </c>
      <c r="MS242" s="19">
        <f t="shared" ca="1" si="1721"/>
        <v>0.875</v>
      </c>
      <c r="MT242" s="19" t="b">
        <f t="shared" ca="1" si="1721"/>
        <v>1</v>
      </c>
      <c r="MU242" s="19">
        <f t="shared" ca="1" si="1721"/>
        <v>74.989999999999995</v>
      </c>
      <c r="MV242" s="19" t="str">
        <f t="shared" ca="1" si="1721"/>
        <v>-</v>
      </c>
      <c r="MW242" s="19" t="str">
        <f t="shared" ca="1" si="1721"/>
        <v>-</v>
      </c>
      <c r="MX242" s="19" t="str">
        <f t="shared" ca="1" si="1721"/>
        <v>-</v>
      </c>
      <c r="MY242" s="19" t="str">
        <f t="shared" ca="1" si="1694"/>
        <v>-</v>
      </c>
      <c r="MZ242" s="19" t="str">
        <f t="shared" ca="1" si="1694"/>
        <v>-</v>
      </c>
      <c r="NA242" s="19" t="str">
        <f t="shared" ca="1" si="1694"/>
        <v>-</v>
      </c>
      <c r="NB242" s="19" t="str">
        <f t="shared" ca="1" si="1694"/>
        <v>-</v>
      </c>
      <c r="NC242" s="19">
        <f t="shared" ca="1" si="1694"/>
        <v>36.99</v>
      </c>
      <c r="ND242" s="19">
        <f t="shared" ca="1" si="1694"/>
        <v>36.99</v>
      </c>
      <c r="NE242" s="19" t="str">
        <f t="shared" ca="1" si="1694"/>
        <v>-</v>
      </c>
      <c r="NF242" s="19" t="str">
        <f t="shared" ca="1" si="1694"/>
        <v>-</v>
      </c>
      <c r="NG242" s="19" t="str">
        <f t="shared" ca="1" si="1694"/>
        <v>-</v>
      </c>
      <c r="NH242" s="19" t="str">
        <f t="shared" ca="1" si="1694"/>
        <v>-</v>
      </c>
      <c r="NI242" s="19" t="str">
        <f t="shared" ca="1" si="1694"/>
        <v>-</v>
      </c>
      <c r="NJ242" s="19">
        <f t="shared" ca="1" si="1694"/>
        <v>49.99</v>
      </c>
      <c r="NK242" s="19">
        <f t="shared" ca="1" si="1694"/>
        <v>49.99</v>
      </c>
      <c r="NL242" s="19">
        <f t="shared" ca="1" si="1694"/>
        <v>49.99</v>
      </c>
      <c r="NM242" s="19">
        <f t="shared" ca="1" si="1694"/>
        <v>49.99</v>
      </c>
      <c r="NN242" s="19">
        <f t="shared" ref="NN242" ca="1" si="1736">OFFSET(NN$5,$B242,0)</f>
        <v>49.99</v>
      </c>
      <c r="NO242" s="19">
        <f t="shared" ca="1" si="1691"/>
        <v>49.99</v>
      </c>
      <c r="NP242" s="19">
        <f t="shared" ca="1" si="1691"/>
        <v>49.99</v>
      </c>
      <c r="NQ242" s="19">
        <f t="shared" ca="1" si="1691"/>
        <v>49.99</v>
      </c>
      <c r="NR242" s="19">
        <f t="shared" ref="NR242:OG243" ca="1" si="1737">OFFSET(NR$5,$B242,0)</f>
        <v>412.99</v>
      </c>
      <c r="NS242" s="19">
        <f t="shared" ca="1" si="1737"/>
        <v>412.99</v>
      </c>
      <c r="NT242" s="19" t="str">
        <f t="shared" ca="1" si="1737"/>
        <v>-</v>
      </c>
      <c r="NU242" s="19" t="str">
        <f t="shared" ca="1" si="1737"/>
        <v>-</v>
      </c>
      <c r="NV242" s="19" t="str">
        <f t="shared" ca="1" si="1737"/>
        <v>-</v>
      </c>
      <c r="NW242" s="19" t="str">
        <f t="shared" ca="1" si="1737"/>
        <v>-</v>
      </c>
      <c r="NX242" s="19" t="str">
        <f t="shared" ca="1" si="1737"/>
        <v>-</v>
      </c>
      <c r="NY242" s="19">
        <f t="shared" ca="1" si="1737"/>
        <v>6.8900000000000006</v>
      </c>
      <c r="NZ242" s="19">
        <f t="shared" ca="1" si="1737"/>
        <v>6.8900000000000006</v>
      </c>
      <c r="OA242" s="19">
        <f t="shared" ca="1" si="1737"/>
        <v>6.8900000000000006</v>
      </c>
      <c r="OB242" s="19">
        <f t="shared" ca="1" si="1737"/>
        <v>6.8900000000000006</v>
      </c>
      <c r="OC242" s="19">
        <f t="shared" ca="1" si="1737"/>
        <v>6.8900000000000006</v>
      </c>
      <c r="OD242" s="19">
        <f t="shared" ca="1" si="1737"/>
        <v>6.8900000000000006</v>
      </c>
      <c r="OE242" s="19">
        <f t="shared" ca="1" si="1737"/>
        <v>6.8900000000000006</v>
      </c>
      <c r="OF242" s="19">
        <f t="shared" ca="1" si="1737"/>
        <v>6.8900000000000006</v>
      </c>
      <c r="OG242" s="19">
        <f t="shared" ca="1" si="1737"/>
        <v>346.99</v>
      </c>
      <c r="OH242" s="19">
        <f t="shared" ca="1" si="1693"/>
        <v>346.99</v>
      </c>
      <c r="OI242" s="19" t="str">
        <f t="shared" ca="1" si="1693"/>
        <v>-</v>
      </c>
      <c r="OJ242" s="19" t="str">
        <f t="shared" ca="1" si="1693"/>
        <v>-</v>
      </c>
      <c r="OK242" s="19" t="str">
        <f t="shared" ca="1" si="1693"/>
        <v>-</v>
      </c>
      <c r="OL242" s="19" t="str">
        <f t="shared" ca="1" si="1693"/>
        <v>-</v>
      </c>
      <c r="OM242" s="19" t="str">
        <f t="shared" ca="1" si="1693"/>
        <v>-</v>
      </c>
      <c r="ON242" s="19">
        <f t="shared" ca="1" si="1693"/>
        <v>0</v>
      </c>
      <c r="OO242" s="24">
        <v>0</v>
      </c>
    </row>
    <row r="243" spans="1:405" outlineLevel="1">
      <c r="A243" s="21">
        <f t="shared" si="158"/>
        <v>238</v>
      </c>
      <c r="B243" s="21">
        <f t="shared" si="1728"/>
        <v>19</v>
      </c>
      <c r="C243">
        <v>112</v>
      </c>
      <c r="D243" s="144" t="str">
        <f t="shared" ca="1" si="1626"/>
        <v>GSM</v>
      </c>
      <c r="E243" t="b">
        <v>0</v>
      </c>
      <c r="F243" t="b">
        <v>0</v>
      </c>
      <c r="G243" t="b">
        <f t="shared" si="1729"/>
        <v>0</v>
      </c>
      <c r="H243" s="237">
        <f t="shared" ca="1" si="1730"/>
        <v>2</v>
      </c>
      <c r="I243" s="237">
        <f t="shared" ca="1" si="1730"/>
        <v>1</v>
      </c>
      <c r="J243" s="237" t="str">
        <f t="shared" ca="1" si="1730"/>
        <v/>
      </c>
      <c r="K243" s="237">
        <f t="shared" ca="1" si="1730"/>
        <v>2</v>
      </c>
      <c r="L243" s="237">
        <f t="shared" ca="1" si="1730"/>
        <v>2</v>
      </c>
      <c r="M243" s="237">
        <f t="shared" ca="1" si="1730"/>
        <v>2</v>
      </c>
      <c r="N243" s="237">
        <f t="shared" ca="1" si="1730"/>
        <v>3</v>
      </c>
      <c r="O243" s="237">
        <f t="shared" ca="1" si="1730"/>
        <v>1</v>
      </c>
      <c r="P243" s="237">
        <f t="shared" ca="1" si="1730"/>
        <v>1</v>
      </c>
      <c r="Q243" s="237">
        <f t="shared" ca="1" si="1730"/>
        <v>6</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627"/>
        <v>2</v>
      </c>
      <c r="AH243" s="5">
        <f t="shared" ca="1" si="1627"/>
        <v>0</v>
      </c>
      <c r="AI243" s="5">
        <f t="shared" ca="1" si="1628"/>
        <v>1</v>
      </c>
      <c r="AJ243" s="218"/>
      <c r="AK243" s="218"/>
      <c r="AL243" s="366" t="str">
        <f ca="1">TEXT(LEFT(OFFSET(AL243,-1,0),5)+1,"00000")&amp;MID(OFFSET(AL243,-1,0),6,FIND(" ",OFFSET(AL243,-1,0),7)-5)
&amp; $D243           &amp; " Day"&amp;INDEX(i.DOY,$N243,1)              &amp; IF($IG243=0," FWM","")&amp;IF($IG243=1," MWM","")&amp;IF($IG243=5," Mat","")&amp;IF($IH243=TRUE,"&amp;BBT","    ")
&amp;INDEX(DataMaster!$B$98:$B$104,$Q243,0)    &amp;IF(JL243," SR"&amp;JM243,"")&amp; " WP"&amp;TEXT($LW243*100,"000p")           &amp; " MP"&amp;TEXT($LX243*100,"000p")           &amp; " GP"&amp;TEXT($MG243*100,"000p")
&amp; " (F"&amp;3+COUNTIF($CV243:$CY243,TRUE)&amp;3&amp;"N"&amp;$DM243&amp;$DN243&amp;")"</f>
        <v>00024 DSP_export_lw GSM Day204 MWM    Mutton WP100p MP075p GP100p (F33N11)</v>
      </c>
      <c r="AM243" s="9" t="str">
        <f ca="1">IF(COUNTIF(AL$5:AL243,AL243)=1,"-","Dup")</f>
        <v>-</v>
      </c>
      <c r="AN243" s="9"/>
      <c r="AO243" s="12" t="b">
        <v>1</v>
      </c>
      <c r="AP243" s="12" t="b">
        <v>1</v>
      </c>
      <c r="AQ243" s="12" t="b">
        <v>1</v>
      </c>
      <c r="AR243" s="12" t="b">
        <v>1</v>
      </c>
      <c r="AS243" s="12" t="b">
        <v>1</v>
      </c>
      <c r="AT243" s="12" t="b">
        <v>1</v>
      </c>
      <c r="AU243" s="12" t="b">
        <v>1</v>
      </c>
      <c r="AV243" s="12" t="b">
        <v>1</v>
      </c>
      <c r="AW243" s="9"/>
      <c r="AX243" s="5" t="b">
        <f t="shared" ca="1" si="1629"/>
        <v>0</v>
      </c>
      <c r="AY243" s="5" t="str">
        <f t="shared" ca="1" si="1629"/>
        <v>-</v>
      </c>
      <c r="AZ243" s="5" t="b">
        <f t="shared" ca="1" si="1629"/>
        <v>0</v>
      </c>
      <c r="BA243" s="5" t="b">
        <f t="shared" ca="1" si="1629"/>
        <v>1</v>
      </c>
      <c r="BB243" s="5" t="b">
        <f t="shared" ca="1" si="1629"/>
        <v>1</v>
      </c>
      <c r="BC243" s="144">
        <f t="shared" ca="1" si="1629"/>
        <v>0</v>
      </c>
      <c r="BD243" s="19" t="b">
        <f t="shared" ca="1" si="1630"/>
        <v>1</v>
      </c>
      <c r="BE243" s="9"/>
      <c r="BF243" s="5" t="str">
        <f t="shared" ca="1" si="1631"/>
        <v>-</v>
      </c>
      <c r="BG243" s="19" t="str">
        <f t="shared" ca="1" si="1632"/>
        <v>-</v>
      </c>
      <c r="BH243" s="19" t="str">
        <f t="shared" ca="1" si="1632"/>
        <v>-</v>
      </c>
      <c r="BI243" s="19" t="str">
        <f t="shared" ca="1" si="1632"/>
        <v>-</v>
      </c>
      <c r="BJ243" s="5" t="str">
        <f t="shared" ca="1" si="1633"/>
        <v>-</v>
      </c>
      <c r="BK243" s="19" t="str">
        <f t="shared" ca="1" si="1634"/>
        <v>-</v>
      </c>
      <c r="BL243" s="5" t="str">
        <f t="shared" ca="1" si="1635"/>
        <v>-</v>
      </c>
      <c r="BM243" s="19" t="str">
        <f t="shared" ca="1" si="1636"/>
        <v>-</v>
      </c>
      <c r="BN243" s="19" t="str">
        <f t="shared" ca="1" si="1636"/>
        <v>-</v>
      </c>
      <c r="BO243" s="19" t="str">
        <f t="shared" ca="1" si="1636"/>
        <v>-</v>
      </c>
      <c r="BP243" s="5" t="str">
        <f t="shared" ca="1" si="1637"/>
        <v>-</v>
      </c>
      <c r="BQ243" s="9"/>
      <c r="BR243" s="5" t="b">
        <f t="shared" ca="1" si="1638"/>
        <v>0</v>
      </c>
      <c r="BS243" s="5" t="str">
        <f t="shared" ca="1" si="1639"/>
        <v>-</v>
      </c>
      <c r="BT243" s="5" t="str">
        <f t="shared" ca="1" si="1640"/>
        <v>-</v>
      </c>
      <c r="BU243" s="5" t="str">
        <f t="shared" ca="1" si="1640"/>
        <v>-</v>
      </c>
      <c r="BV243" s="5" t="str">
        <f t="shared" ca="1" si="1640"/>
        <v>-</v>
      </c>
      <c r="BW243" s="5" t="str">
        <f t="shared" ca="1" si="1640"/>
        <v>-</v>
      </c>
      <c r="BX243" s="5" t="str">
        <f t="shared" ca="1" si="1640"/>
        <v>-</v>
      </c>
      <c r="BY243" s="5" t="str">
        <f t="shared" ca="1" si="1640"/>
        <v>-</v>
      </c>
      <c r="BZ243" s="5" t="str">
        <f t="shared" ca="1" si="1640"/>
        <v>-</v>
      </c>
      <c r="CA243" s="5" t="str">
        <f t="shared" ca="1" si="1640"/>
        <v>-</v>
      </c>
      <c r="CB243" s="9"/>
      <c r="CC243" s="237" t="b">
        <f t="shared" ca="1" si="1731"/>
        <v>1</v>
      </c>
      <c r="CD243" s="237" t="b">
        <f t="shared" ca="1" si="1731"/>
        <v>1</v>
      </c>
      <c r="CE243" s="237" t="b">
        <f t="shared" ca="1" si="1731"/>
        <v>1</v>
      </c>
      <c r="CF243" s="12">
        <v>2232105</v>
      </c>
      <c r="CG243" s="144" t="b">
        <f t="shared" ca="1" si="1732"/>
        <v>0</v>
      </c>
      <c r="CH243" s="12" t="s">
        <v>34</v>
      </c>
      <c r="CI243" s="19" t="str">
        <f t="shared" ca="1" si="1641"/>
        <v>-</v>
      </c>
      <c r="CJ243" s="19" t="str">
        <f t="shared" ca="1" si="1641"/>
        <v>-</v>
      </c>
      <c r="CK243" s="19" t="str">
        <f t="shared" ca="1" si="1641"/>
        <v>-</v>
      </c>
      <c r="CL243" s="19">
        <f t="shared" ca="1" si="1641"/>
        <v>1</v>
      </c>
      <c r="CM243" s="19">
        <f t="shared" ca="1" si="1641"/>
        <v>1</v>
      </c>
      <c r="CN243" s="9"/>
      <c r="CO243" s="444">
        <f t="shared" ca="1" si="1642"/>
        <v>652</v>
      </c>
      <c r="CP243" s="444">
        <f t="shared" ca="1" si="1642"/>
        <v>686</v>
      </c>
      <c r="CQ243" s="444">
        <f t="shared" ca="1" si="1642"/>
        <v>721</v>
      </c>
      <c r="CR243" s="152">
        <f t="shared" ca="1" si="1643"/>
        <v>378</v>
      </c>
      <c r="CS243" s="152">
        <f t="shared" ca="1" si="1643"/>
        <v>413</v>
      </c>
      <c r="CT243" s="152">
        <f t="shared" ca="1" si="1643"/>
        <v>448</v>
      </c>
      <c r="CU243" s="19" t="str">
        <f t="shared" ca="1" si="1714"/>
        <v>-</v>
      </c>
      <c r="CV243" s="19" t="str">
        <f t="shared" ca="1" si="1714"/>
        <v>-</v>
      </c>
      <c r="CW243" s="19" t="str">
        <f t="shared" ca="1" si="1714"/>
        <v>-</v>
      </c>
      <c r="CX243" s="19" t="str">
        <f t="shared" ca="1" si="1714"/>
        <v>-</v>
      </c>
      <c r="CY243" s="19" t="str">
        <f t="shared" ca="1" si="1714"/>
        <v>-</v>
      </c>
      <c r="CZ243" s="19" t="b">
        <f t="shared" ca="1" si="1714"/>
        <v>1</v>
      </c>
      <c r="DA243" s="19">
        <f t="shared" ca="1" si="1714"/>
        <v>0</v>
      </c>
      <c r="DB243" s="19">
        <f t="shared" ca="1" si="1714"/>
        <v>0</v>
      </c>
      <c r="DC243" s="19">
        <f t="shared" ca="1" si="1714"/>
        <v>0</v>
      </c>
      <c r="DD243" s="19">
        <f t="shared" ca="1" si="1714"/>
        <v>0</v>
      </c>
      <c r="DE243" s="19">
        <f t="shared" ca="1" si="1714"/>
        <v>0</v>
      </c>
      <c r="DF243" s="19">
        <f t="shared" ca="1" si="1714"/>
        <v>0</v>
      </c>
      <c r="DG243" s="19">
        <f t="shared" ca="1" si="1714"/>
        <v>0</v>
      </c>
      <c r="DH243" s="19">
        <f t="shared" ca="1" si="1714"/>
        <v>0</v>
      </c>
      <c r="DI243" s="19">
        <f t="shared" ca="1" si="1714"/>
        <v>0</v>
      </c>
      <c r="DJ243" s="19">
        <f t="shared" ca="1" si="1714"/>
        <v>0</v>
      </c>
      <c r="DK243" s="19">
        <f t="shared" ca="1" si="1708"/>
        <v>0</v>
      </c>
      <c r="DL243" s="19">
        <f t="shared" ca="1" si="1708"/>
        <v>0</v>
      </c>
      <c r="DM243" s="19">
        <f t="shared" ca="1" si="1708"/>
        <v>1</v>
      </c>
      <c r="DN243" s="19">
        <f t="shared" ca="1" si="1708"/>
        <v>1</v>
      </c>
      <c r="DO243" s="19">
        <f t="shared" ca="1" si="1708"/>
        <v>0</v>
      </c>
      <c r="DP243" s="19" t="str">
        <f t="shared" ca="1" si="1708"/>
        <v>-</v>
      </c>
      <c r="DQ243" s="19" t="str">
        <f t="shared" ca="1" si="1708"/>
        <v>-</v>
      </c>
      <c r="DR243" s="19" t="str">
        <f t="shared" ca="1" si="1708"/>
        <v>-</v>
      </c>
      <c r="DS243" s="19" t="str">
        <f t="shared" ca="1" si="1708"/>
        <v>-</v>
      </c>
      <c r="DT243" s="19" t="str">
        <f t="shared" ca="1" si="1708"/>
        <v>-</v>
      </c>
      <c r="DU243" s="19">
        <f t="shared" ca="1" si="1708"/>
        <v>0</v>
      </c>
      <c r="DV243" s="19" t="str">
        <f t="shared" ca="1" si="1708"/>
        <v>-</v>
      </c>
      <c r="DW243" s="19" t="str">
        <f t="shared" ca="1" si="1708"/>
        <v>-</v>
      </c>
      <c r="DX243" s="19" t="str">
        <f t="shared" ca="1" si="1708"/>
        <v>-</v>
      </c>
      <c r="DY243" s="19" t="str">
        <f t="shared" ca="1" si="1708"/>
        <v>-</v>
      </c>
      <c r="DZ243" s="19" t="str">
        <f t="shared" ca="1" si="1708"/>
        <v>-</v>
      </c>
      <c r="EA243" s="19" t="str">
        <f t="shared" ca="1" si="1708"/>
        <v>-</v>
      </c>
      <c r="EB243" s="19" t="str">
        <f t="shared" ca="1" si="1708"/>
        <v>-</v>
      </c>
      <c r="EC243" s="19" t="str">
        <f t="shared" ca="1" si="1708"/>
        <v>-</v>
      </c>
      <c r="ED243" s="19">
        <f t="shared" ca="1" si="1708"/>
        <v>0</v>
      </c>
      <c r="EE243" s="444">
        <f t="shared" ca="1" si="1646"/>
        <v>0</v>
      </c>
      <c r="EF243" s="444">
        <f t="shared" ca="1" si="1646"/>
        <v>0</v>
      </c>
      <c r="EG243" s="124">
        <f t="shared" ca="1" si="1715"/>
        <v>0</v>
      </c>
      <c r="EH243" s="124">
        <f t="shared" ca="1" si="1715"/>
        <v>0</v>
      </c>
      <c r="EI243" s="124">
        <f t="shared" ca="1" si="1715"/>
        <v>0</v>
      </c>
      <c r="EJ243" s="124">
        <f t="shared" ca="1" si="1715"/>
        <v>0</v>
      </c>
      <c r="EK243" s="124">
        <f t="shared" ca="1" si="1715"/>
        <v>0</v>
      </c>
      <c r="EL243" s="124">
        <f t="shared" ca="1" si="1715"/>
        <v>0</v>
      </c>
      <c r="EM243" s="124">
        <f t="shared" ca="1" si="1715"/>
        <v>0</v>
      </c>
      <c r="EN243" s="124">
        <f t="shared" ca="1" si="1715"/>
        <v>0</v>
      </c>
      <c r="EO243" s="124">
        <f t="shared" ca="1" si="1715"/>
        <v>0</v>
      </c>
      <c r="EP243" s="124">
        <f t="shared" ca="1" si="1715"/>
        <v>0</v>
      </c>
      <c r="EQ243" s="124">
        <f t="shared" ca="1" si="1715"/>
        <v>0</v>
      </c>
      <c r="ER243" s="124">
        <f t="shared" ca="1" si="1715"/>
        <v>0</v>
      </c>
      <c r="ES243" s="124">
        <f t="shared" ca="1" si="1715"/>
        <v>0</v>
      </c>
      <c r="ET243" s="124">
        <f t="shared" ca="1" si="1715"/>
        <v>0</v>
      </c>
      <c r="EU243" s="124">
        <f t="shared" ca="1" si="1715"/>
        <v>0</v>
      </c>
      <c r="EV243" s="124">
        <f t="shared" ca="1" si="1715"/>
        <v>0</v>
      </c>
      <c r="EW243" s="124">
        <f t="shared" ca="1" si="1648"/>
        <v>0</v>
      </c>
      <c r="EX243" s="124">
        <f t="shared" ca="1" si="1648"/>
        <v>0</v>
      </c>
      <c r="EY243" s="554">
        <f t="shared" ca="1" si="1716"/>
        <v>0</v>
      </c>
      <c r="EZ243" s="554">
        <f t="shared" ca="1" si="1716"/>
        <v>0</v>
      </c>
      <c r="FA243" s="554">
        <f t="shared" ca="1" si="1716"/>
        <v>0</v>
      </c>
      <c r="FB243" s="125">
        <f t="shared" ca="1" si="1716"/>
        <v>0</v>
      </c>
      <c r="FC243" s="125">
        <f t="shared" ca="1" si="1716"/>
        <v>0</v>
      </c>
      <c r="FD243" s="125">
        <f t="shared" ca="1" si="1716"/>
        <v>0</v>
      </c>
      <c r="FE243" s="125">
        <f t="shared" ca="1" si="1716"/>
        <v>0</v>
      </c>
      <c r="FF243" s="125">
        <f t="shared" ca="1" si="1716"/>
        <v>0</v>
      </c>
      <c r="FG243" s="125">
        <f t="shared" ca="1" si="1716"/>
        <v>0</v>
      </c>
      <c r="FH243" s="125">
        <f t="shared" ca="1" si="1716"/>
        <v>0</v>
      </c>
      <c r="FI243" s="125">
        <f t="shared" ca="1" si="1716"/>
        <v>0</v>
      </c>
      <c r="FJ243" s="125">
        <f t="shared" ca="1" si="1716"/>
        <v>0</v>
      </c>
      <c r="FK243" s="125">
        <f t="shared" ca="1" si="1716"/>
        <v>0</v>
      </c>
      <c r="FL243" s="125">
        <f t="shared" ca="1" si="1716"/>
        <v>0</v>
      </c>
      <c r="FM243" s="125">
        <f t="shared" ca="1" si="1716"/>
        <v>0</v>
      </c>
      <c r="FN243" s="125">
        <f t="shared" ca="1" si="1716"/>
        <v>0</v>
      </c>
      <c r="FO243" s="124">
        <f t="shared" ca="1" si="1717"/>
        <v>0</v>
      </c>
      <c r="FP243" s="124">
        <f t="shared" ca="1" si="1717"/>
        <v>0</v>
      </c>
      <c r="FQ243" s="124">
        <f t="shared" ca="1" si="1717"/>
        <v>0</v>
      </c>
      <c r="FR243" s="124">
        <f t="shared" ca="1" si="1717"/>
        <v>0</v>
      </c>
      <c r="FS243" s="124">
        <f t="shared" ca="1" si="1717"/>
        <v>0</v>
      </c>
      <c r="FT243" s="124">
        <f t="shared" ca="1" si="1717"/>
        <v>0</v>
      </c>
      <c r="FU243" s="124">
        <f t="shared" ca="1" si="1717"/>
        <v>0</v>
      </c>
      <c r="FV243" s="124">
        <f t="shared" ca="1" si="1717"/>
        <v>0</v>
      </c>
      <c r="FW243" s="124">
        <f t="shared" ca="1" si="1717"/>
        <v>0</v>
      </c>
      <c r="FX243" s="124">
        <f t="shared" ca="1" si="1717"/>
        <v>0</v>
      </c>
      <c r="FY243" s="124">
        <f t="shared" ca="1" si="1717"/>
        <v>0</v>
      </c>
      <c r="FZ243" s="124">
        <f t="shared" ca="1" si="1717"/>
        <v>0</v>
      </c>
      <c r="GA243" s="124">
        <f t="shared" ca="1" si="1717"/>
        <v>0</v>
      </c>
      <c r="GB243" s="124">
        <f t="shared" ca="1" si="1717"/>
        <v>0</v>
      </c>
      <c r="GC243" s="124">
        <f t="shared" ca="1" si="1717"/>
        <v>0</v>
      </c>
      <c r="GD243" s="124">
        <f t="shared" ca="1" si="1717"/>
        <v>0</v>
      </c>
      <c r="GE243" s="124">
        <f t="shared" ca="1" si="1651"/>
        <v>0</v>
      </c>
      <c r="GF243" s="124">
        <f t="shared" ca="1" si="1651"/>
        <v>0</v>
      </c>
      <c r="GG243" s="554">
        <f t="shared" ca="1" si="1652"/>
        <v>0</v>
      </c>
      <c r="GH243" s="554">
        <f t="shared" ca="1" si="1652"/>
        <v>0</v>
      </c>
      <c r="GI243" s="554">
        <f t="shared" ca="1" si="1652"/>
        <v>0</v>
      </c>
      <c r="GJ243" s="125">
        <f t="shared" ca="1" si="1718"/>
        <v>0</v>
      </c>
      <c r="GK243" s="125">
        <f t="shared" ca="1" si="1718"/>
        <v>0</v>
      </c>
      <c r="GL243" s="125">
        <f t="shared" ca="1" si="1718"/>
        <v>0</v>
      </c>
      <c r="GM243" s="125">
        <f t="shared" ca="1" si="1718"/>
        <v>0</v>
      </c>
      <c r="GN243" s="125">
        <f t="shared" ca="1" si="1718"/>
        <v>0</v>
      </c>
      <c r="GO243" s="125">
        <f t="shared" ca="1" si="1718"/>
        <v>0</v>
      </c>
      <c r="GP243" s="125">
        <f t="shared" ca="1" si="1718"/>
        <v>0</v>
      </c>
      <c r="GQ243" s="125">
        <f t="shared" ca="1" si="1718"/>
        <v>0</v>
      </c>
      <c r="GR243" s="125">
        <f t="shared" ca="1" si="1718"/>
        <v>0</v>
      </c>
      <c r="GS243" s="125">
        <f t="shared" ca="1" si="1718"/>
        <v>0</v>
      </c>
      <c r="GT243" s="125">
        <f t="shared" ca="1" si="1718"/>
        <v>0</v>
      </c>
      <c r="GU243" s="125">
        <f t="shared" ca="1" si="1718"/>
        <v>0</v>
      </c>
      <c r="GV243" s="125">
        <f t="shared" ca="1" si="1718"/>
        <v>0</v>
      </c>
      <c r="GW243" s="124">
        <f t="shared" ca="1" si="1719"/>
        <v>0</v>
      </c>
      <c r="GX243" s="124">
        <f t="shared" ca="1" si="1719"/>
        <v>0</v>
      </c>
      <c r="GY243" s="124">
        <f t="shared" ca="1" si="1719"/>
        <v>0</v>
      </c>
      <c r="GZ243" s="124">
        <f t="shared" ca="1" si="1719"/>
        <v>0</v>
      </c>
      <c r="HA243" s="124">
        <f t="shared" ca="1" si="1719"/>
        <v>0</v>
      </c>
      <c r="HB243" s="124">
        <f t="shared" ca="1" si="1719"/>
        <v>0</v>
      </c>
      <c r="HC243" s="124">
        <f t="shared" ca="1" si="1719"/>
        <v>0</v>
      </c>
      <c r="HD243" s="124">
        <f t="shared" ca="1" si="1719"/>
        <v>0</v>
      </c>
      <c r="HE243" s="124">
        <f t="shared" ca="1" si="1719"/>
        <v>0</v>
      </c>
      <c r="HF243" s="124">
        <f t="shared" ca="1" si="1719"/>
        <v>0</v>
      </c>
      <c r="HG243" s="124">
        <f t="shared" ca="1" si="1719"/>
        <v>0</v>
      </c>
      <c r="HH243" s="124">
        <f t="shared" ca="1" si="1719"/>
        <v>0</v>
      </c>
      <c r="HI243" s="124">
        <f t="shared" ca="1" si="1719"/>
        <v>0</v>
      </c>
      <c r="HJ243" s="124">
        <f t="shared" ca="1" si="1719"/>
        <v>0</v>
      </c>
      <c r="HK243" s="124">
        <f t="shared" ca="1" si="1719"/>
        <v>0</v>
      </c>
      <c r="HL243" s="124">
        <f t="shared" ca="1" si="1719"/>
        <v>0</v>
      </c>
      <c r="HM243" s="124">
        <f t="shared" ca="1" si="1655"/>
        <v>0</v>
      </c>
      <c r="HN243" s="124">
        <f t="shared" ca="1" si="1655"/>
        <v>0</v>
      </c>
      <c r="HO243" s="554">
        <f t="shared" ca="1" si="1656"/>
        <v>0</v>
      </c>
      <c r="HP243" s="554">
        <f t="shared" ca="1" si="1656"/>
        <v>0</v>
      </c>
      <c r="HQ243" s="554">
        <f t="shared" ca="1" si="1656"/>
        <v>0</v>
      </c>
      <c r="HR243" s="125">
        <f t="shared" ca="1" si="1720"/>
        <v>0</v>
      </c>
      <c r="HS243" s="125">
        <f t="shared" ca="1" si="1720"/>
        <v>0</v>
      </c>
      <c r="HT243" s="125">
        <f t="shared" ca="1" si="1720"/>
        <v>0</v>
      </c>
      <c r="HU243" s="125">
        <f t="shared" ca="1" si="1720"/>
        <v>0</v>
      </c>
      <c r="HV243" s="125">
        <f t="shared" ca="1" si="1720"/>
        <v>0</v>
      </c>
      <c r="HW243" s="125">
        <f t="shared" ca="1" si="1720"/>
        <v>0</v>
      </c>
      <c r="HX243" s="125">
        <f t="shared" ca="1" si="1720"/>
        <v>0</v>
      </c>
      <c r="HY243" s="125">
        <f t="shared" ca="1" si="1720"/>
        <v>0</v>
      </c>
      <c r="HZ243" s="125">
        <f t="shared" ca="1" si="1720"/>
        <v>0</v>
      </c>
      <c r="IA243" s="125">
        <f t="shared" ca="1" si="1720"/>
        <v>0</v>
      </c>
      <c r="IB243" s="125">
        <f t="shared" ca="1" si="1720"/>
        <v>0</v>
      </c>
      <c r="IC243" s="125">
        <f t="shared" ca="1" si="1720"/>
        <v>0</v>
      </c>
      <c r="ID243" s="125">
        <f t="shared" ca="1" si="1720"/>
        <v>0</v>
      </c>
      <c r="IE243" s="5">
        <f t="shared" ca="1" si="1658"/>
        <v>67</v>
      </c>
      <c r="IF243" s="9"/>
      <c r="IG243" s="5">
        <f t="shared" ca="1" si="1659"/>
        <v>1</v>
      </c>
      <c r="IH243" s="5" t="b">
        <f t="shared" ca="1" si="1659"/>
        <v>0</v>
      </c>
      <c r="II243" s="19">
        <f t="shared" ca="1" si="1660"/>
        <v>0</v>
      </c>
      <c r="IJ243" s="5">
        <f t="shared" ca="1" si="1659"/>
        <v>55</v>
      </c>
      <c r="IK243" s="5" cm="1">
        <f t="array" ref="IK243">INDEX(i.pi_yatf,$X243+1,IK$7)</f>
        <v>1</v>
      </c>
      <c r="IL243" s="19">
        <f t="shared" ca="1" si="1735"/>
        <v>0</v>
      </c>
      <c r="IM243" s="19">
        <f t="shared" ca="1" si="1735"/>
        <v>0</v>
      </c>
      <c r="IN243" s="19">
        <f t="shared" ca="1" si="1735"/>
        <v>0</v>
      </c>
      <c r="IO243" s="19">
        <f t="shared" ca="1" si="1735"/>
        <v>0</v>
      </c>
      <c r="IP243" s="19">
        <f t="shared" ca="1" si="1735"/>
        <v>0</v>
      </c>
      <c r="IQ243" s="19">
        <f t="shared" ca="1" si="1735"/>
        <v>0</v>
      </c>
      <c r="IR243" s="19">
        <f t="shared" ca="1" si="1735"/>
        <v>0</v>
      </c>
      <c r="IS243" s="19">
        <f t="shared" ca="1" si="1735"/>
        <v>0</v>
      </c>
      <c r="IT243" s="19">
        <f t="shared" ca="1" si="1735"/>
        <v>0</v>
      </c>
      <c r="IU243" s="19">
        <f t="shared" ca="1" si="1735"/>
        <v>0</v>
      </c>
      <c r="IV243" s="19">
        <f t="shared" ca="1" si="1735"/>
        <v>0</v>
      </c>
      <c r="IW243" s="19">
        <f t="shared" ca="1" si="1735"/>
        <v>0</v>
      </c>
      <c r="IX243" s="19">
        <f t="shared" ca="1" si="1735"/>
        <v>0</v>
      </c>
      <c r="IY243" s="19">
        <f t="shared" ca="1" si="1735"/>
        <v>0</v>
      </c>
      <c r="IZ243" s="19">
        <f t="shared" ca="1" si="1735"/>
        <v>0</v>
      </c>
      <c r="JA243" s="19">
        <f t="shared" ca="1" si="1735"/>
        <v>0</v>
      </c>
      <c r="JB243" s="19">
        <f t="shared" ca="1" si="1735"/>
        <v>0</v>
      </c>
      <c r="JC243" s="19">
        <f t="shared" ca="1" si="1735"/>
        <v>0</v>
      </c>
      <c r="JD243" s="19">
        <f t="shared" ca="1" si="1735"/>
        <v>0</v>
      </c>
      <c r="JE243" s="19">
        <f t="shared" ca="1" si="1735"/>
        <v>0</v>
      </c>
      <c r="JF243" s="19">
        <f t="shared" ca="1" si="1735"/>
        <v>0</v>
      </c>
      <c r="JG243" s="19">
        <f t="shared" ca="1" si="1735"/>
        <v>1</v>
      </c>
      <c r="JH243" s="19">
        <f t="shared" ca="1" si="1735"/>
        <v>0</v>
      </c>
      <c r="JI243" s="19">
        <f t="shared" ca="1" si="1735"/>
        <v>1</v>
      </c>
      <c r="JJ243" s="9"/>
      <c r="JK243" s="5" t="b">
        <f t="shared" ca="1" si="1662"/>
        <v>0</v>
      </c>
      <c r="JL243" s="477" t="b">
        <v>0</v>
      </c>
      <c r="JM243" s="477">
        <v>12</v>
      </c>
      <c r="JN243" s="5" t="b">
        <f t="shared" ca="1" si="1663"/>
        <v>0</v>
      </c>
      <c r="JO243" s="5" t="b">
        <f t="shared" ca="1" si="1663"/>
        <v>0</v>
      </c>
      <c r="JP243" s="5" t="b">
        <f t="shared" ca="1" si="1663"/>
        <v>1</v>
      </c>
      <c r="JQ243" s="144">
        <f t="shared" ca="1" si="1664"/>
        <v>1</v>
      </c>
      <c r="JR243" s="144">
        <f t="shared" ca="1" si="1664"/>
        <v>1</v>
      </c>
      <c r="JS243" s="5" t="b">
        <f t="shared" ca="1" si="1665"/>
        <v>0</v>
      </c>
      <c r="JT243" s="5" t="b">
        <f t="shared" ca="1" si="1665"/>
        <v>1</v>
      </c>
      <c r="JU243" s="5" t="b">
        <f t="shared" ca="1" si="1665"/>
        <v>1</v>
      </c>
      <c r="JV243" s="5" t="b">
        <f t="shared" ca="1" si="1665"/>
        <v>0</v>
      </c>
      <c r="JW243" s="5">
        <f t="shared" ca="1" si="1666"/>
        <v>1</v>
      </c>
      <c r="JX243" s="5">
        <f t="shared" ca="1" si="1666"/>
        <v>0</v>
      </c>
      <c r="JY243" s="5" t="b">
        <f t="shared" ca="1" si="1667"/>
        <v>0</v>
      </c>
      <c r="JZ243" s="5" t="str" cm="1">
        <f t="array" aca="1" ref="JZ243" ca="1">IF(OR(KA243:KH243&lt;&gt;"-"),TRUE,"-")</f>
        <v>-</v>
      </c>
      <c r="KA243" s="19" t="str">
        <f t="shared" ca="1" si="1668"/>
        <v>-</v>
      </c>
      <c r="KB243" s="19" t="str">
        <f t="shared" ca="1" si="1668"/>
        <v>-</v>
      </c>
      <c r="KC243" s="19" t="str">
        <f t="shared" ca="1" si="1668"/>
        <v>-</v>
      </c>
      <c r="KD243" s="19" t="str">
        <f t="shared" ca="1" si="1668"/>
        <v>-</v>
      </c>
      <c r="KE243" s="19" t="str">
        <f t="shared" ca="1" si="1668"/>
        <v>-</v>
      </c>
      <c r="KF243" s="19" t="str">
        <f t="shared" ca="1" si="1668"/>
        <v>-</v>
      </c>
      <c r="KG243" s="19" t="str">
        <f t="shared" ca="1" si="1668"/>
        <v>-</v>
      </c>
      <c r="KH243" s="19" t="str">
        <f t="shared" ca="1" si="1668"/>
        <v>-</v>
      </c>
      <c r="KI243" s="5" t="b">
        <f t="array" aca="1" ref="KI243" ca="1">IF(OR(KJ243:KP243&lt;&gt;"-"),TRUE,"-")</f>
        <v>1</v>
      </c>
      <c r="KJ243" s="19">
        <f t="shared" ca="1" si="1727"/>
        <v>0</v>
      </c>
      <c r="KK243" s="19" t="str">
        <f t="shared" ca="1" si="1727"/>
        <v>-</v>
      </c>
      <c r="KL243" s="19">
        <f t="shared" ca="1" si="1727"/>
        <v>999999</v>
      </c>
      <c r="KM243" s="19">
        <f t="shared" ca="1" si="1727"/>
        <v>999999</v>
      </c>
      <c r="KN243" s="19">
        <f t="shared" ca="1" si="1727"/>
        <v>999999</v>
      </c>
      <c r="KO243" s="19">
        <f t="shared" ca="1" si="1727"/>
        <v>999999</v>
      </c>
      <c r="KP243" s="19">
        <f t="shared" ca="1" si="1727"/>
        <v>999999</v>
      </c>
      <c r="KQ243" s="19" t="str">
        <f t="shared" ca="1" si="1727"/>
        <v>-</v>
      </c>
      <c r="KR243" s="19" t="str">
        <f t="shared" ca="1" si="1727"/>
        <v>-</v>
      </c>
      <c r="KS243" s="19" t="str">
        <f t="shared" ca="1" si="1727"/>
        <v>-</v>
      </c>
      <c r="KT243" s="19" t="b">
        <f t="shared" ca="1" si="1670"/>
        <v>1</v>
      </c>
      <c r="KU243" s="19">
        <f t="shared" ca="1" si="1670"/>
        <v>0</v>
      </c>
      <c r="KV243" s="5" t="str">
        <f t="shared" ca="1" si="1671"/>
        <v>-</v>
      </c>
      <c r="KW243" s="5" t="str">
        <f t="shared" ca="1" si="1671"/>
        <v>-</v>
      </c>
      <c r="KX243" s="5" t="str">
        <f t="shared" ca="1" si="1671"/>
        <v>-</v>
      </c>
      <c r="KY243" s="5" t="str">
        <f t="shared" ca="1" si="1671"/>
        <v>-</v>
      </c>
      <c r="KZ243" s="19" t="str">
        <f t="shared" ca="1" si="1672"/>
        <v>-</v>
      </c>
      <c r="LA243" s="19" t="str">
        <f t="shared" ca="1" si="1672"/>
        <v>-</v>
      </c>
      <c r="LB243" s="19" t="str">
        <f t="shared" ca="1" si="1672"/>
        <v>-</v>
      </c>
      <c r="LC243" s="19" t="str">
        <f t="shared" ca="1" si="1672"/>
        <v>-</v>
      </c>
      <c r="LD243" s="19" t="str">
        <f t="shared" ca="1" si="1672"/>
        <v>-</v>
      </c>
      <c r="LE243" s="19" t="str">
        <f t="shared" ca="1" si="1672"/>
        <v>-</v>
      </c>
      <c r="LF243" s="19" t="str">
        <f t="shared" ca="1" si="1672"/>
        <v>-</v>
      </c>
      <c r="LG243" s="5" t="str">
        <f t="shared" ca="1" si="1673"/>
        <v>-</v>
      </c>
      <c r="LH243" s="5">
        <f t="shared" ca="1" si="1673"/>
        <v>500</v>
      </c>
      <c r="LI243" s="5">
        <f t="shared" ca="1" si="1673"/>
        <v>500</v>
      </c>
      <c r="LJ243" s="5" t="str">
        <f t="shared" ca="1" si="1673"/>
        <v>-</v>
      </c>
      <c r="LK243" s="5" t="str" cm="1">
        <f t="array" aca="1" ref="LK243" ca="1">INDEX(i.meatgrid,$Q243,LK$7)</f>
        <v>-</v>
      </c>
      <c r="LL243" s="5" t="str">
        <f t="shared" ca="1" si="1673"/>
        <v>-</v>
      </c>
      <c r="LM243" s="5">
        <f t="shared" ca="1" si="1674"/>
        <v>1</v>
      </c>
      <c r="LN243" s="9"/>
      <c r="LO243" s="19">
        <f t="shared" ca="1" si="1672"/>
        <v>70</v>
      </c>
      <c r="LP243" s="19">
        <f t="shared" ca="1" si="1675"/>
        <v>50</v>
      </c>
      <c r="LQ243" s="19">
        <f t="shared" ca="1" si="1675"/>
        <v>80</v>
      </c>
      <c r="LR243" s="19">
        <f t="shared" ca="1" si="1675"/>
        <v>50</v>
      </c>
      <c r="LS243" s="5" t="b" cm="1">
        <f t="array" aca="1" ref="LS243" ca="1">INDEX(i.meatgrid,$Q243,LS$7)</f>
        <v>1</v>
      </c>
      <c r="LT243" s="5" t="b" cm="1">
        <f t="array" aca="1" ref="LT243" ca="1">INDEX(i.meatgrid,$Q243,LT$7)</f>
        <v>0</v>
      </c>
      <c r="LU243" s="5" t="str" cm="1">
        <f t="array" aca="1" ref="LU243" ca="1">INDEX(i.meatgrid,$Q243,LU$7)</f>
        <v>-</v>
      </c>
      <c r="LV243" s="5" t="str" cm="1">
        <f t="array" aca="1" ref="LV243" ca="1">INDEX(i.meatgrid,$Q243,LV$7)</f>
        <v>-</v>
      </c>
      <c r="LW243" s="5">
        <f t="shared" si="1676"/>
        <v>1</v>
      </c>
      <c r="LX243" s="5">
        <f t="shared" si="1677"/>
        <v>0.75</v>
      </c>
      <c r="LY243" s="5" cm="1">
        <f t="array" aca="1" ref="LY243" ca="1">INDEX(i.meatgrid,$Q243,LY$7)</f>
        <v>0</v>
      </c>
      <c r="LZ243" s="5" cm="1">
        <f t="array" aca="1" ref="LZ243" ca="1">INDEX(i.meatgrid,$Q243,LZ$7)</f>
        <v>0</v>
      </c>
      <c r="MA243" s="5" cm="1">
        <f t="array" aca="1" ref="MA243" ca="1">INDEX(i.meatgrid,$Q243,MA$7)</f>
        <v>0</v>
      </c>
      <c r="MB243" s="5" cm="1">
        <f t="array" aca="1" ref="MB243" ca="1">INDEX(i.meatgrid,$Q243,MB$7)</f>
        <v>0</v>
      </c>
      <c r="MC243" s="5" cm="1">
        <f t="array" aca="1" ref="MC243" ca="1">INDEX(i.meatgrid,$Q243,MC$7)</f>
        <v>0</v>
      </c>
      <c r="MD243" s="5" cm="1">
        <f t="array" aca="1" ref="MD243" ca="1">INDEX(i.meatgrid,$Q243,MD$7)</f>
        <v>1</v>
      </c>
      <c r="ME243" s="5" cm="1">
        <f t="array" aca="1" ref="ME243" ca="1">INDEX(i.meatgrid,$Q243,ME$7)</f>
        <v>1</v>
      </c>
      <c r="MF243" s="5" cm="1">
        <f t="array" aca="1" ref="MF243" ca="1">INDEX(i.meatgrid,$Q243,MF$7)</f>
        <v>1</v>
      </c>
      <c r="MG243" s="5">
        <f t="shared" si="1678"/>
        <v>1</v>
      </c>
      <c r="MH243" s="9"/>
      <c r="MI243" s="19" t="b">
        <f t="shared" ca="1" si="1721"/>
        <v>0</v>
      </c>
      <c r="MJ243" s="19" t="b">
        <f t="shared" ca="1" si="1721"/>
        <v>0</v>
      </c>
      <c r="MK243" s="19">
        <f t="shared" ca="1" si="1721"/>
        <v>1</v>
      </c>
      <c r="ML243" s="19">
        <f t="shared" ca="1" si="1721"/>
        <v>0.75</v>
      </c>
      <c r="MM243" s="19">
        <f t="shared" ca="1" si="1721"/>
        <v>0.75</v>
      </c>
      <c r="MN243" s="19">
        <f t="shared" ca="1" si="1721"/>
        <v>0.8</v>
      </c>
      <c r="MO243" s="19">
        <f t="shared" ca="1" si="1721"/>
        <v>0.82499999999999996</v>
      </c>
      <c r="MP243" s="19">
        <f t="shared" ca="1" si="1721"/>
        <v>0.875</v>
      </c>
      <c r="MQ243" s="19">
        <f t="shared" ca="1" si="1721"/>
        <v>0.9</v>
      </c>
      <c r="MR243" s="19">
        <f t="shared" ca="1" si="1721"/>
        <v>1</v>
      </c>
      <c r="MS243" s="19">
        <f t="shared" ca="1" si="1721"/>
        <v>0.875</v>
      </c>
      <c r="MT243" s="19" t="b">
        <f t="shared" ca="1" si="1721"/>
        <v>1</v>
      </c>
      <c r="MU243" s="19">
        <f t="shared" ca="1" si="1721"/>
        <v>74.989999999999995</v>
      </c>
      <c r="MV243" s="19" t="str">
        <f t="shared" ca="1" si="1721"/>
        <v>-</v>
      </c>
      <c r="MW243" s="19" t="str">
        <f t="shared" ca="1" si="1721"/>
        <v>-</v>
      </c>
      <c r="MX243" s="19" t="str">
        <f t="shared" ca="1" si="1721"/>
        <v>-</v>
      </c>
      <c r="MY243" s="19" t="str">
        <f t="shared" ref="MY243:NN243" ca="1" si="1738">OFFSET(MY$5,$B243,0)</f>
        <v>-</v>
      </c>
      <c r="MZ243" s="19" t="str">
        <f t="shared" ca="1" si="1738"/>
        <v>-</v>
      </c>
      <c r="NA243" s="19" t="str">
        <f t="shared" ca="1" si="1738"/>
        <v>-</v>
      </c>
      <c r="NB243" s="19" t="str">
        <f t="shared" ca="1" si="1738"/>
        <v>-</v>
      </c>
      <c r="NC243" s="19">
        <f t="shared" ca="1" si="1738"/>
        <v>36.99</v>
      </c>
      <c r="ND243" s="19">
        <f t="shared" ca="1" si="1738"/>
        <v>36.99</v>
      </c>
      <c r="NE243" s="19" t="str">
        <f t="shared" ca="1" si="1738"/>
        <v>-</v>
      </c>
      <c r="NF243" s="19" t="str">
        <f t="shared" ca="1" si="1738"/>
        <v>-</v>
      </c>
      <c r="NG243" s="19" t="str">
        <f t="shared" ca="1" si="1738"/>
        <v>-</v>
      </c>
      <c r="NH243" s="19" t="str">
        <f t="shared" ca="1" si="1738"/>
        <v>-</v>
      </c>
      <c r="NI243" s="19" t="str">
        <f t="shared" ca="1" si="1738"/>
        <v>-</v>
      </c>
      <c r="NJ243" s="19">
        <f t="shared" ca="1" si="1738"/>
        <v>49.99</v>
      </c>
      <c r="NK243" s="19">
        <f t="shared" ca="1" si="1738"/>
        <v>49.99</v>
      </c>
      <c r="NL243" s="19">
        <f t="shared" ca="1" si="1738"/>
        <v>49.99</v>
      </c>
      <c r="NM243" s="19">
        <f t="shared" ca="1" si="1738"/>
        <v>49.99</v>
      </c>
      <c r="NN243" s="19">
        <f t="shared" ca="1" si="1738"/>
        <v>49.99</v>
      </c>
      <c r="NO243" s="19">
        <f t="shared" ca="1" si="1691"/>
        <v>49.99</v>
      </c>
      <c r="NP243" s="19">
        <f t="shared" ca="1" si="1691"/>
        <v>49.99</v>
      </c>
      <c r="NQ243" s="19">
        <f t="shared" ca="1" si="1691"/>
        <v>49.99</v>
      </c>
      <c r="NR243" s="19">
        <f t="shared" ca="1" si="1737"/>
        <v>412.99</v>
      </c>
      <c r="NS243" s="19">
        <f t="shared" ca="1" si="1737"/>
        <v>412.99</v>
      </c>
      <c r="NT243" s="19" t="str">
        <f t="shared" ca="1" si="1737"/>
        <v>-</v>
      </c>
      <c r="NU243" s="19" t="str">
        <f t="shared" ca="1" si="1737"/>
        <v>-</v>
      </c>
      <c r="NV243" s="19" t="str">
        <f t="shared" ca="1" si="1737"/>
        <v>-</v>
      </c>
      <c r="NW243" s="19" t="str">
        <f t="shared" ca="1" si="1737"/>
        <v>-</v>
      </c>
      <c r="NX243" s="19" t="str">
        <f t="shared" ca="1" si="1737"/>
        <v>-</v>
      </c>
      <c r="NY243" s="19">
        <f t="shared" ca="1" si="1737"/>
        <v>6.8900000000000006</v>
      </c>
      <c r="NZ243" s="19">
        <f t="shared" ca="1" si="1737"/>
        <v>6.8900000000000006</v>
      </c>
      <c r="OA243" s="19">
        <f t="shared" ca="1" si="1737"/>
        <v>6.8900000000000006</v>
      </c>
      <c r="OB243" s="19">
        <f t="shared" ca="1" si="1737"/>
        <v>6.8900000000000006</v>
      </c>
      <c r="OC243" s="19">
        <f t="shared" ca="1" si="1737"/>
        <v>6.8900000000000006</v>
      </c>
      <c r="OD243" s="19">
        <f t="shared" ca="1" si="1737"/>
        <v>6.8900000000000006</v>
      </c>
      <c r="OE243" s="19">
        <f t="shared" ca="1" si="1737"/>
        <v>6.8900000000000006</v>
      </c>
      <c r="OF243" s="19">
        <f t="shared" ca="1" si="1737"/>
        <v>6.8900000000000006</v>
      </c>
      <c r="OG243" s="19">
        <f t="shared" ca="1" si="1737"/>
        <v>346.99</v>
      </c>
      <c r="OH243" s="19">
        <f t="shared" ca="1" si="1693"/>
        <v>346.99</v>
      </c>
      <c r="OI243" s="19" t="str">
        <f t="shared" ca="1" si="1693"/>
        <v>-</v>
      </c>
      <c r="OJ243" s="19" t="str">
        <f t="shared" ca="1" si="1693"/>
        <v>-</v>
      </c>
      <c r="OK243" s="19" t="str">
        <f t="shared" ca="1" si="1693"/>
        <v>-</v>
      </c>
      <c r="OL243" s="19" t="str">
        <f t="shared" ca="1" si="1693"/>
        <v>-</v>
      </c>
      <c r="OM243" s="19" t="str">
        <f t="shared" ca="1" si="1693"/>
        <v>-</v>
      </c>
      <c r="ON243" s="19">
        <f t="shared" ca="1" si="1693"/>
        <v>0</v>
      </c>
      <c r="OO243" s="24">
        <v>0</v>
      </c>
    </row>
    <row r="244" spans="1:405" outlineLevel="1">
      <c r="A244" s="21">
        <f t="shared" si="158"/>
        <v>239</v>
      </c>
      <c r="B244" s="21"/>
      <c r="D244" s="14"/>
      <c r="E244" t="b">
        <v>0</v>
      </c>
      <c r="H244" s="21"/>
      <c r="I244" s="21"/>
      <c r="J244" s="21"/>
      <c r="K244" s="21"/>
      <c r="L244" s="21"/>
      <c r="M244" s="21"/>
      <c r="N244" s="21"/>
      <c r="O244" s="21"/>
      <c r="P244" s="21"/>
      <c r="Q244" s="21"/>
      <c r="R244" s="21"/>
      <c r="S244" s="21"/>
      <c r="T244" s="21"/>
      <c r="U244" s="218"/>
      <c r="V244" s="218"/>
      <c r="W244" s="21"/>
      <c r="X244" s="218"/>
      <c r="Y244" s="218"/>
      <c r="Z244" s="218"/>
      <c r="AA244" s="218"/>
      <c r="AB244" s="218"/>
      <c r="AC244" s="218"/>
      <c r="AD244" s="218"/>
      <c r="AE244" s="218"/>
      <c r="AJ244" s="218"/>
      <c r="AK244" s="218"/>
      <c r="AL244" s="234" t="str">
        <f ca="1">"blank "&amp;TEXT(RAND(),"0.000")</f>
        <v>blank 0.410</v>
      </c>
      <c r="AM244" s="9" t="str">
        <f ca="1">IF(COUNTIF(AL$5:AL244,AL244)=1,"-","Dup")</f>
        <v>-</v>
      </c>
      <c r="AN244" s="9"/>
      <c r="AO244" s="14"/>
      <c r="AP244" s="14"/>
      <c r="AQ244" s="14"/>
      <c r="AR244" s="14"/>
      <c r="AS244" s="14"/>
      <c r="AT244" s="14"/>
      <c r="AU244" s="563"/>
      <c r="AV244" s="563"/>
      <c r="AW244" s="9"/>
      <c r="AX244" s="14"/>
      <c r="AY244" s="14"/>
      <c r="AZ244" s="14"/>
      <c r="BA244" s="14"/>
      <c r="BB244" s="14"/>
      <c r="BC244" s="14"/>
      <c r="BD244" s="14"/>
      <c r="BE244" s="9"/>
      <c r="BF244" s="14"/>
      <c r="BG244" s="14"/>
      <c r="BH244" s="14"/>
      <c r="BI244" s="14"/>
      <c r="BJ244" s="14"/>
      <c r="BK244" s="14"/>
      <c r="BL244" s="14"/>
      <c r="BM244" s="14"/>
      <c r="BN244" s="14"/>
      <c r="BO244" s="14"/>
      <c r="BP244" s="14"/>
      <c r="BQ244" s="9"/>
      <c r="BR244" s="14"/>
      <c r="BS244" s="14"/>
      <c r="BT244" s="14"/>
      <c r="BU244" s="14"/>
      <c r="BV244" s="14"/>
      <c r="BW244" s="14"/>
      <c r="BX244" s="14"/>
      <c r="BY244" s="14"/>
      <c r="BZ244" s="14"/>
      <c r="CA244" s="14"/>
      <c r="CB244" s="9"/>
      <c r="CC244" s="14"/>
      <c r="CD244" s="14"/>
      <c r="CE244" s="14"/>
      <c r="CF244" s="14"/>
      <c r="CG244" s="14"/>
      <c r="CH244" s="14"/>
      <c r="CI244" s="14"/>
      <c r="CJ244" s="14"/>
      <c r="CK244" s="14"/>
      <c r="CL244" s="14"/>
      <c r="CM244" s="14"/>
      <c r="CN244" s="9"/>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9"/>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9"/>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9"/>
      <c r="LO244" s="14"/>
      <c r="LP244" s="14"/>
      <c r="LQ244" s="14"/>
      <c r="LR244" s="14"/>
      <c r="LS244" s="14"/>
      <c r="LT244" s="14"/>
      <c r="LU244" s="14"/>
      <c r="LV244" s="14"/>
      <c r="LW244" s="14"/>
      <c r="LX244" s="14"/>
      <c r="LY244" s="14"/>
      <c r="LZ244" s="14"/>
      <c r="MA244" s="14"/>
      <c r="MB244" s="14"/>
      <c r="MC244" s="14"/>
      <c r="MD244" s="14"/>
      <c r="ME244" s="14"/>
      <c r="MF244" s="14"/>
      <c r="MG244" s="14"/>
      <c r="MH244" s="9"/>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24">
        <v>0</v>
      </c>
    </row>
    <row r="245" spans="1:405" outlineLevel="1">
      <c r="A245" s="21">
        <f>ROW(A245)-5</f>
        <v>240</v>
      </c>
      <c r="B245" s="21"/>
      <c r="D245" s="14"/>
      <c r="E245" t="b">
        <v>0</v>
      </c>
      <c r="G245" s="32" t="s">
        <v>1020</v>
      </c>
      <c r="M245">
        <v>4</v>
      </c>
      <c r="N245">
        <v>3</v>
      </c>
      <c r="O245">
        <v>2</v>
      </c>
      <c r="P245">
        <v>3</v>
      </c>
      <c r="Q245">
        <v>4</v>
      </c>
      <c r="R245">
        <v>3</v>
      </c>
      <c r="S245">
        <v>4</v>
      </c>
      <c r="T245">
        <v>4</v>
      </c>
      <c r="U245" s="218"/>
      <c r="V245" s="218"/>
      <c r="W245">
        <v>0</v>
      </c>
      <c r="X245" s="218"/>
      <c r="Y245" s="218">
        <v>0</v>
      </c>
      <c r="Z245" s="218">
        <v>0</v>
      </c>
      <c r="AA245" s="218">
        <v>0</v>
      </c>
      <c r="AB245" s="218">
        <v>3</v>
      </c>
      <c r="AC245" s="218">
        <v>5</v>
      </c>
      <c r="AD245" s="218">
        <v>5</v>
      </c>
      <c r="AE245" s="218">
        <v>5</v>
      </c>
      <c r="AL245" s="559" t="s">
        <v>1857</v>
      </c>
      <c r="AM245" s="9" t="str">
        <f ca="1">IF(COUNTIF(AL$5:AL245,AL245)=1,"-","Dup")</f>
        <v>-</v>
      </c>
      <c r="AN245" s="9"/>
      <c r="AO245" s="14"/>
      <c r="AP245" s="14"/>
      <c r="AQ245" s="14"/>
      <c r="AR245" s="14"/>
      <c r="AS245" s="14"/>
      <c r="AT245" s="14"/>
      <c r="AU245" s="563"/>
      <c r="AV245" s="563"/>
      <c r="AW245" s="9"/>
      <c r="AX245" s="14"/>
      <c r="AY245" s="14"/>
      <c r="AZ245" s="14"/>
      <c r="BA245" s="14"/>
      <c r="BB245" s="14"/>
      <c r="BC245" s="14"/>
      <c r="BD245" s="14"/>
      <c r="BE245" s="9"/>
      <c r="BF245" s="14"/>
      <c r="BG245" s="14"/>
      <c r="BH245" s="14"/>
      <c r="BI245" s="14"/>
      <c r="BJ245" s="14"/>
      <c r="BK245" s="14"/>
      <c r="BL245" s="14"/>
      <c r="BM245" s="14"/>
      <c r="BN245" s="14"/>
      <c r="BO245" s="14"/>
      <c r="BP245" s="14"/>
      <c r="BQ245" s="9"/>
      <c r="BR245" s="14"/>
      <c r="BS245" s="14"/>
      <c r="BT245" s="14"/>
      <c r="BU245" s="14"/>
      <c r="BV245" s="14"/>
      <c r="BW245" s="14"/>
      <c r="BX245" s="14"/>
      <c r="BY245" s="14"/>
      <c r="BZ245" s="14"/>
      <c r="CA245" s="14"/>
      <c r="CB245" s="9"/>
      <c r="CC245" s="14"/>
      <c r="CD245" s="14"/>
      <c r="CE245" s="14"/>
      <c r="CF245" s="14"/>
      <c r="CG245" s="14"/>
      <c r="CH245" s="153"/>
      <c r="CI245" s="14"/>
      <c r="CJ245" s="14"/>
      <c r="CK245" s="14"/>
      <c r="CL245" s="14"/>
      <c r="CM245" s="14"/>
      <c r="CN245" s="9"/>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322"/>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9"/>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9"/>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9"/>
      <c r="LO245" s="14"/>
      <c r="LP245" s="14"/>
      <c r="LQ245" s="14"/>
      <c r="LR245" s="14"/>
      <c r="LS245" s="14"/>
      <c r="LT245" s="14"/>
      <c r="LU245" s="14"/>
      <c r="LV245" s="14"/>
      <c r="LW245" s="14"/>
      <c r="LX245" s="14"/>
      <c r="LY245" s="14"/>
      <c r="LZ245" s="14"/>
      <c r="MA245" s="14"/>
      <c r="MB245" s="14"/>
      <c r="MC245" s="14"/>
      <c r="MD245" s="14"/>
      <c r="ME245" s="14"/>
      <c r="MF245" s="14"/>
      <c r="MG245" s="14"/>
      <c r="MH245" s="9"/>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24">
        <v>0</v>
      </c>
    </row>
    <row r="246" spans="1:405" outlineLevel="1">
      <c r="A246" s="21">
        <f t="shared" si="158"/>
        <v>241</v>
      </c>
      <c r="B246" s="21">
        <f>$A$14</f>
        <v>9</v>
      </c>
      <c r="C246">
        <v>112</v>
      </c>
      <c r="D246" s="144" t="str">
        <f t="shared" ref="D246:D273" si="1739">INDEX(i.Region_Desc,$K246,1)</f>
        <v>GSM</v>
      </c>
      <c r="E246" t="b">
        <v>0</v>
      </c>
      <c r="F246" t="b">
        <v>0</v>
      </c>
      <c r="G246" t="b">
        <f>E246</f>
        <v>0</v>
      </c>
      <c r="H246" s="29">
        <v>2</v>
      </c>
      <c r="I246" s="29">
        <v>1</v>
      </c>
      <c r="J246" s="29" t="str">
        <f>""</f>
        <v/>
      </c>
      <c r="K246" s="29">
        <f>d.Region</f>
        <v>2</v>
      </c>
      <c r="L246" s="29">
        <v>2</v>
      </c>
      <c r="M246" s="29">
        <v>2</v>
      </c>
      <c r="N246" s="29">
        <v>3</v>
      </c>
      <c r="O246" s="29">
        <v>1</v>
      </c>
      <c r="P246" s="29">
        <v>1</v>
      </c>
      <c r="Q246" s="29">
        <v>1</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ref="AG246:AH273" si="1740">INDEX(i.FlkStrctr,$M246,AG$7)</f>
        <v>2</v>
      </c>
      <c r="AH246" s="5">
        <f t="shared" si="1740"/>
        <v>0</v>
      </c>
      <c r="AI246" s="5">
        <f t="shared" ref="AI246:AI273" si="1741">INDEX(i.StdELMan,($K246-1)*12+($M246-1)*3+$N246,AI$7)</f>
        <v>1</v>
      </c>
      <c r="AJ246" s="218"/>
      <c r="AK246" s="218"/>
      <c r="AL246" s="365" t="str">
        <f ca="1">TEXT(LEFT(OFFSET(AL246,-1,0),5)+1,"00000")&amp;MID(OFFSET(AL246,-1,0),6,FIND(" ",OFFSET(AL246,-1,0),7)-5)
&amp; $D246           &amp; " Day"&amp;INDEX(i.DOY,$N246,1)              &amp; IF($IG246=0," FWM","")&amp;IF($IG246=1," MWM","")&amp;IF($IG246=5," Mat","")&amp;IF($IH246=TRUE,"&amp;BBT","    ")
&amp;INDEX(DataMaster!$B$98:$B$104,$Q246,0)    &amp;IF(JL246," SR"&amp;JM246,"")&amp; " WP"&amp;TEXT($LW246*100,"000p")           &amp; " MP"&amp;TEXT($LX246*100,"000p")           &amp; " GP"&amp;TEXT($MG246*100,"000p")
&amp; " (F"&amp;3+COUNTIF($CV246:$CY246,TRUE)&amp;3&amp;"N"&amp;$DM246&amp;$DN246&amp;")"</f>
        <v>00001 DSP_grid_lw GSM Day204 MWM    all grids SR12 WP100p MP100p GP100p (F33N11)</v>
      </c>
      <c r="AM246" s="9" t="str">
        <f ca="1">IF(COUNTIF(AL$5:AL246,AL246)=1,"-","Dup")</f>
        <v>-</v>
      </c>
      <c r="AN246" s="9"/>
      <c r="AO246" s="12" t="b">
        <v>1</v>
      </c>
      <c r="AP246" s="12" t="b">
        <v>1</v>
      </c>
      <c r="AQ246" s="12" t="b">
        <v>1</v>
      </c>
      <c r="AR246" s="12" t="b">
        <v>1</v>
      </c>
      <c r="AS246" s="12" t="b">
        <v>1</v>
      </c>
      <c r="AT246" s="12" t="b">
        <v>1</v>
      </c>
      <c r="AU246" s="12" t="b">
        <v>1</v>
      </c>
      <c r="AV246" s="12" t="b">
        <v>1</v>
      </c>
      <c r="AW246" s="9"/>
      <c r="AX246" s="5" t="b">
        <f t="shared" ref="AX246:BC273" si="1742">INDEX(i.model_structure,$H246,AX$7)</f>
        <v>0</v>
      </c>
      <c r="AY246" s="5" t="str">
        <f t="shared" si="1742"/>
        <v>-</v>
      </c>
      <c r="AZ246" s="5" t="b">
        <f t="shared" si="1742"/>
        <v>0</v>
      </c>
      <c r="BA246" s="5" t="b">
        <f t="shared" si="1742"/>
        <v>1</v>
      </c>
      <c r="BB246" s="5" t="b">
        <f t="shared" si="1742"/>
        <v>1</v>
      </c>
      <c r="BC246" s="144">
        <f t="shared" si="1742"/>
        <v>0</v>
      </c>
      <c r="BD246" s="19" t="b">
        <f t="shared" ref="BD246:BD273" ca="1" si="1743">OFFSET(BD$5,$B246,0)</f>
        <v>1</v>
      </c>
      <c r="BE246" s="9"/>
      <c r="BF246" s="5" t="str">
        <f t="shared" ref="BF246:BF273" ca="1" si="1744">IF($M246&lt;&gt;4,OFFSET(BF$5,$B246,0),1)</f>
        <v>-</v>
      </c>
      <c r="BG246" s="19" t="str">
        <f t="shared" ref="BG246:BI273" ca="1" si="1745">OFFSET(BG$5,$B246,0)</f>
        <v>-</v>
      </c>
      <c r="BH246" s="19" t="str">
        <f t="shared" ca="1" si="1745"/>
        <v>-</v>
      </c>
      <c r="BI246" s="19" t="str">
        <f t="shared" ca="1" si="1745"/>
        <v>-</v>
      </c>
      <c r="BJ246" s="5" t="str">
        <f t="shared" ref="BJ246:BJ273" ca="1" si="1746">IF($M246&lt;&gt;4,OFFSET(BJ$5,$B246,0),1)</f>
        <v>-</v>
      </c>
      <c r="BK246" s="19" t="str">
        <f t="shared" ref="BK246:BK273" ca="1" si="1747">OFFSET(BK$5,$B246,0)</f>
        <v>-</v>
      </c>
      <c r="BL246" s="5" t="str">
        <f t="shared" ref="BL246:BL273" ca="1" si="1748">IF($M246&lt;&gt;4,OFFSET(BL$5,$B246,0),1)</f>
        <v>-</v>
      </c>
      <c r="BM246" s="19" t="str">
        <f t="shared" ref="BM246:BO273" ca="1" si="1749">OFFSET(BM$5,$B246,0)</f>
        <v>-</v>
      </c>
      <c r="BN246" s="19" t="str">
        <f t="shared" ca="1" si="1749"/>
        <v>-</v>
      </c>
      <c r="BO246" s="19" t="str">
        <f t="shared" ca="1" si="1749"/>
        <v>-</v>
      </c>
      <c r="BP246" s="5" t="str">
        <f t="shared" ref="BP246:BP273" ca="1" si="1750">IF($M246&lt;&gt;4,OFFSET(BP$5,$B246,0),1)</f>
        <v>-</v>
      </c>
      <c r="BQ246" s="9"/>
      <c r="BR246" s="5" t="b">
        <f t="shared" ref="BR246:BR273" si="1751">$J246&lt;0</f>
        <v>0</v>
      </c>
      <c r="BS246" s="5" t="str">
        <f t="shared" ref="BS246:BS273" ca="1" si="1752">IF($J246="",BS$14,ABS($J246))</f>
        <v>-</v>
      </c>
      <c r="BT246" s="5" t="str">
        <f t="shared" ref="BT246:CA273" ca="1" si="1753">IF($J246="",BT$14,ABS($J246)=BT$7)</f>
        <v>-</v>
      </c>
      <c r="BU246" s="5" t="str">
        <f t="shared" ca="1" si="1753"/>
        <v>-</v>
      </c>
      <c r="BV246" s="5" t="str">
        <f t="shared" ca="1" si="1753"/>
        <v>-</v>
      </c>
      <c r="BW246" s="5" t="str">
        <f t="shared" ca="1" si="1753"/>
        <v>-</v>
      </c>
      <c r="BX246" s="5" t="str">
        <f t="shared" ca="1" si="1753"/>
        <v>-</v>
      </c>
      <c r="BY246" s="5" t="str">
        <f t="shared" ca="1" si="1753"/>
        <v>-</v>
      </c>
      <c r="BZ246" s="5" t="str">
        <f t="shared" ca="1" si="1753"/>
        <v>-</v>
      </c>
      <c r="CA246" s="5" t="str">
        <f t="shared" ca="1" si="1753"/>
        <v>-</v>
      </c>
      <c r="CB246" s="9"/>
      <c r="CC246" s="12" t="b">
        <v>1</v>
      </c>
      <c r="CD246" s="12" t="b">
        <v>1</v>
      </c>
      <c r="CE246" s="12" t="b">
        <v>1</v>
      </c>
      <c r="CF246" s="12">
        <f t="shared" ref="CF246:CF249" si="1754">VALUE($K246&amp;$M246&amp;$N246&amp;$Q246&amp;"1"&amp;"05")</f>
        <v>2231105</v>
      </c>
      <c r="CG246" s="144" t="b">
        <f>NOT(CE246)</f>
        <v>0</v>
      </c>
      <c r="CH246" s="12" t="s">
        <v>34</v>
      </c>
      <c r="CI246" s="19" t="str">
        <f t="shared" ref="CI246:CM273" ca="1" si="1755">OFFSET(CI$5,$B246,0)</f>
        <v>-</v>
      </c>
      <c r="CJ246" s="19" t="str">
        <f t="shared" ca="1" si="1755"/>
        <v>-</v>
      </c>
      <c r="CK246" s="19" t="str">
        <f t="shared" ca="1" si="1755"/>
        <v>-</v>
      </c>
      <c r="CL246" s="19">
        <f t="shared" ca="1" si="1755"/>
        <v>1</v>
      </c>
      <c r="CM246" s="19">
        <f t="shared" ca="1" si="1755"/>
        <v>1</v>
      </c>
      <c r="CN246" s="9"/>
      <c r="CO246" s="444">
        <f t="shared" ref="CO246:CQ273" si="1756">INDEX(i.UserPeriod0,$AI246,CO$7)</f>
        <v>652</v>
      </c>
      <c r="CP246" s="444">
        <f t="shared" si="1756"/>
        <v>686</v>
      </c>
      <c r="CQ246" s="444">
        <f t="shared" si="1756"/>
        <v>721</v>
      </c>
      <c r="CR246" s="152">
        <f t="shared" ref="CR246:CT273" si="1757">7*INDEX(i.end_joining,1,CR$7+($AI246-1)*3)</f>
        <v>378</v>
      </c>
      <c r="CS246" s="152">
        <f t="shared" si="1757"/>
        <v>413</v>
      </c>
      <c r="CT246" s="152">
        <f t="shared" si="1757"/>
        <v>448</v>
      </c>
      <c r="CU246" s="19" t="str">
        <f t="shared" ref="CU246:DJ261" ca="1" si="1758">OFFSET(CU$5,$B246,0)</f>
        <v>-</v>
      </c>
      <c r="CV246" s="19" t="str">
        <f t="shared" ca="1" si="1758"/>
        <v>-</v>
      </c>
      <c r="CW246" s="19" t="str">
        <f t="shared" ca="1" si="1758"/>
        <v>-</v>
      </c>
      <c r="CX246" s="19" t="str">
        <f t="shared" ca="1" si="1758"/>
        <v>-</v>
      </c>
      <c r="CY246" s="19" t="str">
        <f t="shared" ca="1" si="1758"/>
        <v>-</v>
      </c>
      <c r="CZ246" s="19" t="b">
        <f ca="1">OFFSET(CZ$5,$B246,0)</f>
        <v>1</v>
      </c>
      <c r="DA246" s="19">
        <f t="shared" ca="1" si="1758"/>
        <v>0</v>
      </c>
      <c r="DB246" s="19">
        <f t="shared" ca="1" si="1758"/>
        <v>0</v>
      </c>
      <c r="DC246" s="19">
        <f t="shared" ca="1" si="1758"/>
        <v>0</v>
      </c>
      <c r="DD246" s="19">
        <f t="shared" ca="1" si="1758"/>
        <v>0</v>
      </c>
      <c r="DE246" s="19">
        <f t="shared" ca="1" si="1758"/>
        <v>0</v>
      </c>
      <c r="DF246" s="19">
        <f t="shared" ca="1" si="1758"/>
        <v>0</v>
      </c>
      <c r="DG246" s="19">
        <f t="shared" ca="1" si="1758"/>
        <v>0</v>
      </c>
      <c r="DH246" s="19">
        <f t="shared" ca="1" si="1758"/>
        <v>0</v>
      </c>
      <c r="DI246" s="19">
        <f t="shared" ca="1" si="1758"/>
        <v>0</v>
      </c>
      <c r="DJ246" s="19">
        <f t="shared" ca="1" si="1758"/>
        <v>0</v>
      </c>
      <c r="DK246" s="19">
        <f t="shared" ref="DK246:ED258" ca="1" si="1759">OFFSET(DK$5,$B246,0)</f>
        <v>0</v>
      </c>
      <c r="DL246" s="19">
        <f t="shared" ca="1" si="1759"/>
        <v>0</v>
      </c>
      <c r="DM246" s="19">
        <f t="shared" ca="1" si="1759"/>
        <v>1</v>
      </c>
      <c r="DN246" s="19">
        <f t="shared" ca="1" si="1759"/>
        <v>1</v>
      </c>
      <c r="DO246" s="19">
        <f t="shared" ca="1" si="1759"/>
        <v>0</v>
      </c>
      <c r="DP246" s="19" t="str">
        <f t="shared" ca="1" si="1759"/>
        <v>-</v>
      </c>
      <c r="DQ246" s="19" t="str">
        <f t="shared" ca="1" si="1759"/>
        <v>-</v>
      </c>
      <c r="DR246" s="19" t="str">
        <f t="shared" ca="1" si="1759"/>
        <v>-</v>
      </c>
      <c r="DS246" s="19" t="str">
        <f t="shared" ca="1" si="1759"/>
        <v>-</v>
      </c>
      <c r="DT246" s="19" t="str">
        <f t="shared" ca="1" si="1759"/>
        <v>-</v>
      </c>
      <c r="DU246" s="19">
        <f t="shared" ca="1" si="1759"/>
        <v>0</v>
      </c>
      <c r="DV246" s="19" t="str">
        <f t="shared" ca="1" si="1759"/>
        <v>-</v>
      </c>
      <c r="DW246" s="19" t="str">
        <f t="shared" ca="1" si="1759"/>
        <v>-</v>
      </c>
      <c r="DX246" s="19" t="str">
        <f t="shared" ca="1" si="1759"/>
        <v>-</v>
      </c>
      <c r="DY246" s="19" t="str">
        <f t="shared" ca="1" si="1759"/>
        <v>-</v>
      </c>
      <c r="DZ246" s="19" t="str">
        <f t="shared" ca="1" si="1759"/>
        <v>-</v>
      </c>
      <c r="EA246" s="19" t="str">
        <f t="shared" ca="1" si="1759"/>
        <v>-</v>
      </c>
      <c r="EB246" s="19" t="str">
        <f t="shared" ca="1" si="1759"/>
        <v>-</v>
      </c>
      <c r="EC246" s="19" t="str">
        <f t="shared" ca="1" si="1759"/>
        <v>-</v>
      </c>
      <c r="ED246" s="19">
        <f t="shared" ca="1" si="1759"/>
        <v>0</v>
      </c>
      <c r="EE246" s="444">
        <f t="shared" ref="EE246:EF273" si="1760">IF(AND($N246=EE$11,$Y246&lt;&gt;0,$AI246=EE$12),INDEX(i.LTWFeedLevels,$Y246,MOD(EE$7-1,7)+1),0)</f>
        <v>0</v>
      </c>
      <c r="EF246" s="444">
        <f t="shared" si="1760"/>
        <v>0</v>
      </c>
      <c r="EG246" s="124">
        <f t="shared" ref="EG246:EV261" si="1761">IF(AND($K246=EG$9,$N246=EG$11,$AB246=EG$8,$AI246=EG$12,$Y246&lt;&gt;0),INDEX(i.FS_Strategy,$Y246,$AB246),0)</f>
        <v>0</v>
      </c>
      <c r="EH246" s="124">
        <f t="shared" si="1761"/>
        <v>0</v>
      </c>
      <c r="EI246" s="124">
        <f t="shared" si="1761"/>
        <v>0</v>
      </c>
      <c r="EJ246" s="124">
        <f t="shared" si="1761"/>
        <v>0</v>
      </c>
      <c r="EK246" s="124">
        <f t="shared" si="1761"/>
        <v>0</v>
      </c>
      <c r="EL246" s="124">
        <f t="shared" si="1761"/>
        <v>0</v>
      </c>
      <c r="EM246" s="124">
        <f t="shared" si="1761"/>
        <v>0</v>
      </c>
      <c r="EN246" s="124">
        <f t="shared" si="1761"/>
        <v>0</v>
      </c>
      <c r="EO246" s="124">
        <f t="shared" si="1761"/>
        <v>0</v>
      </c>
      <c r="EP246" s="124">
        <f t="shared" si="1761"/>
        <v>0</v>
      </c>
      <c r="EQ246" s="124">
        <f t="shared" si="1761"/>
        <v>0</v>
      </c>
      <c r="ER246" s="124">
        <f t="shared" si="1761"/>
        <v>0</v>
      </c>
      <c r="ES246" s="124">
        <f t="shared" si="1761"/>
        <v>0</v>
      </c>
      <c r="ET246" s="124">
        <f t="shared" si="1761"/>
        <v>0</v>
      </c>
      <c r="EU246" s="124">
        <f t="shared" si="1761"/>
        <v>0</v>
      </c>
      <c r="EV246" s="124">
        <f t="shared" si="1761"/>
        <v>0</v>
      </c>
      <c r="EW246" s="124">
        <f t="shared" ref="EW246:EX273" si="1762">IF(AND($K246=EW$9,$N246=EW$11,$AB246=EW$8,$AI246=EW$12,$Y246&lt;&gt;0),INDEX(i.FS_Strategy,$Y246,$AB246),0)</f>
        <v>0</v>
      </c>
      <c r="EX246" s="124">
        <f t="shared" si="1762"/>
        <v>0</v>
      </c>
      <c r="EY246" s="554">
        <f t="shared" ref="EY246:FN261" si="1763">IF(AND($K246=EY$9,$N246=EY$11,$AB246=EY$8,$AI246=EY$12,$Z246&lt;&gt;0),INDEX(i.FS_Strategy,$Z246,$AB246),0)</f>
        <v>0</v>
      </c>
      <c r="EZ246" s="554">
        <f t="shared" si="1763"/>
        <v>0</v>
      </c>
      <c r="FA246" s="554">
        <f t="shared" si="1763"/>
        <v>0</v>
      </c>
      <c r="FB246" s="125">
        <f t="shared" si="1763"/>
        <v>0</v>
      </c>
      <c r="FC246" s="125">
        <f t="shared" si="1763"/>
        <v>0</v>
      </c>
      <c r="FD246" s="125">
        <f t="shared" si="1763"/>
        <v>0</v>
      </c>
      <c r="FE246" s="125">
        <f t="shared" si="1763"/>
        <v>0</v>
      </c>
      <c r="FF246" s="125">
        <f t="shared" si="1763"/>
        <v>0</v>
      </c>
      <c r="FG246" s="125">
        <f t="shared" si="1763"/>
        <v>0</v>
      </c>
      <c r="FH246" s="125">
        <f t="shared" si="1763"/>
        <v>0</v>
      </c>
      <c r="FI246" s="125">
        <f t="shared" si="1763"/>
        <v>0</v>
      </c>
      <c r="FJ246" s="125">
        <f t="shared" si="1763"/>
        <v>0</v>
      </c>
      <c r="FK246" s="125">
        <f t="shared" si="1763"/>
        <v>0</v>
      </c>
      <c r="FL246" s="125">
        <f t="shared" si="1763"/>
        <v>0</v>
      </c>
      <c r="FM246" s="125">
        <f t="shared" si="1763"/>
        <v>0</v>
      </c>
      <c r="FN246" s="125">
        <f t="shared" si="1763"/>
        <v>0</v>
      </c>
      <c r="FO246" s="124">
        <f t="shared" ref="FO246:GD261" si="1764">IF(AND($K246=FO$9,$N246=FO$11,$AB246=FO$8,$AI246=FO$12),INDEX(i.FS_Strategy,$AC246+1,$AB246),0)</f>
        <v>0</v>
      </c>
      <c r="FP246" s="124">
        <f t="shared" si="1764"/>
        <v>0</v>
      </c>
      <c r="FQ246" s="124">
        <f t="shared" si="1764"/>
        <v>0</v>
      </c>
      <c r="FR246" s="124">
        <f t="shared" si="1764"/>
        <v>0</v>
      </c>
      <c r="FS246" s="124">
        <f t="shared" si="1764"/>
        <v>0</v>
      </c>
      <c r="FT246" s="124">
        <f t="shared" si="1764"/>
        <v>0</v>
      </c>
      <c r="FU246" s="124">
        <f t="shared" si="1764"/>
        <v>0</v>
      </c>
      <c r="FV246" s="124">
        <f t="shared" si="1764"/>
        <v>0</v>
      </c>
      <c r="FW246" s="124">
        <f t="shared" si="1764"/>
        <v>0</v>
      </c>
      <c r="FX246" s="124">
        <f t="shared" si="1764"/>
        <v>0</v>
      </c>
      <c r="FY246" s="124">
        <f t="shared" si="1764"/>
        <v>0</v>
      </c>
      <c r="FZ246" s="124">
        <f t="shared" si="1764"/>
        <v>0</v>
      </c>
      <c r="GA246" s="124">
        <f t="shared" si="1764"/>
        <v>0</v>
      </c>
      <c r="GB246" s="124">
        <f t="shared" si="1764"/>
        <v>0</v>
      </c>
      <c r="GC246" s="124">
        <f t="shared" si="1764"/>
        <v>0</v>
      </c>
      <c r="GD246" s="124">
        <f t="shared" si="1764"/>
        <v>0</v>
      </c>
      <c r="GE246" s="124">
        <f t="shared" ref="GE246:GF273" si="1765">IF(AND($K246=GE$9,$N246=GE$11,$AB246=GE$8,$AI246=GE$12),INDEX(i.FS_Strategy,$AC246+1,$AB246),0)</f>
        <v>0</v>
      </c>
      <c r="GF246" s="124">
        <f t="shared" si="1765"/>
        <v>0</v>
      </c>
      <c r="GG246" s="554">
        <f t="shared" ref="GG246:GI273" si="1766">IF(AND($K246=GG$9,$N246=GG$11,$AB246=GG$8),INDEX(i.FS_Strategy,$AD246+1,$AB246),0)</f>
        <v>0</v>
      </c>
      <c r="GH246" s="554">
        <f t="shared" si="1766"/>
        <v>0</v>
      </c>
      <c r="GI246" s="554">
        <f t="shared" si="1766"/>
        <v>0</v>
      </c>
      <c r="GJ246" s="125">
        <f t="shared" ref="GJ246:GV261" si="1767">IF(AND($K246=GJ$9,$N246=GJ$11,$AB246=GJ$8),INDEX(i.FS_Strategy,$AE246+1,$AB246),0)</f>
        <v>0</v>
      </c>
      <c r="GK246" s="125">
        <f t="shared" si="1767"/>
        <v>0</v>
      </c>
      <c r="GL246" s="125">
        <f t="shared" si="1767"/>
        <v>0</v>
      </c>
      <c r="GM246" s="125">
        <f t="shared" si="1767"/>
        <v>0</v>
      </c>
      <c r="GN246" s="125">
        <f t="shared" si="1767"/>
        <v>0</v>
      </c>
      <c r="GO246" s="125">
        <f t="shared" si="1767"/>
        <v>0</v>
      </c>
      <c r="GP246" s="125">
        <f t="shared" si="1767"/>
        <v>0</v>
      </c>
      <c r="GQ246" s="125">
        <f t="shared" si="1767"/>
        <v>0</v>
      </c>
      <c r="GR246" s="125">
        <f t="shared" si="1767"/>
        <v>0</v>
      </c>
      <c r="GS246" s="125">
        <f t="shared" si="1767"/>
        <v>0</v>
      </c>
      <c r="GT246" s="125">
        <f t="shared" si="1767"/>
        <v>0</v>
      </c>
      <c r="GU246" s="125">
        <f t="shared" si="1767"/>
        <v>0</v>
      </c>
      <c r="GV246" s="125">
        <f t="shared" si="1767"/>
        <v>0</v>
      </c>
      <c r="GW246" s="124">
        <f t="shared" ref="GW246:HL261" si="1768">IF(AND($K246=GW$9,$N246=GW$11,$AB246=GW$8,$AI246=GW$12),INDEX(i.FS_Strategy,$AC246+1,$AB246),0)</f>
        <v>0</v>
      </c>
      <c r="GX246" s="124">
        <f t="shared" si="1768"/>
        <v>0</v>
      </c>
      <c r="GY246" s="124">
        <f t="shared" si="1768"/>
        <v>0</v>
      </c>
      <c r="GZ246" s="124">
        <f t="shared" si="1768"/>
        <v>0</v>
      </c>
      <c r="HA246" s="124">
        <f t="shared" si="1768"/>
        <v>0</v>
      </c>
      <c r="HB246" s="124">
        <f t="shared" si="1768"/>
        <v>0</v>
      </c>
      <c r="HC246" s="124">
        <f t="shared" si="1768"/>
        <v>0</v>
      </c>
      <c r="HD246" s="124">
        <f t="shared" si="1768"/>
        <v>0</v>
      </c>
      <c r="HE246" s="124">
        <f t="shared" si="1768"/>
        <v>0</v>
      </c>
      <c r="HF246" s="124">
        <f t="shared" si="1768"/>
        <v>0</v>
      </c>
      <c r="HG246" s="124">
        <f t="shared" si="1768"/>
        <v>0</v>
      </c>
      <c r="HH246" s="124">
        <f t="shared" si="1768"/>
        <v>0</v>
      </c>
      <c r="HI246" s="124">
        <f t="shared" si="1768"/>
        <v>0</v>
      </c>
      <c r="HJ246" s="124">
        <f t="shared" si="1768"/>
        <v>0</v>
      </c>
      <c r="HK246" s="124">
        <f t="shared" si="1768"/>
        <v>0</v>
      </c>
      <c r="HL246" s="124">
        <f t="shared" si="1768"/>
        <v>0</v>
      </c>
      <c r="HM246" s="124">
        <f t="shared" ref="HM246:HN273" si="1769">IF(AND($K246=HM$9,$N246=HM$11,$AB246=HM$8,$AI246=HM$12),INDEX(i.FS_Strategy,$AC246+1,$AB246),0)</f>
        <v>0</v>
      </c>
      <c r="HN246" s="124">
        <f t="shared" si="1769"/>
        <v>0</v>
      </c>
      <c r="HO246" s="554">
        <f t="shared" ref="HO246:HQ273" si="1770">IF(AND($K246=HO$9,$N246=HO$11,$AB246=HO$8),INDEX(i.FS_Strategy,$AD246+1,$AB246),0)</f>
        <v>0</v>
      </c>
      <c r="HP246" s="554">
        <f t="shared" si="1770"/>
        <v>0</v>
      </c>
      <c r="HQ246" s="554">
        <f t="shared" si="1770"/>
        <v>0</v>
      </c>
      <c r="HR246" s="125">
        <f t="shared" ref="HR246:ID261" si="1771">IF(AND($K246=HR$9,$N246=HR$11,$AB246=HR$8),INDEX(i.FS_Strategy,$AE246+1,$AB246),0)</f>
        <v>0</v>
      </c>
      <c r="HS246" s="125">
        <f t="shared" si="1771"/>
        <v>0</v>
      </c>
      <c r="HT246" s="125">
        <f t="shared" si="1771"/>
        <v>0</v>
      </c>
      <c r="HU246" s="125">
        <f t="shared" si="1771"/>
        <v>0</v>
      </c>
      <c r="HV246" s="125">
        <f t="shared" si="1771"/>
        <v>0</v>
      </c>
      <c r="HW246" s="125">
        <f t="shared" si="1771"/>
        <v>0</v>
      </c>
      <c r="HX246" s="125">
        <f t="shared" si="1771"/>
        <v>0</v>
      </c>
      <c r="HY246" s="125">
        <f t="shared" si="1771"/>
        <v>0</v>
      </c>
      <c r="HZ246" s="125">
        <f t="shared" si="1771"/>
        <v>0</v>
      </c>
      <c r="IA246" s="125">
        <f t="shared" si="1771"/>
        <v>0</v>
      </c>
      <c r="IB246" s="125">
        <f t="shared" si="1771"/>
        <v>0</v>
      </c>
      <c r="IC246" s="125">
        <f t="shared" si="1771"/>
        <v>0</v>
      </c>
      <c r="ID246" s="125">
        <f t="shared" si="1771"/>
        <v>0</v>
      </c>
      <c r="IE246" s="5">
        <f t="shared" ref="IE246:IE273" si="1772">INDEX(i.TOL,$N246,IE$7)</f>
        <v>67</v>
      </c>
      <c r="IF246" s="9"/>
      <c r="IG246" s="5">
        <f t="shared" ref="IG246:IJ273" si="1773">INDEX(i.FlkStrctr,$M246,IG$7)</f>
        <v>1</v>
      </c>
      <c r="IH246" s="5" t="b">
        <f t="shared" si="1773"/>
        <v>0</v>
      </c>
      <c r="II246" s="19">
        <f t="shared" ref="II246:II273" ca="1" si="1774">OFFSET(II$5,$B246,0)</f>
        <v>0</v>
      </c>
      <c r="IJ246" s="5">
        <f t="shared" si="1773"/>
        <v>55</v>
      </c>
      <c r="IK246" s="5" cm="1">
        <f t="array" ref="IK246">INDEX(i.pi_yatf,$X246+1,IK$7)</f>
        <v>1</v>
      </c>
      <c r="IL246" s="19">
        <f t="shared" ref="IL246:JI256" ca="1" si="1775">OFFSET(IL$5,$B246,0)</f>
        <v>0</v>
      </c>
      <c r="IM246" s="19">
        <f t="shared" ca="1" si="1775"/>
        <v>0</v>
      </c>
      <c r="IN246" s="19">
        <f t="shared" ca="1" si="1775"/>
        <v>0</v>
      </c>
      <c r="IO246" s="19">
        <f t="shared" ca="1" si="1775"/>
        <v>0</v>
      </c>
      <c r="IP246" s="19">
        <f t="shared" ca="1" si="1775"/>
        <v>0</v>
      </c>
      <c r="IQ246" s="19">
        <f t="shared" ca="1" si="1775"/>
        <v>0</v>
      </c>
      <c r="IR246" s="19">
        <f t="shared" ca="1" si="1775"/>
        <v>0</v>
      </c>
      <c r="IS246" s="19">
        <f t="shared" ca="1" si="1775"/>
        <v>0</v>
      </c>
      <c r="IT246" s="19">
        <f t="shared" ca="1" si="1775"/>
        <v>0</v>
      </c>
      <c r="IU246" s="19">
        <f t="shared" ca="1" si="1775"/>
        <v>0</v>
      </c>
      <c r="IV246" s="19">
        <f t="shared" ca="1" si="1775"/>
        <v>0</v>
      </c>
      <c r="IW246" s="19">
        <f t="shared" ca="1" si="1775"/>
        <v>0</v>
      </c>
      <c r="IX246" s="19">
        <f t="shared" ca="1" si="1775"/>
        <v>0</v>
      </c>
      <c r="IY246" s="19">
        <f t="shared" ca="1" si="1775"/>
        <v>0</v>
      </c>
      <c r="IZ246" s="19">
        <f t="shared" ca="1" si="1775"/>
        <v>0</v>
      </c>
      <c r="JA246" s="19">
        <f t="shared" ca="1" si="1775"/>
        <v>0</v>
      </c>
      <c r="JB246" s="19">
        <f t="shared" ca="1" si="1775"/>
        <v>0</v>
      </c>
      <c r="JC246" s="19">
        <f t="shared" ca="1" si="1775"/>
        <v>0</v>
      </c>
      <c r="JD246" s="19">
        <f t="shared" ca="1" si="1775"/>
        <v>0</v>
      </c>
      <c r="JE246" s="19">
        <f t="shared" ca="1" si="1775"/>
        <v>0</v>
      </c>
      <c r="JF246" s="19">
        <f t="shared" ca="1" si="1775"/>
        <v>0</v>
      </c>
      <c r="JG246" s="19">
        <f t="shared" ca="1" si="1775"/>
        <v>1</v>
      </c>
      <c r="JH246" s="19">
        <f t="shared" ca="1" si="1775"/>
        <v>0</v>
      </c>
      <c r="JI246" s="19">
        <f t="shared" ca="1" si="1775"/>
        <v>1</v>
      </c>
      <c r="JJ246" s="9"/>
      <c r="JK246" s="5" t="b">
        <f t="shared" ref="JK246:JK273" ca="1" si="1776">IF($L246&lt;&gt;0,INDEX(i.cropgraze_inc,$L246,JK$7),OFFSET(JK$5,$B246,0))</f>
        <v>0</v>
      </c>
      <c r="JL246" s="477" t="b">
        <v>1</v>
      </c>
      <c r="JM246" s="477">
        <v>12</v>
      </c>
      <c r="JN246" s="5" t="b">
        <f t="shared" ref="JN246:JP273" si="1777">($N246=JN$11)</f>
        <v>0</v>
      </c>
      <c r="JO246" s="5" t="b">
        <f t="shared" si="1777"/>
        <v>0</v>
      </c>
      <c r="JP246" s="5" t="b">
        <f t="shared" si="1777"/>
        <v>1</v>
      </c>
      <c r="JQ246" s="144">
        <f t="shared" ref="JQ246:JR273" si="1778">$O246</f>
        <v>1</v>
      </c>
      <c r="JR246" s="144">
        <f t="shared" si="1778"/>
        <v>1</v>
      </c>
      <c r="JS246" s="5" t="b">
        <f t="shared" ref="JS246:JV273" si="1779">INDEX(i_dryman,($AF246-1)*4+INDEX(i.StdELMan,($K246-1)*12+($M246-1)*3+$N246,JS$8),JS$7)</f>
        <v>0</v>
      </c>
      <c r="JT246" s="5" t="b">
        <f t="shared" si="1779"/>
        <v>1</v>
      </c>
      <c r="JU246" s="5" t="b">
        <f t="shared" si="1779"/>
        <v>1</v>
      </c>
      <c r="JV246" s="5" t="b">
        <f t="shared" si="1779"/>
        <v>0</v>
      </c>
      <c r="JW246" s="5">
        <f t="shared" ref="JW246:JX273" si="1780">INDEX(i_dryman,($AF246-1)*4+INDEX(i.StdELMan,($K246-1)*12+($M246-1)*3+$N246,JW$8),JW$7+$M246-1)</f>
        <v>1</v>
      </c>
      <c r="JX246" s="5">
        <f t="shared" si="1780"/>
        <v>0</v>
      </c>
      <c r="JY246" s="5" t="b">
        <f t="shared" ref="JY246:JY273" si="1781">AND(INDEX(i_dryman,($AF246-1)*4+INDEX(i.StdELMan,($K246-1)*12+($M246-1)*3+$N246,JY$8),JY$7),($JR246&gt;0))</f>
        <v>0</v>
      </c>
      <c r="JZ246" s="5" t="str" cm="1">
        <f t="array" aca="1" ref="JZ246" ca="1">IF(OR(KA246:KH246&lt;&gt;"-"),TRUE,"-")</f>
        <v>-</v>
      </c>
      <c r="KA246" s="19" t="str">
        <f t="shared" ref="KA246:KH273" ca="1" si="1782">OFFSET(KA$5,$B246,0)</f>
        <v>-</v>
      </c>
      <c r="KB246" s="19" t="str">
        <f t="shared" ca="1" si="1782"/>
        <v>-</v>
      </c>
      <c r="KC246" s="19" t="str">
        <f t="shared" ca="1" si="1782"/>
        <v>-</v>
      </c>
      <c r="KD246" s="19" t="str">
        <f t="shared" ca="1" si="1782"/>
        <v>-</v>
      </c>
      <c r="KE246" s="19" t="str">
        <f t="shared" ca="1" si="1782"/>
        <v>-</v>
      </c>
      <c r="KF246" s="19" t="str">
        <f t="shared" ca="1" si="1782"/>
        <v>-</v>
      </c>
      <c r="KG246" s="19" t="str">
        <f t="shared" ca="1" si="1782"/>
        <v>-</v>
      </c>
      <c r="KH246" s="19" t="str">
        <f t="shared" ca="1" si="1782"/>
        <v>-</v>
      </c>
      <c r="KI246" s="5" t="b">
        <f t="array" aca="1" ref="KI246" ca="1">IF(OR(KJ246:KP246&lt;&gt;"-"),TRUE,"-")</f>
        <v>1</v>
      </c>
      <c r="KJ246" s="19">
        <f t="shared" ref="KJ246:KS265" ca="1" si="1783">OFFSET(KJ$5,$B246,0)</f>
        <v>0</v>
      </c>
      <c r="KK246" s="19" t="str">
        <f t="shared" ca="1" si="1783"/>
        <v>-</v>
      </c>
      <c r="KL246" s="19">
        <f t="shared" ca="1" si="1783"/>
        <v>999999</v>
      </c>
      <c r="KM246" s="19">
        <f t="shared" ca="1" si="1783"/>
        <v>999999</v>
      </c>
      <c r="KN246" s="19">
        <f t="shared" ca="1" si="1783"/>
        <v>999999</v>
      </c>
      <c r="KO246" s="19">
        <f t="shared" ca="1" si="1783"/>
        <v>999999</v>
      </c>
      <c r="KP246" s="19">
        <f t="shared" ca="1" si="1783"/>
        <v>999999</v>
      </c>
      <c r="KQ246" s="19" t="str">
        <f t="shared" ca="1" si="1783"/>
        <v>-</v>
      </c>
      <c r="KR246" s="19" t="str">
        <f ca="1">OFFSET(KR$5,$B246,0)</f>
        <v>-</v>
      </c>
      <c r="KS246" s="19" t="str">
        <f ca="1">OFFSET(KS$5,$B246,0)</f>
        <v>-</v>
      </c>
      <c r="KT246" s="19" t="b">
        <f t="shared" ref="KT246:KU273" ca="1" si="1784">OFFSET(KT$5,$B246,0)</f>
        <v>1</v>
      </c>
      <c r="KU246" s="19">
        <f t="shared" ca="1" si="1784"/>
        <v>0</v>
      </c>
      <c r="KV246" s="5" t="str">
        <f t="shared" ref="KV246:KY273" si="1785">INDEX(i.FlkStrctr,$M246,KV$7)</f>
        <v>-</v>
      </c>
      <c r="KW246" s="5" t="str">
        <f t="shared" si="1785"/>
        <v>-</v>
      </c>
      <c r="KX246" s="5" t="str">
        <f t="shared" si="1785"/>
        <v>-</v>
      </c>
      <c r="KY246" s="5" t="str">
        <f t="shared" si="1785"/>
        <v>-</v>
      </c>
      <c r="KZ246" s="19" t="str">
        <f t="shared" ref="KZ246:LO273" ca="1" si="1786">OFFSET(KZ$5,$B246,0)</f>
        <v>-</v>
      </c>
      <c r="LA246" s="19" t="str">
        <f t="shared" ca="1" si="1786"/>
        <v>-</v>
      </c>
      <c r="LB246" s="19" t="str">
        <f t="shared" ca="1" si="1786"/>
        <v>-</v>
      </c>
      <c r="LC246" s="19" t="str">
        <f t="shared" ca="1" si="1786"/>
        <v>-</v>
      </c>
      <c r="LD246" s="19" t="str">
        <f t="shared" ca="1" si="1786"/>
        <v>-</v>
      </c>
      <c r="LE246" s="19" t="str">
        <f t="shared" ca="1" si="1786"/>
        <v>-</v>
      </c>
      <c r="LF246" s="19" t="str">
        <f t="shared" ca="1" si="1786"/>
        <v>-</v>
      </c>
      <c r="LG246" s="5" t="str">
        <f t="shared" ref="LG246:LL273" si="1787">INDEX(i.FlkStrctr,$M246,LG$7)</f>
        <v>-</v>
      </c>
      <c r="LH246" s="5">
        <f t="shared" si="1787"/>
        <v>500</v>
      </c>
      <c r="LI246" s="5">
        <f t="shared" si="1787"/>
        <v>500</v>
      </c>
      <c r="LJ246" s="5" t="str">
        <f t="shared" si="1787"/>
        <v>-</v>
      </c>
      <c r="LK246" s="5" t="str" cm="1">
        <f t="array" ref="LK246">INDEX(i.meatgrid,$Q246,LK$7)</f>
        <v>-</v>
      </c>
      <c r="LL246" s="5" t="str">
        <f t="shared" si="1787"/>
        <v>-</v>
      </c>
      <c r="LM246" s="5">
        <f t="shared" ref="LM246:LM273" si="1788">INDEX(i.conservation,$W246+1,$N246)</f>
        <v>1</v>
      </c>
      <c r="LN246" s="9"/>
      <c r="LO246" s="19">
        <f t="shared" ca="1" si="1786"/>
        <v>70</v>
      </c>
      <c r="LP246" s="19">
        <f t="shared" ref="LP246:LR273" ca="1" si="1789">OFFSET(LP$5,$B246,0)</f>
        <v>50</v>
      </c>
      <c r="LQ246" s="19">
        <f t="shared" ca="1" si="1789"/>
        <v>80</v>
      </c>
      <c r="LR246" s="19">
        <f t="shared" ca="1" si="1789"/>
        <v>50</v>
      </c>
      <c r="LS246" s="5" t="b" cm="1">
        <f t="array" ref="LS246">INDEX(i.meatgrid,$Q246,LS$7)</f>
        <v>1</v>
      </c>
      <c r="LT246" s="5" t="b" cm="1">
        <f t="array" ref="LT246">INDEX(i.meatgrid,$Q246,LT$7)</f>
        <v>0</v>
      </c>
      <c r="LU246" s="5" t="str" cm="1">
        <f t="array" ref="LU246">INDEX(i.meatgrid,$Q246,LU$7)</f>
        <v>-</v>
      </c>
      <c r="LV246" s="5" t="str" cm="1">
        <f t="array" ref="LV246">INDEX(i.meatgrid,$Q246,LV$7)</f>
        <v>-</v>
      </c>
      <c r="LW246" s="5">
        <f t="shared" ref="LW246:LW273" si="1790">INDEX(i.WoolPrices,$R246,LW$7)</f>
        <v>1</v>
      </c>
      <c r="LX246" s="5">
        <f t="shared" ref="LX246:LX273" si="1791">INDEX(i.MeatPrices,$S246,LX$7)</f>
        <v>1</v>
      </c>
      <c r="LY246" s="5" cm="1">
        <f t="array" ref="LY246">INDEX(i.meatgrid,$Q246,LY$7)</f>
        <v>1</v>
      </c>
      <c r="LZ246" s="5" cm="1">
        <f t="array" ref="LZ246">INDEX(i.meatgrid,$Q246,LZ$7)</f>
        <v>1</v>
      </c>
      <c r="MA246" s="5" cm="1">
        <f t="array" ref="MA246">INDEX(i.meatgrid,$Q246,MA$7)</f>
        <v>1</v>
      </c>
      <c r="MB246" s="5" cm="1">
        <f t="array" ref="MB246">INDEX(i.meatgrid,$Q246,MB$7)</f>
        <v>0</v>
      </c>
      <c r="MC246" s="5" cm="1">
        <f t="array" ref="MC246">INDEX(i.meatgrid,$Q246,MC$7)</f>
        <v>1</v>
      </c>
      <c r="MD246" s="5" cm="1">
        <f t="array" ref="MD246">INDEX(i.meatgrid,$Q246,MD$7)</f>
        <v>1</v>
      </c>
      <c r="ME246" s="5" cm="1">
        <f t="array" ref="ME246">INDEX(i.meatgrid,$Q246,ME$7)</f>
        <v>1</v>
      </c>
      <c r="MF246" s="5" cm="1">
        <f t="array" ref="MF246">INDEX(i.meatgrid,$Q246,MF$7)</f>
        <v>1</v>
      </c>
      <c r="MG246" s="5">
        <f t="shared" ref="MG246:MG273" si="1792">INDEX(i.GrainPrices,$T246,MG$7)</f>
        <v>1</v>
      </c>
      <c r="MH246" s="9"/>
      <c r="MI246" s="19" t="b">
        <f t="shared" ref="MI246:MX261" ca="1" si="1793">OFFSET(MI$5,$B246,0)</f>
        <v>0</v>
      </c>
      <c r="MJ246" s="19" t="b">
        <f t="shared" ca="1" si="1793"/>
        <v>0</v>
      </c>
      <c r="MK246" s="19">
        <f t="shared" ca="1" si="1793"/>
        <v>1</v>
      </c>
      <c r="ML246" s="19">
        <f t="shared" ca="1" si="1793"/>
        <v>0.75</v>
      </c>
      <c r="MM246" s="19">
        <f t="shared" ca="1" si="1793"/>
        <v>0.75</v>
      </c>
      <c r="MN246" s="19">
        <f t="shared" ca="1" si="1793"/>
        <v>0.8</v>
      </c>
      <c r="MO246" s="19">
        <f t="shared" ca="1" si="1793"/>
        <v>0.82499999999999996</v>
      </c>
      <c r="MP246" s="19">
        <f t="shared" ca="1" si="1793"/>
        <v>0.875</v>
      </c>
      <c r="MQ246" s="19">
        <f t="shared" ca="1" si="1793"/>
        <v>0.9</v>
      </c>
      <c r="MR246" s="19">
        <f t="shared" ca="1" si="1793"/>
        <v>1</v>
      </c>
      <c r="MS246" s="19">
        <f t="shared" ca="1" si="1793"/>
        <v>0.875</v>
      </c>
      <c r="MT246" s="19" t="b">
        <f t="shared" ca="1" si="1793"/>
        <v>1</v>
      </c>
      <c r="MU246" s="19">
        <f t="shared" ca="1" si="1793"/>
        <v>74.989999999999995</v>
      </c>
      <c r="MV246" s="19" t="str">
        <f t="shared" ca="1" si="1793"/>
        <v>-</v>
      </c>
      <c r="MW246" s="19" t="str">
        <f t="shared" ca="1" si="1793"/>
        <v>-</v>
      </c>
      <c r="MX246" s="19" t="str">
        <f t="shared" ca="1" si="1793"/>
        <v>-</v>
      </c>
      <c r="MY246" s="19" t="str">
        <f t="shared" ref="MY246:ON252" ca="1" si="1794">OFFSET(MY$5,$B246,0)</f>
        <v>-</v>
      </c>
      <c r="MZ246" s="19" t="str">
        <f t="shared" ca="1" si="1794"/>
        <v>-</v>
      </c>
      <c r="NA246" s="19" t="str">
        <f t="shared" ca="1" si="1794"/>
        <v>-</v>
      </c>
      <c r="NB246" s="19" t="str">
        <f t="shared" ca="1" si="1794"/>
        <v>-</v>
      </c>
      <c r="NC246" s="19">
        <f t="shared" ca="1" si="1794"/>
        <v>36.99</v>
      </c>
      <c r="ND246" s="19">
        <f t="shared" ca="1" si="1794"/>
        <v>36.99</v>
      </c>
      <c r="NE246" s="19" t="str">
        <f t="shared" ca="1" si="1794"/>
        <v>-</v>
      </c>
      <c r="NF246" s="19" t="str">
        <f t="shared" ca="1" si="1794"/>
        <v>-</v>
      </c>
      <c r="NG246" s="19" t="str">
        <f t="shared" ca="1" si="1794"/>
        <v>-</v>
      </c>
      <c r="NH246" s="19" t="str">
        <f t="shared" ca="1" si="1794"/>
        <v>-</v>
      </c>
      <c r="NI246" s="19" t="str">
        <f t="shared" ca="1" si="1794"/>
        <v>-</v>
      </c>
      <c r="NJ246" s="19">
        <f t="shared" ca="1" si="1794"/>
        <v>49.99</v>
      </c>
      <c r="NK246" s="19">
        <f t="shared" ca="1" si="1794"/>
        <v>49.99</v>
      </c>
      <c r="NL246" s="19">
        <f t="shared" ca="1" si="1794"/>
        <v>49.99</v>
      </c>
      <c r="NM246" s="19">
        <f t="shared" ca="1" si="1794"/>
        <v>49.99</v>
      </c>
      <c r="NN246" s="19">
        <f t="shared" ca="1" si="1794"/>
        <v>49.99</v>
      </c>
      <c r="NO246" s="19">
        <f t="shared" ca="1" si="1794"/>
        <v>49.99</v>
      </c>
      <c r="NP246" s="19">
        <f t="shared" ca="1" si="1794"/>
        <v>49.99</v>
      </c>
      <c r="NQ246" s="19">
        <f t="shared" ca="1" si="1794"/>
        <v>49.99</v>
      </c>
      <c r="NR246" s="19">
        <f t="shared" ca="1" si="1794"/>
        <v>412.99</v>
      </c>
      <c r="NS246" s="19">
        <f t="shared" ca="1" si="1794"/>
        <v>412.99</v>
      </c>
      <c r="NT246" s="19" t="str">
        <f t="shared" ca="1" si="1794"/>
        <v>-</v>
      </c>
      <c r="NU246" s="19" t="str">
        <f t="shared" ca="1" si="1794"/>
        <v>-</v>
      </c>
      <c r="NV246" s="19" t="str">
        <f t="shared" ca="1" si="1794"/>
        <v>-</v>
      </c>
      <c r="NW246" s="19" t="str">
        <f t="shared" ca="1" si="1794"/>
        <v>-</v>
      </c>
      <c r="NX246" s="19" t="str">
        <f t="shared" ca="1" si="1794"/>
        <v>-</v>
      </c>
      <c r="NY246" s="19">
        <f t="shared" ca="1" si="1794"/>
        <v>6.8900000000000006</v>
      </c>
      <c r="NZ246" s="19">
        <f t="shared" ca="1" si="1794"/>
        <v>6.8900000000000006</v>
      </c>
      <c r="OA246" s="19">
        <f t="shared" ca="1" si="1794"/>
        <v>6.8900000000000006</v>
      </c>
      <c r="OB246" s="19">
        <f t="shared" ca="1" si="1794"/>
        <v>6.8900000000000006</v>
      </c>
      <c r="OC246" s="19">
        <f t="shared" ca="1" si="1794"/>
        <v>6.8900000000000006</v>
      </c>
      <c r="OD246" s="19">
        <f t="shared" ca="1" si="1794"/>
        <v>6.8900000000000006</v>
      </c>
      <c r="OE246" s="19">
        <f t="shared" ca="1" si="1794"/>
        <v>6.8900000000000006</v>
      </c>
      <c r="OF246" s="19">
        <f t="shared" ca="1" si="1794"/>
        <v>6.8900000000000006</v>
      </c>
      <c r="OG246" s="19">
        <f t="shared" ca="1" si="1794"/>
        <v>346.99</v>
      </c>
      <c r="OH246" s="19">
        <f t="shared" ca="1" si="1794"/>
        <v>346.99</v>
      </c>
      <c r="OI246" s="19" t="str">
        <f t="shared" ca="1" si="1794"/>
        <v>-</v>
      </c>
      <c r="OJ246" s="19" t="str">
        <f t="shared" ca="1" si="1794"/>
        <v>-</v>
      </c>
      <c r="OK246" s="19" t="str">
        <f t="shared" ca="1" si="1794"/>
        <v>-</v>
      </c>
      <c r="OL246" s="19" t="str">
        <f t="shared" ca="1" si="1794"/>
        <v>-</v>
      </c>
      <c r="OM246" s="19" t="str">
        <f t="shared" ca="1" si="1794"/>
        <v>-</v>
      </c>
      <c r="ON246" s="19">
        <f t="shared" ca="1" si="1794"/>
        <v>0</v>
      </c>
      <c r="OO246" s="24">
        <v>0</v>
      </c>
    </row>
    <row r="247" spans="1:405" outlineLevel="1">
      <c r="A247" s="21">
        <f t="shared" si="158"/>
        <v>242</v>
      </c>
      <c r="B247" s="21">
        <f t="shared" ref="B247:B249" si="1795">$A$24</f>
        <v>19</v>
      </c>
      <c r="C247">
        <v>112</v>
      </c>
      <c r="D247" s="144" t="str">
        <f t="shared" ca="1" si="1739"/>
        <v>GSM</v>
      </c>
      <c r="E247" t="b">
        <v>0</v>
      </c>
      <c r="F247" t="b">
        <v>0</v>
      </c>
      <c r="G247" t="b">
        <f>E247</f>
        <v>0</v>
      </c>
      <c r="H247" s="237">
        <f t="shared" ref="H247:Q249" ca="1" si="1796">OFFSET(H247,-1,0)</f>
        <v>2</v>
      </c>
      <c r="I247" s="237">
        <f t="shared" ca="1" si="1796"/>
        <v>1</v>
      </c>
      <c r="J247" s="237" t="str">
        <f t="shared" ca="1" si="1796"/>
        <v/>
      </c>
      <c r="K247" s="237">
        <f t="shared" ca="1" si="1796"/>
        <v>2</v>
      </c>
      <c r="L247" s="237">
        <f t="shared" ca="1" si="1796"/>
        <v>2</v>
      </c>
      <c r="M247" s="237">
        <f t="shared" ca="1" si="1796"/>
        <v>2</v>
      </c>
      <c r="N247" s="237">
        <f t="shared" ca="1" si="1796"/>
        <v>3</v>
      </c>
      <c r="O247" s="237">
        <f t="shared" ca="1" si="1796"/>
        <v>1</v>
      </c>
      <c r="P247" s="237">
        <f t="shared" ca="1" si="1796"/>
        <v>1</v>
      </c>
      <c r="Q247" s="237">
        <f t="shared" ca="1" si="1796"/>
        <v>1</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40"/>
        <v>2</v>
      </c>
      <c r="AH247" s="5">
        <f t="shared" ca="1" si="1740"/>
        <v>0</v>
      </c>
      <c r="AI247" s="5">
        <f t="shared" ca="1" si="1741"/>
        <v>1</v>
      </c>
      <c r="AJ247" s="218"/>
      <c r="AK247" s="218"/>
      <c r="AL247" s="366" t="str">
        <f ca="1">TEXT(LEFT(OFFSET(AL247,-1,0),5)+1,"00000")&amp;MID(OFFSET(AL247,-1,0),6,FIND(" ",OFFSET(AL247,-1,0),7)-5)
&amp; $D247           &amp; " Day"&amp;INDEX(i.DOY,$N247,1)              &amp; IF($IG247=0," FWM","")&amp;IF($IG247=1," MWM","")&amp;IF($IG247=5," Mat","")&amp;IF($IH247=TRUE,"&amp;BBT","    ")
&amp;INDEX(DataMaster!$B$98:$B$104,$Q247,0)    &amp;IF(JL247," SR"&amp;JM247,"")&amp; " WP"&amp;TEXT($LW247*100,"000p")           &amp; " MP"&amp;TEXT($LX247*100,"000p")           &amp; " GP"&amp;TEXT($MG247*100,"000p")
&amp; " (F"&amp;3+COUNTIF($CV247:$CY247,TRUE)&amp;3&amp;"N"&amp;$DM247&amp;$DN247&amp;")"</f>
        <v>00002 DSP_grid_lw GSM Day204 MWM    all grids WP100p MP100p GP100p (F33N11)</v>
      </c>
      <c r="AM247" s="9" t="str">
        <f ca="1">IF(COUNTIF(AL$5:AL247,AL247)=1,"-","Dup")</f>
        <v>-</v>
      </c>
      <c r="AN247" s="9"/>
      <c r="AO247" s="12" t="b">
        <v>1</v>
      </c>
      <c r="AP247" s="12" t="b">
        <v>1</v>
      </c>
      <c r="AQ247" s="12" t="b">
        <v>1</v>
      </c>
      <c r="AR247" s="12" t="b">
        <v>1</v>
      </c>
      <c r="AS247" s="12" t="b">
        <v>1</v>
      </c>
      <c r="AT247" s="12" t="b">
        <v>1</v>
      </c>
      <c r="AU247" s="12" t="b">
        <v>1</v>
      </c>
      <c r="AV247" s="12" t="b">
        <v>1</v>
      </c>
      <c r="AW247" s="9"/>
      <c r="AX247" s="5" t="b">
        <f t="shared" ca="1" si="1742"/>
        <v>0</v>
      </c>
      <c r="AY247" s="5" t="str">
        <f t="shared" ca="1" si="1742"/>
        <v>-</v>
      </c>
      <c r="AZ247" s="5" t="b">
        <f t="shared" ca="1" si="1742"/>
        <v>0</v>
      </c>
      <c r="BA247" s="5" t="b">
        <f t="shared" ca="1" si="1742"/>
        <v>1</v>
      </c>
      <c r="BB247" s="5" t="b">
        <f t="shared" ca="1" si="1742"/>
        <v>1</v>
      </c>
      <c r="BC247" s="144">
        <f t="shared" ca="1" si="1742"/>
        <v>0</v>
      </c>
      <c r="BD247" s="19" t="b">
        <f t="shared" ca="1" si="1743"/>
        <v>1</v>
      </c>
      <c r="BE247" s="9"/>
      <c r="BF247" s="5" t="str">
        <f t="shared" ca="1" si="1744"/>
        <v>-</v>
      </c>
      <c r="BG247" s="19" t="str">
        <f t="shared" ca="1" si="1745"/>
        <v>-</v>
      </c>
      <c r="BH247" s="19" t="str">
        <f t="shared" ca="1" si="1745"/>
        <v>-</v>
      </c>
      <c r="BI247" s="19" t="str">
        <f t="shared" ca="1" si="1745"/>
        <v>-</v>
      </c>
      <c r="BJ247" s="5" t="str">
        <f t="shared" ca="1" si="1746"/>
        <v>-</v>
      </c>
      <c r="BK247" s="19" t="str">
        <f t="shared" ca="1" si="1747"/>
        <v>-</v>
      </c>
      <c r="BL247" s="5" t="str">
        <f t="shared" ca="1" si="1748"/>
        <v>-</v>
      </c>
      <c r="BM247" s="19" t="str">
        <f t="shared" ca="1" si="1749"/>
        <v>-</v>
      </c>
      <c r="BN247" s="19" t="str">
        <f t="shared" ca="1" si="1749"/>
        <v>-</v>
      </c>
      <c r="BO247" s="19" t="str">
        <f t="shared" ca="1" si="1749"/>
        <v>-</v>
      </c>
      <c r="BP247" s="5" t="str">
        <f t="shared" ca="1" si="1750"/>
        <v>-</v>
      </c>
      <c r="BQ247" s="9"/>
      <c r="BR247" s="5" t="b">
        <f t="shared" ca="1" si="1751"/>
        <v>0</v>
      </c>
      <c r="BS247" s="5" t="str">
        <f t="shared" ca="1" si="1752"/>
        <v>-</v>
      </c>
      <c r="BT247" s="5" t="str">
        <f t="shared" ca="1" si="1753"/>
        <v>-</v>
      </c>
      <c r="BU247" s="5" t="str">
        <f t="shared" ca="1" si="1753"/>
        <v>-</v>
      </c>
      <c r="BV247" s="5" t="str">
        <f t="shared" ca="1" si="1753"/>
        <v>-</v>
      </c>
      <c r="BW247" s="5" t="str">
        <f t="shared" ca="1" si="1753"/>
        <v>-</v>
      </c>
      <c r="BX247" s="5" t="str">
        <f t="shared" ca="1" si="1753"/>
        <v>-</v>
      </c>
      <c r="BY247" s="5" t="str">
        <f t="shared" ca="1" si="1753"/>
        <v>-</v>
      </c>
      <c r="BZ247" s="5" t="str">
        <f t="shared" ca="1" si="1753"/>
        <v>-</v>
      </c>
      <c r="CA247" s="5" t="str">
        <f t="shared" ca="1" si="1753"/>
        <v>-</v>
      </c>
      <c r="CB247" s="9"/>
      <c r="CC247" s="237" t="b">
        <f t="shared" ref="CC247:CE249" ca="1" si="1797">OFFSET(CC247,-1,0)</f>
        <v>1</v>
      </c>
      <c r="CD247" s="237" t="b">
        <f t="shared" ca="1" si="1797"/>
        <v>1</v>
      </c>
      <c r="CE247" s="237" t="b">
        <f t="shared" ca="1" si="1797"/>
        <v>1</v>
      </c>
      <c r="CF247" s="12">
        <f t="shared" ca="1" si="1754"/>
        <v>2231105</v>
      </c>
      <c r="CG247" s="144" t="b">
        <f t="shared" ref="CG247:CG249" ca="1" si="1798">NOT(CE247)</f>
        <v>0</v>
      </c>
      <c r="CH247" s="12" t="s">
        <v>34</v>
      </c>
      <c r="CI247" s="19" t="str">
        <f t="shared" ca="1" si="1755"/>
        <v>-</v>
      </c>
      <c r="CJ247" s="19" t="str">
        <f t="shared" ca="1" si="1755"/>
        <v>-</v>
      </c>
      <c r="CK247" s="19" t="str">
        <f t="shared" ca="1" si="1755"/>
        <v>-</v>
      </c>
      <c r="CL247" s="19">
        <f t="shared" ca="1" si="1755"/>
        <v>1</v>
      </c>
      <c r="CM247" s="19">
        <f t="shared" ca="1" si="1755"/>
        <v>1</v>
      </c>
      <c r="CN247" s="9"/>
      <c r="CO247" s="444">
        <f t="shared" ca="1" si="1756"/>
        <v>652</v>
      </c>
      <c r="CP247" s="444">
        <f t="shared" ca="1" si="1756"/>
        <v>686</v>
      </c>
      <c r="CQ247" s="444">
        <f t="shared" ca="1" si="1756"/>
        <v>721</v>
      </c>
      <c r="CR247" s="152">
        <f t="shared" ca="1" si="1757"/>
        <v>378</v>
      </c>
      <c r="CS247" s="152">
        <f t="shared" ca="1" si="1757"/>
        <v>413</v>
      </c>
      <c r="CT247" s="152">
        <f t="shared" ca="1" si="1757"/>
        <v>448</v>
      </c>
      <c r="CU247" s="19" t="str">
        <f t="shared" ca="1" si="1758"/>
        <v>-</v>
      </c>
      <c r="CV247" s="19" t="str">
        <f t="shared" ca="1" si="1758"/>
        <v>-</v>
      </c>
      <c r="CW247" s="19" t="str">
        <f t="shared" ca="1" si="1758"/>
        <v>-</v>
      </c>
      <c r="CX247" s="19" t="str">
        <f t="shared" ca="1" si="1758"/>
        <v>-</v>
      </c>
      <c r="CY247" s="19" t="str">
        <f t="shared" ca="1" si="1758"/>
        <v>-</v>
      </c>
      <c r="CZ247" s="19" t="b">
        <f t="shared" ca="1" si="1758"/>
        <v>1</v>
      </c>
      <c r="DA247" s="19">
        <f t="shared" ca="1" si="1758"/>
        <v>0</v>
      </c>
      <c r="DB247" s="19">
        <f t="shared" ca="1" si="1758"/>
        <v>0</v>
      </c>
      <c r="DC247" s="19">
        <f t="shared" ca="1" si="1758"/>
        <v>0</v>
      </c>
      <c r="DD247" s="19">
        <f t="shared" ca="1" si="1758"/>
        <v>0</v>
      </c>
      <c r="DE247" s="19">
        <f t="shared" ca="1" si="1758"/>
        <v>0</v>
      </c>
      <c r="DF247" s="19">
        <f t="shared" ca="1" si="1758"/>
        <v>0</v>
      </c>
      <c r="DG247" s="19">
        <f t="shared" ca="1" si="1758"/>
        <v>0</v>
      </c>
      <c r="DH247" s="19">
        <f t="shared" ca="1" si="1758"/>
        <v>0</v>
      </c>
      <c r="DI247" s="19">
        <f t="shared" ca="1" si="1758"/>
        <v>0</v>
      </c>
      <c r="DJ247" s="19">
        <f t="shared" ca="1" si="1758"/>
        <v>0</v>
      </c>
      <c r="DK247" s="19">
        <f t="shared" ca="1" si="1759"/>
        <v>0</v>
      </c>
      <c r="DL247" s="19">
        <f t="shared" ca="1" si="1759"/>
        <v>0</v>
      </c>
      <c r="DM247" s="19">
        <f t="shared" ca="1" si="1759"/>
        <v>1</v>
      </c>
      <c r="DN247" s="19">
        <f t="shared" ca="1" si="1759"/>
        <v>1</v>
      </c>
      <c r="DO247" s="19">
        <f t="shared" ca="1" si="1759"/>
        <v>0</v>
      </c>
      <c r="DP247" s="19" t="str">
        <f t="shared" ca="1" si="1759"/>
        <v>-</v>
      </c>
      <c r="DQ247" s="19" t="str">
        <f t="shared" ca="1" si="1759"/>
        <v>-</v>
      </c>
      <c r="DR247" s="19" t="str">
        <f t="shared" ca="1" si="1759"/>
        <v>-</v>
      </c>
      <c r="DS247" s="19" t="str">
        <f t="shared" ca="1" si="1759"/>
        <v>-</v>
      </c>
      <c r="DT247" s="19" t="str">
        <f t="shared" ca="1" si="1759"/>
        <v>-</v>
      </c>
      <c r="DU247" s="19">
        <f t="shared" ca="1" si="1759"/>
        <v>0</v>
      </c>
      <c r="DV247" s="19" t="str">
        <f t="shared" ca="1" si="1759"/>
        <v>-</v>
      </c>
      <c r="DW247" s="19" t="str">
        <f t="shared" ca="1" si="1759"/>
        <v>-</v>
      </c>
      <c r="DX247" s="19" t="str">
        <f t="shared" ca="1" si="1759"/>
        <v>-</v>
      </c>
      <c r="DY247" s="19" t="str">
        <f t="shared" ca="1" si="1759"/>
        <v>-</v>
      </c>
      <c r="DZ247" s="19" t="str">
        <f t="shared" ca="1" si="1759"/>
        <v>-</v>
      </c>
      <c r="EA247" s="19" t="str">
        <f t="shared" ca="1" si="1759"/>
        <v>-</v>
      </c>
      <c r="EB247" s="19" t="str">
        <f t="shared" ca="1" si="1759"/>
        <v>-</v>
      </c>
      <c r="EC247" s="19" t="str">
        <f t="shared" ca="1" si="1759"/>
        <v>-</v>
      </c>
      <c r="ED247" s="19">
        <f t="shared" ca="1" si="1759"/>
        <v>0</v>
      </c>
      <c r="EE247" s="444">
        <f t="shared" ca="1" si="1760"/>
        <v>0</v>
      </c>
      <c r="EF247" s="444">
        <f t="shared" ca="1" si="1760"/>
        <v>0</v>
      </c>
      <c r="EG247" s="124">
        <f t="shared" ca="1" si="1761"/>
        <v>0</v>
      </c>
      <c r="EH247" s="124">
        <f t="shared" ca="1" si="1761"/>
        <v>0</v>
      </c>
      <c r="EI247" s="124">
        <f t="shared" ca="1" si="1761"/>
        <v>0</v>
      </c>
      <c r="EJ247" s="124">
        <f t="shared" ca="1" si="1761"/>
        <v>0</v>
      </c>
      <c r="EK247" s="124">
        <f t="shared" ca="1" si="1761"/>
        <v>0</v>
      </c>
      <c r="EL247" s="124">
        <f t="shared" ca="1" si="1761"/>
        <v>0</v>
      </c>
      <c r="EM247" s="124">
        <f t="shared" ca="1" si="1761"/>
        <v>0</v>
      </c>
      <c r="EN247" s="124">
        <f t="shared" ca="1" si="1761"/>
        <v>0</v>
      </c>
      <c r="EO247" s="124">
        <f t="shared" ca="1" si="1761"/>
        <v>0</v>
      </c>
      <c r="EP247" s="124">
        <f t="shared" ca="1" si="1761"/>
        <v>0</v>
      </c>
      <c r="EQ247" s="124">
        <f t="shared" ca="1" si="1761"/>
        <v>0</v>
      </c>
      <c r="ER247" s="124">
        <f t="shared" ca="1" si="1761"/>
        <v>0</v>
      </c>
      <c r="ES247" s="124">
        <f t="shared" ca="1" si="1761"/>
        <v>0</v>
      </c>
      <c r="ET247" s="124">
        <f t="shared" ca="1" si="1761"/>
        <v>0</v>
      </c>
      <c r="EU247" s="124">
        <f t="shared" ca="1" si="1761"/>
        <v>0</v>
      </c>
      <c r="EV247" s="124">
        <f t="shared" ca="1" si="1761"/>
        <v>0</v>
      </c>
      <c r="EW247" s="124">
        <f t="shared" ca="1" si="1762"/>
        <v>0</v>
      </c>
      <c r="EX247" s="124">
        <f t="shared" ca="1" si="1762"/>
        <v>0</v>
      </c>
      <c r="EY247" s="554">
        <f t="shared" ca="1" si="1763"/>
        <v>0</v>
      </c>
      <c r="EZ247" s="554">
        <f t="shared" ca="1" si="1763"/>
        <v>0</v>
      </c>
      <c r="FA247" s="554">
        <f t="shared" ca="1" si="1763"/>
        <v>0</v>
      </c>
      <c r="FB247" s="125">
        <f t="shared" ca="1" si="1763"/>
        <v>0</v>
      </c>
      <c r="FC247" s="125">
        <f t="shared" ca="1" si="1763"/>
        <v>0</v>
      </c>
      <c r="FD247" s="125">
        <f t="shared" ca="1" si="1763"/>
        <v>0</v>
      </c>
      <c r="FE247" s="125">
        <f t="shared" ca="1" si="1763"/>
        <v>0</v>
      </c>
      <c r="FF247" s="125">
        <f t="shared" ca="1" si="1763"/>
        <v>0</v>
      </c>
      <c r="FG247" s="125">
        <f t="shared" ca="1" si="1763"/>
        <v>0</v>
      </c>
      <c r="FH247" s="125">
        <f t="shared" ca="1" si="1763"/>
        <v>0</v>
      </c>
      <c r="FI247" s="125">
        <f t="shared" ca="1" si="1763"/>
        <v>0</v>
      </c>
      <c r="FJ247" s="125">
        <f t="shared" ca="1" si="1763"/>
        <v>0</v>
      </c>
      <c r="FK247" s="125">
        <f t="shared" ca="1" si="1763"/>
        <v>0</v>
      </c>
      <c r="FL247" s="125">
        <f t="shared" ca="1" si="1763"/>
        <v>0</v>
      </c>
      <c r="FM247" s="125">
        <f t="shared" ca="1" si="1763"/>
        <v>0</v>
      </c>
      <c r="FN247" s="125">
        <f t="shared" ca="1" si="1763"/>
        <v>0</v>
      </c>
      <c r="FO247" s="124">
        <f t="shared" ca="1" si="1764"/>
        <v>0</v>
      </c>
      <c r="FP247" s="124">
        <f t="shared" ca="1" si="1764"/>
        <v>0</v>
      </c>
      <c r="FQ247" s="124">
        <f t="shared" ca="1" si="1764"/>
        <v>0</v>
      </c>
      <c r="FR247" s="124">
        <f t="shared" ca="1" si="1764"/>
        <v>0</v>
      </c>
      <c r="FS247" s="124">
        <f t="shared" ca="1" si="1764"/>
        <v>0</v>
      </c>
      <c r="FT247" s="124">
        <f t="shared" ca="1" si="1764"/>
        <v>0</v>
      </c>
      <c r="FU247" s="124">
        <f t="shared" ca="1" si="1764"/>
        <v>0</v>
      </c>
      <c r="FV247" s="124">
        <f t="shared" ca="1" si="1764"/>
        <v>0</v>
      </c>
      <c r="FW247" s="124">
        <f t="shared" ca="1" si="1764"/>
        <v>0</v>
      </c>
      <c r="FX247" s="124">
        <f t="shared" ca="1" si="1764"/>
        <v>0</v>
      </c>
      <c r="FY247" s="124">
        <f t="shared" ca="1" si="1764"/>
        <v>0</v>
      </c>
      <c r="FZ247" s="124">
        <f t="shared" ca="1" si="1764"/>
        <v>0</v>
      </c>
      <c r="GA247" s="124">
        <f t="shared" ca="1" si="1764"/>
        <v>0</v>
      </c>
      <c r="GB247" s="124">
        <f t="shared" ca="1" si="1764"/>
        <v>0</v>
      </c>
      <c r="GC247" s="124">
        <f t="shared" ca="1" si="1764"/>
        <v>0</v>
      </c>
      <c r="GD247" s="124">
        <f t="shared" ca="1" si="1764"/>
        <v>0</v>
      </c>
      <c r="GE247" s="124">
        <f t="shared" ca="1" si="1765"/>
        <v>0</v>
      </c>
      <c r="GF247" s="124">
        <f t="shared" ca="1" si="1765"/>
        <v>0</v>
      </c>
      <c r="GG247" s="554">
        <f t="shared" ca="1" si="1766"/>
        <v>0</v>
      </c>
      <c r="GH247" s="554">
        <f t="shared" ca="1" si="1766"/>
        <v>0</v>
      </c>
      <c r="GI247" s="554">
        <f t="shared" ca="1" si="1766"/>
        <v>0</v>
      </c>
      <c r="GJ247" s="125">
        <f t="shared" ca="1" si="1767"/>
        <v>0</v>
      </c>
      <c r="GK247" s="125">
        <f t="shared" ca="1" si="1767"/>
        <v>0</v>
      </c>
      <c r="GL247" s="125">
        <f t="shared" ca="1" si="1767"/>
        <v>0</v>
      </c>
      <c r="GM247" s="125">
        <f t="shared" ca="1" si="1767"/>
        <v>0</v>
      </c>
      <c r="GN247" s="125">
        <f t="shared" ca="1" si="1767"/>
        <v>0</v>
      </c>
      <c r="GO247" s="125">
        <f t="shared" ca="1" si="1767"/>
        <v>0</v>
      </c>
      <c r="GP247" s="125">
        <f t="shared" ca="1" si="1767"/>
        <v>0</v>
      </c>
      <c r="GQ247" s="125">
        <f t="shared" ca="1" si="1767"/>
        <v>0</v>
      </c>
      <c r="GR247" s="125">
        <f t="shared" ca="1" si="1767"/>
        <v>0</v>
      </c>
      <c r="GS247" s="125">
        <f t="shared" ca="1" si="1767"/>
        <v>0</v>
      </c>
      <c r="GT247" s="125">
        <f t="shared" ca="1" si="1767"/>
        <v>0</v>
      </c>
      <c r="GU247" s="125">
        <f t="shared" ca="1" si="1767"/>
        <v>0</v>
      </c>
      <c r="GV247" s="125">
        <f t="shared" ca="1" si="1767"/>
        <v>0</v>
      </c>
      <c r="GW247" s="124">
        <f t="shared" ca="1" si="1768"/>
        <v>0</v>
      </c>
      <c r="GX247" s="124">
        <f t="shared" ca="1" si="1768"/>
        <v>0</v>
      </c>
      <c r="GY247" s="124">
        <f t="shared" ca="1" si="1768"/>
        <v>0</v>
      </c>
      <c r="GZ247" s="124">
        <f t="shared" ca="1" si="1768"/>
        <v>0</v>
      </c>
      <c r="HA247" s="124">
        <f t="shared" ca="1" si="1768"/>
        <v>0</v>
      </c>
      <c r="HB247" s="124">
        <f t="shared" ca="1" si="1768"/>
        <v>0</v>
      </c>
      <c r="HC247" s="124">
        <f t="shared" ca="1" si="1768"/>
        <v>0</v>
      </c>
      <c r="HD247" s="124">
        <f t="shared" ca="1" si="1768"/>
        <v>0</v>
      </c>
      <c r="HE247" s="124">
        <f t="shared" ca="1" si="1768"/>
        <v>0</v>
      </c>
      <c r="HF247" s="124">
        <f t="shared" ca="1" si="1768"/>
        <v>0</v>
      </c>
      <c r="HG247" s="124">
        <f t="shared" ca="1" si="1768"/>
        <v>0</v>
      </c>
      <c r="HH247" s="124">
        <f t="shared" ca="1" si="1768"/>
        <v>0</v>
      </c>
      <c r="HI247" s="124">
        <f t="shared" ca="1" si="1768"/>
        <v>0</v>
      </c>
      <c r="HJ247" s="124">
        <f t="shared" ca="1" si="1768"/>
        <v>0</v>
      </c>
      <c r="HK247" s="124">
        <f t="shared" ca="1" si="1768"/>
        <v>0</v>
      </c>
      <c r="HL247" s="124">
        <f t="shared" ca="1" si="1768"/>
        <v>0</v>
      </c>
      <c r="HM247" s="124">
        <f t="shared" ca="1" si="1769"/>
        <v>0</v>
      </c>
      <c r="HN247" s="124">
        <f t="shared" ca="1" si="1769"/>
        <v>0</v>
      </c>
      <c r="HO247" s="554">
        <f t="shared" ca="1" si="1770"/>
        <v>0</v>
      </c>
      <c r="HP247" s="554">
        <f t="shared" ca="1" si="1770"/>
        <v>0</v>
      </c>
      <c r="HQ247" s="554">
        <f t="shared" ca="1" si="1770"/>
        <v>0</v>
      </c>
      <c r="HR247" s="125">
        <f t="shared" ca="1" si="1771"/>
        <v>0</v>
      </c>
      <c r="HS247" s="125">
        <f t="shared" ca="1" si="1771"/>
        <v>0</v>
      </c>
      <c r="HT247" s="125">
        <f t="shared" ca="1" si="1771"/>
        <v>0</v>
      </c>
      <c r="HU247" s="125">
        <f t="shared" ca="1" si="1771"/>
        <v>0</v>
      </c>
      <c r="HV247" s="125">
        <f t="shared" ca="1" si="1771"/>
        <v>0</v>
      </c>
      <c r="HW247" s="125">
        <f t="shared" ca="1" si="1771"/>
        <v>0</v>
      </c>
      <c r="HX247" s="125">
        <f t="shared" ca="1" si="1771"/>
        <v>0</v>
      </c>
      <c r="HY247" s="125">
        <f t="shared" ca="1" si="1771"/>
        <v>0</v>
      </c>
      <c r="HZ247" s="125">
        <f t="shared" ca="1" si="1771"/>
        <v>0</v>
      </c>
      <c r="IA247" s="125">
        <f t="shared" ca="1" si="1771"/>
        <v>0</v>
      </c>
      <c r="IB247" s="125">
        <f t="shared" ca="1" si="1771"/>
        <v>0</v>
      </c>
      <c r="IC247" s="125">
        <f t="shared" ca="1" si="1771"/>
        <v>0</v>
      </c>
      <c r="ID247" s="125">
        <f t="shared" ca="1" si="1771"/>
        <v>0</v>
      </c>
      <c r="IE247" s="5">
        <f t="shared" ca="1" si="1772"/>
        <v>67</v>
      </c>
      <c r="IF247" s="9"/>
      <c r="IG247" s="5">
        <f t="shared" ca="1" si="1773"/>
        <v>1</v>
      </c>
      <c r="IH247" s="5" t="b">
        <f t="shared" ca="1" si="1773"/>
        <v>0</v>
      </c>
      <c r="II247" s="19">
        <f t="shared" ca="1" si="1774"/>
        <v>0</v>
      </c>
      <c r="IJ247" s="5">
        <f t="shared" ca="1" si="1773"/>
        <v>55</v>
      </c>
      <c r="IK247" s="5" cm="1">
        <f t="array" ref="IK247">INDEX(i.pi_yatf,$X247+1,IK$7)</f>
        <v>1</v>
      </c>
      <c r="IL247" s="19">
        <f t="shared" ca="1" si="1775"/>
        <v>0</v>
      </c>
      <c r="IM247" s="19">
        <f t="shared" ca="1" si="1775"/>
        <v>0</v>
      </c>
      <c r="IN247" s="19">
        <f t="shared" ca="1" si="1775"/>
        <v>0</v>
      </c>
      <c r="IO247" s="19">
        <f t="shared" ca="1" si="1775"/>
        <v>0</v>
      </c>
      <c r="IP247" s="19">
        <f t="shared" ca="1" si="1775"/>
        <v>0</v>
      </c>
      <c r="IQ247" s="19">
        <f t="shared" ca="1" si="1775"/>
        <v>0</v>
      </c>
      <c r="IR247" s="19">
        <f t="shared" ca="1" si="1775"/>
        <v>0</v>
      </c>
      <c r="IS247" s="19">
        <f t="shared" ca="1" si="1775"/>
        <v>0</v>
      </c>
      <c r="IT247" s="19">
        <f t="shared" ca="1" si="1775"/>
        <v>0</v>
      </c>
      <c r="IU247" s="19">
        <f t="shared" ca="1" si="1775"/>
        <v>0</v>
      </c>
      <c r="IV247" s="19">
        <f t="shared" ca="1" si="1775"/>
        <v>0</v>
      </c>
      <c r="IW247" s="19">
        <f t="shared" ca="1" si="1775"/>
        <v>0</v>
      </c>
      <c r="IX247" s="19">
        <f t="shared" ca="1" si="1775"/>
        <v>0</v>
      </c>
      <c r="IY247" s="19">
        <f t="shared" ca="1" si="1775"/>
        <v>0</v>
      </c>
      <c r="IZ247" s="19">
        <f t="shared" ca="1" si="1775"/>
        <v>0</v>
      </c>
      <c r="JA247" s="19">
        <f t="shared" ca="1" si="1775"/>
        <v>0</v>
      </c>
      <c r="JB247" s="19">
        <f t="shared" ca="1" si="1775"/>
        <v>0</v>
      </c>
      <c r="JC247" s="19">
        <f t="shared" ca="1" si="1775"/>
        <v>0</v>
      </c>
      <c r="JD247" s="19">
        <f t="shared" ca="1" si="1775"/>
        <v>0</v>
      </c>
      <c r="JE247" s="19">
        <f t="shared" ca="1" si="1775"/>
        <v>0</v>
      </c>
      <c r="JF247" s="19">
        <f t="shared" ca="1" si="1775"/>
        <v>0</v>
      </c>
      <c r="JG247" s="19">
        <f t="shared" ca="1" si="1775"/>
        <v>1</v>
      </c>
      <c r="JH247" s="19">
        <f t="shared" ca="1" si="1775"/>
        <v>0</v>
      </c>
      <c r="JI247" s="19">
        <f t="shared" ca="1" si="1775"/>
        <v>1</v>
      </c>
      <c r="JJ247" s="9"/>
      <c r="JK247" s="5" t="b">
        <f t="shared" ca="1" si="1776"/>
        <v>0</v>
      </c>
      <c r="JL247" s="477" t="b">
        <v>0</v>
      </c>
      <c r="JM247" s="477">
        <v>12</v>
      </c>
      <c r="JN247" s="5" t="b">
        <f t="shared" ca="1" si="1777"/>
        <v>0</v>
      </c>
      <c r="JO247" s="5" t="b">
        <f t="shared" ca="1" si="1777"/>
        <v>0</v>
      </c>
      <c r="JP247" s="5" t="b">
        <f t="shared" ca="1" si="1777"/>
        <v>1</v>
      </c>
      <c r="JQ247" s="144">
        <f t="shared" ca="1" si="1778"/>
        <v>1</v>
      </c>
      <c r="JR247" s="144">
        <f t="shared" ca="1" si="1778"/>
        <v>1</v>
      </c>
      <c r="JS247" s="5" t="b">
        <f t="shared" ca="1" si="1779"/>
        <v>0</v>
      </c>
      <c r="JT247" s="5" t="b">
        <f t="shared" ca="1" si="1779"/>
        <v>1</v>
      </c>
      <c r="JU247" s="5" t="b">
        <f t="shared" ca="1" si="1779"/>
        <v>1</v>
      </c>
      <c r="JV247" s="5" t="b">
        <f t="shared" ca="1" si="1779"/>
        <v>0</v>
      </c>
      <c r="JW247" s="5">
        <f t="shared" ca="1" si="1780"/>
        <v>1</v>
      </c>
      <c r="JX247" s="5">
        <f t="shared" ca="1" si="1780"/>
        <v>0</v>
      </c>
      <c r="JY247" s="5" t="b">
        <f t="shared" ca="1" si="1781"/>
        <v>0</v>
      </c>
      <c r="JZ247" s="5" t="str" cm="1">
        <f t="array" aca="1" ref="JZ247" ca="1">IF(OR(KA247:KH247&lt;&gt;"-"),TRUE,"-")</f>
        <v>-</v>
      </c>
      <c r="KA247" s="19" t="str">
        <f t="shared" ca="1" si="1782"/>
        <v>-</v>
      </c>
      <c r="KB247" s="19" t="str">
        <f t="shared" ca="1" si="1782"/>
        <v>-</v>
      </c>
      <c r="KC247" s="19" t="str">
        <f t="shared" ca="1" si="1782"/>
        <v>-</v>
      </c>
      <c r="KD247" s="19" t="str">
        <f t="shared" ca="1" si="1782"/>
        <v>-</v>
      </c>
      <c r="KE247" s="19" t="str">
        <f t="shared" ca="1" si="1782"/>
        <v>-</v>
      </c>
      <c r="KF247" s="19" t="str">
        <f t="shared" ca="1" si="1782"/>
        <v>-</v>
      </c>
      <c r="KG247" s="19" t="str">
        <f t="shared" ca="1" si="1782"/>
        <v>-</v>
      </c>
      <c r="KH247" s="19" t="str">
        <f t="shared" ca="1" si="1782"/>
        <v>-</v>
      </c>
      <c r="KI247" s="5" t="b">
        <f t="array" aca="1" ref="KI247" ca="1">IF(OR(KJ247:KP247&lt;&gt;"-"),TRUE,"-")</f>
        <v>1</v>
      </c>
      <c r="KJ247" s="19">
        <f t="shared" ca="1" si="1783"/>
        <v>0</v>
      </c>
      <c r="KK247" s="19" t="str">
        <f t="shared" ca="1" si="1783"/>
        <v>-</v>
      </c>
      <c r="KL247" s="19">
        <f t="shared" ca="1" si="1783"/>
        <v>999999</v>
      </c>
      <c r="KM247" s="19">
        <f t="shared" ca="1" si="1783"/>
        <v>999999</v>
      </c>
      <c r="KN247" s="19">
        <f t="shared" ca="1" si="1783"/>
        <v>999999</v>
      </c>
      <c r="KO247" s="19">
        <f t="shared" ca="1" si="1783"/>
        <v>999999</v>
      </c>
      <c r="KP247" s="19">
        <f t="shared" ca="1" si="1783"/>
        <v>999999</v>
      </c>
      <c r="KQ247" s="19" t="str">
        <f t="shared" ca="1" si="1783"/>
        <v>-</v>
      </c>
      <c r="KR247" s="19" t="str">
        <f t="shared" ca="1" si="1783"/>
        <v>-</v>
      </c>
      <c r="KS247" s="19" t="str">
        <f t="shared" ca="1" si="1783"/>
        <v>-</v>
      </c>
      <c r="KT247" s="19" t="b">
        <f t="shared" ca="1" si="1784"/>
        <v>1</v>
      </c>
      <c r="KU247" s="19">
        <f t="shared" ca="1" si="1784"/>
        <v>0</v>
      </c>
      <c r="KV247" s="5" t="str">
        <f t="shared" ca="1" si="1785"/>
        <v>-</v>
      </c>
      <c r="KW247" s="5" t="str">
        <f t="shared" ca="1" si="1785"/>
        <v>-</v>
      </c>
      <c r="KX247" s="5" t="str">
        <f t="shared" ca="1" si="1785"/>
        <v>-</v>
      </c>
      <c r="KY247" s="5" t="str">
        <f t="shared" ca="1" si="1785"/>
        <v>-</v>
      </c>
      <c r="KZ247" s="19" t="str">
        <f t="shared" ca="1" si="1786"/>
        <v>-</v>
      </c>
      <c r="LA247" s="19" t="str">
        <f t="shared" ca="1" si="1786"/>
        <v>-</v>
      </c>
      <c r="LB247" s="19" t="str">
        <f t="shared" ca="1" si="1786"/>
        <v>-</v>
      </c>
      <c r="LC247" s="19" t="str">
        <f t="shared" ca="1" si="1786"/>
        <v>-</v>
      </c>
      <c r="LD247" s="19" t="str">
        <f t="shared" ca="1" si="1786"/>
        <v>-</v>
      </c>
      <c r="LE247" s="19" t="str">
        <f t="shared" ca="1" si="1786"/>
        <v>-</v>
      </c>
      <c r="LF247" s="19" t="str">
        <f t="shared" ca="1" si="1786"/>
        <v>-</v>
      </c>
      <c r="LG247" s="5" t="str">
        <f t="shared" ca="1" si="1787"/>
        <v>-</v>
      </c>
      <c r="LH247" s="5">
        <f t="shared" ca="1" si="1787"/>
        <v>500</v>
      </c>
      <c r="LI247" s="5">
        <f t="shared" ca="1" si="1787"/>
        <v>500</v>
      </c>
      <c r="LJ247" s="5" t="str">
        <f t="shared" ca="1" si="1787"/>
        <v>-</v>
      </c>
      <c r="LK247" s="5" t="str" cm="1">
        <f t="array" aca="1" ref="LK247" ca="1">INDEX(i.meatgrid,$Q247,LK$7)</f>
        <v>-</v>
      </c>
      <c r="LL247" s="5" t="str">
        <f t="shared" ca="1" si="1787"/>
        <v>-</v>
      </c>
      <c r="LM247" s="5">
        <f t="shared" ca="1" si="1788"/>
        <v>1</v>
      </c>
      <c r="LN247" s="9"/>
      <c r="LO247" s="19">
        <f t="shared" ca="1" si="1786"/>
        <v>70</v>
      </c>
      <c r="LP247" s="19">
        <f t="shared" ca="1" si="1789"/>
        <v>50</v>
      </c>
      <c r="LQ247" s="19">
        <f t="shared" ca="1" si="1789"/>
        <v>80</v>
      </c>
      <c r="LR247" s="19">
        <f t="shared" ca="1" si="1789"/>
        <v>50</v>
      </c>
      <c r="LS247" s="5" t="b" cm="1">
        <f t="array" aca="1" ref="LS247" ca="1">INDEX(i.meatgrid,$Q247,LS$7)</f>
        <v>1</v>
      </c>
      <c r="LT247" s="5" t="b" cm="1">
        <f t="array" aca="1" ref="LT247" ca="1">INDEX(i.meatgrid,$Q247,LT$7)</f>
        <v>0</v>
      </c>
      <c r="LU247" s="5" t="str" cm="1">
        <f t="array" aca="1" ref="LU247" ca="1">INDEX(i.meatgrid,$Q247,LU$7)</f>
        <v>-</v>
      </c>
      <c r="LV247" s="5" t="str" cm="1">
        <f t="array" aca="1" ref="LV247" ca="1">INDEX(i.meatgrid,$Q247,LV$7)</f>
        <v>-</v>
      </c>
      <c r="LW247" s="5">
        <f t="shared" si="1790"/>
        <v>1</v>
      </c>
      <c r="LX247" s="5">
        <f t="shared" si="1791"/>
        <v>1</v>
      </c>
      <c r="LY247" s="5" cm="1">
        <f t="array" aca="1" ref="LY247" ca="1">INDEX(i.meatgrid,$Q247,LY$7)</f>
        <v>1</v>
      </c>
      <c r="LZ247" s="5" cm="1">
        <f t="array" aca="1" ref="LZ247" ca="1">INDEX(i.meatgrid,$Q247,LZ$7)</f>
        <v>1</v>
      </c>
      <c r="MA247" s="5" cm="1">
        <f t="array" aca="1" ref="MA247" ca="1">INDEX(i.meatgrid,$Q247,MA$7)</f>
        <v>1</v>
      </c>
      <c r="MB247" s="5" cm="1">
        <f t="array" aca="1" ref="MB247" ca="1">INDEX(i.meatgrid,$Q247,MB$7)</f>
        <v>0</v>
      </c>
      <c r="MC247" s="5" cm="1">
        <f t="array" aca="1" ref="MC247" ca="1">INDEX(i.meatgrid,$Q247,MC$7)</f>
        <v>1</v>
      </c>
      <c r="MD247" s="5" cm="1">
        <f t="array" aca="1" ref="MD247" ca="1">INDEX(i.meatgrid,$Q247,MD$7)</f>
        <v>1</v>
      </c>
      <c r="ME247" s="5" cm="1">
        <f t="array" aca="1" ref="ME247" ca="1">INDEX(i.meatgrid,$Q247,ME$7)</f>
        <v>1</v>
      </c>
      <c r="MF247" s="5" cm="1">
        <f t="array" aca="1" ref="MF247" ca="1">INDEX(i.meatgrid,$Q247,MF$7)</f>
        <v>1</v>
      </c>
      <c r="MG247" s="5">
        <f t="shared" si="1792"/>
        <v>1</v>
      </c>
      <c r="MH247" s="9"/>
      <c r="MI247" s="19" t="b">
        <f t="shared" ca="1" si="1793"/>
        <v>0</v>
      </c>
      <c r="MJ247" s="19" t="b">
        <f t="shared" ca="1" si="1793"/>
        <v>0</v>
      </c>
      <c r="MK247" s="19">
        <f t="shared" ca="1" si="1793"/>
        <v>1</v>
      </c>
      <c r="ML247" s="19">
        <f t="shared" ca="1" si="1793"/>
        <v>0.75</v>
      </c>
      <c r="MM247" s="19">
        <f t="shared" ca="1" si="1793"/>
        <v>0.75</v>
      </c>
      <c r="MN247" s="19">
        <f t="shared" ca="1" si="1793"/>
        <v>0.8</v>
      </c>
      <c r="MO247" s="19">
        <f t="shared" ca="1" si="1793"/>
        <v>0.82499999999999996</v>
      </c>
      <c r="MP247" s="19">
        <f t="shared" ca="1" si="1793"/>
        <v>0.875</v>
      </c>
      <c r="MQ247" s="19">
        <f t="shared" ca="1" si="1793"/>
        <v>0.9</v>
      </c>
      <c r="MR247" s="19">
        <f t="shared" ca="1" si="1793"/>
        <v>1</v>
      </c>
      <c r="MS247" s="19">
        <f t="shared" ca="1" si="1793"/>
        <v>0.875</v>
      </c>
      <c r="MT247" s="19" t="b">
        <f t="shared" ca="1" si="1793"/>
        <v>1</v>
      </c>
      <c r="MU247" s="19">
        <f t="shared" ca="1" si="1793"/>
        <v>74.989999999999995</v>
      </c>
      <c r="MV247" s="19" t="str">
        <f t="shared" ca="1" si="1793"/>
        <v>-</v>
      </c>
      <c r="MW247" s="19" t="str">
        <f t="shared" ca="1" si="1793"/>
        <v>-</v>
      </c>
      <c r="MX247" s="19" t="str">
        <f t="shared" ca="1" si="1793"/>
        <v>-</v>
      </c>
      <c r="MY247" s="19" t="str">
        <f t="shared" ca="1" si="1794"/>
        <v>-</v>
      </c>
      <c r="MZ247" s="19" t="str">
        <f t="shared" ca="1" si="1794"/>
        <v>-</v>
      </c>
      <c r="NA247" s="19" t="str">
        <f t="shared" ca="1" si="1794"/>
        <v>-</v>
      </c>
      <c r="NB247" s="19" t="str">
        <f t="shared" ca="1" si="1794"/>
        <v>-</v>
      </c>
      <c r="NC247" s="19">
        <f t="shared" ca="1" si="1794"/>
        <v>36.99</v>
      </c>
      <c r="ND247" s="19">
        <f t="shared" ca="1" si="1794"/>
        <v>36.99</v>
      </c>
      <c r="NE247" s="19" t="str">
        <f t="shared" ca="1" si="1794"/>
        <v>-</v>
      </c>
      <c r="NF247" s="19" t="str">
        <f t="shared" ca="1" si="1794"/>
        <v>-</v>
      </c>
      <c r="NG247" s="19" t="str">
        <f t="shared" ca="1" si="1794"/>
        <v>-</v>
      </c>
      <c r="NH247" s="19" t="str">
        <f t="shared" ca="1" si="1794"/>
        <v>-</v>
      </c>
      <c r="NI247" s="19" t="str">
        <f t="shared" ca="1" si="1794"/>
        <v>-</v>
      </c>
      <c r="NJ247" s="19">
        <f t="shared" ca="1" si="1794"/>
        <v>49.99</v>
      </c>
      <c r="NK247" s="19">
        <f t="shared" ca="1" si="1794"/>
        <v>49.99</v>
      </c>
      <c r="NL247" s="19">
        <f t="shared" ca="1" si="1794"/>
        <v>49.99</v>
      </c>
      <c r="NM247" s="19">
        <f t="shared" ca="1" si="1794"/>
        <v>49.99</v>
      </c>
      <c r="NN247" s="19">
        <f t="shared" ca="1" si="1794"/>
        <v>49.99</v>
      </c>
      <c r="NO247" s="19">
        <f t="shared" ca="1" si="1794"/>
        <v>49.99</v>
      </c>
      <c r="NP247" s="19">
        <f t="shared" ca="1" si="1794"/>
        <v>49.99</v>
      </c>
      <c r="NQ247" s="19">
        <f t="shared" ca="1" si="1794"/>
        <v>49.99</v>
      </c>
      <c r="NR247" s="19">
        <f t="shared" ca="1" si="1794"/>
        <v>412.99</v>
      </c>
      <c r="NS247" s="19">
        <f t="shared" ca="1" si="1794"/>
        <v>412.99</v>
      </c>
      <c r="NT247" s="19" t="str">
        <f t="shared" ca="1" si="1794"/>
        <v>-</v>
      </c>
      <c r="NU247" s="19" t="str">
        <f t="shared" ca="1" si="1794"/>
        <v>-</v>
      </c>
      <c r="NV247" s="19" t="str">
        <f t="shared" ca="1" si="1794"/>
        <v>-</v>
      </c>
      <c r="NW247" s="19" t="str">
        <f t="shared" ca="1" si="1794"/>
        <v>-</v>
      </c>
      <c r="NX247" s="19" t="str">
        <f t="shared" ca="1" si="1794"/>
        <v>-</v>
      </c>
      <c r="NY247" s="19">
        <f t="shared" ca="1" si="1794"/>
        <v>6.8900000000000006</v>
      </c>
      <c r="NZ247" s="19">
        <f t="shared" ca="1" si="1794"/>
        <v>6.8900000000000006</v>
      </c>
      <c r="OA247" s="19">
        <f t="shared" ca="1" si="1794"/>
        <v>6.8900000000000006</v>
      </c>
      <c r="OB247" s="19">
        <f t="shared" ca="1" si="1794"/>
        <v>6.8900000000000006</v>
      </c>
      <c r="OC247" s="19">
        <f t="shared" ca="1" si="1794"/>
        <v>6.8900000000000006</v>
      </c>
      <c r="OD247" s="19">
        <f t="shared" ca="1" si="1794"/>
        <v>6.8900000000000006</v>
      </c>
      <c r="OE247" s="19">
        <f t="shared" ca="1" si="1794"/>
        <v>6.8900000000000006</v>
      </c>
      <c r="OF247" s="19">
        <f t="shared" ca="1" si="1794"/>
        <v>6.8900000000000006</v>
      </c>
      <c r="OG247" s="19">
        <f t="shared" ca="1" si="1794"/>
        <v>346.99</v>
      </c>
      <c r="OH247" s="19">
        <f t="shared" ca="1" si="1794"/>
        <v>346.99</v>
      </c>
      <c r="OI247" s="19" t="str">
        <f t="shared" ca="1" si="1794"/>
        <v>-</v>
      </c>
      <c r="OJ247" s="19" t="str">
        <f t="shared" ca="1" si="1794"/>
        <v>-</v>
      </c>
      <c r="OK247" s="19" t="str">
        <f t="shared" ca="1" si="1794"/>
        <v>-</v>
      </c>
      <c r="OL247" s="19" t="str">
        <f t="shared" ca="1" si="1794"/>
        <v>-</v>
      </c>
      <c r="OM247" s="19" t="str">
        <f t="shared" ca="1" si="1794"/>
        <v>-</v>
      </c>
      <c r="ON247" s="19">
        <f t="shared" ca="1" si="1794"/>
        <v>0</v>
      </c>
      <c r="OO247" s="24">
        <v>0</v>
      </c>
    </row>
    <row r="248" spans="1:405" outlineLevel="1">
      <c r="A248" s="21">
        <f t="shared" si="158"/>
        <v>243</v>
      </c>
      <c r="B248" s="21">
        <f t="shared" si="1795"/>
        <v>19</v>
      </c>
      <c r="C248">
        <v>112</v>
      </c>
      <c r="D248" s="144" t="str">
        <f t="shared" ca="1" si="1739"/>
        <v>GSM</v>
      </c>
      <c r="E248" t="b">
        <v>0</v>
      </c>
      <c r="F248" t="b">
        <v>0</v>
      </c>
      <c r="G248" t="b">
        <f t="shared" ref="G247:G249" si="1799">E248</f>
        <v>0</v>
      </c>
      <c r="H248" s="237">
        <f t="shared" ca="1" si="1796"/>
        <v>2</v>
      </c>
      <c r="I248" s="237">
        <f t="shared" ca="1" si="1796"/>
        <v>1</v>
      </c>
      <c r="J248" s="237" t="str">
        <f t="shared" ca="1" si="1796"/>
        <v/>
      </c>
      <c r="K248" s="237">
        <f t="shared" ca="1" si="1796"/>
        <v>2</v>
      </c>
      <c r="L248" s="237">
        <f t="shared" ca="1" si="1796"/>
        <v>2</v>
      </c>
      <c r="M248" s="237">
        <f t="shared" ca="1" si="1796"/>
        <v>2</v>
      </c>
      <c r="N248" s="237">
        <f t="shared" ca="1" si="1796"/>
        <v>3</v>
      </c>
      <c r="O248" s="237">
        <f t="shared" ca="1" si="1796"/>
        <v>1</v>
      </c>
      <c r="P248" s="237">
        <f t="shared" ca="1" si="1796"/>
        <v>1</v>
      </c>
      <c r="Q248" s="237">
        <f t="shared" ca="1" si="1796"/>
        <v>1</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740"/>
        <v>2</v>
      </c>
      <c r="AH248" s="5">
        <f t="shared" ca="1" si="1740"/>
        <v>0</v>
      </c>
      <c r="AI248" s="5">
        <f t="shared" ca="1" si="1741"/>
        <v>1</v>
      </c>
      <c r="AJ248" s="218"/>
      <c r="AK248" s="218"/>
      <c r="AL248" s="366" t="str">
        <f ca="1">TEXT(LEFT(OFFSET(AL248,-1,0),5)+1,"00000")&amp;MID(OFFSET(AL248,-1,0),6,FIND(" ",OFFSET(AL248,-1,0),7)-5)
&amp; $D248           &amp; " Day"&amp;INDEX(i.DOY,$N248,1)              &amp; IF($IG248=0," FWM","")&amp;IF($IG248=1," MWM","")&amp;IF($IG248=5," Mat","")&amp;IF($IH248=TRUE,"&amp;BBT","    ")
&amp;INDEX(DataMaster!$B$98:$B$104,$Q248,0)    &amp;IF(JL248," SR"&amp;JM248,"")&amp; " WP"&amp;TEXT($LW248*100,"000p")           &amp; " MP"&amp;TEXT($LX248*100,"000p")           &amp; " GP"&amp;TEXT($MG248*100,"000p")
&amp; " (F"&amp;3+COUNTIF($CV248:$CY248,TRUE)&amp;3&amp;"N"&amp;$DM248&amp;$DN248&amp;")"</f>
        <v>00003 DSP_grid_lw GSM Day204 MWM    all grids SR12 WP100p MP075p GP100p (F33N11)</v>
      </c>
      <c r="AM248" s="9" t="str">
        <f ca="1">IF(COUNTIF(AL$5:AL248,AL248)=1,"-","Dup")</f>
        <v>-</v>
      </c>
      <c r="AN248" s="9"/>
      <c r="AO248" s="12" t="b">
        <v>1</v>
      </c>
      <c r="AP248" s="12" t="b">
        <v>1</v>
      </c>
      <c r="AQ248" s="12" t="b">
        <v>1</v>
      </c>
      <c r="AR248" s="12" t="b">
        <v>1</v>
      </c>
      <c r="AS248" s="12" t="b">
        <v>1</v>
      </c>
      <c r="AT248" s="12" t="b">
        <v>1</v>
      </c>
      <c r="AU248" s="12" t="b">
        <v>1</v>
      </c>
      <c r="AV248" s="12" t="b">
        <v>1</v>
      </c>
      <c r="AW248" s="9"/>
      <c r="AX248" s="5" t="b">
        <f t="shared" ca="1" si="1742"/>
        <v>0</v>
      </c>
      <c r="AY248" s="5" t="str">
        <f t="shared" ca="1" si="1742"/>
        <v>-</v>
      </c>
      <c r="AZ248" s="5" t="b">
        <f t="shared" ca="1" si="1742"/>
        <v>0</v>
      </c>
      <c r="BA248" s="5" t="b">
        <f t="shared" ca="1" si="1742"/>
        <v>1</v>
      </c>
      <c r="BB248" s="5" t="b">
        <f t="shared" ca="1" si="1742"/>
        <v>1</v>
      </c>
      <c r="BC248" s="144">
        <f t="shared" ca="1" si="1742"/>
        <v>0</v>
      </c>
      <c r="BD248" s="19" t="b">
        <f t="shared" ca="1" si="1743"/>
        <v>1</v>
      </c>
      <c r="BE248" s="9"/>
      <c r="BF248" s="5" t="str">
        <f t="shared" ca="1" si="1744"/>
        <v>-</v>
      </c>
      <c r="BG248" s="19" t="str">
        <f t="shared" ca="1" si="1745"/>
        <v>-</v>
      </c>
      <c r="BH248" s="19" t="str">
        <f t="shared" ca="1" si="1745"/>
        <v>-</v>
      </c>
      <c r="BI248" s="19" t="str">
        <f t="shared" ca="1" si="1745"/>
        <v>-</v>
      </c>
      <c r="BJ248" s="5" t="str">
        <f t="shared" ca="1" si="1746"/>
        <v>-</v>
      </c>
      <c r="BK248" s="19" t="str">
        <f t="shared" ca="1" si="1747"/>
        <v>-</v>
      </c>
      <c r="BL248" s="5" t="str">
        <f t="shared" ca="1" si="1748"/>
        <v>-</v>
      </c>
      <c r="BM248" s="19" t="str">
        <f t="shared" ca="1" si="1749"/>
        <v>-</v>
      </c>
      <c r="BN248" s="19" t="str">
        <f t="shared" ca="1" si="1749"/>
        <v>-</v>
      </c>
      <c r="BO248" s="19" t="str">
        <f t="shared" ca="1" si="1749"/>
        <v>-</v>
      </c>
      <c r="BP248" s="5" t="str">
        <f t="shared" ca="1" si="1750"/>
        <v>-</v>
      </c>
      <c r="BQ248" s="9"/>
      <c r="BR248" s="5" t="b">
        <f t="shared" ca="1" si="1751"/>
        <v>0</v>
      </c>
      <c r="BS248" s="5" t="str">
        <f t="shared" ca="1" si="1752"/>
        <v>-</v>
      </c>
      <c r="BT248" s="5" t="str">
        <f t="shared" ca="1" si="1753"/>
        <v>-</v>
      </c>
      <c r="BU248" s="5" t="str">
        <f t="shared" ca="1" si="1753"/>
        <v>-</v>
      </c>
      <c r="BV248" s="5" t="str">
        <f t="shared" ca="1" si="1753"/>
        <v>-</v>
      </c>
      <c r="BW248" s="5" t="str">
        <f t="shared" ca="1" si="1753"/>
        <v>-</v>
      </c>
      <c r="BX248" s="5" t="str">
        <f t="shared" ca="1" si="1753"/>
        <v>-</v>
      </c>
      <c r="BY248" s="5" t="str">
        <f t="shared" ca="1" si="1753"/>
        <v>-</v>
      </c>
      <c r="BZ248" s="5" t="str">
        <f t="shared" ca="1" si="1753"/>
        <v>-</v>
      </c>
      <c r="CA248" s="5" t="str">
        <f t="shared" ca="1" si="1753"/>
        <v>-</v>
      </c>
      <c r="CB248" s="9"/>
      <c r="CC248" s="237" t="b">
        <f t="shared" ca="1" si="1797"/>
        <v>1</v>
      </c>
      <c r="CD248" s="237" t="b">
        <f t="shared" ca="1" si="1797"/>
        <v>1</v>
      </c>
      <c r="CE248" s="237" t="b">
        <f t="shared" ca="1" si="1797"/>
        <v>1</v>
      </c>
      <c r="CF248" s="12">
        <f t="shared" ca="1" si="1754"/>
        <v>2231105</v>
      </c>
      <c r="CG248" s="144" t="b">
        <f t="shared" ca="1" si="1798"/>
        <v>0</v>
      </c>
      <c r="CH248" s="12" t="s">
        <v>34</v>
      </c>
      <c r="CI248" s="19" t="str">
        <f t="shared" ca="1" si="1755"/>
        <v>-</v>
      </c>
      <c r="CJ248" s="19" t="str">
        <f t="shared" ca="1" si="1755"/>
        <v>-</v>
      </c>
      <c r="CK248" s="19" t="str">
        <f t="shared" ca="1" si="1755"/>
        <v>-</v>
      </c>
      <c r="CL248" s="19">
        <f t="shared" ca="1" si="1755"/>
        <v>1</v>
      </c>
      <c r="CM248" s="19">
        <f t="shared" ca="1" si="1755"/>
        <v>1</v>
      </c>
      <c r="CN248" s="9"/>
      <c r="CO248" s="444">
        <f t="shared" ca="1" si="1756"/>
        <v>652</v>
      </c>
      <c r="CP248" s="444">
        <f t="shared" ca="1" si="1756"/>
        <v>686</v>
      </c>
      <c r="CQ248" s="444">
        <f t="shared" ca="1" si="1756"/>
        <v>721</v>
      </c>
      <c r="CR248" s="152">
        <f t="shared" ca="1" si="1757"/>
        <v>378</v>
      </c>
      <c r="CS248" s="152">
        <f t="shared" ca="1" si="1757"/>
        <v>413</v>
      </c>
      <c r="CT248" s="152">
        <f t="shared" ca="1" si="1757"/>
        <v>448</v>
      </c>
      <c r="CU248" s="19" t="str">
        <f t="shared" ca="1" si="1758"/>
        <v>-</v>
      </c>
      <c r="CV248" s="19" t="str">
        <f t="shared" ca="1" si="1758"/>
        <v>-</v>
      </c>
      <c r="CW248" s="19" t="str">
        <f t="shared" ca="1" si="1758"/>
        <v>-</v>
      </c>
      <c r="CX248" s="19" t="str">
        <f t="shared" ca="1" si="1758"/>
        <v>-</v>
      </c>
      <c r="CY248" s="19" t="str">
        <f t="shared" ca="1" si="1758"/>
        <v>-</v>
      </c>
      <c r="CZ248" s="19" t="b">
        <f t="shared" ca="1" si="1758"/>
        <v>1</v>
      </c>
      <c r="DA248" s="19">
        <f t="shared" ca="1" si="1758"/>
        <v>0</v>
      </c>
      <c r="DB248" s="19">
        <f t="shared" ca="1" si="1758"/>
        <v>0</v>
      </c>
      <c r="DC248" s="19">
        <f t="shared" ca="1" si="1758"/>
        <v>0</v>
      </c>
      <c r="DD248" s="19">
        <f t="shared" ca="1" si="1758"/>
        <v>0</v>
      </c>
      <c r="DE248" s="19">
        <f t="shared" ca="1" si="1758"/>
        <v>0</v>
      </c>
      <c r="DF248" s="19">
        <f t="shared" ca="1" si="1758"/>
        <v>0</v>
      </c>
      <c r="DG248" s="19">
        <f t="shared" ca="1" si="1758"/>
        <v>0</v>
      </c>
      <c r="DH248" s="19">
        <f t="shared" ca="1" si="1758"/>
        <v>0</v>
      </c>
      <c r="DI248" s="19">
        <f t="shared" ca="1" si="1758"/>
        <v>0</v>
      </c>
      <c r="DJ248" s="19">
        <f t="shared" ca="1" si="1758"/>
        <v>0</v>
      </c>
      <c r="DK248" s="19">
        <f t="shared" ca="1" si="1759"/>
        <v>0</v>
      </c>
      <c r="DL248" s="19">
        <f t="shared" ca="1" si="1759"/>
        <v>0</v>
      </c>
      <c r="DM248" s="19">
        <f t="shared" ca="1" si="1759"/>
        <v>1</v>
      </c>
      <c r="DN248" s="19">
        <f t="shared" ca="1" si="1759"/>
        <v>1</v>
      </c>
      <c r="DO248" s="19">
        <f t="shared" ca="1" si="1759"/>
        <v>0</v>
      </c>
      <c r="DP248" s="19" t="str">
        <f t="shared" ca="1" si="1759"/>
        <v>-</v>
      </c>
      <c r="DQ248" s="19" t="str">
        <f t="shared" ca="1" si="1759"/>
        <v>-</v>
      </c>
      <c r="DR248" s="19" t="str">
        <f t="shared" ca="1" si="1759"/>
        <v>-</v>
      </c>
      <c r="DS248" s="19" t="str">
        <f t="shared" ca="1" si="1759"/>
        <v>-</v>
      </c>
      <c r="DT248" s="19" t="str">
        <f t="shared" ca="1" si="1759"/>
        <v>-</v>
      </c>
      <c r="DU248" s="19">
        <f t="shared" ca="1" si="1759"/>
        <v>0</v>
      </c>
      <c r="DV248" s="19" t="str">
        <f t="shared" ca="1" si="1759"/>
        <v>-</v>
      </c>
      <c r="DW248" s="19" t="str">
        <f t="shared" ca="1" si="1759"/>
        <v>-</v>
      </c>
      <c r="DX248" s="19" t="str">
        <f t="shared" ca="1" si="1759"/>
        <v>-</v>
      </c>
      <c r="DY248" s="19" t="str">
        <f t="shared" ca="1" si="1759"/>
        <v>-</v>
      </c>
      <c r="DZ248" s="19" t="str">
        <f t="shared" ca="1" si="1759"/>
        <v>-</v>
      </c>
      <c r="EA248" s="19" t="str">
        <f t="shared" ca="1" si="1759"/>
        <v>-</v>
      </c>
      <c r="EB248" s="19" t="str">
        <f t="shared" ca="1" si="1759"/>
        <v>-</v>
      </c>
      <c r="EC248" s="19" t="str">
        <f t="shared" ca="1" si="1759"/>
        <v>-</v>
      </c>
      <c r="ED248" s="19">
        <f t="shared" ca="1" si="1759"/>
        <v>0</v>
      </c>
      <c r="EE248" s="444">
        <f t="shared" ca="1" si="1760"/>
        <v>0</v>
      </c>
      <c r="EF248" s="444">
        <f t="shared" ca="1" si="1760"/>
        <v>0</v>
      </c>
      <c r="EG248" s="124">
        <f t="shared" ca="1" si="1761"/>
        <v>0</v>
      </c>
      <c r="EH248" s="124">
        <f t="shared" ca="1" si="1761"/>
        <v>0</v>
      </c>
      <c r="EI248" s="124">
        <f t="shared" ca="1" si="1761"/>
        <v>0</v>
      </c>
      <c r="EJ248" s="124">
        <f t="shared" ca="1" si="1761"/>
        <v>0</v>
      </c>
      <c r="EK248" s="124">
        <f t="shared" ca="1" si="1761"/>
        <v>0</v>
      </c>
      <c r="EL248" s="124">
        <f t="shared" ca="1" si="1761"/>
        <v>0</v>
      </c>
      <c r="EM248" s="124">
        <f t="shared" ca="1" si="1761"/>
        <v>0</v>
      </c>
      <c r="EN248" s="124">
        <f t="shared" ca="1" si="1761"/>
        <v>0</v>
      </c>
      <c r="EO248" s="124">
        <f t="shared" ca="1" si="1761"/>
        <v>0</v>
      </c>
      <c r="EP248" s="124">
        <f t="shared" ca="1" si="1761"/>
        <v>0</v>
      </c>
      <c r="EQ248" s="124">
        <f t="shared" ca="1" si="1761"/>
        <v>0</v>
      </c>
      <c r="ER248" s="124">
        <f t="shared" ca="1" si="1761"/>
        <v>0</v>
      </c>
      <c r="ES248" s="124">
        <f t="shared" ca="1" si="1761"/>
        <v>0</v>
      </c>
      <c r="ET248" s="124">
        <f t="shared" ca="1" si="1761"/>
        <v>0</v>
      </c>
      <c r="EU248" s="124">
        <f t="shared" ca="1" si="1761"/>
        <v>0</v>
      </c>
      <c r="EV248" s="124">
        <f t="shared" ca="1" si="1761"/>
        <v>0</v>
      </c>
      <c r="EW248" s="124">
        <f t="shared" ca="1" si="1762"/>
        <v>0</v>
      </c>
      <c r="EX248" s="124">
        <f t="shared" ca="1" si="1762"/>
        <v>0</v>
      </c>
      <c r="EY248" s="554">
        <f t="shared" ca="1" si="1763"/>
        <v>0</v>
      </c>
      <c r="EZ248" s="554">
        <f t="shared" ca="1" si="1763"/>
        <v>0</v>
      </c>
      <c r="FA248" s="554">
        <f t="shared" ca="1" si="1763"/>
        <v>0</v>
      </c>
      <c r="FB248" s="125">
        <f t="shared" ca="1" si="1763"/>
        <v>0</v>
      </c>
      <c r="FC248" s="125">
        <f t="shared" ca="1" si="1763"/>
        <v>0</v>
      </c>
      <c r="FD248" s="125">
        <f t="shared" ca="1" si="1763"/>
        <v>0</v>
      </c>
      <c r="FE248" s="125">
        <f t="shared" ca="1" si="1763"/>
        <v>0</v>
      </c>
      <c r="FF248" s="125">
        <f t="shared" ca="1" si="1763"/>
        <v>0</v>
      </c>
      <c r="FG248" s="125">
        <f t="shared" ca="1" si="1763"/>
        <v>0</v>
      </c>
      <c r="FH248" s="125">
        <f t="shared" ca="1" si="1763"/>
        <v>0</v>
      </c>
      <c r="FI248" s="125">
        <f t="shared" ca="1" si="1763"/>
        <v>0</v>
      </c>
      <c r="FJ248" s="125">
        <f t="shared" ca="1" si="1763"/>
        <v>0</v>
      </c>
      <c r="FK248" s="125">
        <f t="shared" ca="1" si="1763"/>
        <v>0</v>
      </c>
      <c r="FL248" s="125">
        <f t="shared" ca="1" si="1763"/>
        <v>0</v>
      </c>
      <c r="FM248" s="125">
        <f t="shared" ca="1" si="1763"/>
        <v>0</v>
      </c>
      <c r="FN248" s="125">
        <f t="shared" ca="1" si="1763"/>
        <v>0</v>
      </c>
      <c r="FO248" s="124">
        <f t="shared" ca="1" si="1764"/>
        <v>0</v>
      </c>
      <c r="FP248" s="124">
        <f t="shared" ca="1" si="1764"/>
        <v>0</v>
      </c>
      <c r="FQ248" s="124">
        <f t="shared" ca="1" si="1764"/>
        <v>0</v>
      </c>
      <c r="FR248" s="124">
        <f t="shared" ca="1" si="1764"/>
        <v>0</v>
      </c>
      <c r="FS248" s="124">
        <f t="shared" ca="1" si="1764"/>
        <v>0</v>
      </c>
      <c r="FT248" s="124">
        <f t="shared" ca="1" si="1764"/>
        <v>0</v>
      </c>
      <c r="FU248" s="124">
        <f t="shared" ca="1" si="1764"/>
        <v>0</v>
      </c>
      <c r="FV248" s="124">
        <f t="shared" ca="1" si="1764"/>
        <v>0</v>
      </c>
      <c r="FW248" s="124">
        <f t="shared" ca="1" si="1764"/>
        <v>0</v>
      </c>
      <c r="FX248" s="124">
        <f t="shared" ca="1" si="1764"/>
        <v>0</v>
      </c>
      <c r="FY248" s="124">
        <f t="shared" ca="1" si="1764"/>
        <v>0</v>
      </c>
      <c r="FZ248" s="124">
        <f t="shared" ca="1" si="1764"/>
        <v>0</v>
      </c>
      <c r="GA248" s="124">
        <f t="shared" ca="1" si="1764"/>
        <v>0</v>
      </c>
      <c r="GB248" s="124">
        <f t="shared" ca="1" si="1764"/>
        <v>0</v>
      </c>
      <c r="GC248" s="124">
        <f t="shared" ca="1" si="1764"/>
        <v>0</v>
      </c>
      <c r="GD248" s="124">
        <f t="shared" ca="1" si="1764"/>
        <v>0</v>
      </c>
      <c r="GE248" s="124">
        <f t="shared" ca="1" si="1765"/>
        <v>0</v>
      </c>
      <c r="GF248" s="124">
        <f t="shared" ca="1" si="1765"/>
        <v>0</v>
      </c>
      <c r="GG248" s="554">
        <f t="shared" ca="1" si="1766"/>
        <v>0</v>
      </c>
      <c r="GH248" s="554">
        <f t="shared" ca="1" si="1766"/>
        <v>0</v>
      </c>
      <c r="GI248" s="554">
        <f t="shared" ca="1" si="1766"/>
        <v>0</v>
      </c>
      <c r="GJ248" s="125">
        <f t="shared" ca="1" si="1767"/>
        <v>0</v>
      </c>
      <c r="GK248" s="125">
        <f t="shared" ca="1" si="1767"/>
        <v>0</v>
      </c>
      <c r="GL248" s="125">
        <f t="shared" ca="1" si="1767"/>
        <v>0</v>
      </c>
      <c r="GM248" s="125">
        <f t="shared" ca="1" si="1767"/>
        <v>0</v>
      </c>
      <c r="GN248" s="125">
        <f t="shared" ca="1" si="1767"/>
        <v>0</v>
      </c>
      <c r="GO248" s="125">
        <f t="shared" ca="1" si="1767"/>
        <v>0</v>
      </c>
      <c r="GP248" s="125">
        <f t="shared" ca="1" si="1767"/>
        <v>0</v>
      </c>
      <c r="GQ248" s="125">
        <f t="shared" ca="1" si="1767"/>
        <v>0</v>
      </c>
      <c r="GR248" s="125">
        <f t="shared" ca="1" si="1767"/>
        <v>0</v>
      </c>
      <c r="GS248" s="125">
        <f t="shared" ca="1" si="1767"/>
        <v>0</v>
      </c>
      <c r="GT248" s="125">
        <f t="shared" ca="1" si="1767"/>
        <v>0</v>
      </c>
      <c r="GU248" s="125">
        <f t="shared" ca="1" si="1767"/>
        <v>0</v>
      </c>
      <c r="GV248" s="125">
        <f t="shared" ca="1" si="1767"/>
        <v>0</v>
      </c>
      <c r="GW248" s="124">
        <f t="shared" ca="1" si="1768"/>
        <v>0</v>
      </c>
      <c r="GX248" s="124">
        <f t="shared" ca="1" si="1768"/>
        <v>0</v>
      </c>
      <c r="GY248" s="124">
        <f t="shared" ca="1" si="1768"/>
        <v>0</v>
      </c>
      <c r="GZ248" s="124">
        <f t="shared" ca="1" si="1768"/>
        <v>0</v>
      </c>
      <c r="HA248" s="124">
        <f t="shared" ca="1" si="1768"/>
        <v>0</v>
      </c>
      <c r="HB248" s="124">
        <f t="shared" ca="1" si="1768"/>
        <v>0</v>
      </c>
      <c r="HC248" s="124">
        <f t="shared" ca="1" si="1768"/>
        <v>0</v>
      </c>
      <c r="HD248" s="124">
        <f t="shared" ca="1" si="1768"/>
        <v>0</v>
      </c>
      <c r="HE248" s="124">
        <f t="shared" ca="1" si="1768"/>
        <v>0</v>
      </c>
      <c r="HF248" s="124">
        <f t="shared" ca="1" si="1768"/>
        <v>0</v>
      </c>
      <c r="HG248" s="124">
        <f t="shared" ca="1" si="1768"/>
        <v>0</v>
      </c>
      <c r="HH248" s="124">
        <f t="shared" ca="1" si="1768"/>
        <v>0</v>
      </c>
      <c r="HI248" s="124">
        <f t="shared" ca="1" si="1768"/>
        <v>0</v>
      </c>
      <c r="HJ248" s="124">
        <f t="shared" ca="1" si="1768"/>
        <v>0</v>
      </c>
      <c r="HK248" s="124">
        <f t="shared" ca="1" si="1768"/>
        <v>0</v>
      </c>
      <c r="HL248" s="124">
        <f t="shared" ca="1" si="1768"/>
        <v>0</v>
      </c>
      <c r="HM248" s="124">
        <f t="shared" ca="1" si="1769"/>
        <v>0</v>
      </c>
      <c r="HN248" s="124">
        <f t="shared" ca="1" si="1769"/>
        <v>0</v>
      </c>
      <c r="HO248" s="554">
        <f t="shared" ca="1" si="1770"/>
        <v>0</v>
      </c>
      <c r="HP248" s="554">
        <f t="shared" ca="1" si="1770"/>
        <v>0</v>
      </c>
      <c r="HQ248" s="554">
        <f t="shared" ca="1" si="1770"/>
        <v>0</v>
      </c>
      <c r="HR248" s="125">
        <f t="shared" ca="1" si="1771"/>
        <v>0</v>
      </c>
      <c r="HS248" s="125">
        <f t="shared" ca="1" si="1771"/>
        <v>0</v>
      </c>
      <c r="HT248" s="125">
        <f t="shared" ca="1" si="1771"/>
        <v>0</v>
      </c>
      <c r="HU248" s="125">
        <f t="shared" ca="1" si="1771"/>
        <v>0</v>
      </c>
      <c r="HV248" s="125">
        <f t="shared" ca="1" si="1771"/>
        <v>0</v>
      </c>
      <c r="HW248" s="125">
        <f t="shared" ca="1" si="1771"/>
        <v>0</v>
      </c>
      <c r="HX248" s="125">
        <f t="shared" ca="1" si="1771"/>
        <v>0</v>
      </c>
      <c r="HY248" s="125">
        <f t="shared" ca="1" si="1771"/>
        <v>0</v>
      </c>
      <c r="HZ248" s="125">
        <f t="shared" ca="1" si="1771"/>
        <v>0</v>
      </c>
      <c r="IA248" s="125">
        <f t="shared" ca="1" si="1771"/>
        <v>0</v>
      </c>
      <c r="IB248" s="125">
        <f t="shared" ca="1" si="1771"/>
        <v>0</v>
      </c>
      <c r="IC248" s="125">
        <f t="shared" ca="1" si="1771"/>
        <v>0</v>
      </c>
      <c r="ID248" s="125">
        <f t="shared" ca="1" si="1771"/>
        <v>0</v>
      </c>
      <c r="IE248" s="5">
        <f t="shared" ca="1" si="1772"/>
        <v>67</v>
      </c>
      <c r="IF248" s="9"/>
      <c r="IG248" s="5">
        <f t="shared" ca="1" si="1773"/>
        <v>1</v>
      </c>
      <c r="IH248" s="5" t="b">
        <f t="shared" ca="1" si="1773"/>
        <v>0</v>
      </c>
      <c r="II248" s="19">
        <f t="shared" ca="1" si="1774"/>
        <v>0</v>
      </c>
      <c r="IJ248" s="5">
        <f t="shared" ca="1" si="1773"/>
        <v>55</v>
      </c>
      <c r="IK248" s="5" cm="1">
        <f t="array" ref="IK248">INDEX(i.pi_yatf,$X248+1,IK$7)</f>
        <v>1</v>
      </c>
      <c r="IL248" s="19">
        <f t="shared" ca="1" si="1775"/>
        <v>0</v>
      </c>
      <c r="IM248" s="19">
        <f t="shared" ca="1" si="1775"/>
        <v>0</v>
      </c>
      <c r="IN248" s="19">
        <f t="shared" ca="1" si="1775"/>
        <v>0</v>
      </c>
      <c r="IO248" s="19">
        <f t="shared" ca="1" si="1775"/>
        <v>0</v>
      </c>
      <c r="IP248" s="19">
        <f t="shared" ca="1" si="1775"/>
        <v>0</v>
      </c>
      <c r="IQ248" s="19">
        <f t="shared" ca="1" si="1775"/>
        <v>0</v>
      </c>
      <c r="IR248" s="19">
        <f t="shared" ca="1" si="1775"/>
        <v>0</v>
      </c>
      <c r="IS248" s="19">
        <f t="shared" ca="1" si="1775"/>
        <v>0</v>
      </c>
      <c r="IT248" s="19">
        <f t="shared" ca="1" si="1775"/>
        <v>0</v>
      </c>
      <c r="IU248" s="19">
        <f t="shared" ca="1" si="1775"/>
        <v>0</v>
      </c>
      <c r="IV248" s="19">
        <f t="shared" ca="1" si="1775"/>
        <v>0</v>
      </c>
      <c r="IW248" s="19">
        <f t="shared" ca="1" si="1775"/>
        <v>0</v>
      </c>
      <c r="IX248" s="19">
        <f t="shared" ca="1" si="1775"/>
        <v>0</v>
      </c>
      <c r="IY248" s="19">
        <f t="shared" ca="1" si="1775"/>
        <v>0</v>
      </c>
      <c r="IZ248" s="19">
        <f t="shared" ca="1" si="1775"/>
        <v>0</v>
      </c>
      <c r="JA248" s="19">
        <f t="shared" ca="1" si="1775"/>
        <v>0</v>
      </c>
      <c r="JB248" s="19">
        <f t="shared" ca="1" si="1775"/>
        <v>0</v>
      </c>
      <c r="JC248" s="19">
        <f t="shared" ca="1" si="1775"/>
        <v>0</v>
      </c>
      <c r="JD248" s="19">
        <f t="shared" ca="1" si="1775"/>
        <v>0</v>
      </c>
      <c r="JE248" s="19">
        <f t="shared" ca="1" si="1775"/>
        <v>0</v>
      </c>
      <c r="JF248" s="19">
        <f t="shared" ca="1" si="1775"/>
        <v>0</v>
      </c>
      <c r="JG248" s="19">
        <f t="shared" ca="1" si="1775"/>
        <v>1</v>
      </c>
      <c r="JH248" s="19">
        <f t="shared" ca="1" si="1775"/>
        <v>0</v>
      </c>
      <c r="JI248" s="19">
        <f t="shared" ca="1" si="1775"/>
        <v>1</v>
      </c>
      <c r="JJ248" s="9"/>
      <c r="JK248" s="5" t="b">
        <f t="shared" ca="1" si="1776"/>
        <v>0</v>
      </c>
      <c r="JL248" s="477" t="b">
        <v>1</v>
      </c>
      <c r="JM248" s="477">
        <v>12</v>
      </c>
      <c r="JN248" s="5" t="b">
        <f t="shared" ca="1" si="1777"/>
        <v>0</v>
      </c>
      <c r="JO248" s="5" t="b">
        <f t="shared" ca="1" si="1777"/>
        <v>0</v>
      </c>
      <c r="JP248" s="5" t="b">
        <f t="shared" ca="1" si="1777"/>
        <v>1</v>
      </c>
      <c r="JQ248" s="144">
        <f t="shared" ca="1" si="1778"/>
        <v>1</v>
      </c>
      <c r="JR248" s="144">
        <f t="shared" ca="1" si="1778"/>
        <v>1</v>
      </c>
      <c r="JS248" s="5" t="b">
        <f t="shared" ca="1" si="1779"/>
        <v>0</v>
      </c>
      <c r="JT248" s="5" t="b">
        <f t="shared" ca="1" si="1779"/>
        <v>1</v>
      </c>
      <c r="JU248" s="5" t="b">
        <f t="shared" ca="1" si="1779"/>
        <v>1</v>
      </c>
      <c r="JV248" s="5" t="b">
        <f t="shared" ca="1" si="1779"/>
        <v>0</v>
      </c>
      <c r="JW248" s="5">
        <f t="shared" ca="1" si="1780"/>
        <v>1</v>
      </c>
      <c r="JX248" s="5">
        <f t="shared" ca="1" si="1780"/>
        <v>0</v>
      </c>
      <c r="JY248" s="5" t="b">
        <f t="shared" ca="1" si="1781"/>
        <v>0</v>
      </c>
      <c r="JZ248" s="5" t="str" cm="1">
        <f t="array" aca="1" ref="JZ248" ca="1">IF(OR(KA248:KH248&lt;&gt;"-"),TRUE,"-")</f>
        <v>-</v>
      </c>
      <c r="KA248" s="19" t="str">
        <f t="shared" ca="1" si="1782"/>
        <v>-</v>
      </c>
      <c r="KB248" s="19" t="str">
        <f t="shared" ca="1" si="1782"/>
        <v>-</v>
      </c>
      <c r="KC248" s="19" t="str">
        <f t="shared" ca="1" si="1782"/>
        <v>-</v>
      </c>
      <c r="KD248" s="19" t="str">
        <f t="shared" ca="1" si="1782"/>
        <v>-</v>
      </c>
      <c r="KE248" s="19" t="str">
        <f t="shared" ca="1" si="1782"/>
        <v>-</v>
      </c>
      <c r="KF248" s="19" t="str">
        <f t="shared" ca="1" si="1782"/>
        <v>-</v>
      </c>
      <c r="KG248" s="19" t="str">
        <f t="shared" ca="1" si="1782"/>
        <v>-</v>
      </c>
      <c r="KH248" s="19" t="str">
        <f t="shared" ca="1" si="1782"/>
        <v>-</v>
      </c>
      <c r="KI248" s="5" t="b">
        <f t="array" aca="1" ref="KI248" ca="1">IF(OR(KJ248:KP248&lt;&gt;"-"),TRUE,"-")</f>
        <v>1</v>
      </c>
      <c r="KJ248" s="19">
        <f t="shared" ca="1" si="1783"/>
        <v>0</v>
      </c>
      <c r="KK248" s="19" t="str">
        <f t="shared" ca="1" si="1783"/>
        <v>-</v>
      </c>
      <c r="KL248" s="19">
        <f t="shared" ca="1" si="1783"/>
        <v>999999</v>
      </c>
      <c r="KM248" s="19">
        <f t="shared" ca="1" si="1783"/>
        <v>999999</v>
      </c>
      <c r="KN248" s="19">
        <f t="shared" ca="1" si="1783"/>
        <v>999999</v>
      </c>
      <c r="KO248" s="19">
        <f t="shared" ca="1" si="1783"/>
        <v>999999</v>
      </c>
      <c r="KP248" s="19">
        <f t="shared" ca="1" si="1783"/>
        <v>999999</v>
      </c>
      <c r="KQ248" s="19" t="str">
        <f t="shared" ca="1" si="1783"/>
        <v>-</v>
      </c>
      <c r="KR248" s="19" t="str">
        <f t="shared" ca="1" si="1783"/>
        <v>-</v>
      </c>
      <c r="KS248" s="19" t="str">
        <f t="shared" ca="1" si="1783"/>
        <v>-</v>
      </c>
      <c r="KT248" s="19" t="b">
        <f t="shared" ca="1" si="1784"/>
        <v>1</v>
      </c>
      <c r="KU248" s="19">
        <f t="shared" ca="1" si="1784"/>
        <v>0</v>
      </c>
      <c r="KV248" s="5" t="str">
        <f t="shared" ca="1" si="1785"/>
        <v>-</v>
      </c>
      <c r="KW248" s="5" t="str">
        <f t="shared" ca="1" si="1785"/>
        <v>-</v>
      </c>
      <c r="KX248" s="5" t="str">
        <f t="shared" ca="1" si="1785"/>
        <v>-</v>
      </c>
      <c r="KY248" s="5" t="str">
        <f t="shared" ca="1" si="1785"/>
        <v>-</v>
      </c>
      <c r="KZ248" s="19" t="str">
        <f t="shared" ca="1" si="1786"/>
        <v>-</v>
      </c>
      <c r="LA248" s="19" t="str">
        <f t="shared" ca="1" si="1786"/>
        <v>-</v>
      </c>
      <c r="LB248" s="19" t="str">
        <f t="shared" ca="1" si="1786"/>
        <v>-</v>
      </c>
      <c r="LC248" s="19" t="str">
        <f t="shared" ca="1" si="1786"/>
        <v>-</v>
      </c>
      <c r="LD248" s="19" t="str">
        <f t="shared" ca="1" si="1786"/>
        <v>-</v>
      </c>
      <c r="LE248" s="19" t="str">
        <f t="shared" ca="1" si="1786"/>
        <v>-</v>
      </c>
      <c r="LF248" s="19" t="str">
        <f t="shared" ca="1" si="1786"/>
        <v>-</v>
      </c>
      <c r="LG248" s="5" t="str">
        <f t="shared" ca="1" si="1787"/>
        <v>-</v>
      </c>
      <c r="LH248" s="5">
        <f t="shared" ca="1" si="1787"/>
        <v>500</v>
      </c>
      <c r="LI248" s="5">
        <f t="shared" ca="1" si="1787"/>
        <v>500</v>
      </c>
      <c r="LJ248" s="5" t="str">
        <f t="shared" ca="1" si="1787"/>
        <v>-</v>
      </c>
      <c r="LK248" s="5" t="str" cm="1">
        <f t="array" aca="1" ref="LK248" ca="1">INDEX(i.meatgrid,$Q248,LK$7)</f>
        <v>-</v>
      </c>
      <c r="LL248" s="5" t="str">
        <f t="shared" ca="1" si="1787"/>
        <v>-</v>
      </c>
      <c r="LM248" s="5">
        <f t="shared" ca="1" si="1788"/>
        <v>1</v>
      </c>
      <c r="LN248" s="9"/>
      <c r="LO248" s="19">
        <f t="shared" ca="1" si="1786"/>
        <v>70</v>
      </c>
      <c r="LP248" s="19">
        <f t="shared" ca="1" si="1789"/>
        <v>50</v>
      </c>
      <c r="LQ248" s="19">
        <f t="shared" ca="1" si="1789"/>
        <v>80</v>
      </c>
      <c r="LR248" s="19">
        <f t="shared" ca="1" si="1789"/>
        <v>50</v>
      </c>
      <c r="LS248" s="5" t="b" cm="1">
        <f t="array" aca="1" ref="LS248" ca="1">INDEX(i.meatgrid,$Q248,LS$7)</f>
        <v>1</v>
      </c>
      <c r="LT248" s="5" t="b" cm="1">
        <f t="array" aca="1" ref="LT248" ca="1">INDEX(i.meatgrid,$Q248,LT$7)</f>
        <v>0</v>
      </c>
      <c r="LU248" s="5" t="str" cm="1">
        <f t="array" aca="1" ref="LU248" ca="1">INDEX(i.meatgrid,$Q248,LU$7)</f>
        <v>-</v>
      </c>
      <c r="LV248" s="5" t="str" cm="1">
        <f t="array" aca="1" ref="LV248" ca="1">INDEX(i.meatgrid,$Q248,LV$7)</f>
        <v>-</v>
      </c>
      <c r="LW248" s="5">
        <f t="shared" si="1790"/>
        <v>1</v>
      </c>
      <c r="LX248" s="5">
        <f t="shared" si="1791"/>
        <v>0.75</v>
      </c>
      <c r="LY248" s="5" cm="1">
        <f t="array" aca="1" ref="LY248" ca="1">INDEX(i.meatgrid,$Q248,LY$7)</f>
        <v>1</v>
      </c>
      <c r="LZ248" s="5" cm="1">
        <f t="array" aca="1" ref="LZ248" ca="1">INDEX(i.meatgrid,$Q248,LZ$7)</f>
        <v>1</v>
      </c>
      <c r="MA248" s="5" cm="1">
        <f t="array" aca="1" ref="MA248" ca="1">INDEX(i.meatgrid,$Q248,MA$7)</f>
        <v>1</v>
      </c>
      <c r="MB248" s="5" cm="1">
        <f t="array" aca="1" ref="MB248" ca="1">INDEX(i.meatgrid,$Q248,MB$7)</f>
        <v>0</v>
      </c>
      <c r="MC248" s="5" cm="1">
        <f t="array" aca="1" ref="MC248" ca="1">INDEX(i.meatgrid,$Q248,MC$7)</f>
        <v>1</v>
      </c>
      <c r="MD248" s="5" cm="1">
        <f t="array" aca="1" ref="MD248" ca="1">INDEX(i.meatgrid,$Q248,MD$7)</f>
        <v>1</v>
      </c>
      <c r="ME248" s="5" cm="1">
        <f t="array" aca="1" ref="ME248" ca="1">INDEX(i.meatgrid,$Q248,ME$7)</f>
        <v>1</v>
      </c>
      <c r="MF248" s="5" cm="1">
        <f t="array" aca="1" ref="MF248" ca="1">INDEX(i.meatgrid,$Q248,MF$7)</f>
        <v>1</v>
      </c>
      <c r="MG248" s="5">
        <f t="shared" si="1792"/>
        <v>1</v>
      </c>
      <c r="MH248" s="9"/>
      <c r="MI248" s="19" t="b">
        <f t="shared" ca="1" si="1793"/>
        <v>0</v>
      </c>
      <c r="MJ248" s="19" t="b">
        <f t="shared" ca="1" si="1793"/>
        <v>0</v>
      </c>
      <c r="MK248" s="19">
        <f t="shared" ca="1" si="1793"/>
        <v>1</v>
      </c>
      <c r="ML248" s="19">
        <f t="shared" ca="1" si="1793"/>
        <v>0.75</v>
      </c>
      <c r="MM248" s="19">
        <f t="shared" ca="1" si="1793"/>
        <v>0.75</v>
      </c>
      <c r="MN248" s="19">
        <f t="shared" ca="1" si="1793"/>
        <v>0.8</v>
      </c>
      <c r="MO248" s="19">
        <f t="shared" ca="1" si="1793"/>
        <v>0.82499999999999996</v>
      </c>
      <c r="MP248" s="19">
        <f t="shared" ca="1" si="1793"/>
        <v>0.875</v>
      </c>
      <c r="MQ248" s="19">
        <f t="shared" ca="1" si="1793"/>
        <v>0.9</v>
      </c>
      <c r="MR248" s="19">
        <f t="shared" ca="1" si="1793"/>
        <v>1</v>
      </c>
      <c r="MS248" s="19">
        <f t="shared" ca="1" si="1793"/>
        <v>0.875</v>
      </c>
      <c r="MT248" s="19" t="b">
        <f t="shared" ca="1" si="1793"/>
        <v>1</v>
      </c>
      <c r="MU248" s="19">
        <f t="shared" ca="1" si="1793"/>
        <v>74.989999999999995</v>
      </c>
      <c r="MV248" s="19" t="str">
        <f t="shared" ca="1" si="1793"/>
        <v>-</v>
      </c>
      <c r="MW248" s="19" t="str">
        <f t="shared" ca="1" si="1793"/>
        <v>-</v>
      </c>
      <c r="MX248" s="19" t="str">
        <f t="shared" ca="1" si="1793"/>
        <v>-</v>
      </c>
      <c r="MY248" s="19" t="str">
        <f t="shared" ca="1" si="1794"/>
        <v>-</v>
      </c>
      <c r="MZ248" s="19" t="str">
        <f t="shared" ca="1" si="1794"/>
        <v>-</v>
      </c>
      <c r="NA248" s="19" t="str">
        <f t="shared" ca="1" si="1794"/>
        <v>-</v>
      </c>
      <c r="NB248" s="19" t="str">
        <f t="shared" ca="1" si="1794"/>
        <v>-</v>
      </c>
      <c r="NC248" s="19">
        <f t="shared" ca="1" si="1794"/>
        <v>36.99</v>
      </c>
      <c r="ND248" s="19">
        <f t="shared" ca="1" si="1794"/>
        <v>36.99</v>
      </c>
      <c r="NE248" s="19" t="str">
        <f t="shared" ca="1" si="1794"/>
        <v>-</v>
      </c>
      <c r="NF248" s="19" t="str">
        <f t="shared" ca="1" si="1794"/>
        <v>-</v>
      </c>
      <c r="NG248" s="19" t="str">
        <f t="shared" ca="1" si="1794"/>
        <v>-</v>
      </c>
      <c r="NH248" s="19" t="str">
        <f t="shared" ca="1" si="1794"/>
        <v>-</v>
      </c>
      <c r="NI248" s="19" t="str">
        <f t="shared" ca="1" si="1794"/>
        <v>-</v>
      </c>
      <c r="NJ248" s="19">
        <f t="shared" ca="1" si="1794"/>
        <v>49.99</v>
      </c>
      <c r="NK248" s="19">
        <f t="shared" ca="1" si="1794"/>
        <v>49.99</v>
      </c>
      <c r="NL248" s="19">
        <f t="shared" ca="1" si="1794"/>
        <v>49.99</v>
      </c>
      <c r="NM248" s="19">
        <f t="shared" ca="1" si="1794"/>
        <v>49.99</v>
      </c>
      <c r="NN248" s="19">
        <f t="shared" ca="1" si="1794"/>
        <v>49.99</v>
      </c>
      <c r="NO248" s="19">
        <f t="shared" ca="1" si="1794"/>
        <v>49.99</v>
      </c>
      <c r="NP248" s="19">
        <f t="shared" ca="1" si="1794"/>
        <v>49.99</v>
      </c>
      <c r="NQ248" s="19">
        <f t="shared" ca="1" si="1794"/>
        <v>49.99</v>
      </c>
      <c r="NR248" s="19">
        <f t="shared" ca="1" si="1794"/>
        <v>412.99</v>
      </c>
      <c r="NS248" s="19">
        <f t="shared" ca="1" si="1794"/>
        <v>412.99</v>
      </c>
      <c r="NT248" s="19" t="str">
        <f t="shared" ca="1" si="1794"/>
        <v>-</v>
      </c>
      <c r="NU248" s="19" t="str">
        <f t="shared" ca="1" si="1794"/>
        <v>-</v>
      </c>
      <c r="NV248" s="19" t="str">
        <f t="shared" ca="1" si="1794"/>
        <v>-</v>
      </c>
      <c r="NW248" s="19" t="str">
        <f t="shared" ca="1" si="1794"/>
        <v>-</v>
      </c>
      <c r="NX248" s="19" t="str">
        <f t="shared" ca="1" si="1794"/>
        <v>-</v>
      </c>
      <c r="NY248" s="19">
        <f t="shared" ca="1" si="1794"/>
        <v>6.8900000000000006</v>
      </c>
      <c r="NZ248" s="19">
        <f t="shared" ca="1" si="1794"/>
        <v>6.8900000000000006</v>
      </c>
      <c r="OA248" s="19">
        <f t="shared" ca="1" si="1794"/>
        <v>6.8900000000000006</v>
      </c>
      <c r="OB248" s="19">
        <f t="shared" ca="1" si="1794"/>
        <v>6.8900000000000006</v>
      </c>
      <c r="OC248" s="19">
        <f t="shared" ca="1" si="1794"/>
        <v>6.8900000000000006</v>
      </c>
      <c r="OD248" s="19">
        <f t="shared" ca="1" si="1794"/>
        <v>6.8900000000000006</v>
      </c>
      <c r="OE248" s="19">
        <f t="shared" ca="1" si="1794"/>
        <v>6.8900000000000006</v>
      </c>
      <c r="OF248" s="19">
        <f t="shared" ca="1" si="1794"/>
        <v>6.8900000000000006</v>
      </c>
      <c r="OG248" s="19">
        <f t="shared" ca="1" si="1794"/>
        <v>346.99</v>
      </c>
      <c r="OH248" s="19">
        <f t="shared" ca="1" si="1794"/>
        <v>346.99</v>
      </c>
      <c r="OI248" s="19" t="str">
        <f t="shared" ca="1" si="1794"/>
        <v>-</v>
      </c>
      <c r="OJ248" s="19" t="str">
        <f t="shared" ca="1" si="1794"/>
        <v>-</v>
      </c>
      <c r="OK248" s="19" t="str">
        <f t="shared" ca="1" si="1794"/>
        <v>-</v>
      </c>
      <c r="OL248" s="19" t="str">
        <f t="shared" ca="1" si="1794"/>
        <v>-</v>
      </c>
      <c r="OM248" s="19" t="str">
        <f t="shared" ca="1" si="1794"/>
        <v>-</v>
      </c>
      <c r="ON248" s="19">
        <f t="shared" ca="1" si="1794"/>
        <v>0</v>
      </c>
      <c r="OO248" s="24">
        <v>0</v>
      </c>
    </row>
    <row r="249" spans="1:405" outlineLevel="1">
      <c r="A249" s="21">
        <f t="shared" si="158"/>
        <v>244</v>
      </c>
      <c r="B249" s="21">
        <f t="shared" si="1795"/>
        <v>19</v>
      </c>
      <c r="C249">
        <v>112</v>
      </c>
      <c r="D249" s="144" t="str">
        <f t="shared" ca="1" si="1739"/>
        <v>GSM</v>
      </c>
      <c r="E249" t="b">
        <v>0</v>
      </c>
      <c r="F249" t="b">
        <v>0</v>
      </c>
      <c r="G249" t="b">
        <f t="shared" si="1799"/>
        <v>0</v>
      </c>
      <c r="H249" s="237">
        <f t="shared" ca="1" si="1796"/>
        <v>2</v>
      </c>
      <c r="I249" s="237">
        <f t="shared" ca="1" si="1796"/>
        <v>1</v>
      </c>
      <c r="J249" s="237" t="str">
        <f t="shared" ca="1" si="1796"/>
        <v/>
      </c>
      <c r="K249" s="237">
        <f t="shared" ca="1" si="1796"/>
        <v>2</v>
      </c>
      <c r="L249" s="237">
        <f t="shared" ca="1" si="1796"/>
        <v>2</v>
      </c>
      <c r="M249" s="237">
        <f t="shared" ca="1" si="1796"/>
        <v>2</v>
      </c>
      <c r="N249" s="237">
        <f t="shared" ca="1" si="1796"/>
        <v>3</v>
      </c>
      <c r="O249" s="237">
        <f t="shared" ca="1" si="1796"/>
        <v>1</v>
      </c>
      <c r="P249" s="237">
        <f t="shared" ca="1" si="1796"/>
        <v>1</v>
      </c>
      <c r="Q249" s="237">
        <f t="shared" ca="1" si="1796"/>
        <v>1</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740"/>
        <v>2</v>
      </c>
      <c r="AH249" s="5">
        <f t="shared" ca="1" si="1740"/>
        <v>0</v>
      </c>
      <c r="AI249" s="5">
        <f t="shared" ca="1" si="1741"/>
        <v>1</v>
      </c>
      <c r="AJ249" s="218"/>
      <c r="AK249" s="218"/>
      <c r="AL249" s="366" t="str">
        <f ca="1">TEXT(LEFT(OFFSET(AL249,-1,0),5)+1,"00000")&amp;MID(OFFSET(AL249,-1,0),6,FIND(" ",OFFSET(AL249,-1,0),7)-5)
&amp; $D249           &amp; " Day"&amp;INDEX(i.DOY,$N249,1)              &amp; IF($IG249=0," FWM","")&amp;IF($IG249=1," MWM","")&amp;IF($IG249=5," Mat","")&amp;IF($IH249=TRUE,"&amp;BBT","    ")
&amp;INDEX(DataMaster!$B$98:$B$104,$Q249,0)    &amp;IF(JL249," SR"&amp;JM249,"")&amp; " WP"&amp;TEXT($LW249*100,"000p")           &amp; " MP"&amp;TEXT($LX249*100,"000p")           &amp; " GP"&amp;TEXT($MG249*100,"000p")
&amp; " (F"&amp;3+COUNTIF($CV249:$CY249,TRUE)&amp;3&amp;"N"&amp;$DM249&amp;$DN249&amp;")"</f>
        <v>00004 DSP_grid_lw GSM Day204 MWM    all grids WP100p MP075p GP100p (F33N11)</v>
      </c>
      <c r="AM249" s="9" t="str">
        <f ca="1">IF(COUNTIF(AL$5:AL249,AL249)=1,"-","Dup")</f>
        <v>-</v>
      </c>
      <c r="AN249" s="9"/>
      <c r="AO249" s="12" t="b">
        <v>1</v>
      </c>
      <c r="AP249" s="12" t="b">
        <v>1</v>
      </c>
      <c r="AQ249" s="12" t="b">
        <v>1</v>
      </c>
      <c r="AR249" s="12" t="b">
        <v>1</v>
      </c>
      <c r="AS249" s="12" t="b">
        <v>1</v>
      </c>
      <c r="AT249" s="12" t="b">
        <v>1</v>
      </c>
      <c r="AU249" s="12" t="b">
        <v>1</v>
      </c>
      <c r="AV249" s="12" t="b">
        <v>1</v>
      </c>
      <c r="AW249" s="9"/>
      <c r="AX249" s="5" t="b">
        <f t="shared" ca="1" si="1742"/>
        <v>0</v>
      </c>
      <c r="AY249" s="5" t="str">
        <f t="shared" ca="1" si="1742"/>
        <v>-</v>
      </c>
      <c r="AZ249" s="5" t="b">
        <f t="shared" ca="1" si="1742"/>
        <v>0</v>
      </c>
      <c r="BA249" s="5" t="b">
        <f t="shared" ca="1" si="1742"/>
        <v>1</v>
      </c>
      <c r="BB249" s="5" t="b">
        <f t="shared" ca="1" si="1742"/>
        <v>1</v>
      </c>
      <c r="BC249" s="144">
        <f t="shared" ca="1" si="1742"/>
        <v>0</v>
      </c>
      <c r="BD249" s="19" t="b">
        <f t="shared" ca="1" si="1743"/>
        <v>1</v>
      </c>
      <c r="BE249" s="9"/>
      <c r="BF249" s="5" t="str">
        <f t="shared" ca="1" si="1744"/>
        <v>-</v>
      </c>
      <c r="BG249" s="19" t="str">
        <f t="shared" ca="1" si="1745"/>
        <v>-</v>
      </c>
      <c r="BH249" s="19" t="str">
        <f t="shared" ca="1" si="1745"/>
        <v>-</v>
      </c>
      <c r="BI249" s="19" t="str">
        <f t="shared" ca="1" si="1745"/>
        <v>-</v>
      </c>
      <c r="BJ249" s="5" t="str">
        <f t="shared" ca="1" si="1746"/>
        <v>-</v>
      </c>
      <c r="BK249" s="19" t="str">
        <f t="shared" ca="1" si="1747"/>
        <v>-</v>
      </c>
      <c r="BL249" s="5" t="str">
        <f t="shared" ca="1" si="1748"/>
        <v>-</v>
      </c>
      <c r="BM249" s="19" t="str">
        <f t="shared" ca="1" si="1749"/>
        <v>-</v>
      </c>
      <c r="BN249" s="19" t="str">
        <f t="shared" ca="1" si="1749"/>
        <v>-</v>
      </c>
      <c r="BO249" s="19" t="str">
        <f t="shared" ca="1" si="1749"/>
        <v>-</v>
      </c>
      <c r="BP249" s="5" t="str">
        <f t="shared" ca="1" si="1750"/>
        <v>-</v>
      </c>
      <c r="BQ249" s="9"/>
      <c r="BR249" s="5" t="b">
        <f t="shared" ca="1" si="1751"/>
        <v>0</v>
      </c>
      <c r="BS249" s="5" t="str">
        <f t="shared" ca="1" si="1752"/>
        <v>-</v>
      </c>
      <c r="BT249" s="5" t="str">
        <f t="shared" ca="1" si="1753"/>
        <v>-</v>
      </c>
      <c r="BU249" s="5" t="str">
        <f t="shared" ca="1" si="1753"/>
        <v>-</v>
      </c>
      <c r="BV249" s="5" t="str">
        <f t="shared" ca="1" si="1753"/>
        <v>-</v>
      </c>
      <c r="BW249" s="5" t="str">
        <f t="shared" ca="1" si="1753"/>
        <v>-</v>
      </c>
      <c r="BX249" s="5" t="str">
        <f t="shared" ca="1" si="1753"/>
        <v>-</v>
      </c>
      <c r="BY249" s="5" t="str">
        <f t="shared" ca="1" si="1753"/>
        <v>-</v>
      </c>
      <c r="BZ249" s="5" t="str">
        <f t="shared" ca="1" si="1753"/>
        <v>-</v>
      </c>
      <c r="CA249" s="5" t="str">
        <f t="shared" ca="1" si="1753"/>
        <v>-</v>
      </c>
      <c r="CB249" s="9"/>
      <c r="CC249" s="237" t="b">
        <f t="shared" ca="1" si="1797"/>
        <v>1</v>
      </c>
      <c r="CD249" s="237" t="b">
        <f t="shared" ca="1" si="1797"/>
        <v>1</v>
      </c>
      <c r="CE249" s="237" t="b">
        <f t="shared" ca="1" si="1797"/>
        <v>1</v>
      </c>
      <c r="CF249" s="12">
        <f t="shared" ca="1" si="1754"/>
        <v>2231105</v>
      </c>
      <c r="CG249" s="144" t="b">
        <f t="shared" ca="1" si="1798"/>
        <v>0</v>
      </c>
      <c r="CH249" s="12" t="s">
        <v>34</v>
      </c>
      <c r="CI249" s="19" t="str">
        <f t="shared" ca="1" si="1755"/>
        <v>-</v>
      </c>
      <c r="CJ249" s="19" t="str">
        <f t="shared" ca="1" si="1755"/>
        <v>-</v>
      </c>
      <c r="CK249" s="19" t="str">
        <f t="shared" ca="1" si="1755"/>
        <v>-</v>
      </c>
      <c r="CL249" s="19">
        <f t="shared" ca="1" si="1755"/>
        <v>1</v>
      </c>
      <c r="CM249" s="19">
        <f t="shared" ca="1" si="1755"/>
        <v>1</v>
      </c>
      <c r="CN249" s="9"/>
      <c r="CO249" s="444">
        <f t="shared" ca="1" si="1756"/>
        <v>652</v>
      </c>
      <c r="CP249" s="444">
        <f t="shared" ca="1" si="1756"/>
        <v>686</v>
      </c>
      <c r="CQ249" s="444">
        <f t="shared" ca="1" si="1756"/>
        <v>721</v>
      </c>
      <c r="CR249" s="152">
        <f t="shared" ca="1" si="1757"/>
        <v>378</v>
      </c>
      <c r="CS249" s="152">
        <f t="shared" ca="1" si="1757"/>
        <v>413</v>
      </c>
      <c r="CT249" s="152">
        <f t="shared" ca="1" si="1757"/>
        <v>448</v>
      </c>
      <c r="CU249" s="19" t="str">
        <f t="shared" ca="1" si="1758"/>
        <v>-</v>
      </c>
      <c r="CV249" s="19" t="str">
        <f t="shared" ca="1" si="1758"/>
        <v>-</v>
      </c>
      <c r="CW249" s="19" t="str">
        <f t="shared" ca="1" si="1758"/>
        <v>-</v>
      </c>
      <c r="CX249" s="19" t="str">
        <f t="shared" ca="1" si="1758"/>
        <v>-</v>
      </c>
      <c r="CY249" s="19" t="str">
        <f t="shared" ca="1" si="1758"/>
        <v>-</v>
      </c>
      <c r="CZ249" s="19" t="b">
        <f t="shared" ca="1" si="1758"/>
        <v>1</v>
      </c>
      <c r="DA249" s="19">
        <f t="shared" ca="1" si="1758"/>
        <v>0</v>
      </c>
      <c r="DB249" s="19">
        <f t="shared" ca="1" si="1758"/>
        <v>0</v>
      </c>
      <c r="DC249" s="19">
        <f t="shared" ca="1" si="1758"/>
        <v>0</v>
      </c>
      <c r="DD249" s="19">
        <f t="shared" ca="1" si="1758"/>
        <v>0</v>
      </c>
      <c r="DE249" s="19">
        <f t="shared" ca="1" si="1758"/>
        <v>0</v>
      </c>
      <c r="DF249" s="19">
        <f t="shared" ca="1" si="1758"/>
        <v>0</v>
      </c>
      <c r="DG249" s="19">
        <f t="shared" ca="1" si="1758"/>
        <v>0</v>
      </c>
      <c r="DH249" s="19">
        <f t="shared" ca="1" si="1758"/>
        <v>0</v>
      </c>
      <c r="DI249" s="19">
        <f t="shared" ca="1" si="1758"/>
        <v>0</v>
      </c>
      <c r="DJ249" s="19">
        <f t="shared" ca="1" si="1758"/>
        <v>0</v>
      </c>
      <c r="DK249" s="19">
        <f t="shared" ca="1" si="1759"/>
        <v>0</v>
      </c>
      <c r="DL249" s="19">
        <f t="shared" ca="1" si="1759"/>
        <v>0</v>
      </c>
      <c r="DM249" s="19">
        <f t="shared" ca="1" si="1759"/>
        <v>1</v>
      </c>
      <c r="DN249" s="19">
        <f t="shared" ca="1" si="1759"/>
        <v>1</v>
      </c>
      <c r="DO249" s="19">
        <f t="shared" ca="1" si="1759"/>
        <v>0</v>
      </c>
      <c r="DP249" s="19" t="str">
        <f t="shared" ca="1" si="1759"/>
        <v>-</v>
      </c>
      <c r="DQ249" s="19" t="str">
        <f t="shared" ca="1" si="1759"/>
        <v>-</v>
      </c>
      <c r="DR249" s="19" t="str">
        <f t="shared" ca="1" si="1759"/>
        <v>-</v>
      </c>
      <c r="DS249" s="19" t="str">
        <f t="shared" ca="1" si="1759"/>
        <v>-</v>
      </c>
      <c r="DT249" s="19" t="str">
        <f t="shared" ca="1" si="1759"/>
        <v>-</v>
      </c>
      <c r="DU249" s="19">
        <f t="shared" ca="1" si="1759"/>
        <v>0</v>
      </c>
      <c r="DV249" s="19" t="str">
        <f t="shared" ca="1" si="1759"/>
        <v>-</v>
      </c>
      <c r="DW249" s="19" t="str">
        <f t="shared" ca="1" si="1759"/>
        <v>-</v>
      </c>
      <c r="DX249" s="19" t="str">
        <f t="shared" ca="1" si="1759"/>
        <v>-</v>
      </c>
      <c r="DY249" s="19" t="str">
        <f t="shared" ca="1" si="1759"/>
        <v>-</v>
      </c>
      <c r="DZ249" s="19" t="str">
        <f t="shared" ca="1" si="1759"/>
        <v>-</v>
      </c>
      <c r="EA249" s="19" t="str">
        <f t="shared" ca="1" si="1759"/>
        <v>-</v>
      </c>
      <c r="EB249" s="19" t="str">
        <f t="shared" ca="1" si="1759"/>
        <v>-</v>
      </c>
      <c r="EC249" s="19" t="str">
        <f t="shared" ca="1" si="1759"/>
        <v>-</v>
      </c>
      <c r="ED249" s="19">
        <f t="shared" ca="1" si="1759"/>
        <v>0</v>
      </c>
      <c r="EE249" s="444">
        <f t="shared" ca="1" si="1760"/>
        <v>0</v>
      </c>
      <c r="EF249" s="444">
        <f t="shared" ca="1" si="1760"/>
        <v>0</v>
      </c>
      <c r="EG249" s="124">
        <f t="shared" ca="1" si="1761"/>
        <v>0</v>
      </c>
      <c r="EH249" s="124">
        <f t="shared" ca="1" si="1761"/>
        <v>0</v>
      </c>
      <c r="EI249" s="124">
        <f t="shared" ca="1" si="1761"/>
        <v>0</v>
      </c>
      <c r="EJ249" s="124">
        <f t="shared" ca="1" si="1761"/>
        <v>0</v>
      </c>
      <c r="EK249" s="124">
        <f t="shared" ca="1" si="1761"/>
        <v>0</v>
      </c>
      <c r="EL249" s="124">
        <f t="shared" ca="1" si="1761"/>
        <v>0</v>
      </c>
      <c r="EM249" s="124">
        <f t="shared" ca="1" si="1761"/>
        <v>0</v>
      </c>
      <c r="EN249" s="124">
        <f t="shared" ca="1" si="1761"/>
        <v>0</v>
      </c>
      <c r="EO249" s="124">
        <f t="shared" ca="1" si="1761"/>
        <v>0</v>
      </c>
      <c r="EP249" s="124">
        <f t="shared" ca="1" si="1761"/>
        <v>0</v>
      </c>
      <c r="EQ249" s="124">
        <f t="shared" ca="1" si="1761"/>
        <v>0</v>
      </c>
      <c r="ER249" s="124">
        <f t="shared" ca="1" si="1761"/>
        <v>0</v>
      </c>
      <c r="ES249" s="124">
        <f t="shared" ca="1" si="1761"/>
        <v>0</v>
      </c>
      <c r="ET249" s="124">
        <f t="shared" ca="1" si="1761"/>
        <v>0</v>
      </c>
      <c r="EU249" s="124">
        <f t="shared" ca="1" si="1761"/>
        <v>0</v>
      </c>
      <c r="EV249" s="124">
        <f t="shared" ca="1" si="1761"/>
        <v>0</v>
      </c>
      <c r="EW249" s="124">
        <f t="shared" ca="1" si="1762"/>
        <v>0</v>
      </c>
      <c r="EX249" s="124">
        <f t="shared" ca="1" si="1762"/>
        <v>0</v>
      </c>
      <c r="EY249" s="554">
        <f t="shared" ca="1" si="1763"/>
        <v>0</v>
      </c>
      <c r="EZ249" s="554">
        <f t="shared" ca="1" si="1763"/>
        <v>0</v>
      </c>
      <c r="FA249" s="554">
        <f t="shared" ca="1" si="1763"/>
        <v>0</v>
      </c>
      <c r="FB249" s="125">
        <f t="shared" ca="1" si="1763"/>
        <v>0</v>
      </c>
      <c r="FC249" s="125">
        <f t="shared" ca="1" si="1763"/>
        <v>0</v>
      </c>
      <c r="FD249" s="125">
        <f t="shared" ca="1" si="1763"/>
        <v>0</v>
      </c>
      <c r="FE249" s="125">
        <f t="shared" ca="1" si="1763"/>
        <v>0</v>
      </c>
      <c r="FF249" s="125">
        <f t="shared" ca="1" si="1763"/>
        <v>0</v>
      </c>
      <c r="FG249" s="125">
        <f t="shared" ca="1" si="1763"/>
        <v>0</v>
      </c>
      <c r="FH249" s="125">
        <f t="shared" ca="1" si="1763"/>
        <v>0</v>
      </c>
      <c r="FI249" s="125">
        <f t="shared" ca="1" si="1763"/>
        <v>0</v>
      </c>
      <c r="FJ249" s="125">
        <f t="shared" ca="1" si="1763"/>
        <v>0</v>
      </c>
      <c r="FK249" s="125">
        <f t="shared" ca="1" si="1763"/>
        <v>0</v>
      </c>
      <c r="FL249" s="125">
        <f t="shared" ca="1" si="1763"/>
        <v>0</v>
      </c>
      <c r="FM249" s="125">
        <f t="shared" ca="1" si="1763"/>
        <v>0</v>
      </c>
      <c r="FN249" s="125">
        <f t="shared" ca="1" si="1763"/>
        <v>0</v>
      </c>
      <c r="FO249" s="124">
        <f t="shared" ca="1" si="1764"/>
        <v>0</v>
      </c>
      <c r="FP249" s="124">
        <f t="shared" ca="1" si="1764"/>
        <v>0</v>
      </c>
      <c r="FQ249" s="124">
        <f t="shared" ca="1" si="1764"/>
        <v>0</v>
      </c>
      <c r="FR249" s="124">
        <f t="shared" ca="1" si="1764"/>
        <v>0</v>
      </c>
      <c r="FS249" s="124">
        <f t="shared" ca="1" si="1764"/>
        <v>0</v>
      </c>
      <c r="FT249" s="124">
        <f t="shared" ca="1" si="1764"/>
        <v>0</v>
      </c>
      <c r="FU249" s="124">
        <f t="shared" ca="1" si="1764"/>
        <v>0</v>
      </c>
      <c r="FV249" s="124">
        <f t="shared" ca="1" si="1764"/>
        <v>0</v>
      </c>
      <c r="FW249" s="124">
        <f t="shared" ca="1" si="1764"/>
        <v>0</v>
      </c>
      <c r="FX249" s="124">
        <f t="shared" ca="1" si="1764"/>
        <v>0</v>
      </c>
      <c r="FY249" s="124">
        <f t="shared" ca="1" si="1764"/>
        <v>0</v>
      </c>
      <c r="FZ249" s="124">
        <f t="shared" ca="1" si="1764"/>
        <v>0</v>
      </c>
      <c r="GA249" s="124">
        <f t="shared" ca="1" si="1764"/>
        <v>0</v>
      </c>
      <c r="GB249" s="124">
        <f t="shared" ca="1" si="1764"/>
        <v>0</v>
      </c>
      <c r="GC249" s="124">
        <f t="shared" ca="1" si="1764"/>
        <v>0</v>
      </c>
      <c r="GD249" s="124">
        <f t="shared" ca="1" si="1764"/>
        <v>0</v>
      </c>
      <c r="GE249" s="124">
        <f t="shared" ca="1" si="1765"/>
        <v>0</v>
      </c>
      <c r="GF249" s="124">
        <f t="shared" ca="1" si="1765"/>
        <v>0</v>
      </c>
      <c r="GG249" s="554">
        <f t="shared" ca="1" si="1766"/>
        <v>0</v>
      </c>
      <c r="GH249" s="554">
        <f t="shared" ca="1" si="1766"/>
        <v>0</v>
      </c>
      <c r="GI249" s="554">
        <f t="shared" ca="1" si="1766"/>
        <v>0</v>
      </c>
      <c r="GJ249" s="125">
        <f t="shared" ca="1" si="1767"/>
        <v>0</v>
      </c>
      <c r="GK249" s="125">
        <f t="shared" ca="1" si="1767"/>
        <v>0</v>
      </c>
      <c r="GL249" s="125">
        <f t="shared" ca="1" si="1767"/>
        <v>0</v>
      </c>
      <c r="GM249" s="125">
        <f t="shared" ca="1" si="1767"/>
        <v>0</v>
      </c>
      <c r="GN249" s="125">
        <f t="shared" ca="1" si="1767"/>
        <v>0</v>
      </c>
      <c r="GO249" s="125">
        <f t="shared" ca="1" si="1767"/>
        <v>0</v>
      </c>
      <c r="GP249" s="125">
        <f t="shared" ca="1" si="1767"/>
        <v>0</v>
      </c>
      <c r="GQ249" s="125">
        <f t="shared" ca="1" si="1767"/>
        <v>0</v>
      </c>
      <c r="GR249" s="125">
        <f t="shared" ca="1" si="1767"/>
        <v>0</v>
      </c>
      <c r="GS249" s="125">
        <f t="shared" ca="1" si="1767"/>
        <v>0</v>
      </c>
      <c r="GT249" s="125">
        <f t="shared" ca="1" si="1767"/>
        <v>0</v>
      </c>
      <c r="GU249" s="125">
        <f t="shared" ca="1" si="1767"/>
        <v>0</v>
      </c>
      <c r="GV249" s="125">
        <f t="shared" ca="1" si="1767"/>
        <v>0</v>
      </c>
      <c r="GW249" s="124">
        <f t="shared" ca="1" si="1768"/>
        <v>0</v>
      </c>
      <c r="GX249" s="124">
        <f t="shared" ca="1" si="1768"/>
        <v>0</v>
      </c>
      <c r="GY249" s="124">
        <f t="shared" ca="1" si="1768"/>
        <v>0</v>
      </c>
      <c r="GZ249" s="124">
        <f t="shared" ca="1" si="1768"/>
        <v>0</v>
      </c>
      <c r="HA249" s="124">
        <f t="shared" ca="1" si="1768"/>
        <v>0</v>
      </c>
      <c r="HB249" s="124">
        <f t="shared" ca="1" si="1768"/>
        <v>0</v>
      </c>
      <c r="HC249" s="124">
        <f t="shared" ca="1" si="1768"/>
        <v>0</v>
      </c>
      <c r="HD249" s="124">
        <f t="shared" ca="1" si="1768"/>
        <v>0</v>
      </c>
      <c r="HE249" s="124">
        <f t="shared" ca="1" si="1768"/>
        <v>0</v>
      </c>
      <c r="HF249" s="124">
        <f t="shared" ca="1" si="1768"/>
        <v>0</v>
      </c>
      <c r="HG249" s="124">
        <f t="shared" ca="1" si="1768"/>
        <v>0</v>
      </c>
      <c r="HH249" s="124">
        <f t="shared" ca="1" si="1768"/>
        <v>0</v>
      </c>
      <c r="HI249" s="124">
        <f t="shared" ca="1" si="1768"/>
        <v>0</v>
      </c>
      <c r="HJ249" s="124">
        <f t="shared" ca="1" si="1768"/>
        <v>0</v>
      </c>
      <c r="HK249" s="124">
        <f t="shared" ca="1" si="1768"/>
        <v>0</v>
      </c>
      <c r="HL249" s="124">
        <f t="shared" ca="1" si="1768"/>
        <v>0</v>
      </c>
      <c r="HM249" s="124">
        <f t="shared" ca="1" si="1769"/>
        <v>0</v>
      </c>
      <c r="HN249" s="124">
        <f t="shared" ca="1" si="1769"/>
        <v>0</v>
      </c>
      <c r="HO249" s="554">
        <f t="shared" ca="1" si="1770"/>
        <v>0</v>
      </c>
      <c r="HP249" s="554">
        <f t="shared" ca="1" si="1770"/>
        <v>0</v>
      </c>
      <c r="HQ249" s="554">
        <f t="shared" ca="1" si="1770"/>
        <v>0</v>
      </c>
      <c r="HR249" s="125">
        <f t="shared" ca="1" si="1771"/>
        <v>0</v>
      </c>
      <c r="HS249" s="125">
        <f t="shared" ca="1" si="1771"/>
        <v>0</v>
      </c>
      <c r="HT249" s="125">
        <f t="shared" ca="1" si="1771"/>
        <v>0</v>
      </c>
      <c r="HU249" s="125">
        <f t="shared" ca="1" si="1771"/>
        <v>0</v>
      </c>
      <c r="HV249" s="125">
        <f t="shared" ca="1" si="1771"/>
        <v>0</v>
      </c>
      <c r="HW249" s="125">
        <f t="shared" ca="1" si="1771"/>
        <v>0</v>
      </c>
      <c r="HX249" s="125">
        <f t="shared" ca="1" si="1771"/>
        <v>0</v>
      </c>
      <c r="HY249" s="125">
        <f t="shared" ca="1" si="1771"/>
        <v>0</v>
      </c>
      <c r="HZ249" s="125">
        <f t="shared" ca="1" si="1771"/>
        <v>0</v>
      </c>
      <c r="IA249" s="125">
        <f t="shared" ca="1" si="1771"/>
        <v>0</v>
      </c>
      <c r="IB249" s="125">
        <f t="shared" ca="1" si="1771"/>
        <v>0</v>
      </c>
      <c r="IC249" s="125">
        <f t="shared" ca="1" si="1771"/>
        <v>0</v>
      </c>
      <c r="ID249" s="125">
        <f t="shared" ca="1" si="1771"/>
        <v>0</v>
      </c>
      <c r="IE249" s="5">
        <f t="shared" ca="1" si="1772"/>
        <v>67</v>
      </c>
      <c r="IF249" s="9"/>
      <c r="IG249" s="5">
        <f t="shared" ca="1" si="1773"/>
        <v>1</v>
      </c>
      <c r="IH249" s="5" t="b">
        <f t="shared" ca="1" si="1773"/>
        <v>0</v>
      </c>
      <c r="II249" s="19">
        <f t="shared" ca="1" si="1774"/>
        <v>0</v>
      </c>
      <c r="IJ249" s="5">
        <f t="shared" ca="1" si="1773"/>
        <v>55</v>
      </c>
      <c r="IK249" s="5" cm="1">
        <f t="array" ref="IK249">INDEX(i.pi_yatf,$X249+1,IK$7)</f>
        <v>1</v>
      </c>
      <c r="IL249" s="19">
        <f t="shared" ca="1" si="1775"/>
        <v>0</v>
      </c>
      <c r="IM249" s="19">
        <f t="shared" ca="1" si="1775"/>
        <v>0</v>
      </c>
      <c r="IN249" s="19">
        <f t="shared" ca="1" si="1775"/>
        <v>0</v>
      </c>
      <c r="IO249" s="19">
        <f t="shared" ca="1" si="1775"/>
        <v>0</v>
      </c>
      <c r="IP249" s="19">
        <f t="shared" ca="1" si="1775"/>
        <v>0</v>
      </c>
      <c r="IQ249" s="19">
        <f t="shared" ca="1" si="1775"/>
        <v>0</v>
      </c>
      <c r="IR249" s="19">
        <f t="shared" ca="1" si="1775"/>
        <v>0</v>
      </c>
      <c r="IS249" s="19">
        <f t="shared" ca="1" si="1775"/>
        <v>0</v>
      </c>
      <c r="IT249" s="19">
        <f t="shared" ca="1" si="1775"/>
        <v>0</v>
      </c>
      <c r="IU249" s="19">
        <f t="shared" ca="1" si="1775"/>
        <v>0</v>
      </c>
      <c r="IV249" s="19">
        <f t="shared" ca="1" si="1775"/>
        <v>0</v>
      </c>
      <c r="IW249" s="19">
        <f t="shared" ca="1" si="1775"/>
        <v>0</v>
      </c>
      <c r="IX249" s="19">
        <f t="shared" ca="1" si="1775"/>
        <v>0</v>
      </c>
      <c r="IY249" s="19">
        <f t="shared" ca="1" si="1775"/>
        <v>0</v>
      </c>
      <c r="IZ249" s="19">
        <f t="shared" ca="1" si="1775"/>
        <v>0</v>
      </c>
      <c r="JA249" s="19">
        <f t="shared" ca="1" si="1775"/>
        <v>0</v>
      </c>
      <c r="JB249" s="19">
        <f t="shared" ca="1" si="1775"/>
        <v>0</v>
      </c>
      <c r="JC249" s="19">
        <f t="shared" ca="1" si="1775"/>
        <v>0</v>
      </c>
      <c r="JD249" s="19">
        <f t="shared" ca="1" si="1775"/>
        <v>0</v>
      </c>
      <c r="JE249" s="19">
        <f t="shared" ca="1" si="1775"/>
        <v>0</v>
      </c>
      <c r="JF249" s="19">
        <f t="shared" ca="1" si="1775"/>
        <v>0</v>
      </c>
      <c r="JG249" s="19">
        <f t="shared" ca="1" si="1775"/>
        <v>1</v>
      </c>
      <c r="JH249" s="19">
        <f t="shared" ca="1" si="1775"/>
        <v>0</v>
      </c>
      <c r="JI249" s="19">
        <f t="shared" ca="1" si="1775"/>
        <v>1</v>
      </c>
      <c r="JJ249" s="9"/>
      <c r="JK249" s="5" t="b">
        <f t="shared" ca="1" si="1776"/>
        <v>0</v>
      </c>
      <c r="JL249" s="477" t="b">
        <v>0</v>
      </c>
      <c r="JM249" s="477">
        <v>12</v>
      </c>
      <c r="JN249" s="5" t="b">
        <f t="shared" ca="1" si="1777"/>
        <v>0</v>
      </c>
      <c r="JO249" s="5" t="b">
        <f t="shared" ca="1" si="1777"/>
        <v>0</v>
      </c>
      <c r="JP249" s="5" t="b">
        <f t="shared" ca="1" si="1777"/>
        <v>1</v>
      </c>
      <c r="JQ249" s="144">
        <f t="shared" ca="1" si="1778"/>
        <v>1</v>
      </c>
      <c r="JR249" s="144">
        <f t="shared" ca="1" si="1778"/>
        <v>1</v>
      </c>
      <c r="JS249" s="5" t="b">
        <f t="shared" ca="1" si="1779"/>
        <v>0</v>
      </c>
      <c r="JT249" s="5" t="b">
        <f t="shared" ca="1" si="1779"/>
        <v>1</v>
      </c>
      <c r="JU249" s="5" t="b">
        <f t="shared" ca="1" si="1779"/>
        <v>1</v>
      </c>
      <c r="JV249" s="5" t="b">
        <f t="shared" ca="1" si="1779"/>
        <v>0</v>
      </c>
      <c r="JW249" s="5">
        <f t="shared" ca="1" si="1780"/>
        <v>1</v>
      </c>
      <c r="JX249" s="5">
        <f t="shared" ca="1" si="1780"/>
        <v>0</v>
      </c>
      <c r="JY249" s="5" t="b">
        <f t="shared" ca="1" si="1781"/>
        <v>0</v>
      </c>
      <c r="JZ249" s="5" t="str" cm="1">
        <f t="array" aca="1" ref="JZ249" ca="1">IF(OR(KA249:KH249&lt;&gt;"-"),TRUE,"-")</f>
        <v>-</v>
      </c>
      <c r="KA249" s="19" t="str">
        <f t="shared" ca="1" si="1782"/>
        <v>-</v>
      </c>
      <c r="KB249" s="19" t="str">
        <f t="shared" ca="1" si="1782"/>
        <v>-</v>
      </c>
      <c r="KC249" s="19" t="str">
        <f t="shared" ca="1" si="1782"/>
        <v>-</v>
      </c>
      <c r="KD249" s="19" t="str">
        <f t="shared" ca="1" si="1782"/>
        <v>-</v>
      </c>
      <c r="KE249" s="19" t="str">
        <f t="shared" ca="1" si="1782"/>
        <v>-</v>
      </c>
      <c r="KF249" s="19" t="str">
        <f t="shared" ca="1" si="1782"/>
        <v>-</v>
      </c>
      <c r="KG249" s="19" t="str">
        <f t="shared" ca="1" si="1782"/>
        <v>-</v>
      </c>
      <c r="KH249" s="19" t="str">
        <f t="shared" ca="1" si="1782"/>
        <v>-</v>
      </c>
      <c r="KI249" s="5" t="b">
        <f t="array" aca="1" ref="KI249" ca="1">IF(OR(KJ249:KP249&lt;&gt;"-"),TRUE,"-")</f>
        <v>1</v>
      </c>
      <c r="KJ249" s="19">
        <f t="shared" ca="1" si="1783"/>
        <v>0</v>
      </c>
      <c r="KK249" s="19" t="str">
        <f t="shared" ca="1" si="1783"/>
        <v>-</v>
      </c>
      <c r="KL249" s="19">
        <f t="shared" ca="1" si="1783"/>
        <v>999999</v>
      </c>
      <c r="KM249" s="19">
        <f t="shared" ca="1" si="1783"/>
        <v>999999</v>
      </c>
      <c r="KN249" s="19">
        <f t="shared" ca="1" si="1783"/>
        <v>999999</v>
      </c>
      <c r="KO249" s="19">
        <f t="shared" ca="1" si="1783"/>
        <v>999999</v>
      </c>
      <c r="KP249" s="19">
        <f t="shared" ca="1" si="1783"/>
        <v>999999</v>
      </c>
      <c r="KQ249" s="19" t="str">
        <f t="shared" ca="1" si="1783"/>
        <v>-</v>
      </c>
      <c r="KR249" s="19" t="str">
        <f t="shared" ca="1" si="1783"/>
        <v>-</v>
      </c>
      <c r="KS249" s="19" t="str">
        <f t="shared" ca="1" si="1783"/>
        <v>-</v>
      </c>
      <c r="KT249" s="19" t="b">
        <f t="shared" ca="1" si="1784"/>
        <v>1</v>
      </c>
      <c r="KU249" s="19">
        <f t="shared" ca="1" si="1784"/>
        <v>0</v>
      </c>
      <c r="KV249" s="5" t="str">
        <f t="shared" ca="1" si="1785"/>
        <v>-</v>
      </c>
      <c r="KW249" s="5" t="str">
        <f t="shared" ca="1" si="1785"/>
        <v>-</v>
      </c>
      <c r="KX249" s="5" t="str">
        <f t="shared" ca="1" si="1785"/>
        <v>-</v>
      </c>
      <c r="KY249" s="5" t="str">
        <f t="shared" ca="1" si="1785"/>
        <v>-</v>
      </c>
      <c r="KZ249" s="19" t="str">
        <f t="shared" ca="1" si="1786"/>
        <v>-</v>
      </c>
      <c r="LA249" s="19" t="str">
        <f t="shared" ca="1" si="1786"/>
        <v>-</v>
      </c>
      <c r="LB249" s="19" t="str">
        <f t="shared" ca="1" si="1786"/>
        <v>-</v>
      </c>
      <c r="LC249" s="19" t="str">
        <f t="shared" ca="1" si="1786"/>
        <v>-</v>
      </c>
      <c r="LD249" s="19" t="str">
        <f t="shared" ca="1" si="1786"/>
        <v>-</v>
      </c>
      <c r="LE249" s="19" t="str">
        <f t="shared" ca="1" si="1786"/>
        <v>-</v>
      </c>
      <c r="LF249" s="19" t="str">
        <f t="shared" ca="1" si="1786"/>
        <v>-</v>
      </c>
      <c r="LG249" s="5" t="str">
        <f t="shared" ca="1" si="1787"/>
        <v>-</v>
      </c>
      <c r="LH249" s="5">
        <f t="shared" ca="1" si="1787"/>
        <v>500</v>
      </c>
      <c r="LI249" s="5">
        <f t="shared" ca="1" si="1787"/>
        <v>500</v>
      </c>
      <c r="LJ249" s="5" t="str">
        <f t="shared" ca="1" si="1787"/>
        <v>-</v>
      </c>
      <c r="LK249" s="5" t="str" cm="1">
        <f t="array" aca="1" ref="LK249" ca="1">INDEX(i.meatgrid,$Q249,LK$7)</f>
        <v>-</v>
      </c>
      <c r="LL249" s="5" t="str">
        <f t="shared" ca="1" si="1787"/>
        <v>-</v>
      </c>
      <c r="LM249" s="5">
        <f t="shared" ca="1" si="1788"/>
        <v>1</v>
      </c>
      <c r="LN249" s="9"/>
      <c r="LO249" s="19">
        <f t="shared" ca="1" si="1786"/>
        <v>70</v>
      </c>
      <c r="LP249" s="19">
        <f t="shared" ca="1" si="1789"/>
        <v>50</v>
      </c>
      <c r="LQ249" s="19">
        <f t="shared" ca="1" si="1789"/>
        <v>80</v>
      </c>
      <c r="LR249" s="19">
        <f t="shared" ca="1" si="1789"/>
        <v>50</v>
      </c>
      <c r="LS249" s="5" t="b" cm="1">
        <f t="array" aca="1" ref="LS249" ca="1">INDEX(i.meatgrid,$Q249,LS$7)</f>
        <v>1</v>
      </c>
      <c r="LT249" s="5" t="b" cm="1">
        <f t="array" aca="1" ref="LT249" ca="1">INDEX(i.meatgrid,$Q249,LT$7)</f>
        <v>0</v>
      </c>
      <c r="LU249" s="5" t="str" cm="1">
        <f t="array" aca="1" ref="LU249" ca="1">INDEX(i.meatgrid,$Q249,LU$7)</f>
        <v>-</v>
      </c>
      <c r="LV249" s="5" t="str" cm="1">
        <f t="array" aca="1" ref="LV249" ca="1">INDEX(i.meatgrid,$Q249,LV$7)</f>
        <v>-</v>
      </c>
      <c r="LW249" s="5">
        <f t="shared" si="1790"/>
        <v>1</v>
      </c>
      <c r="LX249" s="5">
        <f t="shared" si="1791"/>
        <v>0.75</v>
      </c>
      <c r="LY249" s="5" cm="1">
        <f t="array" aca="1" ref="LY249" ca="1">INDEX(i.meatgrid,$Q249,LY$7)</f>
        <v>1</v>
      </c>
      <c r="LZ249" s="5" cm="1">
        <f t="array" aca="1" ref="LZ249" ca="1">INDEX(i.meatgrid,$Q249,LZ$7)</f>
        <v>1</v>
      </c>
      <c r="MA249" s="5" cm="1">
        <f t="array" aca="1" ref="MA249" ca="1">INDEX(i.meatgrid,$Q249,MA$7)</f>
        <v>1</v>
      </c>
      <c r="MB249" s="5" cm="1">
        <f t="array" aca="1" ref="MB249" ca="1">INDEX(i.meatgrid,$Q249,MB$7)</f>
        <v>0</v>
      </c>
      <c r="MC249" s="5" cm="1">
        <f t="array" aca="1" ref="MC249" ca="1">INDEX(i.meatgrid,$Q249,MC$7)</f>
        <v>1</v>
      </c>
      <c r="MD249" s="5" cm="1">
        <f t="array" aca="1" ref="MD249" ca="1">INDEX(i.meatgrid,$Q249,MD$7)</f>
        <v>1</v>
      </c>
      <c r="ME249" s="5" cm="1">
        <f t="array" aca="1" ref="ME249" ca="1">INDEX(i.meatgrid,$Q249,ME$7)</f>
        <v>1</v>
      </c>
      <c r="MF249" s="5" cm="1">
        <f t="array" aca="1" ref="MF249" ca="1">INDEX(i.meatgrid,$Q249,MF$7)</f>
        <v>1</v>
      </c>
      <c r="MG249" s="5">
        <f t="shared" si="1792"/>
        <v>1</v>
      </c>
      <c r="MH249" s="9"/>
      <c r="MI249" s="19" t="b">
        <f t="shared" ca="1" si="1793"/>
        <v>0</v>
      </c>
      <c r="MJ249" s="19" t="b">
        <f t="shared" ca="1" si="1793"/>
        <v>0</v>
      </c>
      <c r="MK249" s="19">
        <f t="shared" ca="1" si="1793"/>
        <v>1</v>
      </c>
      <c r="ML249" s="19">
        <f t="shared" ca="1" si="1793"/>
        <v>0.75</v>
      </c>
      <c r="MM249" s="19">
        <f t="shared" ca="1" si="1793"/>
        <v>0.75</v>
      </c>
      <c r="MN249" s="19">
        <f t="shared" ca="1" si="1793"/>
        <v>0.8</v>
      </c>
      <c r="MO249" s="19">
        <f t="shared" ca="1" si="1793"/>
        <v>0.82499999999999996</v>
      </c>
      <c r="MP249" s="19">
        <f t="shared" ca="1" si="1793"/>
        <v>0.875</v>
      </c>
      <c r="MQ249" s="19">
        <f t="shared" ca="1" si="1793"/>
        <v>0.9</v>
      </c>
      <c r="MR249" s="19">
        <f t="shared" ca="1" si="1793"/>
        <v>1</v>
      </c>
      <c r="MS249" s="19">
        <f t="shared" ca="1" si="1793"/>
        <v>0.875</v>
      </c>
      <c r="MT249" s="19" t="b">
        <f t="shared" ca="1" si="1793"/>
        <v>1</v>
      </c>
      <c r="MU249" s="19">
        <f t="shared" ca="1" si="1793"/>
        <v>74.989999999999995</v>
      </c>
      <c r="MV249" s="19" t="str">
        <f t="shared" ca="1" si="1793"/>
        <v>-</v>
      </c>
      <c r="MW249" s="19" t="str">
        <f t="shared" ca="1" si="1793"/>
        <v>-</v>
      </c>
      <c r="MX249" s="19" t="str">
        <f t="shared" ca="1" si="1793"/>
        <v>-</v>
      </c>
      <c r="MY249" s="19" t="str">
        <f t="shared" ca="1" si="1794"/>
        <v>-</v>
      </c>
      <c r="MZ249" s="19" t="str">
        <f t="shared" ca="1" si="1794"/>
        <v>-</v>
      </c>
      <c r="NA249" s="19" t="str">
        <f t="shared" ca="1" si="1794"/>
        <v>-</v>
      </c>
      <c r="NB249" s="19" t="str">
        <f t="shared" ca="1" si="1794"/>
        <v>-</v>
      </c>
      <c r="NC249" s="19">
        <f t="shared" ca="1" si="1794"/>
        <v>36.99</v>
      </c>
      <c r="ND249" s="19">
        <f t="shared" ca="1" si="1794"/>
        <v>36.99</v>
      </c>
      <c r="NE249" s="19" t="str">
        <f t="shared" ca="1" si="1794"/>
        <v>-</v>
      </c>
      <c r="NF249" s="19" t="str">
        <f t="shared" ca="1" si="1794"/>
        <v>-</v>
      </c>
      <c r="NG249" s="19" t="str">
        <f t="shared" ca="1" si="1794"/>
        <v>-</v>
      </c>
      <c r="NH249" s="19" t="str">
        <f t="shared" ca="1" si="1794"/>
        <v>-</v>
      </c>
      <c r="NI249" s="19" t="str">
        <f t="shared" ca="1" si="1794"/>
        <v>-</v>
      </c>
      <c r="NJ249" s="19">
        <f t="shared" ca="1" si="1794"/>
        <v>49.99</v>
      </c>
      <c r="NK249" s="19">
        <f t="shared" ca="1" si="1794"/>
        <v>49.99</v>
      </c>
      <c r="NL249" s="19">
        <f t="shared" ca="1" si="1794"/>
        <v>49.99</v>
      </c>
      <c r="NM249" s="19">
        <f t="shared" ca="1" si="1794"/>
        <v>49.99</v>
      </c>
      <c r="NN249" s="19">
        <f t="shared" ca="1" si="1794"/>
        <v>49.99</v>
      </c>
      <c r="NO249" s="19">
        <f t="shared" ca="1" si="1794"/>
        <v>49.99</v>
      </c>
      <c r="NP249" s="19">
        <f t="shared" ca="1" si="1794"/>
        <v>49.99</v>
      </c>
      <c r="NQ249" s="19">
        <f t="shared" ca="1" si="1794"/>
        <v>49.99</v>
      </c>
      <c r="NR249" s="19">
        <f t="shared" ca="1" si="1794"/>
        <v>412.99</v>
      </c>
      <c r="NS249" s="19">
        <f t="shared" ca="1" si="1794"/>
        <v>412.99</v>
      </c>
      <c r="NT249" s="19" t="str">
        <f t="shared" ca="1" si="1794"/>
        <v>-</v>
      </c>
      <c r="NU249" s="19" t="str">
        <f t="shared" ca="1" si="1794"/>
        <v>-</v>
      </c>
      <c r="NV249" s="19" t="str">
        <f t="shared" ca="1" si="1794"/>
        <v>-</v>
      </c>
      <c r="NW249" s="19" t="str">
        <f t="shared" ca="1" si="1794"/>
        <v>-</v>
      </c>
      <c r="NX249" s="19" t="str">
        <f t="shared" ca="1" si="1794"/>
        <v>-</v>
      </c>
      <c r="NY249" s="19">
        <f t="shared" ca="1" si="1794"/>
        <v>6.8900000000000006</v>
      </c>
      <c r="NZ249" s="19">
        <f t="shared" ca="1" si="1794"/>
        <v>6.8900000000000006</v>
      </c>
      <c r="OA249" s="19">
        <f t="shared" ca="1" si="1794"/>
        <v>6.8900000000000006</v>
      </c>
      <c r="OB249" s="19">
        <f t="shared" ca="1" si="1794"/>
        <v>6.8900000000000006</v>
      </c>
      <c r="OC249" s="19">
        <f t="shared" ca="1" si="1794"/>
        <v>6.8900000000000006</v>
      </c>
      <c r="OD249" s="19">
        <f t="shared" ca="1" si="1794"/>
        <v>6.8900000000000006</v>
      </c>
      <c r="OE249" s="19">
        <f t="shared" ca="1" si="1794"/>
        <v>6.8900000000000006</v>
      </c>
      <c r="OF249" s="19">
        <f t="shared" ca="1" si="1794"/>
        <v>6.8900000000000006</v>
      </c>
      <c r="OG249" s="19">
        <f t="shared" ca="1" si="1794"/>
        <v>346.99</v>
      </c>
      <c r="OH249" s="19">
        <f t="shared" ca="1" si="1794"/>
        <v>346.99</v>
      </c>
      <c r="OI249" s="19" t="str">
        <f t="shared" ca="1" si="1794"/>
        <v>-</v>
      </c>
      <c r="OJ249" s="19" t="str">
        <f t="shared" ca="1" si="1794"/>
        <v>-</v>
      </c>
      <c r="OK249" s="19" t="str">
        <f t="shared" ca="1" si="1794"/>
        <v>-</v>
      </c>
      <c r="OL249" s="19" t="str">
        <f t="shared" ca="1" si="1794"/>
        <v>-</v>
      </c>
      <c r="OM249" s="19" t="str">
        <f t="shared" ca="1" si="1794"/>
        <v>-</v>
      </c>
      <c r="ON249" s="19">
        <f t="shared" ca="1" si="1794"/>
        <v>0</v>
      </c>
      <c r="OO249" s="24">
        <v>0</v>
      </c>
    </row>
    <row r="250" spans="1:405" outlineLevel="1">
      <c r="A250" s="21">
        <f t="shared" si="158"/>
        <v>245</v>
      </c>
      <c r="B250" s="21">
        <f>$A$14</f>
        <v>9</v>
      </c>
      <c r="C250">
        <v>112</v>
      </c>
      <c r="D250" s="144" t="str">
        <f t="shared" si="1739"/>
        <v>GSM</v>
      </c>
      <c r="E250" t="b">
        <v>0</v>
      </c>
      <c r="F250" t="b">
        <v>0</v>
      </c>
      <c r="G250" t="b">
        <f>E250</f>
        <v>0</v>
      </c>
      <c r="H250" s="29">
        <v>2</v>
      </c>
      <c r="I250" s="29">
        <v>1</v>
      </c>
      <c r="J250" s="29" t="str">
        <f>""</f>
        <v/>
      </c>
      <c r="K250" s="29">
        <f>d.Region</f>
        <v>2</v>
      </c>
      <c r="L250" s="29">
        <v>2</v>
      </c>
      <c r="M250" s="29">
        <v>2</v>
      </c>
      <c r="N250" s="29">
        <v>3</v>
      </c>
      <c r="O250" s="29">
        <v>1</v>
      </c>
      <c r="P250" s="29">
        <v>1</v>
      </c>
      <c r="Q250" s="29">
        <v>3</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740"/>
        <v>2</v>
      </c>
      <c r="AH250" s="5">
        <f t="shared" si="1740"/>
        <v>0</v>
      </c>
      <c r="AI250" s="5">
        <f t="shared" si="1741"/>
        <v>1</v>
      </c>
      <c r="AJ250" s="218"/>
      <c r="AK250" s="218"/>
      <c r="AL250" s="365" t="str">
        <f ca="1">TEXT(LEFT(OFFSET(AL250,-1,0),5)+1,"00000")&amp;MID(OFFSET(AL250,-1,0),6,FIND(" ",OFFSET(AL250,-1,0),7)-5)
&amp; $D250           &amp; " Day"&amp;INDEX(i.DOY,$N250,1)              &amp; IF($IG250=0," FWM","")&amp;IF($IG250=1," MWM","")&amp;IF($IG250=5," Mat","")&amp;IF($IH250=TRUE,"&amp;BBT","    ")
&amp;INDEX(DataMaster!$B$98:$B$104,$Q250,0)    &amp;IF(JL250," SR"&amp;JM250,"")&amp; " WP"&amp;TEXT($LW250*100,"000p")           &amp; " MP"&amp;TEXT($LX250*100,"000p")           &amp; " GP"&amp;TEXT($MG250*100,"000p")
&amp; " (F"&amp;3+COUNTIF($CV250:$CY250,TRUE)&amp;3&amp;"N"&amp;$DM250&amp;$DN250&amp;")"</f>
        <v>00005 DSP_grid_lw GSM Day204 MWM    No export SR12 WP100p MP100p GP100p (F33N11)</v>
      </c>
      <c r="AM250" s="9" t="str">
        <f ca="1">IF(COUNTIF(AL$5:AL250,AL250)=1,"-","Dup")</f>
        <v>-</v>
      </c>
      <c r="AN250" s="9"/>
      <c r="AO250" s="12" t="b">
        <v>1</v>
      </c>
      <c r="AP250" s="12" t="b">
        <v>1</v>
      </c>
      <c r="AQ250" s="12" t="b">
        <v>1</v>
      </c>
      <c r="AR250" s="12" t="b">
        <v>1</v>
      </c>
      <c r="AS250" s="12" t="b">
        <v>1</v>
      </c>
      <c r="AT250" s="12" t="b">
        <v>1</v>
      </c>
      <c r="AU250" s="12" t="b">
        <v>1</v>
      </c>
      <c r="AV250" s="12" t="b">
        <v>1</v>
      </c>
      <c r="AW250" s="9"/>
      <c r="AX250" s="5" t="b">
        <f t="shared" si="1742"/>
        <v>0</v>
      </c>
      <c r="AY250" s="5" t="str">
        <f t="shared" si="1742"/>
        <v>-</v>
      </c>
      <c r="AZ250" s="5" t="b">
        <f t="shared" si="1742"/>
        <v>0</v>
      </c>
      <c r="BA250" s="5" t="b">
        <f t="shared" si="1742"/>
        <v>1</v>
      </c>
      <c r="BB250" s="5" t="b">
        <f t="shared" si="1742"/>
        <v>1</v>
      </c>
      <c r="BC250" s="144">
        <f t="shared" si="1742"/>
        <v>0</v>
      </c>
      <c r="BD250" s="19" t="b">
        <f t="shared" ca="1" si="1743"/>
        <v>1</v>
      </c>
      <c r="BE250" s="9"/>
      <c r="BF250" s="5" t="str">
        <f t="shared" ca="1" si="1744"/>
        <v>-</v>
      </c>
      <c r="BG250" s="19" t="str">
        <f t="shared" ca="1" si="1745"/>
        <v>-</v>
      </c>
      <c r="BH250" s="19" t="str">
        <f t="shared" ca="1" si="1745"/>
        <v>-</v>
      </c>
      <c r="BI250" s="19" t="str">
        <f t="shared" ca="1" si="1745"/>
        <v>-</v>
      </c>
      <c r="BJ250" s="5" t="str">
        <f t="shared" ca="1" si="1746"/>
        <v>-</v>
      </c>
      <c r="BK250" s="19" t="str">
        <f t="shared" ca="1" si="1747"/>
        <v>-</v>
      </c>
      <c r="BL250" s="5" t="str">
        <f t="shared" ca="1" si="1748"/>
        <v>-</v>
      </c>
      <c r="BM250" s="19" t="str">
        <f t="shared" ca="1" si="1749"/>
        <v>-</v>
      </c>
      <c r="BN250" s="19" t="str">
        <f t="shared" ca="1" si="1749"/>
        <v>-</v>
      </c>
      <c r="BO250" s="19" t="str">
        <f t="shared" ca="1" si="1749"/>
        <v>-</v>
      </c>
      <c r="BP250" s="5" t="str">
        <f t="shared" ca="1" si="1750"/>
        <v>-</v>
      </c>
      <c r="BQ250" s="9"/>
      <c r="BR250" s="5" t="b">
        <f t="shared" si="1751"/>
        <v>0</v>
      </c>
      <c r="BS250" s="5" t="str">
        <f t="shared" ca="1" si="1752"/>
        <v>-</v>
      </c>
      <c r="BT250" s="5" t="str">
        <f t="shared" ca="1" si="1753"/>
        <v>-</v>
      </c>
      <c r="BU250" s="5" t="str">
        <f t="shared" ca="1" si="1753"/>
        <v>-</v>
      </c>
      <c r="BV250" s="5" t="str">
        <f t="shared" ca="1" si="1753"/>
        <v>-</v>
      </c>
      <c r="BW250" s="5" t="str">
        <f t="shared" ca="1" si="1753"/>
        <v>-</v>
      </c>
      <c r="BX250" s="5" t="str">
        <f t="shared" ca="1" si="1753"/>
        <v>-</v>
      </c>
      <c r="BY250" s="5" t="str">
        <f t="shared" ca="1" si="1753"/>
        <v>-</v>
      </c>
      <c r="BZ250" s="5" t="str">
        <f t="shared" ca="1" si="1753"/>
        <v>-</v>
      </c>
      <c r="CA250" s="5" t="str">
        <f t="shared" ca="1" si="1753"/>
        <v>-</v>
      </c>
      <c r="CB250" s="9"/>
      <c r="CC250" s="12" t="b">
        <v>1</v>
      </c>
      <c r="CD250" s="12" t="b">
        <v>1</v>
      </c>
      <c r="CE250" s="12" t="b">
        <v>1</v>
      </c>
      <c r="CF250" s="12">
        <f t="shared" ref="CF250:CF273" si="1800">VALUE($K250&amp;$M250&amp;$N250&amp;$Q250&amp;"1"&amp;"05")</f>
        <v>2233105</v>
      </c>
      <c r="CG250" s="144" t="b">
        <f>NOT(CE250)</f>
        <v>0</v>
      </c>
      <c r="CH250" s="12" t="s">
        <v>34</v>
      </c>
      <c r="CI250" s="19" t="str">
        <f t="shared" ca="1" si="1755"/>
        <v>-</v>
      </c>
      <c r="CJ250" s="19" t="str">
        <f t="shared" ca="1" si="1755"/>
        <v>-</v>
      </c>
      <c r="CK250" s="19" t="str">
        <f t="shared" ca="1" si="1755"/>
        <v>-</v>
      </c>
      <c r="CL250" s="19">
        <f t="shared" ca="1" si="1755"/>
        <v>1</v>
      </c>
      <c r="CM250" s="19">
        <f t="shared" ca="1" si="1755"/>
        <v>1</v>
      </c>
      <c r="CN250" s="9"/>
      <c r="CO250" s="444">
        <f t="shared" si="1756"/>
        <v>652</v>
      </c>
      <c r="CP250" s="444">
        <f t="shared" si="1756"/>
        <v>686</v>
      </c>
      <c r="CQ250" s="444">
        <f t="shared" si="1756"/>
        <v>721</v>
      </c>
      <c r="CR250" s="152">
        <f t="shared" si="1757"/>
        <v>378</v>
      </c>
      <c r="CS250" s="152">
        <f t="shared" si="1757"/>
        <v>413</v>
      </c>
      <c r="CT250" s="152">
        <f t="shared" si="1757"/>
        <v>448</v>
      </c>
      <c r="CU250" s="19" t="str">
        <f t="shared" ca="1" si="1758"/>
        <v>-</v>
      </c>
      <c r="CV250" s="19" t="str">
        <f t="shared" ca="1" si="1758"/>
        <v>-</v>
      </c>
      <c r="CW250" s="19" t="str">
        <f t="shared" ca="1" si="1758"/>
        <v>-</v>
      </c>
      <c r="CX250" s="19" t="str">
        <f t="shared" ca="1" si="1758"/>
        <v>-</v>
      </c>
      <c r="CY250" s="19" t="str">
        <f t="shared" ca="1" si="1758"/>
        <v>-</v>
      </c>
      <c r="CZ250" s="19" t="b">
        <f ca="1">OFFSET(CZ$5,$B250,0)</f>
        <v>1</v>
      </c>
      <c r="DA250" s="19">
        <f t="shared" ca="1" si="1758"/>
        <v>0</v>
      </c>
      <c r="DB250" s="19">
        <f t="shared" ca="1" si="1758"/>
        <v>0</v>
      </c>
      <c r="DC250" s="19">
        <f t="shared" ca="1" si="1758"/>
        <v>0</v>
      </c>
      <c r="DD250" s="19">
        <f t="shared" ca="1" si="1758"/>
        <v>0</v>
      </c>
      <c r="DE250" s="19">
        <f t="shared" ca="1" si="1758"/>
        <v>0</v>
      </c>
      <c r="DF250" s="19">
        <f t="shared" ca="1" si="1758"/>
        <v>0</v>
      </c>
      <c r="DG250" s="19">
        <f t="shared" ca="1" si="1758"/>
        <v>0</v>
      </c>
      <c r="DH250" s="19">
        <f t="shared" ca="1" si="1758"/>
        <v>0</v>
      </c>
      <c r="DI250" s="19">
        <f t="shared" ca="1" si="1758"/>
        <v>0</v>
      </c>
      <c r="DJ250" s="19">
        <f t="shared" ca="1" si="1758"/>
        <v>0</v>
      </c>
      <c r="DK250" s="19">
        <f t="shared" ca="1" si="1759"/>
        <v>0</v>
      </c>
      <c r="DL250" s="19">
        <f t="shared" ca="1" si="1759"/>
        <v>0</v>
      </c>
      <c r="DM250" s="19">
        <f t="shared" ca="1" si="1759"/>
        <v>1</v>
      </c>
      <c r="DN250" s="19">
        <f t="shared" ca="1" si="1759"/>
        <v>1</v>
      </c>
      <c r="DO250" s="19">
        <f t="shared" ca="1" si="1759"/>
        <v>0</v>
      </c>
      <c r="DP250" s="19" t="str">
        <f t="shared" ca="1" si="1759"/>
        <v>-</v>
      </c>
      <c r="DQ250" s="19" t="str">
        <f t="shared" ca="1" si="1759"/>
        <v>-</v>
      </c>
      <c r="DR250" s="19" t="str">
        <f t="shared" ca="1" si="1759"/>
        <v>-</v>
      </c>
      <c r="DS250" s="19" t="str">
        <f t="shared" ca="1" si="1759"/>
        <v>-</v>
      </c>
      <c r="DT250" s="19" t="str">
        <f t="shared" ca="1" si="1759"/>
        <v>-</v>
      </c>
      <c r="DU250" s="19">
        <f t="shared" ca="1" si="1759"/>
        <v>0</v>
      </c>
      <c r="DV250" s="19" t="str">
        <f t="shared" ca="1" si="1759"/>
        <v>-</v>
      </c>
      <c r="DW250" s="19" t="str">
        <f t="shared" ca="1" si="1759"/>
        <v>-</v>
      </c>
      <c r="DX250" s="19" t="str">
        <f t="shared" ca="1" si="1759"/>
        <v>-</v>
      </c>
      <c r="DY250" s="19" t="str">
        <f t="shared" ca="1" si="1759"/>
        <v>-</v>
      </c>
      <c r="DZ250" s="19" t="str">
        <f t="shared" ca="1" si="1759"/>
        <v>-</v>
      </c>
      <c r="EA250" s="19" t="str">
        <f t="shared" ca="1" si="1759"/>
        <v>-</v>
      </c>
      <c r="EB250" s="19" t="str">
        <f t="shared" ca="1" si="1759"/>
        <v>-</v>
      </c>
      <c r="EC250" s="19" t="str">
        <f t="shared" ca="1" si="1759"/>
        <v>-</v>
      </c>
      <c r="ED250" s="19">
        <f t="shared" ca="1" si="1759"/>
        <v>0</v>
      </c>
      <c r="EE250" s="444">
        <f t="shared" si="1760"/>
        <v>0</v>
      </c>
      <c r="EF250" s="444">
        <f t="shared" si="1760"/>
        <v>0</v>
      </c>
      <c r="EG250" s="124">
        <f t="shared" si="1761"/>
        <v>0</v>
      </c>
      <c r="EH250" s="124">
        <f t="shared" si="1761"/>
        <v>0</v>
      </c>
      <c r="EI250" s="124">
        <f t="shared" si="1761"/>
        <v>0</v>
      </c>
      <c r="EJ250" s="124">
        <f t="shared" si="1761"/>
        <v>0</v>
      </c>
      <c r="EK250" s="124">
        <f t="shared" si="1761"/>
        <v>0</v>
      </c>
      <c r="EL250" s="124">
        <f t="shared" si="1761"/>
        <v>0</v>
      </c>
      <c r="EM250" s="124">
        <f t="shared" si="1761"/>
        <v>0</v>
      </c>
      <c r="EN250" s="124">
        <f t="shared" si="1761"/>
        <v>0</v>
      </c>
      <c r="EO250" s="124">
        <f t="shared" si="1761"/>
        <v>0</v>
      </c>
      <c r="EP250" s="124">
        <f t="shared" si="1761"/>
        <v>0</v>
      </c>
      <c r="EQ250" s="124">
        <f t="shared" si="1761"/>
        <v>0</v>
      </c>
      <c r="ER250" s="124">
        <f t="shared" si="1761"/>
        <v>0</v>
      </c>
      <c r="ES250" s="124">
        <f t="shared" si="1761"/>
        <v>0</v>
      </c>
      <c r="ET250" s="124">
        <f t="shared" si="1761"/>
        <v>0</v>
      </c>
      <c r="EU250" s="124">
        <f t="shared" si="1761"/>
        <v>0</v>
      </c>
      <c r="EV250" s="124">
        <f t="shared" si="1761"/>
        <v>0</v>
      </c>
      <c r="EW250" s="124">
        <f t="shared" si="1762"/>
        <v>0</v>
      </c>
      <c r="EX250" s="124">
        <f t="shared" si="1762"/>
        <v>0</v>
      </c>
      <c r="EY250" s="554">
        <f t="shared" si="1763"/>
        <v>0</v>
      </c>
      <c r="EZ250" s="554">
        <f t="shared" si="1763"/>
        <v>0</v>
      </c>
      <c r="FA250" s="554">
        <f t="shared" si="1763"/>
        <v>0</v>
      </c>
      <c r="FB250" s="125">
        <f t="shared" si="1763"/>
        <v>0</v>
      </c>
      <c r="FC250" s="125">
        <f t="shared" si="1763"/>
        <v>0</v>
      </c>
      <c r="FD250" s="125">
        <f t="shared" si="1763"/>
        <v>0</v>
      </c>
      <c r="FE250" s="125">
        <f t="shared" si="1763"/>
        <v>0</v>
      </c>
      <c r="FF250" s="125">
        <f t="shared" si="1763"/>
        <v>0</v>
      </c>
      <c r="FG250" s="125">
        <f t="shared" si="1763"/>
        <v>0</v>
      </c>
      <c r="FH250" s="125">
        <f t="shared" si="1763"/>
        <v>0</v>
      </c>
      <c r="FI250" s="125">
        <f t="shared" si="1763"/>
        <v>0</v>
      </c>
      <c r="FJ250" s="125">
        <f t="shared" si="1763"/>
        <v>0</v>
      </c>
      <c r="FK250" s="125">
        <f t="shared" si="1763"/>
        <v>0</v>
      </c>
      <c r="FL250" s="125">
        <f t="shared" si="1763"/>
        <v>0</v>
      </c>
      <c r="FM250" s="125">
        <f t="shared" si="1763"/>
        <v>0</v>
      </c>
      <c r="FN250" s="125">
        <f t="shared" si="1763"/>
        <v>0</v>
      </c>
      <c r="FO250" s="124">
        <f t="shared" si="1764"/>
        <v>0</v>
      </c>
      <c r="FP250" s="124">
        <f t="shared" si="1764"/>
        <v>0</v>
      </c>
      <c r="FQ250" s="124">
        <f t="shared" si="1764"/>
        <v>0</v>
      </c>
      <c r="FR250" s="124">
        <f t="shared" si="1764"/>
        <v>0</v>
      </c>
      <c r="FS250" s="124">
        <f t="shared" si="1764"/>
        <v>0</v>
      </c>
      <c r="FT250" s="124">
        <f t="shared" si="1764"/>
        <v>0</v>
      </c>
      <c r="FU250" s="124">
        <f t="shared" si="1764"/>
        <v>0</v>
      </c>
      <c r="FV250" s="124">
        <f t="shared" si="1764"/>
        <v>0</v>
      </c>
      <c r="FW250" s="124">
        <f t="shared" si="1764"/>
        <v>0</v>
      </c>
      <c r="FX250" s="124">
        <f t="shared" si="1764"/>
        <v>0</v>
      </c>
      <c r="FY250" s="124">
        <f t="shared" si="1764"/>
        <v>0</v>
      </c>
      <c r="FZ250" s="124">
        <f t="shared" si="1764"/>
        <v>0</v>
      </c>
      <c r="GA250" s="124">
        <f t="shared" si="1764"/>
        <v>0</v>
      </c>
      <c r="GB250" s="124">
        <f t="shared" si="1764"/>
        <v>0</v>
      </c>
      <c r="GC250" s="124">
        <f t="shared" si="1764"/>
        <v>0</v>
      </c>
      <c r="GD250" s="124">
        <f t="shared" si="1764"/>
        <v>0</v>
      </c>
      <c r="GE250" s="124">
        <f t="shared" si="1765"/>
        <v>0</v>
      </c>
      <c r="GF250" s="124">
        <f t="shared" si="1765"/>
        <v>0</v>
      </c>
      <c r="GG250" s="554">
        <f t="shared" si="1766"/>
        <v>0</v>
      </c>
      <c r="GH250" s="554">
        <f t="shared" si="1766"/>
        <v>0</v>
      </c>
      <c r="GI250" s="554">
        <f t="shared" si="1766"/>
        <v>0</v>
      </c>
      <c r="GJ250" s="125">
        <f t="shared" si="1767"/>
        <v>0</v>
      </c>
      <c r="GK250" s="125">
        <f t="shared" si="1767"/>
        <v>0</v>
      </c>
      <c r="GL250" s="125">
        <f t="shared" si="1767"/>
        <v>0</v>
      </c>
      <c r="GM250" s="125">
        <f t="shared" si="1767"/>
        <v>0</v>
      </c>
      <c r="GN250" s="125">
        <f t="shared" si="1767"/>
        <v>0</v>
      </c>
      <c r="GO250" s="125">
        <f t="shared" si="1767"/>
        <v>0</v>
      </c>
      <c r="GP250" s="125">
        <f t="shared" si="1767"/>
        <v>0</v>
      </c>
      <c r="GQ250" s="125">
        <f t="shared" si="1767"/>
        <v>0</v>
      </c>
      <c r="GR250" s="125">
        <f t="shared" si="1767"/>
        <v>0</v>
      </c>
      <c r="GS250" s="125">
        <f t="shared" si="1767"/>
        <v>0</v>
      </c>
      <c r="GT250" s="125">
        <f t="shared" si="1767"/>
        <v>0</v>
      </c>
      <c r="GU250" s="125">
        <f t="shared" si="1767"/>
        <v>0</v>
      </c>
      <c r="GV250" s="125">
        <f t="shared" si="1767"/>
        <v>0</v>
      </c>
      <c r="GW250" s="124">
        <f t="shared" si="1768"/>
        <v>0</v>
      </c>
      <c r="GX250" s="124">
        <f t="shared" si="1768"/>
        <v>0</v>
      </c>
      <c r="GY250" s="124">
        <f t="shared" si="1768"/>
        <v>0</v>
      </c>
      <c r="GZ250" s="124">
        <f t="shared" si="1768"/>
        <v>0</v>
      </c>
      <c r="HA250" s="124">
        <f t="shared" si="1768"/>
        <v>0</v>
      </c>
      <c r="HB250" s="124">
        <f t="shared" si="1768"/>
        <v>0</v>
      </c>
      <c r="HC250" s="124">
        <f t="shared" si="1768"/>
        <v>0</v>
      </c>
      <c r="HD250" s="124">
        <f t="shared" si="1768"/>
        <v>0</v>
      </c>
      <c r="HE250" s="124">
        <f t="shared" si="1768"/>
        <v>0</v>
      </c>
      <c r="HF250" s="124">
        <f t="shared" si="1768"/>
        <v>0</v>
      </c>
      <c r="HG250" s="124">
        <f t="shared" si="1768"/>
        <v>0</v>
      </c>
      <c r="HH250" s="124">
        <f t="shared" si="1768"/>
        <v>0</v>
      </c>
      <c r="HI250" s="124">
        <f t="shared" si="1768"/>
        <v>0</v>
      </c>
      <c r="HJ250" s="124">
        <f t="shared" si="1768"/>
        <v>0</v>
      </c>
      <c r="HK250" s="124">
        <f t="shared" si="1768"/>
        <v>0</v>
      </c>
      <c r="HL250" s="124">
        <f t="shared" si="1768"/>
        <v>0</v>
      </c>
      <c r="HM250" s="124">
        <f t="shared" si="1769"/>
        <v>0</v>
      </c>
      <c r="HN250" s="124">
        <f t="shared" si="1769"/>
        <v>0</v>
      </c>
      <c r="HO250" s="554">
        <f t="shared" si="1770"/>
        <v>0</v>
      </c>
      <c r="HP250" s="554">
        <f t="shared" si="1770"/>
        <v>0</v>
      </c>
      <c r="HQ250" s="554">
        <f t="shared" si="1770"/>
        <v>0</v>
      </c>
      <c r="HR250" s="125">
        <f t="shared" si="1771"/>
        <v>0</v>
      </c>
      <c r="HS250" s="125">
        <f t="shared" si="1771"/>
        <v>0</v>
      </c>
      <c r="HT250" s="125">
        <f t="shared" si="1771"/>
        <v>0</v>
      </c>
      <c r="HU250" s="125">
        <f t="shared" si="1771"/>
        <v>0</v>
      </c>
      <c r="HV250" s="125">
        <f t="shared" si="1771"/>
        <v>0</v>
      </c>
      <c r="HW250" s="125">
        <f t="shared" si="1771"/>
        <v>0</v>
      </c>
      <c r="HX250" s="125">
        <f t="shared" si="1771"/>
        <v>0</v>
      </c>
      <c r="HY250" s="125">
        <f t="shared" si="1771"/>
        <v>0</v>
      </c>
      <c r="HZ250" s="125">
        <f t="shared" si="1771"/>
        <v>0</v>
      </c>
      <c r="IA250" s="125">
        <f t="shared" si="1771"/>
        <v>0</v>
      </c>
      <c r="IB250" s="125">
        <f t="shared" si="1771"/>
        <v>0</v>
      </c>
      <c r="IC250" s="125">
        <f t="shared" si="1771"/>
        <v>0</v>
      </c>
      <c r="ID250" s="125">
        <f t="shared" si="1771"/>
        <v>0</v>
      </c>
      <c r="IE250" s="5">
        <f t="shared" si="1772"/>
        <v>67</v>
      </c>
      <c r="IF250" s="9"/>
      <c r="IG250" s="5">
        <f t="shared" si="1773"/>
        <v>1</v>
      </c>
      <c r="IH250" s="5" t="b">
        <f t="shared" si="1773"/>
        <v>0</v>
      </c>
      <c r="II250" s="19">
        <f t="shared" ca="1" si="1774"/>
        <v>0</v>
      </c>
      <c r="IJ250" s="5">
        <f t="shared" si="1773"/>
        <v>55</v>
      </c>
      <c r="IK250" s="5" cm="1">
        <f t="array" ref="IK250">INDEX(i.pi_yatf,$X250+1,IK$7)</f>
        <v>1</v>
      </c>
      <c r="IL250" s="19">
        <f t="shared" ca="1" si="1775"/>
        <v>0</v>
      </c>
      <c r="IM250" s="19">
        <f t="shared" ca="1" si="1775"/>
        <v>0</v>
      </c>
      <c r="IN250" s="19">
        <f t="shared" ca="1" si="1775"/>
        <v>0</v>
      </c>
      <c r="IO250" s="19">
        <f t="shared" ca="1" si="1775"/>
        <v>0</v>
      </c>
      <c r="IP250" s="19">
        <f t="shared" ca="1" si="1775"/>
        <v>0</v>
      </c>
      <c r="IQ250" s="19">
        <f t="shared" ca="1" si="1775"/>
        <v>0</v>
      </c>
      <c r="IR250" s="19">
        <f t="shared" ca="1" si="1775"/>
        <v>0</v>
      </c>
      <c r="IS250" s="19">
        <f t="shared" ca="1" si="1775"/>
        <v>0</v>
      </c>
      <c r="IT250" s="19">
        <f t="shared" ca="1" si="1775"/>
        <v>0</v>
      </c>
      <c r="IU250" s="19">
        <f t="shared" ca="1" si="1775"/>
        <v>0</v>
      </c>
      <c r="IV250" s="19">
        <f t="shared" ca="1" si="1775"/>
        <v>0</v>
      </c>
      <c r="IW250" s="19">
        <f t="shared" ca="1" si="1775"/>
        <v>0</v>
      </c>
      <c r="IX250" s="19">
        <f t="shared" ca="1" si="1775"/>
        <v>0</v>
      </c>
      <c r="IY250" s="19">
        <f t="shared" ca="1" si="1775"/>
        <v>0</v>
      </c>
      <c r="IZ250" s="19">
        <f t="shared" ca="1" si="1775"/>
        <v>0</v>
      </c>
      <c r="JA250" s="19">
        <f t="shared" ca="1" si="1775"/>
        <v>0</v>
      </c>
      <c r="JB250" s="19">
        <f t="shared" ca="1" si="1775"/>
        <v>0</v>
      </c>
      <c r="JC250" s="19">
        <f t="shared" ca="1" si="1775"/>
        <v>0</v>
      </c>
      <c r="JD250" s="19">
        <f t="shared" ca="1" si="1775"/>
        <v>0</v>
      </c>
      <c r="JE250" s="19">
        <f t="shared" ca="1" si="1775"/>
        <v>0</v>
      </c>
      <c r="JF250" s="19">
        <f t="shared" ca="1" si="1775"/>
        <v>0</v>
      </c>
      <c r="JG250" s="19">
        <f t="shared" ca="1" si="1775"/>
        <v>1</v>
      </c>
      <c r="JH250" s="19">
        <f t="shared" ca="1" si="1775"/>
        <v>0</v>
      </c>
      <c r="JI250" s="19">
        <f t="shared" ca="1" si="1775"/>
        <v>1</v>
      </c>
      <c r="JJ250" s="9"/>
      <c r="JK250" s="5" t="b">
        <f t="shared" ca="1" si="1776"/>
        <v>0</v>
      </c>
      <c r="JL250" s="477" t="b">
        <v>1</v>
      </c>
      <c r="JM250" s="477">
        <v>12</v>
      </c>
      <c r="JN250" s="5" t="b">
        <f t="shared" si="1777"/>
        <v>0</v>
      </c>
      <c r="JO250" s="5" t="b">
        <f t="shared" si="1777"/>
        <v>0</v>
      </c>
      <c r="JP250" s="5" t="b">
        <f t="shared" si="1777"/>
        <v>1</v>
      </c>
      <c r="JQ250" s="144">
        <f t="shared" si="1778"/>
        <v>1</v>
      </c>
      <c r="JR250" s="144">
        <f t="shared" si="1778"/>
        <v>1</v>
      </c>
      <c r="JS250" s="5" t="b">
        <f t="shared" si="1779"/>
        <v>0</v>
      </c>
      <c r="JT250" s="5" t="b">
        <f t="shared" si="1779"/>
        <v>1</v>
      </c>
      <c r="JU250" s="5" t="b">
        <f t="shared" si="1779"/>
        <v>1</v>
      </c>
      <c r="JV250" s="5" t="b">
        <f t="shared" si="1779"/>
        <v>0</v>
      </c>
      <c r="JW250" s="5">
        <f t="shared" si="1780"/>
        <v>1</v>
      </c>
      <c r="JX250" s="5">
        <f t="shared" si="1780"/>
        <v>0</v>
      </c>
      <c r="JY250" s="5" t="b">
        <f t="shared" si="1781"/>
        <v>0</v>
      </c>
      <c r="JZ250" s="5" t="str" cm="1">
        <f t="array" aca="1" ref="JZ250" ca="1">IF(OR(KA250:KH250&lt;&gt;"-"),TRUE,"-")</f>
        <v>-</v>
      </c>
      <c r="KA250" s="19" t="str">
        <f t="shared" ca="1" si="1782"/>
        <v>-</v>
      </c>
      <c r="KB250" s="19" t="str">
        <f t="shared" ca="1" si="1782"/>
        <v>-</v>
      </c>
      <c r="KC250" s="19" t="str">
        <f t="shared" ca="1" si="1782"/>
        <v>-</v>
      </c>
      <c r="KD250" s="19" t="str">
        <f t="shared" ca="1" si="1782"/>
        <v>-</v>
      </c>
      <c r="KE250" s="19" t="str">
        <f t="shared" ca="1" si="1782"/>
        <v>-</v>
      </c>
      <c r="KF250" s="19" t="str">
        <f t="shared" ca="1" si="1782"/>
        <v>-</v>
      </c>
      <c r="KG250" s="19" t="str">
        <f t="shared" ca="1" si="1782"/>
        <v>-</v>
      </c>
      <c r="KH250" s="19" t="str">
        <f t="shared" ca="1" si="1782"/>
        <v>-</v>
      </c>
      <c r="KI250" s="5" t="b">
        <f t="array" aca="1" ref="KI250" ca="1">IF(OR(KJ250:KP250&lt;&gt;"-"),TRUE,"-")</f>
        <v>1</v>
      </c>
      <c r="KJ250" s="19">
        <f t="shared" ca="1" si="1783"/>
        <v>0</v>
      </c>
      <c r="KK250" s="19" t="str">
        <f t="shared" ca="1" si="1783"/>
        <v>-</v>
      </c>
      <c r="KL250" s="19">
        <f t="shared" ca="1" si="1783"/>
        <v>999999</v>
      </c>
      <c r="KM250" s="19">
        <f t="shared" ca="1" si="1783"/>
        <v>999999</v>
      </c>
      <c r="KN250" s="19">
        <f t="shared" ca="1" si="1783"/>
        <v>999999</v>
      </c>
      <c r="KO250" s="19">
        <f t="shared" ca="1" si="1783"/>
        <v>999999</v>
      </c>
      <c r="KP250" s="19">
        <f t="shared" ca="1" si="1783"/>
        <v>999999</v>
      </c>
      <c r="KQ250" s="19" t="str">
        <f t="shared" ca="1" si="1783"/>
        <v>-</v>
      </c>
      <c r="KR250" s="19" t="str">
        <f ca="1">OFFSET(KR$5,$B250,0)</f>
        <v>-</v>
      </c>
      <c r="KS250" s="19" t="str">
        <f ca="1">OFFSET(KS$5,$B250,0)</f>
        <v>-</v>
      </c>
      <c r="KT250" s="19" t="b">
        <f t="shared" ca="1" si="1784"/>
        <v>1</v>
      </c>
      <c r="KU250" s="19">
        <f t="shared" ca="1" si="1784"/>
        <v>0</v>
      </c>
      <c r="KV250" s="5" t="str">
        <f t="shared" si="1785"/>
        <v>-</v>
      </c>
      <c r="KW250" s="5" t="str">
        <f t="shared" si="1785"/>
        <v>-</v>
      </c>
      <c r="KX250" s="5" t="str">
        <f t="shared" si="1785"/>
        <v>-</v>
      </c>
      <c r="KY250" s="5" t="str">
        <f t="shared" si="1785"/>
        <v>-</v>
      </c>
      <c r="KZ250" s="19" t="str">
        <f t="shared" ca="1" si="1786"/>
        <v>-</v>
      </c>
      <c r="LA250" s="19" t="str">
        <f t="shared" ca="1" si="1786"/>
        <v>-</v>
      </c>
      <c r="LB250" s="19" t="str">
        <f t="shared" ca="1" si="1786"/>
        <v>-</v>
      </c>
      <c r="LC250" s="19" t="str">
        <f t="shared" ca="1" si="1786"/>
        <v>-</v>
      </c>
      <c r="LD250" s="19" t="str">
        <f t="shared" ca="1" si="1786"/>
        <v>-</v>
      </c>
      <c r="LE250" s="19" t="str">
        <f t="shared" ca="1" si="1786"/>
        <v>-</v>
      </c>
      <c r="LF250" s="19" t="str">
        <f t="shared" ca="1" si="1786"/>
        <v>-</v>
      </c>
      <c r="LG250" s="5" t="str">
        <f t="shared" si="1787"/>
        <v>-</v>
      </c>
      <c r="LH250" s="5">
        <f t="shared" si="1787"/>
        <v>500</v>
      </c>
      <c r="LI250" s="5">
        <f t="shared" si="1787"/>
        <v>500</v>
      </c>
      <c r="LJ250" s="5" t="str">
        <f t="shared" si="1787"/>
        <v>-</v>
      </c>
      <c r="LK250" s="5" t="str" cm="1">
        <f t="array" ref="LK250">INDEX(i.meatgrid,$Q250,LK$7)</f>
        <v>-</v>
      </c>
      <c r="LL250" s="5" t="str">
        <f t="shared" si="1787"/>
        <v>-</v>
      </c>
      <c r="LM250" s="5">
        <f t="shared" si="1788"/>
        <v>1</v>
      </c>
      <c r="LN250" s="9"/>
      <c r="LO250" s="19">
        <f t="shared" ca="1" si="1786"/>
        <v>70</v>
      </c>
      <c r="LP250" s="19">
        <f t="shared" ca="1" si="1789"/>
        <v>50</v>
      </c>
      <c r="LQ250" s="19">
        <f t="shared" ca="1" si="1789"/>
        <v>80</v>
      </c>
      <c r="LR250" s="19">
        <f t="shared" ca="1" si="1789"/>
        <v>50</v>
      </c>
      <c r="LS250" s="5" t="b" cm="1">
        <f t="array" ref="LS250">INDEX(i.meatgrid,$Q250,LS$7)</f>
        <v>1</v>
      </c>
      <c r="LT250" s="5" t="b" cm="1">
        <f t="array" ref="LT250">INDEX(i.meatgrid,$Q250,LT$7)</f>
        <v>0</v>
      </c>
      <c r="LU250" s="5" t="str" cm="1">
        <f t="array" ref="LU250">INDEX(i.meatgrid,$Q250,LU$7)</f>
        <v>-</v>
      </c>
      <c r="LV250" s="5" t="str" cm="1">
        <f t="array" ref="LV250">INDEX(i.meatgrid,$Q250,LV$7)</f>
        <v>-</v>
      </c>
      <c r="LW250" s="5">
        <f t="shared" si="1790"/>
        <v>1</v>
      </c>
      <c r="LX250" s="5">
        <f t="shared" si="1791"/>
        <v>1</v>
      </c>
      <c r="LY250" s="5" cm="1">
        <f t="array" ref="LY250">INDEX(i.meatgrid,$Q250,LY$7)</f>
        <v>1</v>
      </c>
      <c r="LZ250" s="5" cm="1">
        <f t="array" ref="LZ250">INDEX(i.meatgrid,$Q250,LZ$7)</f>
        <v>1</v>
      </c>
      <c r="MA250" s="5" cm="1">
        <f t="array" ref="MA250">INDEX(i.meatgrid,$Q250,MA$7)</f>
        <v>1</v>
      </c>
      <c r="MB250" s="5" cm="1">
        <f t="array" ref="MB250">INDEX(i.meatgrid,$Q250,MB$7)</f>
        <v>0</v>
      </c>
      <c r="MC250" s="5" cm="1">
        <f t="array" ref="MC250">INDEX(i.meatgrid,$Q250,MC$7)</f>
        <v>0</v>
      </c>
      <c r="MD250" s="5" cm="1">
        <f t="array" ref="MD250">INDEX(i.meatgrid,$Q250,MD$7)</f>
        <v>1</v>
      </c>
      <c r="ME250" s="5" cm="1">
        <f t="array" ref="ME250">INDEX(i.meatgrid,$Q250,ME$7)</f>
        <v>1</v>
      </c>
      <c r="MF250" s="5" cm="1">
        <f t="array" ref="MF250">INDEX(i.meatgrid,$Q250,MF$7)</f>
        <v>1</v>
      </c>
      <c r="MG250" s="5">
        <f t="shared" si="1792"/>
        <v>1</v>
      </c>
      <c r="MH250" s="9"/>
      <c r="MI250" s="19" t="b">
        <f t="shared" ca="1" si="1793"/>
        <v>0</v>
      </c>
      <c r="MJ250" s="19" t="b">
        <f t="shared" ca="1" si="1793"/>
        <v>0</v>
      </c>
      <c r="MK250" s="19">
        <f t="shared" ca="1" si="1793"/>
        <v>1</v>
      </c>
      <c r="ML250" s="19">
        <f t="shared" ca="1" si="1793"/>
        <v>0.75</v>
      </c>
      <c r="MM250" s="19">
        <f t="shared" ca="1" si="1793"/>
        <v>0.75</v>
      </c>
      <c r="MN250" s="19">
        <f t="shared" ca="1" si="1793"/>
        <v>0.8</v>
      </c>
      <c r="MO250" s="19">
        <f t="shared" ca="1" si="1793"/>
        <v>0.82499999999999996</v>
      </c>
      <c r="MP250" s="19">
        <f t="shared" ca="1" si="1793"/>
        <v>0.875</v>
      </c>
      <c r="MQ250" s="19">
        <f t="shared" ca="1" si="1793"/>
        <v>0.9</v>
      </c>
      <c r="MR250" s="19">
        <f t="shared" ca="1" si="1793"/>
        <v>1</v>
      </c>
      <c r="MS250" s="19">
        <f t="shared" ca="1" si="1793"/>
        <v>0.875</v>
      </c>
      <c r="MT250" s="19" t="b">
        <f t="shared" ca="1" si="1793"/>
        <v>1</v>
      </c>
      <c r="MU250" s="19">
        <f t="shared" ca="1" si="1793"/>
        <v>74.989999999999995</v>
      </c>
      <c r="MV250" s="19" t="str">
        <f t="shared" ca="1" si="1793"/>
        <v>-</v>
      </c>
      <c r="MW250" s="19" t="str">
        <f t="shared" ca="1" si="1793"/>
        <v>-</v>
      </c>
      <c r="MX250" s="19" t="str">
        <f t="shared" ca="1" si="1793"/>
        <v>-</v>
      </c>
      <c r="MY250" s="19" t="str">
        <f t="shared" ca="1" si="1794"/>
        <v>-</v>
      </c>
      <c r="MZ250" s="19" t="str">
        <f t="shared" ca="1" si="1794"/>
        <v>-</v>
      </c>
      <c r="NA250" s="19" t="str">
        <f t="shared" ca="1" si="1794"/>
        <v>-</v>
      </c>
      <c r="NB250" s="19" t="str">
        <f t="shared" ca="1" si="1794"/>
        <v>-</v>
      </c>
      <c r="NC250" s="19">
        <f t="shared" ca="1" si="1794"/>
        <v>36.99</v>
      </c>
      <c r="ND250" s="19">
        <f t="shared" ca="1" si="1794"/>
        <v>36.99</v>
      </c>
      <c r="NE250" s="19" t="str">
        <f t="shared" ca="1" si="1794"/>
        <v>-</v>
      </c>
      <c r="NF250" s="19" t="str">
        <f t="shared" ca="1" si="1794"/>
        <v>-</v>
      </c>
      <c r="NG250" s="19" t="str">
        <f t="shared" ca="1" si="1794"/>
        <v>-</v>
      </c>
      <c r="NH250" s="19" t="str">
        <f t="shared" ca="1" si="1794"/>
        <v>-</v>
      </c>
      <c r="NI250" s="19" t="str">
        <f t="shared" ca="1" si="1794"/>
        <v>-</v>
      </c>
      <c r="NJ250" s="19">
        <f t="shared" ca="1" si="1794"/>
        <v>49.99</v>
      </c>
      <c r="NK250" s="19">
        <f t="shared" ca="1" si="1794"/>
        <v>49.99</v>
      </c>
      <c r="NL250" s="19">
        <f t="shared" ca="1" si="1794"/>
        <v>49.99</v>
      </c>
      <c r="NM250" s="19">
        <f t="shared" ca="1" si="1794"/>
        <v>49.99</v>
      </c>
      <c r="NN250" s="19">
        <f t="shared" ca="1" si="1794"/>
        <v>49.99</v>
      </c>
      <c r="NO250" s="19">
        <f t="shared" ca="1" si="1794"/>
        <v>49.99</v>
      </c>
      <c r="NP250" s="19">
        <f t="shared" ca="1" si="1794"/>
        <v>49.99</v>
      </c>
      <c r="NQ250" s="19">
        <f t="shared" ca="1" si="1794"/>
        <v>49.99</v>
      </c>
      <c r="NR250" s="19">
        <f t="shared" ca="1" si="1794"/>
        <v>412.99</v>
      </c>
      <c r="NS250" s="19">
        <f t="shared" ca="1" si="1794"/>
        <v>412.99</v>
      </c>
      <c r="NT250" s="19" t="str">
        <f t="shared" ca="1" si="1794"/>
        <v>-</v>
      </c>
      <c r="NU250" s="19" t="str">
        <f t="shared" ca="1" si="1794"/>
        <v>-</v>
      </c>
      <c r="NV250" s="19" t="str">
        <f t="shared" ca="1" si="1794"/>
        <v>-</v>
      </c>
      <c r="NW250" s="19" t="str">
        <f t="shared" ca="1" si="1794"/>
        <v>-</v>
      </c>
      <c r="NX250" s="19" t="str">
        <f t="shared" ca="1" si="1794"/>
        <v>-</v>
      </c>
      <c r="NY250" s="19">
        <f t="shared" ca="1" si="1794"/>
        <v>6.8900000000000006</v>
      </c>
      <c r="NZ250" s="19">
        <f t="shared" ca="1" si="1794"/>
        <v>6.8900000000000006</v>
      </c>
      <c r="OA250" s="19">
        <f t="shared" ca="1" si="1794"/>
        <v>6.8900000000000006</v>
      </c>
      <c r="OB250" s="19">
        <f t="shared" ca="1" si="1794"/>
        <v>6.8900000000000006</v>
      </c>
      <c r="OC250" s="19">
        <f t="shared" ca="1" si="1794"/>
        <v>6.8900000000000006</v>
      </c>
      <c r="OD250" s="19">
        <f t="shared" ca="1" si="1794"/>
        <v>6.8900000000000006</v>
      </c>
      <c r="OE250" s="19">
        <f t="shared" ca="1" si="1794"/>
        <v>6.8900000000000006</v>
      </c>
      <c r="OF250" s="19">
        <f t="shared" ca="1" si="1794"/>
        <v>6.8900000000000006</v>
      </c>
      <c r="OG250" s="19">
        <f t="shared" ca="1" si="1794"/>
        <v>346.99</v>
      </c>
      <c r="OH250" s="19">
        <f t="shared" ca="1" si="1794"/>
        <v>346.99</v>
      </c>
      <c r="OI250" s="19" t="str">
        <f t="shared" ca="1" si="1794"/>
        <v>-</v>
      </c>
      <c r="OJ250" s="19" t="str">
        <f t="shared" ca="1" si="1794"/>
        <v>-</v>
      </c>
      <c r="OK250" s="19" t="str">
        <f t="shared" ca="1" si="1794"/>
        <v>-</v>
      </c>
      <c r="OL250" s="19" t="str">
        <f t="shared" ca="1" si="1794"/>
        <v>-</v>
      </c>
      <c r="OM250" s="19" t="str">
        <f t="shared" ca="1" si="1794"/>
        <v>-</v>
      </c>
      <c r="ON250" s="19">
        <f t="shared" ca="1" si="1794"/>
        <v>0</v>
      </c>
      <c r="OO250" s="24">
        <v>0</v>
      </c>
    </row>
    <row r="251" spans="1:405" outlineLevel="1">
      <c r="A251" s="21">
        <f t="shared" si="158"/>
        <v>246</v>
      </c>
      <c r="B251" s="21">
        <f t="shared" ref="B251:B253" si="1801">$A$24</f>
        <v>19</v>
      </c>
      <c r="C251">
        <v>112</v>
      </c>
      <c r="D251" s="144" t="str">
        <f t="shared" ca="1" si="1739"/>
        <v>GSM</v>
      </c>
      <c r="E251" t="b">
        <v>0</v>
      </c>
      <c r="F251" t="b">
        <v>0</v>
      </c>
      <c r="G251" t="b">
        <f t="shared" ref="G251:G269" si="1802">E251</f>
        <v>0</v>
      </c>
      <c r="H251" s="237">
        <f t="shared" ref="H251:Q253" ca="1" si="1803">OFFSET(H251,-1,0)</f>
        <v>2</v>
      </c>
      <c r="I251" s="237">
        <f t="shared" ca="1" si="1803"/>
        <v>1</v>
      </c>
      <c r="J251" s="237" t="str">
        <f t="shared" ca="1" si="1803"/>
        <v/>
      </c>
      <c r="K251" s="237">
        <f t="shared" ca="1" si="1803"/>
        <v>2</v>
      </c>
      <c r="L251" s="237">
        <f t="shared" ca="1" si="1803"/>
        <v>2</v>
      </c>
      <c r="M251" s="237">
        <f t="shared" ca="1" si="1803"/>
        <v>2</v>
      </c>
      <c r="N251" s="237">
        <f t="shared" ca="1" si="1803"/>
        <v>3</v>
      </c>
      <c r="O251" s="237">
        <f t="shared" ca="1" si="1803"/>
        <v>1</v>
      </c>
      <c r="P251" s="237">
        <f t="shared" ca="1" si="1803"/>
        <v>1</v>
      </c>
      <c r="Q251" s="237">
        <f t="shared" ca="1" si="1803"/>
        <v>3</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40"/>
        <v>2</v>
      </c>
      <c r="AH251" s="5">
        <f t="shared" ca="1" si="1740"/>
        <v>0</v>
      </c>
      <c r="AI251" s="5">
        <f t="shared" ca="1" si="1741"/>
        <v>1</v>
      </c>
      <c r="AJ251" s="218"/>
      <c r="AK251" s="218"/>
      <c r="AL251" s="366" t="str">
        <f ca="1">TEXT(LEFT(OFFSET(AL251,-1,0),5)+1,"00000")&amp;MID(OFFSET(AL251,-1,0),6,FIND(" ",OFFSET(AL251,-1,0),7)-5)
&amp; $D251           &amp; " Day"&amp;INDEX(i.DOY,$N251,1)              &amp; IF($IG251=0," FWM","")&amp;IF($IG251=1," MWM","")&amp;IF($IG251=5," Mat","")&amp;IF($IH251=TRUE,"&amp;BBT","    ")
&amp;INDEX(DataMaster!$B$98:$B$104,$Q251,0)    &amp;IF(JL251," SR"&amp;JM251,"")&amp; " WP"&amp;TEXT($LW251*100,"000p")           &amp; " MP"&amp;TEXT($LX251*100,"000p")           &amp; " GP"&amp;TEXT($MG251*100,"000p")
&amp; " (F"&amp;3+COUNTIF($CV251:$CY251,TRUE)&amp;3&amp;"N"&amp;$DM251&amp;$DN251&amp;")"</f>
        <v>00006 DSP_grid_lw GSM Day204 MWM    No export WP100p MP100p GP100p (F33N11)</v>
      </c>
      <c r="AM251" s="9" t="str">
        <f ca="1">IF(COUNTIF(AL$5:AL251,AL251)=1,"-","Dup")</f>
        <v>-</v>
      </c>
      <c r="AN251" s="9"/>
      <c r="AO251" s="12" t="b">
        <v>1</v>
      </c>
      <c r="AP251" s="12" t="b">
        <v>1</v>
      </c>
      <c r="AQ251" s="12" t="b">
        <v>1</v>
      </c>
      <c r="AR251" s="12" t="b">
        <v>1</v>
      </c>
      <c r="AS251" s="12" t="b">
        <v>1</v>
      </c>
      <c r="AT251" s="12" t="b">
        <v>1</v>
      </c>
      <c r="AU251" s="12" t="b">
        <v>1</v>
      </c>
      <c r="AV251" s="12" t="b">
        <v>1</v>
      </c>
      <c r="AW251" s="9"/>
      <c r="AX251" s="5" t="b">
        <f t="shared" ca="1" si="1742"/>
        <v>0</v>
      </c>
      <c r="AY251" s="5" t="str">
        <f t="shared" ca="1" si="1742"/>
        <v>-</v>
      </c>
      <c r="AZ251" s="5" t="b">
        <f t="shared" ca="1" si="1742"/>
        <v>0</v>
      </c>
      <c r="BA251" s="5" t="b">
        <f t="shared" ca="1" si="1742"/>
        <v>1</v>
      </c>
      <c r="BB251" s="5" t="b">
        <f t="shared" ca="1" si="1742"/>
        <v>1</v>
      </c>
      <c r="BC251" s="144">
        <f t="shared" ca="1" si="1742"/>
        <v>0</v>
      </c>
      <c r="BD251" s="19" t="b">
        <f t="shared" ca="1" si="1743"/>
        <v>1</v>
      </c>
      <c r="BE251" s="9"/>
      <c r="BF251" s="5" t="str">
        <f t="shared" ca="1" si="1744"/>
        <v>-</v>
      </c>
      <c r="BG251" s="19" t="str">
        <f t="shared" ca="1" si="1745"/>
        <v>-</v>
      </c>
      <c r="BH251" s="19" t="str">
        <f t="shared" ca="1" si="1745"/>
        <v>-</v>
      </c>
      <c r="BI251" s="19" t="str">
        <f t="shared" ca="1" si="1745"/>
        <v>-</v>
      </c>
      <c r="BJ251" s="5" t="str">
        <f t="shared" ca="1" si="1746"/>
        <v>-</v>
      </c>
      <c r="BK251" s="19" t="str">
        <f t="shared" ca="1" si="1747"/>
        <v>-</v>
      </c>
      <c r="BL251" s="5" t="str">
        <f t="shared" ca="1" si="1748"/>
        <v>-</v>
      </c>
      <c r="BM251" s="19" t="str">
        <f t="shared" ca="1" si="1749"/>
        <v>-</v>
      </c>
      <c r="BN251" s="19" t="str">
        <f t="shared" ca="1" si="1749"/>
        <v>-</v>
      </c>
      <c r="BO251" s="19" t="str">
        <f t="shared" ca="1" si="1749"/>
        <v>-</v>
      </c>
      <c r="BP251" s="5" t="str">
        <f t="shared" ca="1" si="1750"/>
        <v>-</v>
      </c>
      <c r="BQ251" s="9"/>
      <c r="BR251" s="5" t="b">
        <f t="shared" ca="1" si="1751"/>
        <v>0</v>
      </c>
      <c r="BS251" s="5" t="str">
        <f t="shared" ca="1" si="1752"/>
        <v>-</v>
      </c>
      <c r="BT251" s="5" t="str">
        <f t="shared" ca="1" si="1753"/>
        <v>-</v>
      </c>
      <c r="BU251" s="5" t="str">
        <f t="shared" ca="1" si="1753"/>
        <v>-</v>
      </c>
      <c r="BV251" s="5" t="str">
        <f t="shared" ca="1" si="1753"/>
        <v>-</v>
      </c>
      <c r="BW251" s="5" t="str">
        <f t="shared" ca="1" si="1753"/>
        <v>-</v>
      </c>
      <c r="BX251" s="5" t="str">
        <f t="shared" ca="1" si="1753"/>
        <v>-</v>
      </c>
      <c r="BY251" s="5" t="str">
        <f t="shared" ca="1" si="1753"/>
        <v>-</v>
      </c>
      <c r="BZ251" s="5" t="str">
        <f t="shared" ca="1" si="1753"/>
        <v>-</v>
      </c>
      <c r="CA251" s="5" t="str">
        <f t="shared" ca="1" si="1753"/>
        <v>-</v>
      </c>
      <c r="CB251" s="9"/>
      <c r="CC251" s="237" t="b">
        <f t="shared" ref="CC251:CE253" ca="1" si="1804">OFFSET(CC251,-1,0)</f>
        <v>1</v>
      </c>
      <c r="CD251" s="237" t="b">
        <f t="shared" ca="1" si="1804"/>
        <v>1</v>
      </c>
      <c r="CE251" s="237" t="b">
        <f t="shared" ca="1" si="1804"/>
        <v>1</v>
      </c>
      <c r="CF251" s="12">
        <f t="shared" ca="1" si="1800"/>
        <v>2233105</v>
      </c>
      <c r="CG251" s="144" t="b">
        <f t="shared" ref="CG251:CG253" ca="1" si="1805">NOT(CE251)</f>
        <v>0</v>
      </c>
      <c r="CH251" s="12" t="s">
        <v>34</v>
      </c>
      <c r="CI251" s="19" t="str">
        <f t="shared" ca="1" si="1755"/>
        <v>-</v>
      </c>
      <c r="CJ251" s="19" t="str">
        <f t="shared" ca="1" si="1755"/>
        <v>-</v>
      </c>
      <c r="CK251" s="19" t="str">
        <f t="shared" ca="1" si="1755"/>
        <v>-</v>
      </c>
      <c r="CL251" s="19">
        <f t="shared" ca="1" si="1755"/>
        <v>1</v>
      </c>
      <c r="CM251" s="19">
        <f t="shared" ca="1" si="1755"/>
        <v>1</v>
      </c>
      <c r="CN251" s="9"/>
      <c r="CO251" s="444">
        <f t="shared" ca="1" si="1756"/>
        <v>652</v>
      </c>
      <c r="CP251" s="444">
        <f t="shared" ca="1" si="1756"/>
        <v>686</v>
      </c>
      <c r="CQ251" s="444">
        <f t="shared" ca="1" si="1756"/>
        <v>721</v>
      </c>
      <c r="CR251" s="152">
        <f t="shared" ca="1" si="1757"/>
        <v>378</v>
      </c>
      <c r="CS251" s="152">
        <f t="shared" ca="1" si="1757"/>
        <v>413</v>
      </c>
      <c r="CT251" s="152">
        <f t="shared" ca="1" si="1757"/>
        <v>448</v>
      </c>
      <c r="CU251" s="19" t="str">
        <f t="shared" ca="1" si="1758"/>
        <v>-</v>
      </c>
      <c r="CV251" s="19" t="str">
        <f t="shared" ca="1" si="1758"/>
        <v>-</v>
      </c>
      <c r="CW251" s="19" t="str">
        <f t="shared" ca="1" si="1758"/>
        <v>-</v>
      </c>
      <c r="CX251" s="19" t="str">
        <f t="shared" ca="1" si="1758"/>
        <v>-</v>
      </c>
      <c r="CY251" s="19" t="str">
        <f t="shared" ca="1" si="1758"/>
        <v>-</v>
      </c>
      <c r="CZ251" s="19" t="b">
        <f t="shared" ca="1" si="1758"/>
        <v>1</v>
      </c>
      <c r="DA251" s="19">
        <f t="shared" ca="1" si="1758"/>
        <v>0</v>
      </c>
      <c r="DB251" s="19">
        <f t="shared" ca="1" si="1758"/>
        <v>0</v>
      </c>
      <c r="DC251" s="19">
        <f t="shared" ca="1" si="1758"/>
        <v>0</v>
      </c>
      <c r="DD251" s="19">
        <f t="shared" ca="1" si="1758"/>
        <v>0</v>
      </c>
      <c r="DE251" s="19">
        <f t="shared" ca="1" si="1758"/>
        <v>0</v>
      </c>
      <c r="DF251" s="19">
        <f t="shared" ca="1" si="1758"/>
        <v>0</v>
      </c>
      <c r="DG251" s="19">
        <f t="shared" ca="1" si="1758"/>
        <v>0</v>
      </c>
      <c r="DH251" s="19">
        <f t="shared" ca="1" si="1758"/>
        <v>0</v>
      </c>
      <c r="DI251" s="19">
        <f t="shared" ca="1" si="1758"/>
        <v>0</v>
      </c>
      <c r="DJ251" s="19">
        <f t="shared" ca="1" si="1758"/>
        <v>0</v>
      </c>
      <c r="DK251" s="19">
        <f t="shared" ca="1" si="1759"/>
        <v>0</v>
      </c>
      <c r="DL251" s="19">
        <f t="shared" ca="1" si="1759"/>
        <v>0</v>
      </c>
      <c r="DM251" s="19">
        <f t="shared" ca="1" si="1759"/>
        <v>1</v>
      </c>
      <c r="DN251" s="19">
        <f t="shared" ca="1" si="1759"/>
        <v>1</v>
      </c>
      <c r="DO251" s="19">
        <f t="shared" ca="1" si="1759"/>
        <v>0</v>
      </c>
      <c r="DP251" s="19" t="str">
        <f t="shared" ca="1" si="1759"/>
        <v>-</v>
      </c>
      <c r="DQ251" s="19" t="str">
        <f t="shared" ca="1" si="1759"/>
        <v>-</v>
      </c>
      <c r="DR251" s="19" t="str">
        <f t="shared" ca="1" si="1759"/>
        <v>-</v>
      </c>
      <c r="DS251" s="19" t="str">
        <f t="shared" ca="1" si="1759"/>
        <v>-</v>
      </c>
      <c r="DT251" s="19" t="str">
        <f t="shared" ca="1" si="1759"/>
        <v>-</v>
      </c>
      <c r="DU251" s="19">
        <f t="shared" ca="1" si="1759"/>
        <v>0</v>
      </c>
      <c r="DV251" s="19" t="str">
        <f t="shared" ca="1" si="1759"/>
        <v>-</v>
      </c>
      <c r="DW251" s="19" t="str">
        <f t="shared" ca="1" si="1759"/>
        <v>-</v>
      </c>
      <c r="DX251" s="19" t="str">
        <f t="shared" ca="1" si="1759"/>
        <v>-</v>
      </c>
      <c r="DY251" s="19" t="str">
        <f t="shared" ca="1" si="1759"/>
        <v>-</v>
      </c>
      <c r="DZ251" s="19" t="str">
        <f t="shared" ca="1" si="1759"/>
        <v>-</v>
      </c>
      <c r="EA251" s="19" t="str">
        <f t="shared" ca="1" si="1759"/>
        <v>-</v>
      </c>
      <c r="EB251" s="19" t="str">
        <f t="shared" ca="1" si="1759"/>
        <v>-</v>
      </c>
      <c r="EC251" s="19" t="str">
        <f t="shared" ca="1" si="1759"/>
        <v>-</v>
      </c>
      <c r="ED251" s="19">
        <f t="shared" ca="1" si="1759"/>
        <v>0</v>
      </c>
      <c r="EE251" s="444">
        <f t="shared" ca="1" si="1760"/>
        <v>0</v>
      </c>
      <c r="EF251" s="444">
        <f t="shared" ca="1" si="1760"/>
        <v>0</v>
      </c>
      <c r="EG251" s="124">
        <f t="shared" ca="1" si="1761"/>
        <v>0</v>
      </c>
      <c r="EH251" s="124">
        <f t="shared" ca="1" si="1761"/>
        <v>0</v>
      </c>
      <c r="EI251" s="124">
        <f t="shared" ca="1" si="1761"/>
        <v>0</v>
      </c>
      <c r="EJ251" s="124">
        <f t="shared" ca="1" si="1761"/>
        <v>0</v>
      </c>
      <c r="EK251" s="124">
        <f t="shared" ca="1" si="1761"/>
        <v>0</v>
      </c>
      <c r="EL251" s="124">
        <f t="shared" ca="1" si="1761"/>
        <v>0</v>
      </c>
      <c r="EM251" s="124">
        <f t="shared" ca="1" si="1761"/>
        <v>0</v>
      </c>
      <c r="EN251" s="124">
        <f t="shared" ca="1" si="1761"/>
        <v>0</v>
      </c>
      <c r="EO251" s="124">
        <f t="shared" ca="1" si="1761"/>
        <v>0</v>
      </c>
      <c r="EP251" s="124">
        <f t="shared" ca="1" si="1761"/>
        <v>0</v>
      </c>
      <c r="EQ251" s="124">
        <f t="shared" ca="1" si="1761"/>
        <v>0</v>
      </c>
      <c r="ER251" s="124">
        <f t="shared" ca="1" si="1761"/>
        <v>0</v>
      </c>
      <c r="ES251" s="124">
        <f t="shared" ca="1" si="1761"/>
        <v>0</v>
      </c>
      <c r="ET251" s="124">
        <f t="shared" ca="1" si="1761"/>
        <v>0</v>
      </c>
      <c r="EU251" s="124">
        <f t="shared" ca="1" si="1761"/>
        <v>0</v>
      </c>
      <c r="EV251" s="124">
        <f t="shared" ca="1" si="1761"/>
        <v>0</v>
      </c>
      <c r="EW251" s="124">
        <f t="shared" ca="1" si="1762"/>
        <v>0</v>
      </c>
      <c r="EX251" s="124">
        <f t="shared" ca="1" si="1762"/>
        <v>0</v>
      </c>
      <c r="EY251" s="554">
        <f t="shared" ca="1" si="1763"/>
        <v>0</v>
      </c>
      <c r="EZ251" s="554">
        <f t="shared" ca="1" si="1763"/>
        <v>0</v>
      </c>
      <c r="FA251" s="554">
        <f t="shared" ca="1" si="1763"/>
        <v>0</v>
      </c>
      <c r="FB251" s="125">
        <f t="shared" ca="1" si="1763"/>
        <v>0</v>
      </c>
      <c r="FC251" s="125">
        <f t="shared" ca="1" si="1763"/>
        <v>0</v>
      </c>
      <c r="FD251" s="125">
        <f t="shared" ca="1" si="1763"/>
        <v>0</v>
      </c>
      <c r="FE251" s="125">
        <f t="shared" ca="1" si="1763"/>
        <v>0</v>
      </c>
      <c r="FF251" s="125">
        <f t="shared" ca="1" si="1763"/>
        <v>0</v>
      </c>
      <c r="FG251" s="125">
        <f t="shared" ca="1" si="1763"/>
        <v>0</v>
      </c>
      <c r="FH251" s="125">
        <f t="shared" ca="1" si="1763"/>
        <v>0</v>
      </c>
      <c r="FI251" s="125">
        <f t="shared" ca="1" si="1763"/>
        <v>0</v>
      </c>
      <c r="FJ251" s="125">
        <f t="shared" ca="1" si="1763"/>
        <v>0</v>
      </c>
      <c r="FK251" s="125">
        <f t="shared" ca="1" si="1763"/>
        <v>0</v>
      </c>
      <c r="FL251" s="125">
        <f t="shared" ca="1" si="1763"/>
        <v>0</v>
      </c>
      <c r="FM251" s="125">
        <f t="shared" ca="1" si="1763"/>
        <v>0</v>
      </c>
      <c r="FN251" s="125">
        <f t="shared" ca="1" si="1763"/>
        <v>0</v>
      </c>
      <c r="FO251" s="124">
        <f t="shared" ca="1" si="1764"/>
        <v>0</v>
      </c>
      <c r="FP251" s="124">
        <f t="shared" ca="1" si="1764"/>
        <v>0</v>
      </c>
      <c r="FQ251" s="124">
        <f t="shared" ca="1" si="1764"/>
        <v>0</v>
      </c>
      <c r="FR251" s="124">
        <f t="shared" ca="1" si="1764"/>
        <v>0</v>
      </c>
      <c r="FS251" s="124">
        <f t="shared" ca="1" si="1764"/>
        <v>0</v>
      </c>
      <c r="FT251" s="124">
        <f t="shared" ca="1" si="1764"/>
        <v>0</v>
      </c>
      <c r="FU251" s="124">
        <f t="shared" ca="1" si="1764"/>
        <v>0</v>
      </c>
      <c r="FV251" s="124">
        <f t="shared" ca="1" si="1764"/>
        <v>0</v>
      </c>
      <c r="FW251" s="124">
        <f t="shared" ca="1" si="1764"/>
        <v>0</v>
      </c>
      <c r="FX251" s="124">
        <f t="shared" ca="1" si="1764"/>
        <v>0</v>
      </c>
      <c r="FY251" s="124">
        <f t="shared" ca="1" si="1764"/>
        <v>0</v>
      </c>
      <c r="FZ251" s="124">
        <f t="shared" ca="1" si="1764"/>
        <v>0</v>
      </c>
      <c r="GA251" s="124">
        <f t="shared" ca="1" si="1764"/>
        <v>0</v>
      </c>
      <c r="GB251" s="124">
        <f t="shared" ca="1" si="1764"/>
        <v>0</v>
      </c>
      <c r="GC251" s="124">
        <f t="shared" ca="1" si="1764"/>
        <v>0</v>
      </c>
      <c r="GD251" s="124">
        <f t="shared" ca="1" si="1764"/>
        <v>0</v>
      </c>
      <c r="GE251" s="124">
        <f t="shared" ca="1" si="1765"/>
        <v>0</v>
      </c>
      <c r="GF251" s="124">
        <f t="shared" ca="1" si="1765"/>
        <v>0</v>
      </c>
      <c r="GG251" s="554">
        <f t="shared" ca="1" si="1766"/>
        <v>0</v>
      </c>
      <c r="GH251" s="554">
        <f t="shared" ca="1" si="1766"/>
        <v>0</v>
      </c>
      <c r="GI251" s="554">
        <f t="shared" ca="1" si="1766"/>
        <v>0</v>
      </c>
      <c r="GJ251" s="125">
        <f t="shared" ca="1" si="1767"/>
        <v>0</v>
      </c>
      <c r="GK251" s="125">
        <f t="shared" ca="1" si="1767"/>
        <v>0</v>
      </c>
      <c r="GL251" s="125">
        <f t="shared" ca="1" si="1767"/>
        <v>0</v>
      </c>
      <c r="GM251" s="125">
        <f t="shared" ca="1" si="1767"/>
        <v>0</v>
      </c>
      <c r="GN251" s="125">
        <f t="shared" ca="1" si="1767"/>
        <v>0</v>
      </c>
      <c r="GO251" s="125">
        <f t="shared" ca="1" si="1767"/>
        <v>0</v>
      </c>
      <c r="GP251" s="125">
        <f t="shared" ca="1" si="1767"/>
        <v>0</v>
      </c>
      <c r="GQ251" s="125">
        <f t="shared" ca="1" si="1767"/>
        <v>0</v>
      </c>
      <c r="GR251" s="125">
        <f t="shared" ca="1" si="1767"/>
        <v>0</v>
      </c>
      <c r="GS251" s="125">
        <f t="shared" ca="1" si="1767"/>
        <v>0</v>
      </c>
      <c r="GT251" s="125">
        <f t="shared" ca="1" si="1767"/>
        <v>0</v>
      </c>
      <c r="GU251" s="125">
        <f t="shared" ca="1" si="1767"/>
        <v>0</v>
      </c>
      <c r="GV251" s="125">
        <f t="shared" ca="1" si="1767"/>
        <v>0</v>
      </c>
      <c r="GW251" s="124">
        <f t="shared" ca="1" si="1768"/>
        <v>0</v>
      </c>
      <c r="GX251" s="124">
        <f t="shared" ca="1" si="1768"/>
        <v>0</v>
      </c>
      <c r="GY251" s="124">
        <f t="shared" ca="1" si="1768"/>
        <v>0</v>
      </c>
      <c r="GZ251" s="124">
        <f t="shared" ca="1" si="1768"/>
        <v>0</v>
      </c>
      <c r="HA251" s="124">
        <f t="shared" ca="1" si="1768"/>
        <v>0</v>
      </c>
      <c r="HB251" s="124">
        <f t="shared" ca="1" si="1768"/>
        <v>0</v>
      </c>
      <c r="HC251" s="124">
        <f t="shared" ca="1" si="1768"/>
        <v>0</v>
      </c>
      <c r="HD251" s="124">
        <f t="shared" ca="1" si="1768"/>
        <v>0</v>
      </c>
      <c r="HE251" s="124">
        <f t="shared" ca="1" si="1768"/>
        <v>0</v>
      </c>
      <c r="HF251" s="124">
        <f t="shared" ca="1" si="1768"/>
        <v>0</v>
      </c>
      <c r="HG251" s="124">
        <f t="shared" ca="1" si="1768"/>
        <v>0</v>
      </c>
      <c r="HH251" s="124">
        <f t="shared" ca="1" si="1768"/>
        <v>0</v>
      </c>
      <c r="HI251" s="124">
        <f t="shared" ca="1" si="1768"/>
        <v>0</v>
      </c>
      <c r="HJ251" s="124">
        <f t="shared" ca="1" si="1768"/>
        <v>0</v>
      </c>
      <c r="HK251" s="124">
        <f t="shared" ca="1" si="1768"/>
        <v>0</v>
      </c>
      <c r="HL251" s="124">
        <f t="shared" ca="1" si="1768"/>
        <v>0</v>
      </c>
      <c r="HM251" s="124">
        <f t="shared" ca="1" si="1769"/>
        <v>0</v>
      </c>
      <c r="HN251" s="124">
        <f t="shared" ca="1" si="1769"/>
        <v>0</v>
      </c>
      <c r="HO251" s="554">
        <f t="shared" ca="1" si="1770"/>
        <v>0</v>
      </c>
      <c r="HP251" s="554">
        <f t="shared" ca="1" si="1770"/>
        <v>0</v>
      </c>
      <c r="HQ251" s="554">
        <f t="shared" ca="1" si="1770"/>
        <v>0</v>
      </c>
      <c r="HR251" s="125">
        <f t="shared" ca="1" si="1771"/>
        <v>0</v>
      </c>
      <c r="HS251" s="125">
        <f t="shared" ca="1" si="1771"/>
        <v>0</v>
      </c>
      <c r="HT251" s="125">
        <f t="shared" ca="1" si="1771"/>
        <v>0</v>
      </c>
      <c r="HU251" s="125">
        <f t="shared" ca="1" si="1771"/>
        <v>0</v>
      </c>
      <c r="HV251" s="125">
        <f t="shared" ca="1" si="1771"/>
        <v>0</v>
      </c>
      <c r="HW251" s="125">
        <f t="shared" ca="1" si="1771"/>
        <v>0</v>
      </c>
      <c r="HX251" s="125">
        <f t="shared" ca="1" si="1771"/>
        <v>0</v>
      </c>
      <c r="HY251" s="125">
        <f t="shared" ca="1" si="1771"/>
        <v>0</v>
      </c>
      <c r="HZ251" s="125">
        <f t="shared" ca="1" si="1771"/>
        <v>0</v>
      </c>
      <c r="IA251" s="125">
        <f t="shared" ca="1" si="1771"/>
        <v>0</v>
      </c>
      <c r="IB251" s="125">
        <f t="shared" ca="1" si="1771"/>
        <v>0</v>
      </c>
      <c r="IC251" s="125">
        <f t="shared" ca="1" si="1771"/>
        <v>0</v>
      </c>
      <c r="ID251" s="125">
        <f t="shared" ca="1" si="1771"/>
        <v>0</v>
      </c>
      <c r="IE251" s="5">
        <f t="shared" ca="1" si="1772"/>
        <v>67</v>
      </c>
      <c r="IF251" s="9"/>
      <c r="IG251" s="5">
        <f t="shared" ca="1" si="1773"/>
        <v>1</v>
      </c>
      <c r="IH251" s="5" t="b">
        <f t="shared" ca="1" si="1773"/>
        <v>0</v>
      </c>
      <c r="II251" s="19">
        <f t="shared" ca="1" si="1774"/>
        <v>0</v>
      </c>
      <c r="IJ251" s="5">
        <f t="shared" ca="1" si="1773"/>
        <v>55</v>
      </c>
      <c r="IK251" s="5" cm="1">
        <f t="array" ref="IK251">INDEX(i.pi_yatf,$X251+1,IK$7)</f>
        <v>1</v>
      </c>
      <c r="IL251" s="19">
        <f t="shared" ca="1" si="1775"/>
        <v>0</v>
      </c>
      <c r="IM251" s="19">
        <f t="shared" ca="1" si="1775"/>
        <v>0</v>
      </c>
      <c r="IN251" s="19">
        <f t="shared" ca="1" si="1775"/>
        <v>0</v>
      </c>
      <c r="IO251" s="19">
        <f t="shared" ca="1" si="1775"/>
        <v>0</v>
      </c>
      <c r="IP251" s="19">
        <f t="shared" ca="1" si="1775"/>
        <v>0</v>
      </c>
      <c r="IQ251" s="19">
        <f t="shared" ca="1" si="1775"/>
        <v>0</v>
      </c>
      <c r="IR251" s="19">
        <f t="shared" ca="1" si="1775"/>
        <v>0</v>
      </c>
      <c r="IS251" s="19">
        <f t="shared" ca="1" si="1775"/>
        <v>0</v>
      </c>
      <c r="IT251" s="19">
        <f t="shared" ca="1" si="1775"/>
        <v>0</v>
      </c>
      <c r="IU251" s="19">
        <f t="shared" ca="1" si="1775"/>
        <v>0</v>
      </c>
      <c r="IV251" s="19">
        <f t="shared" ca="1" si="1775"/>
        <v>0</v>
      </c>
      <c r="IW251" s="19">
        <f t="shared" ca="1" si="1775"/>
        <v>0</v>
      </c>
      <c r="IX251" s="19">
        <f t="shared" ca="1" si="1775"/>
        <v>0</v>
      </c>
      <c r="IY251" s="19">
        <f t="shared" ca="1" si="1775"/>
        <v>0</v>
      </c>
      <c r="IZ251" s="19">
        <f t="shared" ca="1" si="1775"/>
        <v>0</v>
      </c>
      <c r="JA251" s="19">
        <f t="shared" ca="1" si="1775"/>
        <v>0</v>
      </c>
      <c r="JB251" s="19">
        <f t="shared" ca="1" si="1775"/>
        <v>0</v>
      </c>
      <c r="JC251" s="19">
        <f t="shared" ca="1" si="1775"/>
        <v>0</v>
      </c>
      <c r="JD251" s="19">
        <f t="shared" ca="1" si="1775"/>
        <v>0</v>
      </c>
      <c r="JE251" s="19">
        <f t="shared" ca="1" si="1775"/>
        <v>0</v>
      </c>
      <c r="JF251" s="19">
        <f t="shared" ca="1" si="1775"/>
        <v>0</v>
      </c>
      <c r="JG251" s="19">
        <f t="shared" ca="1" si="1775"/>
        <v>1</v>
      </c>
      <c r="JH251" s="19">
        <f t="shared" ca="1" si="1775"/>
        <v>0</v>
      </c>
      <c r="JI251" s="19">
        <f t="shared" ca="1" si="1775"/>
        <v>1</v>
      </c>
      <c r="JJ251" s="9"/>
      <c r="JK251" s="5" t="b">
        <f t="shared" ca="1" si="1776"/>
        <v>0</v>
      </c>
      <c r="JL251" s="477" t="b">
        <v>0</v>
      </c>
      <c r="JM251" s="477">
        <v>12</v>
      </c>
      <c r="JN251" s="5" t="b">
        <f t="shared" ca="1" si="1777"/>
        <v>0</v>
      </c>
      <c r="JO251" s="5" t="b">
        <f t="shared" ca="1" si="1777"/>
        <v>0</v>
      </c>
      <c r="JP251" s="5" t="b">
        <f t="shared" ca="1" si="1777"/>
        <v>1</v>
      </c>
      <c r="JQ251" s="144">
        <f t="shared" ca="1" si="1778"/>
        <v>1</v>
      </c>
      <c r="JR251" s="144">
        <f t="shared" ca="1" si="1778"/>
        <v>1</v>
      </c>
      <c r="JS251" s="5" t="b">
        <f t="shared" ca="1" si="1779"/>
        <v>0</v>
      </c>
      <c r="JT251" s="5" t="b">
        <f t="shared" ca="1" si="1779"/>
        <v>1</v>
      </c>
      <c r="JU251" s="5" t="b">
        <f t="shared" ca="1" si="1779"/>
        <v>1</v>
      </c>
      <c r="JV251" s="5" t="b">
        <f t="shared" ca="1" si="1779"/>
        <v>0</v>
      </c>
      <c r="JW251" s="5">
        <f t="shared" ca="1" si="1780"/>
        <v>1</v>
      </c>
      <c r="JX251" s="5">
        <f t="shared" ca="1" si="1780"/>
        <v>0</v>
      </c>
      <c r="JY251" s="5" t="b">
        <f t="shared" ca="1" si="1781"/>
        <v>0</v>
      </c>
      <c r="JZ251" s="5" t="str" cm="1">
        <f t="array" aca="1" ref="JZ251" ca="1">IF(OR(KA251:KH251&lt;&gt;"-"),TRUE,"-")</f>
        <v>-</v>
      </c>
      <c r="KA251" s="19" t="str">
        <f t="shared" ca="1" si="1782"/>
        <v>-</v>
      </c>
      <c r="KB251" s="19" t="str">
        <f t="shared" ca="1" si="1782"/>
        <v>-</v>
      </c>
      <c r="KC251" s="19" t="str">
        <f t="shared" ca="1" si="1782"/>
        <v>-</v>
      </c>
      <c r="KD251" s="19" t="str">
        <f t="shared" ca="1" si="1782"/>
        <v>-</v>
      </c>
      <c r="KE251" s="19" t="str">
        <f t="shared" ca="1" si="1782"/>
        <v>-</v>
      </c>
      <c r="KF251" s="19" t="str">
        <f t="shared" ca="1" si="1782"/>
        <v>-</v>
      </c>
      <c r="KG251" s="19" t="str">
        <f t="shared" ca="1" si="1782"/>
        <v>-</v>
      </c>
      <c r="KH251" s="19" t="str">
        <f t="shared" ca="1" si="1782"/>
        <v>-</v>
      </c>
      <c r="KI251" s="5" t="b">
        <f t="array" aca="1" ref="KI251" ca="1">IF(OR(KJ251:KP251&lt;&gt;"-"),TRUE,"-")</f>
        <v>1</v>
      </c>
      <c r="KJ251" s="19">
        <f t="shared" ca="1" si="1783"/>
        <v>0</v>
      </c>
      <c r="KK251" s="19" t="str">
        <f t="shared" ca="1" si="1783"/>
        <v>-</v>
      </c>
      <c r="KL251" s="19">
        <f t="shared" ca="1" si="1783"/>
        <v>999999</v>
      </c>
      <c r="KM251" s="19">
        <f t="shared" ca="1" si="1783"/>
        <v>999999</v>
      </c>
      <c r="KN251" s="19">
        <f t="shared" ca="1" si="1783"/>
        <v>999999</v>
      </c>
      <c r="KO251" s="19">
        <f t="shared" ca="1" si="1783"/>
        <v>999999</v>
      </c>
      <c r="KP251" s="19">
        <f t="shared" ca="1" si="1783"/>
        <v>999999</v>
      </c>
      <c r="KQ251" s="19" t="str">
        <f t="shared" ca="1" si="1783"/>
        <v>-</v>
      </c>
      <c r="KR251" s="19" t="str">
        <f t="shared" ca="1" si="1783"/>
        <v>-</v>
      </c>
      <c r="KS251" s="19" t="str">
        <f t="shared" ca="1" si="1783"/>
        <v>-</v>
      </c>
      <c r="KT251" s="19" t="b">
        <f t="shared" ca="1" si="1784"/>
        <v>1</v>
      </c>
      <c r="KU251" s="19">
        <f t="shared" ca="1" si="1784"/>
        <v>0</v>
      </c>
      <c r="KV251" s="5" t="str">
        <f t="shared" ca="1" si="1785"/>
        <v>-</v>
      </c>
      <c r="KW251" s="5" t="str">
        <f t="shared" ca="1" si="1785"/>
        <v>-</v>
      </c>
      <c r="KX251" s="5" t="str">
        <f t="shared" ca="1" si="1785"/>
        <v>-</v>
      </c>
      <c r="KY251" s="5" t="str">
        <f t="shared" ca="1" si="1785"/>
        <v>-</v>
      </c>
      <c r="KZ251" s="19" t="str">
        <f t="shared" ca="1" si="1786"/>
        <v>-</v>
      </c>
      <c r="LA251" s="19" t="str">
        <f t="shared" ca="1" si="1786"/>
        <v>-</v>
      </c>
      <c r="LB251" s="19" t="str">
        <f t="shared" ca="1" si="1786"/>
        <v>-</v>
      </c>
      <c r="LC251" s="19" t="str">
        <f t="shared" ca="1" si="1786"/>
        <v>-</v>
      </c>
      <c r="LD251" s="19" t="str">
        <f t="shared" ca="1" si="1786"/>
        <v>-</v>
      </c>
      <c r="LE251" s="19" t="str">
        <f t="shared" ca="1" si="1786"/>
        <v>-</v>
      </c>
      <c r="LF251" s="19" t="str">
        <f t="shared" ca="1" si="1786"/>
        <v>-</v>
      </c>
      <c r="LG251" s="5" t="str">
        <f t="shared" ca="1" si="1787"/>
        <v>-</v>
      </c>
      <c r="LH251" s="5">
        <f t="shared" ca="1" si="1787"/>
        <v>500</v>
      </c>
      <c r="LI251" s="5">
        <f t="shared" ca="1" si="1787"/>
        <v>500</v>
      </c>
      <c r="LJ251" s="5" t="str">
        <f t="shared" ca="1" si="1787"/>
        <v>-</v>
      </c>
      <c r="LK251" s="5" t="str" cm="1">
        <f t="array" aca="1" ref="LK251" ca="1">INDEX(i.meatgrid,$Q251,LK$7)</f>
        <v>-</v>
      </c>
      <c r="LL251" s="5" t="str">
        <f t="shared" ca="1" si="1787"/>
        <v>-</v>
      </c>
      <c r="LM251" s="5">
        <f t="shared" ca="1" si="1788"/>
        <v>1</v>
      </c>
      <c r="LN251" s="9"/>
      <c r="LO251" s="19">
        <f t="shared" ca="1" si="1786"/>
        <v>70</v>
      </c>
      <c r="LP251" s="19">
        <f t="shared" ca="1" si="1789"/>
        <v>50</v>
      </c>
      <c r="LQ251" s="19">
        <f t="shared" ca="1" si="1789"/>
        <v>80</v>
      </c>
      <c r="LR251" s="19">
        <f t="shared" ca="1" si="1789"/>
        <v>50</v>
      </c>
      <c r="LS251" s="5" t="b" cm="1">
        <f t="array" aca="1" ref="LS251" ca="1">INDEX(i.meatgrid,$Q251,LS$7)</f>
        <v>1</v>
      </c>
      <c r="LT251" s="5" t="b" cm="1">
        <f t="array" aca="1" ref="LT251" ca="1">INDEX(i.meatgrid,$Q251,LT$7)</f>
        <v>0</v>
      </c>
      <c r="LU251" s="5" t="str" cm="1">
        <f t="array" aca="1" ref="LU251" ca="1">INDEX(i.meatgrid,$Q251,LU$7)</f>
        <v>-</v>
      </c>
      <c r="LV251" s="5" t="str" cm="1">
        <f t="array" aca="1" ref="LV251" ca="1">INDEX(i.meatgrid,$Q251,LV$7)</f>
        <v>-</v>
      </c>
      <c r="LW251" s="5">
        <f t="shared" si="1790"/>
        <v>1</v>
      </c>
      <c r="LX251" s="5">
        <f t="shared" si="1791"/>
        <v>1</v>
      </c>
      <c r="LY251" s="5" cm="1">
        <f t="array" aca="1" ref="LY251" ca="1">INDEX(i.meatgrid,$Q251,LY$7)</f>
        <v>1</v>
      </c>
      <c r="LZ251" s="5" cm="1">
        <f t="array" aca="1" ref="LZ251" ca="1">INDEX(i.meatgrid,$Q251,LZ$7)</f>
        <v>1</v>
      </c>
      <c r="MA251" s="5" cm="1">
        <f t="array" aca="1" ref="MA251" ca="1">INDEX(i.meatgrid,$Q251,MA$7)</f>
        <v>1</v>
      </c>
      <c r="MB251" s="5" cm="1">
        <f t="array" aca="1" ref="MB251" ca="1">INDEX(i.meatgrid,$Q251,MB$7)</f>
        <v>0</v>
      </c>
      <c r="MC251" s="5" cm="1">
        <f t="array" aca="1" ref="MC251" ca="1">INDEX(i.meatgrid,$Q251,MC$7)</f>
        <v>0</v>
      </c>
      <c r="MD251" s="5" cm="1">
        <f t="array" aca="1" ref="MD251" ca="1">INDEX(i.meatgrid,$Q251,MD$7)</f>
        <v>1</v>
      </c>
      <c r="ME251" s="5" cm="1">
        <f t="array" aca="1" ref="ME251" ca="1">INDEX(i.meatgrid,$Q251,ME$7)</f>
        <v>1</v>
      </c>
      <c r="MF251" s="5" cm="1">
        <f t="array" aca="1" ref="MF251" ca="1">INDEX(i.meatgrid,$Q251,MF$7)</f>
        <v>1</v>
      </c>
      <c r="MG251" s="5">
        <f t="shared" si="1792"/>
        <v>1</v>
      </c>
      <c r="MH251" s="9"/>
      <c r="MI251" s="19" t="b">
        <f t="shared" ca="1" si="1793"/>
        <v>0</v>
      </c>
      <c r="MJ251" s="19" t="b">
        <f t="shared" ca="1" si="1793"/>
        <v>0</v>
      </c>
      <c r="MK251" s="19">
        <f t="shared" ca="1" si="1793"/>
        <v>1</v>
      </c>
      <c r="ML251" s="19">
        <f t="shared" ca="1" si="1793"/>
        <v>0.75</v>
      </c>
      <c r="MM251" s="19">
        <f t="shared" ca="1" si="1793"/>
        <v>0.75</v>
      </c>
      <c r="MN251" s="19">
        <f t="shared" ca="1" si="1793"/>
        <v>0.8</v>
      </c>
      <c r="MO251" s="19">
        <f t="shared" ca="1" si="1793"/>
        <v>0.82499999999999996</v>
      </c>
      <c r="MP251" s="19">
        <f t="shared" ca="1" si="1793"/>
        <v>0.875</v>
      </c>
      <c r="MQ251" s="19">
        <f t="shared" ca="1" si="1793"/>
        <v>0.9</v>
      </c>
      <c r="MR251" s="19">
        <f t="shared" ca="1" si="1793"/>
        <v>1</v>
      </c>
      <c r="MS251" s="19">
        <f t="shared" ca="1" si="1793"/>
        <v>0.875</v>
      </c>
      <c r="MT251" s="19" t="b">
        <f t="shared" ca="1" si="1793"/>
        <v>1</v>
      </c>
      <c r="MU251" s="19">
        <f t="shared" ca="1" si="1793"/>
        <v>74.989999999999995</v>
      </c>
      <c r="MV251" s="19" t="str">
        <f t="shared" ca="1" si="1793"/>
        <v>-</v>
      </c>
      <c r="MW251" s="19" t="str">
        <f t="shared" ca="1" si="1793"/>
        <v>-</v>
      </c>
      <c r="MX251" s="19" t="str">
        <f t="shared" ca="1" si="1793"/>
        <v>-</v>
      </c>
      <c r="MY251" s="19" t="str">
        <f t="shared" ca="1" si="1794"/>
        <v>-</v>
      </c>
      <c r="MZ251" s="19" t="str">
        <f t="shared" ca="1" si="1794"/>
        <v>-</v>
      </c>
      <c r="NA251" s="19" t="str">
        <f t="shared" ca="1" si="1794"/>
        <v>-</v>
      </c>
      <c r="NB251" s="19" t="str">
        <f t="shared" ca="1" si="1794"/>
        <v>-</v>
      </c>
      <c r="NC251" s="19">
        <f t="shared" ca="1" si="1794"/>
        <v>36.99</v>
      </c>
      <c r="ND251" s="19">
        <f t="shared" ca="1" si="1794"/>
        <v>36.99</v>
      </c>
      <c r="NE251" s="19" t="str">
        <f t="shared" ca="1" si="1794"/>
        <v>-</v>
      </c>
      <c r="NF251" s="19" t="str">
        <f t="shared" ca="1" si="1794"/>
        <v>-</v>
      </c>
      <c r="NG251" s="19" t="str">
        <f t="shared" ca="1" si="1794"/>
        <v>-</v>
      </c>
      <c r="NH251" s="19" t="str">
        <f t="shared" ca="1" si="1794"/>
        <v>-</v>
      </c>
      <c r="NI251" s="19" t="str">
        <f t="shared" ca="1" si="1794"/>
        <v>-</v>
      </c>
      <c r="NJ251" s="19">
        <f t="shared" ca="1" si="1794"/>
        <v>49.99</v>
      </c>
      <c r="NK251" s="19">
        <f t="shared" ca="1" si="1794"/>
        <v>49.99</v>
      </c>
      <c r="NL251" s="19">
        <f t="shared" ca="1" si="1794"/>
        <v>49.99</v>
      </c>
      <c r="NM251" s="19">
        <f t="shared" ca="1" si="1794"/>
        <v>49.99</v>
      </c>
      <c r="NN251" s="19">
        <f t="shared" ca="1" si="1794"/>
        <v>49.99</v>
      </c>
      <c r="NO251" s="19">
        <f t="shared" ca="1" si="1794"/>
        <v>49.99</v>
      </c>
      <c r="NP251" s="19">
        <f t="shared" ca="1" si="1794"/>
        <v>49.99</v>
      </c>
      <c r="NQ251" s="19">
        <f t="shared" ca="1" si="1794"/>
        <v>49.99</v>
      </c>
      <c r="NR251" s="19">
        <f t="shared" ca="1" si="1794"/>
        <v>412.99</v>
      </c>
      <c r="NS251" s="19">
        <f t="shared" ca="1" si="1794"/>
        <v>412.99</v>
      </c>
      <c r="NT251" s="19" t="str">
        <f t="shared" ca="1" si="1794"/>
        <v>-</v>
      </c>
      <c r="NU251" s="19" t="str">
        <f t="shared" ca="1" si="1794"/>
        <v>-</v>
      </c>
      <c r="NV251" s="19" t="str">
        <f t="shared" ca="1" si="1794"/>
        <v>-</v>
      </c>
      <c r="NW251" s="19" t="str">
        <f t="shared" ca="1" si="1794"/>
        <v>-</v>
      </c>
      <c r="NX251" s="19" t="str">
        <f t="shared" ca="1" si="1794"/>
        <v>-</v>
      </c>
      <c r="NY251" s="19">
        <f t="shared" ca="1" si="1794"/>
        <v>6.8900000000000006</v>
      </c>
      <c r="NZ251" s="19">
        <f t="shared" ca="1" si="1794"/>
        <v>6.8900000000000006</v>
      </c>
      <c r="OA251" s="19">
        <f t="shared" ca="1" si="1794"/>
        <v>6.8900000000000006</v>
      </c>
      <c r="OB251" s="19">
        <f t="shared" ca="1" si="1794"/>
        <v>6.8900000000000006</v>
      </c>
      <c r="OC251" s="19">
        <f t="shared" ca="1" si="1794"/>
        <v>6.8900000000000006</v>
      </c>
      <c r="OD251" s="19">
        <f t="shared" ca="1" si="1794"/>
        <v>6.8900000000000006</v>
      </c>
      <c r="OE251" s="19">
        <f t="shared" ca="1" si="1794"/>
        <v>6.8900000000000006</v>
      </c>
      <c r="OF251" s="19">
        <f t="shared" ca="1" si="1794"/>
        <v>6.8900000000000006</v>
      </c>
      <c r="OG251" s="19">
        <f t="shared" ca="1" si="1794"/>
        <v>346.99</v>
      </c>
      <c r="OH251" s="19">
        <f t="shared" ca="1" si="1794"/>
        <v>346.99</v>
      </c>
      <c r="OI251" s="19" t="str">
        <f t="shared" ca="1" si="1794"/>
        <v>-</v>
      </c>
      <c r="OJ251" s="19" t="str">
        <f t="shared" ca="1" si="1794"/>
        <v>-</v>
      </c>
      <c r="OK251" s="19" t="str">
        <f t="shared" ca="1" si="1794"/>
        <v>-</v>
      </c>
      <c r="OL251" s="19" t="str">
        <f t="shared" ca="1" si="1794"/>
        <v>-</v>
      </c>
      <c r="OM251" s="19" t="str">
        <f t="shared" ca="1" si="1794"/>
        <v>-</v>
      </c>
      <c r="ON251" s="19">
        <f t="shared" ca="1" si="1794"/>
        <v>0</v>
      </c>
      <c r="OO251" s="24">
        <v>0</v>
      </c>
    </row>
    <row r="252" spans="1:405" outlineLevel="1">
      <c r="A252" s="21">
        <f t="shared" si="158"/>
        <v>247</v>
      </c>
      <c r="B252" s="21">
        <f t="shared" si="1801"/>
        <v>19</v>
      </c>
      <c r="C252">
        <v>112</v>
      </c>
      <c r="D252" s="144" t="str">
        <f t="shared" ca="1" si="1739"/>
        <v>GSM</v>
      </c>
      <c r="E252" t="b">
        <v>0</v>
      </c>
      <c r="F252" t="b">
        <v>0</v>
      </c>
      <c r="G252" t="b">
        <f t="shared" si="1802"/>
        <v>0</v>
      </c>
      <c r="H252" s="237">
        <f t="shared" ca="1" si="1803"/>
        <v>2</v>
      </c>
      <c r="I252" s="237">
        <f t="shared" ca="1" si="1803"/>
        <v>1</v>
      </c>
      <c r="J252" s="237" t="str">
        <f t="shared" ca="1" si="1803"/>
        <v/>
      </c>
      <c r="K252" s="237">
        <f t="shared" ca="1" si="1803"/>
        <v>2</v>
      </c>
      <c r="L252" s="237">
        <f t="shared" ca="1" si="1803"/>
        <v>2</v>
      </c>
      <c r="M252" s="237">
        <f t="shared" ca="1" si="1803"/>
        <v>2</v>
      </c>
      <c r="N252" s="237">
        <f t="shared" ca="1" si="1803"/>
        <v>3</v>
      </c>
      <c r="O252" s="237">
        <f t="shared" ca="1" si="1803"/>
        <v>1</v>
      </c>
      <c r="P252" s="237">
        <f t="shared" ca="1" si="1803"/>
        <v>1</v>
      </c>
      <c r="Q252" s="237">
        <f t="shared" ca="1" si="1803"/>
        <v>3</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740"/>
        <v>2</v>
      </c>
      <c r="AH252" s="5">
        <f t="shared" ca="1" si="1740"/>
        <v>0</v>
      </c>
      <c r="AI252" s="5">
        <f t="shared" ca="1" si="1741"/>
        <v>1</v>
      </c>
      <c r="AJ252" s="218"/>
      <c r="AK252" s="218"/>
      <c r="AL252" s="366" t="str">
        <f ca="1">TEXT(LEFT(OFFSET(AL252,-1,0),5)+1,"00000")&amp;MID(OFFSET(AL252,-1,0),6,FIND(" ",OFFSET(AL252,-1,0),7)-5)
&amp; $D252           &amp; " Day"&amp;INDEX(i.DOY,$N252,1)              &amp; IF($IG252=0," FWM","")&amp;IF($IG252=1," MWM","")&amp;IF($IG252=5," Mat","")&amp;IF($IH252=TRUE,"&amp;BBT","    ")
&amp;INDEX(DataMaster!$B$98:$B$104,$Q252,0)    &amp;IF(JL252," SR"&amp;JM252,"")&amp; " WP"&amp;TEXT($LW252*100,"000p")           &amp; " MP"&amp;TEXT($LX252*100,"000p")           &amp; " GP"&amp;TEXT($MG252*100,"000p")
&amp; " (F"&amp;3+COUNTIF($CV252:$CY252,TRUE)&amp;3&amp;"N"&amp;$DM252&amp;$DN252&amp;")"</f>
        <v>00007 DSP_grid_lw GSM Day204 MWM    No export SR12 WP100p MP075p GP100p (F33N11)</v>
      </c>
      <c r="AM252" s="9" t="str">
        <f ca="1">IF(COUNTIF(AL$5:AL252,AL252)=1,"-","Dup")</f>
        <v>-</v>
      </c>
      <c r="AN252" s="9"/>
      <c r="AO252" s="12" t="b">
        <v>1</v>
      </c>
      <c r="AP252" s="12" t="b">
        <v>1</v>
      </c>
      <c r="AQ252" s="12" t="b">
        <v>1</v>
      </c>
      <c r="AR252" s="12" t="b">
        <v>1</v>
      </c>
      <c r="AS252" s="12" t="b">
        <v>1</v>
      </c>
      <c r="AT252" s="12" t="b">
        <v>1</v>
      </c>
      <c r="AU252" s="12" t="b">
        <v>1</v>
      </c>
      <c r="AV252" s="12" t="b">
        <v>1</v>
      </c>
      <c r="AW252" s="9"/>
      <c r="AX252" s="5" t="b">
        <f t="shared" ca="1" si="1742"/>
        <v>0</v>
      </c>
      <c r="AY252" s="5" t="str">
        <f t="shared" ca="1" si="1742"/>
        <v>-</v>
      </c>
      <c r="AZ252" s="5" t="b">
        <f t="shared" ca="1" si="1742"/>
        <v>0</v>
      </c>
      <c r="BA252" s="5" t="b">
        <f t="shared" ca="1" si="1742"/>
        <v>1</v>
      </c>
      <c r="BB252" s="5" t="b">
        <f t="shared" ca="1" si="1742"/>
        <v>1</v>
      </c>
      <c r="BC252" s="144">
        <f t="shared" ca="1" si="1742"/>
        <v>0</v>
      </c>
      <c r="BD252" s="19" t="b">
        <f t="shared" ca="1" si="1743"/>
        <v>1</v>
      </c>
      <c r="BE252" s="9"/>
      <c r="BF252" s="5" t="str">
        <f t="shared" ca="1" si="1744"/>
        <v>-</v>
      </c>
      <c r="BG252" s="19" t="str">
        <f t="shared" ca="1" si="1745"/>
        <v>-</v>
      </c>
      <c r="BH252" s="19" t="str">
        <f t="shared" ca="1" si="1745"/>
        <v>-</v>
      </c>
      <c r="BI252" s="19" t="str">
        <f t="shared" ca="1" si="1745"/>
        <v>-</v>
      </c>
      <c r="BJ252" s="5" t="str">
        <f t="shared" ca="1" si="1746"/>
        <v>-</v>
      </c>
      <c r="BK252" s="19" t="str">
        <f t="shared" ca="1" si="1747"/>
        <v>-</v>
      </c>
      <c r="BL252" s="5" t="str">
        <f t="shared" ca="1" si="1748"/>
        <v>-</v>
      </c>
      <c r="BM252" s="19" t="str">
        <f t="shared" ca="1" si="1749"/>
        <v>-</v>
      </c>
      <c r="BN252" s="19" t="str">
        <f t="shared" ca="1" si="1749"/>
        <v>-</v>
      </c>
      <c r="BO252" s="19" t="str">
        <f t="shared" ca="1" si="1749"/>
        <v>-</v>
      </c>
      <c r="BP252" s="5" t="str">
        <f t="shared" ca="1" si="1750"/>
        <v>-</v>
      </c>
      <c r="BQ252" s="9"/>
      <c r="BR252" s="5" t="b">
        <f t="shared" ca="1" si="1751"/>
        <v>0</v>
      </c>
      <c r="BS252" s="5" t="str">
        <f t="shared" ca="1" si="1752"/>
        <v>-</v>
      </c>
      <c r="BT252" s="5" t="str">
        <f t="shared" ca="1" si="1753"/>
        <v>-</v>
      </c>
      <c r="BU252" s="5" t="str">
        <f t="shared" ca="1" si="1753"/>
        <v>-</v>
      </c>
      <c r="BV252" s="5" t="str">
        <f t="shared" ca="1" si="1753"/>
        <v>-</v>
      </c>
      <c r="BW252" s="5" t="str">
        <f t="shared" ca="1" si="1753"/>
        <v>-</v>
      </c>
      <c r="BX252" s="5" t="str">
        <f t="shared" ca="1" si="1753"/>
        <v>-</v>
      </c>
      <c r="BY252" s="5" t="str">
        <f t="shared" ca="1" si="1753"/>
        <v>-</v>
      </c>
      <c r="BZ252" s="5" t="str">
        <f t="shared" ca="1" si="1753"/>
        <v>-</v>
      </c>
      <c r="CA252" s="5" t="str">
        <f t="shared" ca="1" si="1753"/>
        <v>-</v>
      </c>
      <c r="CB252" s="9"/>
      <c r="CC252" s="237" t="b">
        <f t="shared" ca="1" si="1804"/>
        <v>1</v>
      </c>
      <c r="CD252" s="237" t="b">
        <f t="shared" ca="1" si="1804"/>
        <v>1</v>
      </c>
      <c r="CE252" s="237" t="b">
        <f t="shared" ca="1" si="1804"/>
        <v>1</v>
      </c>
      <c r="CF252" s="12">
        <f t="shared" ca="1" si="1800"/>
        <v>2233105</v>
      </c>
      <c r="CG252" s="144" t="b">
        <f t="shared" ca="1" si="1805"/>
        <v>0</v>
      </c>
      <c r="CH252" s="12" t="s">
        <v>34</v>
      </c>
      <c r="CI252" s="19" t="str">
        <f t="shared" ca="1" si="1755"/>
        <v>-</v>
      </c>
      <c r="CJ252" s="19" t="str">
        <f t="shared" ca="1" si="1755"/>
        <v>-</v>
      </c>
      <c r="CK252" s="19" t="str">
        <f t="shared" ca="1" si="1755"/>
        <v>-</v>
      </c>
      <c r="CL252" s="19">
        <f t="shared" ca="1" si="1755"/>
        <v>1</v>
      </c>
      <c r="CM252" s="19">
        <f t="shared" ca="1" si="1755"/>
        <v>1</v>
      </c>
      <c r="CN252" s="9"/>
      <c r="CO252" s="444">
        <f t="shared" ca="1" si="1756"/>
        <v>652</v>
      </c>
      <c r="CP252" s="444">
        <f t="shared" ca="1" si="1756"/>
        <v>686</v>
      </c>
      <c r="CQ252" s="444">
        <f t="shared" ca="1" si="1756"/>
        <v>721</v>
      </c>
      <c r="CR252" s="152">
        <f t="shared" ca="1" si="1757"/>
        <v>378</v>
      </c>
      <c r="CS252" s="152">
        <f t="shared" ca="1" si="1757"/>
        <v>413</v>
      </c>
      <c r="CT252" s="152">
        <f t="shared" ca="1" si="1757"/>
        <v>448</v>
      </c>
      <c r="CU252" s="19" t="str">
        <f t="shared" ca="1" si="1758"/>
        <v>-</v>
      </c>
      <c r="CV252" s="19" t="str">
        <f t="shared" ca="1" si="1758"/>
        <v>-</v>
      </c>
      <c r="CW252" s="19" t="str">
        <f t="shared" ca="1" si="1758"/>
        <v>-</v>
      </c>
      <c r="CX252" s="19" t="str">
        <f t="shared" ca="1" si="1758"/>
        <v>-</v>
      </c>
      <c r="CY252" s="19" t="str">
        <f t="shared" ca="1" si="1758"/>
        <v>-</v>
      </c>
      <c r="CZ252" s="19" t="b">
        <f t="shared" ca="1" si="1758"/>
        <v>1</v>
      </c>
      <c r="DA252" s="19">
        <f t="shared" ca="1" si="1758"/>
        <v>0</v>
      </c>
      <c r="DB252" s="19">
        <f t="shared" ca="1" si="1758"/>
        <v>0</v>
      </c>
      <c r="DC252" s="19">
        <f t="shared" ca="1" si="1758"/>
        <v>0</v>
      </c>
      <c r="DD252" s="19">
        <f t="shared" ca="1" si="1758"/>
        <v>0</v>
      </c>
      <c r="DE252" s="19">
        <f t="shared" ca="1" si="1758"/>
        <v>0</v>
      </c>
      <c r="DF252" s="19">
        <f t="shared" ca="1" si="1758"/>
        <v>0</v>
      </c>
      <c r="DG252" s="19">
        <f t="shared" ca="1" si="1758"/>
        <v>0</v>
      </c>
      <c r="DH252" s="19">
        <f t="shared" ca="1" si="1758"/>
        <v>0</v>
      </c>
      <c r="DI252" s="19">
        <f t="shared" ca="1" si="1758"/>
        <v>0</v>
      </c>
      <c r="DJ252" s="19">
        <f t="shared" ca="1" si="1758"/>
        <v>0</v>
      </c>
      <c r="DK252" s="19">
        <f t="shared" ca="1" si="1759"/>
        <v>0</v>
      </c>
      <c r="DL252" s="19">
        <f t="shared" ca="1" si="1759"/>
        <v>0</v>
      </c>
      <c r="DM252" s="19">
        <f t="shared" ca="1" si="1759"/>
        <v>1</v>
      </c>
      <c r="DN252" s="19">
        <f t="shared" ca="1" si="1759"/>
        <v>1</v>
      </c>
      <c r="DO252" s="19">
        <f t="shared" ca="1" si="1759"/>
        <v>0</v>
      </c>
      <c r="DP252" s="19" t="str">
        <f t="shared" ca="1" si="1759"/>
        <v>-</v>
      </c>
      <c r="DQ252" s="19" t="str">
        <f t="shared" ca="1" si="1759"/>
        <v>-</v>
      </c>
      <c r="DR252" s="19" t="str">
        <f t="shared" ca="1" si="1759"/>
        <v>-</v>
      </c>
      <c r="DS252" s="19" t="str">
        <f t="shared" ca="1" si="1759"/>
        <v>-</v>
      </c>
      <c r="DT252" s="19" t="str">
        <f t="shared" ca="1" si="1759"/>
        <v>-</v>
      </c>
      <c r="DU252" s="19">
        <f t="shared" ca="1" si="1759"/>
        <v>0</v>
      </c>
      <c r="DV252" s="19" t="str">
        <f t="shared" ca="1" si="1759"/>
        <v>-</v>
      </c>
      <c r="DW252" s="19" t="str">
        <f t="shared" ca="1" si="1759"/>
        <v>-</v>
      </c>
      <c r="DX252" s="19" t="str">
        <f t="shared" ca="1" si="1759"/>
        <v>-</v>
      </c>
      <c r="DY252" s="19" t="str">
        <f t="shared" ca="1" si="1759"/>
        <v>-</v>
      </c>
      <c r="DZ252" s="19" t="str">
        <f t="shared" ca="1" si="1759"/>
        <v>-</v>
      </c>
      <c r="EA252" s="19" t="str">
        <f t="shared" ca="1" si="1759"/>
        <v>-</v>
      </c>
      <c r="EB252" s="19" t="str">
        <f t="shared" ca="1" si="1759"/>
        <v>-</v>
      </c>
      <c r="EC252" s="19" t="str">
        <f t="shared" ca="1" si="1759"/>
        <v>-</v>
      </c>
      <c r="ED252" s="19">
        <f t="shared" ca="1" si="1759"/>
        <v>0</v>
      </c>
      <c r="EE252" s="444">
        <f t="shared" ca="1" si="1760"/>
        <v>0</v>
      </c>
      <c r="EF252" s="444">
        <f t="shared" ca="1" si="1760"/>
        <v>0</v>
      </c>
      <c r="EG252" s="124">
        <f t="shared" ca="1" si="1761"/>
        <v>0</v>
      </c>
      <c r="EH252" s="124">
        <f t="shared" ca="1" si="1761"/>
        <v>0</v>
      </c>
      <c r="EI252" s="124">
        <f t="shared" ca="1" si="1761"/>
        <v>0</v>
      </c>
      <c r="EJ252" s="124">
        <f t="shared" ca="1" si="1761"/>
        <v>0</v>
      </c>
      <c r="EK252" s="124">
        <f t="shared" ca="1" si="1761"/>
        <v>0</v>
      </c>
      <c r="EL252" s="124">
        <f t="shared" ca="1" si="1761"/>
        <v>0</v>
      </c>
      <c r="EM252" s="124">
        <f t="shared" ca="1" si="1761"/>
        <v>0</v>
      </c>
      <c r="EN252" s="124">
        <f t="shared" ca="1" si="1761"/>
        <v>0</v>
      </c>
      <c r="EO252" s="124">
        <f t="shared" ca="1" si="1761"/>
        <v>0</v>
      </c>
      <c r="EP252" s="124">
        <f t="shared" ca="1" si="1761"/>
        <v>0</v>
      </c>
      <c r="EQ252" s="124">
        <f t="shared" ca="1" si="1761"/>
        <v>0</v>
      </c>
      <c r="ER252" s="124">
        <f t="shared" ca="1" si="1761"/>
        <v>0</v>
      </c>
      <c r="ES252" s="124">
        <f t="shared" ca="1" si="1761"/>
        <v>0</v>
      </c>
      <c r="ET252" s="124">
        <f t="shared" ca="1" si="1761"/>
        <v>0</v>
      </c>
      <c r="EU252" s="124">
        <f t="shared" ca="1" si="1761"/>
        <v>0</v>
      </c>
      <c r="EV252" s="124">
        <f t="shared" ca="1" si="1761"/>
        <v>0</v>
      </c>
      <c r="EW252" s="124">
        <f t="shared" ca="1" si="1762"/>
        <v>0</v>
      </c>
      <c r="EX252" s="124">
        <f t="shared" ca="1" si="1762"/>
        <v>0</v>
      </c>
      <c r="EY252" s="554">
        <f t="shared" ca="1" si="1763"/>
        <v>0</v>
      </c>
      <c r="EZ252" s="554">
        <f t="shared" ca="1" si="1763"/>
        <v>0</v>
      </c>
      <c r="FA252" s="554">
        <f t="shared" ca="1" si="1763"/>
        <v>0</v>
      </c>
      <c r="FB252" s="125">
        <f t="shared" ca="1" si="1763"/>
        <v>0</v>
      </c>
      <c r="FC252" s="125">
        <f t="shared" ca="1" si="1763"/>
        <v>0</v>
      </c>
      <c r="FD252" s="125">
        <f t="shared" ca="1" si="1763"/>
        <v>0</v>
      </c>
      <c r="FE252" s="125">
        <f t="shared" ca="1" si="1763"/>
        <v>0</v>
      </c>
      <c r="FF252" s="125">
        <f t="shared" ca="1" si="1763"/>
        <v>0</v>
      </c>
      <c r="FG252" s="125">
        <f t="shared" ca="1" si="1763"/>
        <v>0</v>
      </c>
      <c r="FH252" s="125">
        <f t="shared" ca="1" si="1763"/>
        <v>0</v>
      </c>
      <c r="FI252" s="125">
        <f t="shared" ca="1" si="1763"/>
        <v>0</v>
      </c>
      <c r="FJ252" s="125">
        <f t="shared" ca="1" si="1763"/>
        <v>0</v>
      </c>
      <c r="FK252" s="125">
        <f t="shared" ca="1" si="1763"/>
        <v>0</v>
      </c>
      <c r="FL252" s="125">
        <f t="shared" ca="1" si="1763"/>
        <v>0</v>
      </c>
      <c r="FM252" s="125">
        <f t="shared" ca="1" si="1763"/>
        <v>0</v>
      </c>
      <c r="FN252" s="125">
        <f t="shared" ca="1" si="1763"/>
        <v>0</v>
      </c>
      <c r="FO252" s="124">
        <f t="shared" ca="1" si="1764"/>
        <v>0</v>
      </c>
      <c r="FP252" s="124">
        <f t="shared" ca="1" si="1764"/>
        <v>0</v>
      </c>
      <c r="FQ252" s="124">
        <f t="shared" ca="1" si="1764"/>
        <v>0</v>
      </c>
      <c r="FR252" s="124">
        <f t="shared" ca="1" si="1764"/>
        <v>0</v>
      </c>
      <c r="FS252" s="124">
        <f t="shared" ca="1" si="1764"/>
        <v>0</v>
      </c>
      <c r="FT252" s="124">
        <f t="shared" ca="1" si="1764"/>
        <v>0</v>
      </c>
      <c r="FU252" s="124">
        <f t="shared" ca="1" si="1764"/>
        <v>0</v>
      </c>
      <c r="FV252" s="124">
        <f t="shared" ca="1" si="1764"/>
        <v>0</v>
      </c>
      <c r="FW252" s="124">
        <f t="shared" ca="1" si="1764"/>
        <v>0</v>
      </c>
      <c r="FX252" s="124">
        <f t="shared" ca="1" si="1764"/>
        <v>0</v>
      </c>
      <c r="FY252" s="124">
        <f t="shared" ca="1" si="1764"/>
        <v>0</v>
      </c>
      <c r="FZ252" s="124">
        <f t="shared" ca="1" si="1764"/>
        <v>0</v>
      </c>
      <c r="GA252" s="124">
        <f t="shared" ca="1" si="1764"/>
        <v>0</v>
      </c>
      <c r="GB252" s="124">
        <f t="shared" ca="1" si="1764"/>
        <v>0</v>
      </c>
      <c r="GC252" s="124">
        <f t="shared" ca="1" si="1764"/>
        <v>0</v>
      </c>
      <c r="GD252" s="124">
        <f t="shared" ca="1" si="1764"/>
        <v>0</v>
      </c>
      <c r="GE252" s="124">
        <f t="shared" ca="1" si="1765"/>
        <v>0</v>
      </c>
      <c r="GF252" s="124">
        <f t="shared" ca="1" si="1765"/>
        <v>0</v>
      </c>
      <c r="GG252" s="554">
        <f t="shared" ca="1" si="1766"/>
        <v>0</v>
      </c>
      <c r="GH252" s="554">
        <f t="shared" ca="1" si="1766"/>
        <v>0</v>
      </c>
      <c r="GI252" s="554">
        <f t="shared" ca="1" si="1766"/>
        <v>0</v>
      </c>
      <c r="GJ252" s="125">
        <f t="shared" ca="1" si="1767"/>
        <v>0</v>
      </c>
      <c r="GK252" s="125">
        <f t="shared" ca="1" si="1767"/>
        <v>0</v>
      </c>
      <c r="GL252" s="125">
        <f t="shared" ca="1" si="1767"/>
        <v>0</v>
      </c>
      <c r="GM252" s="125">
        <f t="shared" ca="1" si="1767"/>
        <v>0</v>
      </c>
      <c r="GN252" s="125">
        <f t="shared" ca="1" si="1767"/>
        <v>0</v>
      </c>
      <c r="GO252" s="125">
        <f t="shared" ca="1" si="1767"/>
        <v>0</v>
      </c>
      <c r="GP252" s="125">
        <f t="shared" ca="1" si="1767"/>
        <v>0</v>
      </c>
      <c r="GQ252" s="125">
        <f t="shared" ca="1" si="1767"/>
        <v>0</v>
      </c>
      <c r="GR252" s="125">
        <f t="shared" ca="1" si="1767"/>
        <v>0</v>
      </c>
      <c r="GS252" s="125">
        <f t="shared" ca="1" si="1767"/>
        <v>0</v>
      </c>
      <c r="GT252" s="125">
        <f t="shared" ca="1" si="1767"/>
        <v>0</v>
      </c>
      <c r="GU252" s="125">
        <f t="shared" ca="1" si="1767"/>
        <v>0</v>
      </c>
      <c r="GV252" s="125">
        <f t="shared" ca="1" si="1767"/>
        <v>0</v>
      </c>
      <c r="GW252" s="124">
        <f t="shared" ca="1" si="1768"/>
        <v>0</v>
      </c>
      <c r="GX252" s="124">
        <f t="shared" ca="1" si="1768"/>
        <v>0</v>
      </c>
      <c r="GY252" s="124">
        <f t="shared" ca="1" si="1768"/>
        <v>0</v>
      </c>
      <c r="GZ252" s="124">
        <f t="shared" ca="1" si="1768"/>
        <v>0</v>
      </c>
      <c r="HA252" s="124">
        <f t="shared" ca="1" si="1768"/>
        <v>0</v>
      </c>
      <c r="HB252" s="124">
        <f t="shared" ca="1" si="1768"/>
        <v>0</v>
      </c>
      <c r="HC252" s="124">
        <f t="shared" ca="1" si="1768"/>
        <v>0</v>
      </c>
      <c r="HD252" s="124">
        <f t="shared" ca="1" si="1768"/>
        <v>0</v>
      </c>
      <c r="HE252" s="124">
        <f t="shared" ca="1" si="1768"/>
        <v>0</v>
      </c>
      <c r="HF252" s="124">
        <f t="shared" ca="1" si="1768"/>
        <v>0</v>
      </c>
      <c r="HG252" s="124">
        <f t="shared" ca="1" si="1768"/>
        <v>0</v>
      </c>
      <c r="HH252" s="124">
        <f t="shared" ca="1" si="1768"/>
        <v>0</v>
      </c>
      <c r="HI252" s="124">
        <f t="shared" ca="1" si="1768"/>
        <v>0</v>
      </c>
      <c r="HJ252" s="124">
        <f t="shared" ca="1" si="1768"/>
        <v>0</v>
      </c>
      <c r="HK252" s="124">
        <f t="shared" ca="1" si="1768"/>
        <v>0</v>
      </c>
      <c r="HL252" s="124">
        <f t="shared" ca="1" si="1768"/>
        <v>0</v>
      </c>
      <c r="HM252" s="124">
        <f t="shared" ca="1" si="1769"/>
        <v>0</v>
      </c>
      <c r="HN252" s="124">
        <f t="shared" ca="1" si="1769"/>
        <v>0</v>
      </c>
      <c r="HO252" s="554">
        <f t="shared" ca="1" si="1770"/>
        <v>0</v>
      </c>
      <c r="HP252" s="554">
        <f t="shared" ca="1" si="1770"/>
        <v>0</v>
      </c>
      <c r="HQ252" s="554">
        <f t="shared" ca="1" si="1770"/>
        <v>0</v>
      </c>
      <c r="HR252" s="125">
        <f t="shared" ca="1" si="1771"/>
        <v>0</v>
      </c>
      <c r="HS252" s="125">
        <f t="shared" ca="1" si="1771"/>
        <v>0</v>
      </c>
      <c r="HT252" s="125">
        <f t="shared" ca="1" si="1771"/>
        <v>0</v>
      </c>
      <c r="HU252" s="125">
        <f t="shared" ca="1" si="1771"/>
        <v>0</v>
      </c>
      <c r="HV252" s="125">
        <f t="shared" ca="1" si="1771"/>
        <v>0</v>
      </c>
      <c r="HW252" s="125">
        <f t="shared" ca="1" si="1771"/>
        <v>0</v>
      </c>
      <c r="HX252" s="125">
        <f t="shared" ca="1" si="1771"/>
        <v>0</v>
      </c>
      <c r="HY252" s="125">
        <f t="shared" ca="1" si="1771"/>
        <v>0</v>
      </c>
      <c r="HZ252" s="125">
        <f t="shared" ca="1" si="1771"/>
        <v>0</v>
      </c>
      <c r="IA252" s="125">
        <f t="shared" ca="1" si="1771"/>
        <v>0</v>
      </c>
      <c r="IB252" s="125">
        <f t="shared" ca="1" si="1771"/>
        <v>0</v>
      </c>
      <c r="IC252" s="125">
        <f t="shared" ca="1" si="1771"/>
        <v>0</v>
      </c>
      <c r="ID252" s="125">
        <f t="shared" ca="1" si="1771"/>
        <v>0</v>
      </c>
      <c r="IE252" s="5">
        <f t="shared" ca="1" si="1772"/>
        <v>67</v>
      </c>
      <c r="IF252" s="9"/>
      <c r="IG252" s="5">
        <f t="shared" ca="1" si="1773"/>
        <v>1</v>
      </c>
      <c r="IH252" s="5" t="b">
        <f t="shared" ca="1" si="1773"/>
        <v>0</v>
      </c>
      <c r="II252" s="19">
        <f t="shared" ca="1" si="1774"/>
        <v>0</v>
      </c>
      <c r="IJ252" s="5">
        <f t="shared" ca="1" si="1773"/>
        <v>55</v>
      </c>
      <c r="IK252" s="5" cm="1">
        <f t="array" ref="IK252">INDEX(i.pi_yatf,$X252+1,IK$7)</f>
        <v>1</v>
      </c>
      <c r="IL252" s="19">
        <f t="shared" ca="1" si="1775"/>
        <v>0</v>
      </c>
      <c r="IM252" s="19">
        <f t="shared" ca="1" si="1775"/>
        <v>0</v>
      </c>
      <c r="IN252" s="19">
        <f t="shared" ca="1" si="1775"/>
        <v>0</v>
      </c>
      <c r="IO252" s="19">
        <f t="shared" ca="1" si="1775"/>
        <v>0</v>
      </c>
      <c r="IP252" s="19">
        <f t="shared" ca="1" si="1775"/>
        <v>0</v>
      </c>
      <c r="IQ252" s="19">
        <f t="shared" ca="1" si="1775"/>
        <v>0</v>
      </c>
      <c r="IR252" s="19">
        <f t="shared" ca="1" si="1775"/>
        <v>0</v>
      </c>
      <c r="IS252" s="19">
        <f t="shared" ca="1" si="1775"/>
        <v>0</v>
      </c>
      <c r="IT252" s="19">
        <f t="shared" ca="1" si="1775"/>
        <v>0</v>
      </c>
      <c r="IU252" s="19">
        <f t="shared" ca="1" si="1775"/>
        <v>0</v>
      </c>
      <c r="IV252" s="19">
        <f t="shared" ca="1" si="1775"/>
        <v>0</v>
      </c>
      <c r="IW252" s="19">
        <f t="shared" ca="1" si="1775"/>
        <v>0</v>
      </c>
      <c r="IX252" s="19">
        <f t="shared" ca="1" si="1775"/>
        <v>0</v>
      </c>
      <c r="IY252" s="19">
        <f t="shared" ca="1" si="1775"/>
        <v>0</v>
      </c>
      <c r="IZ252" s="19">
        <f t="shared" ca="1" si="1775"/>
        <v>0</v>
      </c>
      <c r="JA252" s="19">
        <f t="shared" ca="1" si="1775"/>
        <v>0</v>
      </c>
      <c r="JB252" s="19">
        <f t="shared" ca="1" si="1775"/>
        <v>0</v>
      </c>
      <c r="JC252" s="19">
        <f t="shared" ca="1" si="1775"/>
        <v>0</v>
      </c>
      <c r="JD252" s="19">
        <f t="shared" ca="1" si="1775"/>
        <v>0</v>
      </c>
      <c r="JE252" s="19">
        <f t="shared" ca="1" si="1775"/>
        <v>0</v>
      </c>
      <c r="JF252" s="19">
        <f t="shared" ca="1" si="1775"/>
        <v>0</v>
      </c>
      <c r="JG252" s="19">
        <f t="shared" ca="1" si="1775"/>
        <v>1</v>
      </c>
      <c r="JH252" s="19">
        <f t="shared" ca="1" si="1775"/>
        <v>0</v>
      </c>
      <c r="JI252" s="19">
        <f t="shared" ca="1" si="1775"/>
        <v>1</v>
      </c>
      <c r="JJ252" s="9"/>
      <c r="JK252" s="5" t="b">
        <f t="shared" ca="1" si="1776"/>
        <v>0</v>
      </c>
      <c r="JL252" s="477" t="b">
        <v>1</v>
      </c>
      <c r="JM252" s="477">
        <v>12</v>
      </c>
      <c r="JN252" s="5" t="b">
        <f t="shared" ca="1" si="1777"/>
        <v>0</v>
      </c>
      <c r="JO252" s="5" t="b">
        <f t="shared" ca="1" si="1777"/>
        <v>0</v>
      </c>
      <c r="JP252" s="5" t="b">
        <f t="shared" ca="1" si="1777"/>
        <v>1</v>
      </c>
      <c r="JQ252" s="144">
        <f t="shared" ca="1" si="1778"/>
        <v>1</v>
      </c>
      <c r="JR252" s="144">
        <f t="shared" ca="1" si="1778"/>
        <v>1</v>
      </c>
      <c r="JS252" s="5" t="b">
        <f t="shared" ca="1" si="1779"/>
        <v>0</v>
      </c>
      <c r="JT252" s="5" t="b">
        <f t="shared" ca="1" si="1779"/>
        <v>1</v>
      </c>
      <c r="JU252" s="5" t="b">
        <f t="shared" ca="1" si="1779"/>
        <v>1</v>
      </c>
      <c r="JV252" s="5" t="b">
        <f t="shared" ca="1" si="1779"/>
        <v>0</v>
      </c>
      <c r="JW252" s="5">
        <f t="shared" ca="1" si="1780"/>
        <v>1</v>
      </c>
      <c r="JX252" s="5">
        <f t="shared" ca="1" si="1780"/>
        <v>0</v>
      </c>
      <c r="JY252" s="5" t="b">
        <f t="shared" ca="1" si="1781"/>
        <v>0</v>
      </c>
      <c r="JZ252" s="5" t="str" cm="1">
        <f t="array" aca="1" ref="JZ252" ca="1">IF(OR(KA252:KH252&lt;&gt;"-"),TRUE,"-")</f>
        <v>-</v>
      </c>
      <c r="KA252" s="19" t="str">
        <f t="shared" ca="1" si="1782"/>
        <v>-</v>
      </c>
      <c r="KB252" s="19" t="str">
        <f t="shared" ca="1" si="1782"/>
        <v>-</v>
      </c>
      <c r="KC252" s="19" t="str">
        <f t="shared" ca="1" si="1782"/>
        <v>-</v>
      </c>
      <c r="KD252" s="19" t="str">
        <f t="shared" ca="1" si="1782"/>
        <v>-</v>
      </c>
      <c r="KE252" s="19" t="str">
        <f t="shared" ca="1" si="1782"/>
        <v>-</v>
      </c>
      <c r="KF252" s="19" t="str">
        <f t="shared" ca="1" si="1782"/>
        <v>-</v>
      </c>
      <c r="KG252" s="19" t="str">
        <f t="shared" ca="1" si="1782"/>
        <v>-</v>
      </c>
      <c r="KH252" s="19" t="str">
        <f t="shared" ca="1" si="1782"/>
        <v>-</v>
      </c>
      <c r="KI252" s="5" t="b">
        <f t="array" aca="1" ref="KI252" ca="1">IF(OR(KJ252:KP252&lt;&gt;"-"),TRUE,"-")</f>
        <v>1</v>
      </c>
      <c r="KJ252" s="19">
        <f t="shared" ca="1" si="1783"/>
        <v>0</v>
      </c>
      <c r="KK252" s="19" t="str">
        <f t="shared" ca="1" si="1783"/>
        <v>-</v>
      </c>
      <c r="KL252" s="19">
        <f t="shared" ca="1" si="1783"/>
        <v>999999</v>
      </c>
      <c r="KM252" s="19">
        <f t="shared" ca="1" si="1783"/>
        <v>999999</v>
      </c>
      <c r="KN252" s="19">
        <f t="shared" ca="1" si="1783"/>
        <v>999999</v>
      </c>
      <c r="KO252" s="19">
        <f t="shared" ca="1" si="1783"/>
        <v>999999</v>
      </c>
      <c r="KP252" s="19">
        <f t="shared" ca="1" si="1783"/>
        <v>999999</v>
      </c>
      <c r="KQ252" s="19" t="str">
        <f t="shared" ca="1" si="1783"/>
        <v>-</v>
      </c>
      <c r="KR252" s="19" t="str">
        <f t="shared" ca="1" si="1783"/>
        <v>-</v>
      </c>
      <c r="KS252" s="19" t="str">
        <f t="shared" ca="1" si="1783"/>
        <v>-</v>
      </c>
      <c r="KT252" s="19" t="b">
        <f t="shared" ca="1" si="1784"/>
        <v>1</v>
      </c>
      <c r="KU252" s="19">
        <f t="shared" ca="1" si="1784"/>
        <v>0</v>
      </c>
      <c r="KV252" s="5" t="str">
        <f t="shared" ca="1" si="1785"/>
        <v>-</v>
      </c>
      <c r="KW252" s="5" t="str">
        <f t="shared" ca="1" si="1785"/>
        <v>-</v>
      </c>
      <c r="KX252" s="5" t="str">
        <f t="shared" ca="1" si="1785"/>
        <v>-</v>
      </c>
      <c r="KY252" s="5" t="str">
        <f t="shared" ca="1" si="1785"/>
        <v>-</v>
      </c>
      <c r="KZ252" s="19" t="str">
        <f t="shared" ca="1" si="1786"/>
        <v>-</v>
      </c>
      <c r="LA252" s="19" t="str">
        <f t="shared" ca="1" si="1786"/>
        <v>-</v>
      </c>
      <c r="LB252" s="19" t="str">
        <f t="shared" ca="1" si="1786"/>
        <v>-</v>
      </c>
      <c r="LC252" s="19" t="str">
        <f t="shared" ca="1" si="1786"/>
        <v>-</v>
      </c>
      <c r="LD252" s="19" t="str">
        <f t="shared" ca="1" si="1786"/>
        <v>-</v>
      </c>
      <c r="LE252" s="19" t="str">
        <f t="shared" ca="1" si="1786"/>
        <v>-</v>
      </c>
      <c r="LF252" s="19" t="str">
        <f t="shared" ca="1" si="1786"/>
        <v>-</v>
      </c>
      <c r="LG252" s="5" t="str">
        <f t="shared" ca="1" si="1787"/>
        <v>-</v>
      </c>
      <c r="LH252" s="5">
        <f t="shared" ca="1" si="1787"/>
        <v>500</v>
      </c>
      <c r="LI252" s="5">
        <f t="shared" ca="1" si="1787"/>
        <v>500</v>
      </c>
      <c r="LJ252" s="5" t="str">
        <f t="shared" ca="1" si="1787"/>
        <v>-</v>
      </c>
      <c r="LK252" s="5" t="str" cm="1">
        <f t="array" aca="1" ref="LK252" ca="1">INDEX(i.meatgrid,$Q252,LK$7)</f>
        <v>-</v>
      </c>
      <c r="LL252" s="5" t="str">
        <f t="shared" ca="1" si="1787"/>
        <v>-</v>
      </c>
      <c r="LM252" s="5">
        <f t="shared" ca="1" si="1788"/>
        <v>1</v>
      </c>
      <c r="LN252" s="9"/>
      <c r="LO252" s="19">
        <f t="shared" ca="1" si="1786"/>
        <v>70</v>
      </c>
      <c r="LP252" s="19">
        <f t="shared" ca="1" si="1789"/>
        <v>50</v>
      </c>
      <c r="LQ252" s="19">
        <f t="shared" ca="1" si="1789"/>
        <v>80</v>
      </c>
      <c r="LR252" s="19">
        <f t="shared" ca="1" si="1789"/>
        <v>50</v>
      </c>
      <c r="LS252" s="5" t="b" cm="1">
        <f t="array" aca="1" ref="LS252" ca="1">INDEX(i.meatgrid,$Q252,LS$7)</f>
        <v>1</v>
      </c>
      <c r="LT252" s="5" t="b" cm="1">
        <f t="array" aca="1" ref="LT252" ca="1">INDEX(i.meatgrid,$Q252,LT$7)</f>
        <v>0</v>
      </c>
      <c r="LU252" s="5" t="str" cm="1">
        <f t="array" aca="1" ref="LU252" ca="1">INDEX(i.meatgrid,$Q252,LU$7)</f>
        <v>-</v>
      </c>
      <c r="LV252" s="5" t="str" cm="1">
        <f t="array" aca="1" ref="LV252" ca="1">INDEX(i.meatgrid,$Q252,LV$7)</f>
        <v>-</v>
      </c>
      <c r="LW252" s="5">
        <f t="shared" si="1790"/>
        <v>1</v>
      </c>
      <c r="LX252" s="5">
        <f t="shared" si="1791"/>
        <v>0.75</v>
      </c>
      <c r="LY252" s="5" cm="1">
        <f t="array" aca="1" ref="LY252" ca="1">INDEX(i.meatgrid,$Q252,LY$7)</f>
        <v>1</v>
      </c>
      <c r="LZ252" s="5" cm="1">
        <f t="array" aca="1" ref="LZ252" ca="1">INDEX(i.meatgrid,$Q252,LZ$7)</f>
        <v>1</v>
      </c>
      <c r="MA252" s="5" cm="1">
        <f t="array" aca="1" ref="MA252" ca="1">INDEX(i.meatgrid,$Q252,MA$7)</f>
        <v>1</v>
      </c>
      <c r="MB252" s="5" cm="1">
        <f t="array" aca="1" ref="MB252" ca="1">INDEX(i.meatgrid,$Q252,MB$7)</f>
        <v>0</v>
      </c>
      <c r="MC252" s="5" cm="1">
        <f t="array" aca="1" ref="MC252" ca="1">INDEX(i.meatgrid,$Q252,MC$7)</f>
        <v>0</v>
      </c>
      <c r="MD252" s="5" cm="1">
        <f t="array" aca="1" ref="MD252" ca="1">INDEX(i.meatgrid,$Q252,MD$7)</f>
        <v>1</v>
      </c>
      <c r="ME252" s="5" cm="1">
        <f t="array" aca="1" ref="ME252" ca="1">INDEX(i.meatgrid,$Q252,ME$7)</f>
        <v>1</v>
      </c>
      <c r="MF252" s="5" cm="1">
        <f t="array" aca="1" ref="MF252" ca="1">INDEX(i.meatgrid,$Q252,MF$7)</f>
        <v>1</v>
      </c>
      <c r="MG252" s="5">
        <f t="shared" si="1792"/>
        <v>1</v>
      </c>
      <c r="MH252" s="9"/>
      <c r="MI252" s="19" t="b">
        <f t="shared" ca="1" si="1793"/>
        <v>0</v>
      </c>
      <c r="MJ252" s="19" t="b">
        <f t="shared" ca="1" si="1793"/>
        <v>0</v>
      </c>
      <c r="MK252" s="19">
        <f t="shared" ca="1" si="1793"/>
        <v>1</v>
      </c>
      <c r="ML252" s="19">
        <f t="shared" ca="1" si="1793"/>
        <v>0.75</v>
      </c>
      <c r="MM252" s="19">
        <f t="shared" ca="1" si="1793"/>
        <v>0.75</v>
      </c>
      <c r="MN252" s="19">
        <f t="shared" ca="1" si="1793"/>
        <v>0.8</v>
      </c>
      <c r="MO252" s="19">
        <f t="shared" ca="1" si="1793"/>
        <v>0.82499999999999996</v>
      </c>
      <c r="MP252" s="19">
        <f t="shared" ca="1" si="1793"/>
        <v>0.875</v>
      </c>
      <c r="MQ252" s="19">
        <f t="shared" ca="1" si="1793"/>
        <v>0.9</v>
      </c>
      <c r="MR252" s="19">
        <f t="shared" ca="1" si="1793"/>
        <v>1</v>
      </c>
      <c r="MS252" s="19">
        <f t="shared" ca="1" si="1793"/>
        <v>0.875</v>
      </c>
      <c r="MT252" s="19" t="b">
        <f t="shared" ca="1" si="1793"/>
        <v>1</v>
      </c>
      <c r="MU252" s="19">
        <f t="shared" ca="1" si="1793"/>
        <v>74.989999999999995</v>
      </c>
      <c r="MV252" s="19" t="str">
        <f t="shared" ca="1" si="1793"/>
        <v>-</v>
      </c>
      <c r="MW252" s="19" t="str">
        <f t="shared" ca="1" si="1793"/>
        <v>-</v>
      </c>
      <c r="MX252" s="19" t="str">
        <f t="shared" ca="1" si="1793"/>
        <v>-</v>
      </c>
      <c r="MY252" s="19" t="str">
        <f t="shared" ca="1" si="1794"/>
        <v>-</v>
      </c>
      <c r="MZ252" s="19" t="str">
        <f t="shared" ca="1" si="1794"/>
        <v>-</v>
      </c>
      <c r="NA252" s="19" t="str">
        <f t="shared" ca="1" si="1794"/>
        <v>-</v>
      </c>
      <c r="NB252" s="19" t="str">
        <f t="shared" ref="NB252:NQ273" ca="1" si="1806">OFFSET(NB$5,$B252,0)</f>
        <v>-</v>
      </c>
      <c r="NC252" s="19">
        <f t="shared" ca="1" si="1806"/>
        <v>36.99</v>
      </c>
      <c r="ND252" s="19">
        <f t="shared" ca="1" si="1806"/>
        <v>36.99</v>
      </c>
      <c r="NE252" s="19" t="str">
        <f t="shared" ca="1" si="1806"/>
        <v>-</v>
      </c>
      <c r="NF252" s="19" t="str">
        <f t="shared" ca="1" si="1806"/>
        <v>-</v>
      </c>
      <c r="NG252" s="19" t="str">
        <f t="shared" ca="1" si="1806"/>
        <v>-</v>
      </c>
      <c r="NH252" s="19" t="str">
        <f t="shared" ca="1" si="1806"/>
        <v>-</v>
      </c>
      <c r="NI252" s="19" t="str">
        <f t="shared" ca="1" si="1806"/>
        <v>-</v>
      </c>
      <c r="NJ252" s="19">
        <f t="shared" ca="1" si="1806"/>
        <v>49.99</v>
      </c>
      <c r="NK252" s="19">
        <f t="shared" ca="1" si="1806"/>
        <v>49.99</v>
      </c>
      <c r="NL252" s="19">
        <f t="shared" ca="1" si="1806"/>
        <v>49.99</v>
      </c>
      <c r="NM252" s="19">
        <f t="shared" ca="1" si="1806"/>
        <v>49.99</v>
      </c>
      <c r="NN252" s="19">
        <f t="shared" ca="1" si="1806"/>
        <v>49.99</v>
      </c>
      <c r="NO252" s="19">
        <f t="shared" ca="1" si="1806"/>
        <v>49.99</v>
      </c>
      <c r="NP252" s="19">
        <f t="shared" ca="1" si="1806"/>
        <v>49.99</v>
      </c>
      <c r="NQ252" s="19">
        <f t="shared" ca="1" si="1806"/>
        <v>49.99</v>
      </c>
      <c r="NR252" s="19">
        <f t="shared" ref="NR252:OG267" ca="1" si="1807">OFFSET(NR$5,$B252,0)</f>
        <v>412.99</v>
      </c>
      <c r="NS252" s="19">
        <f t="shared" ca="1" si="1807"/>
        <v>412.99</v>
      </c>
      <c r="NT252" s="19" t="str">
        <f t="shared" ca="1" si="1807"/>
        <v>-</v>
      </c>
      <c r="NU252" s="19" t="str">
        <f t="shared" ca="1" si="1807"/>
        <v>-</v>
      </c>
      <c r="NV252" s="19" t="str">
        <f t="shared" ca="1" si="1807"/>
        <v>-</v>
      </c>
      <c r="NW252" s="19" t="str">
        <f t="shared" ca="1" si="1807"/>
        <v>-</v>
      </c>
      <c r="NX252" s="19" t="str">
        <f t="shared" ca="1" si="1807"/>
        <v>-</v>
      </c>
      <c r="NY252" s="19">
        <f t="shared" ca="1" si="1807"/>
        <v>6.8900000000000006</v>
      </c>
      <c r="NZ252" s="19">
        <f t="shared" ca="1" si="1807"/>
        <v>6.8900000000000006</v>
      </c>
      <c r="OA252" s="19">
        <f t="shared" ca="1" si="1807"/>
        <v>6.8900000000000006</v>
      </c>
      <c r="OB252" s="19">
        <f t="shared" ca="1" si="1807"/>
        <v>6.8900000000000006</v>
      </c>
      <c r="OC252" s="19">
        <f t="shared" ca="1" si="1807"/>
        <v>6.8900000000000006</v>
      </c>
      <c r="OD252" s="19">
        <f t="shared" ca="1" si="1807"/>
        <v>6.8900000000000006</v>
      </c>
      <c r="OE252" s="19">
        <f t="shared" ca="1" si="1807"/>
        <v>6.8900000000000006</v>
      </c>
      <c r="OF252" s="19">
        <f t="shared" ca="1" si="1807"/>
        <v>6.8900000000000006</v>
      </c>
      <c r="OG252" s="19">
        <f t="shared" ca="1" si="1807"/>
        <v>346.99</v>
      </c>
      <c r="OH252" s="19">
        <f t="shared" ref="OH252:ON273" ca="1" si="1808">OFFSET(OH$5,$B252,0)</f>
        <v>346.99</v>
      </c>
      <c r="OI252" s="19" t="str">
        <f t="shared" ca="1" si="1808"/>
        <v>-</v>
      </c>
      <c r="OJ252" s="19" t="str">
        <f t="shared" ca="1" si="1808"/>
        <v>-</v>
      </c>
      <c r="OK252" s="19" t="str">
        <f t="shared" ca="1" si="1808"/>
        <v>-</v>
      </c>
      <c r="OL252" s="19" t="str">
        <f t="shared" ca="1" si="1808"/>
        <v>-</v>
      </c>
      <c r="OM252" s="19" t="str">
        <f t="shared" ca="1" si="1808"/>
        <v>-</v>
      </c>
      <c r="ON252" s="19">
        <f t="shared" ca="1" si="1808"/>
        <v>0</v>
      </c>
      <c r="OO252" s="24">
        <v>0</v>
      </c>
    </row>
    <row r="253" spans="1:405" outlineLevel="1">
      <c r="A253" s="21">
        <f t="shared" si="158"/>
        <v>248</v>
      </c>
      <c r="B253" s="21">
        <f t="shared" si="1801"/>
        <v>19</v>
      </c>
      <c r="C253">
        <v>112</v>
      </c>
      <c r="D253" s="144" t="str">
        <f t="shared" ca="1" si="1739"/>
        <v>GSM</v>
      </c>
      <c r="E253" t="b">
        <v>0</v>
      </c>
      <c r="F253" t="b">
        <v>0</v>
      </c>
      <c r="G253" t="b">
        <f t="shared" si="1802"/>
        <v>0</v>
      </c>
      <c r="H253" s="237">
        <f t="shared" ca="1" si="1803"/>
        <v>2</v>
      </c>
      <c r="I253" s="237">
        <f t="shared" ca="1" si="1803"/>
        <v>1</v>
      </c>
      <c r="J253" s="237" t="str">
        <f t="shared" ca="1" si="1803"/>
        <v/>
      </c>
      <c r="K253" s="237">
        <f t="shared" ca="1" si="1803"/>
        <v>2</v>
      </c>
      <c r="L253" s="237">
        <f t="shared" ca="1" si="1803"/>
        <v>2</v>
      </c>
      <c r="M253" s="237">
        <f t="shared" ca="1" si="1803"/>
        <v>2</v>
      </c>
      <c r="N253" s="237">
        <f t="shared" ca="1" si="1803"/>
        <v>3</v>
      </c>
      <c r="O253" s="237">
        <f t="shared" ca="1" si="1803"/>
        <v>1</v>
      </c>
      <c r="P253" s="237">
        <f t="shared" ca="1" si="1803"/>
        <v>1</v>
      </c>
      <c r="Q253" s="237">
        <f t="shared" ca="1" si="1803"/>
        <v>3</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740"/>
        <v>2</v>
      </c>
      <c r="AH253" s="5">
        <f t="shared" ca="1" si="1740"/>
        <v>0</v>
      </c>
      <c r="AI253" s="5">
        <f t="shared" ca="1" si="1741"/>
        <v>1</v>
      </c>
      <c r="AJ253" s="218"/>
      <c r="AK253" s="218"/>
      <c r="AL253" s="366" t="str">
        <f ca="1">TEXT(LEFT(OFFSET(AL253,-1,0),5)+1,"00000")&amp;MID(OFFSET(AL253,-1,0),6,FIND(" ",OFFSET(AL253,-1,0),7)-5)
&amp; $D253           &amp; " Day"&amp;INDEX(i.DOY,$N253,1)              &amp; IF($IG253=0," FWM","")&amp;IF($IG253=1," MWM","")&amp;IF($IG253=5," Mat","")&amp;IF($IH253=TRUE,"&amp;BBT","    ")
&amp;INDEX(DataMaster!$B$98:$B$104,$Q253,0)    &amp;IF(JL253," SR"&amp;JM253,"")&amp; " WP"&amp;TEXT($LW253*100,"000p")           &amp; " MP"&amp;TEXT($LX253*100,"000p")           &amp; " GP"&amp;TEXT($MG253*100,"000p")
&amp; " (F"&amp;3+COUNTIF($CV253:$CY253,TRUE)&amp;3&amp;"N"&amp;$DM253&amp;$DN253&amp;")"</f>
        <v>00008 DSP_grid_lw GSM Day204 MWM    No export WP100p MP075p GP100p (F33N11)</v>
      </c>
      <c r="AM253" s="9" t="str">
        <f ca="1">IF(COUNTIF(AL$5:AL253,AL253)=1,"-","Dup")</f>
        <v>-</v>
      </c>
      <c r="AN253" s="9"/>
      <c r="AO253" s="12" t="b">
        <v>1</v>
      </c>
      <c r="AP253" s="12" t="b">
        <v>1</v>
      </c>
      <c r="AQ253" s="12" t="b">
        <v>1</v>
      </c>
      <c r="AR253" s="12" t="b">
        <v>1</v>
      </c>
      <c r="AS253" s="12" t="b">
        <v>1</v>
      </c>
      <c r="AT253" s="12" t="b">
        <v>1</v>
      </c>
      <c r="AU253" s="12" t="b">
        <v>1</v>
      </c>
      <c r="AV253" s="12" t="b">
        <v>1</v>
      </c>
      <c r="AW253" s="9"/>
      <c r="AX253" s="5" t="b">
        <f t="shared" ca="1" si="1742"/>
        <v>0</v>
      </c>
      <c r="AY253" s="5" t="str">
        <f t="shared" ca="1" si="1742"/>
        <v>-</v>
      </c>
      <c r="AZ253" s="5" t="b">
        <f t="shared" ca="1" si="1742"/>
        <v>0</v>
      </c>
      <c r="BA253" s="5" t="b">
        <f t="shared" ca="1" si="1742"/>
        <v>1</v>
      </c>
      <c r="BB253" s="5" t="b">
        <f t="shared" ca="1" si="1742"/>
        <v>1</v>
      </c>
      <c r="BC253" s="144">
        <f t="shared" ca="1" si="1742"/>
        <v>0</v>
      </c>
      <c r="BD253" s="19" t="b">
        <f t="shared" ca="1" si="1743"/>
        <v>1</v>
      </c>
      <c r="BE253" s="9"/>
      <c r="BF253" s="5" t="str">
        <f t="shared" ca="1" si="1744"/>
        <v>-</v>
      </c>
      <c r="BG253" s="19" t="str">
        <f t="shared" ca="1" si="1745"/>
        <v>-</v>
      </c>
      <c r="BH253" s="19" t="str">
        <f t="shared" ca="1" si="1745"/>
        <v>-</v>
      </c>
      <c r="BI253" s="19" t="str">
        <f t="shared" ca="1" si="1745"/>
        <v>-</v>
      </c>
      <c r="BJ253" s="5" t="str">
        <f t="shared" ca="1" si="1746"/>
        <v>-</v>
      </c>
      <c r="BK253" s="19" t="str">
        <f t="shared" ca="1" si="1747"/>
        <v>-</v>
      </c>
      <c r="BL253" s="5" t="str">
        <f t="shared" ca="1" si="1748"/>
        <v>-</v>
      </c>
      <c r="BM253" s="19" t="str">
        <f t="shared" ca="1" si="1749"/>
        <v>-</v>
      </c>
      <c r="BN253" s="19" t="str">
        <f t="shared" ca="1" si="1749"/>
        <v>-</v>
      </c>
      <c r="BO253" s="19" t="str">
        <f t="shared" ca="1" si="1749"/>
        <v>-</v>
      </c>
      <c r="BP253" s="5" t="str">
        <f t="shared" ca="1" si="1750"/>
        <v>-</v>
      </c>
      <c r="BQ253" s="9"/>
      <c r="BR253" s="5" t="b">
        <f t="shared" ca="1" si="1751"/>
        <v>0</v>
      </c>
      <c r="BS253" s="5" t="str">
        <f t="shared" ca="1" si="1752"/>
        <v>-</v>
      </c>
      <c r="BT253" s="5" t="str">
        <f t="shared" ca="1" si="1753"/>
        <v>-</v>
      </c>
      <c r="BU253" s="5" t="str">
        <f t="shared" ca="1" si="1753"/>
        <v>-</v>
      </c>
      <c r="BV253" s="5" t="str">
        <f t="shared" ca="1" si="1753"/>
        <v>-</v>
      </c>
      <c r="BW253" s="5" t="str">
        <f t="shared" ca="1" si="1753"/>
        <v>-</v>
      </c>
      <c r="BX253" s="5" t="str">
        <f t="shared" ca="1" si="1753"/>
        <v>-</v>
      </c>
      <c r="BY253" s="5" t="str">
        <f t="shared" ca="1" si="1753"/>
        <v>-</v>
      </c>
      <c r="BZ253" s="5" t="str">
        <f t="shared" ca="1" si="1753"/>
        <v>-</v>
      </c>
      <c r="CA253" s="5" t="str">
        <f t="shared" ca="1" si="1753"/>
        <v>-</v>
      </c>
      <c r="CB253" s="9"/>
      <c r="CC253" s="237" t="b">
        <f t="shared" ca="1" si="1804"/>
        <v>1</v>
      </c>
      <c r="CD253" s="237" t="b">
        <f t="shared" ca="1" si="1804"/>
        <v>1</v>
      </c>
      <c r="CE253" s="237" t="b">
        <f t="shared" ca="1" si="1804"/>
        <v>1</v>
      </c>
      <c r="CF253" s="12">
        <f t="shared" ca="1" si="1800"/>
        <v>2233105</v>
      </c>
      <c r="CG253" s="144" t="b">
        <f t="shared" ca="1" si="1805"/>
        <v>0</v>
      </c>
      <c r="CH253" s="12" t="s">
        <v>34</v>
      </c>
      <c r="CI253" s="19" t="str">
        <f t="shared" ca="1" si="1755"/>
        <v>-</v>
      </c>
      <c r="CJ253" s="19" t="str">
        <f t="shared" ca="1" si="1755"/>
        <v>-</v>
      </c>
      <c r="CK253" s="19" t="str">
        <f t="shared" ca="1" si="1755"/>
        <v>-</v>
      </c>
      <c r="CL253" s="19">
        <f t="shared" ca="1" si="1755"/>
        <v>1</v>
      </c>
      <c r="CM253" s="19">
        <f t="shared" ca="1" si="1755"/>
        <v>1</v>
      </c>
      <c r="CN253" s="9"/>
      <c r="CO253" s="444">
        <f t="shared" ca="1" si="1756"/>
        <v>652</v>
      </c>
      <c r="CP253" s="444">
        <f t="shared" ca="1" si="1756"/>
        <v>686</v>
      </c>
      <c r="CQ253" s="444">
        <f t="shared" ca="1" si="1756"/>
        <v>721</v>
      </c>
      <c r="CR253" s="152">
        <f t="shared" ca="1" si="1757"/>
        <v>378</v>
      </c>
      <c r="CS253" s="152">
        <f t="shared" ca="1" si="1757"/>
        <v>413</v>
      </c>
      <c r="CT253" s="152">
        <f t="shared" ca="1" si="1757"/>
        <v>448</v>
      </c>
      <c r="CU253" s="19" t="str">
        <f t="shared" ca="1" si="1758"/>
        <v>-</v>
      </c>
      <c r="CV253" s="19" t="str">
        <f t="shared" ca="1" si="1758"/>
        <v>-</v>
      </c>
      <c r="CW253" s="19" t="str">
        <f t="shared" ca="1" si="1758"/>
        <v>-</v>
      </c>
      <c r="CX253" s="19" t="str">
        <f t="shared" ca="1" si="1758"/>
        <v>-</v>
      </c>
      <c r="CY253" s="19" t="str">
        <f t="shared" ca="1" si="1758"/>
        <v>-</v>
      </c>
      <c r="CZ253" s="19" t="b">
        <f t="shared" ca="1" si="1758"/>
        <v>1</v>
      </c>
      <c r="DA253" s="19">
        <f t="shared" ca="1" si="1758"/>
        <v>0</v>
      </c>
      <c r="DB253" s="19">
        <f t="shared" ca="1" si="1758"/>
        <v>0</v>
      </c>
      <c r="DC253" s="19">
        <f t="shared" ca="1" si="1758"/>
        <v>0</v>
      </c>
      <c r="DD253" s="19">
        <f t="shared" ca="1" si="1758"/>
        <v>0</v>
      </c>
      <c r="DE253" s="19">
        <f t="shared" ca="1" si="1758"/>
        <v>0</v>
      </c>
      <c r="DF253" s="19">
        <f t="shared" ca="1" si="1758"/>
        <v>0</v>
      </c>
      <c r="DG253" s="19">
        <f t="shared" ca="1" si="1758"/>
        <v>0</v>
      </c>
      <c r="DH253" s="19">
        <f t="shared" ca="1" si="1758"/>
        <v>0</v>
      </c>
      <c r="DI253" s="19">
        <f t="shared" ca="1" si="1758"/>
        <v>0</v>
      </c>
      <c r="DJ253" s="19">
        <f t="shared" ca="1" si="1758"/>
        <v>0</v>
      </c>
      <c r="DK253" s="19">
        <f t="shared" ca="1" si="1759"/>
        <v>0</v>
      </c>
      <c r="DL253" s="19">
        <f t="shared" ca="1" si="1759"/>
        <v>0</v>
      </c>
      <c r="DM253" s="19">
        <f t="shared" ca="1" si="1759"/>
        <v>1</v>
      </c>
      <c r="DN253" s="19">
        <f t="shared" ca="1" si="1759"/>
        <v>1</v>
      </c>
      <c r="DO253" s="19">
        <f t="shared" ca="1" si="1759"/>
        <v>0</v>
      </c>
      <c r="DP253" s="19" t="str">
        <f t="shared" ca="1" si="1759"/>
        <v>-</v>
      </c>
      <c r="DQ253" s="19" t="str">
        <f t="shared" ca="1" si="1759"/>
        <v>-</v>
      </c>
      <c r="DR253" s="19" t="str">
        <f t="shared" ca="1" si="1759"/>
        <v>-</v>
      </c>
      <c r="DS253" s="19" t="str">
        <f t="shared" ca="1" si="1759"/>
        <v>-</v>
      </c>
      <c r="DT253" s="19" t="str">
        <f t="shared" ca="1" si="1759"/>
        <v>-</v>
      </c>
      <c r="DU253" s="19">
        <f t="shared" ca="1" si="1759"/>
        <v>0</v>
      </c>
      <c r="DV253" s="19" t="str">
        <f t="shared" ca="1" si="1759"/>
        <v>-</v>
      </c>
      <c r="DW253" s="19" t="str">
        <f t="shared" ca="1" si="1759"/>
        <v>-</v>
      </c>
      <c r="DX253" s="19" t="str">
        <f t="shared" ca="1" si="1759"/>
        <v>-</v>
      </c>
      <c r="DY253" s="19" t="str">
        <f t="shared" ca="1" si="1759"/>
        <v>-</v>
      </c>
      <c r="DZ253" s="19" t="str">
        <f t="shared" ca="1" si="1759"/>
        <v>-</v>
      </c>
      <c r="EA253" s="19" t="str">
        <f t="shared" ca="1" si="1759"/>
        <v>-</v>
      </c>
      <c r="EB253" s="19" t="str">
        <f t="shared" ca="1" si="1759"/>
        <v>-</v>
      </c>
      <c r="EC253" s="19" t="str">
        <f t="shared" ca="1" si="1759"/>
        <v>-</v>
      </c>
      <c r="ED253" s="19">
        <f t="shared" ca="1" si="1759"/>
        <v>0</v>
      </c>
      <c r="EE253" s="444">
        <f t="shared" ca="1" si="1760"/>
        <v>0</v>
      </c>
      <c r="EF253" s="444">
        <f t="shared" ca="1" si="1760"/>
        <v>0</v>
      </c>
      <c r="EG253" s="124">
        <f t="shared" ca="1" si="1761"/>
        <v>0</v>
      </c>
      <c r="EH253" s="124">
        <f t="shared" ca="1" si="1761"/>
        <v>0</v>
      </c>
      <c r="EI253" s="124">
        <f t="shared" ca="1" si="1761"/>
        <v>0</v>
      </c>
      <c r="EJ253" s="124">
        <f t="shared" ca="1" si="1761"/>
        <v>0</v>
      </c>
      <c r="EK253" s="124">
        <f t="shared" ca="1" si="1761"/>
        <v>0</v>
      </c>
      <c r="EL253" s="124">
        <f t="shared" ca="1" si="1761"/>
        <v>0</v>
      </c>
      <c r="EM253" s="124">
        <f t="shared" ca="1" si="1761"/>
        <v>0</v>
      </c>
      <c r="EN253" s="124">
        <f t="shared" ca="1" si="1761"/>
        <v>0</v>
      </c>
      <c r="EO253" s="124">
        <f t="shared" ca="1" si="1761"/>
        <v>0</v>
      </c>
      <c r="EP253" s="124">
        <f t="shared" ca="1" si="1761"/>
        <v>0</v>
      </c>
      <c r="EQ253" s="124">
        <f t="shared" ca="1" si="1761"/>
        <v>0</v>
      </c>
      <c r="ER253" s="124">
        <f t="shared" ca="1" si="1761"/>
        <v>0</v>
      </c>
      <c r="ES253" s="124">
        <f t="shared" ca="1" si="1761"/>
        <v>0</v>
      </c>
      <c r="ET253" s="124">
        <f t="shared" ca="1" si="1761"/>
        <v>0</v>
      </c>
      <c r="EU253" s="124">
        <f t="shared" ca="1" si="1761"/>
        <v>0</v>
      </c>
      <c r="EV253" s="124">
        <f t="shared" ca="1" si="1761"/>
        <v>0</v>
      </c>
      <c r="EW253" s="124">
        <f t="shared" ca="1" si="1762"/>
        <v>0</v>
      </c>
      <c r="EX253" s="124">
        <f t="shared" ca="1" si="1762"/>
        <v>0</v>
      </c>
      <c r="EY253" s="554">
        <f t="shared" ca="1" si="1763"/>
        <v>0</v>
      </c>
      <c r="EZ253" s="554">
        <f t="shared" ca="1" si="1763"/>
        <v>0</v>
      </c>
      <c r="FA253" s="554">
        <f t="shared" ca="1" si="1763"/>
        <v>0</v>
      </c>
      <c r="FB253" s="125">
        <f t="shared" ca="1" si="1763"/>
        <v>0</v>
      </c>
      <c r="FC253" s="125">
        <f t="shared" ca="1" si="1763"/>
        <v>0</v>
      </c>
      <c r="FD253" s="125">
        <f t="shared" ca="1" si="1763"/>
        <v>0</v>
      </c>
      <c r="FE253" s="125">
        <f t="shared" ca="1" si="1763"/>
        <v>0</v>
      </c>
      <c r="FF253" s="125">
        <f t="shared" ca="1" si="1763"/>
        <v>0</v>
      </c>
      <c r="FG253" s="125">
        <f t="shared" ca="1" si="1763"/>
        <v>0</v>
      </c>
      <c r="FH253" s="125">
        <f t="shared" ca="1" si="1763"/>
        <v>0</v>
      </c>
      <c r="FI253" s="125">
        <f t="shared" ca="1" si="1763"/>
        <v>0</v>
      </c>
      <c r="FJ253" s="125">
        <f t="shared" ca="1" si="1763"/>
        <v>0</v>
      </c>
      <c r="FK253" s="125">
        <f t="shared" ca="1" si="1763"/>
        <v>0</v>
      </c>
      <c r="FL253" s="125">
        <f t="shared" ca="1" si="1763"/>
        <v>0</v>
      </c>
      <c r="FM253" s="125">
        <f t="shared" ca="1" si="1763"/>
        <v>0</v>
      </c>
      <c r="FN253" s="125">
        <f t="shared" ca="1" si="1763"/>
        <v>0</v>
      </c>
      <c r="FO253" s="124">
        <f t="shared" ca="1" si="1764"/>
        <v>0</v>
      </c>
      <c r="FP253" s="124">
        <f t="shared" ca="1" si="1764"/>
        <v>0</v>
      </c>
      <c r="FQ253" s="124">
        <f t="shared" ca="1" si="1764"/>
        <v>0</v>
      </c>
      <c r="FR253" s="124">
        <f t="shared" ca="1" si="1764"/>
        <v>0</v>
      </c>
      <c r="FS253" s="124">
        <f t="shared" ca="1" si="1764"/>
        <v>0</v>
      </c>
      <c r="FT253" s="124">
        <f t="shared" ca="1" si="1764"/>
        <v>0</v>
      </c>
      <c r="FU253" s="124">
        <f t="shared" ca="1" si="1764"/>
        <v>0</v>
      </c>
      <c r="FV253" s="124">
        <f t="shared" ca="1" si="1764"/>
        <v>0</v>
      </c>
      <c r="FW253" s="124">
        <f t="shared" ca="1" si="1764"/>
        <v>0</v>
      </c>
      <c r="FX253" s="124">
        <f t="shared" ca="1" si="1764"/>
        <v>0</v>
      </c>
      <c r="FY253" s="124">
        <f t="shared" ca="1" si="1764"/>
        <v>0</v>
      </c>
      <c r="FZ253" s="124">
        <f t="shared" ca="1" si="1764"/>
        <v>0</v>
      </c>
      <c r="GA253" s="124">
        <f t="shared" ca="1" si="1764"/>
        <v>0</v>
      </c>
      <c r="GB253" s="124">
        <f t="shared" ca="1" si="1764"/>
        <v>0</v>
      </c>
      <c r="GC253" s="124">
        <f t="shared" ca="1" si="1764"/>
        <v>0</v>
      </c>
      <c r="GD253" s="124">
        <f t="shared" ca="1" si="1764"/>
        <v>0</v>
      </c>
      <c r="GE253" s="124">
        <f t="shared" ca="1" si="1765"/>
        <v>0</v>
      </c>
      <c r="GF253" s="124">
        <f t="shared" ca="1" si="1765"/>
        <v>0</v>
      </c>
      <c r="GG253" s="554">
        <f t="shared" ca="1" si="1766"/>
        <v>0</v>
      </c>
      <c r="GH253" s="554">
        <f t="shared" ca="1" si="1766"/>
        <v>0</v>
      </c>
      <c r="GI253" s="554">
        <f t="shared" ca="1" si="1766"/>
        <v>0</v>
      </c>
      <c r="GJ253" s="125">
        <f t="shared" ca="1" si="1767"/>
        <v>0</v>
      </c>
      <c r="GK253" s="125">
        <f t="shared" ca="1" si="1767"/>
        <v>0</v>
      </c>
      <c r="GL253" s="125">
        <f t="shared" ca="1" si="1767"/>
        <v>0</v>
      </c>
      <c r="GM253" s="125">
        <f t="shared" ca="1" si="1767"/>
        <v>0</v>
      </c>
      <c r="GN253" s="125">
        <f t="shared" ca="1" si="1767"/>
        <v>0</v>
      </c>
      <c r="GO253" s="125">
        <f t="shared" ca="1" si="1767"/>
        <v>0</v>
      </c>
      <c r="GP253" s="125">
        <f t="shared" ca="1" si="1767"/>
        <v>0</v>
      </c>
      <c r="GQ253" s="125">
        <f t="shared" ca="1" si="1767"/>
        <v>0</v>
      </c>
      <c r="GR253" s="125">
        <f t="shared" ca="1" si="1767"/>
        <v>0</v>
      </c>
      <c r="GS253" s="125">
        <f t="shared" ca="1" si="1767"/>
        <v>0</v>
      </c>
      <c r="GT253" s="125">
        <f t="shared" ca="1" si="1767"/>
        <v>0</v>
      </c>
      <c r="GU253" s="125">
        <f t="shared" ca="1" si="1767"/>
        <v>0</v>
      </c>
      <c r="GV253" s="125">
        <f t="shared" ca="1" si="1767"/>
        <v>0</v>
      </c>
      <c r="GW253" s="124">
        <f t="shared" ca="1" si="1768"/>
        <v>0</v>
      </c>
      <c r="GX253" s="124">
        <f t="shared" ca="1" si="1768"/>
        <v>0</v>
      </c>
      <c r="GY253" s="124">
        <f t="shared" ca="1" si="1768"/>
        <v>0</v>
      </c>
      <c r="GZ253" s="124">
        <f t="shared" ca="1" si="1768"/>
        <v>0</v>
      </c>
      <c r="HA253" s="124">
        <f t="shared" ca="1" si="1768"/>
        <v>0</v>
      </c>
      <c r="HB253" s="124">
        <f t="shared" ca="1" si="1768"/>
        <v>0</v>
      </c>
      <c r="HC253" s="124">
        <f t="shared" ca="1" si="1768"/>
        <v>0</v>
      </c>
      <c r="HD253" s="124">
        <f t="shared" ca="1" si="1768"/>
        <v>0</v>
      </c>
      <c r="HE253" s="124">
        <f t="shared" ca="1" si="1768"/>
        <v>0</v>
      </c>
      <c r="HF253" s="124">
        <f t="shared" ca="1" si="1768"/>
        <v>0</v>
      </c>
      <c r="HG253" s="124">
        <f t="shared" ca="1" si="1768"/>
        <v>0</v>
      </c>
      <c r="HH253" s="124">
        <f t="shared" ca="1" si="1768"/>
        <v>0</v>
      </c>
      <c r="HI253" s="124">
        <f t="shared" ca="1" si="1768"/>
        <v>0</v>
      </c>
      <c r="HJ253" s="124">
        <f t="shared" ca="1" si="1768"/>
        <v>0</v>
      </c>
      <c r="HK253" s="124">
        <f t="shared" ca="1" si="1768"/>
        <v>0</v>
      </c>
      <c r="HL253" s="124">
        <f t="shared" ca="1" si="1768"/>
        <v>0</v>
      </c>
      <c r="HM253" s="124">
        <f t="shared" ca="1" si="1769"/>
        <v>0</v>
      </c>
      <c r="HN253" s="124">
        <f t="shared" ca="1" si="1769"/>
        <v>0</v>
      </c>
      <c r="HO253" s="554">
        <f t="shared" ca="1" si="1770"/>
        <v>0</v>
      </c>
      <c r="HP253" s="554">
        <f t="shared" ca="1" si="1770"/>
        <v>0</v>
      </c>
      <c r="HQ253" s="554">
        <f t="shared" ca="1" si="1770"/>
        <v>0</v>
      </c>
      <c r="HR253" s="125">
        <f t="shared" ca="1" si="1771"/>
        <v>0</v>
      </c>
      <c r="HS253" s="125">
        <f t="shared" ca="1" si="1771"/>
        <v>0</v>
      </c>
      <c r="HT253" s="125">
        <f t="shared" ca="1" si="1771"/>
        <v>0</v>
      </c>
      <c r="HU253" s="125">
        <f t="shared" ca="1" si="1771"/>
        <v>0</v>
      </c>
      <c r="HV253" s="125">
        <f t="shared" ca="1" si="1771"/>
        <v>0</v>
      </c>
      <c r="HW253" s="125">
        <f t="shared" ca="1" si="1771"/>
        <v>0</v>
      </c>
      <c r="HX253" s="125">
        <f t="shared" ca="1" si="1771"/>
        <v>0</v>
      </c>
      <c r="HY253" s="125">
        <f t="shared" ca="1" si="1771"/>
        <v>0</v>
      </c>
      <c r="HZ253" s="125">
        <f t="shared" ca="1" si="1771"/>
        <v>0</v>
      </c>
      <c r="IA253" s="125">
        <f t="shared" ca="1" si="1771"/>
        <v>0</v>
      </c>
      <c r="IB253" s="125">
        <f t="shared" ca="1" si="1771"/>
        <v>0</v>
      </c>
      <c r="IC253" s="125">
        <f t="shared" ca="1" si="1771"/>
        <v>0</v>
      </c>
      <c r="ID253" s="125">
        <f t="shared" ca="1" si="1771"/>
        <v>0</v>
      </c>
      <c r="IE253" s="5">
        <f t="shared" ca="1" si="1772"/>
        <v>67</v>
      </c>
      <c r="IF253" s="9"/>
      <c r="IG253" s="5">
        <f t="shared" ca="1" si="1773"/>
        <v>1</v>
      </c>
      <c r="IH253" s="5" t="b">
        <f t="shared" ca="1" si="1773"/>
        <v>0</v>
      </c>
      <c r="II253" s="19">
        <f t="shared" ca="1" si="1774"/>
        <v>0</v>
      </c>
      <c r="IJ253" s="5">
        <f t="shared" ca="1" si="1773"/>
        <v>55</v>
      </c>
      <c r="IK253" s="5" cm="1">
        <f t="array" ref="IK253">INDEX(i.pi_yatf,$X253+1,IK$7)</f>
        <v>1</v>
      </c>
      <c r="IL253" s="19">
        <f t="shared" ca="1" si="1775"/>
        <v>0</v>
      </c>
      <c r="IM253" s="19">
        <f t="shared" ca="1" si="1775"/>
        <v>0</v>
      </c>
      <c r="IN253" s="19">
        <f t="shared" ca="1" si="1775"/>
        <v>0</v>
      </c>
      <c r="IO253" s="19">
        <f t="shared" ca="1" si="1775"/>
        <v>0</v>
      </c>
      <c r="IP253" s="19">
        <f t="shared" ca="1" si="1775"/>
        <v>0</v>
      </c>
      <c r="IQ253" s="19">
        <f t="shared" ca="1" si="1775"/>
        <v>0</v>
      </c>
      <c r="IR253" s="19">
        <f t="shared" ca="1" si="1775"/>
        <v>0</v>
      </c>
      <c r="IS253" s="19">
        <f t="shared" ca="1" si="1775"/>
        <v>0</v>
      </c>
      <c r="IT253" s="19">
        <f t="shared" ca="1" si="1775"/>
        <v>0</v>
      </c>
      <c r="IU253" s="19">
        <f t="shared" ca="1" si="1775"/>
        <v>0</v>
      </c>
      <c r="IV253" s="19">
        <f t="shared" ca="1" si="1775"/>
        <v>0</v>
      </c>
      <c r="IW253" s="19">
        <f t="shared" ca="1" si="1775"/>
        <v>0</v>
      </c>
      <c r="IX253" s="19">
        <f t="shared" ca="1" si="1775"/>
        <v>0</v>
      </c>
      <c r="IY253" s="19">
        <f t="shared" ca="1" si="1775"/>
        <v>0</v>
      </c>
      <c r="IZ253" s="19">
        <f t="shared" ca="1" si="1775"/>
        <v>0</v>
      </c>
      <c r="JA253" s="19">
        <f t="shared" ca="1" si="1775"/>
        <v>0</v>
      </c>
      <c r="JB253" s="19">
        <f t="shared" ca="1" si="1775"/>
        <v>0</v>
      </c>
      <c r="JC253" s="19">
        <f t="shared" ca="1" si="1775"/>
        <v>0</v>
      </c>
      <c r="JD253" s="19">
        <f t="shared" ca="1" si="1775"/>
        <v>0</v>
      </c>
      <c r="JE253" s="19">
        <f t="shared" ca="1" si="1775"/>
        <v>0</v>
      </c>
      <c r="JF253" s="19">
        <f t="shared" ca="1" si="1775"/>
        <v>0</v>
      </c>
      <c r="JG253" s="19">
        <f t="shared" ca="1" si="1775"/>
        <v>1</v>
      </c>
      <c r="JH253" s="19">
        <f t="shared" ca="1" si="1775"/>
        <v>0</v>
      </c>
      <c r="JI253" s="19">
        <f t="shared" ca="1" si="1775"/>
        <v>1</v>
      </c>
      <c r="JJ253" s="9"/>
      <c r="JK253" s="5" t="b">
        <f t="shared" ca="1" si="1776"/>
        <v>0</v>
      </c>
      <c r="JL253" s="477" t="b">
        <v>0</v>
      </c>
      <c r="JM253" s="477">
        <v>12</v>
      </c>
      <c r="JN253" s="5" t="b">
        <f t="shared" ca="1" si="1777"/>
        <v>0</v>
      </c>
      <c r="JO253" s="5" t="b">
        <f t="shared" ca="1" si="1777"/>
        <v>0</v>
      </c>
      <c r="JP253" s="5" t="b">
        <f t="shared" ca="1" si="1777"/>
        <v>1</v>
      </c>
      <c r="JQ253" s="144">
        <f t="shared" ca="1" si="1778"/>
        <v>1</v>
      </c>
      <c r="JR253" s="144">
        <f t="shared" ca="1" si="1778"/>
        <v>1</v>
      </c>
      <c r="JS253" s="5" t="b">
        <f t="shared" ca="1" si="1779"/>
        <v>0</v>
      </c>
      <c r="JT253" s="5" t="b">
        <f t="shared" ca="1" si="1779"/>
        <v>1</v>
      </c>
      <c r="JU253" s="5" t="b">
        <f t="shared" ca="1" si="1779"/>
        <v>1</v>
      </c>
      <c r="JV253" s="5" t="b">
        <f t="shared" ca="1" si="1779"/>
        <v>0</v>
      </c>
      <c r="JW253" s="5">
        <f t="shared" ca="1" si="1780"/>
        <v>1</v>
      </c>
      <c r="JX253" s="5">
        <f t="shared" ca="1" si="1780"/>
        <v>0</v>
      </c>
      <c r="JY253" s="5" t="b">
        <f t="shared" ca="1" si="1781"/>
        <v>0</v>
      </c>
      <c r="JZ253" s="5" t="str" cm="1">
        <f t="array" aca="1" ref="JZ253" ca="1">IF(OR(KA253:KH253&lt;&gt;"-"),TRUE,"-")</f>
        <v>-</v>
      </c>
      <c r="KA253" s="19" t="str">
        <f t="shared" ca="1" si="1782"/>
        <v>-</v>
      </c>
      <c r="KB253" s="19" t="str">
        <f t="shared" ca="1" si="1782"/>
        <v>-</v>
      </c>
      <c r="KC253" s="19" t="str">
        <f t="shared" ca="1" si="1782"/>
        <v>-</v>
      </c>
      <c r="KD253" s="19" t="str">
        <f t="shared" ca="1" si="1782"/>
        <v>-</v>
      </c>
      <c r="KE253" s="19" t="str">
        <f t="shared" ca="1" si="1782"/>
        <v>-</v>
      </c>
      <c r="KF253" s="19" t="str">
        <f t="shared" ca="1" si="1782"/>
        <v>-</v>
      </c>
      <c r="KG253" s="19" t="str">
        <f t="shared" ca="1" si="1782"/>
        <v>-</v>
      </c>
      <c r="KH253" s="19" t="str">
        <f t="shared" ca="1" si="1782"/>
        <v>-</v>
      </c>
      <c r="KI253" s="5" t="b">
        <f t="array" aca="1" ref="KI253" ca="1">IF(OR(KJ253:KP253&lt;&gt;"-"),TRUE,"-")</f>
        <v>1</v>
      </c>
      <c r="KJ253" s="19">
        <f t="shared" ca="1" si="1783"/>
        <v>0</v>
      </c>
      <c r="KK253" s="19" t="str">
        <f t="shared" ca="1" si="1783"/>
        <v>-</v>
      </c>
      <c r="KL253" s="19">
        <f t="shared" ca="1" si="1783"/>
        <v>999999</v>
      </c>
      <c r="KM253" s="19">
        <f t="shared" ca="1" si="1783"/>
        <v>999999</v>
      </c>
      <c r="KN253" s="19">
        <f t="shared" ca="1" si="1783"/>
        <v>999999</v>
      </c>
      <c r="KO253" s="19">
        <f t="shared" ca="1" si="1783"/>
        <v>999999</v>
      </c>
      <c r="KP253" s="19">
        <f t="shared" ca="1" si="1783"/>
        <v>999999</v>
      </c>
      <c r="KQ253" s="19" t="str">
        <f t="shared" ca="1" si="1783"/>
        <v>-</v>
      </c>
      <c r="KR253" s="19" t="str">
        <f t="shared" ca="1" si="1783"/>
        <v>-</v>
      </c>
      <c r="KS253" s="19" t="str">
        <f t="shared" ca="1" si="1783"/>
        <v>-</v>
      </c>
      <c r="KT253" s="19" t="b">
        <f t="shared" ca="1" si="1784"/>
        <v>1</v>
      </c>
      <c r="KU253" s="19">
        <f t="shared" ca="1" si="1784"/>
        <v>0</v>
      </c>
      <c r="KV253" s="5" t="str">
        <f t="shared" ca="1" si="1785"/>
        <v>-</v>
      </c>
      <c r="KW253" s="5" t="str">
        <f t="shared" ca="1" si="1785"/>
        <v>-</v>
      </c>
      <c r="KX253" s="5" t="str">
        <f t="shared" ca="1" si="1785"/>
        <v>-</v>
      </c>
      <c r="KY253" s="5" t="str">
        <f t="shared" ca="1" si="1785"/>
        <v>-</v>
      </c>
      <c r="KZ253" s="19" t="str">
        <f t="shared" ca="1" si="1786"/>
        <v>-</v>
      </c>
      <c r="LA253" s="19" t="str">
        <f t="shared" ca="1" si="1786"/>
        <v>-</v>
      </c>
      <c r="LB253" s="19" t="str">
        <f t="shared" ca="1" si="1786"/>
        <v>-</v>
      </c>
      <c r="LC253" s="19" t="str">
        <f t="shared" ca="1" si="1786"/>
        <v>-</v>
      </c>
      <c r="LD253" s="19" t="str">
        <f t="shared" ca="1" si="1786"/>
        <v>-</v>
      </c>
      <c r="LE253" s="19" t="str">
        <f t="shared" ca="1" si="1786"/>
        <v>-</v>
      </c>
      <c r="LF253" s="19" t="str">
        <f t="shared" ca="1" si="1786"/>
        <v>-</v>
      </c>
      <c r="LG253" s="5" t="str">
        <f t="shared" ca="1" si="1787"/>
        <v>-</v>
      </c>
      <c r="LH253" s="5">
        <f t="shared" ca="1" si="1787"/>
        <v>500</v>
      </c>
      <c r="LI253" s="5">
        <f t="shared" ca="1" si="1787"/>
        <v>500</v>
      </c>
      <c r="LJ253" s="5" t="str">
        <f t="shared" ca="1" si="1787"/>
        <v>-</v>
      </c>
      <c r="LK253" s="5" t="str" cm="1">
        <f t="array" aca="1" ref="LK253" ca="1">INDEX(i.meatgrid,$Q253,LK$7)</f>
        <v>-</v>
      </c>
      <c r="LL253" s="5" t="str">
        <f t="shared" ca="1" si="1787"/>
        <v>-</v>
      </c>
      <c r="LM253" s="5">
        <f t="shared" ca="1" si="1788"/>
        <v>1</v>
      </c>
      <c r="LN253" s="9"/>
      <c r="LO253" s="19">
        <f t="shared" ca="1" si="1786"/>
        <v>70</v>
      </c>
      <c r="LP253" s="19">
        <f t="shared" ca="1" si="1789"/>
        <v>50</v>
      </c>
      <c r="LQ253" s="19">
        <f t="shared" ca="1" si="1789"/>
        <v>80</v>
      </c>
      <c r="LR253" s="19">
        <f t="shared" ca="1" si="1789"/>
        <v>50</v>
      </c>
      <c r="LS253" s="5" t="b" cm="1">
        <f t="array" aca="1" ref="LS253" ca="1">INDEX(i.meatgrid,$Q253,LS$7)</f>
        <v>1</v>
      </c>
      <c r="LT253" s="5" t="b" cm="1">
        <f t="array" aca="1" ref="LT253" ca="1">INDEX(i.meatgrid,$Q253,LT$7)</f>
        <v>0</v>
      </c>
      <c r="LU253" s="5" t="str" cm="1">
        <f t="array" aca="1" ref="LU253" ca="1">INDEX(i.meatgrid,$Q253,LU$7)</f>
        <v>-</v>
      </c>
      <c r="LV253" s="5" t="str" cm="1">
        <f t="array" aca="1" ref="LV253" ca="1">INDEX(i.meatgrid,$Q253,LV$7)</f>
        <v>-</v>
      </c>
      <c r="LW253" s="5">
        <f t="shared" si="1790"/>
        <v>1</v>
      </c>
      <c r="LX253" s="5">
        <f t="shared" si="1791"/>
        <v>0.75</v>
      </c>
      <c r="LY253" s="5" cm="1">
        <f t="array" aca="1" ref="LY253" ca="1">INDEX(i.meatgrid,$Q253,LY$7)</f>
        <v>1</v>
      </c>
      <c r="LZ253" s="5" cm="1">
        <f t="array" aca="1" ref="LZ253" ca="1">INDEX(i.meatgrid,$Q253,LZ$7)</f>
        <v>1</v>
      </c>
      <c r="MA253" s="5" cm="1">
        <f t="array" aca="1" ref="MA253" ca="1">INDEX(i.meatgrid,$Q253,MA$7)</f>
        <v>1</v>
      </c>
      <c r="MB253" s="5" cm="1">
        <f t="array" aca="1" ref="MB253" ca="1">INDEX(i.meatgrid,$Q253,MB$7)</f>
        <v>0</v>
      </c>
      <c r="MC253" s="5" cm="1">
        <f t="array" aca="1" ref="MC253" ca="1">INDEX(i.meatgrid,$Q253,MC$7)</f>
        <v>0</v>
      </c>
      <c r="MD253" s="5" cm="1">
        <f t="array" aca="1" ref="MD253" ca="1">INDEX(i.meatgrid,$Q253,MD$7)</f>
        <v>1</v>
      </c>
      <c r="ME253" s="5" cm="1">
        <f t="array" aca="1" ref="ME253" ca="1">INDEX(i.meatgrid,$Q253,ME$7)</f>
        <v>1</v>
      </c>
      <c r="MF253" s="5" cm="1">
        <f t="array" aca="1" ref="MF253" ca="1">INDEX(i.meatgrid,$Q253,MF$7)</f>
        <v>1</v>
      </c>
      <c r="MG253" s="5">
        <f t="shared" si="1792"/>
        <v>1</v>
      </c>
      <c r="MH253" s="9"/>
      <c r="MI253" s="19" t="b">
        <f t="shared" ca="1" si="1793"/>
        <v>0</v>
      </c>
      <c r="MJ253" s="19" t="b">
        <f t="shared" ca="1" si="1793"/>
        <v>0</v>
      </c>
      <c r="MK253" s="19">
        <f t="shared" ca="1" si="1793"/>
        <v>1</v>
      </c>
      <c r="ML253" s="19">
        <f t="shared" ca="1" si="1793"/>
        <v>0.75</v>
      </c>
      <c r="MM253" s="19">
        <f t="shared" ca="1" si="1793"/>
        <v>0.75</v>
      </c>
      <c r="MN253" s="19">
        <f t="shared" ca="1" si="1793"/>
        <v>0.8</v>
      </c>
      <c r="MO253" s="19">
        <f t="shared" ca="1" si="1793"/>
        <v>0.82499999999999996</v>
      </c>
      <c r="MP253" s="19">
        <f t="shared" ca="1" si="1793"/>
        <v>0.875</v>
      </c>
      <c r="MQ253" s="19">
        <f t="shared" ca="1" si="1793"/>
        <v>0.9</v>
      </c>
      <c r="MR253" s="19">
        <f t="shared" ca="1" si="1793"/>
        <v>1</v>
      </c>
      <c r="MS253" s="19">
        <f t="shared" ca="1" si="1793"/>
        <v>0.875</v>
      </c>
      <c r="MT253" s="19" t="b">
        <f t="shared" ca="1" si="1793"/>
        <v>1</v>
      </c>
      <c r="MU253" s="19">
        <f t="shared" ca="1" si="1793"/>
        <v>74.989999999999995</v>
      </c>
      <c r="MV253" s="19" t="str">
        <f t="shared" ca="1" si="1793"/>
        <v>-</v>
      </c>
      <c r="MW253" s="19" t="str">
        <f t="shared" ca="1" si="1793"/>
        <v>-</v>
      </c>
      <c r="MX253" s="19" t="str">
        <f t="shared" ca="1" si="1793"/>
        <v>-</v>
      </c>
      <c r="MY253" s="19" t="str">
        <f t="shared" ref="MY253:NN268" ca="1" si="1809">OFFSET(MY$5,$B253,0)</f>
        <v>-</v>
      </c>
      <c r="MZ253" s="19" t="str">
        <f t="shared" ca="1" si="1809"/>
        <v>-</v>
      </c>
      <c r="NA253" s="19" t="str">
        <f t="shared" ca="1" si="1809"/>
        <v>-</v>
      </c>
      <c r="NB253" s="19" t="str">
        <f t="shared" ca="1" si="1809"/>
        <v>-</v>
      </c>
      <c r="NC253" s="19">
        <f t="shared" ca="1" si="1809"/>
        <v>36.99</v>
      </c>
      <c r="ND253" s="19">
        <f t="shared" ca="1" si="1809"/>
        <v>36.99</v>
      </c>
      <c r="NE253" s="19" t="str">
        <f t="shared" ca="1" si="1809"/>
        <v>-</v>
      </c>
      <c r="NF253" s="19" t="str">
        <f t="shared" ca="1" si="1809"/>
        <v>-</v>
      </c>
      <c r="NG253" s="19" t="str">
        <f t="shared" ca="1" si="1809"/>
        <v>-</v>
      </c>
      <c r="NH253" s="19" t="str">
        <f t="shared" ca="1" si="1809"/>
        <v>-</v>
      </c>
      <c r="NI253" s="19" t="str">
        <f t="shared" ca="1" si="1809"/>
        <v>-</v>
      </c>
      <c r="NJ253" s="19">
        <f t="shared" ca="1" si="1809"/>
        <v>49.99</v>
      </c>
      <c r="NK253" s="19">
        <f t="shared" ca="1" si="1809"/>
        <v>49.99</v>
      </c>
      <c r="NL253" s="19">
        <f t="shared" ca="1" si="1809"/>
        <v>49.99</v>
      </c>
      <c r="NM253" s="19">
        <f t="shared" ca="1" si="1809"/>
        <v>49.99</v>
      </c>
      <c r="NN253" s="19">
        <f t="shared" ca="1" si="1809"/>
        <v>49.99</v>
      </c>
      <c r="NO253" s="19">
        <f t="shared" ca="1" si="1806"/>
        <v>49.99</v>
      </c>
      <c r="NP253" s="19">
        <f t="shared" ca="1" si="1806"/>
        <v>49.99</v>
      </c>
      <c r="NQ253" s="19">
        <f t="shared" ca="1" si="1806"/>
        <v>49.99</v>
      </c>
      <c r="NR253" s="19">
        <f t="shared" ca="1" si="1807"/>
        <v>412.99</v>
      </c>
      <c r="NS253" s="19">
        <f t="shared" ca="1" si="1807"/>
        <v>412.99</v>
      </c>
      <c r="NT253" s="19" t="str">
        <f t="shared" ca="1" si="1807"/>
        <v>-</v>
      </c>
      <c r="NU253" s="19" t="str">
        <f t="shared" ca="1" si="1807"/>
        <v>-</v>
      </c>
      <c r="NV253" s="19" t="str">
        <f t="shared" ca="1" si="1807"/>
        <v>-</v>
      </c>
      <c r="NW253" s="19" t="str">
        <f t="shared" ca="1" si="1807"/>
        <v>-</v>
      </c>
      <c r="NX253" s="19" t="str">
        <f t="shared" ca="1" si="1807"/>
        <v>-</v>
      </c>
      <c r="NY253" s="19">
        <f t="shared" ca="1" si="1807"/>
        <v>6.8900000000000006</v>
      </c>
      <c r="NZ253" s="19">
        <f t="shared" ca="1" si="1807"/>
        <v>6.8900000000000006</v>
      </c>
      <c r="OA253" s="19">
        <f t="shared" ca="1" si="1807"/>
        <v>6.8900000000000006</v>
      </c>
      <c r="OB253" s="19">
        <f t="shared" ca="1" si="1807"/>
        <v>6.8900000000000006</v>
      </c>
      <c r="OC253" s="19">
        <f t="shared" ca="1" si="1807"/>
        <v>6.8900000000000006</v>
      </c>
      <c r="OD253" s="19">
        <f t="shared" ca="1" si="1807"/>
        <v>6.8900000000000006</v>
      </c>
      <c r="OE253" s="19">
        <f t="shared" ca="1" si="1807"/>
        <v>6.8900000000000006</v>
      </c>
      <c r="OF253" s="19">
        <f t="shared" ca="1" si="1807"/>
        <v>6.8900000000000006</v>
      </c>
      <c r="OG253" s="19">
        <f t="shared" ca="1" si="1807"/>
        <v>346.99</v>
      </c>
      <c r="OH253" s="19">
        <f t="shared" ca="1" si="1808"/>
        <v>346.99</v>
      </c>
      <c r="OI253" s="19" t="str">
        <f t="shared" ca="1" si="1808"/>
        <v>-</v>
      </c>
      <c r="OJ253" s="19" t="str">
        <f t="shared" ca="1" si="1808"/>
        <v>-</v>
      </c>
      <c r="OK253" s="19" t="str">
        <f t="shared" ca="1" si="1808"/>
        <v>-</v>
      </c>
      <c r="OL253" s="19" t="str">
        <f t="shared" ca="1" si="1808"/>
        <v>-</v>
      </c>
      <c r="OM253" s="19" t="str">
        <f t="shared" ca="1" si="1808"/>
        <v>-</v>
      </c>
      <c r="ON253" s="19">
        <f t="shared" ca="1" si="1808"/>
        <v>0</v>
      </c>
      <c r="OO253" s="24">
        <v>0</v>
      </c>
    </row>
    <row r="254" spans="1:405" outlineLevel="1">
      <c r="A254" s="21">
        <f t="shared" si="158"/>
        <v>249</v>
      </c>
      <c r="B254" s="21">
        <f>$A$14</f>
        <v>9</v>
      </c>
      <c r="C254">
        <v>112</v>
      </c>
      <c r="D254" s="144" t="str">
        <f t="shared" si="1739"/>
        <v>GSM</v>
      </c>
      <c r="E254" t="b">
        <v>0</v>
      </c>
      <c r="F254" t="b">
        <v>0</v>
      </c>
      <c r="G254" t="b">
        <f t="shared" si="1802"/>
        <v>0</v>
      </c>
      <c r="H254" s="29">
        <v>2</v>
      </c>
      <c r="I254" s="29">
        <v>1</v>
      </c>
      <c r="J254" s="29" t="str">
        <f>""</f>
        <v/>
      </c>
      <c r="K254" s="29">
        <f>d.Region</f>
        <v>2</v>
      </c>
      <c r="L254" s="29">
        <v>2</v>
      </c>
      <c r="M254" s="29">
        <v>2</v>
      </c>
      <c r="N254" s="29">
        <v>3</v>
      </c>
      <c r="O254" s="29">
        <v>1</v>
      </c>
      <c r="P254" s="29">
        <v>1</v>
      </c>
      <c r="Q254" s="29">
        <v>5</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740"/>
        <v>2</v>
      </c>
      <c r="AH254" s="5">
        <f t="shared" si="1740"/>
        <v>0</v>
      </c>
      <c r="AI254" s="5">
        <f t="shared" si="1741"/>
        <v>1</v>
      </c>
      <c r="AJ254" s="218"/>
      <c r="AK254" s="218"/>
      <c r="AL254" s="365" t="str">
        <f ca="1">TEXT(LEFT(OFFSET(AL254,-1,0),5)+1,"00000")&amp;MID(OFFSET(AL254,-1,0),6,FIND(" ",OFFSET(AL254,-1,0),7)-5)
&amp; $D254           &amp; " Day"&amp;INDEX(i.DOY,$N254,1)              &amp; IF($IG254=0," FWM","")&amp;IF($IG254=1," MWM","")&amp;IF($IG254=5," Mat","")&amp;IF($IH254=TRUE,"&amp;BBT","    ")
&amp;INDEX(DataMaster!$B$98:$B$104,$Q254,0)    &amp;IF(JL254," SR"&amp;JM254,"")&amp; " WP"&amp;TEXT($LW254*100,"000p")           &amp; " MP"&amp;TEXT($LX254*100,"000p")           &amp; " GP"&amp;TEXT($MG254*100,"000p")
&amp; " (F"&amp;3+COUNTIF($CV254:$CY254,TRUE)&amp;3&amp;"N"&amp;$DM254&amp;$DN254&amp;")"</f>
        <v>00009 DSP_grid_lw GSM Day204 MWM    Air SR12 WP100p MP100p GP100p (F33N11)</v>
      </c>
      <c r="AM254" s="9" t="str">
        <f ca="1">IF(COUNTIF(AL$5:AL254,AL254)=1,"-","Dup")</f>
        <v>-</v>
      </c>
      <c r="AN254" s="9"/>
      <c r="AO254" s="12" t="b">
        <v>1</v>
      </c>
      <c r="AP254" s="12" t="b">
        <v>1</v>
      </c>
      <c r="AQ254" s="12" t="b">
        <v>1</v>
      </c>
      <c r="AR254" s="12" t="b">
        <v>1</v>
      </c>
      <c r="AS254" s="12" t="b">
        <v>1</v>
      </c>
      <c r="AT254" s="12" t="b">
        <v>1</v>
      </c>
      <c r="AU254" s="12" t="b">
        <v>1</v>
      </c>
      <c r="AV254" s="12" t="b">
        <v>1</v>
      </c>
      <c r="AW254" s="9"/>
      <c r="AX254" s="5" t="b">
        <f t="shared" si="1742"/>
        <v>0</v>
      </c>
      <c r="AY254" s="5" t="str">
        <f t="shared" si="1742"/>
        <v>-</v>
      </c>
      <c r="AZ254" s="5" t="b">
        <f t="shared" si="1742"/>
        <v>0</v>
      </c>
      <c r="BA254" s="5" t="b">
        <f t="shared" si="1742"/>
        <v>1</v>
      </c>
      <c r="BB254" s="5" t="b">
        <f t="shared" si="1742"/>
        <v>1</v>
      </c>
      <c r="BC254" s="144">
        <f t="shared" si="1742"/>
        <v>0</v>
      </c>
      <c r="BD254" s="19" t="b">
        <f t="shared" ca="1" si="1743"/>
        <v>1</v>
      </c>
      <c r="BE254" s="9"/>
      <c r="BF254" s="5" t="str">
        <f t="shared" ca="1" si="1744"/>
        <v>-</v>
      </c>
      <c r="BG254" s="19" t="str">
        <f t="shared" ca="1" si="1745"/>
        <v>-</v>
      </c>
      <c r="BH254" s="19" t="str">
        <f t="shared" ca="1" si="1745"/>
        <v>-</v>
      </c>
      <c r="BI254" s="19" t="str">
        <f t="shared" ca="1" si="1745"/>
        <v>-</v>
      </c>
      <c r="BJ254" s="5" t="str">
        <f t="shared" ca="1" si="1746"/>
        <v>-</v>
      </c>
      <c r="BK254" s="19" t="str">
        <f t="shared" ca="1" si="1747"/>
        <v>-</v>
      </c>
      <c r="BL254" s="5" t="str">
        <f t="shared" ca="1" si="1748"/>
        <v>-</v>
      </c>
      <c r="BM254" s="19" t="str">
        <f t="shared" ca="1" si="1749"/>
        <v>-</v>
      </c>
      <c r="BN254" s="19" t="str">
        <f t="shared" ca="1" si="1749"/>
        <v>-</v>
      </c>
      <c r="BO254" s="19" t="str">
        <f t="shared" ca="1" si="1749"/>
        <v>-</v>
      </c>
      <c r="BP254" s="5" t="str">
        <f t="shared" ca="1" si="1750"/>
        <v>-</v>
      </c>
      <c r="BQ254" s="9"/>
      <c r="BR254" s="5" t="b">
        <f t="shared" si="1751"/>
        <v>0</v>
      </c>
      <c r="BS254" s="5" t="str">
        <f t="shared" ca="1" si="1752"/>
        <v>-</v>
      </c>
      <c r="BT254" s="5" t="str">
        <f t="shared" ca="1" si="1753"/>
        <v>-</v>
      </c>
      <c r="BU254" s="5" t="str">
        <f t="shared" ca="1" si="1753"/>
        <v>-</v>
      </c>
      <c r="BV254" s="5" t="str">
        <f t="shared" ca="1" si="1753"/>
        <v>-</v>
      </c>
      <c r="BW254" s="5" t="str">
        <f t="shared" ca="1" si="1753"/>
        <v>-</v>
      </c>
      <c r="BX254" s="5" t="str">
        <f t="shared" ca="1" si="1753"/>
        <v>-</v>
      </c>
      <c r="BY254" s="5" t="str">
        <f t="shared" ca="1" si="1753"/>
        <v>-</v>
      </c>
      <c r="BZ254" s="5" t="str">
        <f t="shared" ca="1" si="1753"/>
        <v>-</v>
      </c>
      <c r="CA254" s="5" t="str">
        <f t="shared" ca="1" si="1753"/>
        <v>-</v>
      </c>
      <c r="CB254" s="9"/>
      <c r="CC254" s="12" t="b">
        <v>1</v>
      </c>
      <c r="CD254" s="12" t="b">
        <v>1</v>
      </c>
      <c r="CE254" s="12" t="b">
        <v>1</v>
      </c>
      <c r="CF254" s="12">
        <f t="shared" si="1800"/>
        <v>2235105</v>
      </c>
      <c r="CG254" s="144" t="b">
        <f>NOT(CE254)</f>
        <v>0</v>
      </c>
      <c r="CH254" s="12" t="s">
        <v>34</v>
      </c>
      <c r="CI254" s="19" t="str">
        <f t="shared" ca="1" si="1755"/>
        <v>-</v>
      </c>
      <c r="CJ254" s="19" t="str">
        <f t="shared" ca="1" si="1755"/>
        <v>-</v>
      </c>
      <c r="CK254" s="19" t="str">
        <f t="shared" ca="1" si="1755"/>
        <v>-</v>
      </c>
      <c r="CL254" s="19">
        <f t="shared" ca="1" si="1755"/>
        <v>1</v>
      </c>
      <c r="CM254" s="19">
        <f t="shared" ca="1" si="1755"/>
        <v>1</v>
      </c>
      <c r="CN254" s="9"/>
      <c r="CO254" s="444">
        <f t="shared" si="1756"/>
        <v>652</v>
      </c>
      <c r="CP254" s="444">
        <f t="shared" si="1756"/>
        <v>686</v>
      </c>
      <c r="CQ254" s="444">
        <f t="shared" si="1756"/>
        <v>721</v>
      </c>
      <c r="CR254" s="152">
        <f t="shared" si="1757"/>
        <v>378</v>
      </c>
      <c r="CS254" s="152">
        <f t="shared" si="1757"/>
        <v>413</v>
      </c>
      <c r="CT254" s="152">
        <f t="shared" si="1757"/>
        <v>448</v>
      </c>
      <c r="CU254" s="19" t="str">
        <f t="shared" ca="1" si="1758"/>
        <v>-</v>
      </c>
      <c r="CV254" s="19" t="str">
        <f t="shared" ca="1" si="1758"/>
        <v>-</v>
      </c>
      <c r="CW254" s="19" t="str">
        <f t="shared" ca="1" si="1758"/>
        <v>-</v>
      </c>
      <c r="CX254" s="19" t="str">
        <f t="shared" ca="1" si="1758"/>
        <v>-</v>
      </c>
      <c r="CY254" s="19" t="str">
        <f t="shared" ca="1" si="1758"/>
        <v>-</v>
      </c>
      <c r="CZ254" s="19" t="b">
        <f ca="1">OFFSET(CZ$5,$B254,0)</f>
        <v>1</v>
      </c>
      <c r="DA254" s="19">
        <f t="shared" ca="1" si="1758"/>
        <v>0</v>
      </c>
      <c r="DB254" s="19">
        <f t="shared" ca="1" si="1758"/>
        <v>0</v>
      </c>
      <c r="DC254" s="19">
        <f t="shared" ca="1" si="1758"/>
        <v>0</v>
      </c>
      <c r="DD254" s="19">
        <f t="shared" ca="1" si="1758"/>
        <v>0</v>
      </c>
      <c r="DE254" s="19">
        <f t="shared" ca="1" si="1758"/>
        <v>0</v>
      </c>
      <c r="DF254" s="19">
        <f t="shared" ca="1" si="1758"/>
        <v>0</v>
      </c>
      <c r="DG254" s="19">
        <f t="shared" ca="1" si="1758"/>
        <v>0</v>
      </c>
      <c r="DH254" s="19">
        <f t="shared" ca="1" si="1758"/>
        <v>0</v>
      </c>
      <c r="DI254" s="19">
        <f t="shared" ca="1" si="1758"/>
        <v>0</v>
      </c>
      <c r="DJ254" s="19">
        <f t="shared" ca="1" si="1758"/>
        <v>0</v>
      </c>
      <c r="DK254" s="19">
        <f t="shared" ca="1" si="1759"/>
        <v>0</v>
      </c>
      <c r="DL254" s="19">
        <f t="shared" ca="1" si="1759"/>
        <v>0</v>
      </c>
      <c r="DM254" s="19">
        <f t="shared" ca="1" si="1759"/>
        <v>1</v>
      </c>
      <c r="DN254" s="19">
        <f t="shared" ca="1" si="1759"/>
        <v>1</v>
      </c>
      <c r="DO254" s="19">
        <f t="shared" ca="1" si="1759"/>
        <v>0</v>
      </c>
      <c r="DP254" s="19" t="str">
        <f t="shared" ca="1" si="1759"/>
        <v>-</v>
      </c>
      <c r="DQ254" s="19" t="str">
        <f t="shared" ca="1" si="1759"/>
        <v>-</v>
      </c>
      <c r="DR254" s="19" t="str">
        <f t="shared" ca="1" si="1759"/>
        <v>-</v>
      </c>
      <c r="DS254" s="19" t="str">
        <f t="shared" ca="1" si="1759"/>
        <v>-</v>
      </c>
      <c r="DT254" s="19" t="str">
        <f t="shared" ca="1" si="1759"/>
        <v>-</v>
      </c>
      <c r="DU254" s="19">
        <f t="shared" ca="1" si="1759"/>
        <v>0</v>
      </c>
      <c r="DV254" s="19" t="str">
        <f t="shared" ca="1" si="1759"/>
        <v>-</v>
      </c>
      <c r="DW254" s="19" t="str">
        <f t="shared" ca="1" si="1759"/>
        <v>-</v>
      </c>
      <c r="DX254" s="19" t="str">
        <f t="shared" ca="1" si="1759"/>
        <v>-</v>
      </c>
      <c r="DY254" s="19" t="str">
        <f t="shared" ca="1" si="1759"/>
        <v>-</v>
      </c>
      <c r="DZ254" s="19" t="str">
        <f t="shared" ca="1" si="1759"/>
        <v>-</v>
      </c>
      <c r="EA254" s="19" t="str">
        <f t="shared" ca="1" si="1759"/>
        <v>-</v>
      </c>
      <c r="EB254" s="19" t="str">
        <f t="shared" ca="1" si="1759"/>
        <v>-</v>
      </c>
      <c r="EC254" s="19" t="str">
        <f t="shared" ca="1" si="1759"/>
        <v>-</v>
      </c>
      <c r="ED254" s="19">
        <f t="shared" ca="1" si="1759"/>
        <v>0</v>
      </c>
      <c r="EE254" s="444">
        <f t="shared" si="1760"/>
        <v>0</v>
      </c>
      <c r="EF254" s="444">
        <f t="shared" si="1760"/>
        <v>0</v>
      </c>
      <c r="EG254" s="124">
        <f t="shared" si="1761"/>
        <v>0</v>
      </c>
      <c r="EH254" s="124">
        <f t="shared" si="1761"/>
        <v>0</v>
      </c>
      <c r="EI254" s="124">
        <f t="shared" si="1761"/>
        <v>0</v>
      </c>
      <c r="EJ254" s="124">
        <f t="shared" si="1761"/>
        <v>0</v>
      </c>
      <c r="EK254" s="124">
        <f t="shared" si="1761"/>
        <v>0</v>
      </c>
      <c r="EL254" s="124">
        <f t="shared" si="1761"/>
        <v>0</v>
      </c>
      <c r="EM254" s="124">
        <f t="shared" si="1761"/>
        <v>0</v>
      </c>
      <c r="EN254" s="124">
        <f t="shared" si="1761"/>
        <v>0</v>
      </c>
      <c r="EO254" s="124">
        <f t="shared" si="1761"/>
        <v>0</v>
      </c>
      <c r="EP254" s="124">
        <f t="shared" si="1761"/>
        <v>0</v>
      </c>
      <c r="EQ254" s="124">
        <f t="shared" si="1761"/>
        <v>0</v>
      </c>
      <c r="ER254" s="124">
        <f t="shared" si="1761"/>
        <v>0</v>
      </c>
      <c r="ES254" s="124">
        <f t="shared" si="1761"/>
        <v>0</v>
      </c>
      <c r="ET254" s="124">
        <f t="shared" si="1761"/>
        <v>0</v>
      </c>
      <c r="EU254" s="124">
        <f t="shared" si="1761"/>
        <v>0</v>
      </c>
      <c r="EV254" s="124">
        <f t="shared" si="1761"/>
        <v>0</v>
      </c>
      <c r="EW254" s="124">
        <f t="shared" si="1762"/>
        <v>0</v>
      </c>
      <c r="EX254" s="124">
        <f t="shared" si="1762"/>
        <v>0</v>
      </c>
      <c r="EY254" s="554">
        <f t="shared" si="1763"/>
        <v>0</v>
      </c>
      <c r="EZ254" s="554">
        <f t="shared" si="1763"/>
        <v>0</v>
      </c>
      <c r="FA254" s="554">
        <f t="shared" si="1763"/>
        <v>0</v>
      </c>
      <c r="FB254" s="125">
        <f t="shared" si="1763"/>
        <v>0</v>
      </c>
      <c r="FC254" s="125">
        <f t="shared" si="1763"/>
        <v>0</v>
      </c>
      <c r="FD254" s="125">
        <f t="shared" si="1763"/>
        <v>0</v>
      </c>
      <c r="FE254" s="125">
        <f t="shared" si="1763"/>
        <v>0</v>
      </c>
      <c r="FF254" s="125">
        <f t="shared" si="1763"/>
        <v>0</v>
      </c>
      <c r="FG254" s="125">
        <f t="shared" si="1763"/>
        <v>0</v>
      </c>
      <c r="FH254" s="125">
        <f t="shared" si="1763"/>
        <v>0</v>
      </c>
      <c r="FI254" s="125">
        <f t="shared" si="1763"/>
        <v>0</v>
      </c>
      <c r="FJ254" s="125">
        <f t="shared" si="1763"/>
        <v>0</v>
      </c>
      <c r="FK254" s="125">
        <f t="shared" si="1763"/>
        <v>0</v>
      </c>
      <c r="FL254" s="125">
        <f t="shared" si="1763"/>
        <v>0</v>
      </c>
      <c r="FM254" s="125">
        <f t="shared" si="1763"/>
        <v>0</v>
      </c>
      <c r="FN254" s="125">
        <f t="shared" si="1763"/>
        <v>0</v>
      </c>
      <c r="FO254" s="124">
        <f t="shared" si="1764"/>
        <v>0</v>
      </c>
      <c r="FP254" s="124">
        <f t="shared" si="1764"/>
        <v>0</v>
      </c>
      <c r="FQ254" s="124">
        <f t="shared" si="1764"/>
        <v>0</v>
      </c>
      <c r="FR254" s="124">
        <f t="shared" si="1764"/>
        <v>0</v>
      </c>
      <c r="FS254" s="124">
        <f t="shared" si="1764"/>
        <v>0</v>
      </c>
      <c r="FT254" s="124">
        <f t="shared" si="1764"/>
        <v>0</v>
      </c>
      <c r="FU254" s="124">
        <f t="shared" si="1764"/>
        <v>0</v>
      </c>
      <c r="FV254" s="124">
        <f t="shared" si="1764"/>
        <v>0</v>
      </c>
      <c r="FW254" s="124">
        <f t="shared" si="1764"/>
        <v>0</v>
      </c>
      <c r="FX254" s="124">
        <f t="shared" si="1764"/>
        <v>0</v>
      </c>
      <c r="FY254" s="124">
        <f t="shared" si="1764"/>
        <v>0</v>
      </c>
      <c r="FZ254" s="124">
        <f t="shared" si="1764"/>
        <v>0</v>
      </c>
      <c r="GA254" s="124">
        <f t="shared" si="1764"/>
        <v>0</v>
      </c>
      <c r="GB254" s="124">
        <f t="shared" si="1764"/>
        <v>0</v>
      </c>
      <c r="GC254" s="124">
        <f t="shared" si="1764"/>
        <v>0</v>
      </c>
      <c r="GD254" s="124">
        <f t="shared" si="1764"/>
        <v>0</v>
      </c>
      <c r="GE254" s="124">
        <f t="shared" si="1765"/>
        <v>0</v>
      </c>
      <c r="GF254" s="124">
        <f t="shared" si="1765"/>
        <v>0</v>
      </c>
      <c r="GG254" s="554">
        <f t="shared" si="1766"/>
        <v>0</v>
      </c>
      <c r="GH254" s="554">
        <f t="shared" si="1766"/>
        <v>0</v>
      </c>
      <c r="GI254" s="554">
        <f t="shared" si="1766"/>
        <v>0</v>
      </c>
      <c r="GJ254" s="125">
        <f t="shared" si="1767"/>
        <v>0</v>
      </c>
      <c r="GK254" s="125">
        <f t="shared" si="1767"/>
        <v>0</v>
      </c>
      <c r="GL254" s="125">
        <f t="shared" si="1767"/>
        <v>0</v>
      </c>
      <c r="GM254" s="125">
        <f t="shared" si="1767"/>
        <v>0</v>
      </c>
      <c r="GN254" s="125">
        <f t="shared" si="1767"/>
        <v>0</v>
      </c>
      <c r="GO254" s="125">
        <f t="shared" si="1767"/>
        <v>0</v>
      </c>
      <c r="GP254" s="125">
        <f t="shared" si="1767"/>
        <v>0</v>
      </c>
      <c r="GQ254" s="125">
        <f t="shared" si="1767"/>
        <v>0</v>
      </c>
      <c r="GR254" s="125">
        <f t="shared" si="1767"/>
        <v>0</v>
      </c>
      <c r="GS254" s="125">
        <f t="shared" si="1767"/>
        <v>0</v>
      </c>
      <c r="GT254" s="125">
        <f t="shared" si="1767"/>
        <v>0</v>
      </c>
      <c r="GU254" s="125">
        <f t="shared" si="1767"/>
        <v>0</v>
      </c>
      <c r="GV254" s="125">
        <f t="shared" si="1767"/>
        <v>0</v>
      </c>
      <c r="GW254" s="124">
        <f t="shared" si="1768"/>
        <v>0</v>
      </c>
      <c r="GX254" s="124">
        <f t="shared" si="1768"/>
        <v>0</v>
      </c>
      <c r="GY254" s="124">
        <f t="shared" si="1768"/>
        <v>0</v>
      </c>
      <c r="GZ254" s="124">
        <f t="shared" si="1768"/>
        <v>0</v>
      </c>
      <c r="HA254" s="124">
        <f t="shared" si="1768"/>
        <v>0</v>
      </c>
      <c r="HB254" s="124">
        <f t="shared" si="1768"/>
        <v>0</v>
      </c>
      <c r="HC254" s="124">
        <f t="shared" si="1768"/>
        <v>0</v>
      </c>
      <c r="HD254" s="124">
        <f t="shared" si="1768"/>
        <v>0</v>
      </c>
      <c r="HE254" s="124">
        <f t="shared" si="1768"/>
        <v>0</v>
      </c>
      <c r="HF254" s="124">
        <f t="shared" si="1768"/>
        <v>0</v>
      </c>
      <c r="HG254" s="124">
        <f t="shared" si="1768"/>
        <v>0</v>
      </c>
      <c r="HH254" s="124">
        <f t="shared" si="1768"/>
        <v>0</v>
      </c>
      <c r="HI254" s="124">
        <f t="shared" si="1768"/>
        <v>0</v>
      </c>
      <c r="HJ254" s="124">
        <f t="shared" si="1768"/>
        <v>0</v>
      </c>
      <c r="HK254" s="124">
        <f t="shared" si="1768"/>
        <v>0</v>
      </c>
      <c r="HL254" s="124">
        <f t="shared" si="1768"/>
        <v>0</v>
      </c>
      <c r="HM254" s="124">
        <f t="shared" si="1769"/>
        <v>0</v>
      </c>
      <c r="HN254" s="124">
        <f t="shared" si="1769"/>
        <v>0</v>
      </c>
      <c r="HO254" s="554">
        <f t="shared" si="1770"/>
        <v>0</v>
      </c>
      <c r="HP254" s="554">
        <f t="shared" si="1770"/>
        <v>0</v>
      </c>
      <c r="HQ254" s="554">
        <f t="shared" si="1770"/>
        <v>0</v>
      </c>
      <c r="HR254" s="125">
        <f t="shared" si="1771"/>
        <v>0</v>
      </c>
      <c r="HS254" s="125">
        <f t="shared" si="1771"/>
        <v>0</v>
      </c>
      <c r="HT254" s="125">
        <f t="shared" si="1771"/>
        <v>0</v>
      </c>
      <c r="HU254" s="125">
        <f t="shared" si="1771"/>
        <v>0</v>
      </c>
      <c r="HV254" s="125">
        <f t="shared" si="1771"/>
        <v>0</v>
      </c>
      <c r="HW254" s="125">
        <f t="shared" si="1771"/>
        <v>0</v>
      </c>
      <c r="HX254" s="125">
        <f t="shared" si="1771"/>
        <v>0</v>
      </c>
      <c r="HY254" s="125">
        <f t="shared" si="1771"/>
        <v>0</v>
      </c>
      <c r="HZ254" s="125">
        <f t="shared" si="1771"/>
        <v>0</v>
      </c>
      <c r="IA254" s="125">
        <f t="shared" si="1771"/>
        <v>0</v>
      </c>
      <c r="IB254" s="125">
        <f t="shared" si="1771"/>
        <v>0</v>
      </c>
      <c r="IC254" s="125">
        <f t="shared" si="1771"/>
        <v>0</v>
      </c>
      <c r="ID254" s="125">
        <f t="shared" si="1771"/>
        <v>0</v>
      </c>
      <c r="IE254" s="5">
        <f t="shared" si="1772"/>
        <v>67</v>
      </c>
      <c r="IF254" s="9"/>
      <c r="IG254" s="5">
        <f t="shared" si="1773"/>
        <v>1</v>
      </c>
      <c r="IH254" s="5" t="b">
        <f t="shared" si="1773"/>
        <v>0</v>
      </c>
      <c r="II254" s="19">
        <f t="shared" ca="1" si="1774"/>
        <v>0</v>
      </c>
      <c r="IJ254" s="5">
        <f t="shared" si="1773"/>
        <v>55</v>
      </c>
      <c r="IK254" s="5" cm="1">
        <f t="array" ref="IK254">INDEX(i.pi_yatf,$X254+1,IK$7)</f>
        <v>1</v>
      </c>
      <c r="IL254" s="19">
        <f t="shared" ca="1" si="1775"/>
        <v>0</v>
      </c>
      <c r="IM254" s="19">
        <f t="shared" ca="1" si="1775"/>
        <v>0</v>
      </c>
      <c r="IN254" s="19">
        <f t="shared" ca="1" si="1775"/>
        <v>0</v>
      </c>
      <c r="IO254" s="19">
        <f t="shared" ca="1" si="1775"/>
        <v>0</v>
      </c>
      <c r="IP254" s="19">
        <f t="shared" ca="1" si="1775"/>
        <v>0</v>
      </c>
      <c r="IQ254" s="19">
        <f t="shared" ca="1" si="1775"/>
        <v>0</v>
      </c>
      <c r="IR254" s="19">
        <f t="shared" ca="1" si="1775"/>
        <v>0</v>
      </c>
      <c r="IS254" s="19">
        <f t="shared" ca="1" si="1775"/>
        <v>0</v>
      </c>
      <c r="IT254" s="19">
        <f t="shared" ca="1" si="1775"/>
        <v>0</v>
      </c>
      <c r="IU254" s="19">
        <f t="shared" ca="1" si="1775"/>
        <v>0</v>
      </c>
      <c r="IV254" s="19">
        <f t="shared" ca="1" si="1775"/>
        <v>0</v>
      </c>
      <c r="IW254" s="19">
        <f t="shared" ca="1" si="1775"/>
        <v>0</v>
      </c>
      <c r="IX254" s="19">
        <f t="shared" ca="1" si="1775"/>
        <v>0</v>
      </c>
      <c r="IY254" s="19">
        <f t="shared" ca="1" si="1775"/>
        <v>0</v>
      </c>
      <c r="IZ254" s="19">
        <f t="shared" ca="1" si="1775"/>
        <v>0</v>
      </c>
      <c r="JA254" s="19">
        <f t="shared" ca="1" si="1775"/>
        <v>0</v>
      </c>
      <c r="JB254" s="19">
        <f t="shared" ca="1" si="1775"/>
        <v>0</v>
      </c>
      <c r="JC254" s="19">
        <f t="shared" ca="1" si="1775"/>
        <v>0</v>
      </c>
      <c r="JD254" s="19">
        <f t="shared" ca="1" si="1775"/>
        <v>0</v>
      </c>
      <c r="JE254" s="19">
        <f t="shared" ca="1" si="1775"/>
        <v>0</v>
      </c>
      <c r="JF254" s="19">
        <f t="shared" ca="1" si="1775"/>
        <v>0</v>
      </c>
      <c r="JG254" s="19">
        <f t="shared" ca="1" si="1775"/>
        <v>1</v>
      </c>
      <c r="JH254" s="19">
        <f t="shared" ca="1" si="1775"/>
        <v>0</v>
      </c>
      <c r="JI254" s="19">
        <f t="shared" ca="1" si="1775"/>
        <v>1</v>
      </c>
      <c r="JJ254" s="9"/>
      <c r="JK254" s="5" t="b">
        <f t="shared" ca="1" si="1776"/>
        <v>0</v>
      </c>
      <c r="JL254" s="477" t="b">
        <v>1</v>
      </c>
      <c r="JM254" s="477">
        <v>12</v>
      </c>
      <c r="JN254" s="5" t="b">
        <f t="shared" si="1777"/>
        <v>0</v>
      </c>
      <c r="JO254" s="5" t="b">
        <f t="shared" si="1777"/>
        <v>0</v>
      </c>
      <c r="JP254" s="5" t="b">
        <f t="shared" si="1777"/>
        <v>1</v>
      </c>
      <c r="JQ254" s="144">
        <f t="shared" si="1778"/>
        <v>1</v>
      </c>
      <c r="JR254" s="144">
        <f t="shared" si="1778"/>
        <v>1</v>
      </c>
      <c r="JS254" s="5" t="b">
        <f t="shared" si="1779"/>
        <v>0</v>
      </c>
      <c r="JT254" s="5" t="b">
        <f t="shared" si="1779"/>
        <v>1</v>
      </c>
      <c r="JU254" s="5" t="b">
        <f t="shared" si="1779"/>
        <v>1</v>
      </c>
      <c r="JV254" s="5" t="b">
        <f t="shared" si="1779"/>
        <v>0</v>
      </c>
      <c r="JW254" s="5">
        <f t="shared" si="1780"/>
        <v>1</v>
      </c>
      <c r="JX254" s="5">
        <f t="shared" si="1780"/>
        <v>0</v>
      </c>
      <c r="JY254" s="5" t="b">
        <f t="shared" si="1781"/>
        <v>0</v>
      </c>
      <c r="JZ254" s="5" t="str" cm="1">
        <f t="array" aca="1" ref="JZ254" ca="1">IF(OR(KA254:KH254&lt;&gt;"-"),TRUE,"-")</f>
        <v>-</v>
      </c>
      <c r="KA254" s="19" t="str">
        <f t="shared" ca="1" si="1782"/>
        <v>-</v>
      </c>
      <c r="KB254" s="19" t="str">
        <f t="shared" ca="1" si="1782"/>
        <v>-</v>
      </c>
      <c r="KC254" s="19" t="str">
        <f t="shared" ca="1" si="1782"/>
        <v>-</v>
      </c>
      <c r="KD254" s="19" t="str">
        <f t="shared" ca="1" si="1782"/>
        <v>-</v>
      </c>
      <c r="KE254" s="19" t="str">
        <f t="shared" ca="1" si="1782"/>
        <v>-</v>
      </c>
      <c r="KF254" s="19" t="str">
        <f t="shared" ca="1" si="1782"/>
        <v>-</v>
      </c>
      <c r="KG254" s="19" t="str">
        <f t="shared" ca="1" si="1782"/>
        <v>-</v>
      </c>
      <c r="KH254" s="19" t="str">
        <f t="shared" ca="1" si="1782"/>
        <v>-</v>
      </c>
      <c r="KI254" s="5" t="b">
        <f t="array" aca="1" ref="KI254" ca="1">IF(OR(KJ254:KP254&lt;&gt;"-"),TRUE,"-")</f>
        <v>1</v>
      </c>
      <c r="KJ254" s="19">
        <f t="shared" ca="1" si="1783"/>
        <v>0</v>
      </c>
      <c r="KK254" s="19" t="str">
        <f t="shared" ca="1" si="1783"/>
        <v>-</v>
      </c>
      <c r="KL254" s="19">
        <f t="shared" ca="1" si="1783"/>
        <v>999999</v>
      </c>
      <c r="KM254" s="19">
        <f t="shared" ca="1" si="1783"/>
        <v>999999</v>
      </c>
      <c r="KN254" s="19">
        <f t="shared" ca="1" si="1783"/>
        <v>999999</v>
      </c>
      <c r="KO254" s="19">
        <f t="shared" ca="1" si="1783"/>
        <v>999999</v>
      </c>
      <c r="KP254" s="19">
        <f t="shared" ca="1" si="1783"/>
        <v>999999</v>
      </c>
      <c r="KQ254" s="19" t="str">
        <f t="shared" ca="1" si="1783"/>
        <v>-</v>
      </c>
      <c r="KR254" s="19" t="str">
        <f ca="1">OFFSET(KR$5,$B254,0)</f>
        <v>-</v>
      </c>
      <c r="KS254" s="19" t="str">
        <f ca="1">OFFSET(KS$5,$B254,0)</f>
        <v>-</v>
      </c>
      <c r="KT254" s="19" t="b">
        <f t="shared" ca="1" si="1784"/>
        <v>1</v>
      </c>
      <c r="KU254" s="19">
        <f t="shared" ca="1" si="1784"/>
        <v>0</v>
      </c>
      <c r="KV254" s="5" t="str">
        <f t="shared" si="1785"/>
        <v>-</v>
      </c>
      <c r="KW254" s="5" t="str">
        <f t="shared" si="1785"/>
        <v>-</v>
      </c>
      <c r="KX254" s="5" t="str">
        <f t="shared" si="1785"/>
        <v>-</v>
      </c>
      <c r="KY254" s="5" t="str">
        <f t="shared" si="1785"/>
        <v>-</v>
      </c>
      <c r="KZ254" s="19" t="str">
        <f t="shared" ca="1" si="1786"/>
        <v>-</v>
      </c>
      <c r="LA254" s="19" t="str">
        <f t="shared" ca="1" si="1786"/>
        <v>-</v>
      </c>
      <c r="LB254" s="19" t="str">
        <f t="shared" ca="1" si="1786"/>
        <v>-</v>
      </c>
      <c r="LC254" s="19" t="str">
        <f t="shared" ca="1" si="1786"/>
        <v>-</v>
      </c>
      <c r="LD254" s="19" t="str">
        <f t="shared" ca="1" si="1786"/>
        <v>-</v>
      </c>
      <c r="LE254" s="19" t="str">
        <f t="shared" ca="1" si="1786"/>
        <v>-</v>
      </c>
      <c r="LF254" s="19" t="str">
        <f t="shared" ca="1" si="1786"/>
        <v>-</v>
      </c>
      <c r="LG254" s="5" t="str">
        <f t="shared" si="1787"/>
        <v>-</v>
      </c>
      <c r="LH254" s="5">
        <f t="shared" si="1787"/>
        <v>500</v>
      </c>
      <c r="LI254" s="5">
        <f t="shared" si="1787"/>
        <v>500</v>
      </c>
      <c r="LJ254" s="5" t="str">
        <f t="shared" si="1787"/>
        <v>-</v>
      </c>
      <c r="LK254" s="5" t="str" cm="1">
        <f t="array" ref="LK254">INDEX(i.meatgrid,$Q254,LK$7)</f>
        <v>-</v>
      </c>
      <c r="LL254" s="5" t="str">
        <f t="shared" si="1787"/>
        <v>-</v>
      </c>
      <c r="LM254" s="5">
        <f t="shared" si="1788"/>
        <v>1</v>
      </c>
      <c r="LN254" s="9"/>
      <c r="LO254" s="19">
        <f t="shared" ca="1" si="1786"/>
        <v>70</v>
      </c>
      <c r="LP254" s="19">
        <f t="shared" ca="1" si="1789"/>
        <v>50</v>
      </c>
      <c r="LQ254" s="19">
        <f t="shared" ca="1" si="1789"/>
        <v>80</v>
      </c>
      <c r="LR254" s="19">
        <f t="shared" ca="1" si="1789"/>
        <v>50</v>
      </c>
      <c r="LS254" s="5" t="b" cm="1">
        <f t="array" ref="LS254">INDEX(i.meatgrid,$Q254,LS$7)</f>
        <v>0</v>
      </c>
      <c r="LT254" s="5" t="b" cm="1">
        <f t="array" ref="LT254">INDEX(i.meatgrid,$Q254,LT$7)</f>
        <v>0</v>
      </c>
      <c r="LU254" s="5" t="str" cm="1">
        <f t="array" ref="LU254">INDEX(i.meatgrid,$Q254,LU$7)</f>
        <v>-</v>
      </c>
      <c r="LV254" s="5" cm="1">
        <f t="array" ref="LV254">INDEX(i.meatgrid,$Q254,LV$7)</f>
        <v>40</v>
      </c>
      <c r="LW254" s="5">
        <f t="shared" si="1790"/>
        <v>1</v>
      </c>
      <c r="LX254" s="5">
        <f t="shared" si="1791"/>
        <v>1</v>
      </c>
      <c r="LY254" s="5" cm="1">
        <f t="array" ref="LY254">INDEX(i.meatgrid,$Q254,LY$7)</f>
        <v>1</v>
      </c>
      <c r="LZ254" s="5" cm="1">
        <f t="array" ref="LZ254">INDEX(i.meatgrid,$Q254,LZ$7)</f>
        <v>0</v>
      </c>
      <c r="MA254" s="5" cm="1">
        <f t="array" ref="MA254">INDEX(i.meatgrid,$Q254,MA$7)</f>
        <v>0</v>
      </c>
      <c r="MB254" s="5" cm="1">
        <f t="array" ref="MB254">INDEX(i.meatgrid,$Q254,MB$7)</f>
        <v>0</v>
      </c>
      <c r="MC254" s="5" cm="1">
        <f t="array" ref="MC254">INDEX(i.meatgrid,$Q254,MC$7)</f>
        <v>0</v>
      </c>
      <c r="MD254" s="5" cm="1">
        <f t="array" ref="MD254">INDEX(i.meatgrid,$Q254,MD$7)</f>
        <v>1</v>
      </c>
      <c r="ME254" s="5" cm="1">
        <f t="array" ref="ME254">INDEX(i.meatgrid,$Q254,ME$7)</f>
        <v>1</v>
      </c>
      <c r="MF254" s="5" cm="1">
        <f t="array" ref="MF254">INDEX(i.meatgrid,$Q254,MF$7)</f>
        <v>1</v>
      </c>
      <c r="MG254" s="5">
        <f t="shared" si="1792"/>
        <v>1</v>
      </c>
      <c r="MH254" s="9"/>
      <c r="MI254" s="19" t="b">
        <f t="shared" ca="1" si="1793"/>
        <v>0</v>
      </c>
      <c r="MJ254" s="19" t="b">
        <f t="shared" ca="1" si="1793"/>
        <v>0</v>
      </c>
      <c r="MK254" s="19">
        <f t="shared" ca="1" si="1793"/>
        <v>1</v>
      </c>
      <c r="ML254" s="19">
        <f t="shared" ca="1" si="1793"/>
        <v>0.75</v>
      </c>
      <c r="MM254" s="19">
        <f t="shared" ca="1" si="1793"/>
        <v>0.75</v>
      </c>
      <c r="MN254" s="19">
        <f t="shared" ca="1" si="1793"/>
        <v>0.8</v>
      </c>
      <c r="MO254" s="19">
        <f t="shared" ca="1" si="1793"/>
        <v>0.82499999999999996</v>
      </c>
      <c r="MP254" s="19">
        <f t="shared" ca="1" si="1793"/>
        <v>0.875</v>
      </c>
      <c r="MQ254" s="19">
        <f t="shared" ca="1" si="1793"/>
        <v>0.9</v>
      </c>
      <c r="MR254" s="19">
        <f t="shared" ca="1" si="1793"/>
        <v>1</v>
      </c>
      <c r="MS254" s="19">
        <f t="shared" ca="1" si="1793"/>
        <v>0.875</v>
      </c>
      <c r="MT254" s="19" t="b">
        <f t="shared" ca="1" si="1793"/>
        <v>1</v>
      </c>
      <c r="MU254" s="19">
        <f t="shared" ca="1" si="1793"/>
        <v>74.989999999999995</v>
      </c>
      <c r="MV254" s="19" t="str">
        <f t="shared" ca="1" si="1793"/>
        <v>-</v>
      </c>
      <c r="MW254" s="19" t="str">
        <f t="shared" ca="1" si="1793"/>
        <v>-</v>
      </c>
      <c r="MX254" s="19" t="str">
        <f t="shared" ca="1" si="1793"/>
        <v>-</v>
      </c>
      <c r="MY254" s="19" t="str">
        <f t="shared" ca="1" si="1809"/>
        <v>-</v>
      </c>
      <c r="MZ254" s="19" t="str">
        <f t="shared" ca="1" si="1809"/>
        <v>-</v>
      </c>
      <c r="NA254" s="19" t="str">
        <f t="shared" ca="1" si="1809"/>
        <v>-</v>
      </c>
      <c r="NB254" s="19" t="str">
        <f t="shared" ca="1" si="1809"/>
        <v>-</v>
      </c>
      <c r="NC254" s="19">
        <f t="shared" ca="1" si="1809"/>
        <v>36.99</v>
      </c>
      <c r="ND254" s="19">
        <f t="shared" ca="1" si="1809"/>
        <v>36.99</v>
      </c>
      <c r="NE254" s="19" t="str">
        <f t="shared" ca="1" si="1809"/>
        <v>-</v>
      </c>
      <c r="NF254" s="19" t="str">
        <f t="shared" ca="1" si="1809"/>
        <v>-</v>
      </c>
      <c r="NG254" s="19" t="str">
        <f t="shared" ca="1" si="1809"/>
        <v>-</v>
      </c>
      <c r="NH254" s="19" t="str">
        <f t="shared" ca="1" si="1809"/>
        <v>-</v>
      </c>
      <c r="NI254" s="19" t="str">
        <f t="shared" ca="1" si="1809"/>
        <v>-</v>
      </c>
      <c r="NJ254" s="19">
        <f t="shared" ca="1" si="1809"/>
        <v>49.99</v>
      </c>
      <c r="NK254" s="19">
        <f t="shared" ca="1" si="1809"/>
        <v>49.99</v>
      </c>
      <c r="NL254" s="19">
        <f t="shared" ca="1" si="1809"/>
        <v>49.99</v>
      </c>
      <c r="NM254" s="19">
        <f t="shared" ca="1" si="1809"/>
        <v>49.99</v>
      </c>
      <c r="NN254" s="19">
        <f t="shared" ca="1" si="1809"/>
        <v>49.99</v>
      </c>
      <c r="NO254" s="19">
        <f t="shared" ca="1" si="1806"/>
        <v>49.99</v>
      </c>
      <c r="NP254" s="19">
        <f t="shared" ca="1" si="1806"/>
        <v>49.99</v>
      </c>
      <c r="NQ254" s="19">
        <f t="shared" ca="1" si="1806"/>
        <v>49.99</v>
      </c>
      <c r="NR254" s="19">
        <f t="shared" ca="1" si="1807"/>
        <v>412.99</v>
      </c>
      <c r="NS254" s="19">
        <f t="shared" ca="1" si="1807"/>
        <v>412.99</v>
      </c>
      <c r="NT254" s="19" t="str">
        <f t="shared" ca="1" si="1807"/>
        <v>-</v>
      </c>
      <c r="NU254" s="19" t="str">
        <f t="shared" ca="1" si="1807"/>
        <v>-</v>
      </c>
      <c r="NV254" s="19" t="str">
        <f t="shared" ca="1" si="1807"/>
        <v>-</v>
      </c>
      <c r="NW254" s="19" t="str">
        <f t="shared" ca="1" si="1807"/>
        <v>-</v>
      </c>
      <c r="NX254" s="19" t="str">
        <f t="shared" ca="1" si="1807"/>
        <v>-</v>
      </c>
      <c r="NY254" s="19">
        <f t="shared" ca="1" si="1807"/>
        <v>6.8900000000000006</v>
      </c>
      <c r="NZ254" s="19">
        <f t="shared" ca="1" si="1807"/>
        <v>6.8900000000000006</v>
      </c>
      <c r="OA254" s="19">
        <f t="shared" ca="1" si="1807"/>
        <v>6.8900000000000006</v>
      </c>
      <c r="OB254" s="19">
        <f t="shared" ca="1" si="1807"/>
        <v>6.8900000000000006</v>
      </c>
      <c r="OC254" s="19">
        <f t="shared" ca="1" si="1807"/>
        <v>6.8900000000000006</v>
      </c>
      <c r="OD254" s="19">
        <f t="shared" ca="1" si="1807"/>
        <v>6.8900000000000006</v>
      </c>
      <c r="OE254" s="19">
        <f t="shared" ca="1" si="1807"/>
        <v>6.8900000000000006</v>
      </c>
      <c r="OF254" s="19">
        <f t="shared" ca="1" si="1807"/>
        <v>6.8900000000000006</v>
      </c>
      <c r="OG254" s="19">
        <f t="shared" ca="1" si="1807"/>
        <v>346.99</v>
      </c>
      <c r="OH254" s="19">
        <f t="shared" ca="1" si="1808"/>
        <v>346.99</v>
      </c>
      <c r="OI254" s="19" t="str">
        <f t="shared" ca="1" si="1808"/>
        <v>-</v>
      </c>
      <c r="OJ254" s="19" t="str">
        <f t="shared" ca="1" si="1808"/>
        <v>-</v>
      </c>
      <c r="OK254" s="19" t="str">
        <f t="shared" ca="1" si="1808"/>
        <v>-</v>
      </c>
      <c r="OL254" s="19" t="str">
        <f t="shared" ca="1" si="1808"/>
        <v>-</v>
      </c>
      <c r="OM254" s="19" t="str">
        <f t="shared" ca="1" si="1808"/>
        <v>-</v>
      </c>
      <c r="ON254" s="19">
        <f t="shared" ca="1" si="1808"/>
        <v>0</v>
      </c>
      <c r="OO254" s="24">
        <v>0</v>
      </c>
    </row>
    <row r="255" spans="1:405" outlineLevel="1">
      <c r="A255" s="21">
        <f t="shared" si="158"/>
        <v>250</v>
      </c>
      <c r="B255" s="21">
        <f t="shared" ref="B255:B257" si="1810">$A$24</f>
        <v>19</v>
      </c>
      <c r="C255">
        <v>112</v>
      </c>
      <c r="D255" s="144" t="str">
        <f t="shared" ca="1" si="1739"/>
        <v>GSM</v>
      </c>
      <c r="E255" t="b">
        <v>1</v>
      </c>
      <c r="F255" t="b">
        <v>0</v>
      </c>
      <c r="G255" t="b">
        <f t="shared" si="1802"/>
        <v>1</v>
      </c>
      <c r="H255" s="237">
        <f t="shared" ref="H255:Q257" ca="1" si="1811">OFFSET(H255,-1,0)</f>
        <v>2</v>
      </c>
      <c r="I255" s="237">
        <f t="shared" ca="1" si="1811"/>
        <v>1</v>
      </c>
      <c r="J255" s="237" t="str">
        <f t="shared" ca="1" si="1811"/>
        <v/>
      </c>
      <c r="K255" s="237">
        <f t="shared" ca="1" si="1811"/>
        <v>2</v>
      </c>
      <c r="L255" s="237">
        <f t="shared" ca="1" si="1811"/>
        <v>2</v>
      </c>
      <c r="M255" s="237">
        <f t="shared" ca="1" si="1811"/>
        <v>2</v>
      </c>
      <c r="N255" s="237">
        <f t="shared" ca="1" si="1811"/>
        <v>3</v>
      </c>
      <c r="O255" s="237">
        <f t="shared" ca="1" si="1811"/>
        <v>1</v>
      </c>
      <c r="P255" s="237">
        <f t="shared" ca="1" si="1811"/>
        <v>1</v>
      </c>
      <c r="Q255" s="237">
        <f t="shared" ca="1" si="1811"/>
        <v>5</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740"/>
        <v>2</v>
      </c>
      <c r="AH255" s="5">
        <f t="shared" ca="1" si="1740"/>
        <v>0</v>
      </c>
      <c r="AI255" s="5">
        <f t="shared" ca="1" si="1741"/>
        <v>1</v>
      </c>
      <c r="AJ255" s="218"/>
      <c r="AK255" s="218"/>
      <c r="AL255" s="366" t="str">
        <f ca="1">TEXT(LEFT(OFFSET(AL255,-1,0),5)+1,"00000")&amp;MID(OFFSET(AL255,-1,0),6,FIND(" ",OFFSET(AL255,-1,0),7)-5)
&amp; $D255           &amp; " Day"&amp;INDEX(i.DOY,$N255,1)              &amp; IF($IG255=0," FWM","")&amp;IF($IG255=1," MWM","")&amp;IF($IG255=5," Mat","")&amp;IF($IH255=TRUE,"&amp;BBT","    ")
&amp;INDEX(DataMaster!$B$98:$B$104,$Q255,0)    &amp;IF(JL255," SR"&amp;JM255,"")&amp; " WP"&amp;TEXT($LW255*100,"000p")           &amp; " MP"&amp;TEXT($LX255*100,"000p")           &amp; " GP"&amp;TEXT($MG255*100,"000p")
&amp; " (F"&amp;3+COUNTIF($CV255:$CY255,TRUE)&amp;3&amp;"N"&amp;$DM255&amp;$DN255&amp;")"</f>
        <v>00010 DSP_grid_lw GSM Day204 MWM    Air WP100p MP100p GP100p (F33N11)</v>
      </c>
      <c r="AM255" s="9" t="str">
        <f ca="1">IF(COUNTIF(AL$5:AL255,AL255)=1,"-","Dup")</f>
        <v>-</v>
      </c>
      <c r="AN255" s="9"/>
      <c r="AO255" s="12" t="b">
        <v>1</v>
      </c>
      <c r="AP255" s="12" t="b">
        <v>1</v>
      </c>
      <c r="AQ255" s="12" t="b">
        <v>1</v>
      </c>
      <c r="AR255" s="12" t="b">
        <v>1</v>
      </c>
      <c r="AS255" s="12" t="b">
        <v>1</v>
      </c>
      <c r="AT255" s="12" t="b">
        <v>1</v>
      </c>
      <c r="AU255" s="12" t="b">
        <v>1</v>
      </c>
      <c r="AV255" s="12" t="b">
        <v>1</v>
      </c>
      <c r="AW255" s="9"/>
      <c r="AX255" s="5" t="b">
        <f t="shared" ca="1" si="1742"/>
        <v>0</v>
      </c>
      <c r="AY255" s="5" t="str">
        <f t="shared" ca="1" si="1742"/>
        <v>-</v>
      </c>
      <c r="AZ255" s="5" t="b">
        <f t="shared" ca="1" si="1742"/>
        <v>0</v>
      </c>
      <c r="BA255" s="5" t="b">
        <f t="shared" ca="1" si="1742"/>
        <v>1</v>
      </c>
      <c r="BB255" s="5" t="b">
        <f t="shared" ca="1" si="1742"/>
        <v>1</v>
      </c>
      <c r="BC255" s="144">
        <f t="shared" ca="1" si="1742"/>
        <v>0</v>
      </c>
      <c r="BD255" s="19" t="b">
        <f t="shared" ca="1" si="1743"/>
        <v>1</v>
      </c>
      <c r="BE255" s="9"/>
      <c r="BF255" s="5" t="str">
        <f t="shared" ca="1" si="1744"/>
        <v>-</v>
      </c>
      <c r="BG255" s="19" t="str">
        <f t="shared" ca="1" si="1745"/>
        <v>-</v>
      </c>
      <c r="BH255" s="19" t="str">
        <f t="shared" ca="1" si="1745"/>
        <v>-</v>
      </c>
      <c r="BI255" s="19" t="str">
        <f t="shared" ca="1" si="1745"/>
        <v>-</v>
      </c>
      <c r="BJ255" s="5" t="str">
        <f t="shared" ca="1" si="1746"/>
        <v>-</v>
      </c>
      <c r="BK255" s="19" t="str">
        <f t="shared" ca="1" si="1747"/>
        <v>-</v>
      </c>
      <c r="BL255" s="5" t="str">
        <f t="shared" ca="1" si="1748"/>
        <v>-</v>
      </c>
      <c r="BM255" s="19" t="str">
        <f t="shared" ca="1" si="1749"/>
        <v>-</v>
      </c>
      <c r="BN255" s="19" t="str">
        <f t="shared" ca="1" si="1749"/>
        <v>-</v>
      </c>
      <c r="BO255" s="19" t="str">
        <f t="shared" ca="1" si="1749"/>
        <v>-</v>
      </c>
      <c r="BP255" s="5" t="str">
        <f t="shared" ca="1" si="1750"/>
        <v>-</v>
      </c>
      <c r="BQ255" s="9"/>
      <c r="BR255" s="5" t="b">
        <f t="shared" ca="1" si="1751"/>
        <v>0</v>
      </c>
      <c r="BS255" s="5" t="str">
        <f t="shared" ca="1" si="1752"/>
        <v>-</v>
      </c>
      <c r="BT255" s="5" t="str">
        <f t="shared" ca="1" si="1753"/>
        <v>-</v>
      </c>
      <c r="BU255" s="5" t="str">
        <f t="shared" ca="1" si="1753"/>
        <v>-</v>
      </c>
      <c r="BV255" s="5" t="str">
        <f t="shared" ca="1" si="1753"/>
        <v>-</v>
      </c>
      <c r="BW255" s="5" t="str">
        <f t="shared" ca="1" si="1753"/>
        <v>-</v>
      </c>
      <c r="BX255" s="5" t="str">
        <f t="shared" ca="1" si="1753"/>
        <v>-</v>
      </c>
      <c r="BY255" s="5" t="str">
        <f t="shared" ca="1" si="1753"/>
        <v>-</v>
      </c>
      <c r="BZ255" s="5" t="str">
        <f t="shared" ca="1" si="1753"/>
        <v>-</v>
      </c>
      <c r="CA255" s="5" t="str">
        <f t="shared" ca="1" si="1753"/>
        <v>-</v>
      </c>
      <c r="CB255" s="9"/>
      <c r="CC255" s="237" t="b">
        <f t="shared" ref="CC255:CE257" ca="1" si="1812">OFFSET(CC255,-1,0)</f>
        <v>1</v>
      </c>
      <c r="CD255" s="237" t="b">
        <f t="shared" ca="1" si="1812"/>
        <v>1</v>
      </c>
      <c r="CE255" s="237" t="b">
        <f t="shared" ca="1" si="1812"/>
        <v>1</v>
      </c>
      <c r="CF255" s="12">
        <f t="shared" ca="1" si="1800"/>
        <v>2235105</v>
      </c>
      <c r="CG255" s="144" t="b">
        <f t="shared" ref="CG255:CG257" ca="1" si="1813">NOT(CE255)</f>
        <v>0</v>
      </c>
      <c r="CH255" s="12" t="s">
        <v>34</v>
      </c>
      <c r="CI255" s="19" t="str">
        <f t="shared" ca="1" si="1755"/>
        <v>-</v>
      </c>
      <c r="CJ255" s="19" t="str">
        <f t="shared" ca="1" si="1755"/>
        <v>-</v>
      </c>
      <c r="CK255" s="19" t="str">
        <f t="shared" ca="1" si="1755"/>
        <v>-</v>
      </c>
      <c r="CL255" s="19">
        <f t="shared" ca="1" si="1755"/>
        <v>1</v>
      </c>
      <c r="CM255" s="19">
        <f t="shared" ca="1" si="1755"/>
        <v>1</v>
      </c>
      <c r="CN255" s="9"/>
      <c r="CO255" s="444">
        <f t="shared" ca="1" si="1756"/>
        <v>652</v>
      </c>
      <c r="CP255" s="444">
        <f t="shared" ca="1" si="1756"/>
        <v>686</v>
      </c>
      <c r="CQ255" s="444">
        <f t="shared" ca="1" si="1756"/>
        <v>721</v>
      </c>
      <c r="CR255" s="152">
        <f t="shared" ca="1" si="1757"/>
        <v>378</v>
      </c>
      <c r="CS255" s="152">
        <f t="shared" ca="1" si="1757"/>
        <v>413</v>
      </c>
      <c r="CT255" s="152">
        <f t="shared" ca="1" si="1757"/>
        <v>448</v>
      </c>
      <c r="CU255" s="19" t="str">
        <f t="shared" ca="1" si="1758"/>
        <v>-</v>
      </c>
      <c r="CV255" s="19" t="str">
        <f t="shared" ca="1" si="1758"/>
        <v>-</v>
      </c>
      <c r="CW255" s="19" t="str">
        <f t="shared" ca="1" si="1758"/>
        <v>-</v>
      </c>
      <c r="CX255" s="19" t="str">
        <f t="shared" ca="1" si="1758"/>
        <v>-</v>
      </c>
      <c r="CY255" s="19" t="str">
        <f t="shared" ca="1" si="1758"/>
        <v>-</v>
      </c>
      <c r="CZ255" s="19" t="b">
        <f t="shared" ca="1" si="1758"/>
        <v>1</v>
      </c>
      <c r="DA255" s="19">
        <f t="shared" ca="1" si="1758"/>
        <v>0</v>
      </c>
      <c r="DB255" s="19">
        <f t="shared" ca="1" si="1758"/>
        <v>0</v>
      </c>
      <c r="DC255" s="19">
        <f t="shared" ca="1" si="1758"/>
        <v>0</v>
      </c>
      <c r="DD255" s="19">
        <f t="shared" ca="1" si="1758"/>
        <v>0</v>
      </c>
      <c r="DE255" s="19">
        <f t="shared" ca="1" si="1758"/>
        <v>0</v>
      </c>
      <c r="DF255" s="19">
        <f t="shared" ca="1" si="1758"/>
        <v>0</v>
      </c>
      <c r="DG255" s="19">
        <f t="shared" ca="1" si="1758"/>
        <v>0</v>
      </c>
      <c r="DH255" s="19">
        <f t="shared" ca="1" si="1758"/>
        <v>0</v>
      </c>
      <c r="DI255" s="19">
        <f t="shared" ca="1" si="1758"/>
        <v>0</v>
      </c>
      <c r="DJ255" s="19">
        <f t="shared" ca="1" si="1758"/>
        <v>0</v>
      </c>
      <c r="DK255" s="19">
        <f t="shared" ca="1" si="1759"/>
        <v>0</v>
      </c>
      <c r="DL255" s="19">
        <f t="shared" ca="1" si="1759"/>
        <v>0</v>
      </c>
      <c r="DM255" s="19">
        <f t="shared" ca="1" si="1759"/>
        <v>1</v>
      </c>
      <c r="DN255" s="19">
        <f t="shared" ca="1" si="1759"/>
        <v>1</v>
      </c>
      <c r="DO255" s="19">
        <f t="shared" ca="1" si="1759"/>
        <v>0</v>
      </c>
      <c r="DP255" s="19" t="str">
        <f t="shared" ca="1" si="1759"/>
        <v>-</v>
      </c>
      <c r="DQ255" s="19" t="str">
        <f t="shared" ca="1" si="1759"/>
        <v>-</v>
      </c>
      <c r="DR255" s="19" t="str">
        <f t="shared" ca="1" si="1759"/>
        <v>-</v>
      </c>
      <c r="DS255" s="19" t="str">
        <f t="shared" ca="1" si="1759"/>
        <v>-</v>
      </c>
      <c r="DT255" s="19" t="str">
        <f t="shared" ca="1" si="1759"/>
        <v>-</v>
      </c>
      <c r="DU255" s="19">
        <f t="shared" ca="1" si="1759"/>
        <v>0</v>
      </c>
      <c r="DV255" s="19" t="str">
        <f t="shared" ca="1" si="1759"/>
        <v>-</v>
      </c>
      <c r="DW255" s="19" t="str">
        <f t="shared" ca="1" si="1759"/>
        <v>-</v>
      </c>
      <c r="DX255" s="19" t="str">
        <f t="shared" ca="1" si="1759"/>
        <v>-</v>
      </c>
      <c r="DY255" s="19" t="str">
        <f t="shared" ca="1" si="1759"/>
        <v>-</v>
      </c>
      <c r="DZ255" s="19" t="str">
        <f t="shared" ca="1" si="1759"/>
        <v>-</v>
      </c>
      <c r="EA255" s="19" t="str">
        <f t="shared" ca="1" si="1759"/>
        <v>-</v>
      </c>
      <c r="EB255" s="19" t="str">
        <f t="shared" ca="1" si="1759"/>
        <v>-</v>
      </c>
      <c r="EC255" s="19" t="str">
        <f t="shared" ca="1" si="1759"/>
        <v>-</v>
      </c>
      <c r="ED255" s="19">
        <f t="shared" ca="1" si="1759"/>
        <v>0</v>
      </c>
      <c r="EE255" s="444">
        <f t="shared" ca="1" si="1760"/>
        <v>0</v>
      </c>
      <c r="EF255" s="444">
        <f t="shared" ca="1" si="1760"/>
        <v>0</v>
      </c>
      <c r="EG255" s="124">
        <f t="shared" ca="1" si="1761"/>
        <v>0</v>
      </c>
      <c r="EH255" s="124">
        <f t="shared" ca="1" si="1761"/>
        <v>0</v>
      </c>
      <c r="EI255" s="124">
        <f t="shared" ca="1" si="1761"/>
        <v>0</v>
      </c>
      <c r="EJ255" s="124">
        <f t="shared" ca="1" si="1761"/>
        <v>0</v>
      </c>
      <c r="EK255" s="124">
        <f t="shared" ca="1" si="1761"/>
        <v>0</v>
      </c>
      <c r="EL255" s="124">
        <f t="shared" ca="1" si="1761"/>
        <v>0</v>
      </c>
      <c r="EM255" s="124">
        <f t="shared" ca="1" si="1761"/>
        <v>0</v>
      </c>
      <c r="EN255" s="124">
        <f t="shared" ca="1" si="1761"/>
        <v>0</v>
      </c>
      <c r="EO255" s="124">
        <f t="shared" ca="1" si="1761"/>
        <v>0</v>
      </c>
      <c r="EP255" s="124">
        <f t="shared" ca="1" si="1761"/>
        <v>0</v>
      </c>
      <c r="EQ255" s="124">
        <f t="shared" ca="1" si="1761"/>
        <v>0</v>
      </c>
      <c r="ER255" s="124">
        <f t="shared" ca="1" si="1761"/>
        <v>0</v>
      </c>
      <c r="ES255" s="124">
        <f t="shared" ca="1" si="1761"/>
        <v>0</v>
      </c>
      <c r="ET255" s="124">
        <f t="shared" ca="1" si="1761"/>
        <v>0</v>
      </c>
      <c r="EU255" s="124">
        <f t="shared" ca="1" si="1761"/>
        <v>0</v>
      </c>
      <c r="EV255" s="124">
        <f t="shared" ca="1" si="1761"/>
        <v>0</v>
      </c>
      <c r="EW255" s="124">
        <f t="shared" ca="1" si="1762"/>
        <v>0</v>
      </c>
      <c r="EX255" s="124">
        <f t="shared" ca="1" si="1762"/>
        <v>0</v>
      </c>
      <c r="EY255" s="554">
        <f t="shared" ca="1" si="1763"/>
        <v>0</v>
      </c>
      <c r="EZ255" s="554">
        <f t="shared" ca="1" si="1763"/>
        <v>0</v>
      </c>
      <c r="FA255" s="554">
        <f t="shared" ca="1" si="1763"/>
        <v>0</v>
      </c>
      <c r="FB255" s="125">
        <f t="shared" ca="1" si="1763"/>
        <v>0</v>
      </c>
      <c r="FC255" s="125">
        <f t="shared" ca="1" si="1763"/>
        <v>0</v>
      </c>
      <c r="FD255" s="125">
        <f t="shared" ca="1" si="1763"/>
        <v>0</v>
      </c>
      <c r="FE255" s="125">
        <f t="shared" ca="1" si="1763"/>
        <v>0</v>
      </c>
      <c r="FF255" s="125">
        <f t="shared" ca="1" si="1763"/>
        <v>0</v>
      </c>
      <c r="FG255" s="125">
        <f t="shared" ca="1" si="1763"/>
        <v>0</v>
      </c>
      <c r="FH255" s="125">
        <f t="shared" ca="1" si="1763"/>
        <v>0</v>
      </c>
      <c r="FI255" s="125">
        <f t="shared" ca="1" si="1763"/>
        <v>0</v>
      </c>
      <c r="FJ255" s="125">
        <f t="shared" ca="1" si="1763"/>
        <v>0</v>
      </c>
      <c r="FK255" s="125">
        <f t="shared" ca="1" si="1763"/>
        <v>0</v>
      </c>
      <c r="FL255" s="125">
        <f t="shared" ca="1" si="1763"/>
        <v>0</v>
      </c>
      <c r="FM255" s="125">
        <f t="shared" ca="1" si="1763"/>
        <v>0</v>
      </c>
      <c r="FN255" s="125">
        <f t="shared" ca="1" si="1763"/>
        <v>0</v>
      </c>
      <c r="FO255" s="124">
        <f t="shared" ca="1" si="1764"/>
        <v>0</v>
      </c>
      <c r="FP255" s="124">
        <f t="shared" ca="1" si="1764"/>
        <v>0</v>
      </c>
      <c r="FQ255" s="124">
        <f t="shared" ca="1" si="1764"/>
        <v>0</v>
      </c>
      <c r="FR255" s="124">
        <f t="shared" ca="1" si="1764"/>
        <v>0</v>
      </c>
      <c r="FS255" s="124">
        <f t="shared" ca="1" si="1764"/>
        <v>0</v>
      </c>
      <c r="FT255" s="124">
        <f t="shared" ca="1" si="1764"/>
        <v>0</v>
      </c>
      <c r="FU255" s="124">
        <f t="shared" ca="1" si="1764"/>
        <v>0</v>
      </c>
      <c r="FV255" s="124">
        <f t="shared" ca="1" si="1764"/>
        <v>0</v>
      </c>
      <c r="FW255" s="124">
        <f t="shared" ca="1" si="1764"/>
        <v>0</v>
      </c>
      <c r="FX255" s="124">
        <f t="shared" ca="1" si="1764"/>
        <v>0</v>
      </c>
      <c r="FY255" s="124">
        <f t="shared" ca="1" si="1764"/>
        <v>0</v>
      </c>
      <c r="FZ255" s="124">
        <f t="shared" ca="1" si="1764"/>
        <v>0</v>
      </c>
      <c r="GA255" s="124">
        <f t="shared" ca="1" si="1764"/>
        <v>0</v>
      </c>
      <c r="GB255" s="124">
        <f t="shared" ca="1" si="1764"/>
        <v>0</v>
      </c>
      <c r="GC255" s="124">
        <f t="shared" ca="1" si="1764"/>
        <v>0</v>
      </c>
      <c r="GD255" s="124">
        <f t="shared" ca="1" si="1764"/>
        <v>0</v>
      </c>
      <c r="GE255" s="124">
        <f t="shared" ca="1" si="1765"/>
        <v>0</v>
      </c>
      <c r="GF255" s="124">
        <f t="shared" ca="1" si="1765"/>
        <v>0</v>
      </c>
      <c r="GG255" s="554">
        <f t="shared" ca="1" si="1766"/>
        <v>0</v>
      </c>
      <c r="GH255" s="554">
        <f t="shared" ca="1" si="1766"/>
        <v>0</v>
      </c>
      <c r="GI255" s="554">
        <f t="shared" ca="1" si="1766"/>
        <v>0</v>
      </c>
      <c r="GJ255" s="125">
        <f t="shared" ca="1" si="1767"/>
        <v>0</v>
      </c>
      <c r="GK255" s="125">
        <f t="shared" ca="1" si="1767"/>
        <v>0</v>
      </c>
      <c r="GL255" s="125">
        <f t="shared" ca="1" si="1767"/>
        <v>0</v>
      </c>
      <c r="GM255" s="125">
        <f t="shared" ca="1" si="1767"/>
        <v>0</v>
      </c>
      <c r="GN255" s="125">
        <f t="shared" ca="1" si="1767"/>
        <v>0</v>
      </c>
      <c r="GO255" s="125">
        <f t="shared" ca="1" si="1767"/>
        <v>0</v>
      </c>
      <c r="GP255" s="125">
        <f t="shared" ca="1" si="1767"/>
        <v>0</v>
      </c>
      <c r="GQ255" s="125">
        <f t="shared" ca="1" si="1767"/>
        <v>0</v>
      </c>
      <c r="GR255" s="125">
        <f t="shared" ca="1" si="1767"/>
        <v>0</v>
      </c>
      <c r="GS255" s="125">
        <f t="shared" ca="1" si="1767"/>
        <v>0</v>
      </c>
      <c r="GT255" s="125">
        <f t="shared" ca="1" si="1767"/>
        <v>0</v>
      </c>
      <c r="GU255" s="125">
        <f t="shared" ca="1" si="1767"/>
        <v>0</v>
      </c>
      <c r="GV255" s="125">
        <f t="shared" ca="1" si="1767"/>
        <v>0</v>
      </c>
      <c r="GW255" s="124">
        <f t="shared" ca="1" si="1768"/>
        <v>0</v>
      </c>
      <c r="GX255" s="124">
        <f t="shared" ca="1" si="1768"/>
        <v>0</v>
      </c>
      <c r="GY255" s="124">
        <f t="shared" ca="1" si="1768"/>
        <v>0</v>
      </c>
      <c r="GZ255" s="124">
        <f t="shared" ca="1" si="1768"/>
        <v>0</v>
      </c>
      <c r="HA255" s="124">
        <f t="shared" ca="1" si="1768"/>
        <v>0</v>
      </c>
      <c r="HB255" s="124">
        <f t="shared" ca="1" si="1768"/>
        <v>0</v>
      </c>
      <c r="HC255" s="124">
        <f t="shared" ca="1" si="1768"/>
        <v>0</v>
      </c>
      <c r="HD255" s="124">
        <f t="shared" ca="1" si="1768"/>
        <v>0</v>
      </c>
      <c r="HE255" s="124">
        <f t="shared" ca="1" si="1768"/>
        <v>0</v>
      </c>
      <c r="HF255" s="124">
        <f t="shared" ca="1" si="1768"/>
        <v>0</v>
      </c>
      <c r="HG255" s="124">
        <f t="shared" ca="1" si="1768"/>
        <v>0</v>
      </c>
      <c r="HH255" s="124">
        <f t="shared" ca="1" si="1768"/>
        <v>0</v>
      </c>
      <c r="HI255" s="124">
        <f t="shared" ca="1" si="1768"/>
        <v>0</v>
      </c>
      <c r="HJ255" s="124">
        <f t="shared" ca="1" si="1768"/>
        <v>0</v>
      </c>
      <c r="HK255" s="124">
        <f t="shared" ca="1" si="1768"/>
        <v>0</v>
      </c>
      <c r="HL255" s="124">
        <f t="shared" ca="1" si="1768"/>
        <v>0</v>
      </c>
      <c r="HM255" s="124">
        <f t="shared" ca="1" si="1769"/>
        <v>0</v>
      </c>
      <c r="HN255" s="124">
        <f t="shared" ca="1" si="1769"/>
        <v>0</v>
      </c>
      <c r="HO255" s="554">
        <f t="shared" ca="1" si="1770"/>
        <v>0</v>
      </c>
      <c r="HP255" s="554">
        <f t="shared" ca="1" si="1770"/>
        <v>0</v>
      </c>
      <c r="HQ255" s="554">
        <f t="shared" ca="1" si="1770"/>
        <v>0</v>
      </c>
      <c r="HR255" s="125">
        <f t="shared" ca="1" si="1771"/>
        <v>0</v>
      </c>
      <c r="HS255" s="125">
        <f t="shared" ca="1" si="1771"/>
        <v>0</v>
      </c>
      <c r="HT255" s="125">
        <f t="shared" ca="1" si="1771"/>
        <v>0</v>
      </c>
      <c r="HU255" s="125">
        <f t="shared" ca="1" si="1771"/>
        <v>0</v>
      </c>
      <c r="HV255" s="125">
        <f t="shared" ca="1" si="1771"/>
        <v>0</v>
      </c>
      <c r="HW255" s="125">
        <f t="shared" ca="1" si="1771"/>
        <v>0</v>
      </c>
      <c r="HX255" s="125">
        <f t="shared" ca="1" si="1771"/>
        <v>0</v>
      </c>
      <c r="HY255" s="125">
        <f t="shared" ca="1" si="1771"/>
        <v>0</v>
      </c>
      <c r="HZ255" s="125">
        <f t="shared" ca="1" si="1771"/>
        <v>0</v>
      </c>
      <c r="IA255" s="125">
        <f t="shared" ca="1" si="1771"/>
        <v>0</v>
      </c>
      <c r="IB255" s="125">
        <f t="shared" ca="1" si="1771"/>
        <v>0</v>
      </c>
      <c r="IC255" s="125">
        <f t="shared" ca="1" si="1771"/>
        <v>0</v>
      </c>
      <c r="ID255" s="125">
        <f t="shared" ca="1" si="1771"/>
        <v>0</v>
      </c>
      <c r="IE255" s="5">
        <f t="shared" ca="1" si="1772"/>
        <v>67</v>
      </c>
      <c r="IF255" s="9"/>
      <c r="IG255" s="5">
        <f t="shared" ca="1" si="1773"/>
        <v>1</v>
      </c>
      <c r="IH255" s="5" t="b">
        <f t="shared" ca="1" si="1773"/>
        <v>0</v>
      </c>
      <c r="II255" s="19">
        <f t="shared" ca="1" si="1774"/>
        <v>0</v>
      </c>
      <c r="IJ255" s="5">
        <f t="shared" ca="1" si="1773"/>
        <v>55</v>
      </c>
      <c r="IK255" s="5" cm="1">
        <f t="array" ref="IK255">INDEX(i.pi_yatf,$X255+1,IK$7)</f>
        <v>1</v>
      </c>
      <c r="IL255" s="19">
        <f t="shared" ca="1" si="1775"/>
        <v>0</v>
      </c>
      <c r="IM255" s="19">
        <f t="shared" ca="1" si="1775"/>
        <v>0</v>
      </c>
      <c r="IN255" s="19">
        <f t="shared" ca="1" si="1775"/>
        <v>0</v>
      </c>
      <c r="IO255" s="19">
        <f t="shared" ca="1" si="1775"/>
        <v>0</v>
      </c>
      <c r="IP255" s="19">
        <f t="shared" ca="1" si="1775"/>
        <v>0</v>
      </c>
      <c r="IQ255" s="19">
        <f t="shared" ca="1" si="1775"/>
        <v>0</v>
      </c>
      <c r="IR255" s="19">
        <f t="shared" ca="1" si="1775"/>
        <v>0</v>
      </c>
      <c r="IS255" s="19">
        <f t="shared" ca="1" si="1775"/>
        <v>0</v>
      </c>
      <c r="IT255" s="19">
        <f t="shared" ca="1" si="1775"/>
        <v>0</v>
      </c>
      <c r="IU255" s="19">
        <f t="shared" ca="1" si="1775"/>
        <v>0</v>
      </c>
      <c r="IV255" s="19">
        <f t="shared" ca="1" si="1775"/>
        <v>0</v>
      </c>
      <c r="IW255" s="19">
        <f t="shared" ca="1" si="1775"/>
        <v>0</v>
      </c>
      <c r="IX255" s="19">
        <f t="shared" ca="1" si="1775"/>
        <v>0</v>
      </c>
      <c r="IY255" s="19">
        <f t="shared" ca="1" si="1775"/>
        <v>0</v>
      </c>
      <c r="IZ255" s="19">
        <f t="shared" ca="1" si="1775"/>
        <v>0</v>
      </c>
      <c r="JA255" s="19">
        <f t="shared" ca="1" si="1775"/>
        <v>0</v>
      </c>
      <c r="JB255" s="19">
        <f t="shared" ca="1" si="1775"/>
        <v>0</v>
      </c>
      <c r="JC255" s="19">
        <f t="shared" ca="1" si="1775"/>
        <v>0</v>
      </c>
      <c r="JD255" s="19">
        <f t="shared" ca="1" si="1775"/>
        <v>0</v>
      </c>
      <c r="JE255" s="19">
        <f t="shared" ca="1" si="1775"/>
        <v>0</v>
      </c>
      <c r="JF255" s="19">
        <f t="shared" ca="1" si="1775"/>
        <v>0</v>
      </c>
      <c r="JG255" s="19">
        <f t="shared" ca="1" si="1775"/>
        <v>1</v>
      </c>
      <c r="JH255" s="19">
        <f t="shared" ca="1" si="1775"/>
        <v>0</v>
      </c>
      <c r="JI255" s="19">
        <f t="shared" ca="1" si="1775"/>
        <v>1</v>
      </c>
      <c r="JJ255" s="9"/>
      <c r="JK255" s="5" t="b">
        <f t="shared" ca="1" si="1776"/>
        <v>0</v>
      </c>
      <c r="JL255" s="477" t="b">
        <v>0</v>
      </c>
      <c r="JM255" s="477">
        <v>12</v>
      </c>
      <c r="JN255" s="5" t="b">
        <f t="shared" ca="1" si="1777"/>
        <v>0</v>
      </c>
      <c r="JO255" s="5" t="b">
        <f t="shared" ca="1" si="1777"/>
        <v>0</v>
      </c>
      <c r="JP255" s="5" t="b">
        <f t="shared" ca="1" si="1777"/>
        <v>1</v>
      </c>
      <c r="JQ255" s="144">
        <f t="shared" ca="1" si="1778"/>
        <v>1</v>
      </c>
      <c r="JR255" s="144">
        <f t="shared" ca="1" si="1778"/>
        <v>1</v>
      </c>
      <c r="JS255" s="5" t="b">
        <f t="shared" ca="1" si="1779"/>
        <v>0</v>
      </c>
      <c r="JT255" s="5" t="b">
        <f t="shared" ca="1" si="1779"/>
        <v>1</v>
      </c>
      <c r="JU255" s="5" t="b">
        <f t="shared" ca="1" si="1779"/>
        <v>1</v>
      </c>
      <c r="JV255" s="5" t="b">
        <f t="shared" ca="1" si="1779"/>
        <v>0</v>
      </c>
      <c r="JW255" s="5">
        <f t="shared" ca="1" si="1780"/>
        <v>1</v>
      </c>
      <c r="JX255" s="5">
        <f t="shared" ca="1" si="1780"/>
        <v>0</v>
      </c>
      <c r="JY255" s="5" t="b">
        <f t="shared" ca="1" si="1781"/>
        <v>0</v>
      </c>
      <c r="JZ255" s="5" t="str" cm="1">
        <f t="array" aca="1" ref="JZ255" ca="1">IF(OR(KA255:KH255&lt;&gt;"-"),TRUE,"-")</f>
        <v>-</v>
      </c>
      <c r="KA255" s="19" t="str">
        <f t="shared" ca="1" si="1782"/>
        <v>-</v>
      </c>
      <c r="KB255" s="19" t="str">
        <f t="shared" ca="1" si="1782"/>
        <v>-</v>
      </c>
      <c r="KC255" s="19" t="str">
        <f t="shared" ca="1" si="1782"/>
        <v>-</v>
      </c>
      <c r="KD255" s="19" t="str">
        <f t="shared" ca="1" si="1782"/>
        <v>-</v>
      </c>
      <c r="KE255" s="19" t="str">
        <f t="shared" ca="1" si="1782"/>
        <v>-</v>
      </c>
      <c r="KF255" s="19" t="str">
        <f t="shared" ca="1" si="1782"/>
        <v>-</v>
      </c>
      <c r="KG255" s="19" t="str">
        <f t="shared" ca="1" si="1782"/>
        <v>-</v>
      </c>
      <c r="KH255" s="19" t="str">
        <f t="shared" ca="1" si="1782"/>
        <v>-</v>
      </c>
      <c r="KI255" s="5" t="b">
        <f t="array" aca="1" ref="KI255" ca="1">IF(OR(KJ255:KP255&lt;&gt;"-"),TRUE,"-")</f>
        <v>1</v>
      </c>
      <c r="KJ255" s="19">
        <f t="shared" ca="1" si="1783"/>
        <v>0</v>
      </c>
      <c r="KK255" s="19" t="str">
        <f t="shared" ca="1" si="1783"/>
        <v>-</v>
      </c>
      <c r="KL255" s="19">
        <f t="shared" ca="1" si="1783"/>
        <v>999999</v>
      </c>
      <c r="KM255" s="19">
        <f t="shared" ca="1" si="1783"/>
        <v>999999</v>
      </c>
      <c r="KN255" s="19">
        <f t="shared" ca="1" si="1783"/>
        <v>999999</v>
      </c>
      <c r="KO255" s="19">
        <f t="shared" ca="1" si="1783"/>
        <v>999999</v>
      </c>
      <c r="KP255" s="19">
        <f t="shared" ca="1" si="1783"/>
        <v>999999</v>
      </c>
      <c r="KQ255" s="19" t="str">
        <f t="shared" ca="1" si="1783"/>
        <v>-</v>
      </c>
      <c r="KR255" s="19" t="str">
        <f t="shared" ca="1" si="1783"/>
        <v>-</v>
      </c>
      <c r="KS255" s="19" t="str">
        <f t="shared" ca="1" si="1783"/>
        <v>-</v>
      </c>
      <c r="KT255" s="19" t="b">
        <f t="shared" ca="1" si="1784"/>
        <v>1</v>
      </c>
      <c r="KU255" s="19">
        <f t="shared" ca="1" si="1784"/>
        <v>0</v>
      </c>
      <c r="KV255" s="5" t="str">
        <f t="shared" ca="1" si="1785"/>
        <v>-</v>
      </c>
      <c r="KW255" s="5" t="str">
        <f t="shared" ca="1" si="1785"/>
        <v>-</v>
      </c>
      <c r="KX255" s="5" t="str">
        <f t="shared" ca="1" si="1785"/>
        <v>-</v>
      </c>
      <c r="KY255" s="5" t="str">
        <f t="shared" ca="1" si="1785"/>
        <v>-</v>
      </c>
      <c r="KZ255" s="19" t="str">
        <f t="shared" ca="1" si="1786"/>
        <v>-</v>
      </c>
      <c r="LA255" s="19" t="str">
        <f t="shared" ca="1" si="1786"/>
        <v>-</v>
      </c>
      <c r="LB255" s="19" t="str">
        <f t="shared" ca="1" si="1786"/>
        <v>-</v>
      </c>
      <c r="LC255" s="19" t="str">
        <f t="shared" ca="1" si="1786"/>
        <v>-</v>
      </c>
      <c r="LD255" s="19" t="str">
        <f t="shared" ca="1" si="1786"/>
        <v>-</v>
      </c>
      <c r="LE255" s="19" t="str">
        <f t="shared" ca="1" si="1786"/>
        <v>-</v>
      </c>
      <c r="LF255" s="19" t="str">
        <f t="shared" ca="1" si="1786"/>
        <v>-</v>
      </c>
      <c r="LG255" s="5" t="str">
        <f t="shared" ca="1" si="1787"/>
        <v>-</v>
      </c>
      <c r="LH255" s="5">
        <f t="shared" ca="1" si="1787"/>
        <v>500</v>
      </c>
      <c r="LI255" s="5">
        <f t="shared" ca="1" si="1787"/>
        <v>500</v>
      </c>
      <c r="LJ255" s="5" t="str">
        <f t="shared" ca="1" si="1787"/>
        <v>-</v>
      </c>
      <c r="LK255" s="5" t="str" cm="1">
        <f t="array" aca="1" ref="LK255" ca="1">INDEX(i.meatgrid,$Q255,LK$7)</f>
        <v>-</v>
      </c>
      <c r="LL255" s="5" t="str">
        <f t="shared" ca="1" si="1787"/>
        <v>-</v>
      </c>
      <c r="LM255" s="5">
        <f t="shared" ca="1" si="1788"/>
        <v>1</v>
      </c>
      <c r="LN255" s="9"/>
      <c r="LO255" s="19">
        <f t="shared" ca="1" si="1786"/>
        <v>70</v>
      </c>
      <c r="LP255" s="19">
        <f t="shared" ca="1" si="1789"/>
        <v>50</v>
      </c>
      <c r="LQ255" s="19">
        <f t="shared" ca="1" si="1789"/>
        <v>80</v>
      </c>
      <c r="LR255" s="19">
        <f t="shared" ca="1" si="1789"/>
        <v>50</v>
      </c>
      <c r="LS255" s="5" t="b" cm="1">
        <f t="array" aca="1" ref="LS255" ca="1">INDEX(i.meatgrid,$Q255,LS$7)</f>
        <v>0</v>
      </c>
      <c r="LT255" s="5" t="b" cm="1">
        <f t="array" aca="1" ref="LT255" ca="1">INDEX(i.meatgrid,$Q255,LT$7)</f>
        <v>0</v>
      </c>
      <c r="LU255" s="5" t="str" cm="1">
        <f t="array" aca="1" ref="LU255" ca="1">INDEX(i.meatgrid,$Q255,LU$7)</f>
        <v>-</v>
      </c>
      <c r="LV255" s="5" cm="1">
        <f t="array" aca="1" ref="LV255" ca="1">INDEX(i.meatgrid,$Q255,LV$7)</f>
        <v>40</v>
      </c>
      <c r="LW255" s="5">
        <f t="shared" si="1790"/>
        <v>1</v>
      </c>
      <c r="LX255" s="5">
        <f t="shared" si="1791"/>
        <v>1</v>
      </c>
      <c r="LY255" s="5" cm="1">
        <f t="array" aca="1" ref="LY255" ca="1">INDEX(i.meatgrid,$Q255,LY$7)</f>
        <v>1</v>
      </c>
      <c r="LZ255" s="5" cm="1">
        <f t="array" aca="1" ref="LZ255" ca="1">INDEX(i.meatgrid,$Q255,LZ$7)</f>
        <v>0</v>
      </c>
      <c r="MA255" s="5" cm="1">
        <f t="array" aca="1" ref="MA255" ca="1">INDEX(i.meatgrid,$Q255,MA$7)</f>
        <v>0</v>
      </c>
      <c r="MB255" s="5" cm="1">
        <f t="array" aca="1" ref="MB255" ca="1">INDEX(i.meatgrid,$Q255,MB$7)</f>
        <v>0</v>
      </c>
      <c r="MC255" s="5" cm="1">
        <f t="array" aca="1" ref="MC255" ca="1">INDEX(i.meatgrid,$Q255,MC$7)</f>
        <v>0</v>
      </c>
      <c r="MD255" s="5" cm="1">
        <f t="array" aca="1" ref="MD255" ca="1">INDEX(i.meatgrid,$Q255,MD$7)</f>
        <v>1</v>
      </c>
      <c r="ME255" s="5" cm="1">
        <f t="array" aca="1" ref="ME255" ca="1">INDEX(i.meatgrid,$Q255,ME$7)</f>
        <v>1</v>
      </c>
      <c r="MF255" s="5" cm="1">
        <f t="array" aca="1" ref="MF255" ca="1">INDEX(i.meatgrid,$Q255,MF$7)</f>
        <v>1</v>
      </c>
      <c r="MG255" s="5">
        <f t="shared" si="1792"/>
        <v>1</v>
      </c>
      <c r="MH255" s="9"/>
      <c r="MI255" s="19" t="b">
        <f t="shared" ca="1" si="1793"/>
        <v>0</v>
      </c>
      <c r="MJ255" s="19" t="b">
        <f t="shared" ca="1" si="1793"/>
        <v>0</v>
      </c>
      <c r="MK255" s="19">
        <f t="shared" ca="1" si="1793"/>
        <v>1</v>
      </c>
      <c r="ML255" s="19">
        <f t="shared" ca="1" si="1793"/>
        <v>0.75</v>
      </c>
      <c r="MM255" s="19">
        <f t="shared" ca="1" si="1793"/>
        <v>0.75</v>
      </c>
      <c r="MN255" s="19">
        <f t="shared" ca="1" si="1793"/>
        <v>0.8</v>
      </c>
      <c r="MO255" s="19">
        <f t="shared" ca="1" si="1793"/>
        <v>0.82499999999999996</v>
      </c>
      <c r="MP255" s="19">
        <f t="shared" ca="1" si="1793"/>
        <v>0.875</v>
      </c>
      <c r="MQ255" s="19">
        <f t="shared" ca="1" si="1793"/>
        <v>0.9</v>
      </c>
      <c r="MR255" s="19">
        <f t="shared" ca="1" si="1793"/>
        <v>1</v>
      </c>
      <c r="MS255" s="19">
        <f t="shared" ca="1" si="1793"/>
        <v>0.875</v>
      </c>
      <c r="MT255" s="19" t="b">
        <f t="shared" ca="1" si="1793"/>
        <v>1</v>
      </c>
      <c r="MU255" s="19">
        <f t="shared" ca="1" si="1793"/>
        <v>74.989999999999995</v>
      </c>
      <c r="MV255" s="19" t="str">
        <f t="shared" ca="1" si="1793"/>
        <v>-</v>
      </c>
      <c r="MW255" s="19" t="str">
        <f t="shared" ca="1" si="1793"/>
        <v>-</v>
      </c>
      <c r="MX255" s="19" t="str">
        <f t="shared" ca="1" si="1793"/>
        <v>-</v>
      </c>
      <c r="MY255" s="19" t="str">
        <f t="shared" ca="1" si="1809"/>
        <v>-</v>
      </c>
      <c r="MZ255" s="19" t="str">
        <f t="shared" ca="1" si="1809"/>
        <v>-</v>
      </c>
      <c r="NA255" s="19" t="str">
        <f t="shared" ca="1" si="1809"/>
        <v>-</v>
      </c>
      <c r="NB255" s="19" t="str">
        <f t="shared" ca="1" si="1809"/>
        <v>-</v>
      </c>
      <c r="NC255" s="19">
        <f t="shared" ca="1" si="1809"/>
        <v>36.99</v>
      </c>
      <c r="ND255" s="19">
        <f t="shared" ca="1" si="1809"/>
        <v>36.99</v>
      </c>
      <c r="NE255" s="19" t="str">
        <f t="shared" ca="1" si="1809"/>
        <v>-</v>
      </c>
      <c r="NF255" s="19" t="str">
        <f t="shared" ca="1" si="1809"/>
        <v>-</v>
      </c>
      <c r="NG255" s="19" t="str">
        <f t="shared" ca="1" si="1809"/>
        <v>-</v>
      </c>
      <c r="NH255" s="19" t="str">
        <f t="shared" ca="1" si="1809"/>
        <v>-</v>
      </c>
      <c r="NI255" s="19" t="str">
        <f t="shared" ca="1" si="1809"/>
        <v>-</v>
      </c>
      <c r="NJ255" s="19">
        <f t="shared" ca="1" si="1809"/>
        <v>49.99</v>
      </c>
      <c r="NK255" s="19">
        <f t="shared" ca="1" si="1809"/>
        <v>49.99</v>
      </c>
      <c r="NL255" s="19">
        <f t="shared" ca="1" si="1809"/>
        <v>49.99</v>
      </c>
      <c r="NM255" s="19">
        <f t="shared" ca="1" si="1809"/>
        <v>49.99</v>
      </c>
      <c r="NN255" s="19">
        <f t="shared" ca="1" si="1809"/>
        <v>49.99</v>
      </c>
      <c r="NO255" s="19">
        <f t="shared" ca="1" si="1806"/>
        <v>49.99</v>
      </c>
      <c r="NP255" s="19">
        <f t="shared" ca="1" si="1806"/>
        <v>49.99</v>
      </c>
      <c r="NQ255" s="19">
        <f t="shared" ca="1" si="1806"/>
        <v>49.99</v>
      </c>
      <c r="NR255" s="19">
        <f t="shared" ca="1" si="1807"/>
        <v>412.99</v>
      </c>
      <c r="NS255" s="19">
        <f t="shared" ca="1" si="1807"/>
        <v>412.99</v>
      </c>
      <c r="NT255" s="19" t="str">
        <f t="shared" ca="1" si="1807"/>
        <v>-</v>
      </c>
      <c r="NU255" s="19" t="str">
        <f t="shared" ca="1" si="1807"/>
        <v>-</v>
      </c>
      <c r="NV255" s="19" t="str">
        <f t="shared" ca="1" si="1807"/>
        <v>-</v>
      </c>
      <c r="NW255" s="19" t="str">
        <f t="shared" ca="1" si="1807"/>
        <v>-</v>
      </c>
      <c r="NX255" s="19" t="str">
        <f t="shared" ca="1" si="1807"/>
        <v>-</v>
      </c>
      <c r="NY255" s="19">
        <f t="shared" ca="1" si="1807"/>
        <v>6.8900000000000006</v>
      </c>
      <c r="NZ255" s="19">
        <f t="shared" ca="1" si="1807"/>
        <v>6.8900000000000006</v>
      </c>
      <c r="OA255" s="19">
        <f t="shared" ca="1" si="1807"/>
        <v>6.8900000000000006</v>
      </c>
      <c r="OB255" s="19">
        <f t="shared" ca="1" si="1807"/>
        <v>6.8900000000000006</v>
      </c>
      <c r="OC255" s="19">
        <f t="shared" ca="1" si="1807"/>
        <v>6.8900000000000006</v>
      </c>
      <c r="OD255" s="19">
        <f t="shared" ca="1" si="1807"/>
        <v>6.8900000000000006</v>
      </c>
      <c r="OE255" s="19">
        <f t="shared" ca="1" si="1807"/>
        <v>6.8900000000000006</v>
      </c>
      <c r="OF255" s="19">
        <f t="shared" ca="1" si="1807"/>
        <v>6.8900000000000006</v>
      </c>
      <c r="OG255" s="19">
        <f t="shared" ca="1" si="1807"/>
        <v>346.99</v>
      </c>
      <c r="OH255" s="19">
        <f t="shared" ca="1" si="1808"/>
        <v>346.99</v>
      </c>
      <c r="OI255" s="19" t="str">
        <f t="shared" ca="1" si="1808"/>
        <v>-</v>
      </c>
      <c r="OJ255" s="19" t="str">
        <f t="shared" ca="1" si="1808"/>
        <v>-</v>
      </c>
      <c r="OK255" s="19" t="str">
        <f t="shared" ca="1" si="1808"/>
        <v>-</v>
      </c>
      <c r="OL255" s="19" t="str">
        <f t="shared" ca="1" si="1808"/>
        <v>-</v>
      </c>
      <c r="OM255" s="19" t="str">
        <f t="shared" ca="1" si="1808"/>
        <v>-</v>
      </c>
      <c r="ON255" s="19">
        <f t="shared" ca="1" si="1808"/>
        <v>0</v>
      </c>
      <c r="OO255" s="24">
        <v>0</v>
      </c>
    </row>
    <row r="256" spans="1:405" outlineLevel="1">
      <c r="A256" s="21">
        <f t="shared" si="158"/>
        <v>251</v>
      </c>
      <c r="B256" s="21">
        <f t="shared" si="1810"/>
        <v>19</v>
      </c>
      <c r="C256">
        <v>112</v>
      </c>
      <c r="D256" s="144" t="str">
        <f t="shared" ca="1" si="1739"/>
        <v>GSM</v>
      </c>
      <c r="E256" t="b">
        <v>0</v>
      </c>
      <c r="F256" t="b">
        <v>0</v>
      </c>
      <c r="G256" t="b">
        <f t="shared" si="1802"/>
        <v>0</v>
      </c>
      <c r="H256" s="237">
        <f t="shared" ca="1" si="1811"/>
        <v>2</v>
      </c>
      <c r="I256" s="237">
        <f t="shared" ca="1" si="1811"/>
        <v>1</v>
      </c>
      <c r="J256" s="237" t="str">
        <f t="shared" ca="1" si="1811"/>
        <v/>
      </c>
      <c r="K256" s="237">
        <f t="shared" ca="1" si="1811"/>
        <v>2</v>
      </c>
      <c r="L256" s="237">
        <f t="shared" ca="1" si="1811"/>
        <v>2</v>
      </c>
      <c r="M256" s="237">
        <f t="shared" ca="1" si="1811"/>
        <v>2</v>
      </c>
      <c r="N256" s="237">
        <f t="shared" ca="1" si="1811"/>
        <v>3</v>
      </c>
      <c r="O256" s="237">
        <f t="shared" ca="1" si="1811"/>
        <v>1</v>
      </c>
      <c r="P256" s="237">
        <f t="shared" ca="1" si="1811"/>
        <v>1</v>
      </c>
      <c r="Q256" s="237">
        <f t="shared" ca="1" si="1811"/>
        <v>5</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740"/>
        <v>2</v>
      </c>
      <c r="AH256" s="5">
        <f t="shared" ca="1" si="1740"/>
        <v>0</v>
      </c>
      <c r="AI256" s="5">
        <f t="shared" ca="1" si="1741"/>
        <v>1</v>
      </c>
      <c r="AJ256" s="218"/>
      <c r="AK256" s="218"/>
      <c r="AL256" s="366" t="str">
        <f ca="1">TEXT(LEFT(OFFSET(AL256,-1,0),5)+1,"00000")&amp;MID(OFFSET(AL256,-1,0),6,FIND(" ",OFFSET(AL256,-1,0),7)-5)
&amp; $D256           &amp; " Day"&amp;INDEX(i.DOY,$N256,1)              &amp; IF($IG256=0," FWM","")&amp;IF($IG256=1," MWM","")&amp;IF($IG256=5," Mat","")&amp;IF($IH256=TRUE,"&amp;BBT","    ")
&amp;INDEX(DataMaster!$B$98:$B$104,$Q256,0)    &amp;IF(JL256," SR"&amp;JM256,"")&amp; " WP"&amp;TEXT($LW256*100,"000p")           &amp; " MP"&amp;TEXT($LX256*100,"000p")           &amp; " GP"&amp;TEXT($MG256*100,"000p")
&amp; " (F"&amp;3+COUNTIF($CV256:$CY256,TRUE)&amp;3&amp;"N"&amp;$DM256&amp;$DN256&amp;")"</f>
        <v>00011 DSP_grid_lw GSM Day204 MWM    Air SR12 WP100p MP075p GP100p (F33N11)</v>
      </c>
      <c r="AM256" s="9" t="str">
        <f ca="1">IF(COUNTIF(AL$5:AL256,AL256)=1,"-","Dup")</f>
        <v>-</v>
      </c>
      <c r="AN256" s="9"/>
      <c r="AO256" s="12" t="b">
        <v>1</v>
      </c>
      <c r="AP256" s="12" t="b">
        <v>1</v>
      </c>
      <c r="AQ256" s="12" t="b">
        <v>1</v>
      </c>
      <c r="AR256" s="12" t="b">
        <v>1</v>
      </c>
      <c r="AS256" s="12" t="b">
        <v>1</v>
      </c>
      <c r="AT256" s="12" t="b">
        <v>1</v>
      </c>
      <c r="AU256" s="12" t="b">
        <v>1</v>
      </c>
      <c r="AV256" s="12" t="b">
        <v>1</v>
      </c>
      <c r="AW256" s="9"/>
      <c r="AX256" s="5" t="b">
        <f t="shared" ca="1" si="1742"/>
        <v>0</v>
      </c>
      <c r="AY256" s="5" t="str">
        <f t="shared" ca="1" si="1742"/>
        <v>-</v>
      </c>
      <c r="AZ256" s="5" t="b">
        <f t="shared" ca="1" si="1742"/>
        <v>0</v>
      </c>
      <c r="BA256" s="5" t="b">
        <f t="shared" ca="1" si="1742"/>
        <v>1</v>
      </c>
      <c r="BB256" s="5" t="b">
        <f t="shared" ca="1" si="1742"/>
        <v>1</v>
      </c>
      <c r="BC256" s="144">
        <f t="shared" ca="1" si="1742"/>
        <v>0</v>
      </c>
      <c r="BD256" s="19" t="b">
        <f t="shared" ca="1" si="1743"/>
        <v>1</v>
      </c>
      <c r="BE256" s="9"/>
      <c r="BF256" s="5" t="str">
        <f t="shared" ca="1" si="1744"/>
        <v>-</v>
      </c>
      <c r="BG256" s="19" t="str">
        <f t="shared" ca="1" si="1745"/>
        <v>-</v>
      </c>
      <c r="BH256" s="19" t="str">
        <f t="shared" ca="1" si="1745"/>
        <v>-</v>
      </c>
      <c r="BI256" s="19" t="str">
        <f t="shared" ca="1" si="1745"/>
        <v>-</v>
      </c>
      <c r="BJ256" s="5" t="str">
        <f t="shared" ca="1" si="1746"/>
        <v>-</v>
      </c>
      <c r="BK256" s="19" t="str">
        <f t="shared" ca="1" si="1747"/>
        <v>-</v>
      </c>
      <c r="BL256" s="5" t="str">
        <f t="shared" ca="1" si="1748"/>
        <v>-</v>
      </c>
      <c r="BM256" s="19" t="str">
        <f t="shared" ca="1" si="1749"/>
        <v>-</v>
      </c>
      <c r="BN256" s="19" t="str">
        <f t="shared" ca="1" si="1749"/>
        <v>-</v>
      </c>
      <c r="BO256" s="19" t="str">
        <f t="shared" ca="1" si="1749"/>
        <v>-</v>
      </c>
      <c r="BP256" s="5" t="str">
        <f t="shared" ca="1" si="1750"/>
        <v>-</v>
      </c>
      <c r="BQ256" s="9"/>
      <c r="BR256" s="5" t="b">
        <f t="shared" ca="1" si="1751"/>
        <v>0</v>
      </c>
      <c r="BS256" s="5" t="str">
        <f t="shared" ca="1" si="1752"/>
        <v>-</v>
      </c>
      <c r="BT256" s="5" t="str">
        <f t="shared" ca="1" si="1753"/>
        <v>-</v>
      </c>
      <c r="BU256" s="5" t="str">
        <f t="shared" ca="1" si="1753"/>
        <v>-</v>
      </c>
      <c r="BV256" s="5" t="str">
        <f t="shared" ca="1" si="1753"/>
        <v>-</v>
      </c>
      <c r="BW256" s="5" t="str">
        <f t="shared" ca="1" si="1753"/>
        <v>-</v>
      </c>
      <c r="BX256" s="5" t="str">
        <f t="shared" ca="1" si="1753"/>
        <v>-</v>
      </c>
      <c r="BY256" s="5" t="str">
        <f t="shared" ca="1" si="1753"/>
        <v>-</v>
      </c>
      <c r="BZ256" s="5" t="str">
        <f t="shared" ca="1" si="1753"/>
        <v>-</v>
      </c>
      <c r="CA256" s="5" t="str">
        <f t="shared" ca="1" si="1753"/>
        <v>-</v>
      </c>
      <c r="CB256" s="9"/>
      <c r="CC256" s="237" t="b">
        <f t="shared" ca="1" si="1812"/>
        <v>1</v>
      </c>
      <c r="CD256" s="237" t="b">
        <f t="shared" ca="1" si="1812"/>
        <v>1</v>
      </c>
      <c r="CE256" s="237" t="b">
        <f t="shared" ca="1" si="1812"/>
        <v>1</v>
      </c>
      <c r="CF256" s="12">
        <f t="shared" ca="1" si="1800"/>
        <v>2235105</v>
      </c>
      <c r="CG256" s="144" t="b">
        <f t="shared" ca="1" si="1813"/>
        <v>0</v>
      </c>
      <c r="CH256" s="12" t="s">
        <v>34</v>
      </c>
      <c r="CI256" s="19" t="str">
        <f t="shared" ca="1" si="1755"/>
        <v>-</v>
      </c>
      <c r="CJ256" s="19" t="str">
        <f t="shared" ca="1" si="1755"/>
        <v>-</v>
      </c>
      <c r="CK256" s="19" t="str">
        <f t="shared" ca="1" si="1755"/>
        <v>-</v>
      </c>
      <c r="CL256" s="19">
        <f t="shared" ca="1" si="1755"/>
        <v>1</v>
      </c>
      <c r="CM256" s="19">
        <f t="shared" ca="1" si="1755"/>
        <v>1</v>
      </c>
      <c r="CN256" s="9"/>
      <c r="CO256" s="444">
        <f t="shared" ca="1" si="1756"/>
        <v>652</v>
      </c>
      <c r="CP256" s="444">
        <f t="shared" ca="1" si="1756"/>
        <v>686</v>
      </c>
      <c r="CQ256" s="444">
        <f t="shared" ca="1" si="1756"/>
        <v>721</v>
      </c>
      <c r="CR256" s="152">
        <f t="shared" ca="1" si="1757"/>
        <v>378</v>
      </c>
      <c r="CS256" s="152">
        <f t="shared" ca="1" si="1757"/>
        <v>413</v>
      </c>
      <c r="CT256" s="152">
        <f t="shared" ca="1" si="1757"/>
        <v>448</v>
      </c>
      <c r="CU256" s="19" t="str">
        <f t="shared" ca="1" si="1758"/>
        <v>-</v>
      </c>
      <c r="CV256" s="19" t="str">
        <f t="shared" ca="1" si="1758"/>
        <v>-</v>
      </c>
      <c r="CW256" s="19" t="str">
        <f t="shared" ca="1" si="1758"/>
        <v>-</v>
      </c>
      <c r="CX256" s="19" t="str">
        <f t="shared" ca="1" si="1758"/>
        <v>-</v>
      </c>
      <c r="CY256" s="19" t="str">
        <f t="shared" ca="1" si="1758"/>
        <v>-</v>
      </c>
      <c r="CZ256" s="19" t="b">
        <f t="shared" ca="1" si="1758"/>
        <v>1</v>
      </c>
      <c r="DA256" s="19">
        <f t="shared" ca="1" si="1758"/>
        <v>0</v>
      </c>
      <c r="DB256" s="19">
        <f t="shared" ca="1" si="1758"/>
        <v>0</v>
      </c>
      <c r="DC256" s="19">
        <f t="shared" ca="1" si="1758"/>
        <v>0</v>
      </c>
      <c r="DD256" s="19">
        <f t="shared" ca="1" si="1758"/>
        <v>0</v>
      </c>
      <c r="DE256" s="19">
        <f t="shared" ca="1" si="1758"/>
        <v>0</v>
      </c>
      <c r="DF256" s="19">
        <f t="shared" ca="1" si="1758"/>
        <v>0</v>
      </c>
      <c r="DG256" s="19">
        <f t="shared" ca="1" si="1758"/>
        <v>0</v>
      </c>
      <c r="DH256" s="19">
        <f t="shared" ca="1" si="1758"/>
        <v>0</v>
      </c>
      <c r="DI256" s="19">
        <f t="shared" ca="1" si="1758"/>
        <v>0</v>
      </c>
      <c r="DJ256" s="19">
        <f t="shared" ca="1" si="1758"/>
        <v>0</v>
      </c>
      <c r="DK256" s="19">
        <f t="shared" ca="1" si="1759"/>
        <v>0</v>
      </c>
      <c r="DL256" s="19">
        <f t="shared" ca="1" si="1759"/>
        <v>0</v>
      </c>
      <c r="DM256" s="19">
        <f t="shared" ca="1" si="1759"/>
        <v>1</v>
      </c>
      <c r="DN256" s="19">
        <f t="shared" ca="1" si="1759"/>
        <v>1</v>
      </c>
      <c r="DO256" s="19">
        <f t="shared" ca="1" si="1759"/>
        <v>0</v>
      </c>
      <c r="DP256" s="19" t="str">
        <f t="shared" ca="1" si="1759"/>
        <v>-</v>
      </c>
      <c r="DQ256" s="19" t="str">
        <f t="shared" ca="1" si="1759"/>
        <v>-</v>
      </c>
      <c r="DR256" s="19" t="str">
        <f t="shared" ca="1" si="1759"/>
        <v>-</v>
      </c>
      <c r="DS256" s="19" t="str">
        <f t="shared" ca="1" si="1759"/>
        <v>-</v>
      </c>
      <c r="DT256" s="19" t="str">
        <f t="shared" ca="1" si="1759"/>
        <v>-</v>
      </c>
      <c r="DU256" s="19">
        <f t="shared" ca="1" si="1759"/>
        <v>0</v>
      </c>
      <c r="DV256" s="19" t="str">
        <f t="shared" ca="1" si="1759"/>
        <v>-</v>
      </c>
      <c r="DW256" s="19" t="str">
        <f t="shared" ca="1" si="1759"/>
        <v>-</v>
      </c>
      <c r="DX256" s="19" t="str">
        <f t="shared" ca="1" si="1759"/>
        <v>-</v>
      </c>
      <c r="DY256" s="19" t="str">
        <f t="shared" ca="1" si="1759"/>
        <v>-</v>
      </c>
      <c r="DZ256" s="19" t="str">
        <f t="shared" ca="1" si="1759"/>
        <v>-</v>
      </c>
      <c r="EA256" s="19" t="str">
        <f t="shared" ca="1" si="1759"/>
        <v>-</v>
      </c>
      <c r="EB256" s="19" t="str">
        <f t="shared" ca="1" si="1759"/>
        <v>-</v>
      </c>
      <c r="EC256" s="19" t="str">
        <f t="shared" ca="1" si="1759"/>
        <v>-</v>
      </c>
      <c r="ED256" s="19">
        <f t="shared" ca="1" si="1759"/>
        <v>0</v>
      </c>
      <c r="EE256" s="444">
        <f t="shared" ca="1" si="1760"/>
        <v>0</v>
      </c>
      <c r="EF256" s="444">
        <f t="shared" ca="1" si="1760"/>
        <v>0</v>
      </c>
      <c r="EG256" s="124">
        <f t="shared" ca="1" si="1761"/>
        <v>0</v>
      </c>
      <c r="EH256" s="124">
        <f t="shared" ca="1" si="1761"/>
        <v>0</v>
      </c>
      <c r="EI256" s="124">
        <f t="shared" ca="1" si="1761"/>
        <v>0</v>
      </c>
      <c r="EJ256" s="124">
        <f t="shared" ca="1" si="1761"/>
        <v>0</v>
      </c>
      <c r="EK256" s="124">
        <f t="shared" ca="1" si="1761"/>
        <v>0</v>
      </c>
      <c r="EL256" s="124">
        <f t="shared" ca="1" si="1761"/>
        <v>0</v>
      </c>
      <c r="EM256" s="124">
        <f t="shared" ca="1" si="1761"/>
        <v>0</v>
      </c>
      <c r="EN256" s="124">
        <f t="shared" ca="1" si="1761"/>
        <v>0</v>
      </c>
      <c r="EO256" s="124">
        <f t="shared" ca="1" si="1761"/>
        <v>0</v>
      </c>
      <c r="EP256" s="124">
        <f t="shared" ca="1" si="1761"/>
        <v>0</v>
      </c>
      <c r="EQ256" s="124">
        <f t="shared" ca="1" si="1761"/>
        <v>0</v>
      </c>
      <c r="ER256" s="124">
        <f t="shared" ca="1" si="1761"/>
        <v>0</v>
      </c>
      <c r="ES256" s="124">
        <f t="shared" ca="1" si="1761"/>
        <v>0</v>
      </c>
      <c r="ET256" s="124">
        <f t="shared" ca="1" si="1761"/>
        <v>0</v>
      </c>
      <c r="EU256" s="124">
        <f t="shared" ca="1" si="1761"/>
        <v>0</v>
      </c>
      <c r="EV256" s="124">
        <f t="shared" ca="1" si="1761"/>
        <v>0</v>
      </c>
      <c r="EW256" s="124">
        <f t="shared" ca="1" si="1762"/>
        <v>0</v>
      </c>
      <c r="EX256" s="124">
        <f t="shared" ca="1" si="1762"/>
        <v>0</v>
      </c>
      <c r="EY256" s="554">
        <f t="shared" ca="1" si="1763"/>
        <v>0</v>
      </c>
      <c r="EZ256" s="554">
        <f t="shared" ca="1" si="1763"/>
        <v>0</v>
      </c>
      <c r="FA256" s="554">
        <f t="shared" ca="1" si="1763"/>
        <v>0</v>
      </c>
      <c r="FB256" s="125">
        <f t="shared" ca="1" si="1763"/>
        <v>0</v>
      </c>
      <c r="FC256" s="125">
        <f t="shared" ca="1" si="1763"/>
        <v>0</v>
      </c>
      <c r="FD256" s="125">
        <f t="shared" ca="1" si="1763"/>
        <v>0</v>
      </c>
      <c r="FE256" s="125">
        <f t="shared" ca="1" si="1763"/>
        <v>0</v>
      </c>
      <c r="FF256" s="125">
        <f t="shared" ca="1" si="1763"/>
        <v>0</v>
      </c>
      <c r="FG256" s="125">
        <f t="shared" ca="1" si="1763"/>
        <v>0</v>
      </c>
      <c r="FH256" s="125">
        <f t="shared" ca="1" si="1763"/>
        <v>0</v>
      </c>
      <c r="FI256" s="125">
        <f t="shared" ca="1" si="1763"/>
        <v>0</v>
      </c>
      <c r="FJ256" s="125">
        <f t="shared" ca="1" si="1763"/>
        <v>0</v>
      </c>
      <c r="FK256" s="125">
        <f t="shared" ca="1" si="1763"/>
        <v>0</v>
      </c>
      <c r="FL256" s="125">
        <f t="shared" ca="1" si="1763"/>
        <v>0</v>
      </c>
      <c r="FM256" s="125">
        <f t="shared" ca="1" si="1763"/>
        <v>0</v>
      </c>
      <c r="FN256" s="125">
        <f t="shared" ca="1" si="1763"/>
        <v>0</v>
      </c>
      <c r="FO256" s="124">
        <f t="shared" ca="1" si="1764"/>
        <v>0</v>
      </c>
      <c r="FP256" s="124">
        <f t="shared" ca="1" si="1764"/>
        <v>0</v>
      </c>
      <c r="FQ256" s="124">
        <f t="shared" ca="1" si="1764"/>
        <v>0</v>
      </c>
      <c r="FR256" s="124">
        <f t="shared" ca="1" si="1764"/>
        <v>0</v>
      </c>
      <c r="FS256" s="124">
        <f t="shared" ca="1" si="1764"/>
        <v>0</v>
      </c>
      <c r="FT256" s="124">
        <f t="shared" ca="1" si="1764"/>
        <v>0</v>
      </c>
      <c r="FU256" s="124">
        <f t="shared" ca="1" si="1764"/>
        <v>0</v>
      </c>
      <c r="FV256" s="124">
        <f t="shared" ca="1" si="1764"/>
        <v>0</v>
      </c>
      <c r="FW256" s="124">
        <f t="shared" ca="1" si="1764"/>
        <v>0</v>
      </c>
      <c r="FX256" s="124">
        <f t="shared" ca="1" si="1764"/>
        <v>0</v>
      </c>
      <c r="FY256" s="124">
        <f t="shared" ca="1" si="1764"/>
        <v>0</v>
      </c>
      <c r="FZ256" s="124">
        <f t="shared" ca="1" si="1764"/>
        <v>0</v>
      </c>
      <c r="GA256" s="124">
        <f t="shared" ca="1" si="1764"/>
        <v>0</v>
      </c>
      <c r="GB256" s="124">
        <f t="shared" ca="1" si="1764"/>
        <v>0</v>
      </c>
      <c r="GC256" s="124">
        <f t="shared" ca="1" si="1764"/>
        <v>0</v>
      </c>
      <c r="GD256" s="124">
        <f t="shared" ca="1" si="1764"/>
        <v>0</v>
      </c>
      <c r="GE256" s="124">
        <f t="shared" ca="1" si="1765"/>
        <v>0</v>
      </c>
      <c r="GF256" s="124">
        <f t="shared" ca="1" si="1765"/>
        <v>0</v>
      </c>
      <c r="GG256" s="554">
        <f t="shared" ca="1" si="1766"/>
        <v>0</v>
      </c>
      <c r="GH256" s="554">
        <f t="shared" ca="1" si="1766"/>
        <v>0</v>
      </c>
      <c r="GI256" s="554">
        <f t="shared" ca="1" si="1766"/>
        <v>0</v>
      </c>
      <c r="GJ256" s="125">
        <f t="shared" ca="1" si="1767"/>
        <v>0</v>
      </c>
      <c r="GK256" s="125">
        <f t="shared" ca="1" si="1767"/>
        <v>0</v>
      </c>
      <c r="GL256" s="125">
        <f t="shared" ca="1" si="1767"/>
        <v>0</v>
      </c>
      <c r="GM256" s="125">
        <f t="shared" ca="1" si="1767"/>
        <v>0</v>
      </c>
      <c r="GN256" s="125">
        <f t="shared" ca="1" si="1767"/>
        <v>0</v>
      </c>
      <c r="GO256" s="125">
        <f t="shared" ca="1" si="1767"/>
        <v>0</v>
      </c>
      <c r="GP256" s="125">
        <f t="shared" ca="1" si="1767"/>
        <v>0</v>
      </c>
      <c r="GQ256" s="125">
        <f t="shared" ca="1" si="1767"/>
        <v>0</v>
      </c>
      <c r="GR256" s="125">
        <f t="shared" ca="1" si="1767"/>
        <v>0</v>
      </c>
      <c r="GS256" s="125">
        <f t="shared" ca="1" si="1767"/>
        <v>0</v>
      </c>
      <c r="GT256" s="125">
        <f t="shared" ca="1" si="1767"/>
        <v>0</v>
      </c>
      <c r="GU256" s="125">
        <f t="shared" ca="1" si="1767"/>
        <v>0</v>
      </c>
      <c r="GV256" s="125">
        <f t="shared" ca="1" si="1767"/>
        <v>0</v>
      </c>
      <c r="GW256" s="124">
        <f t="shared" ca="1" si="1768"/>
        <v>0</v>
      </c>
      <c r="GX256" s="124">
        <f t="shared" ca="1" si="1768"/>
        <v>0</v>
      </c>
      <c r="GY256" s="124">
        <f t="shared" ca="1" si="1768"/>
        <v>0</v>
      </c>
      <c r="GZ256" s="124">
        <f t="shared" ca="1" si="1768"/>
        <v>0</v>
      </c>
      <c r="HA256" s="124">
        <f t="shared" ca="1" si="1768"/>
        <v>0</v>
      </c>
      <c r="HB256" s="124">
        <f t="shared" ca="1" si="1768"/>
        <v>0</v>
      </c>
      <c r="HC256" s="124">
        <f t="shared" ca="1" si="1768"/>
        <v>0</v>
      </c>
      <c r="HD256" s="124">
        <f t="shared" ca="1" si="1768"/>
        <v>0</v>
      </c>
      <c r="HE256" s="124">
        <f t="shared" ca="1" si="1768"/>
        <v>0</v>
      </c>
      <c r="HF256" s="124">
        <f t="shared" ca="1" si="1768"/>
        <v>0</v>
      </c>
      <c r="HG256" s="124">
        <f t="shared" ca="1" si="1768"/>
        <v>0</v>
      </c>
      <c r="HH256" s="124">
        <f t="shared" ca="1" si="1768"/>
        <v>0</v>
      </c>
      <c r="HI256" s="124">
        <f t="shared" ca="1" si="1768"/>
        <v>0</v>
      </c>
      <c r="HJ256" s="124">
        <f t="shared" ca="1" si="1768"/>
        <v>0</v>
      </c>
      <c r="HK256" s="124">
        <f t="shared" ca="1" si="1768"/>
        <v>0</v>
      </c>
      <c r="HL256" s="124">
        <f t="shared" ca="1" si="1768"/>
        <v>0</v>
      </c>
      <c r="HM256" s="124">
        <f t="shared" ca="1" si="1769"/>
        <v>0</v>
      </c>
      <c r="HN256" s="124">
        <f t="shared" ca="1" si="1769"/>
        <v>0</v>
      </c>
      <c r="HO256" s="554">
        <f t="shared" ca="1" si="1770"/>
        <v>0</v>
      </c>
      <c r="HP256" s="554">
        <f t="shared" ca="1" si="1770"/>
        <v>0</v>
      </c>
      <c r="HQ256" s="554">
        <f t="shared" ca="1" si="1770"/>
        <v>0</v>
      </c>
      <c r="HR256" s="125">
        <f t="shared" ca="1" si="1771"/>
        <v>0</v>
      </c>
      <c r="HS256" s="125">
        <f t="shared" ca="1" si="1771"/>
        <v>0</v>
      </c>
      <c r="HT256" s="125">
        <f t="shared" ca="1" si="1771"/>
        <v>0</v>
      </c>
      <c r="HU256" s="125">
        <f t="shared" ca="1" si="1771"/>
        <v>0</v>
      </c>
      <c r="HV256" s="125">
        <f t="shared" ca="1" si="1771"/>
        <v>0</v>
      </c>
      <c r="HW256" s="125">
        <f t="shared" ca="1" si="1771"/>
        <v>0</v>
      </c>
      <c r="HX256" s="125">
        <f t="shared" ca="1" si="1771"/>
        <v>0</v>
      </c>
      <c r="HY256" s="125">
        <f t="shared" ca="1" si="1771"/>
        <v>0</v>
      </c>
      <c r="HZ256" s="125">
        <f t="shared" ca="1" si="1771"/>
        <v>0</v>
      </c>
      <c r="IA256" s="125">
        <f t="shared" ca="1" si="1771"/>
        <v>0</v>
      </c>
      <c r="IB256" s="125">
        <f t="shared" ca="1" si="1771"/>
        <v>0</v>
      </c>
      <c r="IC256" s="125">
        <f t="shared" ca="1" si="1771"/>
        <v>0</v>
      </c>
      <c r="ID256" s="125">
        <f t="shared" ca="1" si="1771"/>
        <v>0</v>
      </c>
      <c r="IE256" s="5">
        <f t="shared" ca="1" si="1772"/>
        <v>67</v>
      </c>
      <c r="IF256" s="9"/>
      <c r="IG256" s="5">
        <f t="shared" ca="1" si="1773"/>
        <v>1</v>
      </c>
      <c r="IH256" s="5" t="b">
        <f t="shared" ca="1" si="1773"/>
        <v>0</v>
      </c>
      <c r="II256" s="19">
        <f t="shared" ca="1" si="1774"/>
        <v>0</v>
      </c>
      <c r="IJ256" s="5">
        <f t="shared" ca="1" si="1773"/>
        <v>55</v>
      </c>
      <c r="IK256" s="5" cm="1">
        <f t="array" ref="IK256">INDEX(i.pi_yatf,$X256+1,IK$7)</f>
        <v>1</v>
      </c>
      <c r="IL256" s="19">
        <f t="shared" ca="1" si="1775"/>
        <v>0</v>
      </c>
      <c r="IM256" s="19">
        <f t="shared" ca="1" si="1775"/>
        <v>0</v>
      </c>
      <c r="IN256" s="19">
        <f t="shared" ca="1" si="1775"/>
        <v>0</v>
      </c>
      <c r="IO256" s="19">
        <f t="shared" ca="1" si="1775"/>
        <v>0</v>
      </c>
      <c r="IP256" s="19">
        <f t="shared" ca="1" si="1775"/>
        <v>0</v>
      </c>
      <c r="IQ256" s="19">
        <f t="shared" ca="1" si="1775"/>
        <v>0</v>
      </c>
      <c r="IR256" s="19">
        <f t="shared" ca="1" si="1775"/>
        <v>0</v>
      </c>
      <c r="IS256" s="19">
        <f t="shared" ca="1" si="1775"/>
        <v>0</v>
      </c>
      <c r="IT256" s="19">
        <f t="shared" ca="1" si="1775"/>
        <v>0</v>
      </c>
      <c r="IU256" s="19">
        <f t="shared" ca="1" si="1775"/>
        <v>0</v>
      </c>
      <c r="IV256" s="19">
        <f t="shared" ca="1" si="1775"/>
        <v>0</v>
      </c>
      <c r="IW256" s="19">
        <f t="shared" ca="1" si="1775"/>
        <v>0</v>
      </c>
      <c r="IX256" s="19">
        <f t="shared" ca="1" si="1775"/>
        <v>0</v>
      </c>
      <c r="IY256" s="19">
        <f t="shared" ca="1" si="1775"/>
        <v>0</v>
      </c>
      <c r="IZ256" s="19">
        <f t="shared" ca="1" si="1775"/>
        <v>0</v>
      </c>
      <c r="JA256" s="19">
        <f t="shared" ref="JA256:JI256" ca="1" si="1814">OFFSET(JA$5,$B256,0)</f>
        <v>0</v>
      </c>
      <c r="JB256" s="19">
        <f t="shared" ca="1" si="1814"/>
        <v>0</v>
      </c>
      <c r="JC256" s="19">
        <f t="shared" ca="1" si="1814"/>
        <v>0</v>
      </c>
      <c r="JD256" s="19">
        <f t="shared" ca="1" si="1814"/>
        <v>0</v>
      </c>
      <c r="JE256" s="19">
        <f t="shared" ca="1" si="1814"/>
        <v>0</v>
      </c>
      <c r="JF256" s="19">
        <f t="shared" ca="1" si="1814"/>
        <v>0</v>
      </c>
      <c r="JG256" s="19">
        <f t="shared" ca="1" si="1814"/>
        <v>1</v>
      </c>
      <c r="JH256" s="19">
        <f t="shared" ca="1" si="1814"/>
        <v>0</v>
      </c>
      <c r="JI256" s="19">
        <f t="shared" ca="1" si="1814"/>
        <v>1</v>
      </c>
      <c r="JJ256" s="9"/>
      <c r="JK256" s="5" t="b">
        <f t="shared" ca="1" si="1776"/>
        <v>0</v>
      </c>
      <c r="JL256" s="477" t="b">
        <v>1</v>
      </c>
      <c r="JM256" s="477">
        <v>12</v>
      </c>
      <c r="JN256" s="5" t="b">
        <f t="shared" ca="1" si="1777"/>
        <v>0</v>
      </c>
      <c r="JO256" s="5" t="b">
        <f t="shared" ca="1" si="1777"/>
        <v>0</v>
      </c>
      <c r="JP256" s="5" t="b">
        <f t="shared" ca="1" si="1777"/>
        <v>1</v>
      </c>
      <c r="JQ256" s="144">
        <f t="shared" ca="1" si="1778"/>
        <v>1</v>
      </c>
      <c r="JR256" s="144">
        <f t="shared" ca="1" si="1778"/>
        <v>1</v>
      </c>
      <c r="JS256" s="5" t="b">
        <f t="shared" ca="1" si="1779"/>
        <v>0</v>
      </c>
      <c r="JT256" s="5" t="b">
        <f t="shared" ca="1" si="1779"/>
        <v>1</v>
      </c>
      <c r="JU256" s="5" t="b">
        <f t="shared" ca="1" si="1779"/>
        <v>1</v>
      </c>
      <c r="JV256" s="5" t="b">
        <f t="shared" ca="1" si="1779"/>
        <v>0</v>
      </c>
      <c r="JW256" s="5">
        <f t="shared" ca="1" si="1780"/>
        <v>1</v>
      </c>
      <c r="JX256" s="5">
        <f t="shared" ca="1" si="1780"/>
        <v>0</v>
      </c>
      <c r="JY256" s="5" t="b">
        <f t="shared" ca="1" si="1781"/>
        <v>0</v>
      </c>
      <c r="JZ256" s="5" t="str" cm="1">
        <f t="array" aca="1" ref="JZ256" ca="1">IF(OR(KA256:KH256&lt;&gt;"-"),TRUE,"-")</f>
        <v>-</v>
      </c>
      <c r="KA256" s="19" t="str">
        <f t="shared" ca="1" si="1782"/>
        <v>-</v>
      </c>
      <c r="KB256" s="19" t="str">
        <f t="shared" ca="1" si="1782"/>
        <v>-</v>
      </c>
      <c r="KC256" s="19" t="str">
        <f t="shared" ca="1" si="1782"/>
        <v>-</v>
      </c>
      <c r="KD256" s="19" t="str">
        <f t="shared" ca="1" si="1782"/>
        <v>-</v>
      </c>
      <c r="KE256" s="19" t="str">
        <f t="shared" ca="1" si="1782"/>
        <v>-</v>
      </c>
      <c r="KF256" s="19" t="str">
        <f t="shared" ca="1" si="1782"/>
        <v>-</v>
      </c>
      <c r="KG256" s="19" t="str">
        <f t="shared" ca="1" si="1782"/>
        <v>-</v>
      </c>
      <c r="KH256" s="19" t="str">
        <f t="shared" ca="1" si="1782"/>
        <v>-</v>
      </c>
      <c r="KI256" s="5" t="b">
        <f t="array" aca="1" ref="KI256" ca="1">IF(OR(KJ256:KP256&lt;&gt;"-"),TRUE,"-")</f>
        <v>1</v>
      </c>
      <c r="KJ256" s="19">
        <f t="shared" ca="1" si="1783"/>
        <v>0</v>
      </c>
      <c r="KK256" s="19" t="str">
        <f t="shared" ca="1" si="1783"/>
        <v>-</v>
      </c>
      <c r="KL256" s="19">
        <f t="shared" ca="1" si="1783"/>
        <v>999999</v>
      </c>
      <c r="KM256" s="19">
        <f t="shared" ca="1" si="1783"/>
        <v>999999</v>
      </c>
      <c r="KN256" s="19">
        <f t="shared" ca="1" si="1783"/>
        <v>999999</v>
      </c>
      <c r="KO256" s="19">
        <f t="shared" ca="1" si="1783"/>
        <v>999999</v>
      </c>
      <c r="KP256" s="19">
        <f t="shared" ca="1" si="1783"/>
        <v>999999</v>
      </c>
      <c r="KQ256" s="19" t="str">
        <f t="shared" ca="1" si="1783"/>
        <v>-</v>
      </c>
      <c r="KR256" s="19" t="str">
        <f t="shared" ca="1" si="1783"/>
        <v>-</v>
      </c>
      <c r="KS256" s="19" t="str">
        <f t="shared" ca="1" si="1783"/>
        <v>-</v>
      </c>
      <c r="KT256" s="19" t="b">
        <f t="shared" ca="1" si="1784"/>
        <v>1</v>
      </c>
      <c r="KU256" s="19">
        <f t="shared" ca="1" si="1784"/>
        <v>0</v>
      </c>
      <c r="KV256" s="5" t="str">
        <f t="shared" ca="1" si="1785"/>
        <v>-</v>
      </c>
      <c r="KW256" s="5" t="str">
        <f t="shared" ca="1" si="1785"/>
        <v>-</v>
      </c>
      <c r="KX256" s="5" t="str">
        <f t="shared" ca="1" si="1785"/>
        <v>-</v>
      </c>
      <c r="KY256" s="5" t="str">
        <f t="shared" ca="1" si="1785"/>
        <v>-</v>
      </c>
      <c r="KZ256" s="19" t="str">
        <f t="shared" ca="1" si="1786"/>
        <v>-</v>
      </c>
      <c r="LA256" s="19" t="str">
        <f t="shared" ca="1" si="1786"/>
        <v>-</v>
      </c>
      <c r="LB256" s="19" t="str">
        <f t="shared" ca="1" si="1786"/>
        <v>-</v>
      </c>
      <c r="LC256" s="19" t="str">
        <f t="shared" ca="1" si="1786"/>
        <v>-</v>
      </c>
      <c r="LD256" s="19" t="str">
        <f t="shared" ca="1" si="1786"/>
        <v>-</v>
      </c>
      <c r="LE256" s="19" t="str">
        <f t="shared" ca="1" si="1786"/>
        <v>-</v>
      </c>
      <c r="LF256" s="19" t="str">
        <f t="shared" ca="1" si="1786"/>
        <v>-</v>
      </c>
      <c r="LG256" s="5" t="str">
        <f t="shared" ca="1" si="1787"/>
        <v>-</v>
      </c>
      <c r="LH256" s="5">
        <f t="shared" ca="1" si="1787"/>
        <v>500</v>
      </c>
      <c r="LI256" s="5">
        <f t="shared" ca="1" si="1787"/>
        <v>500</v>
      </c>
      <c r="LJ256" s="5" t="str">
        <f t="shared" ca="1" si="1787"/>
        <v>-</v>
      </c>
      <c r="LK256" s="5" t="str" cm="1">
        <f t="array" aca="1" ref="LK256" ca="1">INDEX(i.meatgrid,$Q256,LK$7)</f>
        <v>-</v>
      </c>
      <c r="LL256" s="5" t="str">
        <f t="shared" ca="1" si="1787"/>
        <v>-</v>
      </c>
      <c r="LM256" s="5">
        <f t="shared" ca="1" si="1788"/>
        <v>1</v>
      </c>
      <c r="LN256" s="9"/>
      <c r="LO256" s="19">
        <f t="shared" ca="1" si="1786"/>
        <v>70</v>
      </c>
      <c r="LP256" s="19">
        <f t="shared" ca="1" si="1789"/>
        <v>50</v>
      </c>
      <c r="LQ256" s="19">
        <f t="shared" ca="1" si="1789"/>
        <v>80</v>
      </c>
      <c r="LR256" s="19">
        <f t="shared" ca="1" si="1789"/>
        <v>50</v>
      </c>
      <c r="LS256" s="5" t="b" cm="1">
        <f t="array" aca="1" ref="LS256" ca="1">INDEX(i.meatgrid,$Q256,LS$7)</f>
        <v>0</v>
      </c>
      <c r="LT256" s="5" t="b" cm="1">
        <f t="array" aca="1" ref="LT256" ca="1">INDEX(i.meatgrid,$Q256,LT$7)</f>
        <v>0</v>
      </c>
      <c r="LU256" s="5" t="str" cm="1">
        <f t="array" aca="1" ref="LU256" ca="1">INDEX(i.meatgrid,$Q256,LU$7)</f>
        <v>-</v>
      </c>
      <c r="LV256" s="5" cm="1">
        <f t="array" aca="1" ref="LV256" ca="1">INDEX(i.meatgrid,$Q256,LV$7)</f>
        <v>40</v>
      </c>
      <c r="LW256" s="5">
        <f t="shared" si="1790"/>
        <v>1</v>
      </c>
      <c r="LX256" s="5">
        <f t="shared" si="1791"/>
        <v>0.75</v>
      </c>
      <c r="LY256" s="5" cm="1">
        <f t="array" aca="1" ref="LY256" ca="1">INDEX(i.meatgrid,$Q256,LY$7)</f>
        <v>1</v>
      </c>
      <c r="LZ256" s="5" cm="1">
        <f t="array" aca="1" ref="LZ256" ca="1">INDEX(i.meatgrid,$Q256,LZ$7)</f>
        <v>0</v>
      </c>
      <c r="MA256" s="5" cm="1">
        <f t="array" aca="1" ref="MA256" ca="1">INDEX(i.meatgrid,$Q256,MA$7)</f>
        <v>0</v>
      </c>
      <c r="MB256" s="5" cm="1">
        <f t="array" aca="1" ref="MB256" ca="1">INDEX(i.meatgrid,$Q256,MB$7)</f>
        <v>0</v>
      </c>
      <c r="MC256" s="5" cm="1">
        <f t="array" aca="1" ref="MC256" ca="1">INDEX(i.meatgrid,$Q256,MC$7)</f>
        <v>0</v>
      </c>
      <c r="MD256" s="5" cm="1">
        <f t="array" aca="1" ref="MD256" ca="1">INDEX(i.meatgrid,$Q256,MD$7)</f>
        <v>1</v>
      </c>
      <c r="ME256" s="5" cm="1">
        <f t="array" aca="1" ref="ME256" ca="1">INDEX(i.meatgrid,$Q256,ME$7)</f>
        <v>1</v>
      </c>
      <c r="MF256" s="5" cm="1">
        <f t="array" aca="1" ref="MF256" ca="1">INDEX(i.meatgrid,$Q256,MF$7)</f>
        <v>1</v>
      </c>
      <c r="MG256" s="5">
        <f t="shared" si="1792"/>
        <v>1</v>
      </c>
      <c r="MH256" s="9"/>
      <c r="MI256" s="19" t="b">
        <f t="shared" ca="1" si="1793"/>
        <v>0</v>
      </c>
      <c r="MJ256" s="19" t="b">
        <f t="shared" ca="1" si="1793"/>
        <v>0</v>
      </c>
      <c r="MK256" s="19">
        <f t="shared" ca="1" si="1793"/>
        <v>1</v>
      </c>
      <c r="ML256" s="19">
        <f t="shared" ca="1" si="1793"/>
        <v>0.75</v>
      </c>
      <c r="MM256" s="19">
        <f t="shared" ca="1" si="1793"/>
        <v>0.75</v>
      </c>
      <c r="MN256" s="19">
        <f t="shared" ca="1" si="1793"/>
        <v>0.8</v>
      </c>
      <c r="MO256" s="19">
        <f t="shared" ca="1" si="1793"/>
        <v>0.82499999999999996</v>
      </c>
      <c r="MP256" s="19">
        <f t="shared" ca="1" si="1793"/>
        <v>0.875</v>
      </c>
      <c r="MQ256" s="19">
        <f t="shared" ca="1" si="1793"/>
        <v>0.9</v>
      </c>
      <c r="MR256" s="19">
        <f t="shared" ca="1" si="1793"/>
        <v>1</v>
      </c>
      <c r="MS256" s="19">
        <f t="shared" ca="1" si="1793"/>
        <v>0.875</v>
      </c>
      <c r="MT256" s="19" t="b">
        <f t="shared" ca="1" si="1793"/>
        <v>1</v>
      </c>
      <c r="MU256" s="19">
        <f t="shared" ca="1" si="1793"/>
        <v>74.989999999999995</v>
      </c>
      <c r="MV256" s="19" t="str">
        <f t="shared" ca="1" si="1793"/>
        <v>-</v>
      </c>
      <c r="MW256" s="19" t="str">
        <f t="shared" ca="1" si="1793"/>
        <v>-</v>
      </c>
      <c r="MX256" s="19" t="str">
        <f t="shared" ca="1" si="1793"/>
        <v>-</v>
      </c>
      <c r="MY256" s="19" t="str">
        <f t="shared" ca="1" si="1809"/>
        <v>-</v>
      </c>
      <c r="MZ256" s="19" t="str">
        <f t="shared" ca="1" si="1809"/>
        <v>-</v>
      </c>
      <c r="NA256" s="19" t="str">
        <f t="shared" ca="1" si="1809"/>
        <v>-</v>
      </c>
      <c r="NB256" s="19" t="str">
        <f t="shared" ca="1" si="1809"/>
        <v>-</v>
      </c>
      <c r="NC256" s="19">
        <f t="shared" ca="1" si="1809"/>
        <v>36.99</v>
      </c>
      <c r="ND256" s="19">
        <f t="shared" ca="1" si="1809"/>
        <v>36.99</v>
      </c>
      <c r="NE256" s="19" t="str">
        <f t="shared" ca="1" si="1809"/>
        <v>-</v>
      </c>
      <c r="NF256" s="19" t="str">
        <f t="shared" ca="1" si="1809"/>
        <v>-</v>
      </c>
      <c r="NG256" s="19" t="str">
        <f t="shared" ca="1" si="1809"/>
        <v>-</v>
      </c>
      <c r="NH256" s="19" t="str">
        <f t="shared" ca="1" si="1809"/>
        <v>-</v>
      </c>
      <c r="NI256" s="19" t="str">
        <f t="shared" ca="1" si="1809"/>
        <v>-</v>
      </c>
      <c r="NJ256" s="19">
        <f t="shared" ca="1" si="1809"/>
        <v>49.99</v>
      </c>
      <c r="NK256" s="19">
        <f t="shared" ca="1" si="1809"/>
        <v>49.99</v>
      </c>
      <c r="NL256" s="19">
        <f t="shared" ca="1" si="1809"/>
        <v>49.99</v>
      </c>
      <c r="NM256" s="19">
        <f t="shared" ca="1" si="1809"/>
        <v>49.99</v>
      </c>
      <c r="NN256" s="19">
        <f t="shared" ca="1" si="1809"/>
        <v>49.99</v>
      </c>
      <c r="NO256" s="19">
        <f t="shared" ca="1" si="1806"/>
        <v>49.99</v>
      </c>
      <c r="NP256" s="19">
        <f t="shared" ca="1" si="1806"/>
        <v>49.99</v>
      </c>
      <c r="NQ256" s="19">
        <f t="shared" ca="1" si="1806"/>
        <v>49.99</v>
      </c>
      <c r="NR256" s="19">
        <f t="shared" ca="1" si="1807"/>
        <v>412.99</v>
      </c>
      <c r="NS256" s="19">
        <f t="shared" ca="1" si="1807"/>
        <v>412.99</v>
      </c>
      <c r="NT256" s="19" t="str">
        <f t="shared" ca="1" si="1807"/>
        <v>-</v>
      </c>
      <c r="NU256" s="19" t="str">
        <f t="shared" ca="1" si="1807"/>
        <v>-</v>
      </c>
      <c r="NV256" s="19" t="str">
        <f t="shared" ca="1" si="1807"/>
        <v>-</v>
      </c>
      <c r="NW256" s="19" t="str">
        <f t="shared" ca="1" si="1807"/>
        <v>-</v>
      </c>
      <c r="NX256" s="19" t="str">
        <f t="shared" ca="1" si="1807"/>
        <v>-</v>
      </c>
      <c r="NY256" s="19">
        <f t="shared" ca="1" si="1807"/>
        <v>6.8900000000000006</v>
      </c>
      <c r="NZ256" s="19">
        <f t="shared" ca="1" si="1807"/>
        <v>6.8900000000000006</v>
      </c>
      <c r="OA256" s="19">
        <f t="shared" ca="1" si="1807"/>
        <v>6.8900000000000006</v>
      </c>
      <c r="OB256" s="19">
        <f t="shared" ca="1" si="1807"/>
        <v>6.8900000000000006</v>
      </c>
      <c r="OC256" s="19">
        <f t="shared" ca="1" si="1807"/>
        <v>6.8900000000000006</v>
      </c>
      <c r="OD256" s="19">
        <f t="shared" ca="1" si="1807"/>
        <v>6.8900000000000006</v>
      </c>
      <c r="OE256" s="19">
        <f t="shared" ca="1" si="1807"/>
        <v>6.8900000000000006</v>
      </c>
      <c r="OF256" s="19">
        <f t="shared" ca="1" si="1807"/>
        <v>6.8900000000000006</v>
      </c>
      <c r="OG256" s="19">
        <f t="shared" ca="1" si="1807"/>
        <v>346.99</v>
      </c>
      <c r="OH256" s="19">
        <f t="shared" ca="1" si="1808"/>
        <v>346.99</v>
      </c>
      <c r="OI256" s="19" t="str">
        <f t="shared" ca="1" si="1808"/>
        <v>-</v>
      </c>
      <c r="OJ256" s="19" t="str">
        <f t="shared" ca="1" si="1808"/>
        <v>-</v>
      </c>
      <c r="OK256" s="19" t="str">
        <f t="shared" ca="1" si="1808"/>
        <v>-</v>
      </c>
      <c r="OL256" s="19" t="str">
        <f t="shared" ca="1" si="1808"/>
        <v>-</v>
      </c>
      <c r="OM256" s="19" t="str">
        <f t="shared" ca="1" si="1808"/>
        <v>-</v>
      </c>
      <c r="ON256" s="19">
        <f t="shared" ca="1" si="1808"/>
        <v>0</v>
      </c>
      <c r="OO256" s="24">
        <v>0</v>
      </c>
    </row>
    <row r="257" spans="1:405" outlineLevel="1">
      <c r="A257" s="21">
        <f t="shared" si="158"/>
        <v>252</v>
      </c>
      <c r="B257" s="21">
        <f t="shared" si="1810"/>
        <v>19</v>
      </c>
      <c r="C257">
        <v>112</v>
      </c>
      <c r="D257" s="144" t="str">
        <f t="shared" ca="1" si="1739"/>
        <v>GSM</v>
      </c>
      <c r="E257" t="b">
        <v>0</v>
      </c>
      <c r="F257" t="b">
        <v>0</v>
      </c>
      <c r="G257" t="b">
        <f t="shared" si="1802"/>
        <v>0</v>
      </c>
      <c r="H257" s="237">
        <f t="shared" ca="1" si="1811"/>
        <v>2</v>
      </c>
      <c r="I257" s="237">
        <f t="shared" ca="1" si="1811"/>
        <v>1</v>
      </c>
      <c r="J257" s="237" t="str">
        <f t="shared" ca="1" si="1811"/>
        <v/>
      </c>
      <c r="K257" s="237">
        <f t="shared" ca="1" si="1811"/>
        <v>2</v>
      </c>
      <c r="L257" s="237">
        <f t="shared" ca="1" si="1811"/>
        <v>2</v>
      </c>
      <c r="M257" s="237">
        <f t="shared" ca="1" si="1811"/>
        <v>2</v>
      </c>
      <c r="N257" s="237">
        <f t="shared" ca="1" si="1811"/>
        <v>3</v>
      </c>
      <c r="O257" s="237">
        <f t="shared" ca="1" si="1811"/>
        <v>1</v>
      </c>
      <c r="P257" s="237">
        <f t="shared" ca="1" si="1811"/>
        <v>1</v>
      </c>
      <c r="Q257" s="237">
        <f t="shared" ca="1" si="1811"/>
        <v>5</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740"/>
        <v>2</v>
      </c>
      <c r="AH257" s="5">
        <f t="shared" ca="1" si="1740"/>
        <v>0</v>
      </c>
      <c r="AI257" s="5">
        <f t="shared" ca="1" si="1741"/>
        <v>1</v>
      </c>
      <c r="AJ257" s="218"/>
      <c r="AK257" s="218"/>
      <c r="AL257" s="366" t="str">
        <f ca="1">TEXT(LEFT(OFFSET(AL257,-1,0),5)+1,"00000")&amp;MID(OFFSET(AL257,-1,0),6,FIND(" ",OFFSET(AL257,-1,0),7)-5)
&amp; $D257           &amp; " Day"&amp;INDEX(i.DOY,$N257,1)              &amp; IF($IG257=0," FWM","")&amp;IF($IG257=1," MWM","")&amp;IF($IG257=5," Mat","")&amp;IF($IH257=TRUE,"&amp;BBT","    ")
&amp;INDEX(DataMaster!$B$98:$B$104,$Q257,0)    &amp;IF(JL257," SR"&amp;JM257,"")&amp; " WP"&amp;TEXT($LW257*100,"000p")           &amp; " MP"&amp;TEXT($LX257*100,"000p")           &amp; " GP"&amp;TEXT($MG257*100,"000p")
&amp; " (F"&amp;3+COUNTIF($CV257:$CY257,TRUE)&amp;3&amp;"N"&amp;$DM257&amp;$DN257&amp;")"</f>
        <v>00012 DSP_grid_lw GSM Day204 MWM    Air WP100p MP075p GP100p (F33N11)</v>
      </c>
      <c r="AM257" s="9" t="str">
        <f ca="1">IF(COUNTIF(AL$5:AL257,AL257)=1,"-","Dup")</f>
        <v>-</v>
      </c>
      <c r="AN257" s="9"/>
      <c r="AO257" s="12" t="b">
        <v>1</v>
      </c>
      <c r="AP257" s="12" t="b">
        <v>1</v>
      </c>
      <c r="AQ257" s="12" t="b">
        <v>1</v>
      </c>
      <c r="AR257" s="12" t="b">
        <v>1</v>
      </c>
      <c r="AS257" s="12" t="b">
        <v>1</v>
      </c>
      <c r="AT257" s="12" t="b">
        <v>1</v>
      </c>
      <c r="AU257" s="12" t="b">
        <v>1</v>
      </c>
      <c r="AV257" s="12" t="b">
        <v>1</v>
      </c>
      <c r="AW257" s="9"/>
      <c r="AX257" s="5" t="b">
        <f t="shared" ca="1" si="1742"/>
        <v>0</v>
      </c>
      <c r="AY257" s="5" t="str">
        <f t="shared" ca="1" si="1742"/>
        <v>-</v>
      </c>
      <c r="AZ257" s="5" t="b">
        <f t="shared" ca="1" si="1742"/>
        <v>0</v>
      </c>
      <c r="BA257" s="5" t="b">
        <f t="shared" ca="1" si="1742"/>
        <v>1</v>
      </c>
      <c r="BB257" s="5" t="b">
        <f t="shared" ca="1" si="1742"/>
        <v>1</v>
      </c>
      <c r="BC257" s="144">
        <f t="shared" ca="1" si="1742"/>
        <v>0</v>
      </c>
      <c r="BD257" s="19" t="b">
        <f t="shared" ca="1" si="1743"/>
        <v>1</v>
      </c>
      <c r="BE257" s="9"/>
      <c r="BF257" s="5" t="str">
        <f t="shared" ca="1" si="1744"/>
        <v>-</v>
      </c>
      <c r="BG257" s="19" t="str">
        <f t="shared" ca="1" si="1745"/>
        <v>-</v>
      </c>
      <c r="BH257" s="19" t="str">
        <f t="shared" ca="1" si="1745"/>
        <v>-</v>
      </c>
      <c r="BI257" s="19" t="str">
        <f t="shared" ca="1" si="1745"/>
        <v>-</v>
      </c>
      <c r="BJ257" s="5" t="str">
        <f t="shared" ca="1" si="1746"/>
        <v>-</v>
      </c>
      <c r="BK257" s="19" t="str">
        <f t="shared" ca="1" si="1747"/>
        <v>-</v>
      </c>
      <c r="BL257" s="5" t="str">
        <f t="shared" ca="1" si="1748"/>
        <v>-</v>
      </c>
      <c r="BM257" s="19" t="str">
        <f t="shared" ca="1" si="1749"/>
        <v>-</v>
      </c>
      <c r="BN257" s="19" t="str">
        <f t="shared" ca="1" si="1749"/>
        <v>-</v>
      </c>
      <c r="BO257" s="19" t="str">
        <f t="shared" ca="1" si="1749"/>
        <v>-</v>
      </c>
      <c r="BP257" s="5" t="str">
        <f t="shared" ca="1" si="1750"/>
        <v>-</v>
      </c>
      <c r="BQ257" s="9"/>
      <c r="BR257" s="5" t="b">
        <f t="shared" ca="1" si="1751"/>
        <v>0</v>
      </c>
      <c r="BS257" s="5" t="str">
        <f t="shared" ca="1" si="1752"/>
        <v>-</v>
      </c>
      <c r="BT257" s="5" t="str">
        <f t="shared" ca="1" si="1753"/>
        <v>-</v>
      </c>
      <c r="BU257" s="5" t="str">
        <f t="shared" ca="1" si="1753"/>
        <v>-</v>
      </c>
      <c r="BV257" s="5" t="str">
        <f t="shared" ca="1" si="1753"/>
        <v>-</v>
      </c>
      <c r="BW257" s="5" t="str">
        <f t="shared" ca="1" si="1753"/>
        <v>-</v>
      </c>
      <c r="BX257" s="5" t="str">
        <f t="shared" ca="1" si="1753"/>
        <v>-</v>
      </c>
      <c r="BY257" s="5" t="str">
        <f t="shared" ca="1" si="1753"/>
        <v>-</v>
      </c>
      <c r="BZ257" s="5" t="str">
        <f t="shared" ca="1" si="1753"/>
        <v>-</v>
      </c>
      <c r="CA257" s="5" t="str">
        <f t="shared" ca="1" si="1753"/>
        <v>-</v>
      </c>
      <c r="CB257" s="9"/>
      <c r="CC257" s="237" t="b">
        <f t="shared" ca="1" si="1812"/>
        <v>1</v>
      </c>
      <c r="CD257" s="237" t="b">
        <f t="shared" ca="1" si="1812"/>
        <v>1</v>
      </c>
      <c r="CE257" s="237" t="b">
        <f t="shared" ca="1" si="1812"/>
        <v>1</v>
      </c>
      <c r="CF257" s="12">
        <f t="shared" ca="1" si="1800"/>
        <v>2235105</v>
      </c>
      <c r="CG257" s="144" t="b">
        <f t="shared" ca="1" si="1813"/>
        <v>0</v>
      </c>
      <c r="CH257" s="12" t="s">
        <v>34</v>
      </c>
      <c r="CI257" s="19" t="str">
        <f t="shared" ca="1" si="1755"/>
        <v>-</v>
      </c>
      <c r="CJ257" s="19" t="str">
        <f t="shared" ca="1" si="1755"/>
        <v>-</v>
      </c>
      <c r="CK257" s="19" t="str">
        <f t="shared" ca="1" si="1755"/>
        <v>-</v>
      </c>
      <c r="CL257" s="19">
        <f t="shared" ca="1" si="1755"/>
        <v>1</v>
      </c>
      <c r="CM257" s="19">
        <f t="shared" ca="1" si="1755"/>
        <v>1</v>
      </c>
      <c r="CN257" s="9"/>
      <c r="CO257" s="444">
        <f t="shared" ca="1" si="1756"/>
        <v>652</v>
      </c>
      <c r="CP257" s="444">
        <f t="shared" ca="1" si="1756"/>
        <v>686</v>
      </c>
      <c r="CQ257" s="444">
        <f t="shared" ca="1" si="1756"/>
        <v>721</v>
      </c>
      <c r="CR257" s="152">
        <f t="shared" ca="1" si="1757"/>
        <v>378</v>
      </c>
      <c r="CS257" s="152">
        <f t="shared" ca="1" si="1757"/>
        <v>413</v>
      </c>
      <c r="CT257" s="152">
        <f t="shared" ca="1" si="1757"/>
        <v>448</v>
      </c>
      <c r="CU257" s="19" t="str">
        <f t="shared" ca="1" si="1758"/>
        <v>-</v>
      </c>
      <c r="CV257" s="19" t="str">
        <f t="shared" ca="1" si="1758"/>
        <v>-</v>
      </c>
      <c r="CW257" s="19" t="str">
        <f t="shared" ca="1" si="1758"/>
        <v>-</v>
      </c>
      <c r="CX257" s="19" t="str">
        <f t="shared" ca="1" si="1758"/>
        <v>-</v>
      </c>
      <c r="CY257" s="19" t="str">
        <f t="shared" ca="1" si="1758"/>
        <v>-</v>
      </c>
      <c r="CZ257" s="19" t="b">
        <f t="shared" ca="1" si="1758"/>
        <v>1</v>
      </c>
      <c r="DA257" s="19">
        <f t="shared" ca="1" si="1758"/>
        <v>0</v>
      </c>
      <c r="DB257" s="19">
        <f t="shared" ca="1" si="1758"/>
        <v>0</v>
      </c>
      <c r="DC257" s="19">
        <f t="shared" ca="1" si="1758"/>
        <v>0</v>
      </c>
      <c r="DD257" s="19">
        <f t="shared" ca="1" si="1758"/>
        <v>0</v>
      </c>
      <c r="DE257" s="19">
        <f t="shared" ca="1" si="1758"/>
        <v>0</v>
      </c>
      <c r="DF257" s="19">
        <f t="shared" ca="1" si="1758"/>
        <v>0</v>
      </c>
      <c r="DG257" s="19">
        <f t="shared" ca="1" si="1758"/>
        <v>0</v>
      </c>
      <c r="DH257" s="19">
        <f t="shared" ca="1" si="1758"/>
        <v>0</v>
      </c>
      <c r="DI257" s="19">
        <f t="shared" ca="1" si="1758"/>
        <v>0</v>
      </c>
      <c r="DJ257" s="19">
        <f t="shared" ca="1" si="1758"/>
        <v>0</v>
      </c>
      <c r="DK257" s="19">
        <f t="shared" ca="1" si="1759"/>
        <v>0</v>
      </c>
      <c r="DL257" s="19">
        <f t="shared" ca="1" si="1759"/>
        <v>0</v>
      </c>
      <c r="DM257" s="19">
        <f t="shared" ca="1" si="1759"/>
        <v>1</v>
      </c>
      <c r="DN257" s="19">
        <f t="shared" ca="1" si="1759"/>
        <v>1</v>
      </c>
      <c r="DO257" s="19">
        <f t="shared" ca="1" si="1759"/>
        <v>0</v>
      </c>
      <c r="DP257" s="19" t="str">
        <f t="shared" ca="1" si="1759"/>
        <v>-</v>
      </c>
      <c r="DQ257" s="19" t="str">
        <f t="shared" ca="1" si="1759"/>
        <v>-</v>
      </c>
      <c r="DR257" s="19" t="str">
        <f t="shared" ca="1" si="1759"/>
        <v>-</v>
      </c>
      <c r="DS257" s="19" t="str">
        <f t="shared" ca="1" si="1759"/>
        <v>-</v>
      </c>
      <c r="DT257" s="19" t="str">
        <f t="shared" ca="1" si="1759"/>
        <v>-</v>
      </c>
      <c r="DU257" s="19">
        <f t="shared" ca="1" si="1759"/>
        <v>0</v>
      </c>
      <c r="DV257" s="19" t="str">
        <f t="shared" ca="1" si="1759"/>
        <v>-</v>
      </c>
      <c r="DW257" s="19" t="str">
        <f t="shared" ca="1" si="1759"/>
        <v>-</v>
      </c>
      <c r="DX257" s="19" t="str">
        <f t="shared" ca="1" si="1759"/>
        <v>-</v>
      </c>
      <c r="DY257" s="19" t="str">
        <f t="shared" ca="1" si="1759"/>
        <v>-</v>
      </c>
      <c r="DZ257" s="19" t="str">
        <f t="shared" ca="1" si="1759"/>
        <v>-</v>
      </c>
      <c r="EA257" s="19" t="str">
        <f t="shared" ca="1" si="1759"/>
        <v>-</v>
      </c>
      <c r="EB257" s="19" t="str">
        <f t="shared" ca="1" si="1759"/>
        <v>-</v>
      </c>
      <c r="EC257" s="19" t="str">
        <f t="shared" ca="1" si="1759"/>
        <v>-</v>
      </c>
      <c r="ED257" s="19">
        <f t="shared" ca="1" si="1759"/>
        <v>0</v>
      </c>
      <c r="EE257" s="444">
        <f t="shared" ca="1" si="1760"/>
        <v>0</v>
      </c>
      <c r="EF257" s="444">
        <f t="shared" ca="1" si="1760"/>
        <v>0</v>
      </c>
      <c r="EG257" s="124">
        <f t="shared" ca="1" si="1761"/>
        <v>0</v>
      </c>
      <c r="EH257" s="124">
        <f t="shared" ca="1" si="1761"/>
        <v>0</v>
      </c>
      <c r="EI257" s="124">
        <f t="shared" ca="1" si="1761"/>
        <v>0</v>
      </c>
      <c r="EJ257" s="124">
        <f t="shared" ca="1" si="1761"/>
        <v>0</v>
      </c>
      <c r="EK257" s="124">
        <f t="shared" ca="1" si="1761"/>
        <v>0</v>
      </c>
      <c r="EL257" s="124">
        <f t="shared" ca="1" si="1761"/>
        <v>0</v>
      </c>
      <c r="EM257" s="124">
        <f t="shared" ca="1" si="1761"/>
        <v>0</v>
      </c>
      <c r="EN257" s="124">
        <f t="shared" ca="1" si="1761"/>
        <v>0</v>
      </c>
      <c r="EO257" s="124">
        <f t="shared" ca="1" si="1761"/>
        <v>0</v>
      </c>
      <c r="EP257" s="124">
        <f t="shared" ca="1" si="1761"/>
        <v>0</v>
      </c>
      <c r="EQ257" s="124">
        <f t="shared" ca="1" si="1761"/>
        <v>0</v>
      </c>
      <c r="ER257" s="124">
        <f t="shared" ca="1" si="1761"/>
        <v>0</v>
      </c>
      <c r="ES257" s="124">
        <f t="shared" ca="1" si="1761"/>
        <v>0</v>
      </c>
      <c r="ET257" s="124">
        <f t="shared" ca="1" si="1761"/>
        <v>0</v>
      </c>
      <c r="EU257" s="124">
        <f t="shared" ca="1" si="1761"/>
        <v>0</v>
      </c>
      <c r="EV257" s="124">
        <f t="shared" ca="1" si="1761"/>
        <v>0</v>
      </c>
      <c r="EW257" s="124">
        <f t="shared" ca="1" si="1762"/>
        <v>0</v>
      </c>
      <c r="EX257" s="124">
        <f t="shared" ca="1" si="1762"/>
        <v>0</v>
      </c>
      <c r="EY257" s="554">
        <f t="shared" ca="1" si="1763"/>
        <v>0</v>
      </c>
      <c r="EZ257" s="554">
        <f t="shared" ca="1" si="1763"/>
        <v>0</v>
      </c>
      <c r="FA257" s="554">
        <f t="shared" ca="1" si="1763"/>
        <v>0</v>
      </c>
      <c r="FB257" s="125">
        <f t="shared" ca="1" si="1763"/>
        <v>0</v>
      </c>
      <c r="FC257" s="125">
        <f t="shared" ca="1" si="1763"/>
        <v>0</v>
      </c>
      <c r="FD257" s="125">
        <f t="shared" ca="1" si="1763"/>
        <v>0</v>
      </c>
      <c r="FE257" s="125">
        <f t="shared" ca="1" si="1763"/>
        <v>0</v>
      </c>
      <c r="FF257" s="125">
        <f t="shared" ca="1" si="1763"/>
        <v>0</v>
      </c>
      <c r="FG257" s="125">
        <f t="shared" ca="1" si="1763"/>
        <v>0</v>
      </c>
      <c r="FH257" s="125">
        <f t="shared" ca="1" si="1763"/>
        <v>0</v>
      </c>
      <c r="FI257" s="125">
        <f t="shared" ca="1" si="1763"/>
        <v>0</v>
      </c>
      <c r="FJ257" s="125">
        <f t="shared" ca="1" si="1763"/>
        <v>0</v>
      </c>
      <c r="FK257" s="125">
        <f t="shared" ca="1" si="1763"/>
        <v>0</v>
      </c>
      <c r="FL257" s="125">
        <f t="shared" ca="1" si="1763"/>
        <v>0</v>
      </c>
      <c r="FM257" s="125">
        <f t="shared" ca="1" si="1763"/>
        <v>0</v>
      </c>
      <c r="FN257" s="125">
        <f t="shared" ca="1" si="1763"/>
        <v>0</v>
      </c>
      <c r="FO257" s="124">
        <f t="shared" ca="1" si="1764"/>
        <v>0</v>
      </c>
      <c r="FP257" s="124">
        <f t="shared" ca="1" si="1764"/>
        <v>0</v>
      </c>
      <c r="FQ257" s="124">
        <f t="shared" ca="1" si="1764"/>
        <v>0</v>
      </c>
      <c r="FR257" s="124">
        <f t="shared" ca="1" si="1764"/>
        <v>0</v>
      </c>
      <c r="FS257" s="124">
        <f t="shared" ca="1" si="1764"/>
        <v>0</v>
      </c>
      <c r="FT257" s="124">
        <f t="shared" ca="1" si="1764"/>
        <v>0</v>
      </c>
      <c r="FU257" s="124">
        <f t="shared" ca="1" si="1764"/>
        <v>0</v>
      </c>
      <c r="FV257" s="124">
        <f t="shared" ca="1" si="1764"/>
        <v>0</v>
      </c>
      <c r="FW257" s="124">
        <f t="shared" ca="1" si="1764"/>
        <v>0</v>
      </c>
      <c r="FX257" s="124">
        <f t="shared" ca="1" si="1764"/>
        <v>0</v>
      </c>
      <c r="FY257" s="124">
        <f t="shared" ca="1" si="1764"/>
        <v>0</v>
      </c>
      <c r="FZ257" s="124">
        <f t="shared" ca="1" si="1764"/>
        <v>0</v>
      </c>
      <c r="GA257" s="124">
        <f t="shared" ca="1" si="1764"/>
        <v>0</v>
      </c>
      <c r="GB257" s="124">
        <f t="shared" ca="1" si="1764"/>
        <v>0</v>
      </c>
      <c r="GC257" s="124">
        <f t="shared" ca="1" si="1764"/>
        <v>0</v>
      </c>
      <c r="GD257" s="124">
        <f t="shared" ca="1" si="1764"/>
        <v>0</v>
      </c>
      <c r="GE257" s="124">
        <f t="shared" ca="1" si="1765"/>
        <v>0</v>
      </c>
      <c r="GF257" s="124">
        <f t="shared" ca="1" si="1765"/>
        <v>0</v>
      </c>
      <c r="GG257" s="554">
        <f t="shared" ca="1" si="1766"/>
        <v>0</v>
      </c>
      <c r="GH257" s="554">
        <f t="shared" ca="1" si="1766"/>
        <v>0</v>
      </c>
      <c r="GI257" s="554">
        <f t="shared" ca="1" si="1766"/>
        <v>0</v>
      </c>
      <c r="GJ257" s="125">
        <f t="shared" ca="1" si="1767"/>
        <v>0</v>
      </c>
      <c r="GK257" s="125">
        <f t="shared" ca="1" si="1767"/>
        <v>0</v>
      </c>
      <c r="GL257" s="125">
        <f t="shared" ca="1" si="1767"/>
        <v>0</v>
      </c>
      <c r="GM257" s="125">
        <f t="shared" ca="1" si="1767"/>
        <v>0</v>
      </c>
      <c r="GN257" s="125">
        <f t="shared" ca="1" si="1767"/>
        <v>0</v>
      </c>
      <c r="GO257" s="125">
        <f t="shared" ca="1" si="1767"/>
        <v>0</v>
      </c>
      <c r="GP257" s="125">
        <f t="shared" ca="1" si="1767"/>
        <v>0</v>
      </c>
      <c r="GQ257" s="125">
        <f t="shared" ca="1" si="1767"/>
        <v>0</v>
      </c>
      <c r="GR257" s="125">
        <f t="shared" ca="1" si="1767"/>
        <v>0</v>
      </c>
      <c r="GS257" s="125">
        <f t="shared" ca="1" si="1767"/>
        <v>0</v>
      </c>
      <c r="GT257" s="125">
        <f t="shared" ca="1" si="1767"/>
        <v>0</v>
      </c>
      <c r="GU257" s="125">
        <f t="shared" ca="1" si="1767"/>
        <v>0</v>
      </c>
      <c r="GV257" s="125">
        <f t="shared" ca="1" si="1767"/>
        <v>0</v>
      </c>
      <c r="GW257" s="124">
        <f t="shared" ca="1" si="1768"/>
        <v>0</v>
      </c>
      <c r="GX257" s="124">
        <f t="shared" ca="1" si="1768"/>
        <v>0</v>
      </c>
      <c r="GY257" s="124">
        <f t="shared" ca="1" si="1768"/>
        <v>0</v>
      </c>
      <c r="GZ257" s="124">
        <f t="shared" ca="1" si="1768"/>
        <v>0</v>
      </c>
      <c r="HA257" s="124">
        <f t="shared" ca="1" si="1768"/>
        <v>0</v>
      </c>
      <c r="HB257" s="124">
        <f t="shared" ca="1" si="1768"/>
        <v>0</v>
      </c>
      <c r="HC257" s="124">
        <f t="shared" ca="1" si="1768"/>
        <v>0</v>
      </c>
      <c r="HD257" s="124">
        <f t="shared" ca="1" si="1768"/>
        <v>0</v>
      </c>
      <c r="HE257" s="124">
        <f t="shared" ca="1" si="1768"/>
        <v>0</v>
      </c>
      <c r="HF257" s="124">
        <f t="shared" ca="1" si="1768"/>
        <v>0</v>
      </c>
      <c r="HG257" s="124">
        <f t="shared" ca="1" si="1768"/>
        <v>0</v>
      </c>
      <c r="HH257" s="124">
        <f t="shared" ca="1" si="1768"/>
        <v>0</v>
      </c>
      <c r="HI257" s="124">
        <f t="shared" ca="1" si="1768"/>
        <v>0</v>
      </c>
      <c r="HJ257" s="124">
        <f t="shared" ca="1" si="1768"/>
        <v>0</v>
      </c>
      <c r="HK257" s="124">
        <f t="shared" ca="1" si="1768"/>
        <v>0</v>
      </c>
      <c r="HL257" s="124">
        <f t="shared" ca="1" si="1768"/>
        <v>0</v>
      </c>
      <c r="HM257" s="124">
        <f t="shared" ca="1" si="1769"/>
        <v>0</v>
      </c>
      <c r="HN257" s="124">
        <f t="shared" ca="1" si="1769"/>
        <v>0</v>
      </c>
      <c r="HO257" s="554">
        <f t="shared" ca="1" si="1770"/>
        <v>0</v>
      </c>
      <c r="HP257" s="554">
        <f t="shared" ca="1" si="1770"/>
        <v>0</v>
      </c>
      <c r="HQ257" s="554">
        <f t="shared" ca="1" si="1770"/>
        <v>0</v>
      </c>
      <c r="HR257" s="125">
        <f t="shared" ca="1" si="1771"/>
        <v>0</v>
      </c>
      <c r="HS257" s="125">
        <f t="shared" ca="1" si="1771"/>
        <v>0</v>
      </c>
      <c r="HT257" s="125">
        <f t="shared" ca="1" si="1771"/>
        <v>0</v>
      </c>
      <c r="HU257" s="125">
        <f t="shared" ca="1" si="1771"/>
        <v>0</v>
      </c>
      <c r="HV257" s="125">
        <f t="shared" ca="1" si="1771"/>
        <v>0</v>
      </c>
      <c r="HW257" s="125">
        <f t="shared" ca="1" si="1771"/>
        <v>0</v>
      </c>
      <c r="HX257" s="125">
        <f t="shared" ca="1" si="1771"/>
        <v>0</v>
      </c>
      <c r="HY257" s="125">
        <f t="shared" ca="1" si="1771"/>
        <v>0</v>
      </c>
      <c r="HZ257" s="125">
        <f t="shared" ca="1" si="1771"/>
        <v>0</v>
      </c>
      <c r="IA257" s="125">
        <f t="shared" ca="1" si="1771"/>
        <v>0</v>
      </c>
      <c r="IB257" s="125">
        <f t="shared" ca="1" si="1771"/>
        <v>0</v>
      </c>
      <c r="IC257" s="125">
        <f t="shared" ca="1" si="1771"/>
        <v>0</v>
      </c>
      <c r="ID257" s="125">
        <f t="shared" ca="1" si="1771"/>
        <v>0</v>
      </c>
      <c r="IE257" s="5">
        <f t="shared" ca="1" si="1772"/>
        <v>67</v>
      </c>
      <c r="IF257" s="9"/>
      <c r="IG257" s="5">
        <f t="shared" ca="1" si="1773"/>
        <v>1</v>
      </c>
      <c r="IH257" s="5" t="b">
        <f t="shared" ca="1" si="1773"/>
        <v>0</v>
      </c>
      <c r="II257" s="19">
        <f t="shared" ca="1" si="1774"/>
        <v>0</v>
      </c>
      <c r="IJ257" s="5">
        <f t="shared" ca="1" si="1773"/>
        <v>55</v>
      </c>
      <c r="IK257" s="5" cm="1">
        <f t="array" ref="IK257">INDEX(i.pi_yatf,$X257+1,IK$7)</f>
        <v>1</v>
      </c>
      <c r="IL257" s="19">
        <f t="shared" ref="IL257:JI267" ca="1" si="1815">OFFSET(IL$5,$B257,0)</f>
        <v>0</v>
      </c>
      <c r="IM257" s="19">
        <f t="shared" ca="1" si="1815"/>
        <v>0</v>
      </c>
      <c r="IN257" s="19">
        <f t="shared" ca="1" si="1815"/>
        <v>0</v>
      </c>
      <c r="IO257" s="19">
        <f t="shared" ca="1" si="1815"/>
        <v>0</v>
      </c>
      <c r="IP257" s="19">
        <f t="shared" ca="1" si="1815"/>
        <v>0</v>
      </c>
      <c r="IQ257" s="19">
        <f t="shared" ca="1" si="1815"/>
        <v>0</v>
      </c>
      <c r="IR257" s="19">
        <f t="shared" ca="1" si="1815"/>
        <v>0</v>
      </c>
      <c r="IS257" s="19">
        <f t="shared" ca="1" si="1815"/>
        <v>0</v>
      </c>
      <c r="IT257" s="19">
        <f t="shared" ca="1" si="1815"/>
        <v>0</v>
      </c>
      <c r="IU257" s="19">
        <f t="shared" ca="1" si="1815"/>
        <v>0</v>
      </c>
      <c r="IV257" s="19">
        <f t="shared" ca="1" si="1815"/>
        <v>0</v>
      </c>
      <c r="IW257" s="19">
        <f t="shared" ca="1" si="1815"/>
        <v>0</v>
      </c>
      <c r="IX257" s="19">
        <f t="shared" ca="1" si="1815"/>
        <v>0</v>
      </c>
      <c r="IY257" s="19">
        <f t="shared" ca="1" si="1815"/>
        <v>0</v>
      </c>
      <c r="IZ257" s="19">
        <f t="shared" ca="1" si="1815"/>
        <v>0</v>
      </c>
      <c r="JA257" s="19">
        <f t="shared" ca="1" si="1815"/>
        <v>0</v>
      </c>
      <c r="JB257" s="19">
        <f t="shared" ca="1" si="1815"/>
        <v>0</v>
      </c>
      <c r="JC257" s="19">
        <f t="shared" ca="1" si="1815"/>
        <v>0</v>
      </c>
      <c r="JD257" s="19">
        <f t="shared" ca="1" si="1815"/>
        <v>0</v>
      </c>
      <c r="JE257" s="19">
        <f t="shared" ca="1" si="1815"/>
        <v>0</v>
      </c>
      <c r="JF257" s="19">
        <f t="shared" ca="1" si="1815"/>
        <v>0</v>
      </c>
      <c r="JG257" s="19">
        <f t="shared" ca="1" si="1815"/>
        <v>1</v>
      </c>
      <c r="JH257" s="19">
        <f t="shared" ca="1" si="1815"/>
        <v>0</v>
      </c>
      <c r="JI257" s="19">
        <f t="shared" ca="1" si="1815"/>
        <v>1</v>
      </c>
      <c r="JJ257" s="9"/>
      <c r="JK257" s="5" t="b">
        <f t="shared" ca="1" si="1776"/>
        <v>0</v>
      </c>
      <c r="JL257" s="477" t="b">
        <v>0</v>
      </c>
      <c r="JM257" s="477">
        <v>12</v>
      </c>
      <c r="JN257" s="5" t="b">
        <f t="shared" ca="1" si="1777"/>
        <v>0</v>
      </c>
      <c r="JO257" s="5" t="b">
        <f t="shared" ca="1" si="1777"/>
        <v>0</v>
      </c>
      <c r="JP257" s="5" t="b">
        <f t="shared" ca="1" si="1777"/>
        <v>1</v>
      </c>
      <c r="JQ257" s="144">
        <f t="shared" ca="1" si="1778"/>
        <v>1</v>
      </c>
      <c r="JR257" s="144">
        <f t="shared" ca="1" si="1778"/>
        <v>1</v>
      </c>
      <c r="JS257" s="5" t="b">
        <f t="shared" ca="1" si="1779"/>
        <v>0</v>
      </c>
      <c r="JT257" s="5" t="b">
        <f t="shared" ca="1" si="1779"/>
        <v>1</v>
      </c>
      <c r="JU257" s="5" t="b">
        <f t="shared" ca="1" si="1779"/>
        <v>1</v>
      </c>
      <c r="JV257" s="5" t="b">
        <f t="shared" ca="1" si="1779"/>
        <v>0</v>
      </c>
      <c r="JW257" s="5">
        <f t="shared" ca="1" si="1780"/>
        <v>1</v>
      </c>
      <c r="JX257" s="5">
        <f t="shared" ca="1" si="1780"/>
        <v>0</v>
      </c>
      <c r="JY257" s="5" t="b">
        <f t="shared" ca="1" si="1781"/>
        <v>0</v>
      </c>
      <c r="JZ257" s="5" t="str" cm="1">
        <f t="array" aca="1" ref="JZ257" ca="1">IF(OR(KA257:KH257&lt;&gt;"-"),TRUE,"-")</f>
        <v>-</v>
      </c>
      <c r="KA257" s="19" t="str">
        <f t="shared" ca="1" si="1782"/>
        <v>-</v>
      </c>
      <c r="KB257" s="19" t="str">
        <f t="shared" ca="1" si="1782"/>
        <v>-</v>
      </c>
      <c r="KC257" s="19" t="str">
        <f t="shared" ca="1" si="1782"/>
        <v>-</v>
      </c>
      <c r="KD257" s="19" t="str">
        <f t="shared" ca="1" si="1782"/>
        <v>-</v>
      </c>
      <c r="KE257" s="19" t="str">
        <f t="shared" ca="1" si="1782"/>
        <v>-</v>
      </c>
      <c r="KF257" s="19" t="str">
        <f t="shared" ca="1" si="1782"/>
        <v>-</v>
      </c>
      <c r="KG257" s="19" t="str">
        <f t="shared" ca="1" si="1782"/>
        <v>-</v>
      </c>
      <c r="KH257" s="19" t="str">
        <f t="shared" ca="1" si="1782"/>
        <v>-</v>
      </c>
      <c r="KI257" s="5" t="b">
        <f t="array" aca="1" ref="KI257" ca="1">IF(OR(KJ257:KP257&lt;&gt;"-"),TRUE,"-")</f>
        <v>1</v>
      </c>
      <c r="KJ257" s="19">
        <f t="shared" ca="1" si="1783"/>
        <v>0</v>
      </c>
      <c r="KK257" s="19" t="str">
        <f t="shared" ca="1" si="1783"/>
        <v>-</v>
      </c>
      <c r="KL257" s="19">
        <f t="shared" ca="1" si="1783"/>
        <v>999999</v>
      </c>
      <c r="KM257" s="19">
        <f t="shared" ca="1" si="1783"/>
        <v>999999</v>
      </c>
      <c r="KN257" s="19">
        <f t="shared" ca="1" si="1783"/>
        <v>999999</v>
      </c>
      <c r="KO257" s="19">
        <f t="shared" ca="1" si="1783"/>
        <v>999999</v>
      </c>
      <c r="KP257" s="19">
        <f t="shared" ca="1" si="1783"/>
        <v>999999</v>
      </c>
      <c r="KQ257" s="19" t="str">
        <f t="shared" ca="1" si="1783"/>
        <v>-</v>
      </c>
      <c r="KR257" s="19" t="str">
        <f t="shared" ca="1" si="1783"/>
        <v>-</v>
      </c>
      <c r="KS257" s="19" t="str">
        <f t="shared" ca="1" si="1783"/>
        <v>-</v>
      </c>
      <c r="KT257" s="19" t="b">
        <f t="shared" ca="1" si="1784"/>
        <v>1</v>
      </c>
      <c r="KU257" s="19">
        <f t="shared" ca="1" si="1784"/>
        <v>0</v>
      </c>
      <c r="KV257" s="5" t="str">
        <f t="shared" ca="1" si="1785"/>
        <v>-</v>
      </c>
      <c r="KW257" s="5" t="str">
        <f t="shared" ca="1" si="1785"/>
        <v>-</v>
      </c>
      <c r="KX257" s="5" t="str">
        <f t="shared" ca="1" si="1785"/>
        <v>-</v>
      </c>
      <c r="KY257" s="5" t="str">
        <f t="shared" ca="1" si="1785"/>
        <v>-</v>
      </c>
      <c r="KZ257" s="19" t="str">
        <f t="shared" ca="1" si="1786"/>
        <v>-</v>
      </c>
      <c r="LA257" s="19" t="str">
        <f t="shared" ca="1" si="1786"/>
        <v>-</v>
      </c>
      <c r="LB257" s="19" t="str">
        <f t="shared" ca="1" si="1786"/>
        <v>-</v>
      </c>
      <c r="LC257" s="19" t="str">
        <f t="shared" ca="1" si="1786"/>
        <v>-</v>
      </c>
      <c r="LD257" s="19" t="str">
        <f t="shared" ca="1" si="1786"/>
        <v>-</v>
      </c>
      <c r="LE257" s="19" t="str">
        <f t="shared" ca="1" si="1786"/>
        <v>-</v>
      </c>
      <c r="LF257" s="19" t="str">
        <f t="shared" ca="1" si="1786"/>
        <v>-</v>
      </c>
      <c r="LG257" s="5" t="str">
        <f t="shared" ca="1" si="1787"/>
        <v>-</v>
      </c>
      <c r="LH257" s="5">
        <f t="shared" ca="1" si="1787"/>
        <v>500</v>
      </c>
      <c r="LI257" s="5">
        <f t="shared" ca="1" si="1787"/>
        <v>500</v>
      </c>
      <c r="LJ257" s="5" t="str">
        <f t="shared" ca="1" si="1787"/>
        <v>-</v>
      </c>
      <c r="LK257" s="5" t="str" cm="1">
        <f t="array" aca="1" ref="LK257" ca="1">INDEX(i.meatgrid,$Q257,LK$7)</f>
        <v>-</v>
      </c>
      <c r="LL257" s="5" t="str">
        <f t="shared" ca="1" si="1787"/>
        <v>-</v>
      </c>
      <c r="LM257" s="5">
        <f t="shared" ca="1" si="1788"/>
        <v>1</v>
      </c>
      <c r="LN257" s="9"/>
      <c r="LO257" s="19">
        <f t="shared" ca="1" si="1786"/>
        <v>70</v>
      </c>
      <c r="LP257" s="19">
        <f t="shared" ca="1" si="1789"/>
        <v>50</v>
      </c>
      <c r="LQ257" s="19">
        <f t="shared" ca="1" si="1789"/>
        <v>80</v>
      </c>
      <c r="LR257" s="19">
        <f t="shared" ca="1" si="1789"/>
        <v>50</v>
      </c>
      <c r="LS257" s="5" t="b" cm="1">
        <f t="array" aca="1" ref="LS257" ca="1">INDEX(i.meatgrid,$Q257,LS$7)</f>
        <v>0</v>
      </c>
      <c r="LT257" s="5" t="b" cm="1">
        <f t="array" aca="1" ref="LT257" ca="1">INDEX(i.meatgrid,$Q257,LT$7)</f>
        <v>0</v>
      </c>
      <c r="LU257" s="5" t="str" cm="1">
        <f t="array" aca="1" ref="LU257" ca="1">INDEX(i.meatgrid,$Q257,LU$7)</f>
        <v>-</v>
      </c>
      <c r="LV257" s="5" cm="1">
        <f t="array" aca="1" ref="LV257" ca="1">INDEX(i.meatgrid,$Q257,LV$7)</f>
        <v>40</v>
      </c>
      <c r="LW257" s="5">
        <f t="shared" si="1790"/>
        <v>1</v>
      </c>
      <c r="LX257" s="5">
        <f t="shared" si="1791"/>
        <v>0.75</v>
      </c>
      <c r="LY257" s="5" cm="1">
        <f t="array" aca="1" ref="LY257" ca="1">INDEX(i.meatgrid,$Q257,LY$7)</f>
        <v>1</v>
      </c>
      <c r="LZ257" s="5" cm="1">
        <f t="array" aca="1" ref="LZ257" ca="1">INDEX(i.meatgrid,$Q257,LZ$7)</f>
        <v>0</v>
      </c>
      <c r="MA257" s="5" cm="1">
        <f t="array" aca="1" ref="MA257" ca="1">INDEX(i.meatgrid,$Q257,MA$7)</f>
        <v>0</v>
      </c>
      <c r="MB257" s="5" cm="1">
        <f t="array" aca="1" ref="MB257" ca="1">INDEX(i.meatgrid,$Q257,MB$7)</f>
        <v>0</v>
      </c>
      <c r="MC257" s="5" cm="1">
        <f t="array" aca="1" ref="MC257" ca="1">INDEX(i.meatgrid,$Q257,MC$7)</f>
        <v>0</v>
      </c>
      <c r="MD257" s="5" cm="1">
        <f t="array" aca="1" ref="MD257" ca="1">INDEX(i.meatgrid,$Q257,MD$7)</f>
        <v>1</v>
      </c>
      <c r="ME257" s="5" cm="1">
        <f t="array" aca="1" ref="ME257" ca="1">INDEX(i.meatgrid,$Q257,ME$7)</f>
        <v>1</v>
      </c>
      <c r="MF257" s="5" cm="1">
        <f t="array" aca="1" ref="MF257" ca="1">INDEX(i.meatgrid,$Q257,MF$7)</f>
        <v>1</v>
      </c>
      <c r="MG257" s="5">
        <f t="shared" si="1792"/>
        <v>1</v>
      </c>
      <c r="MH257" s="9"/>
      <c r="MI257" s="19" t="b">
        <f t="shared" ca="1" si="1793"/>
        <v>0</v>
      </c>
      <c r="MJ257" s="19" t="b">
        <f t="shared" ca="1" si="1793"/>
        <v>0</v>
      </c>
      <c r="MK257" s="19">
        <f t="shared" ca="1" si="1793"/>
        <v>1</v>
      </c>
      <c r="ML257" s="19">
        <f t="shared" ca="1" si="1793"/>
        <v>0.75</v>
      </c>
      <c r="MM257" s="19">
        <f t="shared" ca="1" si="1793"/>
        <v>0.75</v>
      </c>
      <c r="MN257" s="19">
        <f t="shared" ca="1" si="1793"/>
        <v>0.8</v>
      </c>
      <c r="MO257" s="19">
        <f t="shared" ca="1" si="1793"/>
        <v>0.82499999999999996</v>
      </c>
      <c r="MP257" s="19">
        <f t="shared" ca="1" si="1793"/>
        <v>0.875</v>
      </c>
      <c r="MQ257" s="19">
        <f t="shared" ca="1" si="1793"/>
        <v>0.9</v>
      </c>
      <c r="MR257" s="19">
        <f t="shared" ca="1" si="1793"/>
        <v>1</v>
      </c>
      <c r="MS257" s="19">
        <f t="shared" ca="1" si="1793"/>
        <v>0.875</v>
      </c>
      <c r="MT257" s="19" t="b">
        <f t="shared" ca="1" si="1793"/>
        <v>1</v>
      </c>
      <c r="MU257" s="19">
        <f t="shared" ca="1" si="1793"/>
        <v>74.989999999999995</v>
      </c>
      <c r="MV257" s="19" t="str">
        <f t="shared" ca="1" si="1793"/>
        <v>-</v>
      </c>
      <c r="MW257" s="19" t="str">
        <f t="shared" ca="1" si="1793"/>
        <v>-</v>
      </c>
      <c r="MX257" s="19" t="str">
        <f t="shared" ca="1" si="1793"/>
        <v>-</v>
      </c>
      <c r="MY257" s="19" t="str">
        <f t="shared" ca="1" si="1809"/>
        <v>-</v>
      </c>
      <c r="MZ257" s="19" t="str">
        <f t="shared" ca="1" si="1809"/>
        <v>-</v>
      </c>
      <c r="NA257" s="19" t="str">
        <f t="shared" ca="1" si="1809"/>
        <v>-</v>
      </c>
      <c r="NB257" s="19" t="str">
        <f t="shared" ca="1" si="1809"/>
        <v>-</v>
      </c>
      <c r="NC257" s="19">
        <f t="shared" ca="1" si="1809"/>
        <v>36.99</v>
      </c>
      <c r="ND257" s="19">
        <f t="shared" ca="1" si="1809"/>
        <v>36.99</v>
      </c>
      <c r="NE257" s="19" t="str">
        <f t="shared" ca="1" si="1809"/>
        <v>-</v>
      </c>
      <c r="NF257" s="19" t="str">
        <f t="shared" ca="1" si="1809"/>
        <v>-</v>
      </c>
      <c r="NG257" s="19" t="str">
        <f t="shared" ca="1" si="1809"/>
        <v>-</v>
      </c>
      <c r="NH257" s="19" t="str">
        <f t="shared" ca="1" si="1809"/>
        <v>-</v>
      </c>
      <c r="NI257" s="19" t="str">
        <f t="shared" ca="1" si="1809"/>
        <v>-</v>
      </c>
      <c r="NJ257" s="19">
        <f t="shared" ca="1" si="1809"/>
        <v>49.99</v>
      </c>
      <c r="NK257" s="19">
        <f t="shared" ca="1" si="1809"/>
        <v>49.99</v>
      </c>
      <c r="NL257" s="19">
        <f t="shared" ca="1" si="1809"/>
        <v>49.99</v>
      </c>
      <c r="NM257" s="19">
        <f t="shared" ca="1" si="1809"/>
        <v>49.99</v>
      </c>
      <c r="NN257" s="19">
        <f t="shared" ca="1" si="1809"/>
        <v>49.99</v>
      </c>
      <c r="NO257" s="19">
        <f t="shared" ca="1" si="1806"/>
        <v>49.99</v>
      </c>
      <c r="NP257" s="19">
        <f t="shared" ca="1" si="1806"/>
        <v>49.99</v>
      </c>
      <c r="NQ257" s="19">
        <f t="shared" ca="1" si="1806"/>
        <v>49.99</v>
      </c>
      <c r="NR257" s="19">
        <f t="shared" ca="1" si="1807"/>
        <v>412.99</v>
      </c>
      <c r="NS257" s="19">
        <f t="shared" ca="1" si="1807"/>
        <v>412.99</v>
      </c>
      <c r="NT257" s="19" t="str">
        <f t="shared" ca="1" si="1807"/>
        <v>-</v>
      </c>
      <c r="NU257" s="19" t="str">
        <f t="shared" ca="1" si="1807"/>
        <v>-</v>
      </c>
      <c r="NV257" s="19" t="str">
        <f t="shared" ca="1" si="1807"/>
        <v>-</v>
      </c>
      <c r="NW257" s="19" t="str">
        <f t="shared" ca="1" si="1807"/>
        <v>-</v>
      </c>
      <c r="NX257" s="19" t="str">
        <f t="shared" ca="1" si="1807"/>
        <v>-</v>
      </c>
      <c r="NY257" s="19">
        <f t="shared" ca="1" si="1807"/>
        <v>6.8900000000000006</v>
      </c>
      <c r="NZ257" s="19">
        <f t="shared" ca="1" si="1807"/>
        <v>6.8900000000000006</v>
      </c>
      <c r="OA257" s="19">
        <f t="shared" ca="1" si="1807"/>
        <v>6.8900000000000006</v>
      </c>
      <c r="OB257" s="19">
        <f t="shared" ca="1" si="1807"/>
        <v>6.8900000000000006</v>
      </c>
      <c r="OC257" s="19">
        <f t="shared" ca="1" si="1807"/>
        <v>6.8900000000000006</v>
      </c>
      <c r="OD257" s="19">
        <f t="shared" ca="1" si="1807"/>
        <v>6.8900000000000006</v>
      </c>
      <c r="OE257" s="19">
        <f t="shared" ca="1" si="1807"/>
        <v>6.8900000000000006</v>
      </c>
      <c r="OF257" s="19">
        <f t="shared" ca="1" si="1807"/>
        <v>6.8900000000000006</v>
      </c>
      <c r="OG257" s="19">
        <f t="shared" ca="1" si="1807"/>
        <v>346.99</v>
      </c>
      <c r="OH257" s="19">
        <f t="shared" ca="1" si="1808"/>
        <v>346.99</v>
      </c>
      <c r="OI257" s="19" t="str">
        <f t="shared" ca="1" si="1808"/>
        <v>-</v>
      </c>
      <c r="OJ257" s="19" t="str">
        <f t="shared" ca="1" si="1808"/>
        <v>-</v>
      </c>
      <c r="OK257" s="19" t="str">
        <f t="shared" ca="1" si="1808"/>
        <v>-</v>
      </c>
      <c r="OL257" s="19" t="str">
        <f t="shared" ca="1" si="1808"/>
        <v>-</v>
      </c>
      <c r="OM257" s="19" t="str">
        <f t="shared" ca="1" si="1808"/>
        <v>-</v>
      </c>
      <c r="ON257" s="19">
        <f t="shared" ca="1" si="1808"/>
        <v>0</v>
      </c>
      <c r="OO257" s="24">
        <v>0</v>
      </c>
    </row>
    <row r="258" spans="1:405" outlineLevel="1">
      <c r="A258" s="21">
        <f t="shared" si="158"/>
        <v>253</v>
      </c>
      <c r="B258" s="21">
        <f>$A$14</f>
        <v>9</v>
      </c>
      <c r="C258">
        <v>112</v>
      </c>
      <c r="D258" s="144" t="str">
        <f t="shared" si="1739"/>
        <v>GSM</v>
      </c>
      <c r="E258" t="b">
        <v>0</v>
      </c>
      <c r="F258" t="b">
        <v>0</v>
      </c>
      <c r="G258" t="b">
        <f t="shared" si="1802"/>
        <v>0</v>
      </c>
      <c r="H258" s="29">
        <v>2</v>
      </c>
      <c r="I258" s="29">
        <v>1</v>
      </c>
      <c r="J258" s="29" t="str">
        <f>""</f>
        <v/>
      </c>
      <c r="K258" s="29">
        <f>d.Region</f>
        <v>2</v>
      </c>
      <c r="L258" s="29">
        <v>2</v>
      </c>
      <c r="M258" s="29">
        <v>2</v>
      </c>
      <c r="N258" s="29">
        <v>3</v>
      </c>
      <c r="O258" s="29">
        <v>1</v>
      </c>
      <c r="P258" s="29">
        <v>1</v>
      </c>
      <c r="Q258" s="29">
        <v>4</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740"/>
        <v>2</v>
      </c>
      <c r="AH258" s="5">
        <f t="shared" si="1740"/>
        <v>0</v>
      </c>
      <c r="AI258" s="5">
        <f t="shared" si="1741"/>
        <v>1</v>
      </c>
      <c r="AJ258" s="218"/>
      <c r="AK258" s="218"/>
      <c r="AL258" s="365" t="str">
        <f ca="1">TEXT(LEFT(OFFSET(AL258,-1,0),5)+1,"00000")&amp;MID(OFFSET(AL258,-1,0),6,FIND(" ",OFFSET(AL258,-1,0),7)-5)
&amp; $D258           &amp; " Day"&amp;INDEX(i.DOY,$N258,1)              &amp; IF($IG258=0," FWM","")&amp;IF($IG258=1," MWM","")&amp;IF($IG258=5," Mat","")&amp;IF($IH258=TRUE,"&amp;BBT","    ")
&amp;INDEX(DataMaster!$B$98:$B$104,$Q258,0)    &amp;IF(JL258," SR"&amp;JM258,"")&amp; " WP"&amp;TEXT($LW258*100,"000p")           &amp; " MP"&amp;TEXT($LX258*100,"000p")           &amp; " GP"&amp;TEXT($MG258*100,"000p")
&amp; " (F"&amp;3+COUNTIF($CV258:$CY258,TRUE)&amp;3&amp;"N"&amp;$DM258&amp;$DN258&amp;")"</f>
        <v>00013 DSP_grid_lw GSM Day204 MWM    Prime SR12 WP100p MP100p GP100p (F33N11)</v>
      </c>
      <c r="AM258" s="9" t="str">
        <f ca="1">IF(COUNTIF(AL$5:AL258,AL258)=1,"-","Dup")</f>
        <v>-</v>
      </c>
      <c r="AN258" s="9"/>
      <c r="AO258" s="12" t="b">
        <v>1</v>
      </c>
      <c r="AP258" s="12" t="b">
        <v>1</v>
      </c>
      <c r="AQ258" s="12" t="b">
        <v>1</v>
      </c>
      <c r="AR258" s="12" t="b">
        <v>1</v>
      </c>
      <c r="AS258" s="12" t="b">
        <v>1</v>
      </c>
      <c r="AT258" s="12" t="b">
        <v>1</v>
      </c>
      <c r="AU258" s="12" t="b">
        <v>1</v>
      </c>
      <c r="AV258" s="12" t="b">
        <v>1</v>
      </c>
      <c r="AW258" s="9"/>
      <c r="AX258" s="5" t="b">
        <f t="shared" si="1742"/>
        <v>0</v>
      </c>
      <c r="AY258" s="5" t="str">
        <f t="shared" si="1742"/>
        <v>-</v>
      </c>
      <c r="AZ258" s="5" t="b">
        <f t="shared" si="1742"/>
        <v>0</v>
      </c>
      <c r="BA258" s="5" t="b">
        <f t="shared" si="1742"/>
        <v>1</v>
      </c>
      <c r="BB258" s="5" t="b">
        <f t="shared" si="1742"/>
        <v>1</v>
      </c>
      <c r="BC258" s="144">
        <f t="shared" si="1742"/>
        <v>0</v>
      </c>
      <c r="BD258" s="19" t="b">
        <f t="shared" ca="1" si="1743"/>
        <v>1</v>
      </c>
      <c r="BE258" s="9"/>
      <c r="BF258" s="5" t="str">
        <f t="shared" ca="1" si="1744"/>
        <v>-</v>
      </c>
      <c r="BG258" s="19" t="str">
        <f t="shared" ca="1" si="1745"/>
        <v>-</v>
      </c>
      <c r="BH258" s="19" t="str">
        <f t="shared" ca="1" si="1745"/>
        <v>-</v>
      </c>
      <c r="BI258" s="19" t="str">
        <f t="shared" ca="1" si="1745"/>
        <v>-</v>
      </c>
      <c r="BJ258" s="5" t="str">
        <f t="shared" ca="1" si="1746"/>
        <v>-</v>
      </c>
      <c r="BK258" s="19" t="str">
        <f t="shared" ca="1" si="1747"/>
        <v>-</v>
      </c>
      <c r="BL258" s="5" t="str">
        <f t="shared" ca="1" si="1748"/>
        <v>-</v>
      </c>
      <c r="BM258" s="19" t="str">
        <f t="shared" ca="1" si="1749"/>
        <v>-</v>
      </c>
      <c r="BN258" s="19" t="str">
        <f t="shared" ca="1" si="1749"/>
        <v>-</v>
      </c>
      <c r="BO258" s="19" t="str">
        <f t="shared" ca="1" si="1749"/>
        <v>-</v>
      </c>
      <c r="BP258" s="5" t="str">
        <f t="shared" ca="1" si="1750"/>
        <v>-</v>
      </c>
      <c r="BQ258" s="9"/>
      <c r="BR258" s="5" t="b">
        <f t="shared" si="1751"/>
        <v>0</v>
      </c>
      <c r="BS258" s="5" t="str">
        <f t="shared" ca="1" si="1752"/>
        <v>-</v>
      </c>
      <c r="BT258" s="5" t="str">
        <f t="shared" ca="1" si="1753"/>
        <v>-</v>
      </c>
      <c r="BU258" s="5" t="str">
        <f t="shared" ca="1" si="1753"/>
        <v>-</v>
      </c>
      <c r="BV258" s="5" t="str">
        <f t="shared" ca="1" si="1753"/>
        <v>-</v>
      </c>
      <c r="BW258" s="5" t="str">
        <f t="shared" ca="1" si="1753"/>
        <v>-</v>
      </c>
      <c r="BX258" s="5" t="str">
        <f t="shared" ca="1" si="1753"/>
        <v>-</v>
      </c>
      <c r="BY258" s="5" t="str">
        <f t="shared" ca="1" si="1753"/>
        <v>-</v>
      </c>
      <c r="BZ258" s="5" t="str">
        <f t="shared" ca="1" si="1753"/>
        <v>-</v>
      </c>
      <c r="CA258" s="5" t="str">
        <f t="shared" ca="1" si="1753"/>
        <v>-</v>
      </c>
      <c r="CB258" s="9"/>
      <c r="CC258" s="12" t="b">
        <v>1</v>
      </c>
      <c r="CD258" s="12" t="b">
        <v>1</v>
      </c>
      <c r="CE258" s="12" t="b">
        <v>1</v>
      </c>
      <c r="CF258" s="12">
        <f t="shared" si="1800"/>
        <v>2234105</v>
      </c>
      <c r="CG258" s="144" t="b">
        <f>NOT(CE258)</f>
        <v>0</v>
      </c>
      <c r="CH258" s="12" t="s">
        <v>34</v>
      </c>
      <c r="CI258" s="19" t="str">
        <f t="shared" ca="1" si="1755"/>
        <v>-</v>
      </c>
      <c r="CJ258" s="19" t="str">
        <f t="shared" ca="1" si="1755"/>
        <v>-</v>
      </c>
      <c r="CK258" s="19" t="str">
        <f t="shared" ca="1" si="1755"/>
        <v>-</v>
      </c>
      <c r="CL258" s="19">
        <f t="shared" ca="1" si="1755"/>
        <v>1</v>
      </c>
      <c r="CM258" s="19">
        <f t="shared" ca="1" si="1755"/>
        <v>1</v>
      </c>
      <c r="CN258" s="9"/>
      <c r="CO258" s="444">
        <f t="shared" si="1756"/>
        <v>652</v>
      </c>
      <c r="CP258" s="444">
        <f t="shared" si="1756"/>
        <v>686</v>
      </c>
      <c r="CQ258" s="444">
        <f t="shared" si="1756"/>
        <v>721</v>
      </c>
      <c r="CR258" s="152">
        <f t="shared" si="1757"/>
        <v>378</v>
      </c>
      <c r="CS258" s="152">
        <f t="shared" si="1757"/>
        <v>413</v>
      </c>
      <c r="CT258" s="152">
        <f t="shared" si="1757"/>
        <v>448</v>
      </c>
      <c r="CU258" s="19" t="str">
        <f t="shared" ca="1" si="1758"/>
        <v>-</v>
      </c>
      <c r="CV258" s="19" t="str">
        <f t="shared" ca="1" si="1758"/>
        <v>-</v>
      </c>
      <c r="CW258" s="19" t="str">
        <f t="shared" ca="1" si="1758"/>
        <v>-</v>
      </c>
      <c r="CX258" s="19" t="str">
        <f t="shared" ca="1" si="1758"/>
        <v>-</v>
      </c>
      <c r="CY258" s="19" t="str">
        <f t="shared" ca="1" si="1758"/>
        <v>-</v>
      </c>
      <c r="CZ258" s="19" t="b">
        <f ca="1">OFFSET(CZ$5,$B258,0)</f>
        <v>1</v>
      </c>
      <c r="DA258" s="19">
        <f t="shared" ca="1" si="1758"/>
        <v>0</v>
      </c>
      <c r="DB258" s="19">
        <f t="shared" ca="1" si="1758"/>
        <v>0</v>
      </c>
      <c r="DC258" s="19">
        <f t="shared" ca="1" si="1758"/>
        <v>0</v>
      </c>
      <c r="DD258" s="19">
        <f t="shared" ca="1" si="1758"/>
        <v>0</v>
      </c>
      <c r="DE258" s="19">
        <f t="shared" ca="1" si="1758"/>
        <v>0</v>
      </c>
      <c r="DF258" s="19">
        <f t="shared" ca="1" si="1758"/>
        <v>0</v>
      </c>
      <c r="DG258" s="19">
        <f t="shared" ca="1" si="1758"/>
        <v>0</v>
      </c>
      <c r="DH258" s="19">
        <f t="shared" ca="1" si="1758"/>
        <v>0</v>
      </c>
      <c r="DI258" s="19">
        <f t="shared" ca="1" si="1758"/>
        <v>0</v>
      </c>
      <c r="DJ258" s="19">
        <f t="shared" ca="1" si="1758"/>
        <v>0</v>
      </c>
      <c r="DK258" s="19">
        <f t="shared" ca="1" si="1759"/>
        <v>0</v>
      </c>
      <c r="DL258" s="19">
        <f t="shared" ca="1" si="1759"/>
        <v>0</v>
      </c>
      <c r="DM258" s="19">
        <f t="shared" ca="1" si="1759"/>
        <v>1</v>
      </c>
      <c r="DN258" s="19">
        <f t="shared" ca="1" si="1759"/>
        <v>1</v>
      </c>
      <c r="DO258" s="19">
        <f t="shared" ca="1" si="1759"/>
        <v>0</v>
      </c>
      <c r="DP258" s="19" t="str">
        <f t="shared" ca="1" si="1759"/>
        <v>-</v>
      </c>
      <c r="DQ258" s="19" t="str">
        <f t="shared" ca="1" si="1759"/>
        <v>-</v>
      </c>
      <c r="DR258" s="19" t="str">
        <f t="shared" ca="1" si="1759"/>
        <v>-</v>
      </c>
      <c r="DS258" s="19" t="str">
        <f t="shared" ca="1" si="1759"/>
        <v>-</v>
      </c>
      <c r="DT258" s="19" t="str">
        <f t="shared" ca="1" si="1759"/>
        <v>-</v>
      </c>
      <c r="DU258" s="19">
        <f t="shared" ca="1" si="1759"/>
        <v>0</v>
      </c>
      <c r="DV258" s="19" t="str">
        <f t="shared" ca="1" si="1759"/>
        <v>-</v>
      </c>
      <c r="DW258" s="19" t="str">
        <f t="shared" ca="1" si="1759"/>
        <v>-</v>
      </c>
      <c r="DX258" s="19" t="str">
        <f t="shared" ca="1" si="1759"/>
        <v>-</v>
      </c>
      <c r="DY258" s="19" t="str">
        <f t="shared" ca="1" si="1759"/>
        <v>-</v>
      </c>
      <c r="DZ258" s="19" t="str">
        <f t="shared" ref="DZ258:ED258" ca="1" si="1816">OFFSET(DZ$5,$B258,0)</f>
        <v>-</v>
      </c>
      <c r="EA258" s="19" t="str">
        <f t="shared" ca="1" si="1816"/>
        <v>-</v>
      </c>
      <c r="EB258" s="19" t="str">
        <f t="shared" ca="1" si="1816"/>
        <v>-</v>
      </c>
      <c r="EC258" s="19" t="str">
        <f t="shared" ca="1" si="1816"/>
        <v>-</v>
      </c>
      <c r="ED258" s="19">
        <f t="shared" ca="1" si="1816"/>
        <v>0</v>
      </c>
      <c r="EE258" s="444">
        <f t="shared" si="1760"/>
        <v>0</v>
      </c>
      <c r="EF258" s="444">
        <f t="shared" si="1760"/>
        <v>0</v>
      </c>
      <c r="EG258" s="124">
        <f t="shared" si="1761"/>
        <v>0</v>
      </c>
      <c r="EH258" s="124">
        <f t="shared" si="1761"/>
        <v>0</v>
      </c>
      <c r="EI258" s="124">
        <f t="shared" si="1761"/>
        <v>0</v>
      </c>
      <c r="EJ258" s="124">
        <f t="shared" si="1761"/>
        <v>0</v>
      </c>
      <c r="EK258" s="124">
        <f t="shared" si="1761"/>
        <v>0</v>
      </c>
      <c r="EL258" s="124">
        <f t="shared" si="1761"/>
        <v>0</v>
      </c>
      <c r="EM258" s="124">
        <f t="shared" si="1761"/>
        <v>0</v>
      </c>
      <c r="EN258" s="124">
        <f t="shared" si="1761"/>
        <v>0</v>
      </c>
      <c r="EO258" s="124">
        <f t="shared" si="1761"/>
        <v>0</v>
      </c>
      <c r="EP258" s="124">
        <f t="shared" si="1761"/>
        <v>0</v>
      </c>
      <c r="EQ258" s="124">
        <f t="shared" si="1761"/>
        <v>0</v>
      </c>
      <c r="ER258" s="124">
        <f t="shared" si="1761"/>
        <v>0</v>
      </c>
      <c r="ES258" s="124">
        <f t="shared" si="1761"/>
        <v>0</v>
      </c>
      <c r="ET258" s="124">
        <f t="shared" si="1761"/>
        <v>0</v>
      </c>
      <c r="EU258" s="124">
        <f t="shared" si="1761"/>
        <v>0</v>
      </c>
      <c r="EV258" s="124">
        <f t="shared" si="1761"/>
        <v>0</v>
      </c>
      <c r="EW258" s="124">
        <f t="shared" si="1762"/>
        <v>0</v>
      </c>
      <c r="EX258" s="124">
        <f t="shared" si="1762"/>
        <v>0</v>
      </c>
      <c r="EY258" s="554">
        <f t="shared" si="1763"/>
        <v>0</v>
      </c>
      <c r="EZ258" s="554">
        <f t="shared" si="1763"/>
        <v>0</v>
      </c>
      <c r="FA258" s="554">
        <f t="shared" si="1763"/>
        <v>0</v>
      </c>
      <c r="FB258" s="125">
        <f t="shared" si="1763"/>
        <v>0</v>
      </c>
      <c r="FC258" s="125">
        <f t="shared" si="1763"/>
        <v>0</v>
      </c>
      <c r="FD258" s="125">
        <f t="shared" si="1763"/>
        <v>0</v>
      </c>
      <c r="FE258" s="125">
        <f t="shared" si="1763"/>
        <v>0</v>
      </c>
      <c r="FF258" s="125">
        <f t="shared" si="1763"/>
        <v>0</v>
      </c>
      <c r="FG258" s="125">
        <f t="shared" si="1763"/>
        <v>0</v>
      </c>
      <c r="FH258" s="125">
        <f t="shared" si="1763"/>
        <v>0</v>
      </c>
      <c r="FI258" s="125">
        <f t="shared" si="1763"/>
        <v>0</v>
      </c>
      <c r="FJ258" s="125">
        <f t="shared" si="1763"/>
        <v>0</v>
      </c>
      <c r="FK258" s="125">
        <f t="shared" si="1763"/>
        <v>0</v>
      </c>
      <c r="FL258" s="125">
        <f t="shared" si="1763"/>
        <v>0</v>
      </c>
      <c r="FM258" s="125">
        <f t="shared" si="1763"/>
        <v>0</v>
      </c>
      <c r="FN258" s="125">
        <f t="shared" si="1763"/>
        <v>0</v>
      </c>
      <c r="FO258" s="124">
        <f t="shared" si="1764"/>
        <v>0</v>
      </c>
      <c r="FP258" s="124">
        <f t="shared" si="1764"/>
        <v>0</v>
      </c>
      <c r="FQ258" s="124">
        <f t="shared" si="1764"/>
        <v>0</v>
      </c>
      <c r="FR258" s="124">
        <f t="shared" si="1764"/>
        <v>0</v>
      </c>
      <c r="FS258" s="124">
        <f t="shared" si="1764"/>
        <v>0</v>
      </c>
      <c r="FT258" s="124">
        <f t="shared" si="1764"/>
        <v>0</v>
      </c>
      <c r="FU258" s="124">
        <f t="shared" si="1764"/>
        <v>0</v>
      </c>
      <c r="FV258" s="124">
        <f t="shared" si="1764"/>
        <v>0</v>
      </c>
      <c r="FW258" s="124">
        <f t="shared" si="1764"/>
        <v>0</v>
      </c>
      <c r="FX258" s="124">
        <f t="shared" si="1764"/>
        <v>0</v>
      </c>
      <c r="FY258" s="124">
        <f t="shared" si="1764"/>
        <v>0</v>
      </c>
      <c r="FZ258" s="124">
        <f t="shared" si="1764"/>
        <v>0</v>
      </c>
      <c r="GA258" s="124">
        <f t="shared" si="1764"/>
        <v>0</v>
      </c>
      <c r="GB258" s="124">
        <f t="shared" si="1764"/>
        <v>0</v>
      </c>
      <c r="GC258" s="124">
        <f t="shared" si="1764"/>
        <v>0</v>
      </c>
      <c r="GD258" s="124">
        <f t="shared" si="1764"/>
        <v>0</v>
      </c>
      <c r="GE258" s="124">
        <f t="shared" si="1765"/>
        <v>0</v>
      </c>
      <c r="GF258" s="124">
        <f t="shared" si="1765"/>
        <v>0</v>
      </c>
      <c r="GG258" s="554">
        <f t="shared" si="1766"/>
        <v>0</v>
      </c>
      <c r="GH258" s="554">
        <f t="shared" si="1766"/>
        <v>0</v>
      </c>
      <c r="GI258" s="554">
        <f t="shared" si="1766"/>
        <v>0</v>
      </c>
      <c r="GJ258" s="125">
        <f t="shared" si="1767"/>
        <v>0</v>
      </c>
      <c r="GK258" s="125">
        <f t="shared" si="1767"/>
        <v>0</v>
      </c>
      <c r="GL258" s="125">
        <f t="shared" si="1767"/>
        <v>0</v>
      </c>
      <c r="GM258" s="125">
        <f t="shared" si="1767"/>
        <v>0</v>
      </c>
      <c r="GN258" s="125">
        <f t="shared" si="1767"/>
        <v>0</v>
      </c>
      <c r="GO258" s="125">
        <f t="shared" si="1767"/>
        <v>0</v>
      </c>
      <c r="GP258" s="125">
        <f t="shared" si="1767"/>
        <v>0</v>
      </c>
      <c r="GQ258" s="125">
        <f t="shared" si="1767"/>
        <v>0</v>
      </c>
      <c r="GR258" s="125">
        <f t="shared" si="1767"/>
        <v>0</v>
      </c>
      <c r="GS258" s="125">
        <f t="shared" si="1767"/>
        <v>0</v>
      </c>
      <c r="GT258" s="125">
        <f t="shared" si="1767"/>
        <v>0</v>
      </c>
      <c r="GU258" s="125">
        <f t="shared" si="1767"/>
        <v>0</v>
      </c>
      <c r="GV258" s="125">
        <f t="shared" si="1767"/>
        <v>0</v>
      </c>
      <c r="GW258" s="124">
        <f t="shared" si="1768"/>
        <v>0</v>
      </c>
      <c r="GX258" s="124">
        <f t="shared" si="1768"/>
        <v>0</v>
      </c>
      <c r="GY258" s="124">
        <f t="shared" si="1768"/>
        <v>0</v>
      </c>
      <c r="GZ258" s="124">
        <f t="shared" si="1768"/>
        <v>0</v>
      </c>
      <c r="HA258" s="124">
        <f t="shared" si="1768"/>
        <v>0</v>
      </c>
      <c r="HB258" s="124">
        <f t="shared" si="1768"/>
        <v>0</v>
      </c>
      <c r="HC258" s="124">
        <f t="shared" si="1768"/>
        <v>0</v>
      </c>
      <c r="HD258" s="124">
        <f t="shared" si="1768"/>
        <v>0</v>
      </c>
      <c r="HE258" s="124">
        <f t="shared" si="1768"/>
        <v>0</v>
      </c>
      <c r="HF258" s="124">
        <f t="shared" si="1768"/>
        <v>0</v>
      </c>
      <c r="HG258" s="124">
        <f t="shared" si="1768"/>
        <v>0</v>
      </c>
      <c r="HH258" s="124">
        <f t="shared" si="1768"/>
        <v>0</v>
      </c>
      <c r="HI258" s="124">
        <f t="shared" si="1768"/>
        <v>0</v>
      </c>
      <c r="HJ258" s="124">
        <f t="shared" si="1768"/>
        <v>0</v>
      </c>
      <c r="HK258" s="124">
        <f t="shared" si="1768"/>
        <v>0</v>
      </c>
      <c r="HL258" s="124">
        <f t="shared" si="1768"/>
        <v>0</v>
      </c>
      <c r="HM258" s="124">
        <f t="shared" si="1769"/>
        <v>0</v>
      </c>
      <c r="HN258" s="124">
        <f t="shared" si="1769"/>
        <v>0</v>
      </c>
      <c r="HO258" s="554">
        <f t="shared" si="1770"/>
        <v>0</v>
      </c>
      <c r="HP258" s="554">
        <f t="shared" si="1770"/>
        <v>0</v>
      </c>
      <c r="HQ258" s="554">
        <f t="shared" si="1770"/>
        <v>0</v>
      </c>
      <c r="HR258" s="125">
        <f t="shared" si="1771"/>
        <v>0</v>
      </c>
      <c r="HS258" s="125">
        <f t="shared" si="1771"/>
        <v>0</v>
      </c>
      <c r="HT258" s="125">
        <f t="shared" si="1771"/>
        <v>0</v>
      </c>
      <c r="HU258" s="125">
        <f t="shared" si="1771"/>
        <v>0</v>
      </c>
      <c r="HV258" s="125">
        <f t="shared" si="1771"/>
        <v>0</v>
      </c>
      <c r="HW258" s="125">
        <f t="shared" si="1771"/>
        <v>0</v>
      </c>
      <c r="HX258" s="125">
        <f t="shared" si="1771"/>
        <v>0</v>
      </c>
      <c r="HY258" s="125">
        <f t="shared" si="1771"/>
        <v>0</v>
      </c>
      <c r="HZ258" s="125">
        <f t="shared" si="1771"/>
        <v>0</v>
      </c>
      <c r="IA258" s="125">
        <f t="shared" si="1771"/>
        <v>0</v>
      </c>
      <c r="IB258" s="125">
        <f t="shared" si="1771"/>
        <v>0</v>
      </c>
      <c r="IC258" s="125">
        <f t="shared" si="1771"/>
        <v>0</v>
      </c>
      <c r="ID258" s="125">
        <f t="shared" si="1771"/>
        <v>0</v>
      </c>
      <c r="IE258" s="5">
        <f t="shared" si="1772"/>
        <v>67</v>
      </c>
      <c r="IF258" s="9"/>
      <c r="IG258" s="5">
        <f t="shared" si="1773"/>
        <v>1</v>
      </c>
      <c r="IH258" s="5" t="b">
        <f t="shared" si="1773"/>
        <v>0</v>
      </c>
      <c r="II258" s="19">
        <f t="shared" ca="1" si="1774"/>
        <v>0</v>
      </c>
      <c r="IJ258" s="5">
        <f t="shared" si="1773"/>
        <v>55</v>
      </c>
      <c r="IK258" s="5" cm="1">
        <f t="array" ref="IK258">INDEX(i.pi_yatf,$X258+1,IK$7)</f>
        <v>1</v>
      </c>
      <c r="IL258" s="19">
        <f t="shared" ca="1" si="1815"/>
        <v>0</v>
      </c>
      <c r="IM258" s="19">
        <f t="shared" ca="1" si="1815"/>
        <v>0</v>
      </c>
      <c r="IN258" s="19">
        <f t="shared" ca="1" si="1815"/>
        <v>0</v>
      </c>
      <c r="IO258" s="19">
        <f t="shared" ca="1" si="1815"/>
        <v>0</v>
      </c>
      <c r="IP258" s="19">
        <f t="shared" ca="1" si="1815"/>
        <v>0</v>
      </c>
      <c r="IQ258" s="19">
        <f t="shared" ca="1" si="1815"/>
        <v>0</v>
      </c>
      <c r="IR258" s="19">
        <f t="shared" ca="1" si="1815"/>
        <v>0</v>
      </c>
      <c r="IS258" s="19">
        <f t="shared" ca="1" si="1815"/>
        <v>0</v>
      </c>
      <c r="IT258" s="19">
        <f t="shared" ca="1" si="1815"/>
        <v>0</v>
      </c>
      <c r="IU258" s="19">
        <f t="shared" ca="1" si="1815"/>
        <v>0</v>
      </c>
      <c r="IV258" s="19">
        <f t="shared" ca="1" si="1815"/>
        <v>0</v>
      </c>
      <c r="IW258" s="19">
        <f t="shared" ca="1" si="1815"/>
        <v>0</v>
      </c>
      <c r="IX258" s="19">
        <f t="shared" ca="1" si="1815"/>
        <v>0</v>
      </c>
      <c r="IY258" s="19">
        <f t="shared" ca="1" si="1815"/>
        <v>0</v>
      </c>
      <c r="IZ258" s="19">
        <f t="shared" ca="1" si="1815"/>
        <v>0</v>
      </c>
      <c r="JA258" s="19">
        <f t="shared" ca="1" si="1815"/>
        <v>0</v>
      </c>
      <c r="JB258" s="19">
        <f t="shared" ca="1" si="1815"/>
        <v>0</v>
      </c>
      <c r="JC258" s="19">
        <f t="shared" ca="1" si="1815"/>
        <v>0</v>
      </c>
      <c r="JD258" s="19">
        <f t="shared" ca="1" si="1815"/>
        <v>0</v>
      </c>
      <c r="JE258" s="19">
        <f t="shared" ca="1" si="1815"/>
        <v>0</v>
      </c>
      <c r="JF258" s="19">
        <f t="shared" ca="1" si="1815"/>
        <v>0</v>
      </c>
      <c r="JG258" s="19">
        <f t="shared" ca="1" si="1815"/>
        <v>1</v>
      </c>
      <c r="JH258" s="19">
        <f t="shared" ca="1" si="1815"/>
        <v>0</v>
      </c>
      <c r="JI258" s="19">
        <f t="shared" ca="1" si="1815"/>
        <v>1</v>
      </c>
      <c r="JJ258" s="9"/>
      <c r="JK258" s="5" t="b">
        <f t="shared" ca="1" si="1776"/>
        <v>0</v>
      </c>
      <c r="JL258" s="477" t="b">
        <v>1</v>
      </c>
      <c r="JM258" s="477">
        <v>12</v>
      </c>
      <c r="JN258" s="5" t="b">
        <f t="shared" si="1777"/>
        <v>0</v>
      </c>
      <c r="JO258" s="5" t="b">
        <f t="shared" si="1777"/>
        <v>0</v>
      </c>
      <c r="JP258" s="5" t="b">
        <f t="shared" si="1777"/>
        <v>1</v>
      </c>
      <c r="JQ258" s="144">
        <f t="shared" si="1778"/>
        <v>1</v>
      </c>
      <c r="JR258" s="144">
        <f t="shared" si="1778"/>
        <v>1</v>
      </c>
      <c r="JS258" s="5" t="b">
        <f t="shared" si="1779"/>
        <v>0</v>
      </c>
      <c r="JT258" s="5" t="b">
        <f t="shared" si="1779"/>
        <v>1</v>
      </c>
      <c r="JU258" s="5" t="b">
        <f t="shared" si="1779"/>
        <v>1</v>
      </c>
      <c r="JV258" s="5" t="b">
        <f t="shared" si="1779"/>
        <v>0</v>
      </c>
      <c r="JW258" s="5">
        <f t="shared" si="1780"/>
        <v>1</v>
      </c>
      <c r="JX258" s="5">
        <f t="shared" si="1780"/>
        <v>0</v>
      </c>
      <c r="JY258" s="5" t="b">
        <f t="shared" si="1781"/>
        <v>0</v>
      </c>
      <c r="JZ258" s="5" t="str" cm="1">
        <f t="array" aca="1" ref="JZ258" ca="1">IF(OR(KA258:KH258&lt;&gt;"-"),TRUE,"-")</f>
        <v>-</v>
      </c>
      <c r="KA258" s="19" t="str">
        <f t="shared" ca="1" si="1782"/>
        <v>-</v>
      </c>
      <c r="KB258" s="19" t="str">
        <f t="shared" ca="1" si="1782"/>
        <v>-</v>
      </c>
      <c r="KC258" s="19" t="str">
        <f t="shared" ca="1" si="1782"/>
        <v>-</v>
      </c>
      <c r="KD258" s="19" t="str">
        <f t="shared" ca="1" si="1782"/>
        <v>-</v>
      </c>
      <c r="KE258" s="19" t="str">
        <f t="shared" ca="1" si="1782"/>
        <v>-</v>
      </c>
      <c r="KF258" s="19" t="str">
        <f t="shared" ca="1" si="1782"/>
        <v>-</v>
      </c>
      <c r="KG258" s="19" t="str">
        <f t="shared" ca="1" si="1782"/>
        <v>-</v>
      </c>
      <c r="KH258" s="19" t="str">
        <f t="shared" ca="1" si="1782"/>
        <v>-</v>
      </c>
      <c r="KI258" s="5" t="b">
        <f t="array" aca="1" ref="KI258" ca="1">IF(OR(KJ258:KP258&lt;&gt;"-"),TRUE,"-")</f>
        <v>1</v>
      </c>
      <c r="KJ258" s="19">
        <f t="shared" ca="1" si="1783"/>
        <v>0</v>
      </c>
      <c r="KK258" s="19" t="str">
        <f t="shared" ca="1" si="1783"/>
        <v>-</v>
      </c>
      <c r="KL258" s="19">
        <f t="shared" ca="1" si="1783"/>
        <v>999999</v>
      </c>
      <c r="KM258" s="19">
        <f t="shared" ca="1" si="1783"/>
        <v>999999</v>
      </c>
      <c r="KN258" s="19">
        <f t="shared" ca="1" si="1783"/>
        <v>999999</v>
      </c>
      <c r="KO258" s="19">
        <f t="shared" ca="1" si="1783"/>
        <v>999999</v>
      </c>
      <c r="KP258" s="19">
        <f t="shared" ca="1" si="1783"/>
        <v>999999</v>
      </c>
      <c r="KQ258" s="19" t="str">
        <f t="shared" ca="1" si="1783"/>
        <v>-</v>
      </c>
      <c r="KR258" s="19" t="str">
        <f ca="1">OFFSET(KR$5,$B258,0)</f>
        <v>-</v>
      </c>
      <c r="KS258" s="19" t="str">
        <f ca="1">OFFSET(KS$5,$B258,0)</f>
        <v>-</v>
      </c>
      <c r="KT258" s="19" t="b">
        <f t="shared" ca="1" si="1784"/>
        <v>1</v>
      </c>
      <c r="KU258" s="19">
        <f t="shared" ca="1" si="1784"/>
        <v>0</v>
      </c>
      <c r="KV258" s="5" t="str">
        <f t="shared" si="1785"/>
        <v>-</v>
      </c>
      <c r="KW258" s="5" t="str">
        <f t="shared" si="1785"/>
        <v>-</v>
      </c>
      <c r="KX258" s="5" t="str">
        <f t="shared" si="1785"/>
        <v>-</v>
      </c>
      <c r="KY258" s="5" t="str">
        <f t="shared" si="1785"/>
        <v>-</v>
      </c>
      <c r="KZ258" s="19" t="str">
        <f t="shared" ca="1" si="1786"/>
        <v>-</v>
      </c>
      <c r="LA258" s="19" t="str">
        <f t="shared" ca="1" si="1786"/>
        <v>-</v>
      </c>
      <c r="LB258" s="19" t="str">
        <f t="shared" ca="1" si="1786"/>
        <v>-</v>
      </c>
      <c r="LC258" s="19" t="str">
        <f t="shared" ca="1" si="1786"/>
        <v>-</v>
      </c>
      <c r="LD258" s="19" t="str">
        <f t="shared" ca="1" si="1786"/>
        <v>-</v>
      </c>
      <c r="LE258" s="19" t="str">
        <f t="shared" ca="1" si="1786"/>
        <v>-</v>
      </c>
      <c r="LF258" s="19" t="str">
        <f t="shared" ca="1" si="1786"/>
        <v>-</v>
      </c>
      <c r="LG258" s="5" t="str">
        <f t="shared" si="1787"/>
        <v>-</v>
      </c>
      <c r="LH258" s="5">
        <f t="shared" si="1787"/>
        <v>500</v>
      </c>
      <c r="LI258" s="5">
        <f t="shared" si="1787"/>
        <v>500</v>
      </c>
      <c r="LJ258" s="5" t="str">
        <f t="shared" si="1787"/>
        <v>-</v>
      </c>
      <c r="LK258" s="5" t="str" cm="1">
        <f t="array" ref="LK258">INDEX(i.meatgrid,$Q258,LK$7)</f>
        <v>-</v>
      </c>
      <c r="LL258" s="5" t="str">
        <f t="shared" si="1787"/>
        <v>-</v>
      </c>
      <c r="LM258" s="5">
        <f t="shared" si="1788"/>
        <v>1</v>
      </c>
      <c r="LN258" s="9"/>
      <c r="LO258" s="19">
        <f t="shared" ca="1" si="1786"/>
        <v>70</v>
      </c>
      <c r="LP258" s="19">
        <f t="shared" ca="1" si="1789"/>
        <v>50</v>
      </c>
      <c r="LQ258" s="19">
        <f t="shared" ca="1" si="1789"/>
        <v>80</v>
      </c>
      <c r="LR258" s="19">
        <f t="shared" ca="1" si="1789"/>
        <v>50</v>
      </c>
      <c r="LS258" s="5" t="b" cm="1">
        <f t="array" ref="LS258">INDEX(i.meatgrid,$Q258,LS$7)</f>
        <v>0</v>
      </c>
      <c r="LT258" s="5" t="b" cm="1">
        <f t="array" ref="LT258">INDEX(i.meatgrid,$Q258,LT$7)</f>
        <v>0</v>
      </c>
      <c r="LU258" s="5" cm="1">
        <f t="array" ref="LU258">INDEX(i.meatgrid,$Q258,LU$7)</f>
        <v>40</v>
      </c>
      <c r="LV258" s="5" t="str" cm="1">
        <f t="array" ref="LV258">INDEX(i.meatgrid,$Q258,LV$7)</f>
        <v>-</v>
      </c>
      <c r="LW258" s="5">
        <f t="shared" si="1790"/>
        <v>1</v>
      </c>
      <c r="LX258" s="5">
        <f t="shared" si="1791"/>
        <v>1</v>
      </c>
      <c r="LY258" s="5" cm="1">
        <f t="array" ref="LY258">INDEX(i.meatgrid,$Q258,LY$7)</f>
        <v>1</v>
      </c>
      <c r="LZ258" s="5" cm="1">
        <f t="array" ref="LZ258">INDEX(i.meatgrid,$Q258,LZ$7)</f>
        <v>0</v>
      </c>
      <c r="MA258" s="5" cm="1">
        <f t="array" ref="MA258">INDEX(i.meatgrid,$Q258,MA$7)</f>
        <v>0</v>
      </c>
      <c r="MB258" s="5" cm="1">
        <f t="array" ref="MB258">INDEX(i.meatgrid,$Q258,MB$7)</f>
        <v>0</v>
      </c>
      <c r="MC258" s="5" cm="1">
        <f t="array" ref="MC258">INDEX(i.meatgrid,$Q258,MC$7)</f>
        <v>0</v>
      </c>
      <c r="MD258" s="5" cm="1">
        <f t="array" ref="MD258">INDEX(i.meatgrid,$Q258,MD$7)</f>
        <v>1</v>
      </c>
      <c r="ME258" s="5" cm="1">
        <f t="array" ref="ME258">INDEX(i.meatgrid,$Q258,ME$7)</f>
        <v>1</v>
      </c>
      <c r="MF258" s="5" cm="1">
        <f t="array" ref="MF258">INDEX(i.meatgrid,$Q258,MF$7)</f>
        <v>1</v>
      </c>
      <c r="MG258" s="5">
        <f t="shared" si="1792"/>
        <v>1</v>
      </c>
      <c r="MH258" s="9"/>
      <c r="MI258" s="19" t="b">
        <f t="shared" ca="1" si="1793"/>
        <v>0</v>
      </c>
      <c r="MJ258" s="19" t="b">
        <f t="shared" ca="1" si="1793"/>
        <v>0</v>
      </c>
      <c r="MK258" s="19">
        <f t="shared" ca="1" si="1793"/>
        <v>1</v>
      </c>
      <c r="ML258" s="19">
        <f t="shared" ca="1" si="1793"/>
        <v>0.75</v>
      </c>
      <c r="MM258" s="19">
        <f t="shared" ca="1" si="1793"/>
        <v>0.75</v>
      </c>
      <c r="MN258" s="19">
        <f t="shared" ca="1" si="1793"/>
        <v>0.8</v>
      </c>
      <c r="MO258" s="19">
        <f t="shared" ca="1" si="1793"/>
        <v>0.82499999999999996</v>
      </c>
      <c r="MP258" s="19">
        <f t="shared" ca="1" si="1793"/>
        <v>0.875</v>
      </c>
      <c r="MQ258" s="19">
        <f t="shared" ca="1" si="1793"/>
        <v>0.9</v>
      </c>
      <c r="MR258" s="19">
        <f t="shared" ca="1" si="1793"/>
        <v>1</v>
      </c>
      <c r="MS258" s="19">
        <f t="shared" ca="1" si="1793"/>
        <v>0.875</v>
      </c>
      <c r="MT258" s="19" t="b">
        <f t="shared" ca="1" si="1793"/>
        <v>1</v>
      </c>
      <c r="MU258" s="19">
        <f t="shared" ca="1" si="1793"/>
        <v>74.989999999999995</v>
      </c>
      <c r="MV258" s="19" t="str">
        <f t="shared" ca="1" si="1793"/>
        <v>-</v>
      </c>
      <c r="MW258" s="19" t="str">
        <f t="shared" ca="1" si="1793"/>
        <v>-</v>
      </c>
      <c r="MX258" s="19" t="str">
        <f t="shared" ca="1" si="1793"/>
        <v>-</v>
      </c>
      <c r="MY258" s="19" t="str">
        <f t="shared" ca="1" si="1809"/>
        <v>-</v>
      </c>
      <c r="MZ258" s="19" t="str">
        <f t="shared" ca="1" si="1809"/>
        <v>-</v>
      </c>
      <c r="NA258" s="19" t="str">
        <f t="shared" ca="1" si="1809"/>
        <v>-</v>
      </c>
      <c r="NB258" s="19" t="str">
        <f t="shared" ca="1" si="1809"/>
        <v>-</v>
      </c>
      <c r="NC258" s="19">
        <f t="shared" ca="1" si="1809"/>
        <v>36.99</v>
      </c>
      <c r="ND258" s="19">
        <f t="shared" ca="1" si="1809"/>
        <v>36.99</v>
      </c>
      <c r="NE258" s="19" t="str">
        <f t="shared" ca="1" si="1809"/>
        <v>-</v>
      </c>
      <c r="NF258" s="19" t="str">
        <f t="shared" ca="1" si="1809"/>
        <v>-</v>
      </c>
      <c r="NG258" s="19" t="str">
        <f t="shared" ca="1" si="1809"/>
        <v>-</v>
      </c>
      <c r="NH258" s="19" t="str">
        <f t="shared" ca="1" si="1809"/>
        <v>-</v>
      </c>
      <c r="NI258" s="19" t="str">
        <f t="shared" ca="1" si="1809"/>
        <v>-</v>
      </c>
      <c r="NJ258" s="19">
        <f t="shared" ca="1" si="1809"/>
        <v>49.99</v>
      </c>
      <c r="NK258" s="19">
        <f t="shared" ca="1" si="1809"/>
        <v>49.99</v>
      </c>
      <c r="NL258" s="19">
        <f t="shared" ca="1" si="1809"/>
        <v>49.99</v>
      </c>
      <c r="NM258" s="19">
        <f t="shared" ca="1" si="1809"/>
        <v>49.99</v>
      </c>
      <c r="NN258" s="19">
        <f t="shared" ca="1" si="1809"/>
        <v>49.99</v>
      </c>
      <c r="NO258" s="19">
        <f t="shared" ca="1" si="1806"/>
        <v>49.99</v>
      </c>
      <c r="NP258" s="19">
        <f t="shared" ca="1" si="1806"/>
        <v>49.99</v>
      </c>
      <c r="NQ258" s="19">
        <f t="shared" ca="1" si="1806"/>
        <v>49.99</v>
      </c>
      <c r="NR258" s="19">
        <f t="shared" ca="1" si="1807"/>
        <v>412.99</v>
      </c>
      <c r="NS258" s="19">
        <f t="shared" ca="1" si="1807"/>
        <v>412.99</v>
      </c>
      <c r="NT258" s="19" t="str">
        <f t="shared" ca="1" si="1807"/>
        <v>-</v>
      </c>
      <c r="NU258" s="19" t="str">
        <f t="shared" ca="1" si="1807"/>
        <v>-</v>
      </c>
      <c r="NV258" s="19" t="str">
        <f t="shared" ca="1" si="1807"/>
        <v>-</v>
      </c>
      <c r="NW258" s="19" t="str">
        <f t="shared" ca="1" si="1807"/>
        <v>-</v>
      </c>
      <c r="NX258" s="19" t="str">
        <f t="shared" ca="1" si="1807"/>
        <v>-</v>
      </c>
      <c r="NY258" s="19">
        <f t="shared" ca="1" si="1807"/>
        <v>6.8900000000000006</v>
      </c>
      <c r="NZ258" s="19">
        <f t="shared" ca="1" si="1807"/>
        <v>6.8900000000000006</v>
      </c>
      <c r="OA258" s="19">
        <f t="shared" ca="1" si="1807"/>
        <v>6.8900000000000006</v>
      </c>
      <c r="OB258" s="19">
        <f t="shared" ca="1" si="1807"/>
        <v>6.8900000000000006</v>
      </c>
      <c r="OC258" s="19">
        <f t="shared" ca="1" si="1807"/>
        <v>6.8900000000000006</v>
      </c>
      <c r="OD258" s="19">
        <f t="shared" ca="1" si="1807"/>
        <v>6.8900000000000006</v>
      </c>
      <c r="OE258" s="19">
        <f t="shared" ca="1" si="1807"/>
        <v>6.8900000000000006</v>
      </c>
      <c r="OF258" s="19">
        <f t="shared" ca="1" si="1807"/>
        <v>6.8900000000000006</v>
      </c>
      <c r="OG258" s="19">
        <f t="shared" ca="1" si="1807"/>
        <v>346.99</v>
      </c>
      <c r="OH258" s="19">
        <f t="shared" ca="1" si="1808"/>
        <v>346.99</v>
      </c>
      <c r="OI258" s="19" t="str">
        <f t="shared" ca="1" si="1808"/>
        <v>-</v>
      </c>
      <c r="OJ258" s="19" t="str">
        <f t="shared" ca="1" si="1808"/>
        <v>-</v>
      </c>
      <c r="OK258" s="19" t="str">
        <f t="shared" ca="1" si="1808"/>
        <v>-</v>
      </c>
      <c r="OL258" s="19" t="str">
        <f t="shared" ca="1" si="1808"/>
        <v>-</v>
      </c>
      <c r="OM258" s="19" t="str">
        <f t="shared" ca="1" si="1808"/>
        <v>-</v>
      </c>
      <c r="ON258" s="19">
        <f t="shared" ca="1" si="1808"/>
        <v>0</v>
      </c>
      <c r="OO258" s="24">
        <v>0</v>
      </c>
    </row>
    <row r="259" spans="1:405" outlineLevel="1">
      <c r="A259" s="21">
        <f t="shared" si="158"/>
        <v>254</v>
      </c>
      <c r="B259" s="21">
        <f t="shared" ref="B259:B261" si="1817">$A$24</f>
        <v>19</v>
      </c>
      <c r="C259">
        <v>112</v>
      </c>
      <c r="D259" s="144" t="str">
        <f t="shared" ca="1" si="1739"/>
        <v>GSM</v>
      </c>
      <c r="E259" t="b">
        <v>1</v>
      </c>
      <c r="F259" t="b">
        <v>0</v>
      </c>
      <c r="G259" t="b">
        <f t="shared" si="1802"/>
        <v>1</v>
      </c>
      <c r="H259" s="237">
        <f t="shared" ref="H259:Q261" ca="1" si="1818">OFFSET(H259,-1,0)</f>
        <v>2</v>
      </c>
      <c r="I259" s="237">
        <f t="shared" ca="1" si="1818"/>
        <v>1</v>
      </c>
      <c r="J259" s="237" t="str">
        <f t="shared" ca="1" si="1818"/>
        <v/>
      </c>
      <c r="K259" s="237">
        <f t="shared" ca="1" si="1818"/>
        <v>2</v>
      </c>
      <c r="L259" s="237">
        <f t="shared" ca="1" si="1818"/>
        <v>2</v>
      </c>
      <c r="M259" s="237">
        <f t="shared" ca="1" si="1818"/>
        <v>2</v>
      </c>
      <c r="N259" s="237">
        <f t="shared" ca="1" si="1818"/>
        <v>3</v>
      </c>
      <c r="O259" s="237">
        <f t="shared" ca="1" si="1818"/>
        <v>1</v>
      </c>
      <c r="P259" s="237">
        <f t="shared" ca="1" si="1818"/>
        <v>1</v>
      </c>
      <c r="Q259" s="237">
        <f t="shared" ca="1" si="1818"/>
        <v>4</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740"/>
        <v>2</v>
      </c>
      <c r="AH259" s="5">
        <f t="shared" ca="1" si="1740"/>
        <v>0</v>
      </c>
      <c r="AI259" s="5">
        <f t="shared" ca="1" si="1741"/>
        <v>1</v>
      </c>
      <c r="AJ259" s="218"/>
      <c r="AK259" s="218"/>
      <c r="AL259" s="366" t="str">
        <f ca="1">TEXT(LEFT(OFFSET(AL259,-1,0),5)+1,"00000")&amp;MID(OFFSET(AL259,-1,0),6,FIND(" ",OFFSET(AL259,-1,0),7)-5)
&amp; $D259           &amp; " Day"&amp;INDEX(i.DOY,$N259,1)              &amp; IF($IG259=0," FWM","")&amp;IF($IG259=1," MWM","")&amp;IF($IG259=5," Mat","")&amp;IF($IH259=TRUE,"&amp;BBT","    ")
&amp;INDEX(DataMaster!$B$98:$B$104,$Q259,0)    &amp;IF(JL259," SR"&amp;JM259,"")&amp; " WP"&amp;TEXT($LW259*100,"000p")           &amp; " MP"&amp;TEXT($LX259*100,"000p")           &amp; " GP"&amp;TEXT($MG259*100,"000p")
&amp; " (F"&amp;3+COUNTIF($CV259:$CY259,TRUE)&amp;3&amp;"N"&amp;$DM259&amp;$DN259&amp;")"</f>
        <v>00014 DSP_grid_lw GSM Day204 MWM    Prime WP100p MP100p GP100p (F33N11)</v>
      </c>
      <c r="AM259" s="9" t="str">
        <f ca="1">IF(COUNTIF(AL$5:AL259,AL259)=1,"-","Dup")</f>
        <v>-</v>
      </c>
      <c r="AN259" s="9"/>
      <c r="AO259" s="12" t="b">
        <v>1</v>
      </c>
      <c r="AP259" s="12" t="b">
        <v>1</v>
      </c>
      <c r="AQ259" s="12" t="b">
        <v>1</v>
      </c>
      <c r="AR259" s="12" t="b">
        <v>1</v>
      </c>
      <c r="AS259" s="12" t="b">
        <v>1</v>
      </c>
      <c r="AT259" s="12" t="b">
        <v>1</v>
      </c>
      <c r="AU259" s="12" t="b">
        <v>1</v>
      </c>
      <c r="AV259" s="12" t="b">
        <v>1</v>
      </c>
      <c r="AW259" s="9"/>
      <c r="AX259" s="5" t="b">
        <f t="shared" ca="1" si="1742"/>
        <v>0</v>
      </c>
      <c r="AY259" s="5" t="str">
        <f t="shared" ca="1" si="1742"/>
        <v>-</v>
      </c>
      <c r="AZ259" s="5" t="b">
        <f t="shared" ca="1" si="1742"/>
        <v>0</v>
      </c>
      <c r="BA259" s="5" t="b">
        <f t="shared" ca="1" si="1742"/>
        <v>1</v>
      </c>
      <c r="BB259" s="5" t="b">
        <f t="shared" ca="1" si="1742"/>
        <v>1</v>
      </c>
      <c r="BC259" s="144">
        <f t="shared" ca="1" si="1742"/>
        <v>0</v>
      </c>
      <c r="BD259" s="19" t="b">
        <f t="shared" ca="1" si="1743"/>
        <v>1</v>
      </c>
      <c r="BE259" s="9"/>
      <c r="BF259" s="5" t="str">
        <f t="shared" ca="1" si="1744"/>
        <v>-</v>
      </c>
      <c r="BG259" s="19" t="str">
        <f t="shared" ca="1" si="1745"/>
        <v>-</v>
      </c>
      <c r="BH259" s="19" t="str">
        <f t="shared" ca="1" si="1745"/>
        <v>-</v>
      </c>
      <c r="BI259" s="19" t="str">
        <f t="shared" ca="1" si="1745"/>
        <v>-</v>
      </c>
      <c r="BJ259" s="5" t="str">
        <f t="shared" ca="1" si="1746"/>
        <v>-</v>
      </c>
      <c r="BK259" s="19" t="str">
        <f t="shared" ca="1" si="1747"/>
        <v>-</v>
      </c>
      <c r="BL259" s="5" t="str">
        <f t="shared" ca="1" si="1748"/>
        <v>-</v>
      </c>
      <c r="BM259" s="19" t="str">
        <f t="shared" ca="1" si="1749"/>
        <v>-</v>
      </c>
      <c r="BN259" s="19" t="str">
        <f t="shared" ca="1" si="1749"/>
        <v>-</v>
      </c>
      <c r="BO259" s="19" t="str">
        <f t="shared" ca="1" si="1749"/>
        <v>-</v>
      </c>
      <c r="BP259" s="5" t="str">
        <f t="shared" ca="1" si="1750"/>
        <v>-</v>
      </c>
      <c r="BQ259" s="9"/>
      <c r="BR259" s="5" t="b">
        <f t="shared" ca="1" si="1751"/>
        <v>0</v>
      </c>
      <c r="BS259" s="5" t="str">
        <f t="shared" ca="1" si="1752"/>
        <v>-</v>
      </c>
      <c r="BT259" s="5" t="str">
        <f t="shared" ca="1" si="1753"/>
        <v>-</v>
      </c>
      <c r="BU259" s="5" t="str">
        <f t="shared" ca="1" si="1753"/>
        <v>-</v>
      </c>
      <c r="BV259" s="5" t="str">
        <f t="shared" ca="1" si="1753"/>
        <v>-</v>
      </c>
      <c r="BW259" s="5" t="str">
        <f t="shared" ca="1" si="1753"/>
        <v>-</v>
      </c>
      <c r="BX259" s="5" t="str">
        <f t="shared" ca="1" si="1753"/>
        <v>-</v>
      </c>
      <c r="BY259" s="5" t="str">
        <f t="shared" ca="1" si="1753"/>
        <v>-</v>
      </c>
      <c r="BZ259" s="5" t="str">
        <f t="shared" ca="1" si="1753"/>
        <v>-</v>
      </c>
      <c r="CA259" s="5" t="str">
        <f t="shared" ca="1" si="1753"/>
        <v>-</v>
      </c>
      <c r="CB259" s="9"/>
      <c r="CC259" s="237" t="b">
        <f t="shared" ref="CC259:CE261" ca="1" si="1819">OFFSET(CC259,-1,0)</f>
        <v>1</v>
      </c>
      <c r="CD259" s="237" t="b">
        <f t="shared" ca="1" si="1819"/>
        <v>1</v>
      </c>
      <c r="CE259" s="237" t="b">
        <f t="shared" ca="1" si="1819"/>
        <v>1</v>
      </c>
      <c r="CF259" s="12">
        <f t="shared" ca="1" si="1800"/>
        <v>2234105</v>
      </c>
      <c r="CG259" s="144" t="b">
        <f t="shared" ref="CG259:CG261" ca="1" si="1820">NOT(CE259)</f>
        <v>0</v>
      </c>
      <c r="CH259" s="12" t="s">
        <v>34</v>
      </c>
      <c r="CI259" s="19" t="str">
        <f t="shared" ca="1" si="1755"/>
        <v>-</v>
      </c>
      <c r="CJ259" s="19" t="str">
        <f t="shared" ca="1" si="1755"/>
        <v>-</v>
      </c>
      <c r="CK259" s="19" t="str">
        <f t="shared" ca="1" si="1755"/>
        <v>-</v>
      </c>
      <c r="CL259" s="19">
        <f t="shared" ca="1" si="1755"/>
        <v>1</v>
      </c>
      <c r="CM259" s="19">
        <f t="shared" ca="1" si="1755"/>
        <v>1</v>
      </c>
      <c r="CN259" s="9"/>
      <c r="CO259" s="444">
        <f t="shared" ca="1" si="1756"/>
        <v>652</v>
      </c>
      <c r="CP259" s="444">
        <f t="shared" ca="1" si="1756"/>
        <v>686</v>
      </c>
      <c r="CQ259" s="444">
        <f t="shared" ca="1" si="1756"/>
        <v>721</v>
      </c>
      <c r="CR259" s="152">
        <f t="shared" ca="1" si="1757"/>
        <v>378</v>
      </c>
      <c r="CS259" s="152">
        <f t="shared" ca="1" si="1757"/>
        <v>413</v>
      </c>
      <c r="CT259" s="152">
        <f t="shared" ca="1" si="1757"/>
        <v>448</v>
      </c>
      <c r="CU259" s="19" t="str">
        <f t="shared" ca="1" si="1758"/>
        <v>-</v>
      </c>
      <c r="CV259" s="19" t="str">
        <f t="shared" ca="1" si="1758"/>
        <v>-</v>
      </c>
      <c r="CW259" s="19" t="str">
        <f t="shared" ca="1" si="1758"/>
        <v>-</v>
      </c>
      <c r="CX259" s="19" t="str">
        <f t="shared" ca="1" si="1758"/>
        <v>-</v>
      </c>
      <c r="CY259" s="19" t="str">
        <f t="shared" ca="1" si="1758"/>
        <v>-</v>
      </c>
      <c r="CZ259" s="19" t="b">
        <f t="shared" ca="1" si="1758"/>
        <v>1</v>
      </c>
      <c r="DA259" s="19">
        <f t="shared" ca="1" si="1758"/>
        <v>0</v>
      </c>
      <c r="DB259" s="19">
        <f t="shared" ca="1" si="1758"/>
        <v>0</v>
      </c>
      <c r="DC259" s="19">
        <f t="shared" ca="1" si="1758"/>
        <v>0</v>
      </c>
      <c r="DD259" s="19">
        <f t="shared" ca="1" si="1758"/>
        <v>0</v>
      </c>
      <c r="DE259" s="19">
        <f t="shared" ca="1" si="1758"/>
        <v>0</v>
      </c>
      <c r="DF259" s="19">
        <f t="shared" ca="1" si="1758"/>
        <v>0</v>
      </c>
      <c r="DG259" s="19">
        <f t="shared" ca="1" si="1758"/>
        <v>0</v>
      </c>
      <c r="DH259" s="19">
        <f t="shared" ca="1" si="1758"/>
        <v>0</v>
      </c>
      <c r="DI259" s="19">
        <f t="shared" ca="1" si="1758"/>
        <v>0</v>
      </c>
      <c r="DJ259" s="19">
        <f t="shared" ca="1" si="1758"/>
        <v>0</v>
      </c>
      <c r="DK259" s="19">
        <f t="shared" ref="DK259:ED271" ca="1" si="1821">OFFSET(DK$5,$B259,0)</f>
        <v>0</v>
      </c>
      <c r="DL259" s="19">
        <f t="shared" ca="1" si="1821"/>
        <v>0</v>
      </c>
      <c r="DM259" s="19">
        <f t="shared" ca="1" si="1821"/>
        <v>1</v>
      </c>
      <c r="DN259" s="19">
        <f t="shared" ca="1" si="1821"/>
        <v>1</v>
      </c>
      <c r="DO259" s="19">
        <f t="shared" ca="1" si="1821"/>
        <v>0</v>
      </c>
      <c r="DP259" s="19" t="str">
        <f t="shared" ca="1" si="1821"/>
        <v>-</v>
      </c>
      <c r="DQ259" s="19" t="str">
        <f t="shared" ca="1" si="1821"/>
        <v>-</v>
      </c>
      <c r="DR259" s="19" t="str">
        <f t="shared" ca="1" si="1821"/>
        <v>-</v>
      </c>
      <c r="DS259" s="19" t="str">
        <f t="shared" ca="1" si="1821"/>
        <v>-</v>
      </c>
      <c r="DT259" s="19" t="str">
        <f t="shared" ca="1" si="1821"/>
        <v>-</v>
      </c>
      <c r="DU259" s="19">
        <f t="shared" ca="1" si="1821"/>
        <v>0</v>
      </c>
      <c r="DV259" s="19" t="str">
        <f t="shared" ca="1" si="1821"/>
        <v>-</v>
      </c>
      <c r="DW259" s="19" t="str">
        <f t="shared" ca="1" si="1821"/>
        <v>-</v>
      </c>
      <c r="DX259" s="19" t="str">
        <f t="shared" ca="1" si="1821"/>
        <v>-</v>
      </c>
      <c r="DY259" s="19" t="str">
        <f t="shared" ca="1" si="1821"/>
        <v>-</v>
      </c>
      <c r="DZ259" s="19" t="str">
        <f t="shared" ca="1" si="1821"/>
        <v>-</v>
      </c>
      <c r="EA259" s="19" t="str">
        <f t="shared" ca="1" si="1821"/>
        <v>-</v>
      </c>
      <c r="EB259" s="19" t="str">
        <f t="shared" ca="1" si="1821"/>
        <v>-</v>
      </c>
      <c r="EC259" s="19" t="str">
        <f t="shared" ca="1" si="1821"/>
        <v>-</v>
      </c>
      <c r="ED259" s="19">
        <f t="shared" ca="1" si="1821"/>
        <v>0</v>
      </c>
      <c r="EE259" s="444">
        <f t="shared" ca="1" si="1760"/>
        <v>0</v>
      </c>
      <c r="EF259" s="444">
        <f t="shared" ca="1" si="1760"/>
        <v>0</v>
      </c>
      <c r="EG259" s="124">
        <f t="shared" ca="1" si="1761"/>
        <v>0</v>
      </c>
      <c r="EH259" s="124">
        <f t="shared" ca="1" si="1761"/>
        <v>0</v>
      </c>
      <c r="EI259" s="124">
        <f t="shared" ca="1" si="1761"/>
        <v>0</v>
      </c>
      <c r="EJ259" s="124">
        <f t="shared" ca="1" si="1761"/>
        <v>0</v>
      </c>
      <c r="EK259" s="124">
        <f t="shared" ca="1" si="1761"/>
        <v>0</v>
      </c>
      <c r="EL259" s="124">
        <f t="shared" ca="1" si="1761"/>
        <v>0</v>
      </c>
      <c r="EM259" s="124">
        <f t="shared" ca="1" si="1761"/>
        <v>0</v>
      </c>
      <c r="EN259" s="124">
        <f t="shared" ca="1" si="1761"/>
        <v>0</v>
      </c>
      <c r="EO259" s="124">
        <f t="shared" ca="1" si="1761"/>
        <v>0</v>
      </c>
      <c r="EP259" s="124">
        <f t="shared" ca="1" si="1761"/>
        <v>0</v>
      </c>
      <c r="EQ259" s="124">
        <f t="shared" ca="1" si="1761"/>
        <v>0</v>
      </c>
      <c r="ER259" s="124">
        <f t="shared" ca="1" si="1761"/>
        <v>0</v>
      </c>
      <c r="ES259" s="124">
        <f t="shared" ca="1" si="1761"/>
        <v>0</v>
      </c>
      <c r="ET259" s="124">
        <f t="shared" ca="1" si="1761"/>
        <v>0</v>
      </c>
      <c r="EU259" s="124">
        <f t="shared" ca="1" si="1761"/>
        <v>0</v>
      </c>
      <c r="EV259" s="124">
        <f t="shared" ca="1" si="1761"/>
        <v>0</v>
      </c>
      <c r="EW259" s="124">
        <f t="shared" ca="1" si="1762"/>
        <v>0</v>
      </c>
      <c r="EX259" s="124">
        <f t="shared" ca="1" si="1762"/>
        <v>0</v>
      </c>
      <c r="EY259" s="554">
        <f t="shared" ca="1" si="1763"/>
        <v>0</v>
      </c>
      <c r="EZ259" s="554">
        <f t="shared" ca="1" si="1763"/>
        <v>0</v>
      </c>
      <c r="FA259" s="554">
        <f t="shared" ca="1" si="1763"/>
        <v>0</v>
      </c>
      <c r="FB259" s="125">
        <f t="shared" ca="1" si="1763"/>
        <v>0</v>
      </c>
      <c r="FC259" s="125">
        <f t="shared" ca="1" si="1763"/>
        <v>0</v>
      </c>
      <c r="FD259" s="125">
        <f t="shared" ca="1" si="1763"/>
        <v>0</v>
      </c>
      <c r="FE259" s="125">
        <f t="shared" ca="1" si="1763"/>
        <v>0</v>
      </c>
      <c r="FF259" s="125">
        <f t="shared" ca="1" si="1763"/>
        <v>0</v>
      </c>
      <c r="FG259" s="125">
        <f t="shared" ca="1" si="1763"/>
        <v>0</v>
      </c>
      <c r="FH259" s="125">
        <f t="shared" ca="1" si="1763"/>
        <v>0</v>
      </c>
      <c r="FI259" s="125">
        <f t="shared" ca="1" si="1763"/>
        <v>0</v>
      </c>
      <c r="FJ259" s="125">
        <f t="shared" ca="1" si="1763"/>
        <v>0</v>
      </c>
      <c r="FK259" s="125">
        <f t="shared" ca="1" si="1763"/>
        <v>0</v>
      </c>
      <c r="FL259" s="125">
        <f t="shared" ca="1" si="1763"/>
        <v>0</v>
      </c>
      <c r="FM259" s="125">
        <f t="shared" ca="1" si="1763"/>
        <v>0</v>
      </c>
      <c r="FN259" s="125">
        <f t="shared" ca="1" si="1763"/>
        <v>0</v>
      </c>
      <c r="FO259" s="124">
        <f t="shared" ca="1" si="1764"/>
        <v>0</v>
      </c>
      <c r="FP259" s="124">
        <f t="shared" ca="1" si="1764"/>
        <v>0</v>
      </c>
      <c r="FQ259" s="124">
        <f t="shared" ca="1" si="1764"/>
        <v>0</v>
      </c>
      <c r="FR259" s="124">
        <f t="shared" ca="1" si="1764"/>
        <v>0</v>
      </c>
      <c r="FS259" s="124">
        <f t="shared" ca="1" si="1764"/>
        <v>0</v>
      </c>
      <c r="FT259" s="124">
        <f t="shared" ca="1" si="1764"/>
        <v>0</v>
      </c>
      <c r="FU259" s="124">
        <f t="shared" ca="1" si="1764"/>
        <v>0</v>
      </c>
      <c r="FV259" s="124">
        <f t="shared" ca="1" si="1764"/>
        <v>0</v>
      </c>
      <c r="FW259" s="124">
        <f t="shared" ca="1" si="1764"/>
        <v>0</v>
      </c>
      <c r="FX259" s="124">
        <f t="shared" ca="1" si="1764"/>
        <v>0</v>
      </c>
      <c r="FY259" s="124">
        <f t="shared" ca="1" si="1764"/>
        <v>0</v>
      </c>
      <c r="FZ259" s="124">
        <f t="shared" ca="1" si="1764"/>
        <v>0</v>
      </c>
      <c r="GA259" s="124">
        <f t="shared" ca="1" si="1764"/>
        <v>0</v>
      </c>
      <c r="GB259" s="124">
        <f t="shared" ca="1" si="1764"/>
        <v>0</v>
      </c>
      <c r="GC259" s="124">
        <f t="shared" ca="1" si="1764"/>
        <v>0</v>
      </c>
      <c r="GD259" s="124">
        <f t="shared" ca="1" si="1764"/>
        <v>0</v>
      </c>
      <c r="GE259" s="124">
        <f t="shared" ca="1" si="1765"/>
        <v>0</v>
      </c>
      <c r="GF259" s="124">
        <f t="shared" ca="1" si="1765"/>
        <v>0</v>
      </c>
      <c r="GG259" s="554">
        <f t="shared" ca="1" si="1766"/>
        <v>0</v>
      </c>
      <c r="GH259" s="554">
        <f t="shared" ca="1" si="1766"/>
        <v>0</v>
      </c>
      <c r="GI259" s="554">
        <f t="shared" ca="1" si="1766"/>
        <v>0</v>
      </c>
      <c r="GJ259" s="125">
        <f t="shared" ca="1" si="1767"/>
        <v>0</v>
      </c>
      <c r="GK259" s="125">
        <f t="shared" ca="1" si="1767"/>
        <v>0</v>
      </c>
      <c r="GL259" s="125">
        <f t="shared" ca="1" si="1767"/>
        <v>0</v>
      </c>
      <c r="GM259" s="125">
        <f t="shared" ca="1" si="1767"/>
        <v>0</v>
      </c>
      <c r="GN259" s="125">
        <f t="shared" ca="1" si="1767"/>
        <v>0</v>
      </c>
      <c r="GO259" s="125">
        <f t="shared" ca="1" si="1767"/>
        <v>0</v>
      </c>
      <c r="GP259" s="125">
        <f t="shared" ca="1" si="1767"/>
        <v>0</v>
      </c>
      <c r="GQ259" s="125">
        <f t="shared" ca="1" si="1767"/>
        <v>0</v>
      </c>
      <c r="GR259" s="125">
        <f t="shared" ca="1" si="1767"/>
        <v>0</v>
      </c>
      <c r="GS259" s="125">
        <f t="shared" ca="1" si="1767"/>
        <v>0</v>
      </c>
      <c r="GT259" s="125">
        <f t="shared" ca="1" si="1767"/>
        <v>0</v>
      </c>
      <c r="GU259" s="125">
        <f t="shared" ca="1" si="1767"/>
        <v>0</v>
      </c>
      <c r="GV259" s="125">
        <f t="shared" ca="1" si="1767"/>
        <v>0</v>
      </c>
      <c r="GW259" s="124">
        <f t="shared" ca="1" si="1768"/>
        <v>0</v>
      </c>
      <c r="GX259" s="124">
        <f t="shared" ca="1" si="1768"/>
        <v>0</v>
      </c>
      <c r="GY259" s="124">
        <f t="shared" ca="1" si="1768"/>
        <v>0</v>
      </c>
      <c r="GZ259" s="124">
        <f t="shared" ca="1" si="1768"/>
        <v>0</v>
      </c>
      <c r="HA259" s="124">
        <f t="shared" ca="1" si="1768"/>
        <v>0</v>
      </c>
      <c r="HB259" s="124">
        <f t="shared" ca="1" si="1768"/>
        <v>0</v>
      </c>
      <c r="HC259" s="124">
        <f t="shared" ca="1" si="1768"/>
        <v>0</v>
      </c>
      <c r="HD259" s="124">
        <f t="shared" ca="1" si="1768"/>
        <v>0</v>
      </c>
      <c r="HE259" s="124">
        <f t="shared" ca="1" si="1768"/>
        <v>0</v>
      </c>
      <c r="HF259" s="124">
        <f t="shared" ca="1" si="1768"/>
        <v>0</v>
      </c>
      <c r="HG259" s="124">
        <f t="shared" ca="1" si="1768"/>
        <v>0</v>
      </c>
      <c r="HH259" s="124">
        <f t="shared" ca="1" si="1768"/>
        <v>0</v>
      </c>
      <c r="HI259" s="124">
        <f t="shared" ca="1" si="1768"/>
        <v>0</v>
      </c>
      <c r="HJ259" s="124">
        <f t="shared" ca="1" si="1768"/>
        <v>0</v>
      </c>
      <c r="HK259" s="124">
        <f t="shared" ca="1" si="1768"/>
        <v>0</v>
      </c>
      <c r="HL259" s="124">
        <f t="shared" ca="1" si="1768"/>
        <v>0</v>
      </c>
      <c r="HM259" s="124">
        <f t="shared" ca="1" si="1769"/>
        <v>0</v>
      </c>
      <c r="HN259" s="124">
        <f t="shared" ca="1" si="1769"/>
        <v>0</v>
      </c>
      <c r="HO259" s="554">
        <f t="shared" ca="1" si="1770"/>
        <v>0</v>
      </c>
      <c r="HP259" s="554">
        <f t="shared" ca="1" si="1770"/>
        <v>0</v>
      </c>
      <c r="HQ259" s="554">
        <f t="shared" ca="1" si="1770"/>
        <v>0</v>
      </c>
      <c r="HR259" s="125">
        <f t="shared" ca="1" si="1771"/>
        <v>0</v>
      </c>
      <c r="HS259" s="125">
        <f t="shared" ca="1" si="1771"/>
        <v>0</v>
      </c>
      <c r="HT259" s="125">
        <f t="shared" ca="1" si="1771"/>
        <v>0</v>
      </c>
      <c r="HU259" s="125">
        <f t="shared" ca="1" si="1771"/>
        <v>0</v>
      </c>
      <c r="HV259" s="125">
        <f t="shared" ca="1" si="1771"/>
        <v>0</v>
      </c>
      <c r="HW259" s="125">
        <f t="shared" ca="1" si="1771"/>
        <v>0</v>
      </c>
      <c r="HX259" s="125">
        <f t="shared" ca="1" si="1771"/>
        <v>0</v>
      </c>
      <c r="HY259" s="125">
        <f t="shared" ca="1" si="1771"/>
        <v>0</v>
      </c>
      <c r="HZ259" s="125">
        <f t="shared" ca="1" si="1771"/>
        <v>0</v>
      </c>
      <c r="IA259" s="125">
        <f t="shared" ca="1" si="1771"/>
        <v>0</v>
      </c>
      <c r="IB259" s="125">
        <f t="shared" ca="1" si="1771"/>
        <v>0</v>
      </c>
      <c r="IC259" s="125">
        <f t="shared" ca="1" si="1771"/>
        <v>0</v>
      </c>
      <c r="ID259" s="125">
        <f t="shared" ca="1" si="1771"/>
        <v>0</v>
      </c>
      <c r="IE259" s="5">
        <f t="shared" ca="1" si="1772"/>
        <v>67</v>
      </c>
      <c r="IF259" s="9"/>
      <c r="IG259" s="5">
        <f t="shared" ca="1" si="1773"/>
        <v>1</v>
      </c>
      <c r="IH259" s="5" t="b">
        <f t="shared" ca="1" si="1773"/>
        <v>0</v>
      </c>
      <c r="II259" s="19">
        <f t="shared" ca="1" si="1774"/>
        <v>0</v>
      </c>
      <c r="IJ259" s="5">
        <f t="shared" ca="1" si="1773"/>
        <v>55</v>
      </c>
      <c r="IK259" s="5" cm="1">
        <f t="array" ref="IK259">INDEX(i.pi_yatf,$X259+1,IK$7)</f>
        <v>1</v>
      </c>
      <c r="IL259" s="19">
        <f t="shared" ca="1" si="1815"/>
        <v>0</v>
      </c>
      <c r="IM259" s="19">
        <f t="shared" ca="1" si="1815"/>
        <v>0</v>
      </c>
      <c r="IN259" s="19">
        <f t="shared" ca="1" si="1815"/>
        <v>0</v>
      </c>
      <c r="IO259" s="19">
        <f t="shared" ca="1" si="1815"/>
        <v>0</v>
      </c>
      <c r="IP259" s="19">
        <f t="shared" ca="1" si="1815"/>
        <v>0</v>
      </c>
      <c r="IQ259" s="19">
        <f t="shared" ca="1" si="1815"/>
        <v>0</v>
      </c>
      <c r="IR259" s="19">
        <f t="shared" ca="1" si="1815"/>
        <v>0</v>
      </c>
      <c r="IS259" s="19">
        <f t="shared" ca="1" si="1815"/>
        <v>0</v>
      </c>
      <c r="IT259" s="19">
        <f t="shared" ca="1" si="1815"/>
        <v>0</v>
      </c>
      <c r="IU259" s="19">
        <f t="shared" ca="1" si="1815"/>
        <v>0</v>
      </c>
      <c r="IV259" s="19">
        <f t="shared" ca="1" si="1815"/>
        <v>0</v>
      </c>
      <c r="IW259" s="19">
        <f t="shared" ca="1" si="1815"/>
        <v>0</v>
      </c>
      <c r="IX259" s="19">
        <f t="shared" ca="1" si="1815"/>
        <v>0</v>
      </c>
      <c r="IY259" s="19">
        <f t="shared" ca="1" si="1815"/>
        <v>0</v>
      </c>
      <c r="IZ259" s="19">
        <f t="shared" ca="1" si="1815"/>
        <v>0</v>
      </c>
      <c r="JA259" s="19">
        <f t="shared" ca="1" si="1815"/>
        <v>0</v>
      </c>
      <c r="JB259" s="19">
        <f t="shared" ca="1" si="1815"/>
        <v>0</v>
      </c>
      <c r="JC259" s="19">
        <f t="shared" ca="1" si="1815"/>
        <v>0</v>
      </c>
      <c r="JD259" s="19">
        <f t="shared" ca="1" si="1815"/>
        <v>0</v>
      </c>
      <c r="JE259" s="19">
        <f t="shared" ca="1" si="1815"/>
        <v>0</v>
      </c>
      <c r="JF259" s="19">
        <f t="shared" ca="1" si="1815"/>
        <v>0</v>
      </c>
      <c r="JG259" s="19">
        <f t="shared" ca="1" si="1815"/>
        <v>1</v>
      </c>
      <c r="JH259" s="19">
        <f t="shared" ca="1" si="1815"/>
        <v>0</v>
      </c>
      <c r="JI259" s="19">
        <f t="shared" ca="1" si="1815"/>
        <v>1</v>
      </c>
      <c r="JJ259" s="9"/>
      <c r="JK259" s="5" t="b">
        <f t="shared" ca="1" si="1776"/>
        <v>0</v>
      </c>
      <c r="JL259" s="477" t="b">
        <v>0</v>
      </c>
      <c r="JM259" s="477">
        <v>12</v>
      </c>
      <c r="JN259" s="5" t="b">
        <f t="shared" ca="1" si="1777"/>
        <v>0</v>
      </c>
      <c r="JO259" s="5" t="b">
        <f t="shared" ca="1" si="1777"/>
        <v>0</v>
      </c>
      <c r="JP259" s="5" t="b">
        <f t="shared" ca="1" si="1777"/>
        <v>1</v>
      </c>
      <c r="JQ259" s="144">
        <f t="shared" ca="1" si="1778"/>
        <v>1</v>
      </c>
      <c r="JR259" s="144">
        <f t="shared" ca="1" si="1778"/>
        <v>1</v>
      </c>
      <c r="JS259" s="5" t="b">
        <f t="shared" ca="1" si="1779"/>
        <v>0</v>
      </c>
      <c r="JT259" s="5" t="b">
        <f t="shared" ca="1" si="1779"/>
        <v>1</v>
      </c>
      <c r="JU259" s="5" t="b">
        <f t="shared" ca="1" si="1779"/>
        <v>1</v>
      </c>
      <c r="JV259" s="5" t="b">
        <f t="shared" ca="1" si="1779"/>
        <v>0</v>
      </c>
      <c r="JW259" s="5">
        <f t="shared" ca="1" si="1780"/>
        <v>1</v>
      </c>
      <c r="JX259" s="5">
        <f t="shared" ca="1" si="1780"/>
        <v>0</v>
      </c>
      <c r="JY259" s="5" t="b">
        <f t="shared" ca="1" si="1781"/>
        <v>0</v>
      </c>
      <c r="JZ259" s="5" t="str" cm="1">
        <f t="array" aca="1" ref="JZ259" ca="1">IF(OR(KA259:KH259&lt;&gt;"-"),TRUE,"-")</f>
        <v>-</v>
      </c>
      <c r="KA259" s="19" t="str">
        <f t="shared" ca="1" si="1782"/>
        <v>-</v>
      </c>
      <c r="KB259" s="19" t="str">
        <f t="shared" ca="1" si="1782"/>
        <v>-</v>
      </c>
      <c r="KC259" s="19" t="str">
        <f t="shared" ca="1" si="1782"/>
        <v>-</v>
      </c>
      <c r="KD259" s="19" t="str">
        <f t="shared" ca="1" si="1782"/>
        <v>-</v>
      </c>
      <c r="KE259" s="19" t="str">
        <f t="shared" ca="1" si="1782"/>
        <v>-</v>
      </c>
      <c r="KF259" s="19" t="str">
        <f t="shared" ca="1" si="1782"/>
        <v>-</v>
      </c>
      <c r="KG259" s="19" t="str">
        <f t="shared" ca="1" si="1782"/>
        <v>-</v>
      </c>
      <c r="KH259" s="19" t="str">
        <f t="shared" ca="1" si="1782"/>
        <v>-</v>
      </c>
      <c r="KI259" s="5" t="b">
        <f t="array" aca="1" ref="KI259" ca="1">IF(OR(KJ259:KP259&lt;&gt;"-"),TRUE,"-")</f>
        <v>1</v>
      </c>
      <c r="KJ259" s="19">
        <f t="shared" ca="1" si="1783"/>
        <v>0</v>
      </c>
      <c r="KK259" s="19" t="str">
        <f t="shared" ca="1" si="1783"/>
        <v>-</v>
      </c>
      <c r="KL259" s="19">
        <f t="shared" ca="1" si="1783"/>
        <v>999999</v>
      </c>
      <c r="KM259" s="19">
        <f t="shared" ca="1" si="1783"/>
        <v>999999</v>
      </c>
      <c r="KN259" s="19">
        <f t="shared" ca="1" si="1783"/>
        <v>999999</v>
      </c>
      <c r="KO259" s="19">
        <f t="shared" ca="1" si="1783"/>
        <v>999999</v>
      </c>
      <c r="KP259" s="19">
        <f t="shared" ca="1" si="1783"/>
        <v>999999</v>
      </c>
      <c r="KQ259" s="19" t="str">
        <f t="shared" ca="1" si="1783"/>
        <v>-</v>
      </c>
      <c r="KR259" s="19" t="str">
        <f t="shared" ca="1" si="1783"/>
        <v>-</v>
      </c>
      <c r="KS259" s="19" t="str">
        <f t="shared" ca="1" si="1783"/>
        <v>-</v>
      </c>
      <c r="KT259" s="19" t="b">
        <f t="shared" ca="1" si="1784"/>
        <v>1</v>
      </c>
      <c r="KU259" s="19">
        <f t="shared" ca="1" si="1784"/>
        <v>0</v>
      </c>
      <c r="KV259" s="5" t="str">
        <f t="shared" ca="1" si="1785"/>
        <v>-</v>
      </c>
      <c r="KW259" s="5" t="str">
        <f t="shared" ca="1" si="1785"/>
        <v>-</v>
      </c>
      <c r="KX259" s="5" t="str">
        <f t="shared" ca="1" si="1785"/>
        <v>-</v>
      </c>
      <c r="KY259" s="5" t="str">
        <f t="shared" ca="1" si="1785"/>
        <v>-</v>
      </c>
      <c r="KZ259" s="19" t="str">
        <f t="shared" ca="1" si="1786"/>
        <v>-</v>
      </c>
      <c r="LA259" s="19" t="str">
        <f t="shared" ca="1" si="1786"/>
        <v>-</v>
      </c>
      <c r="LB259" s="19" t="str">
        <f t="shared" ca="1" si="1786"/>
        <v>-</v>
      </c>
      <c r="LC259" s="19" t="str">
        <f t="shared" ca="1" si="1786"/>
        <v>-</v>
      </c>
      <c r="LD259" s="19" t="str">
        <f t="shared" ca="1" si="1786"/>
        <v>-</v>
      </c>
      <c r="LE259" s="19" t="str">
        <f t="shared" ca="1" si="1786"/>
        <v>-</v>
      </c>
      <c r="LF259" s="19" t="str">
        <f t="shared" ca="1" si="1786"/>
        <v>-</v>
      </c>
      <c r="LG259" s="5" t="str">
        <f t="shared" ca="1" si="1787"/>
        <v>-</v>
      </c>
      <c r="LH259" s="5">
        <f t="shared" ca="1" si="1787"/>
        <v>500</v>
      </c>
      <c r="LI259" s="5">
        <f t="shared" ca="1" si="1787"/>
        <v>500</v>
      </c>
      <c r="LJ259" s="5" t="str">
        <f t="shared" ca="1" si="1787"/>
        <v>-</v>
      </c>
      <c r="LK259" s="5" t="str" cm="1">
        <f t="array" aca="1" ref="LK259" ca="1">INDEX(i.meatgrid,$Q259,LK$7)</f>
        <v>-</v>
      </c>
      <c r="LL259" s="5" t="str">
        <f t="shared" ca="1" si="1787"/>
        <v>-</v>
      </c>
      <c r="LM259" s="5">
        <f t="shared" ca="1" si="1788"/>
        <v>1</v>
      </c>
      <c r="LN259" s="9"/>
      <c r="LO259" s="19">
        <f t="shared" ca="1" si="1786"/>
        <v>70</v>
      </c>
      <c r="LP259" s="19">
        <f t="shared" ca="1" si="1789"/>
        <v>50</v>
      </c>
      <c r="LQ259" s="19">
        <f t="shared" ca="1" si="1789"/>
        <v>80</v>
      </c>
      <c r="LR259" s="19">
        <f t="shared" ca="1" si="1789"/>
        <v>50</v>
      </c>
      <c r="LS259" s="5" t="b" cm="1">
        <f t="array" aca="1" ref="LS259" ca="1">INDEX(i.meatgrid,$Q259,LS$7)</f>
        <v>0</v>
      </c>
      <c r="LT259" s="5" t="b" cm="1">
        <f t="array" aca="1" ref="LT259" ca="1">INDEX(i.meatgrid,$Q259,LT$7)</f>
        <v>0</v>
      </c>
      <c r="LU259" s="5" cm="1">
        <f t="array" aca="1" ref="LU259" ca="1">INDEX(i.meatgrid,$Q259,LU$7)</f>
        <v>40</v>
      </c>
      <c r="LV259" s="5" t="str" cm="1">
        <f t="array" aca="1" ref="LV259" ca="1">INDEX(i.meatgrid,$Q259,LV$7)</f>
        <v>-</v>
      </c>
      <c r="LW259" s="5">
        <f t="shared" si="1790"/>
        <v>1</v>
      </c>
      <c r="LX259" s="5">
        <f t="shared" si="1791"/>
        <v>1</v>
      </c>
      <c r="LY259" s="5" cm="1">
        <f t="array" aca="1" ref="LY259" ca="1">INDEX(i.meatgrid,$Q259,LY$7)</f>
        <v>1</v>
      </c>
      <c r="LZ259" s="5" cm="1">
        <f t="array" aca="1" ref="LZ259" ca="1">INDEX(i.meatgrid,$Q259,LZ$7)</f>
        <v>0</v>
      </c>
      <c r="MA259" s="5" cm="1">
        <f t="array" aca="1" ref="MA259" ca="1">INDEX(i.meatgrid,$Q259,MA$7)</f>
        <v>0</v>
      </c>
      <c r="MB259" s="5" cm="1">
        <f t="array" aca="1" ref="MB259" ca="1">INDEX(i.meatgrid,$Q259,MB$7)</f>
        <v>0</v>
      </c>
      <c r="MC259" s="5" cm="1">
        <f t="array" aca="1" ref="MC259" ca="1">INDEX(i.meatgrid,$Q259,MC$7)</f>
        <v>0</v>
      </c>
      <c r="MD259" s="5" cm="1">
        <f t="array" aca="1" ref="MD259" ca="1">INDEX(i.meatgrid,$Q259,MD$7)</f>
        <v>1</v>
      </c>
      <c r="ME259" s="5" cm="1">
        <f t="array" aca="1" ref="ME259" ca="1">INDEX(i.meatgrid,$Q259,ME$7)</f>
        <v>1</v>
      </c>
      <c r="MF259" s="5" cm="1">
        <f t="array" aca="1" ref="MF259" ca="1">INDEX(i.meatgrid,$Q259,MF$7)</f>
        <v>1</v>
      </c>
      <c r="MG259" s="5">
        <f t="shared" si="1792"/>
        <v>1</v>
      </c>
      <c r="MH259" s="9"/>
      <c r="MI259" s="19" t="b">
        <f t="shared" ca="1" si="1793"/>
        <v>0</v>
      </c>
      <c r="MJ259" s="19" t="b">
        <f t="shared" ca="1" si="1793"/>
        <v>0</v>
      </c>
      <c r="MK259" s="19">
        <f t="shared" ca="1" si="1793"/>
        <v>1</v>
      </c>
      <c r="ML259" s="19">
        <f t="shared" ca="1" si="1793"/>
        <v>0.75</v>
      </c>
      <c r="MM259" s="19">
        <f t="shared" ca="1" si="1793"/>
        <v>0.75</v>
      </c>
      <c r="MN259" s="19">
        <f t="shared" ca="1" si="1793"/>
        <v>0.8</v>
      </c>
      <c r="MO259" s="19">
        <f t="shared" ca="1" si="1793"/>
        <v>0.82499999999999996</v>
      </c>
      <c r="MP259" s="19">
        <f t="shared" ca="1" si="1793"/>
        <v>0.875</v>
      </c>
      <c r="MQ259" s="19">
        <f t="shared" ca="1" si="1793"/>
        <v>0.9</v>
      </c>
      <c r="MR259" s="19">
        <f t="shared" ca="1" si="1793"/>
        <v>1</v>
      </c>
      <c r="MS259" s="19">
        <f t="shared" ca="1" si="1793"/>
        <v>0.875</v>
      </c>
      <c r="MT259" s="19" t="b">
        <f t="shared" ca="1" si="1793"/>
        <v>1</v>
      </c>
      <c r="MU259" s="19">
        <f t="shared" ca="1" si="1793"/>
        <v>74.989999999999995</v>
      </c>
      <c r="MV259" s="19" t="str">
        <f t="shared" ca="1" si="1793"/>
        <v>-</v>
      </c>
      <c r="MW259" s="19" t="str">
        <f t="shared" ca="1" si="1793"/>
        <v>-</v>
      </c>
      <c r="MX259" s="19" t="str">
        <f t="shared" ca="1" si="1793"/>
        <v>-</v>
      </c>
      <c r="MY259" s="19" t="str">
        <f t="shared" ca="1" si="1809"/>
        <v>-</v>
      </c>
      <c r="MZ259" s="19" t="str">
        <f t="shared" ca="1" si="1809"/>
        <v>-</v>
      </c>
      <c r="NA259" s="19" t="str">
        <f t="shared" ca="1" si="1809"/>
        <v>-</v>
      </c>
      <c r="NB259" s="19" t="str">
        <f t="shared" ca="1" si="1809"/>
        <v>-</v>
      </c>
      <c r="NC259" s="19">
        <f t="shared" ca="1" si="1809"/>
        <v>36.99</v>
      </c>
      <c r="ND259" s="19">
        <f t="shared" ca="1" si="1809"/>
        <v>36.99</v>
      </c>
      <c r="NE259" s="19" t="str">
        <f t="shared" ca="1" si="1809"/>
        <v>-</v>
      </c>
      <c r="NF259" s="19" t="str">
        <f t="shared" ca="1" si="1809"/>
        <v>-</v>
      </c>
      <c r="NG259" s="19" t="str">
        <f t="shared" ca="1" si="1809"/>
        <v>-</v>
      </c>
      <c r="NH259" s="19" t="str">
        <f t="shared" ca="1" si="1809"/>
        <v>-</v>
      </c>
      <c r="NI259" s="19" t="str">
        <f t="shared" ca="1" si="1809"/>
        <v>-</v>
      </c>
      <c r="NJ259" s="19">
        <f t="shared" ca="1" si="1809"/>
        <v>49.99</v>
      </c>
      <c r="NK259" s="19">
        <f t="shared" ca="1" si="1809"/>
        <v>49.99</v>
      </c>
      <c r="NL259" s="19">
        <f t="shared" ca="1" si="1809"/>
        <v>49.99</v>
      </c>
      <c r="NM259" s="19">
        <f t="shared" ca="1" si="1809"/>
        <v>49.99</v>
      </c>
      <c r="NN259" s="19">
        <f t="shared" ca="1" si="1809"/>
        <v>49.99</v>
      </c>
      <c r="NO259" s="19">
        <f t="shared" ca="1" si="1806"/>
        <v>49.99</v>
      </c>
      <c r="NP259" s="19">
        <f t="shared" ca="1" si="1806"/>
        <v>49.99</v>
      </c>
      <c r="NQ259" s="19">
        <f t="shared" ca="1" si="1806"/>
        <v>49.99</v>
      </c>
      <c r="NR259" s="19">
        <f t="shared" ca="1" si="1807"/>
        <v>412.99</v>
      </c>
      <c r="NS259" s="19">
        <f t="shared" ca="1" si="1807"/>
        <v>412.99</v>
      </c>
      <c r="NT259" s="19" t="str">
        <f t="shared" ca="1" si="1807"/>
        <v>-</v>
      </c>
      <c r="NU259" s="19" t="str">
        <f t="shared" ca="1" si="1807"/>
        <v>-</v>
      </c>
      <c r="NV259" s="19" t="str">
        <f t="shared" ca="1" si="1807"/>
        <v>-</v>
      </c>
      <c r="NW259" s="19" t="str">
        <f t="shared" ca="1" si="1807"/>
        <v>-</v>
      </c>
      <c r="NX259" s="19" t="str">
        <f t="shared" ca="1" si="1807"/>
        <v>-</v>
      </c>
      <c r="NY259" s="19">
        <f t="shared" ca="1" si="1807"/>
        <v>6.8900000000000006</v>
      </c>
      <c r="NZ259" s="19">
        <f t="shared" ca="1" si="1807"/>
        <v>6.8900000000000006</v>
      </c>
      <c r="OA259" s="19">
        <f t="shared" ca="1" si="1807"/>
        <v>6.8900000000000006</v>
      </c>
      <c r="OB259" s="19">
        <f t="shared" ca="1" si="1807"/>
        <v>6.8900000000000006</v>
      </c>
      <c r="OC259" s="19">
        <f t="shared" ca="1" si="1807"/>
        <v>6.8900000000000006</v>
      </c>
      <c r="OD259" s="19">
        <f t="shared" ca="1" si="1807"/>
        <v>6.8900000000000006</v>
      </c>
      <c r="OE259" s="19">
        <f t="shared" ca="1" si="1807"/>
        <v>6.8900000000000006</v>
      </c>
      <c r="OF259" s="19">
        <f t="shared" ca="1" si="1807"/>
        <v>6.8900000000000006</v>
      </c>
      <c r="OG259" s="19">
        <f t="shared" ca="1" si="1807"/>
        <v>346.99</v>
      </c>
      <c r="OH259" s="19">
        <f t="shared" ca="1" si="1808"/>
        <v>346.99</v>
      </c>
      <c r="OI259" s="19" t="str">
        <f t="shared" ca="1" si="1808"/>
        <v>-</v>
      </c>
      <c r="OJ259" s="19" t="str">
        <f t="shared" ca="1" si="1808"/>
        <v>-</v>
      </c>
      <c r="OK259" s="19" t="str">
        <f t="shared" ca="1" si="1808"/>
        <v>-</v>
      </c>
      <c r="OL259" s="19" t="str">
        <f t="shared" ca="1" si="1808"/>
        <v>-</v>
      </c>
      <c r="OM259" s="19" t="str">
        <f t="shared" ca="1" si="1808"/>
        <v>-</v>
      </c>
      <c r="ON259" s="19">
        <f t="shared" ca="1" si="1808"/>
        <v>0</v>
      </c>
      <c r="OO259" s="24">
        <v>0</v>
      </c>
    </row>
    <row r="260" spans="1:405" outlineLevel="1">
      <c r="A260" s="21">
        <f t="shared" si="158"/>
        <v>255</v>
      </c>
      <c r="B260" s="21">
        <f t="shared" si="1817"/>
        <v>19</v>
      </c>
      <c r="C260">
        <v>112</v>
      </c>
      <c r="D260" s="144" t="str">
        <f t="shared" ca="1" si="1739"/>
        <v>GSM</v>
      </c>
      <c r="E260" t="b">
        <v>0</v>
      </c>
      <c r="F260" t="b">
        <v>0</v>
      </c>
      <c r="G260" t="b">
        <f t="shared" si="1802"/>
        <v>0</v>
      </c>
      <c r="H260" s="237">
        <f t="shared" ca="1" si="1818"/>
        <v>2</v>
      </c>
      <c r="I260" s="237">
        <f t="shared" ca="1" si="1818"/>
        <v>1</v>
      </c>
      <c r="J260" s="237" t="str">
        <f t="shared" ca="1" si="1818"/>
        <v/>
      </c>
      <c r="K260" s="237">
        <f t="shared" ca="1" si="1818"/>
        <v>2</v>
      </c>
      <c r="L260" s="237">
        <f t="shared" ca="1" si="1818"/>
        <v>2</v>
      </c>
      <c r="M260" s="237">
        <f t="shared" ca="1" si="1818"/>
        <v>2</v>
      </c>
      <c r="N260" s="237">
        <f t="shared" ca="1" si="1818"/>
        <v>3</v>
      </c>
      <c r="O260" s="237">
        <f t="shared" ca="1" si="1818"/>
        <v>1</v>
      </c>
      <c r="P260" s="237">
        <f t="shared" ca="1" si="1818"/>
        <v>1</v>
      </c>
      <c r="Q260" s="237">
        <f t="shared" ca="1" si="1818"/>
        <v>4</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740"/>
        <v>2</v>
      </c>
      <c r="AH260" s="5">
        <f t="shared" ca="1" si="1740"/>
        <v>0</v>
      </c>
      <c r="AI260" s="5">
        <f t="shared" ca="1" si="1741"/>
        <v>1</v>
      </c>
      <c r="AJ260" s="218"/>
      <c r="AK260" s="218"/>
      <c r="AL260" s="366" t="str">
        <f ca="1">TEXT(LEFT(OFFSET(AL260,-1,0),5)+1,"00000")&amp;MID(OFFSET(AL260,-1,0),6,FIND(" ",OFFSET(AL260,-1,0),7)-5)
&amp; $D260           &amp; " Day"&amp;INDEX(i.DOY,$N260,1)              &amp; IF($IG260=0," FWM","")&amp;IF($IG260=1," MWM","")&amp;IF($IG260=5," Mat","")&amp;IF($IH260=TRUE,"&amp;BBT","    ")
&amp;INDEX(DataMaster!$B$98:$B$104,$Q260,0)    &amp;IF(JL260," SR"&amp;JM260,"")&amp; " WP"&amp;TEXT($LW260*100,"000p")           &amp; " MP"&amp;TEXT($LX260*100,"000p")           &amp; " GP"&amp;TEXT($MG260*100,"000p")
&amp; " (F"&amp;3+COUNTIF($CV260:$CY260,TRUE)&amp;3&amp;"N"&amp;$DM260&amp;$DN260&amp;")"</f>
        <v>00015 DSP_grid_lw GSM Day204 MWM    Prime SR12 WP100p MP075p GP100p (F33N11)</v>
      </c>
      <c r="AM260" s="9" t="str">
        <f ca="1">IF(COUNTIF(AL$5:AL260,AL260)=1,"-","Dup")</f>
        <v>-</v>
      </c>
      <c r="AN260" s="9"/>
      <c r="AO260" s="12" t="b">
        <v>1</v>
      </c>
      <c r="AP260" s="12" t="b">
        <v>1</v>
      </c>
      <c r="AQ260" s="12" t="b">
        <v>1</v>
      </c>
      <c r="AR260" s="12" t="b">
        <v>1</v>
      </c>
      <c r="AS260" s="12" t="b">
        <v>1</v>
      </c>
      <c r="AT260" s="12" t="b">
        <v>1</v>
      </c>
      <c r="AU260" s="12" t="b">
        <v>1</v>
      </c>
      <c r="AV260" s="12" t="b">
        <v>1</v>
      </c>
      <c r="AW260" s="9"/>
      <c r="AX260" s="5" t="b">
        <f t="shared" ca="1" si="1742"/>
        <v>0</v>
      </c>
      <c r="AY260" s="5" t="str">
        <f t="shared" ca="1" si="1742"/>
        <v>-</v>
      </c>
      <c r="AZ260" s="5" t="b">
        <f t="shared" ca="1" si="1742"/>
        <v>0</v>
      </c>
      <c r="BA260" s="5" t="b">
        <f t="shared" ca="1" si="1742"/>
        <v>1</v>
      </c>
      <c r="BB260" s="5" t="b">
        <f t="shared" ca="1" si="1742"/>
        <v>1</v>
      </c>
      <c r="BC260" s="144">
        <f t="shared" ca="1" si="1742"/>
        <v>0</v>
      </c>
      <c r="BD260" s="19" t="b">
        <f t="shared" ca="1" si="1743"/>
        <v>1</v>
      </c>
      <c r="BE260" s="9"/>
      <c r="BF260" s="5" t="str">
        <f t="shared" ca="1" si="1744"/>
        <v>-</v>
      </c>
      <c r="BG260" s="19" t="str">
        <f t="shared" ca="1" si="1745"/>
        <v>-</v>
      </c>
      <c r="BH260" s="19" t="str">
        <f t="shared" ca="1" si="1745"/>
        <v>-</v>
      </c>
      <c r="BI260" s="19" t="str">
        <f t="shared" ca="1" si="1745"/>
        <v>-</v>
      </c>
      <c r="BJ260" s="5" t="str">
        <f t="shared" ca="1" si="1746"/>
        <v>-</v>
      </c>
      <c r="BK260" s="19" t="str">
        <f t="shared" ca="1" si="1747"/>
        <v>-</v>
      </c>
      <c r="BL260" s="5" t="str">
        <f t="shared" ca="1" si="1748"/>
        <v>-</v>
      </c>
      <c r="BM260" s="19" t="str">
        <f t="shared" ca="1" si="1749"/>
        <v>-</v>
      </c>
      <c r="BN260" s="19" t="str">
        <f t="shared" ca="1" si="1749"/>
        <v>-</v>
      </c>
      <c r="BO260" s="19" t="str">
        <f t="shared" ca="1" si="1749"/>
        <v>-</v>
      </c>
      <c r="BP260" s="5" t="str">
        <f t="shared" ca="1" si="1750"/>
        <v>-</v>
      </c>
      <c r="BQ260" s="9"/>
      <c r="BR260" s="5" t="b">
        <f t="shared" ca="1" si="1751"/>
        <v>0</v>
      </c>
      <c r="BS260" s="5" t="str">
        <f t="shared" ca="1" si="1752"/>
        <v>-</v>
      </c>
      <c r="BT260" s="5" t="str">
        <f t="shared" ca="1" si="1753"/>
        <v>-</v>
      </c>
      <c r="BU260" s="5" t="str">
        <f t="shared" ca="1" si="1753"/>
        <v>-</v>
      </c>
      <c r="BV260" s="5" t="str">
        <f t="shared" ca="1" si="1753"/>
        <v>-</v>
      </c>
      <c r="BW260" s="5" t="str">
        <f t="shared" ca="1" si="1753"/>
        <v>-</v>
      </c>
      <c r="BX260" s="5" t="str">
        <f t="shared" ca="1" si="1753"/>
        <v>-</v>
      </c>
      <c r="BY260" s="5" t="str">
        <f t="shared" ca="1" si="1753"/>
        <v>-</v>
      </c>
      <c r="BZ260" s="5" t="str">
        <f t="shared" ca="1" si="1753"/>
        <v>-</v>
      </c>
      <c r="CA260" s="5" t="str">
        <f t="shared" ca="1" si="1753"/>
        <v>-</v>
      </c>
      <c r="CB260" s="9"/>
      <c r="CC260" s="237" t="b">
        <f t="shared" ca="1" si="1819"/>
        <v>1</v>
      </c>
      <c r="CD260" s="237" t="b">
        <f t="shared" ca="1" si="1819"/>
        <v>1</v>
      </c>
      <c r="CE260" s="237" t="b">
        <f t="shared" ca="1" si="1819"/>
        <v>1</v>
      </c>
      <c r="CF260" s="12">
        <f t="shared" ca="1" si="1800"/>
        <v>2234105</v>
      </c>
      <c r="CG260" s="144" t="b">
        <f t="shared" ca="1" si="1820"/>
        <v>0</v>
      </c>
      <c r="CH260" s="12" t="s">
        <v>34</v>
      </c>
      <c r="CI260" s="19" t="str">
        <f t="shared" ca="1" si="1755"/>
        <v>-</v>
      </c>
      <c r="CJ260" s="19" t="str">
        <f t="shared" ca="1" si="1755"/>
        <v>-</v>
      </c>
      <c r="CK260" s="19" t="str">
        <f t="shared" ca="1" si="1755"/>
        <v>-</v>
      </c>
      <c r="CL260" s="19">
        <f t="shared" ca="1" si="1755"/>
        <v>1</v>
      </c>
      <c r="CM260" s="19">
        <f t="shared" ca="1" si="1755"/>
        <v>1</v>
      </c>
      <c r="CN260" s="9"/>
      <c r="CO260" s="444">
        <f t="shared" ca="1" si="1756"/>
        <v>652</v>
      </c>
      <c r="CP260" s="444">
        <f t="shared" ca="1" si="1756"/>
        <v>686</v>
      </c>
      <c r="CQ260" s="444">
        <f t="shared" ca="1" si="1756"/>
        <v>721</v>
      </c>
      <c r="CR260" s="152">
        <f t="shared" ca="1" si="1757"/>
        <v>378</v>
      </c>
      <c r="CS260" s="152">
        <f t="shared" ca="1" si="1757"/>
        <v>413</v>
      </c>
      <c r="CT260" s="152">
        <f t="shared" ca="1" si="1757"/>
        <v>448</v>
      </c>
      <c r="CU260" s="19" t="str">
        <f t="shared" ca="1" si="1758"/>
        <v>-</v>
      </c>
      <c r="CV260" s="19" t="str">
        <f t="shared" ca="1" si="1758"/>
        <v>-</v>
      </c>
      <c r="CW260" s="19" t="str">
        <f t="shared" ca="1" si="1758"/>
        <v>-</v>
      </c>
      <c r="CX260" s="19" t="str">
        <f t="shared" ca="1" si="1758"/>
        <v>-</v>
      </c>
      <c r="CY260" s="19" t="str">
        <f t="shared" ca="1" si="1758"/>
        <v>-</v>
      </c>
      <c r="CZ260" s="19" t="b">
        <f t="shared" ca="1" si="1758"/>
        <v>1</v>
      </c>
      <c r="DA260" s="19">
        <f t="shared" ca="1" si="1758"/>
        <v>0</v>
      </c>
      <c r="DB260" s="19">
        <f t="shared" ca="1" si="1758"/>
        <v>0</v>
      </c>
      <c r="DC260" s="19">
        <f t="shared" ca="1" si="1758"/>
        <v>0</v>
      </c>
      <c r="DD260" s="19">
        <f t="shared" ca="1" si="1758"/>
        <v>0</v>
      </c>
      <c r="DE260" s="19">
        <f t="shared" ca="1" si="1758"/>
        <v>0</v>
      </c>
      <c r="DF260" s="19">
        <f t="shared" ca="1" si="1758"/>
        <v>0</v>
      </c>
      <c r="DG260" s="19">
        <f t="shared" ca="1" si="1758"/>
        <v>0</v>
      </c>
      <c r="DH260" s="19">
        <f t="shared" ca="1" si="1758"/>
        <v>0</v>
      </c>
      <c r="DI260" s="19">
        <f t="shared" ca="1" si="1758"/>
        <v>0</v>
      </c>
      <c r="DJ260" s="19">
        <f t="shared" ca="1" si="1758"/>
        <v>0</v>
      </c>
      <c r="DK260" s="19">
        <f t="shared" ca="1" si="1821"/>
        <v>0</v>
      </c>
      <c r="DL260" s="19">
        <f t="shared" ca="1" si="1821"/>
        <v>0</v>
      </c>
      <c r="DM260" s="19">
        <f t="shared" ca="1" si="1821"/>
        <v>1</v>
      </c>
      <c r="DN260" s="19">
        <f t="shared" ca="1" si="1821"/>
        <v>1</v>
      </c>
      <c r="DO260" s="19">
        <f t="shared" ca="1" si="1821"/>
        <v>0</v>
      </c>
      <c r="DP260" s="19" t="str">
        <f t="shared" ca="1" si="1821"/>
        <v>-</v>
      </c>
      <c r="DQ260" s="19" t="str">
        <f t="shared" ca="1" si="1821"/>
        <v>-</v>
      </c>
      <c r="DR260" s="19" t="str">
        <f t="shared" ca="1" si="1821"/>
        <v>-</v>
      </c>
      <c r="DS260" s="19" t="str">
        <f t="shared" ca="1" si="1821"/>
        <v>-</v>
      </c>
      <c r="DT260" s="19" t="str">
        <f t="shared" ca="1" si="1821"/>
        <v>-</v>
      </c>
      <c r="DU260" s="19">
        <f t="shared" ca="1" si="1821"/>
        <v>0</v>
      </c>
      <c r="DV260" s="19" t="str">
        <f t="shared" ca="1" si="1821"/>
        <v>-</v>
      </c>
      <c r="DW260" s="19" t="str">
        <f t="shared" ca="1" si="1821"/>
        <v>-</v>
      </c>
      <c r="DX260" s="19" t="str">
        <f t="shared" ca="1" si="1821"/>
        <v>-</v>
      </c>
      <c r="DY260" s="19" t="str">
        <f t="shared" ca="1" si="1821"/>
        <v>-</v>
      </c>
      <c r="DZ260" s="19" t="str">
        <f t="shared" ca="1" si="1821"/>
        <v>-</v>
      </c>
      <c r="EA260" s="19" t="str">
        <f t="shared" ca="1" si="1821"/>
        <v>-</v>
      </c>
      <c r="EB260" s="19" t="str">
        <f t="shared" ca="1" si="1821"/>
        <v>-</v>
      </c>
      <c r="EC260" s="19" t="str">
        <f t="shared" ca="1" si="1821"/>
        <v>-</v>
      </c>
      <c r="ED260" s="19">
        <f t="shared" ca="1" si="1821"/>
        <v>0</v>
      </c>
      <c r="EE260" s="444">
        <f t="shared" ca="1" si="1760"/>
        <v>0</v>
      </c>
      <c r="EF260" s="444">
        <f t="shared" ca="1" si="1760"/>
        <v>0</v>
      </c>
      <c r="EG260" s="124">
        <f t="shared" ca="1" si="1761"/>
        <v>0</v>
      </c>
      <c r="EH260" s="124">
        <f t="shared" ca="1" si="1761"/>
        <v>0</v>
      </c>
      <c r="EI260" s="124">
        <f t="shared" ca="1" si="1761"/>
        <v>0</v>
      </c>
      <c r="EJ260" s="124">
        <f t="shared" ca="1" si="1761"/>
        <v>0</v>
      </c>
      <c r="EK260" s="124">
        <f t="shared" ca="1" si="1761"/>
        <v>0</v>
      </c>
      <c r="EL260" s="124">
        <f t="shared" ca="1" si="1761"/>
        <v>0</v>
      </c>
      <c r="EM260" s="124">
        <f t="shared" ca="1" si="1761"/>
        <v>0</v>
      </c>
      <c r="EN260" s="124">
        <f t="shared" ca="1" si="1761"/>
        <v>0</v>
      </c>
      <c r="EO260" s="124">
        <f t="shared" ca="1" si="1761"/>
        <v>0</v>
      </c>
      <c r="EP260" s="124">
        <f t="shared" ca="1" si="1761"/>
        <v>0</v>
      </c>
      <c r="EQ260" s="124">
        <f t="shared" ca="1" si="1761"/>
        <v>0</v>
      </c>
      <c r="ER260" s="124">
        <f t="shared" ca="1" si="1761"/>
        <v>0</v>
      </c>
      <c r="ES260" s="124">
        <f t="shared" ca="1" si="1761"/>
        <v>0</v>
      </c>
      <c r="ET260" s="124">
        <f t="shared" ca="1" si="1761"/>
        <v>0</v>
      </c>
      <c r="EU260" s="124">
        <f t="shared" ca="1" si="1761"/>
        <v>0</v>
      </c>
      <c r="EV260" s="124">
        <f t="shared" ca="1" si="1761"/>
        <v>0</v>
      </c>
      <c r="EW260" s="124">
        <f t="shared" ca="1" si="1762"/>
        <v>0</v>
      </c>
      <c r="EX260" s="124">
        <f t="shared" ca="1" si="1762"/>
        <v>0</v>
      </c>
      <c r="EY260" s="554">
        <f t="shared" ca="1" si="1763"/>
        <v>0</v>
      </c>
      <c r="EZ260" s="554">
        <f t="shared" ca="1" si="1763"/>
        <v>0</v>
      </c>
      <c r="FA260" s="554">
        <f t="shared" ca="1" si="1763"/>
        <v>0</v>
      </c>
      <c r="FB260" s="125">
        <f t="shared" ca="1" si="1763"/>
        <v>0</v>
      </c>
      <c r="FC260" s="125">
        <f t="shared" ca="1" si="1763"/>
        <v>0</v>
      </c>
      <c r="FD260" s="125">
        <f t="shared" ca="1" si="1763"/>
        <v>0</v>
      </c>
      <c r="FE260" s="125">
        <f t="shared" ca="1" si="1763"/>
        <v>0</v>
      </c>
      <c r="FF260" s="125">
        <f t="shared" ca="1" si="1763"/>
        <v>0</v>
      </c>
      <c r="FG260" s="125">
        <f t="shared" ca="1" si="1763"/>
        <v>0</v>
      </c>
      <c r="FH260" s="125">
        <f t="shared" ca="1" si="1763"/>
        <v>0</v>
      </c>
      <c r="FI260" s="125">
        <f t="shared" ca="1" si="1763"/>
        <v>0</v>
      </c>
      <c r="FJ260" s="125">
        <f t="shared" ca="1" si="1763"/>
        <v>0</v>
      </c>
      <c r="FK260" s="125">
        <f t="shared" ca="1" si="1763"/>
        <v>0</v>
      </c>
      <c r="FL260" s="125">
        <f t="shared" ca="1" si="1763"/>
        <v>0</v>
      </c>
      <c r="FM260" s="125">
        <f t="shared" ca="1" si="1763"/>
        <v>0</v>
      </c>
      <c r="FN260" s="125">
        <f t="shared" ca="1" si="1763"/>
        <v>0</v>
      </c>
      <c r="FO260" s="124">
        <f t="shared" ca="1" si="1764"/>
        <v>0</v>
      </c>
      <c r="FP260" s="124">
        <f t="shared" ca="1" si="1764"/>
        <v>0</v>
      </c>
      <c r="FQ260" s="124">
        <f t="shared" ca="1" si="1764"/>
        <v>0</v>
      </c>
      <c r="FR260" s="124">
        <f t="shared" ca="1" si="1764"/>
        <v>0</v>
      </c>
      <c r="FS260" s="124">
        <f t="shared" ca="1" si="1764"/>
        <v>0</v>
      </c>
      <c r="FT260" s="124">
        <f t="shared" ca="1" si="1764"/>
        <v>0</v>
      </c>
      <c r="FU260" s="124">
        <f t="shared" ca="1" si="1764"/>
        <v>0</v>
      </c>
      <c r="FV260" s="124">
        <f t="shared" ca="1" si="1764"/>
        <v>0</v>
      </c>
      <c r="FW260" s="124">
        <f t="shared" ca="1" si="1764"/>
        <v>0</v>
      </c>
      <c r="FX260" s="124">
        <f t="shared" ca="1" si="1764"/>
        <v>0</v>
      </c>
      <c r="FY260" s="124">
        <f t="shared" ca="1" si="1764"/>
        <v>0</v>
      </c>
      <c r="FZ260" s="124">
        <f t="shared" ca="1" si="1764"/>
        <v>0</v>
      </c>
      <c r="GA260" s="124">
        <f t="shared" ca="1" si="1764"/>
        <v>0</v>
      </c>
      <c r="GB260" s="124">
        <f t="shared" ca="1" si="1764"/>
        <v>0</v>
      </c>
      <c r="GC260" s="124">
        <f t="shared" ca="1" si="1764"/>
        <v>0</v>
      </c>
      <c r="GD260" s="124">
        <f t="shared" ca="1" si="1764"/>
        <v>0</v>
      </c>
      <c r="GE260" s="124">
        <f t="shared" ca="1" si="1765"/>
        <v>0</v>
      </c>
      <c r="GF260" s="124">
        <f t="shared" ca="1" si="1765"/>
        <v>0</v>
      </c>
      <c r="GG260" s="554">
        <f t="shared" ca="1" si="1766"/>
        <v>0</v>
      </c>
      <c r="GH260" s="554">
        <f t="shared" ca="1" si="1766"/>
        <v>0</v>
      </c>
      <c r="GI260" s="554">
        <f t="shared" ca="1" si="1766"/>
        <v>0</v>
      </c>
      <c r="GJ260" s="125">
        <f t="shared" ca="1" si="1767"/>
        <v>0</v>
      </c>
      <c r="GK260" s="125">
        <f t="shared" ca="1" si="1767"/>
        <v>0</v>
      </c>
      <c r="GL260" s="125">
        <f t="shared" ca="1" si="1767"/>
        <v>0</v>
      </c>
      <c r="GM260" s="125">
        <f t="shared" ca="1" si="1767"/>
        <v>0</v>
      </c>
      <c r="GN260" s="125">
        <f t="shared" ca="1" si="1767"/>
        <v>0</v>
      </c>
      <c r="GO260" s="125">
        <f t="shared" ca="1" si="1767"/>
        <v>0</v>
      </c>
      <c r="GP260" s="125">
        <f t="shared" ca="1" si="1767"/>
        <v>0</v>
      </c>
      <c r="GQ260" s="125">
        <f t="shared" ca="1" si="1767"/>
        <v>0</v>
      </c>
      <c r="GR260" s="125">
        <f t="shared" ca="1" si="1767"/>
        <v>0</v>
      </c>
      <c r="GS260" s="125">
        <f t="shared" ca="1" si="1767"/>
        <v>0</v>
      </c>
      <c r="GT260" s="125">
        <f t="shared" ca="1" si="1767"/>
        <v>0</v>
      </c>
      <c r="GU260" s="125">
        <f t="shared" ca="1" si="1767"/>
        <v>0</v>
      </c>
      <c r="GV260" s="125">
        <f t="shared" ca="1" si="1767"/>
        <v>0</v>
      </c>
      <c r="GW260" s="124">
        <f t="shared" ca="1" si="1768"/>
        <v>0</v>
      </c>
      <c r="GX260" s="124">
        <f t="shared" ca="1" si="1768"/>
        <v>0</v>
      </c>
      <c r="GY260" s="124">
        <f t="shared" ca="1" si="1768"/>
        <v>0</v>
      </c>
      <c r="GZ260" s="124">
        <f t="shared" ca="1" si="1768"/>
        <v>0</v>
      </c>
      <c r="HA260" s="124">
        <f t="shared" ca="1" si="1768"/>
        <v>0</v>
      </c>
      <c r="HB260" s="124">
        <f t="shared" ca="1" si="1768"/>
        <v>0</v>
      </c>
      <c r="HC260" s="124">
        <f t="shared" ca="1" si="1768"/>
        <v>0</v>
      </c>
      <c r="HD260" s="124">
        <f t="shared" ca="1" si="1768"/>
        <v>0</v>
      </c>
      <c r="HE260" s="124">
        <f t="shared" ca="1" si="1768"/>
        <v>0</v>
      </c>
      <c r="HF260" s="124">
        <f t="shared" ca="1" si="1768"/>
        <v>0</v>
      </c>
      <c r="HG260" s="124">
        <f t="shared" ca="1" si="1768"/>
        <v>0</v>
      </c>
      <c r="HH260" s="124">
        <f t="shared" ca="1" si="1768"/>
        <v>0</v>
      </c>
      <c r="HI260" s="124">
        <f t="shared" ca="1" si="1768"/>
        <v>0</v>
      </c>
      <c r="HJ260" s="124">
        <f t="shared" ca="1" si="1768"/>
        <v>0</v>
      </c>
      <c r="HK260" s="124">
        <f t="shared" ca="1" si="1768"/>
        <v>0</v>
      </c>
      <c r="HL260" s="124">
        <f t="shared" ca="1" si="1768"/>
        <v>0</v>
      </c>
      <c r="HM260" s="124">
        <f t="shared" ca="1" si="1769"/>
        <v>0</v>
      </c>
      <c r="HN260" s="124">
        <f t="shared" ca="1" si="1769"/>
        <v>0</v>
      </c>
      <c r="HO260" s="554">
        <f t="shared" ca="1" si="1770"/>
        <v>0</v>
      </c>
      <c r="HP260" s="554">
        <f t="shared" ca="1" si="1770"/>
        <v>0</v>
      </c>
      <c r="HQ260" s="554">
        <f t="shared" ca="1" si="1770"/>
        <v>0</v>
      </c>
      <c r="HR260" s="125">
        <f t="shared" ca="1" si="1771"/>
        <v>0</v>
      </c>
      <c r="HS260" s="125">
        <f t="shared" ca="1" si="1771"/>
        <v>0</v>
      </c>
      <c r="HT260" s="125">
        <f t="shared" ca="1" si="1771"/>
        <v>0</v>
      </c>
      <c r="HU260" s="125">
        <f t="shared" ca="1" si="1771"/>
        <v>0</v>
      </c>
      <c r="HV260" s="125">
        <f t="shared" ca="1" si="1771"/>
        <v>0</v>
      </c>
      <c r="HW260" s="125">
        <f t="shared" ca="1" si="1771"/>
        <v>0</v>
      </c>
      <c r="HX260" s="125">
        <f t="shared" ca="1" si="1771"/>
        <v>0</v>
      </c>
      <c r="HY260" s="125">
        <f t="shared" ca="1" si="1771"/>
        <v>0</v>
      </c>
      <c r="HZ260" s="125">
        <f t="shared" ca="1" si="1771"/>
        <v>0</v>
      </c>
      <c r="IA260" s="125">
        <f t="shared" ca="1" si="1771"/>
        <v>0</v>
      </c>
      <c r="IB260" s="125">
        <f t="shared" ca="1" si="1771"/>
        <v>0</v>
      </c>
      <c r="IC260" s="125">
        <f t="shared" ca="1" si="1771"/>
        <v>0</v>
      </c>
      <c r="ID260" s="125">
        <f t="shared" ca="1" si="1771"/>
        <v>0</v>
      </c>
      <c r="IE260" s="5">
        <f t="shared" ca="1" si="1772"/>
        <v>67</v>
      </c>
      <c r="IF260" s="9"/>
      <c r="IG260" s="5">
        <f t="shared" ca="1" si="1773"/>
        <v>1</v>
      </c>
      <c r="IH260" s="5" t="b">
        <f t="shared" ca="1" si="1773"/>
        <v>0</v>
      </c>
      <c r="II260" s="19">
        <f t="shared" ca="1" si="1774"/>
        <v>0</v>
      </c>
      <c r="IJ260" s="5">
        <f t="shared" ca="1" si="1773"/>
        <v>55</v>
      </c>
      <c r="IK260" s="5" cm="1">
        <f t="array" ref="IK260">INDEX(i.pi_yatf,$X260+1,IK$7)</f>
        <v>1</v>
      </c>
      <c r="IL260" s="19">
        <f t="shared" ca="1" si="1815"/>
        <v>0</v>
      </c>
      <c r="IM260" s="19">
        <f t="shared" ca="1" si="1815"/>
        <v>0</v>
      </c>
      <c r="IN260" s="19">
        <f t="shared" ca="1" si="1815"/>
        <v>0</v>
      </c>
      <c r="IO260" s="19">
        <f t="shared" ca="1" si="1815"/>
        <v>0</v>
      </c>
      <c r="IP260" s="19">
        <f t="shared" ca="1" si="1815"/>
        <v>0</v>
      </c>
      <c r="IQ260" s="19">
        <f t="shared" ca="1" si="1815"/>
        <v>0</v>
      </c>
      <c r="IR260" s="19">
        <f t="shared" ca="1" si="1815"/>
        <v>0</v>
      </c>
      <c r="IS260" s="19">
        <f t="shared" ca="1" si="1815"/>
        <v>0</v>
      </c>
      <c r="IT260" s="19">
        <f t="shared" ca="1" si="1815"/>
        <v>0</v>
      </c>
      <c r="IU260" s="19">
        <f t="shared" ca="1" si="1815"/>
        <v>0</v>
      </c>
      <c r="IV260" s="19">
        <f t="shared" ca="1" si="1815"/>
        <v>0</v>
      </c>
      <c r="IW260" s="19">
        <f t="shared" ca="1" si="1815"/>
        <v>0</v>
      </c>
      <c r="IX260" s="19">
        <f t="shared" ca="1" si="1815"/>
        <v>0</v>
      </c>
      <c r="IY260" s="19">
        <f t="shared" ca="1" si="1815"/>
        <v>0</v>
      </c>
      <c r="IZ260" s="19">
        <f t="shared" ca="1" si="1815"/>
        <v>0</v>
      </c>
      <c r="JA260" s="19">
        <f t="shared" ca="1" si="1815"/>
        <v>0</v>
      </c>
      <c r="JB260" s="19">
        <f t="shared" ca="1" si="1815"/>
        <v>0</v>
      </c>
      <c r="JC260" s="19">
        <f t="shared" ca="1" si="1815"/>
        <v>0</v>
      </c>
      <c r="JD260" s="19">
        <f t="shared" ca="1" si="1815"/>
        <v>0</v>
      </c>
      <c r="JE260" s="19">
        <f t="shared" ca="1" si="1815"/>
        <v>0</v>
      </c>
      <c r="JF260" s="19">
        <f t="shared" ca="1" si="1815"/>
        <v>0</v>
      </c>
      <c r="JG260" s="19">
        <f t="shared" ca="1" si="1815"/>
        <v>1</v>
      </c>
      <c r="JH260" s="19">
        <f t="shared" ca="1" si="1815"/>
        <v>0</v>
      </c>
      <c r="JI260" s="19">
        <f t="shared" ca="1" si="1815"/>
        <v>1</v>
      </c>
      <c r="JJ260" s="9"/>
      <c r="JK260" s="5" t="b">
        <f t="shared" ca="1" si="1776"/>
        <v>0</v>
      </c>
      <c r="JL260" s="477" t="b">
        <v>1</v>
      </c>
      <c r="JM260" s="477">
        <v>12</v>
      </c>
      <c r="JN260" s="5" t="b">
        <f t="shared" ca="1" si="1777"/>
        <v>0</v>
      </c>
      <c r="JO260" s="5" t="b">
        <f t="shared" ca="1" si="1777"/>
        <v>0</v>
      </c>
      <c r="JP260" s="5" t="b">
        <f t="shared" ca="1" si="1777"/>
        <v>1</v>
      </c>
      <c r="JQ260" s="144">
        <f t="shared" ca="1" si="1778"/>
        <v>1</v>
      </c>
      <c r="JR260" s="144">
        <f t="shared" ca="1" si="1778"/>
        <v>1</v>
      </c>
      <c r="JS260" s="5" t="b">
        <f t="shared" ca="1" si="1779"/>
        <v>0</v>
      </c>
      <c r="JT260" s="5" t="b">
        <f t="shared" ca="1" si="1779"/>
        <v>1</v>
      </c>
      <c r="JU260" s="5" t="b">
        <f t="shared" ca="1" si="1779"/>
        <v>1</v>
      </c>
      <c r="JV260" s="5" t="b">
        <f t="shared" ca="1" si="1779"/>
        <v>0</v>
      </c>
      <c r="JW260" s="5">
        <f t="shared" ca="1" si="1780"/>
        <v>1</v>
      </c>
      <c r="JX260" s="5">
        <f t="shared" ca="1" si="1780"/>
        <v>0</v>
      </c>
      <c r="JY260" s="5" t="b">
        <f t="shared" ca="1" si="1781"/>
        <v>0</v>
      </c>
      <c r="JZ260" s="5" t="str" cm="1">
        <f t="array" aca="1" ref="JZ260" ca="1">IF(OR(KA260:KH260&lt;&gt;"-"),TRUE,"-")</f>
        <v>-</v>
      </c>
      <c r="KA260" s="19" t="str">
        <f t="shared" ca="1" si="1782"/>
        <v>-</v>
      </c>
      <c r="KB260" s="19" t="str">
        <f t="shared" ca="1" si="1782"/>
        <v>-</v>
      </c>
      <c r="KC260" s="19" t="str">
        <f t="shared" ca="1" si="1782"/>
        <v>-</v>
      </c>
      <c r="KD260" s="19" t="str">
        <f t="shared" ca="1" si="1782"/>
        <v>-</v>
      </c>
      <c r="KE260" s="19" t="str">
        <f t="shared" ca="1" si="1782"/>
        <v>-</v>
      </c>
      <c r="KF260" s="19" t="str">
        <f t="shared" ca="1" si="1782"/>
        <v>-</v>
      </c>
      <c r="KG260" s="19" t="str">
        <f t="shared" ca="1" si="1782"/>
        <v>-</v>
      </c>
      <c r="KH260" s="19" t="str">
        <f t="shared" ca="1" si="1782"/>
        <v>-</v>
      </c>
      <c r="KI260" s="5" t="b">
        <f t="array" aca="1" ref="KI260" ca="1">IF(OR(KJ260:KP260&lt;&gt;"-"),TRUE,"-")</f>
        <v>1</v>
      </c>
      <c r="KJ260" s="19">
        <f t="shared" ca="1" si="1783"/>
        <v>0</v>
      </c>
      <c r="KK260" s="19" t="str">
        <f t="shared" ca="1" si="1783"/>
        <v>-</v>
      </c>
      <c r="KL260" s="19">
        <f t="shared" ca="1" si="1783"/>
        <v>999999</v>
      </c>
      <c r="KM260" s="19">
        <f t="shared" ca="1" si="1783"/>
        <v>999999</v>
      </c>
      <c r="KN260" s="19">
        <f t="shared" ca="1" si="1783"/>
        <v>999999</v>
      </c>
      <c r="KO260" s="19">
        <f t="shared" ca="1" si="1783"/>
        <v>999999</v>
      </c>
      <c r="KP260" s="19">
        <f t="shared" ca="1" si="1783"/>
        <v>999999</v>
      </c>
      <c r="KQ260" s="19" t="str">
        <f t="shared" ca="1" si="1783"/>
        <v>-</v>
      </c>
      <c r="KR260" s="19" t="str">
        <f t="shared" ca="1" si="1783"/>
        <v>-</v>
      </c>
      <c r="KS260" s="19" t="str">
        <f t="shared" ca="1" si="1783"/>
        <v>-</v>
      </c>
      <c r="KT260" s="19" t="b">
        <f t="shared" ca="1" si="1784"/>
        <v>1</v>
      </c>
      <c r="KU260" s="19">
        <f t="shared" ca="1" si="1784"/>
        <v>0</v>
      </c>
      <c r="KV260" s="5" t="str">
        <f t="shared" ca="1" si="1785"/>
        <v>-</v>
      </c>
      <c r="KW260" s="5" t="str">
        <f t="shared" ca="1" si="1785"/>
        <v>-</v>
      </c>
      <c r="KX260" s="5" t="str">
        <f t="shared" ca="1" si="1785"/>
        <v>-</v>
      </c>
      <c r="KY260" s="5" t="str">
        <f t="shared" ca="1" si="1785"/>
        <v>-</v>
      </c>
      <c r="KZ260" s="19" t="str">
        <f t="shared" ca="1" si="1786"/>
        <v>-</v>
      </c>
      <c r="LA260" s="19" t="str">
        <f t="shared" ca="1" si="1786"/>
        <v>-</v>
      </c>
      <c r="LB260" s="19" t="str">
        <f t="shared" ca="1" si="1786"/>
        <v>-</v>
      </c>
      <c r="LC260" s="19" t="str">
        <f t="shared" ca="1" si="1786"/>
        <v>-</v>
      </c>
      <c r="LD260" s="19" t="str">
        <f t="shared" ca="1" si="1786"/>
        <v>-</v>
      </c>
      <c r="LE260" s="19" t="str">
        <f t="shared" ca="1" si="1786"/>
        <v>-</v>
      </c>
      <c r="LF260" s="19" t="str">
        <f t="shared" ca="1" si="1786"/>
        <v>-</v>
      </c>
      <c r="LG260" s="5" t="str">
        <f t="shared" ca="1" si="1787"/>
        <v>-</v>
      </c>
      <c r="LH260" s="5">
        <f t="shared" ca="1" si="1787"/>
        <v>500</v>
      </c>
      <c r="LI260" s="5">
        <f t="shared" ca="1" si="1787"/>
        <v>500</v>
      </c>
      <c r="LJ260" s="5" t="str">
        <f t="shared" ca="1" si="1787"/>
        <v>-</v>
      </c>
      <c r="LK260" s="5" t="str" cm="1">
        <f t="array" aca="1" ref="LK260" ca="1">INDEX(i.meatgrid,$Q260,LK$7)</f>
        <v>-</v>
      </c>
      <c r="LL260" s="5" t="str">
        <f t="shared" ca="1" si="1787"/>
        <v>-</v>
      </c>
      <c r="LM260" s="5">
        <f t="shared" ca="1" si="1788"/>
        <v>1</v>
      </c>
      <c r="LN260" s="9"/>
      <c r="LO260" s="19">
        <f t="shared" ca="1" si="1786"/>
        <v>70</v>
      </c>
      <c r="LP260" s="19">
        <f t="shared" ca="1" si="1789"/>
        <v>50</v>
      </c>
      <c r="LQ260" s="19">
        <f t="shared" ca="1" si="1789"/>
        <v>80</v>
      </c>
      <c r="LR260" s="19">
        <f t="shared" ca="1" si="1789"/>
        <v>50</v>
      </c>
      <c r="LS260" s="5" t="b" cm="1">
        <f t="array" aca="1" ref="LS260" ca="1">INDEX(i.meatgrid,$Q260,LS$7)</f>
        <v>0</v>
      </c>
      <c r="LT260" s="5" t="b" cm="1">
        <f t="array" aca="1" ref="LT260" ca="1">INDEX(i.meatgrid,$Q260,LT$7)</f>
        <v>0</v>
      </c>
      <c r="LU260" s="5" cm="1">
        <f t="array" aca="1" ref="LU260" ca="1">INDEX(i.meatgrid,$Q260,LU$7)</f>
        <v>40</v>
      </c>
      <c r="LV260" s="5" t="str" cm="1">
        <f t="array" aca="1" ref="LV260" ca="1">INDEX(i.meatgrid,$Q260,LV$7)</f>
        <v>-</v>
      </c>
      <c r="LW260" s="5">
        <f t="shared" si="1790"/>
        <v>1</v>
      </c>
      <c r="LX260" s="5">
        <f t="shared" si="1791"/>
        <v>0.75</v>
      </c>
      <c r="LY260" s="5" cm="1">
        <f t="array" aca="1" ref="LY260" ca="1">INDEX(i.meatgrid,$Q260,LY$7)</f>
        <v>1</v>
      </c>
      <c r="LZ260" s="5" cm="1">
        <f t="array" aca="1" ref="LZ260" ca="1">INDEX(i.meatgrid,$Q260,LZ$7)</f>
        <v>0</v>
      </c>
      <c r="MA260" s="5" cm="1">
        <f t="array" aca="1" ref="MA260" ca="1">INDEX(i.meatgrid,$Q260,MA$7)</f>
        <v>0</v>
      </c>
      <c r="MB260" s="5" cm="1">
        <f t="array" aca="1" ref="MB260" ca="1">INDEX(i.meatgrid,$Q260,MB$7)</f>
        <v>0</v>
      </c>
      <c r="MC260" s="5" cm="1">
        <f t="array" aca="1" ref="MC260" ca="1">INDEX(i.meatgrid,$Q260,MC$7)</f>
        <v>0</v>
      </c>
      <c r="MD260" s="5" cm="1">
        <f t="array" aca="1" ref="MD260" ca="1">INDEX(i.meatgrid,$Q260,MD$7)</f>
        <v>1</v>
      </c>
      <c r="ME260" s="5" cm="1">
        <f t="array" aca="1" ref="ME260" ca="1">INDEX(i.meatgrid,$Q260,ME$7)</f>
        <v>1</v>
      </c>
      <c r="MF260" s="5" cm="1">
        <f t="array" aca="1" ref="MF260" ca="1">INDEX(i.meatgrid,$Q260,MF$7)</f>
        <v>1</v>
      </c>
      <c r="MG260" s="5">
        <f t="shared" si="1792"/>
        <v>1</v>
      </c>
      <c r="MH260" s="9"/>
      <c r="MI260" s="19" t="b">
        <f t="shared" ca="1" si="1793"/>
        <v>0</v>
      </c>
      <c r="MJ260" s="19" t="b">
        <f t="shared" ca="1" si="1793"/>
        <v>0</v>
      </c>
      <c r="MK260" s="19">
        <f t="shared" ca="1" si="1793"/>
        <v>1</v>
      </c>
      <c r="ML260" s="19">
        <f t="shared" ca="1" si="1793"/>
        <v>0.75</v>
      </c>
      <c r="MM260" s="19">
        <f t="shared" ca="1" si="1793"/>
        <v>0.75</v>
      </c>
      <c r="MN260" s="19">
        <f t="shared" ca="1" si="1793"/>
        <v>0.8</v>
      </c>
      <c r="MO260" s="19">
        <f t="shared" ca="1" si="1793"/>
        <v>0.82499999999999996</v>
      </c>
      <c r="MP260" s="19">
        <f t="shared" ca="1" si="1793"/>
        <v>0.875</v>
      </c>
      <c r="MQ260" s="19">
        <f t="shared" ca="1" si="1793"/>
        <v>0.9</v>
      </c>
      <c r="MR260" s="19">
        <f t="shared" ca="1" si="1793"/>
        <v>1</v>
      </c>
      <c r="MS260" s="19">
        <f t="shared" ca="1" si="1793"/>
        <v>0.875</v>
      </c>
      <c r="MT260" s="19" t="b">
        <f t="shared" ca="1" si="1793"/>
        <v>1</v>
      </c>
      <c r="MU260" s="19">
        <f t="shared" ca="1" si="1793"/>
        <v>74.989999999999995</v>
      </c>
      <c r="MV260" s="19" t="str">
        <f t="shared" ca="1" si="1793"/>
        <v>-</v>
      </c>
      <c r="MW260" s="19" t="str">
        <f t="shared" ca="1" si="1793"/>
        <v>-</v>
      </c>
      <c r="MX260" s="19" t="str">
        <f t="shared" ca="1" si="1793"/>
        <v>-</v>
      </c>
      <c r="MY260" s="19" t="str">
        <f t="shared" ca="1" si="1809"/>
        <v>-</v>
      </c>
      <c r="MZ260" s="19" t="str">
        <f t="shared" ca="1" si="1809"/>
        <v>-</v>
      </c>
      <c r="NA260" s="19" t="str">
        <f t="shared" ca="1" si="1809"/>
        <v>-</v>
      </c>
      <c r="NB260" s="19" t="str">
        <f t="shared" ca="1" si="1809"/>
        <v>-</v>
      </c>
      <c r="NC260" s="19">
        <f t="shared" ca="1" si="1809"/>
        <v>36.99</v>
      </c>
      <c r="ND260" s="19">
        <f t="shared" ca="1" si="1809"/>
        <v>36.99</v>
      </c>
      <c r="NE260" s="19" t="str">
        <f t="shared" ca="1" si="1809"/>
        <v>-</v>
      </c>
      <c r="NF260" s="19" t="str">
        <f t="shared" ca="1" si="1809"/>
        <v>-</v>
      </c>
      <c r="NG260" s="19" t="str">
        <f t="shared" ca="1" si="1809"/>
        <v>-</v>
      </c>
      <c r="NH260" s="19" t="str">
        <f t="shared" ca="1" si="1809"/>
        <v>-</v>
      </c>
      <c r="NI260" s="19" t="str">
        <f t="shared" ca="1" si="1809"/>
        <v>-</v>
      </c>
      <c r="NJ260" s="19">
        <f t="shared" ca="1" si="1809"/>
        <v>49.99</v>
      </c>
      <c r="NK260" s="19">
        <f t="shared" ca="1" si="1809"/>
        <v>49.99</v>
      </c>
      <c r="NL260" s="19">
        <f t="shared" ca="1" si="1809"/>
        <v>49.99</v>
      </c>
      <c r="NM260" s="19">
        <f t="shared" ca="1" si="1809"/>
        <v>49.99</v>
      </c>
      <c r="NN260" s="19">
        <f t="shared" ca="1" si="1809"/>
        <v>49.99</v>
      </c>
      <c r="NO260" s="19">
        <f t="shared" ca="1" si="1806"/>
        <v>49.99</v>
      </c>
      <c r="NP260" s="19">
        <f t="shared" ca="1" si="1806"/>
        <v>49.99</v>
      </c>
      <c r="NQ260" s="19">
        <f t="shared" ca="1" si="1806"/>
        <v>49.99</v>
      </c>
      <c r="NR260" s="19">
        <f t="shared" ca="1" si="1807"/>
        <v>412.99</v>
      </c>
      <c r="NS260" s="19">
        <f t="shared" ca="1" si="1807"/>
        <v>412.99</v>
      </c>
      <c r="NT260" s="19" t="str">
        <f t="shared" ca="1" si="1807"/>
        <v>-</v>
      </c>
      <c r="NU260" s="19" t="str">
        <f t="shared" ca="1" si="1807"/>
        <v>-</v>
      </c>
      <c r="NV260" s="19" t="str">
        <f t="shared" ca="1" si="1807"/>
        <v>-</v>
      </c>
      <c r="NW260" s="19" t="str">
        <f t="shared" ca="1" si="1807"/>
        <v>-</v>
      </c>
      <c r="NX260" s="19" t="str">
        <f t="shared" ca="1" si="1807"/>
        <v>-</v>
      </c>
      <c r="NY260" s="19">
        <f t="shared" ca="1" si="1807"/>
        <v>6.8900000000000006</v>
      </c>
      <c r="NZ260" s="19">
        <f t="shared" ca="1" si="1807"/>
        <v>6.8900000000000006</v>
      </c>
      <c r="OA260" s="19">
        <f t="shared" ca="1" si="1807"/>
        <v>6.8900000000000006</v>
      </c>
      <c r="OB260" s="19">
        <f t="shared" ca="1" si="1807"/>
        <v>6.8900000000000006</v>
      </c>
      <c r="OC260" s="19">
        <f t="shared" ca="1" si="1807"/>
        <v>6.8900000000000006</v>
      </c>
      <c r="OD260" s="19">
        <f t="shared" ca="1" si="1807"/>
        <v>6.8900000000000006</v>
      </c>
      <c r="OE260" s="19">
        <f t="shared" ca="1" si="1807"/>
        <v>6.8900000000000006</v>
      </c>
      <c r="OF260" s="19">
        <f t="shared" ca="1" si="1807"/>
        <v>6.8900000000000006</v>
      </c>
      <c r="OG260" s="19">
        <f t="shared" ca="1" si="1807"/>
        <v>346.99</v>
      </c>
      <c r="OH260" s="19">
        <f t="shared" ca="1" si="1808"/>
        <v>346.99</v>
      </c>
      <c r="OI260" s="19" t="str">
        <f t="shared" ca="1" si="1808"/>
        <v>-</v>
      </c>
      <c r="OJ260" s="19" t="str">
        <f t="shared" ca="1" si="1808"/>
        <v>-</v>
      </c>
      <c r="OK260" s="19" t="str">
        <f t="shared" ca="1" si="1808"/>
        <v>-</v>
      </c>
      <c r="OL260" s="19" t="str">
        <f t="shared" ca="1" si="1808"/>
        <v>-</v>
      </c>
      <c r="OM260" s="19" t="str">
        <f t="shared" ca="1" si="1808"/>
        <v>-</v>
      </c>
      <c r="ON260" s="19">
        <f t="shared" ca="1" si="1808"/>
        <v>0</v>
      </c>
      <c r="OO260" s="24">
        <v>0</v>
      </c>
    </row>
    <row r="261" spans="1:405" outlineLevel="1">
      <c r="A261" s="21">
        <f t="shared" si="158"/>
        <v>256</v>
      </c>
      <c r="B261" s="21">
        <f t="shared" si="1817"/>
        <v>19</v>
      </c>
      <c r="C261">
        <v>112</v>
      </c>
      <c r="D261" s="144" t="str">
        <f t="shared" ca="1" si="1739"/>
        <v>GSM</v>
      </c>
      <c r="E261" t="b">
        <v>0</v>
      </c>
      <c r="F261" t="b">
        <v>0</v>
      </c>
      <c r="G261" t="b">
        <f t="shared" si="1802"/>
        <v>0</v>
      </c>
      <c r="H261" s="237">
        <f t="shared" ca="1" si="1818"/>
        <v>2</v>
      </c>
      <c r="I261" s="237">
        <f t="shared" ca="1" si="1818"/>
        <v>1</v>
      </c>
      <c r="J261" s="237" t="str">
        <f t="shared" ca="1" si="1818"/>
        <v/>
      </c>
      <c r="K261" s="237">
        <f t="shared" ca="1" si="1818"/>
        <v>2</v>
      </c>
      <c r="L261" s="237">
        <f t="shared" ca="1" si="1818"/>
        <v>2</v>
      </c>
      <c r="M261" s="237">
        <f t="shared" ca="1" si="1818"/>
        <v>2</v>
      </c>
      <c r="N261" s="237">
        <f t="shared" ca="1" si="1818"/>
        <v>3</v>
      </c>
      <c r="O261" s="237">
        <f t="shared" ca="1" si="1818"/>
        <v>1</v>
      </c>
      <c r="P261" s="237">
        <f t="shared" ca="1" si="1818"/>
        <v>1</v>
      </c>
      <c r="Q261" s="237">
        <f t="shared" ca="1" si="1818"/>
        <v>4</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740"/>
        <v>2</v>
      </c>
      <c r="AH261" s="5">
        <f t="shared" ca="1" si="1740"/>
        <v>0</v>
      </c>
      <c r="AI261" s="5">
        <f t="shared" ca="1" si="1741"/>
        <v>1</v>
      </c>
      <c r="AJ261" s="218"/>
      <c r="AK261" s="218"/>
      <c r="AL261" s="366" t="str">
        <f ca="1">TEXT(LEFT(OFFSET(AL261,-1,0),5)+1,"00000")&amp;MID(OFFSET(AL261,-1,0),6,FIND(" ",OFFSET(AL261,-1,0),7)-5)
&amp; $D261           &amp; " Day"&amp;INDEX(i.DOY,$N261,1)              &amp; IF($IG261=0," FWM","")&amp;IF($IG261=1," MWM","")&amp;IF($IG261=5," Mat","")&amp;IF($IH261=TRUE,"&amp;BBT","    ")
&amp;INDEX(DataMaster!$B$98:$B$104,$Q261,0)    &amp;IF(JL261," SR"&amp;JM261,"")&amp; " WP"&amp;TEXT($LW261*100,"000p")           &amp; " MP"&amp;TEXT($LX261*100,"000p")           &amp; " GP"&amp;TEXT($MG261*100,"000p")
&amp; " (F"&amp;3+COUNTIF($CV261:$CY261,TRUE)&amp;3&amp;"N"&amp;$DM261&amp;$DN261&amp;")"</f>
        <v>00016 DSP_grid_lw GSM Day204 MWM    Prime WP100p MP075p GP100p (F33N11)</v>
      </c>
      <c r="AM261" s="9" t="str">
        <f ca="1">IF(COUNTIF(AL$5:AL261,AL261)=1,"-","Dup")</f>
        <v>-</v>
      </c>
      <c r="AN261" s="9"/>
      <c r="AO261" s="12" t="b">
        <v>1</v>
      </c>
      <c r="AP261" s="12" t="b">
        <v>1</v>
      </c>
      <c r="AQ261" s="12" t="b">
        <v>1</v>
      </c>
      <c r="AR261" s="12" t="b">
        <v>1</v>
      </c>
      <c r="AS261" s="12" t="b">
        <v>1</v>
      </c>
      <c r="AT261" s="12" t="b">
        <v>1</v>
      </c>
      <c r="AU261" s="12" t="b">
        <v>1</v>
      </c>
      <c r="AV261" s="12" t="b">
        <v>1</v>
      </c>
      <c r="AW261" s="9"/>
      <c r="AX261" s="5" t="b">
        <f t="shared" ca="1" si="1742"/>
        <v>0</v>
      </c>
      <c r="AY261" s="5" t="str">
        <f t="shared" ca="1" si="1742"/>
        <v>-</v>
      </c>
      <c r="AZ261" s="5" t="b">
        <f t="shared" ca="1" si="1742"/>
        <v>0</v>
      </c>
      <c r="BA261" s="5" t="b">
        <f t="shared" ca="1" si="1742"/>
        <v>1</v>
      </c>
      <c r="BB261" s="5" t="b">
        <f t="shared" ca="1" si="1742"/>
        <v>1</v>
      </c>
      <c r="BC261" s="144">
        <f t="shared" ca="1" si="1742"/>
        <v>0</v>
      </c>
      <c r="BD261" s="19" t="b">
        <f t="shared" ca="1" si="1743"/>
        <v>1</v>
      </c>
      <c r="BE261" s="9"/>
      <c r="BF261" s="5" t="str">
        <f t="shared" ca="1" si="1744"/>
        <v>-</v>
      </c>
      <c r="BG261" s="19" t="str">
        <f t="shared" ca="1" si="1745"/>
        <v>-</v>
      </c>
      <c r="BH261" s="19" t="str">
        <f t="shared" ca="1" si="1745"/>
        <v>-</v>
      </c>
      <c r="BI261" s="19" t="str">
        <f t="shared" ca="1" si="1745"/>
        <v>-</v>
      </c>
      <c r="BJ261" s="5" t="str">
        <f t="shared" ca="1" si="1746"/>
        <v>-</v>
      </c>
      <c r="BK261" s="19" t="str">
        <f t="shared" ca="1" si="1747"/>
        <v>-</v>
      </c>
      <c r="BL261" s="5" t="str">
        <f t="shared" ca="1" si="1748"/>
        <v>-</v>
      </c>
      <c r="BM261" s="19" t="str">
        <f t="shared" ca="1" si="1749"/>
        <v>-</v>
      </c>
      <c r="BN261" s="19" t="str">
        <f t="shared" ca="1" si="1749"/>
        <v>-</v>
      </c>
      <c r="BO261" s="19" t="str">
        <f t="shared" ca="1" si="1749"/>
        <v>-</v>
      </c>
      <c r="BP261" s="5" t="str">
        <f t="shared" ca="1" si="1750"/>
        <v>-</v>
      </c>
      <c r="BQ261" s="9"/>
      <c r="BR261" s="5" t="b">
        <f t="shared" ca="1" si="1751"/>
        <v>0</v>
      </c>
      <c r="BS261" s="5" t="str">
        <f t="shared" ca="1" si="1752"/>
        <v>-</v>
      </c>
      <c r="BT261" s="5" t="str">
        <f t="shared" ca="1" si="1753"/>
        <v>-</v>
      </c>
      <c r="BU261" s="5" t="str">
        <f t="shared" ca="1" si="1753"/>
        <v>-</v>
      </c>
      <c r="BV261" s="5" t="str">
        <f t="shared" ca="1" si="1753"/>
        <v>-</v>
      </c>
      <c r="BW261" s="5" t="str">
        <f t="shared" ca="1" si="1753"/>
        <v>-</v>
      </c>
      <c r="BX261" s="5" t="str">
        <f t="shared" ca="1" si="1753"/>
        <v>-</v>
      </c>
      <c r="BY261" s="5" t="str">
        <f t="shared" ca="1" si="1753"/>
        <v>-</v>
      </c>
      <c r="BZ261" s="5" t="str">
        <f t="shared" ca="1" si="1753"/>
        <v>-</v>
      </c>
      <c r="CA261" s="5" t="str">
        <f t="shared" ca="1" si="1753"/>
        <v>-</v>
      </c>
      <c r="CB261" s="9"/>
      <c r="CC261" s="237" t="b">
        <f t="shared" ca="1" si="1819"/>
        <v>1</v>
      </c>
      <c r="CD261" s="237" t="b">
        <f t="shared" ca="1" si="1819"/>
        <v>1</v>
      </c>
      <c r="CE261" s="237" t="b">
        <f t="shared" ca="1" si="1819"/>
        <v>1</v>
      </c>
      <c r="CF261" s="12">
        <f t="shared" ca="1" si="1800"/>
        <v>2234105</v>
      </c>
      <c r="CG261" s="144" t="b">
        <f t="shared" ca="1" si="1820"/>
        <v>0</v>
      </c>
      <c r="CH261" s="12" t="s">
        <v>34</v>
      </c>
      <c r="CI261" s="19" t="str">
        <f t="shared" ca="1" si="1755"/>
        <v>-</v>
      </c>
      <c r="CJ261" s="19" t="str">
        <f t="shared" ca="1" si="1755"/>
        <v>-</v>
      </c>
      <c r="CK261" s="19" t="str">
        <f t="shared" ca="1" si="1755"/>
        <v>-</v>
      </c>
      <c r="CL261" s="19">
        <f t="shared" ca="1" si="1755"/>
        <v>1</v>
      </c>
      <c r="CM261" s="19">
        <f t="shared" ca="1" si="1755"/>
        <v>1</v>
      </c>
      <c r="CN261" s="9"/>
      <c r="CO261" s="444">
        <f t="shared" ca="1" si="1756"/>
        <v>652</v>
      </c>
      <c r="CP261" s="444">
        <f t="shared" ca="1" si="1756"/>
        <v>686</v>
      </c>
      <c r="CQ261" s="444">
        <f t="shared" ca="1" si="1756"/>
        <v>721</v>
      </c>
      <c r="CR261" s="152">
        <f t="shared" ca="1" si="1757"/>
        <v>378</v>
      </c>
      <c r="CS261" s="152">
        <f t="shared" ca="1" si="1757"/>
        <v>413</v>
      </c>
      <c r="CT261" s="152">
        <f t="shared" ca="1" si="1757"/>
        <v>448</v>
      </c>
      <c r="CU261" s="19" t="str">
        <f t="shared" ca="1" si="1758"/>
        <v>-</v>
      </c>
      <c r="CV261" s="19" t="str">
        <f t="shared" ca="1" si="1758"/>
        <v>-</v>
      </c>
      <c r="CW261" s="19" t="str">
        <f t="shared" ca="1" si="1758"/>
        <v>-</v>
      </c>
      <c r="CX261" s="19" t="str">
        <f t="shared" ca="1" si="1758"/>
        <v>-</v>
      </c>
      <c r="CY261" s="19" t="str">
        <f t="shared" ca="1" si="1758"/>
        <v>-</v>
      </c>
      <c r="CZ261" s="19" t="b">
        <f t="shared" ca="1" si="1758"/>
        <v>1</v>
      </c>
      <c r="DA261" s="19">
        <f t="shared" ca="1" si="1758"/>
        <v>0</v>
      </c>
      <c r="DB261" s="19">
        <f t="shared" ca="1" si="1758"/>
        <v>0</v>
      </c>
      <c r="DC261" s="19">
        <f t="shared" ca="1" si="1758"/>
        <v>0</v>
      </c>
      <c r="DD261" s="19">
        <f t="shared" ca="1" si="1758"/>
        <v>0</v>
      </c>
      <c r="DE261" s="19">
        <f t="shared" ca="1" si="1758"/>
        <v>0</v>
      </c>
      <c r="DF261" s="19">
        <f t="shared" ca="1" si="1758"/>
        <v>0</v>
      </c>
      <c r="DG261" s="19">
        <f t="shared" ca="1" si="1758"/>
        <v>0</v>
      </c>
      <c r="DH261" s="19">
        <f t="shared" ca="1" si="1758"/>
        <v>0</v>
      </c>
      <c r="DI261" s="19">
        <f t="shared" ca="1" si="1758"/>
        <v>0</v>
      </c>
      <c r="DJ261" s="19">
        <f t="shared" ca="1" si="1758"/>
        <v>0</v>
      </c>
      <c r="DK261" s="19">
        <f t="shared" ca="1" si="1821"/>
        <v>0</v>
      </c>
      <c r="DL261" s="19">
        <f t="shared" ca="1" si="1821"/>
        <v>0</v>
      </c>
      <c r="DM261" s="19">
        <f t="shared" ca="1" si="1821"/>
        <v>1</v>
      </c>
      <c r="DN261" s="19">
        <f t="shared" ca="1" si="1821"/>
        <v>1</v>
      </c>
      <c r="DO261" s="19">
        <f t="shared" ca="1" si="1821"/>
        <v>0</v>
      </c>
      <c r="DP261" s="19" t="str">
        <f t="shared" ca="1" si="1821"/>
        <v>-</v>
      </c>
      <c r="DQ261" s="19" t="str">
        <f t="shared" ca="1" si="1821"/>
        <v>-</v>
      </c>
      <c r="DR261" s="19" t="str">
        <f t="shared" ca="1" si="1821"/>
        <v>-</v>
      </c>
      <c r="DS261" s="19" t="str">
        <f t="shared" ca="1" si="1821"/>
        <v>-</v>
      </c>
      <c r="DT261" s="19" t="str">
        <f t="shared" ca="1" si="1821"/>
        <v>-</v>
      </c>
      <c r="DU261" s="19">
        <f t="shared" ca="1" si="1821"/>
        <v>0</v>
      </c>
      <c r="DV261" s="19" t="str">
        <f t="shared" ca="1" si="1821"/>
        <v>-</v>
      </c>
      <c r="DW261" s="19" t="str">
        <f t="shared" ca="1" si="1821"/>
        <v>-</v>
      </c>
      <c r="DX261" s="19" t="str">
        <f t="shared" ca="1" si="1821"/>
        <v>-</v>
      </c>
      <c r="DY261" s="19" t="str">
        <f t="shared" ca="1" si="1821"/>
        <v>-</v>
      </c>
      <c r="DZ261" s="19" t="str">
        <f t="shared" ca="1" si="1821"/>
        <v>-</v>
      </c>
      <c r="EA261" s="19" t="str">
        <f t="shared" ca="1" si="1821"/>
        <v>-</v>
      </c>
      <c r="EB261" s="19" t="str">
        <f t="shared" ca="1" si="1821"/>
        <v>-</v>
      </c>
      <c r="EC261" s="19" t="str">
        <f t="shared" ca="1" si="1821"/>
        <v>-</v>
      </c>
      <c r="ED261" s="19">
        <f t="shared" ca="1" si="1821"/>
        <v>0</v>
      </c>
      <c r="EE261" s="444">
        <f t="shared" ca="1" si="1760"/>
        <v>0</v>
      </c>
      <c r="EF261" s="444">
        <f t="shared" ca="1" si="1760"/>
        <v>0</v>
      </c>
      <c r="EG261" s="124">
        <f t="shared" ca="1" si="1761"/>
        <v>0</v>
      </c>
      <c r="EH261" s="124">
        <f t="shared" ca="1" si="1761"/>
        <v>0</v>
      </c>
      <c r="EI261" s="124">
        <f t="shared" ca="1" si="1761"/>
        <v>0</v>
      </c>
      <c r="EJ261" s="124">
        <f t="shared" ca="1" si="1761"/>
        <v>0</v>
      </c>
      <c r="EK261" s="124">
        <f t="shared" ca="1" si="1761"/>
        <v>0</v>
      </c>
      <c r="EL261" s="124">
        <f t="shared" ca="1" si="1761"/>
        <v>0</v>
      </c>
      <c r="EM261" s="124">
        <f t="shared" ca="1" si="1761"/>
        <v>0</v>
      </c>
      <c r="EN261" s="124">
        <f t="shared" ca="1" si="1761"/>
        <v>0</v>
      </c>
      <c r="EO261" s="124">
        <f t="shared" ca="1" si="1761"/>
        <v>0</v>
      </c>
      <c r="EP261" s="124">
        <f t="shared" ca="1" si="1761"/>
        <v>0</v>
      </c>
      <c r="EQ261" s="124">
        <f t="shared" ca="1" si="1761"/>
        <v>0</v>
      </c>
      <c r="ER261" s="124">
        <f t="shared" ca="1" si="1761"/>
        <v>0</v>
      </c>
      <c r="ES261" s="124">
        <f t="shared" ca="1" si="1761"/>
        <v>0</v>
      </c>
      <c r="ET261" s="124">
        <f t="shared" ca="1" si="1761"/>
        <v>0</v>
      </c>
      <c r="EU261" s="124">
        <f t="shared" ca="1" si="1761"/>
        <v>0</v>
      </c>
      <c r="EV261" s="124">
        <f t="shared" ref="EV261" ca="1" si="1822">IF(AND($K261=EV$9,$N261=EV$11,$AB261=EV$8,$AI261=EV$12,$Y261&lt;&gt;0),INDEX(i.FS_Strategy,$Y261,$AB261),0)</f>
        <v>0</v>
      </c>
      <c r="EW261" s="124">
        <f t="shared" ca="1" si="1762"/>
        <v>0</v>
      </c>
      <c r="EX261" s="124">
        <f t="shared" ca="1" si="1762"/>
        <v>0</v>
      </c>
      <c r="EY261" s="554">
        <f t="shared" ca="1" si="1763"/>
        <v>0</v>
      </c>
      <c r="EZ261" s="554">
        <f t="shared" ca="1" si="1763"/>
        <v>0</v>
      </c>
      <c r="FA261" s="554">
        <f t="shared" ca="1" si="1763"/>
        <v>0</v>
      </c>
      <c r="FB261" s="125">
        <f t="shared" ca="1" si="1763"/>
        <v>0</v>
      </c>
      <c r="FC261" s="125">
        <f t="shared" ca="1" si="1763"/>
        <v>0</v>
      </c>
      <c r="FD261" s="125">
        <f t="shared" ca="1" si="1763"/>
        <v>0</v>
      </c>
      <c r="FE261" s="125">
        <f t="shared" ca="1" si="1763"/>
        <v>0</v>
      </c>
      <c r="FF261" s="125">
        <f t="shared" ca="1" si="1763"/>
        <v>0</v>
      </c>
      <c r="FG261" s="125">
        <f t="shared" ca="1" si="1763"/>
        <v>0</v>
      </c>
      <c r="FH261" s="125">
        <f t="shared" ca="1" si="1763"/>
        <v>0</v>
      </c>
      <c r="FI261" s="125">
        <f t="shared" ca="1" si="1763"/>
        <v>0</v>
      </c>
      <c r="FJ261" s="125">
        <f t="shared" ca="1" si="1763"/>
        <v>0</v>
      </c>
      <c r="FK261" s="125">
        <f t="shared" ca="1" si="1763"/>
        <v>0</v>
      </c>
      <c r="FL261" s="125">
        <f t="shared" ca="1" si="1763"/>
        <v>0</v>
      </c>
      <c r="FM261" s="125">
        <f t="shared" ca="1" si="1763"/>
        <v>0</v>
      </c>
      <c r="FN261" s="125">
        <f t="shared" ref="FN261" ca="1" si="1823">IF(AND($K261=FN$9,$N261=FN$11,$AB261=FN$8,$AI261=FN$12,$Z261&lt;&gt;0),INDEX(i.FS_Strategy,$Z261,$AB261),0)</f>
        <v>0</v>
      </c>
      <c r="FO261" s="124">
        <f t="shared" ca="1" si="1764"/>
        <v>0</v>
      </c>
      <c r="FP261" s="124">
        <f t="shared" ca="1" si="1764"/>
        <v>0</v>
      </c>
      <c r="FQ261" s="124">
        <f t="shared" ca="1" si="1764"/>
        <v>0</v>
      </c>
      <c r="FR261" s="124">
        <f t="shared" ca="1" si="1764"/>
        <v>0</v>
      </c>
      <c r="FS261" s="124">
        <f t="shared" ca="1" si="1764"/>
        <v>0</v>
      </c>
      <c r="FT261" s="124">
        <f t="shared" ca="1" si="1764"/>
        <v>0</v>
      </c>
      <c r="FU261" s="124">
        <f t="shared" ca="1" si="1764"/>
        <v>0</v>
      </c>
      <c r="FV261" s="124">
        <f t="shared" ca="1" si="1764"/>
        <v>0</v>
      </c>
      <c r="FW261" s="124">
        <f t="shared" ca="1" si="1764"/>
        <v>0</v>
      </c>
      <c r="FX261" s="124">
        <f t="shared" ca="1" si="1764"/>
        <v>0</v>
      </c>
      <c r="FY261" s="124">
        <f t="shared" ca="1" si="1764"/>
        <v>0</v>
      </c>
      <c r="FZ261" s="124">
        <f t="shared" ca="1" si="1764"/>
        <v>0</v>
      </c>
      <c r="GA261" s="124">
        <f t="shared" ca="1" si="1764"/>
        <v>0</v>
      </c>
      <c r="GB261" s="124">
        <f t="shared" ca="1" si="1764"/>
        <v>0</v>
      </c>
      <c r="GC261" s="124">
        <f t="shared" ca="1" si="1764"/>
        <v>0</v>
      </c>
      <c r="GD261" s="124">
        <f t="shared" ref="GD261" ca="1" si="1824">IF(AND($K261=GD$9,$N261=GD$11,$AB261=GD$8,$AI261=GD$12),INDEX(i.FS_Strategy,$AC261+1,$AB261),0)</f>
        <v>0</v>
      </c>
      <c r="GE261" s="124">
        <f t="shared" ca="1" si="1765"/>
        <v>0</v>
      </c>
      <c r="GF261" s="124">
        <f t="shared" ca="1" si="1765"/>
        <v>0</v>
      </c>
      <c r="GG261" s="554">
        <f t="shared" ca="1" si="1766"/>
        <v>0</v>
      </c>
      <c r="GH261" s="554">
        <f t="shared" ca="1" si="1766"/>
        <v>0</v>
      </c>
      <c r="GI261" s="554">
        <f t="shared" ca="1" si="1766"/>
        <v>0</v>
      </c>
      <c r="GJ261" s="125">
        <f t="shared" ca="1" si="1767"/>
        <v>0</v>
      </c>
      <c r="GK261" s="125">
        <f t="shared" ca="1" si="1767"/>
        <v>0</v>
      </c>
      <c r="GL261" s="125">
        <f t="shared" ca="1" si="1767"/>
        <v>0</v>
      </c>
      <c r="GM261" s="125">
        <f t="shared" ca="1" si="1767"/>
        <v>0</v>
      </c>
      <c r="GN261" s="125">
        <f t="shared" ca="1" si="1767"/>
        <v>0</v>
      </c>
      <c r="GO261" s="125">
        <f t="shared" ca="1" si="1767"/>
        <v>0</v>
      </c>
      <c r="GP261" s="125">
        <f t="shared" ca="1" si="1767"/>
        <v>0</v>
      </c>
      <c r="GQ261" s="125">
        <f t="shared" ca="1" si="1767"/>
        <v>0</v>
      </c>
      <c r="GR261" s="125">
        <f t="shared" ca="1" si="1767"/>
        <v>0</v>
      </c>
      <c r="GS261" s="125">
        <f t="shared" ca="1" si="1767"/>
        <v>0</v>
      </c>
      <c r="GT261" s="125">
        <f t="shared" ca="1" si="1767"/>
        <v>0</v>
      </c>
      <c r="GU261" s="125">
        <f t="shared" ca="1" si="1767"/>
        <v>0</v>
      </c>
      <c r="GV261" s="125">
        <f t="shared" ca="1" si="1767"/>
        <v>0</v>
      </c>
      <c r="GW261" s="124">
        <f t="shared" ca="1" si="1768"/>
        <v>0</v>
      </c>
      <c r="GX261" s="124">
        <f t="shared" ca="1" si="1768"/>
        <v>0</v>
      </c>
      <c r="GY261" s="124">
        <f t="shared" ca="1" si="1768"/>
        <v>0</v>
      </c>
      <c r="GZ261" s="124">
        <f t="shared" ca="1" si="1768"/>
        <v>0</v>
      </c>
      <c r="HA261" s="124">
        <f t="shared" ca="1" si="1768"/>
        <v>0</v>
      </c>
      <c r="HB261" s="124">
        <f t="shared" ca="1" si="1768"/>
        <v>0</v>
      </c>
      <c r="HC261" s="124">
        <f t="shared" ca="1" si="1768"/>
        <v>0</v>
      </c>
      <c r="HD261" s="124">
        <f t="shared" ca="1" si="1768"/>
        <v>0</v>
      </c>
      <c r="HE261" s="124">
        <f t="shared" ca="1" si="1768"/>
        <v>0</v>
      </c>
      <c r="HF261" s="124">
        <f t="shared" ca="1" si="1768"/>
        <v>0</v>
      </c>
      <c r="HG261" s="124">
        <f t="shared" ca="1" si="1768"/>
        <v>0</v>
      </c>
      <c r="HH261" s="124">
        <f t="shared" ca="1" si="1768"/>
        <v>0</v>
      </c>
      <c r="HI261" s="124">
        <f t="shared" ca="1" si="1768"/>
        <v>0</v>
      </c>
      <c r="HJ261" s="124">
        <f t="shared" ca="1" si="1768"/>
        <v>0</v>
      </c>
      <c r="HK261" s="124">
        <f t="shared" ca="1" si="1768"/>
        <v>0</v>
      </c>
      <c r="HL261" s="124">
        <f t="shared" ref="HL261" ca="1" si="1825">IF(AND($K261=HL$9,$N261=HL$11,$AB261=HL$8,$AI261=HL$12),INDEX(i.FS_Strategy,$AC261+1,$AB261),0)</f>
        <v>0</v>
      </c>
      <c r="HM261" s="124">
        <f t="shared" ca="1" si="1769"/>
        <v>0</v>
      </c>
      <c r="HN261" s="124">
        <f t="shared" ca="1" si="1769"/>
        <v>0</v>
      </c>
      <c r="HO261" s="554">
        <f t="shared" ca="1" si="1770"/>
        <v>0</v>
      </c>
      <c r="HP261" s="554">
        <f t="shared" ca="1" si="1770"/>
        <v>0</v>
      </c>
      <c r="HQ261" s="554">
        <f t="shared" ca="1" si="1770"/>
        <v>0</v>
      </c>
      <c r="HR261" s="125">
        <f t="shared" ca="1" si="1771"/>
        <v>0</v>
      </c>
      <c r="HS261" s="125">
        <f t="shared" ca="1" si="1771"/>
        <v>0</v>
      </c>
      <c r="HT261" s="125">
        <f t="shared" ca="1" si="1771"/>
        <v>0</v>
      </c>
      <c r="HU261" s="125">
        <f t="shared" ca="1" si="1771"/>
        <v>0</v>
      </c>
      <c r="HV261" s="125">
        <f t="shared" ca="1" si="1771"/>
        <v>0</v>
      </c>
      <c r="HW261" s="125">
        <f t="shared" ca="1" si="1771"/>
        <v>0</v>
      </c>
      <c r="HX261" s="125">
        <f t="shared" ca="1" si="1771"/>
        <v>0</v>
      </c>
      <c r="HY261" s="125">
        <f t="shared" ca="1" si="1771"/>
        <v>0</v>
      </c>
      <c r="HZ261" s="125">
        <f t="shared" ca="1" si="1771"/>
        <v>0</v>
      </c>
      <c r="IA261" s="125">
        <f t="shared" ca="1" si="1771"/>
        <v>0</v>
      </c>
      <c r="IB261" s="125">
        <f t="shared" ca="1" si="1771"/>
        <v>0</v>
      </c>
      <c r="IC261" s="125">
        <f t="shared" ca="1" si="1771"/>
        <v>0</v>
      </c>
      <c r="ID261" s="125">
        <f t="shared" ca="1" si="1771"/>
        <v>0</v>
      </c>
      <c r="IE261" s="5">
        <f t="shared" ca="1" si="1772"/>
        <v>67</v>
      </c>
      <c r="IF261" s="9"/>
      <c r="IG261" s="5">
        <f t="shared" ca="1" si="1773"/>
        <v>1</v>
      </c>
      <c r="IH261" s="5" t="b">
        <f t="shared" ca="1" si="1773"/>
        <v>0</v>
      </c>
      <c r="II261" s="19">
        <f t="shared" ca="1" si="1774"/>
        <v>0</v>
      </c>
      <c r="IJ261" s="5">
        <f t="shared" ca="1" si="1773"/>
        <v>55</v>
      </c>
      <c r="IK261" s="5" cm="1">
        <f t="array" ref="IK261">INDEX(i.pi_yatf,$X261+1,IK$7)</f>
        <v>1</v>
      </c>
      <c r="IL261" s="19">
        <f t="shared" ca="1" si="1815"/>
        <v>0</v>
      </c>
      <c r="IM261" s="19">
        <f t="shared" ca="1" si="1815"/>
        <v>0</v>
      </c>
      <c r="IN261" s="19">
        <f t="shared" ca="1" si="1815"/>
        <v>0</v>
      </c>
      <c r="IO261" s="19">
        <f t="shared" ca="1" si="1815"/>
        <v>0</v>
      </c>
      <c r="IP261" s="19">
        <f t="shared" ca="1" si="1815"/>
        <v>0</v>
      </c>
      <c r="IQ261" s="19">
        <f t="shared" ca="1" si="1815"/>
        <v>0</v>
      </c>
      <c r="IR261" s="19">
        <f t="shared" ca="1" si="1815"/>
        <v>0</v>
      </c>
      <c r="IS261" s="19">
        <f t="shared" ca="1" si="1815"/>
        <v>0</v>
      </c>
      <c r="IT261" s="19">
        <f t="shared" ca="1" si="1815"/>
        <v>0</v>
      </c>
      <c r="IU261" s="19">
        <f t="shared" ca="1" si="1815"/>
        <v>0</v>
      </c>
      <c r="IV261" s="19">
        <f t="shared" ca="1" si="1815"/>
        <v>0</v>
      </c>
      <c r="IW261" s="19">
        <f t="shared" ca="1" si="1815"/>
        <v>0</v>
      </c>
      <c r="IX261" s="19">
        <f t="shared" ca="1" si="1815"/>
        <v>0</v>
      </c>
      <c r="IY261" s="19">
        <f t="shared" ca="1" si="1815"/>
        <v>0</v>
      </c>
      <c r="IZ261" s="19">
        <f t="shared" ca="1" si="1815"/>
        <v>0</v>
      </c>
      <c r="JA261" s="19">
        <f t="shared" ca="1" si="1815"/>
        <v>0</v>
      </c>
      <c r="JB261" s="19">
        <f t="shared" ca="1" si="1815"/>
        <v>0</v>
      </c>
      <c r="JC261" s="19">
        <f t="shared" ca="1" si="1815"/>
        <v>0</v>
      </c>
      <c r="JD261" s="19">
        <f t="shared" ca="1" si="1815"/>
        <v>0</v>
      </c>
      <c r="JE261" s="19">
        <f t="shared" ca="1" si="1815"/>
        <v>0</v>
      </c>
      <c r="JF261" s="19">
        <f t="shared" ca="1" si="1815"/>
        <v>0</v>
      </c>
      <c r="JG261" s="19">
        <f t="shared" ca="1" si="1815"/>
        <v>1</v>
      </c>
      <c r="JH261" s="19">
        <f t="shared" ca="1" si="1815"/>
        <v>0</v>
      </c>
      <c r="JI261" s="19">
        <f t="shared" ca="1" si="1815"/>
        <v>1</v>
      </c>
      <c r="JJ261" s="9"/>
      <c r="JK261" s="5" t="b">
        <f t="shared" ca="1" si="1776"/>
        <v>0</v>
      </c>
      <c r="JL261" s="477" t="b">
        <v>0</v>
      </c>
      <c r="JM261" s="477">
        <v>12</v>
      </c>
      <c r="JN261" s="5" t="b">
        <f t="shared" ca="1" si="1777"/>
        <v>0</v>
      </c>
      <c r="JO261" s="5" t="b">
        <f t="shared" ca="1" si="1777"/>
        <v>0</v>
      </c>
      <c r="JP261" s="5" t="b">
        <f t="shared" ca="1" si="1777"/>
        <v>1</v>
      </c>
      <c r="JQ261" s="144">
        <f t="shared" ca="1" si="1778"/>
        <v>1</v>
      </c>
      <c r="JR261" s="144">
        <f t="shared" ca="1" si="1778"/>
        <v>1</v>
      </c>
      <c r="JS261" s="5" t="b">
        <f t="shared" ca="1" si="1779"/>
        <v>0</v>
      </c>
      <c r="JT261" s="5" t="b">
        <f t="shared" ca="1" si="1779"/>
        <v>1</v>
      </c>
      <c r="JU261" s="5" t="b">
        <f t="shared" ca="1" si="1779"/>
        <v>1</v>
      </c>
      <c r="JV261" s="5" t="b">
        <f t="shared" ca="1" si="1779"/>
        <v>0</v>
      </c>
      <c r="JW261" s="5">
        <f t="shared" ca="1" si="1780"/>
        <v>1</v>
      </c>
      <c r="JX261" s="5">
        <f t="shared" ca="1" si="1780"/>
        <v>0</v>
      </c>
      <c r="JY261" s="5" t="b">
        <f t="shared" ca="1" si="1781"/>
        <v>0</v>
      </c>
      <c r="JZ261" s="5" t="str" cm="1">
        <f t="array" aca="1" ref="JZ261" ca="1">IF(OR(KA261:KH261&lt;&gt;"-"),TRUE,"-")</f>
        <v>-</v>
      </c>
      <c r="KA261" s="19" t="str">
        <f t="shared" ca="1" si="1782"/>
        <v>-</v>
      </c>
      <c r="KB261" s="19" t="str">
        <f t="shared" ca="1" si="1782"/>
        <v>-</v>
      </c>
      <c r="KC261" s="19" t="str">
        <f t="shared" ca="1" si="1782"/>
        <v>-</v>
      </c>
      <c r="KD261" s="19" t="str">
        <f t="shared" ca="1" si="1782"/>
        <v>-</v>
      </c>
      <c r="KE261" s="19" t="str">
        <f t="shared" ca="1" si="1782"/>
        <v>-</v>
      </c>
      <c r="KF261" s="19" t="str">
        <f t="shared" ca="1" si="1782"/>
        <v>-</v>
      </c>
      <c r="KG261" s="19" t="str">
        <f t="shared" ca="1" si="1782"/>
        <v>-</v>
      </c>
      <c r="KH261" s="19" t="str">
        <f t="shared" ca="1" si="1782"/>
        <v>-</v>
      </c>
      <c r="KI261" s="5" t="b">
        <f t="array" aca="1" ref="KI261" ca="1">IF(OR(KJ261:KP261&lt;&gt;"-"),TRUE,"-")</f>
        <v>1</v>
      </c>
      <c r="KJ261" s="19">
        <f t="shared" ca="1" si="1783"/>
        <v>0</v>
      </c>
      <c r="KK261" s="19" t="str">
        <f t="shared" ca="1" si="1783"/>
        <v>-</v>
      </c>
      <c r="KL261" s="19">
        <f t="shared" ca="1" si="1783"/>
        <v>999999</v>
      </c>
      <c r="KM261" s="19">
        <f t="shared" ca="1" si="1783"/>
        <v>999999</v>
      </c>
      <c r="KN261" s="19">
        <f t="shared" ca="1" si="1783"/>
        <v>999999</v>
      </c>
      <c r="KO261" s="19">
        <f t="shared" ca="1" si="1783"/>
        <v>999999</v>
      </c>
      <c r="KP261" s="19">
        <f t="shared" ca="1" si="1783"/>
        <v>999999</v>
      </c>
      <c r="KQ261" s="19" t="str">
        <f t="shared" ca="1" si="1783"/>
        <v>-</v>
      </c>
      <c r="KR261" s="19" t="str">
        <f t="shared" ca="1" si="1783"/>
        <v>-</v>
      </c>
      <c r="KS261" s="19" t="str">
        <f t="shared" ca="1" si="1783"/>
        <v>-</v>
      </c>
      <c r="KT261" s="19" t="b">
        <f t="shared" ca="1" si="1784"/>
        <v>1</v>
      </c>
      <c r="KU261" s="19">
        <f t="shared" ca="1" si="1784"/>
        <v>0</v>
      </c>
      <c r="KV261" s="5" t="str">
        <f t="shared" ca="1" si="1785"/>
        <v>-</v>
      </c>
      <c r="KW261" s="5" t="str">
        <f t="shared" ca="1" si="1785"/>
        <v>-</v>
      </c>
      <c r="KX261" s="5" t="str">
        <f t="shared" ca="1" si="1785"/>
        <v>-</v>
      </c>
      <c r="KY261" s="5" t="str">
        <f t="shared" ca="1" si="1785"/>
        <v>-</v>
      </c>
      <c r="KZ261" s="19" t="str">
        <f t="shared" ca="1" si="1786"/>
        <v>-</v>
      </c>
      <c r="LA261" s="19" t="str">
        <f t="shared" ca="1" si="1786"/>
        <v>-</v>
      </c>
      <c r="LB261" s="19" t="str">
        <f t="shared" ca="1" si="1786"/>
        <v>-</v>
      </c>
      <c r="LC261" s="19" t="str">
        <f t="shared" ca="1" si="1786"/>
        <v>-</v>
      </c>
      <c r="LD261" s="19" t="str">
        <f t="shared" ca="1" si="1786"/>
        <v>-</v>
      </c>
      <c r="LE261" s="19" t="str">
        <f t="shared" ca="1" si="1786"/>
        <v>-</v>
      </c>
      <c r="LF261" s="19" t="str">
        <f t="shared" ca="1" si="1786"/>
        <v>-</v>
      </c>
      <c r="LG261" s="5" t="str">
        <f t="shared" ca="1" si="1787"/>
        <v>-</v>
      </c>
      <c r="LH261" s="5">
        <f t="shared" ca="1" si="1787"/>
        <v>500</v>
      </c>
      <c r="LI261" s="5">
        <f t="shared" ca="1" si="1787"/>
        <v>500</v>
      </c>
      <c r="LJ261" s="5" t="str">
        <f t="shared" ca="1" si="1787"/>
        <v>-</v>
      </c>
      <c r="LK261" s="5" t="str" cm="1">
        <f t="array" aca="1" ref="LK261" ca="1">INDEX(i.meatgrid,$Q261,LK$7)</f>
        <v>-</v>
      </c>
      <c r="LL261" s="5" t="str">
        <f t="shared" ca="1" si="1787"/>
        <v>-</v>
      </c>
      <c r="LM261" s="5">
        <f t="shared" ca="1" si="1788"/>
        <v>1</v>
      </c>
      <c r="LN261" s="9"/>
      <c r="LO261" s="19">
        <f t="shared" ca="1" si="1786"/>
        <v>70</v>
      </c>
      <c r="LP261" s="19">
        <f t="shared" ca="1" si="1789"/>
        <v>50</v>
      </c>
      <c r="LQ261" s="19">
        <f t="shared" ca="1" si="1789"/>
        <v>80</v>
      </c>
      <c r="LR261" s="19">
        <f t="shared" ca="1" si="1789"/>
        <v>50</v>
      </c>
      <c r="LS261" s="5" t="b" cm="1">
        <f t="array" aca="1" ref="LS261" ca="1">INDEX(i.meatgrid,$Q261,LS$7)</f>
        <v>0</v>
      </c>
      <c r="LT261" s="5" t="b" cm="1">
        <f t="array" aca="1" ref="LT261" ca="1">INDEX(i.meatgrid,$Q261,LT$7)</f>
        <v>0</v>
      </c>
      <c r="LU261" s="5" cm="1">
        <f t="array" aca="1" ref="LU261" ca="1">INDEX(i.meatgrid,$Q261,LU$7)</f>
        <v>40</v>
      </c>
      <c r="LV261" s="5" t="str" cm="1">
        <f t="array" aca="1" ref="LV261" ca="1">INDEX(i.meatgrid,$Q261,LV$7)</f>
        <v>-</v>
      </c>
      <c r="LW261" s="5">
        <f t="shared" si="1790"/>
        <v>1</v>
      </c>
      <c r="LX261" s="5">
        <f t="shared" si="1791"/>
        <v>0.75</v>
      </c>
      <c r="LY261" s="5" cm="1">
        <f t="array" aca="1" ref="LY261" ca="1">INDEX(i.meatgrid,$Q261,LY$7)</f>
        <v>1</v>
      </c>
      <c r="LZ261" s="5" cm="1">
        <f t="array" aca="1" ref="LZ261" ca="1">INDEX(i.meatgrid,$Q261,LZ$7)</f>
        <v>0</v>
      </c>
      <c r="MA261" s="5" cm="1">
        <f t="array" aca="1" ref="MA261" ca="1">INDEX(i.meatgrid,$Q261,MA$7)</f>
        <v>0</v>
      </c>
      <c r="MB261" s="5" cm="1">
        <f t="array" aca="1" ref="MB261" ca="1">INDEX(i.meatgrid,$Q261,MB$7)</f>
        <v>0</v>
      </c>
      <c r="MC261" s="5" cm="1">
        <f t="array" aca="1" ref="MC261" ca="1">INDEX(i.meatgrid,$Q261,MC$7)</f>
        <v>0</v>
      </c>
      <c r="MD261" s="5" cm="1">
        <f t="array" aca="1" ref="MD261" ca="1">INDEX(i.meatgrid,$Q261,MD$7)</f>
        <v>1</v>
      </c>
      <c r="ME261" s="5" cm="1">
        <f t="array" aca="1" ref="ME261" ca="1">INDEX(i.meatgrid,$Q261,ME$7)</f>
        <v>1</v>
      </c>
      <c r="MF261" s="5" cm="1">
        <f t="array" aca="1" ref="MF261" ca="1">INDEX(i.meatgrid,$Q261,MF$7)</f>
        <v>1</v>
      </c>
      <c r="MG261" s="5">
        <f t="shared" si="1792"/>
        <v>1</v>
      </c>
      <c r="MH261" s="9"/>
      <c r="MI261" s="19" t="b">
        <f t="shared" ca="1" si="1793"/>
        <v>0</v>
      </c>
      <c r="MJ261" s="19" t="b">
        <f t="shared" ca="1" si="1793"/>
        <v>0</v>
      </c>
      <c r="MK261" s="19">
        <f t="shared" ca="1" si="1793"/>
        <v>1</v>
      </c>
      <c r="ML261" s="19">
        <f t="shared" ca="1" si="1793"/>
        <v>0.75</v>
      </c>
      <c r="MM261" s="19">
        <f t="shared" ca="1" si="1793"/>
        <v>0.75</v>
      </c>
      <c r="MN261" s="19">
        <f t="shared" ca="1" si="1793"/>
        <v>0.8</v>
      </c>
      <c r="MO261" s="19">
        <f t="shared" ca="1" si="1793"/>
        <v>0.82499999999999996</v>
      </c>
      <c r="MP261" s="19">
        <f t="shared" ca="1" si="1793"/>
        <v>0.875</v>
      </c>
      <c r="MQ261" s="19">
        <f t="shared" ca="1" si="1793"/>
        <v>0.9</v>
      </c>
      <c r="MR261" s="19">
        <f t="shared" ca="1" si="1793"/>
        <v>1</v>
      </c>
      <c r="MS261" s="19">
        <f t="shared" ca="1" si="1793"/>
        <v>0.875</v>
      </c>
      <c r="MT261" s="19" t="b">
        <f t="shared" ca="1" si="1793"/>
        <v>1</v>
      </c>
      <c r="MU261" s="19">
        <f t="shared" ca="1" si="1793"/>
        <v>74.989999999999995</v>
      </c>
      <c r="MV261" s="19" t="str">
        <f t="shared" ca="1" si="1793"/>
        <v>-</v>
      </c>
      <c r="MW261" s="19" t="str">
        <f t="shared" ca="1" si="1793"/>
        <v>-</v>
      </c>
      <c r="MX261" s="19" t="str">
        <f t="shared" ref="MX261" ca="1" si="1826">OFFSET(MX$5,$B261,0)</f>
        <v>-</v>
      </c>
      <c r="MY261" s="19" t="str">
        <f t="shared" ca="1" si="1809"/>
        <v>-</v>
      </c>
      <c r="MZ261" s="19" t="str">
        <f t="shared" ca="1" si="1809"/>
        <v>-</v>
      </c>
      <c r="NA261" s="19" t="str">
        <f t="shared" ca="1" si="1809"/>
        <v>-</v>
      </c>
      <c r="NB261" s="19" t="str">
        <f t="shared" ca="1" si="1809"/>
        <v>-</v>
      </c>
      <c r="NC261" s="19">
        <f t="shared" ca="1" si="1809"/>
        <v>36.99</v>
      </c>
      <c r="ND261" s="19">
        <f t="shared" ca="1" si="1809"/>
        <v>36.99</v>
      </c>
      <c r="NE261" s="19" t="str">
        <f t="shared" ca="1" si="1809"/>
        <v>-</v>
      </c>
      <c r="NF261" s="19" t="str">
        <f t="shared" ca="1" si="1809"/>
        <v>-</v>
      </c>
      <c r="NG261" s="19" t="str">
        <f t="shared" ca="1" si="1809"/>
        <v>-</v>
      </c>
      <c r="NH261" s="19" t="str">
        <f t="shared" ca="1" si="1809"/>
        <v>-</v>
      </c>
      <c r="NI261" s="19" t="str">
        <f t="shared" ca="1" si="1809"/>
        <v>-</v>
      </c>
      <c r="NJ261" s="19">
        <f t="shared" ca="1" si="1809"/>
        <v>49.99</v>
      </c>
      <c r="NK261" s="19">
        <f t="shared" ca="1" si="1809"/>
        <v>49.99</v>
      </c>
      <c r="NL261" s="19">
        <f t="shared" ca="1" si="1809"/>
        <v>49.99</v>
      </c>
      <c r="NM261" s="19">
        <f t="shared" ca="1" si="1809"/>
        <v>49.99</v>
      </c>
      <c r="NN261" s="19">
        <f t="shared" ca="1" si="1809"/>
        <v>49.99</v>
      </c>
      <c r="NO261" s="19">
        <f t="shared" ca="1" si="1806"/>
        <v>49.99</v>
      </c>
      <c r="NP261" s="19">
        <f t="shared" ca="1" si="1806"/>
        <v>49.99</v>
      </c>
      <c r="NQ261" s="19">
        <f t="shared" ca="1" si="1806"/>
        <v>49.99</v>
      </c>
      <c r="NR261" s="19">
        <f t="shared" ca="1" si="1807"/>
        <v>412.99</v>
      </c>
      <c r="NS261" s="19">
        <f t="shared" ca="1" si="1807"/>
        <v>412.99</v>
      </c>
      <c r="NT261" s="19" t="str">
        <f t="shared" ca="1" si="1807"/>
        <v>-</v>
      </c>
      <c r="NU261" s="19" t="str">
        <f t="shared" ca="1" si="1807"/>
        <v>-</v>
      </c>
      <c r="NV261" s="19" t="str">
        <f t="shared" ca="1" si="1807"/>
        <v>-</v>
      </c>
      <c r="NW261" s="19" t="str">
        <f t="shared" ca="1" si="1807"/>
        <v>-</v>
      </c>
      <c r="NX261" s="19" t="str">
        <f t="shared" ca="1" si="1807"/>
        <v>-</v>
      </c>
      <c r="NY261" s="19">
        <f t="shared" ca="1" si="1807"/>
        <v>6.8900000000000006</v>
      </c>
      <c r="NZ261" s="19">
        <f t="shared" ca="1" si="1807"/>
        <v>6.8900000000000006</v>
      </c>
      <c r="OA261" s="19">
        <f t="shared" ca="1" si="1807"/>
        <v>6.8900000000000006</v>
      </c>
      <c r="OB261" s="19">
        <f t="shared" ca="1" si="1807"/>
        <v>6.8900000000000006</v>
      </c>
      <c r="OC261" s="19">
        <f t="shared" ca="1" si="1807"/>
        <v>6.8900000000000006</v>
      </c>
      <c r="OD261" s="19">
        <f t="shared" ca="1" si="1807"/>
        <v>6.8900000000000006</v>
      </c>
      <c r="OE261" s="19">
        <f t="shared" ca="1" si="1807"/>
        <v>6.8900000000000006</v>
      </c>
      <c r="OF261" s="19">
        <f t="shared" ca="1" si="1807"/>
        <v>6.8900000000000006</v>
      </c>
      <c r="OG261" s="19">
        <f t="shared" ca="1" si="1807"/>
        <v>346.99</v>
      </c>
      <c r="OH261" s="19">
        <f t="shared" ca="1" si="1808"/>
        <v>346.99</v>
      </c>
      <c r="OI261" s="19" t="str">
        <f t="shared" ca="1" si="1808"/>
        <v>-</v>
      </c>
      <c r="OJ261" s="19" t="str">
        <f t="shared" ca="1" si="1808"/>
        <v>-</v>
      </c>
      <c r="OK261" s="19" t="str">
        <f t="shared" ca="1" si="1808"/>
        <v>-</v>
      </c>
      <c r="OL261" s="19" t="str">
        <f t="shared" ca="1" si="1808"/>
        <v>-</v>
      </c>
      <c r="OM261" s="19" t="str">
        <f t="shared" ca="1" si="1808"/>
        <v>-</v>
      </c>
      <c r="ON261" s="19">
        <f t="shared" ca="1" si="1808"/>
        <v>0</v>
      </c>
      <c r="OO261" s="24">
        <v>0</v>
      </c>
    </row>
    <row r="262" spans="1:405" outlineLevel="1">
      <c r="A262" s="21">
        <f t="shared" si="158"/>
        <v>257</v>
      </c>
      <c r="B262" s="21">
        <f>$A$14</f>
        <v>9</v>
      </c>
      <c r="C262">
        <v>112</v>
      </c>
      <c r="D262" s="144" t="str">
        <f t="shared" si="1739"/>
        <v>GSM</v>
      </c>
      <c r="E262" t="b">
        <v>0</v>
      </c>
      <c r="F262" t="b">
        <v>0</v>
      </c>
      <c r="G262" t="b">
        <f t="shared" si="1802"/>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740"/>
        <v>2</v>
      </c>
      <c r="AH262" s="5">
        <f t="shared" si="1740"/>
        <v>0</v>
      </c>
      <c r="AI262" s="5">
        <f t="shared" si="1741"/>
        <v>1</v>
      </c>
      <c r="AJ262" s="218"/>
      <c r="AK262" s="218"/>
      <c r="AL262" s="365" t="str">
        <f ca="1">TEXT(LEFT(OFFSET(AL262,-1,0),5)+1,"00000")&amp;MID(OFFSET(AL262,-1,0),6,FIND(" ",OFFSET(AL262,-1,0),7)-5)
&amp; $D262           &amp; " Day"&amp;INDEX(i.DOY,$N262,1)              &amp; IF($IG262=0," FWM","")&amp;IF($IG262=1," MWM","")&amp;IF($IG262=5," Mat","")&amp;IF($IH262=TRUE,"&amp;BBT","    ")
&amp;INDEX(DataMaster!$B$98:$B$104,$Q262,0)    &amp;IF(JL262," SR"&amp;JM262,"")&amp; " WP"&amp;TEXT($LW262*100,"000p")           &amp; " MP"&amp;TEXT($LX262*100,"000p")           &amp; " GP"&amp;TEXT($MG262*100,"000p")
&amp; " (F"&amp;3+COUNTIF($CV262:$CY262,TRUE)&amp;3&amp;"N"&amp;$DM262&amp;$DN262&amp;")"</f>
        <v>00017 DSP_grid_lw GSM Day204 MWM    Only export SR12 WP100p MP100p GP100p (F33N11)</v>
      </c>
      <c r="AM262" s="9" t="str">
        <f ca="1">IF(COUNTIF(AL$5:AL262,AL262)=1,"-","Dup")</f>
        <v>-</v>
      </c>
      <c r="AN262" s="9"/>
      <c r="AO262" s="12" t="b">
        <v>1</v>
      </c>
      <c r="AP262" s="12" t="b">
        <v>1</v>
      </c>
      <c r="AQ262" s="12" t="b">
        <v>1</v>
      </c>
      <c r="AR262" s="12" t="b">
        <v>1</v>
      </c>
      <c r="AS262" s="12" t="b">
        <v>1</v>
      </c>
      <c r="AT262" s="12" t="b">
        <v>1</v>
      </c>
      <c r="AU262" s="12" t="b">
        <v>1</v>
      </c>
      <c r="AV262" s="12" t="b">
        <v>1</v>
      </c>
      <c r="AW262" s="9"/>
      <c r="AX262" s="5" t="b">
        <f t="shared" si="1742"/>
        <v>0</v>
      </c>
      <c r="AY262" s="5" t="str">
        <f t="shared" si="1742"/>
        <v>-</v>
      </c>
      <c r="AZ262" s="5" t="b">
        <f t="shared" si="1742"/>
        <v>0</v>
      </c>
      <c r="BA262" s="5" t="b">
        <f t="shared" si="1742"/>
        <v>1</v>
      </c>
      <c r="BB262" s="5" t="b">
        <f t="shared" si="1742"/>
        <v>1</v>
      </c>
      <c r="BC262" s="144">
        <f t="shared" si="1742"/>
        <v>0</v>
      </c>
      <c r="BD262" s="19" t="b">
        <f t="shared" ca="1" si="1743"/>
        <v>1</v>
      </c>
      <c r="BE262" s="9"/>
      <c r="BF262" s="5" t="str">
        <f t="shared" ca="1" si="1744"/>
        <v>-</v>
      </c>
      <c r="BG262" s="19" t="str">
        <f t="shared" ca="1" si="1745"/>
        <v>-</v>
      </c>
      <c r="BH262" s="19" t="str">
        <f t="shared" ca="1" si="1745"/>
        <v>-</v>
      </c>
      <c r="BI262" s="19" t="str">
        <f t="shared" ca="1" si="1745"/>
        <v>-</v>
      </c>
      <c r="BJ262" s="5" t="str">
        <f t="shared" ca="1" si="1746"/>
        <v>-</v>
      </c>
      <c r="BK262" s="19" t="str">
        <f t="shared" ca="1" si="1747"/>
        <v>-</v>
      </c>
      <c r="BL262" s="5" t="str">
        <f t="shared" ca="1" si="1748"/>
        <v>-</v>
      </c>
      <c r="BM262" s="19" t="str">
        <f t="shared" ca="1" si="1749"/>
        <v>-</v>
      </c>
      <c r="BN262" s="19" t="str">
        <f t="shared" ca="1" si="1749"/>
        <v>-</v>
      </c>
      <c r="BO262" s="19" t="str">
        <f t="shared" ca="1" si="1749"/>
        <v>-</v>
      </c>
      <c r="BP262" s="5" t="str">
        <f t="shared" ca="1" si="1750"/>
        <v>-</v>
      </c>
      <c r="BQ262" s="9"/>
      <c r="BR262" s="5" t="b">
        <f t="shared" si="1751"/>
        <v>0</v>
      </c>
      <c r="BS262" s="5" t="str">
        <f t="shared" ca="1" si="1752"/>
        <v>-</v>
      </c>
      <c r="BT262" s="5" t="str">
        <f t="shared" ca="1" si="1753"/>
        <v>-</v>
      </c>
      <c r="BU262" s="5" t="str">
        <f t="shared" ca="1" si="1753"/>
        <v>-</v>
      </c>
      <c r="BV262" s="5" t="str">
        <f t="shared" ca="1" si="1753"/>
        <v>-</v>
      </c>
      <c r="BW262" s="5" t="str">
        <f t="shared" ca="1" si="1753"/>
        <v>-</v>
      </c>
      <c r="BX262" s="5" t="str">
        <f t="shared" ca="1" si="1753"/>
        <v>-</v>
      </c>
      <c r="BY262" s="5" t="str">
        <f t="shared" ca="1" si="1753"/>
        <v>-</v>
      </c>
      <c r="BZ262" s="5" t="str">
        <f t="shared" ca="1" si="1753"/>
        <v>-</v>
      </c>
      <c r="CA262" s="5" t="str">
        <f t="shared" ca="1" si="1753"/>
        <v>-</v>
      </c>
      <c r="CB262" s="9"/>
      <c r="CC262" s="12" t="b">
        <v>1</v>
      </c>
      <c r="CD262" s="12" t="b">
        <v>1</v>
      </c>
      <c r="CE262" s="12" t="b">
        <v>1</v>
      </c>
      <c r="CF262" s="12">
        <f t="shared" si="1800"/>
        <v>2232105</v>
      </c>
      <c r="CG262" s="144" t="b">
        <f>NOT(CE262)</f>
        <v>0</v>
      </c>
      <c r="CH262" s="12" t="s">
        <v>34</v>
      </c>
      <c r="CI262" s="19" t="str">
        <f t="shared" ca="1" si="1755"/>
        <v>-</v>
      </c>
      <c r="CJ262" s="19" t="str">
        <f t="shared" ca="1" si="1755"/>
        <v>-</v>
      </c>
      <c r="CK262" s="19" t="str">
        <f t="shared" ca="1" si="1755"/>
        <v>-</v>
      </c>
      <c r="CL262" s="19">
        <f t="shared" ca="1" si="1755"/>
        <v>1</v>
      </c>
      <c r="CM262" s="19">
        <f t="shared" ca="1" si="1755"/>
        <v>1</v>
      </c>
      <c r="CN262" s="9"/>
      <c r="CO262" s="444">
        <f t="shared" si="1756"/>
        <v>652</v>
      </c>
      <c r="CP262" s="444">
        <f t="shared" si="1756"/>
        <v>686</v>
      </c>
      <c r="CQ262" s="444">
        <f t="shared" si="1756"/>
        <v>721</v>
      </c>
      <c r="CR262" s="152">
        <f t="shared" si="1757"/>
        <v>378</v>
      </c>
      <c r="CS262" s="152">
        <f t="shared" si="1757"/>
        <v>413</v>
      </c>
      <c r="CT262" s="152">
        <f t="shared" si="1757"/>
        <v>448</v>
      </c>
      <c r="CU262" s="19" t="str">
        <f t="shared" ref="CU262:DJ273" ca="1" si="1827">OFFSET(CU$5,$B262,0)</f>
        <v>-</v>
      </c>
      <c r="CV262" s="19" t="str">
        <f t="shared" ca="1" si="1827"/>
        <v>-</v>
      </c>
      <c r="CW262" s="19" t="str">
        <f t="shared" ca="1" si="1827"/>
        <v>-</v>
      </c>
      <c r="CX262" s="19" t="str">
        <f t="shared" ca="1" si="1827"/>
        <v>-</v>
      </c>
      <c r="CY262" s="19" t="str">
        <f t="shared" ca="1" si="1827"/>
        <v>-</v>
      </c>
      <c r="CZ262" s="19" t="b">
        <f ca="1">OFFSET(CZ$5,$B262,0)</f>
        <v>1</v>
      </c>
      <c r="DA262" s="19">
        <f t="shared" ca="1" si="1827"/>
        <v>0</v>
      </c>
      <c r="DB262" s="19">
        <f t="shared" ca="1" si="1827"/>
        <v>0</v>
      </c>
      <c r="DC262" s="19">
        <f t="shared" ca="1" si="1827"/>
        <v>0</v>
      </c>
      <c r="DD262" s="19">
        <f t="shared" ca="1" si="1827"/>
        <v>0</v>
      </c>
      <c r="DE262" s="19">
        <f t="shared" ca="1" si="1827"/>
        <v>0</v>
      </c>
      <c r="DF262" s="19">
        <f t="shared" ca="1" si="1827"/>
        <v>0</v>
      </c>
      <c r="DG262" s="19">
        <f t="shared" ca="1" si="1827"/>
        <v>0</v>
      </c>
      <c r="DH262" s="19">
        <f t="shared" ca="1" si="1827"/>
        <v>0</v>
      </c>
      <c r="DI262" s="19">
        <f t="shared" ca="1" si="1827"/>
        <v>0</v>
      </c>
      <c r="DJ262" s="19">
        <f t="shared" ca="1" si="1827"/>
        <v>0</v>
      </c>
      <c r="DK262" s="19">
        <f t="shared" ca="1" si="1821"/>
        <v>0</v>
      </c>
      <c r="DL262" s="19">
        <f t="shared" ca="1" si="1821"/>
        <v>0</v>
      </c>
      <c r="DM262" s="19">
        <f t="shared" ca="1" si="1821"/>
        <v>1</v>
      </c>
      <c r="DN262" s="19">
        <f t="shared" ca="1" si="1821"/>
        <v>1</v>
      </c>
      <c r="DO262" s="19">
        <f t="shared" ca="1" si="1821"/>
        <v>0</v>
      </c>
      <c r="DP262" s="19" t="str">
        <f t="shared" ca="1" si="1821"/>
        <v>-</v>
      </c>
      <c r="DQ262" s="19" t="str">
        <f t="shared" ca="1" si="1821"/>
        <v>-</v>
      </c>
      <c r="DR262" s="19" t="str">
        <f t="shared" ca="1" si="1821"/>
        <v>-</v>
      </c>
      <c r="DS262" s="19" t="str">
        <f t="shared" ca="1" si="1821"/>
        <v>-</v>
      </c>
      <c r="DT262" s="19" t="str">
        <f t="shared" ca="1" si="1821"/>
        <v>-</v>
      </c>
      <c r="DU262" s="19">
        <f t="shared" ca="1" si="1821"/>
        <v>0</v>
      </c>
      <c r="DV262" s="19" t="str">
        <f t="shared" ca="1" si="1821"/>
        <v>-</v>
      </c>
      <c r="DW262" s="19" t="str">
        <f t="shared" ca="1" si="1821"/>
        <v>-</v>
      </c>
      <c r="DX262" s="19" t="str">
        <f t="shared" ca="1" si="1821"/>
        <v>-</v>
      </c>
      <c r="DY262" s="19" t="str">
        <f t="shared" ca="1" si="1821"/>
        <v>-</v>
      </c>
      <c r="DZ262" s="19" t="str">
        <f t="shared" ca="1" si="1821"/>
        <v>-</v>
      </c>
      <c r="EA262" s="19" t="str">
        <f t="shared" ca="1" si="1821"/>
        <v>-</v>
      </c>
      <c r="EB262" s="19" t="str">
        <f t="shared" ca="1" si="1821"/>
        <v>-</v>
      </c>
      <c r="EC262" s="19" t="str">
        <f t="shared" ca="1" si="1821"/>
        <v>-</v>
      </c>
      <c r="ED262" s="19">
        <f t="shared" ca="1" si="1821"/>
        <v>0</v>
      </c>
      <c r="EE262" s="444">
        <f t="shared" si="1760"/>
        <v>0</v>
      </c>
      <c r="EF262" s="444">
        <f t="shared" si="1760"/>
        <v>0</v>
      </c>
      <c r="EG262" s="124">
        <f t="shared" ref="EG262:EV273" si="1828">IF(AND($K262=EG$9,$N262=EG$11,$AB262=EG$8,$AI262=EG$12,$Y262&lt;&gt;0),INDEX(i.FS_Strategy,$Y262,$AB262),0)</f>
        <v>0</v>
      </c>
      <c r="EH262" s="124">
        <f t="shared" si="1828"/>
        <v>0</v>
      </c>
      <c r="EI262" s="124">
        <f t="shared" si="1828"/>
        <v>0</v>
      </c>
      <c r="EJ262" s="124">
        <f t="shared" si="1828"/>
        <v>0</v>
      </c>
      <c r="EK262" s="124">
        <f t="shared" si="1828"/>
        <v>0</v>
      </c>
      <c r="EL262" s="124">
        <f t="shared" si="1828"/>
        <v>0</v>
      </c>
      <c r="EM262" s="124">
        <f t="shared" si="1828"/>
        <v>0</v>
      </c>
      <c r="EN262" s="124">
        <f t="shared" si="1828"/>
        <v>0</v>
      </c>
      <c r="EO262" s="124">
        <f t="shared" si="1828"/>
        <v>0</v>
      </c>
      <c r="EP262" s="124">
        <f t="shared" si="1828"/>
        <v>0</v>
      </c>
      <c r="EQ262" s="124">
        <f t="shared" si="1828"/>
        <v>0</v>
      </c>
      <c r="ER262" s="124">
        <f t="shared" si="1828"/>
        <v>0</v>
      </c>
      <c r="ES262" s="124">
        <f t="shared" si="1828"/>
        <v>0</v>
      </c>
      <c r="ET262" s="124">
        <f t="shared" si="1828"/>
        <v>0</v>
      </c>
      <c r="EU262" s="124">
        <f t="shared" si="1828"/>
        <v>0</v>
      </c>
      <c r="EV262" s="124">
        <f t="shared" si="1828"/>
        <v>0</v>
      </c>
      <c r="EW262" s="124">
        <f t="shared" si="1762"/>
        <v>0</v>
      </c>
      <c r="EX262" s="124">
        <f t="shared" si="1762"/>
        <v>0</v>
      </c>
      <c r="EY262" s="554">
        <f t="shared" ref="EY262:FN273" si="1829">IF(AND($K262=EY$9,$N262=EY$11,$AB262=EY$8,$AI262=EY$12,$Z262&lt;&gt;0),INDEX(i.FS_Strategy,$Z262,$AB262),0)</f>
        <v>0</v>
      </c>
      <c r="EZ262" s="554">
        <f t="shared" si="1829"/>
        <v>0</v>
      </c>
      <c r="FA262" s="554">
        <f t="shared" si="1829"/>
        <v>0</v>
      </c>
      <c r="FB262" s="125">
        <f t="shared" si="1829"/>
        <v>0</v>
      </c>
      <c r="FC262" s="125">
        <f t="shared" si="1829"/>
        <v>0</v>
      </c>
      <c r="FD262" s="125">
        <f t="shared" si="1829"/>
        <v>0</v>
      </c>
      <c r="FE262" s="125">
        <f t="shared" si="1829"/>
        <v>0</v>
      </c>
      <c r="FF262" s="125">
        <f t="shared" si="1829"/>
        <v>0</v>
      </c>
      <c r="FG262" s="125">
        <f t="shared" si="1829"/>
        <v>0</v>
      </c>
      <c r="FH262" s="125">
        <f t="shared" si="1829"/>
        <v>0</v>
      </c>
      <c r="FI262" s="125">
        <f t="shared" si="1829"/>
        <v>0</v>
      </c>
      <c r="FJ262" s="125">
        <f t="shared" si="1829"/>
        <v>0</v>
      </c>
      <c r="FK262" s="125">
        <f t="shared" si="1829"/>
        <v>0</v>
      </c>
      <c r="FL262" s="125">
        <f t="shared" si="1829"/>
        <v>0</v>
      </c>
      <c r="FM262" s="125">
        <f t="shared" si="1829"/>
        <v>0</v>
      </c>
      <c r="FN262" s="125">
        <f t="shared" si="1829"/>
        <v>0</v>
      </c>
      <c r="FO262" s="124">
        <f t="shared" ref="FO262:GD273" si="1830">IF(AND($K262=FO$9,$N262=FO$11,$AB262=FO$8,$AI262=FO$12),INDEX(i.FS_Strategy,$AC262+1,$AB262),0)</f>
        <v>0</v>
      </c>
      <c r="FP262" s="124">
        <f t="shared" si="1830"/>
        <v>0</v>
      </c>
      <c r="FQ262" s="124">
        <f t="shared" si="1830"/>
        <v>0</v>
      </c>
      <c r="FR262" s="124">
        <f t="shared" si="1830"/>
        <v>0</v>
      </c>
      <c r="FS262" s="124">
        <f t="shared" si="1830"/>
        <v>0</v>
      </c>
      <c r="FT262" s="124">
        <f t="shared" si="1830"/>
        <v>0</v>
      </c>
      <c r="FU262" s="124">
        <f t="shared" si="1830"/>
        <v>0</v>
      </c>
      <c r="FV262" s="124">
        <f t="shared" si="1830"/>
        <v>0</v>
      </c>
      <c r="FW262" s="124">
        <f t="shared" si="1830"/>
        <v>0</v>
      </c>
      <c r="FX262" s="124">
        <f t="shared" si="1830"/>
        <v>0</v>
      </c>
      <c r="FY262" s="124">
        <f t="shared" si="1830"/>
        <v>0</v>
      </c>
      <c r="FZ262" s="124">
        <f t="shared" si="1830"/>
        <v>0</v>
      </c>
      <c r="GA262" s="124">
        <f t="shared" si="1830"/>
        <v>0</v>
      </c>
      <c r="GB262" s="124">
        <f t="shared" si="1830"/>
        <v>0</v>
      </c>
      <c r="GC262" s="124">
        <f t="shared" si="1830"/>
        <v>0</v>
      </c>
      <c r="GD262" s="124">
        <f t="shared" si="1830"/>
        <v>0</v>
      </c>
      <c r="GE262" s="124">
        <f t="shared" si="1765"/>
        <v>0</v>
      </c>
      <c r="GF262" s="124">
        <f t="shared" si="1765"/>
        <v>0</v>
      </c>
      <c r="GG262" s="554">
        <f t="shared" si="1766"/>
        <v>0</v>
      </c>
      <c r="GH262" s="554">
        <f t="shared" si="1766"/>
        <v>0</v>
      </c>
      <c r="GI262" s="554">
        <f t="shared" si="1766"/>
        <v>0</v>
      </c>
      <c r="GJ262" s="125">
        <f t="shared" ref="GJ262:GV273" si="1831">IF(AND($K262=GJ$9,$N262=GJ$11,$AB262=GJ$8),INDEX(i.FS_Strategy,$AE262+1,$AB262),0)</f>
        <v>0</v>
      </c>
      <c r="GK262" s="125">
        <f t="shared" si="1831"/>
        <v>0</v>
      </c>
      <c r="GL262" s="125">
        <f t="shared" si="1831"/>
        <v>0</v>
      </c>
      <c r="GM262" s="125">
        <f t="shared" si="1831"/>
        <v>0</v>
      </c>
      <c r="GN262" s="125">
        <f t="shared" si="1831"/>
        <v>0</v>
      </c>
      <c r="GO262" s="125">
        <f t="shared" si="1831"/>
        <v>0</v>
      </c>
      <c r="GP262" s="125">
        <f t="shared" si="1831"/>
        <v>0</v>
      </c>
      <c r="GQ262" s="125">
        <f t="shared" si="1831"/>
        <v>0</v>
      </c>
      <c r="GR262" s="125">
        <f t="shared" si="1831"/>
        <v>0</v>
      </c>
      <c r="GS262" s="125">
        <f t="shared" si="1831"/>
        <v>0</v>
      </c>
      <c r="GT262" s="125">
        <f t="shared" si="1831"/>
        <v>0</v>
      </c>
      <c r="GU262" s="125">
        <f t="shared" si="1831"/>
        <v>0</v>
      </c>
      <c r="GV262" s="125">
        <f t="shared" si="1831"/>
        <v>0</v>
      </c>
      <c r="GW262" s="124">
        <f t="shared" ref="GW262:HL273" si="1832">IF(AND($K262=GW$9,$N262=GW$11,$AB262=GW$8,$AI262=GW$12),INDEX(i.FS_Strategy,$AC262+1,$AB262),0)</f>
        <v>0</v>
      </c>
      <c r="GX262" s="124">
        <f t="shared" si="1832"/>
        <v>0</v>
      </c>
      <c r="GY262" s="124">
        <f t="shared" si="1832"/>
        <v>0</v>
      </c>
      <c r="GZ262" s="124">
        <f t="shared" si="1832"/>
        <v>0</v>
      </c>
      <c r="HA262" s="124">
        <f t="shared" si="1832"/>
        <v>0</v>
      </c>
      <c r="HB262" s="124">
        <f t="shared" si="1832"/>
        <v>0</v>
      </c>
      <c r="HC262" s="124">
        <f t="shared" si="1832"/>
        <v>0</v>
      </c>
      <c r="HD262" s="124">
        <f t="shared" si="1832"/>
        <v>0</v>
      </c>
      <c r="HE262" s="124">
        <f t="shared" si="1832"/>
        <v>0</v>
      </c>
      <c r="HF262" s="124">
        <f t="shared" si="1832"/>
        <v>0</v>
      </c>
      <c r="HG262" s="124">
        <f t="shared" si="1832"/>
        <v>0</v>
      </c>
      <c r="HH262" s="124">
        <f t="shared" si="1832"/>
        <v>0</v>
      </c>
      <c r="HI262" s="124">
        <f t="shared" si="1832"/>
        <v>0</v>
      </c>
      <c r="HJ262" s="124">
        <f t="shared" si="1832"/>
        <v>0</v>
      </c>
      <c r="HK262" s="124">
        <f t="shared" si="1832"/>
        <v>0</v>
      </c>
      <c r="HL262" s="124">
        <f t="shared" si="1832"/>
        <v>0</v>
      </c>
      <c r="HM262" s="124">
        <f t="shared" si="1769"/>
        <v>0</v>
      </c>
      <c r="HN262" s="124">
        <f t="shared" si="1769"/>
        <v>0</v>
      </c>
      <c r="HO262" s="554">
        <f t="shared" si="1770"/>
        <v>0</v>
      </c>
      <c r="HP262" s="554">
        <f t="shared" si="1770"/>
        <v>0</v>
      </c>
      <c r="HQ262" s="554">
        <f t="shared" si="1770"/>
        <v>0</v>
      </c>
      <c r="HR262" s="125">
        <f t="shared" ref="HR262:ID273" si="1833">IF(AND($K262=HR$9,$N262=HR$11,$AB262=HR$8),INDEX(i.FS_Strategy,$AE262+1,$AB262),0)</f>
        <v>0</v>
      </c>
      <c r="HS262" s="125">
        <f t="shared" si="1833"/>
        <v>0</v>
      </c>
      <c r="HT262" s="125">
        <f t="shared" si="1833"/>
        <v>0</v>
      </c>
      <c r="HU262" s="125">
        <f t="shared" si="1833"/>
        <v>0</v>
      </c>
      <c r="HV262" s="125">
        <f t="shared" si="1833"/>
        <v>0</v>
      </c>
      <c r="HW262" s="125">
        <f t="shared" si="1833"/>
        <v>0</v>
      </c>
      <c r="HX262" s="125">
        <f t="shared" si="1833"/>
        <v>0</v>
      </c>
      <c r="HY262" s="125">
        <f t="shared" si="1833"/>
        <v>0</v>
      </c>
      <c r="HZ262" s="125">
        <f t="shared" si="1833"/>
        <v>0</v>
      </c>
      <c r="IA262" s="125">
        <f t="shared" si="1833"/>
        <v>0</v>
      </c>
      <c r="IB262" s="125">
        <f t="shared" si="1833"/>
        <v>0</v>
      </c>
      <c r="IC262" s="125">
        <f t="shared" si="1833"/>
        <v>0</v>
      </c>
      <c r="ID262" s="125">
        <f t="shared" si="1833"/>
        <v>0</v>
      </c>
      <c r="IE262" s="5">
        <f t="shared" si="1772"/>
        <v>67</v>
      </c>
      <c r="IF262" s="9"/>
      <c r="IG262" s="5">
        <f t="shared" si="1773"/>
        <v>1</v>
      </c>
      <c r="IH262" s="5" t="b">
        <f t="shared" si="1773"/>
        <v>0</v>
      </c>
      <c r="II262" s="19">
        <f t="shared" ca="1" si="1774"/>
        <v>0</v>
      </c>
      <c r="IJ262" s="5">
        <f t="shared" si="1773"/>
        <v>55</v>
      </c>
      <c r="IK262" s="5" cm="1">
        <f t="array" ref="IK262">INDEX(i.pi_yatf,$X262+1,IK$7)</f>
        <v>1</v>
      </c>
      <c r="IL262" s="19">
        <f t="shared" ca="1" si="1815"/>
        <v>0</v>
      </c>
      <c r="IM262" s="19">
        <f t="shared" ca="1" si="1815"/>
        <v>0</v>
      </c>
      <c r="IN262" s="19">
        <f t="shared" ca="1" si="1815"/>
        <v>0</v>
      </c>
      <c r="IO262" s="19">
        <f t="shared" ca="1" si="1815"/>
        <v>0</v>
      </c>
      <c r="IP262" s="19">
        <f t="shared" ca="1" si="1815"/>
        <v>0</v>
      </c>
      <c r="IQ262" s="19">
        <f t="shared" ca="1" si="1815"/>
        <v>0</v>
      </c>
      <c r="IR262" s="19">
        <f t="shared" ca="1" si="1815"/>
        <v>0</v>
      </c>
      <c r="IS262" s="19">
        <f t="shared" ca="1" si="1815"/>
        <v>0</v>
      </c>
      <c r="IT262" s="19">
        <f t="shared" ca="1" si="1815"/>
        <v>0</v>
      </c>
      <c r="IU262" s="19">
        <f t="shared" ca="1" si="1815"/>
        <v>0</v>
      </c>
      <c r="IV262" s="19">
        <f t="shared" ca="1" si="1815"/>
        <v>0</v>
      </c>
      <c r="IW262" s="19">
        <f t="shared" ca="1" si="1815"/>
        <v>0</v>
      </c>
      <c r="IX262" s="19">
        <f t="shared" ca="1" si="1815"/>
        <v>0</v>
      </c>
      <c r="IY262" s="19">
        <f t="shared" ca="1" si="1815"/>
        <v>0</v>
      </c>
      <c r="IZ262" s="19">
        <f t="shared" ca="1" si="1815"/>
        <v>0</v>
      </c>
      <c r="JA262" s="19">
        <f t="shared" ca="1" si="1815"/>
        <v>0</v>
      </c>
      <c r="JB262" s="19">
        <f t="shared" ca="1" si="1815"/>
        <v>0</v>
      </c>
      <c r="JC262" s="19">
        <f t="shared" ca="1" si="1815"/>
        <v>0</v>
      </c>
      <c r="JD262" s="19">
        <f t="shared" ca="1" si="1815"/>
        <v>0</v>
      </c>
      <c r="JE262" s="19">
        <f t="shared" ca="1" si="1815"/>
        <v>0</v>
      </c>
      <c r="JF262" s="19">
        <f t="shared" ca="1" si="1815"/>
        <v>0</v>
      </c>
      <c r="JG262" s="19">
        <f t="shared" ca="1" si="1815"/>
        <v>1</v>
      </c>
      <c r="JH262" s="19">
        <f t="shared" ca="1" si="1815"/>
        <v>0</v>
      </c>
      <c r="JI262" s="19">
        <f t="shared" ca="1" si="1815"/>
        <v>1</v>
      </c>
      <c r="JJ262" s="9"/>
      <c r="JK262" s="5" t="b">
        <f t="shared" ca="1" si="1776"/>
        <v>0</v>
      </c>
      <c r="JL262" s="477" t="b">
        <v>1</v>
      </c>
      <c r="JM262" s="477">
        <v>12</v>
      </c>
      <c r="JN262" s="5" t="b">
        <f t="shared" si="1777"/>
        <v>0</v>
      </c>
      <c r="JO262" s="5" t="b">
        <f t="shared" si="1777"/>
        <v>0</v>
      </c>
      <c r="JP262" s="5" t="b">
        <f t="shared" si="1777"/>
        <v>1</v>
      </c>
      <c r="JQ262" s="144">
        <f t="shared" si="1778"/>
        <v>1</v>
      </c>
      <c r="JR262" s="144">
        <f t="shared" si="1778"/>
        <v>1</v>
      </c>
      <c r="JS262" s="5" t="b">
        <f t="shared" si="1779"/>
        <v>0</v>
      </c>
      <c r="JT262" s="5" t="b">
        <f t="shared" si="1779"/>
        <v>1</v>
      </c>
      <c r="JU262" s="5" t="b">
        <f t="shared" si="1779"/>
        <v>1</v>
      </c>
      <c r="JV262" s="5" t="b">
        <f t="shared" si="1779"/>
        <v>0</v>
      </c>
      <c r="JW262" s="5">
        <f t="shared" si="1780"/>
        <v>1</v>
      </c>
      <c r="JX262" s="5">
        <f t="shared" si="1780"/>
        <v>0</v>
      </c>
      <c r="JY262" s="5" t="b">
        <f t="shared" si="1781"/>
        <v>0</v>
      </c>
      <c r="JZ262" s="5" t="str" cm="1">
        <f t="array" aca="1" ref="JZ262" ca="1">IF(OR(KA262:KH262&lt;&gt;"-"),TRUE,"-")</f>
        <v>-</v>
      </c>
      <c r="KA262" s="19" t="str">
        <f t="shared" ca="1" si="1782"/>
        <v>-</v>
      </c>
      <c r="KB262" s="19" t="str">
        <f t="shared" ca="1" si="1782"/>
        <v>-</v>
      </c>
      <c r="KC262" s="19" t="str">
        <f t="shared" ca="1" si="1782"/>
        <v>-</v>
      </c>
      <c r="KD262" s="19" t="str">
        <f t="shared" ca="1" si="1782"/>
        <v>-</v>
      </c>
      <c r="KE262" s="19" t="str">
        <f t="shared" ca="1" si="1782"/>
        <v>-</v>
      </c>
      <c r="KF262" s="19" t="str">
        <f t="shared" ca="1" si="1782"/>
        <v>-</v>
      </c>
      <c r="KG262" s="19" t="str">
        <f t="shared" ca="1" si="1782"/>
        <v>-</v>
      </c>
      <c r="KH262" s="19" t="str">
        <f t="shared" ca="1" si="1782"/>
        <v>-</v>
      </c>
      <c r="KI262" s="5" t="b">
        <f t="array" aca="1" ref="KI262" ca="1">IF(OR(KJ262:KP262&lt;&gt;"-"),TRUE,"-")</f>
        <v>1</v>
      </c>
      <c r="KJ262" s="19">
        <f t="shared" ca="1" si="1783"/>
        <v>0</v>
      </c>
      <c r="KK262" s="19" t="str">
        <f t="shared" ca="1" si="1783"/>
        <v>-</v>
      </c>
      <c r="KL262" s="19">
        <f t="shared" ca="1" si="1783"/>
        <v>999999</v>
      </c>
      <c r="KM262" s="19">
        <f t="shared" ca="1" si="1783"/>
        <v>999999</v>
      </c>
      <c r="KN262" s="19">
        <f t="shared" ca="1" si="1783"/>
        <v>999999</v>
      </c>
      <c r="KO262" s="19">
        <f t="shared" ca="1" si="1783"/>
        <v>999999</v>
      </c>
      <c r="KP262" s="19">
        <f t="shared" ca="1" si="1783"/>
        <v>999999</v>
      </c>
      <c r="KQ262" s="19" t="str">
        <f t="shared" ca="1" si="1783"/>
        <v>-</v>
      </c>
      <c r="KR262" s="19" t="str">
        <f ca="1">OFFSET(KR$5,$B262,0)</f>
        <v>-</v>
      </c>
      <c r="KS262" s="19" t="str">
        <f ca="1">OFFSET(KS$5,$B262,0)</f>
        <v>-</v>
      </c>
      <c r="KT262" s="19" t="b">
        <f t="shared" ca="1" si="1784"/>
        <v>1</v>
      </c>
      <c r="KU262" s="19">
        <f t="shared" ca="1" si="1784"/>
        <v>0</v>
      </c>
      <c r="KV262" s="5" t="str">
        <f t="shared" si="1785"/>
        <v>-</v>
      </c>
      <c r="KW262" s="5" t="str">
        <f t="shared" si="1785"/>
        <v>-</v>
      </c>
      <c r="KX262" s="5" t="str">
        <f t="shared" si="1785"/>
        <v>-</v>
      </c>
      <c r="KY262" s="5" t="str">
        <f t="shared" si="1785"/>
        <v>-</v>
      </c>
      <c r="KZ262" s="19" t="str">
        <f t="shared" ca="1" si="1786"/>
        <v>-</v>
      </c>
      <c r="LA262" s="19" t="str">
        <f t="shared" ca="1" si="1786"/>
        <v>-</v>
      </c>
      <c r="LB262" s="19" t="str">
        <f t="shared" ca="1" si="1786"/>
        <v>-</v>
      </c>
      <c r="LC262" s="19" t="str">
        <f t="shared" ca="1" si="1786"/>
        <v>-</v>
      </c>
      <c r="LD262" s="19" t="str">
        <f t="shared" ca="1" si="1786"/>
        <v>-</v>
      </c>
      <c r="LE262" s="19" t="str">
        <f t="shared" ca="1" si="1786"/>
        <v>-</v>
      </c>
      <c r="LF262" s="19" t="str">
        <f t="shared" ca="1" si="1786"/>
        <v>-</v>
      </c>
      <c r="LG262" s="5" t="str">
        <f t="shared" si="1787"/>
        <v>-</v>
      </c>
      <c r="LH262" s="5">
        <f t="shared" si="1787"/>
        <v>500</v>
      </c>
      <c r="LI262" s="5">
        <f t="shared" si="1787"/>
        <v>500</v>
      </c>
      <c r="LJ262" s="5" t="str">
        <f t="shared" si="1787"/>
        <v>-</v>
      </c>
      <c r="LK262" s="5" t="str" cm="1">
        <f t="array" ref="LK262">INDEX(i.meatgrid,$Q262,LK$7)</f>
        <v>-</v>
      </c>
      <c r="LL262" s="5" t="str">
        <f t="shared" si="1787"/>
        <v>-</v>
      </c>
      <c r="LM262" s="5">
        <f t="shared" si="1788"/>
        <v>1</v>
      </c>
      <c r="LN262" s="9"/>
      <c r="LO262" s="19">
        <f t="shared" ca="1" si="1786"/>
        <v>70</v>
      </c>
      <c r="LP262" s="19">
        <f t="shared" ca="1" si="1789"/>
        <v>50</v>
      </c>
      <c r="LQ262" s="19">
        <f t="shared" ca="1" si="1789"/>
        <v>80</v>
      </c>
      <c r="LR262" s="19">
        <f t="shared" ca="1" si="1789"/>
        <v>50</v>
      </c>
      <c r="LS262" s="5" t="b" cm="1">
        <f t="array" ref="LS262">INDEX(i.meatgrid,$Q262,LS$7)</f>
        <v>0</v>
      </c>
      <c r="LT262" s="5" t="b" cm="1">
        <f t="array" ref="LT262">INDEX(i.meatgrid,$Q262,LT$7)</f>
        <v>0</v>
      </c>
      <c r="LU262" s="5" t="str" cm="1">
        <f t="array" ref="LU262">INDEX(i.meatgrid,$Q262,LU$7)</f>
        <v>-</v>
      </c>
      <c r="LV262" s="5" t="str" cm="1">
        <f t="array" ref="LV262">INDEX(i.meatgrid,$Q262,LV$7)</f>
        <v>-</v>
      </c>
      <c r="LW262" s="5">
        <f t="shared" si="1790"/>
        <v>1</v>
      </c>
      <c r="LX262" s="5">
        <f t="shared" si="1791"/>
        <v>1</v>
      </c>
      <c r="LY262" s="5" cm="1">
        <f t="array" ref="LY262">INDEX(i.meatgrid,$Q262,LY$7)</f>
        <v>0</v>
      </c>
      <c r="LZ262" s="5" cm="1">
        <f t="array" ref="LZ262">INDEX(i.meatgrid,$Q262,LZ$7)</f>
        <v>0</v>
      </c>
      <c r="MA262" s="5" cm="1">
        <f t="array" ref="MA262">INDEX(i.meatgrid,$Q262,MA$7)</f>
        <v>0</v>
      </c>
      <c r="MB262" s="5" cm="1">
        <f t="array" ref="MB262">INDEX(i.meatgrid,$Q262,MB$7)</f>
        <v>0</v>
      </c>
      <c r="MC262" s="5" cm="1">
        <f t="array" ref="MC262">INDEX(i.meatgrid,$Q262,MC$7)</f>
        <v>1</v>
      </c>
      <c r="MD262" s="5" cm="1">
        <f t="array" ref="MD262">INDEX(i.meatgrid,$Q262,MD$7)</f>
        <v>1</v>
      </c>
      <c r="ME262" s="5" cm="1">
        <f t="array" ref="ME262">INDEX(i.meatgrid,$Q262,ME$7)</f>
        <v>1</v>
      </c>
      <c r="MF262" s="5" cm="1">
        <f t="array" ref="MF262">INDEX(i.meatgrid,$Q262,MF$7)</f>
        <v>1</v>
      </c>
      <c r="MG262" s="5">
        <f t="shared" si="1792"/>
        <v>1</v>
      </c>
      <c r="MH262" s="9"/>
      <c r="MI262" s="19" t="b">
        <f t="shared" ref="MI262:MX273" ca="1" si="1834">OFFSET(MI$5,$B262,0)</f>
        <v>0</v>
      </c>
      <c r="MJ262" s="19" t="b">
        <f t="shared" ca="1" si="1834"/>
        <v>0</v>
      </c>
      <c r="MK262" s="19">
        <f t="shared" ca="1" si="1834"/>
        <v>1</v>
      </c>
      <c r="ML262" s="19">
        <f t="shared" ca="1" si="1834"/>
        <v>0.75</v>
      </c>
      <c r="MM262" s="19">
        <f t="shared" ca="1" si="1834"/>
        <v>0.75</v>
      </c>
      <c r="MN262" s="19">
        <f t="shared" ca="1" si="1834"/>
        <v>0.8</v>
      </c>
      <c r="MO262" s="19">
        <f t="shared" ca="1" si="1834"/>
        <v>0.82499999999999996</v>
      </c>
      <c r="MP262" s="19">
        <f t="shared" ca="1" si="1834"/>
        <v>0.875</v>
      </c>
      <c r="MQ262" s="19">
        <f t="shared" ca="1" si="1834"/>
        <v>0.9</v>
      </c>
      <c r="MR262" s="19">
        <f t="shared" ca="1" si="1834"/>
        <v>1</v>
      </c>
      <c r="MS262" s="19">
        <f t="shared" ca="1" si="1834"/>
        <v>0.875</v>
      </c>
      <c r="MT262" s="19" t="b">
        <f t="shared" ca="1" si="1834"/>
        <v>1</v>
      </c>
      <c r="MU262" s="19">
        <f t="shared" ca="1" si="1834"/>
        <v>74.989999999999995</v>
      </c>
      <c r="MV262" s="19" t="str">
        <f t="shared" ca="1" si="1834"/>
        <v>-</v>
      </c>
      <c r="MW262" s="19" t="str">
        <f t="shared" ca="1" si="1834"/>
        <v>-</v>
      </c>
      <c r="MX262" s="19" t="str">
        <f t="shared" ca="1" si="1834"/>
        <v>-</v>
      </c>
      <c r="MY262" s="19" t="str">
        <f t="shared" ca="1" si="1809"/>
        <v>-</v>
      </c>
      <c r="MZ262" s="19" t="str">
        <f t="shared" ca="1" si="1809"/>
        <v>-</v>
      </c>
      <c r="NA262" s="19" t="str">
        <f t="shared" ca="1" si="1809"/>
        <v>-</v>
      </c>
      <c r="NB262" s="19" t="str">
        <f t="shared" ca="1" si="1809"/>
        <v>-</v>
      </c>
      <c r="NC262" s="19">
        <f t="shared" ca="1" si="1809"/>
        <v>36.99</v>
      </c>
      <c r="ND262" s="19">
        <f t="shared" ca="1" si="1809"/>
        <v>36.99</v>
      </c>
      <c r="NE262" s="19" t="str">
        <f t="shared" ca="1" si="1809"/>
        <v>-</v>
      </c>
      <c r="NF262" s="19" t="str">
        <f t="shared" ca="1" si="1809"/>
        <v>-</v>
      </c>
      <c r="NG262" s="19" t="str">
        <f t="shared" ca="1" si="1809"/>
        <v>-</v>
      </c>
      <c r="NH262" s="19" t="str">
        <f t="shared" ca="1" si="1809"/>
        <v>-</v>
      </c>
      <c r="NI262" s="19" t="str">
        <f t="shared" ca="1" si="1809"/>
        <v>-</v>
      </c>
      <c r="NJ262" s="19">
        <f t="shared" ca="1" si="1809"/>
        <v>49.99</v>
      </c>
      <c r="NK262" s="19">
        <f t="shared" ca="1" si="1809"/>
        <v>49.99</v>
      </c>
      <c r="NL262" s="19">
        <f t="shared" ca="1" si="1809"/>
        <v>49.99</v>
      </c>
      <c r="NM262" s="19">
        <f t="shared" ca="1" si="1809"/>
        <v>49.99</v>
      </c>
      <c r="NN262" s="19">
        <f t="shared" ca="1" si="1809"/>
        <v>49.99</v>
      </c>
      <c r="NO262" s="19">
        <f t="shared" ca="1" si="1806"/>
        <v>49.99</v>
      </c>
      <c r="NP262" s="19">
        <f t="shared" ca="1" si="1806"/>
        <v>49.99</v>
      </c>
      <c r="NQ262" s="19">
        <f t="shared" ca="1" si="1806"/>
        <v>49.99</v>
      </c>
      <c r="NR262" s="19">
        <f t="shared" ca="1" si="1807"/>
        <v>412.99</v>
      </c>
      <c r="NS262" s="19">
        <f t="shared" ca="1" si="1807"/>
        <v>412.99</v>
      </c>
      <c r="NT262" s="19" t="str">
        <f t="shared" ca="1" si="1807"/>
        <v>-</v>
      </c>
      <c r="NU262" s="19" t="str">
        <f t="shared" ca="1" si="1807"/>
        <v>-</v>
      </c>
      <c r="NV262" s="19" t="str">
        <f t="shared" ca="1" si="1807"/>
        <v>-</v>
      </c>
      <c r="NW262" s="19" t="str">
        <f t="shared" ca="1" si="1807"/>
        <v>-</v>
      </c>
      <c r="NX262" s="19" t="str">
        <f t="shared" ca="1" si="1807"/>
        <v>-</v>
      </c>
      <c r="NY262" s="19">
        <f t="shared" ca="1" si="1807"/>
        <v>6.8900000000000006</v>
      </c>
      <c r="NZ262" s="19">
        <f t="shared" ca="1" si="1807"/>
        <v>6.8900000000000006</v>
      </c>
      <c r="OA262" s="19">
        <f t="shared" ca="1" si="1807"/>
        <v>6.8900000000000006</v>
      </c>
      <c r="OB262" s="19">
        <f t="shared" ca="1" si="1807"/>
        <v>6.8900000000000006</v>
      </c>
      <c r="OC262" s="19">
        <f t="shared" ca="1" si="1807"/>
        <v>6.8900000000000006</v>
      </c>
      <c r="OD262" s="19">
        <f t="shared" ca="1" si="1807"/>
        <v>6.8900000000000006</v>
      </c>
      <c r="OE262" s="19">
        <f t="shared" ca="1" si="1807"/>
        <v>6.8900000000000006</v>
      </c>
      <c r="OF262" s="19">
        <f t="shared" ca="1" si="1807"/>
        <v>6.8900000000000006</v>
      </c>
      <c r="OG262" s="19">
        <f t="shared" ca="1" si="1807"/>
        <v>346.99</v>
      </c>
      <c r="OH262" s="19">
        <f t="shared" ca="1" si="1808"/>
        <v>346.99</v>
      </c>
      <c r="OI262" s="19" t="str">
        <f t="shared" ca="1" si="1808"/>
        <v>-</v>
      </c>
      <c r="OJ262" s="19" t="str">
        <f t="shared" ca="1" si="1808"/>
        <v>-</v>
      </c>
      <c r="OK262" s="19" t="str">
        <f t="shared" ca="1" si="1808"/>
        <v>-</v>
      </c>
      <c r="OL262" s="19" t="str">
        <f t="shared" ca="1" si="1808"/>
        <v>-</v>
      </c>
      <c r="OM262" s="19" t="str">
        <f t="shared" ca="1" si="1808"/>
        <v>-</v>
      </c>
      <c r="ON262" s="19">
        <f t="shared" ca="1" si="1808"/>
        <v>0</v>
      </c>
      <c r="OO262" s="24">
        <v>0</v>
      </c>
    </row>
    <row r="263" spans="1:405" outlineLevel="1">
      <c r="A263" s="21">
        <f t="shared" si="158"/>
        <v>258</v>
      </c>
      <c r="B263" s="21">
        <f t="shared" ref="B263:B265" si="1835">$A$24</f>
        <v>19</v>
      </c>
      <c r="C263">
        <v>112</v>
      </c>
      <c r="D263" s="144" t="str">
        <f t="shared" ca="1" si="1739"/>
        <v>GSM</v>
      </c>
      <c r="E263" t="b">
        <v>1</v>
      </c>
      <c r="F263" t="b">
        <v>0</v>
      </c>
      <c r="G263" t="b">
        <f t="shared" si="1802"/>
        <v>1</v>
      </c>
      <c r="H263" s="237">
        <f t="shared" ref="H263:Q265" ca="1" si="1836">OFFSET(H263,-1,0)</f>
        <v>2</v>
      </c>
      <c r="I263" s="237">
        <f t="shared" ca="1" si="1836"/>
        <v>1</v>
      </c>
      <c r="J263" s="237" t="str">
        <f t="shared" ca="1" si="1836"/>
        <v/>
      </c>
      <c r="K263" s="237">
        <f t="shared" ca="1" si="1836"/>
        <v>2</v>
      </c>
      <c r="L263" s="237">
        <f t="shared" ca="1" si="1836"/>
        <v>2</v>
      </c>
      <c r="M263" s="237">
        <f t="shared" ca="1" si="1836"/>
        <v>2</v>
      </c>
      <c r="N263" s="237">
        <f t="shared" ca="1" si="1836"/>
        <v>3</v>
      </c>
      <c r="O263" s="237">
        <f t="shared" ca="1" si="1836"/>
        <v>1</v>
      </c>
      <c r="P263" s="237">
        <f t="shared" ca="1" si="1836"/>
        <v>1</v>
      </c>
      <c r="Q263" s="237">
        <f t="shared" ca="1" si="1836"/>
        <v>2</v>
      </c>
      <c r="R263" s="29">
        <v>1</v>
      </c>
      <c r="S263" s="29">
        <v>1</v>
      </c>
      <c r="T263" s="29">
        <v>1</v>
      </c>
      <c r="U263" s="218"/>
      <c r="V263" s="218"/>
      <c r="W263" s="182">
        <f t="array" ref="W263">MAX(W$22,MOD(W257+1*AND(R263:$V263=R$22:$V$22),W$23+1))</f>
        <v>0</v>
      </c>
      <c r="X263" s="218"/>
      <c r="Y263" s="218"/>
      <c r="Z263" s="218"/>
      <c r="AA263" s="218"/>
      <c r="AB263" s="218"/>
      <c r="AC263" s="218"/>
      <c r="AD263" s="218"/>
      <c r="AE263" s="218"/>
      <c r="AF263" s="144">
        <f ca="1">INDEX(CHOOSE($N263,DataAutumn!i.AdultDrys,DataWinter!i.AdultDrys,DataSpring!i.AdultDrys),1,$M263)</f>
        <v>3</v>
      </c>
      <c r="AG263" s="5">
        <f t="shared" ca="1" si="1740"/>
        <v>2</v>
      </c>
      <c r="AH263" s="5">
        <f t="shared" ca="1" si="1740"/>
        <v>0</v>
      </c>
      <c r="AI263" s="5">
        <f t="shared" ca="1" si="1741"/>
        <v>1</v>
      </c>
      <c r="AJ263" s="218"/>
      <c r="AK263" s="218"/>
      <c r="AL263" s="366" t="str">
        <f ca="1">TEXT(LEFT(OFFSET(AL263,-1,0),5)+1,"00000")&amp;MID(OFFSET(AL263,-1,0),6,FIND(" ",OFFSET(AL263,-1,0),7)-5)
&amp; $D263           &amp; " Day"&amp;INDEX(i.DOY,$N263,1)              &amp; IF($IG263=0," FWM","")&amp;IF($IG263=1," MWM","")&amp;IF($IG263=5," Mat","")&amp;IF($IH263=TRUE,"&amp;BBT","    ")
&amp;INDEX(DataMaster!$B$98:$B$104,$Q263,0)    &amp;IF(JL263," SR"&amp;JM263,"")&amp; " WP"&amp;TEXT($LW263*100,"000p")           &amp; " MP"&amp;TEXT($LX263*100,"000p")           &amp; " GP"&amp;TEXT($MG263*100,"000p")
&amp; " (F"&amp;3+COUNTIF($CV263:$CY263,TRUE)&amp;3&amp;"N"&amp;$DM263&amp;$DN263&amp;")"</f>
        <v>00018 DSP_grid_lw GSM Day204 MWM    Only export WP100p MP100p GP100p (F33N11)</v>
      </c>
      <c r="AM263" s="9" t="str">
        <f ca="1">IF(COUNTIF(AL$5:AL263,AL263)=1,"-","Dup")</f>
        <v>-</v>
      </c>
      <c r="AN263" s="9"/>
      <c r="AO263" s="12" t="b">
        <v>1</v>
      </c>
      <c r="AP263" s="12" t="b">
        <v>1</v>
      </c>
      <c r="AQ263" s="12" t="b">
        <v>1</v>
      </c>
      <c r="AR263" s="12" t="b">
        <v>1</v>
      </c>
      <c r="AS263" s="12" t="b">
        <v>1</v>
      </c>
      <c r="AT263" s="12" t="b">
        <v>1</v>
      </c>
      <c r="AU263" s="12" t="b">
        <v>1</v>
      </c>
      <c r="AV263" s="12" t="b">
        <v>1</v>
      </c>
      <c r="AW263" s="9"/>
      <c r="AX263" s="5" t="b">
        <f t="shared" ca="1" si="1742"/>
        <v>0</v>
      </c>
      <c r="AY263" s="5" t="str">
        <f t="shared" ca="1" si="1742"/>
        <v>-</v>
      </c>
      <c r="AZ263" s="5" t="b">
        <f t="shared" ca="1" si="1742"/>
        <v>0</v>
      </c>
      <c r="BA263" s="5" t="b">
        <f t="shared" ca="1" si="1742"/>
        <v>1</v>
      </c>
      <c r="BB263" s="5" t="b">
        <f t="shared" ca="1" si="1742"/>
        <v>1</v>
      </c>
      <c r="BC263" s="144">
        <f t="shared" ca="1" si="1742"/>
        <v>0</v>
      </c>
      <c r="BD263" s="19" t="b">
        <f t="shared" ca="1" si="1743"/>
        <v>1</v>
      </c>
      <c r="BE263" s="9"/>
      <c r="BF263" s="5" t="str">
        <f t="shared" ca="1" si="1744"/>
        <v>-</v>
      </c>
      <c r="BG263" s="19" t="str">
        <f t="shared" ca="1" si="1745"/>
        <v>-</v>
      </c>
      <c r="BH263" s="19" t="str">
        <f t="shared" ca="1" si="1745"/>
        <v>-</v>
      </c>
      <c r="BI263" s="19" t="str">
        <f t="shared" ca="1" si="1745"/>
        <v>-</v>
      </c>
      <c r="BJ263" s="5" t="str">
        <f t="shared" ca="1" si="1746"/>
        <v>-</v>
      </c>
      <c r="BK263" s="19" t="str">
        <f t="shared" ca="1" si="1747"/>
        <v>-</v>
      </c>
      <c r="BL263" s="5" t="str">
        <f t="shared" ca="1" si="1748"/>
        <v>-</v>
      </c>
      <c r="BM263" s="19" t="str">
        <f t="shared" ca="1" si="1749"/>
        <v>-</v>
      </c>
      <c r="BN263" s="19" t="str">
        <f t="shared" ca="1" si="1749"/>
        <v>-</v>
      </c>
      <c r="BO263" s="19" t="str">
        <f t="shared" ca="1" si="1749"/>
        <v>-</v>
      </c>
      <c r="BP263" s="5" t="str">
        <f t="shared" ca="1" si="1750"/>
        <v>-</v>
      </c>
      <c r="BQ263" s="9"/>
      <c r="BR263" s="5" t="b">
        <f t="shared" ca="1" si="1751"/>
        <v>0</v>
      </c>
      <c r="BS263" s="5" t="str">
        <f t="shared" ca="1" si="1752"/>
        <v>-</v>
      </c>
      <c r="BT263" s="5" t="str">
        <f t="shared" ca="1" si="1753"/>
        <v>-</v>
      </c>
      <c r="BU263" s="5" t="str">
        <f t="shared" ca="1" si="1753"/>
        <v>-</v>
      </c>
      <c r="BV263" s="5" t="str">
        <f t="shared" ca="1" si="1753"/>
        <v>-</v>
      </c>
      <c r="BW263" s="5" t="str">
        <f t="shared" ca="1" si="1753"/>
        <v>-</v>
      </c>
      <c r="BX263" s="5" t="str">
        <f t="shared" ca="1" si="1753"/>
        <v>-</v>
      </c>
      <c r="BY263" s="5" t="str">
        <f t="shared" ca="1" si="1753"/>
        <v>-</v>
      </c>
      <c r="BZ263" s="5" t="str">
        <f t="shared" ca="1" si="1753"/>
        <v>-</v>
      </c>
      <c r="CA263" s="5" t="str">
        <f t="shared" ca="1" si="1753"/>
        <v>-</v>
      </c>
      <c r="CB263" s="9"/>
      <c r="CC263" s="237" t="b">
        <f t="shared" ref="CC263:CE265" ca="1" si="1837">OFFSET(CC263,-1,0)</f>
        <v>1</v>
      </c>
      <c r="CD263" s="237" t="b">
        <f t="shared" ca="1" si="1837"/>
        <v>1</v>
      </c>
      <c r="CE263" s="237" t="b">
        <f t="shared" ca="1" si="1837"/>
        <v>1</v>
      </c>
      <c r="CF263" s="12">
        <f t="shared" ca="1" si="1800"/>
        <v>2232105</v>
      </c>
      <c r="CG263" s="144" t="b">
        <f t="shared" ref="CG263:CG265" ca="1" si="1838">NOT(CE263)</f>
        <v>0</v>
      </c>
      <c r="CH263" s="12" t="s">
        <v>34</v>
      </c>
      <c r="CI263" s="19" t="str">
        <f t="shared" ca="1" si="1755"/>
        <v>-</v>
      </c>
      <c r="CJ263" s="19" t="str">
        <f t="shared" ca="1" si="1755"/>
        <v>-</v>
      </c>
      <c r="CK263" s="19" t="str">
        <f t="shared" ca="1" si="1755"/>
        <v>-</v>
      </c>
      <c r="CL263" s="19">
        <f t="shared" ca="1" si="1755"/>
        <v>1</v>
      </c>
      <c r="CM263" s="19">
        <f t="shared" ca="1" si="1755"/>
        <v>1</v>
      </c>
      <c r="CN263" s="9"/>
      <c r="CO263" s="444">
        <f t="shared" ca="1" si="1756"/>
        <v>652</v>
      </c>
      <c r="CP263" s="444">
        <f t="shared" ca="1" si="1756"/>
        <v>686</v>
      </c>
      <c r="CQ263" s="444">
        <f t="shared" ca="1" si="1756"/>
        <v>721</v>
      </c>
      <c r="CR263" s="152">
        <f t="shared" ca="1" si="1757"/>
        <v>378</v>
      </c>
      <c r="CS263" s="152">
        <f t="shared" ca="1" si="1757"/>
        <v>413</v>
      </c>
      <c r="CT263" s="152">
        <f t="shared" ca="1" si="1757"/>
        <v>448</v>
      </c>
      <c r="CU263" s="19" t="str">
        <f t="shared" ca="1" si="1827"/>
        <v>-</v>
      </c>
      <c r="CV263" s="19" t="str">
        <f t="shared" ca="1" si="1827"/>
        <v>-</v>
      </c>
      <c r="CW263" s="19" t="str">
        <f t="shared" ca="1" si="1827"/>
        <v>-</v>
      </c>
      <c r="CX263" s="19" t="str">
        <f t="shared" ca="1" si="1827"/>
        <v>-</v>
      </c>
      <c r="CY263" s="19" t="str">
        <f t="shared" ca="1" si="1827"/>
        <v>-</v>
      </c>
      <c r="CZ263" s="19" t="b">
        <f t="shared" ca="1" si="1827"/>
        <v>1</v>
      </c>
      <c r="DA263" s="19">
        <f t="shared" ca="1" si="1827"/>
        <v>0</v>
      </c>
      <c r="DB263" s="19">
        <f t="shared" ca="1" si="1827"/>
        <v>0</v>
      </c>
      <c r="DC263" s="19">
        <f t="shared" ca="1" si="1827"/>
        <v>0</v>
      </c>
      <c r="DD263" s="19">
        <f t="shared" ca="1" si="1827"/>
        <v>0</v>
      </c>
      <c r="DE263" s="19">
        <f t="shared" ca="1" si="1827"/>
        <v>0</v>
      </c>
      <c r="DF263" s="19">
        <f t="shared" ca="1" si="1827"/>
        <v>0</v>
      </c>
      <c r="DG263" s="19">
        <f t="shared" ca="1" si="1827"/>
        <v>0</v>
      </c>
      <c r="DH263" s="19">
        <f t="shared" ca="1" si="1827"/>
        <v>0</v>
      </c>
      <c r="DI263" s="19">
        <f t="shared" ca="1" si="1827"/>
        <v>0</v>
      </c>
      <c r="DJ263" s="19">
        <f t="shared" ca="1" si="1827"/>
        <v>0</v>
      </c>
      <c r="DK263" s="19">
        <f t="shared" ca="1" si="1821"/>
        <v>0</v>
      </c>
      <c r="DL263" s="19">
        <f t="shared" ca="1" si="1821"/>
        <v>0</v>
      </c>
      <c r="DM263" s="19">
        <f t="shared" ca="1" si="1821"/>
        <v>1</v>
      </c>
      <c r="DN263" s="19">
        <f t="shared" ca="1" si="1821"/>
        <v>1</v>
      </c>
      <c r="DO263" s="19">
        <f t="shared" ca="1" si="1821"/>
        <v>0</v>
      </c>
      <c r="DP263" s="19" t="str">
        <f t="shared" ca="1" si="1821"/>
        <v>-</v>
      </c>
      <c r="DQ263" s="19" t="str">
        <f t="shared" ca="1" si="1821"/>
        <v>-</v>
      </c>
      <c r="DR263" s="19" t="str">
        <f t="shared" ca="1" si="1821"/>
        <v>-</v>
      </c>
      <c r="DS263" s="19" t="str">
        <f t="shared" ca="1" si="1821"/>
        <v>-</v>
      </c>
      <c r="DT263" s="19" t="str">
        <f t="shared" ca="1" si="1821"/>
        <v>-</v>
      </c>
      <c r="DU263" s="19">
        <f t="shared" ca="1" si="1821"/>
        <v>0</v>
      </c>
      <c r="DV263" s="19" t="str">
        <f t="shared" ca="1" si="1821"/>
        <v>-</v>
      </c>
      <c r="DW263" s="19" t="str">
        <f t="shared" ca="1" si="1821"/>
        <v>-</v>
      </c>
      <c r="DX263" s="19" t="str">
        <f t="shared" ca="1" si="1821"/>
        <v>-</v>
      </c>
      <c r="DY263" s="19" t="str">
        <f t="shared" ca="1" si="1821"/>
        <v>-</v>
      </c>
      <c r="DZ263" s="19" t="str">
        <f t="shared" ca="1" si="1821"/>
        <v>-</v>
      </c>
      <c r="EA263" s="19" t="str">
        <f t="shared" ca="1" si="1821"/>
        <v>-</v>
      </c>
      <c r="EB263" s="19" t="str">
        <f t="shared" ca="1" si="1821"/>
        <v>-</v>
      </c>
      <c r="EC263" s="19" t="str">
        <f t="shared" ca="1" si="1821"/>
        <v>-</v>
      </c>
      <c r="ED263" s="19">
        <f t="shared" ca="1" si="1821"/>
        <v>0</v>
      </c>
      <c r="EE263" s="444">
        <f t="shared" ca="1" si="1760"/>
        <v>0</v>
      </c>
      <c r="EF263" s="444">
        <f t="shared" ca="1" si="1760"/>
        <v>0</v>
      </c>
      <c r="EG263" s="124">
        <f t="shared" ca="1" si="1828"/>
        <v>0</v>
      </c>
      <c r="EH263" s="124">
        <f t="shared" ca="1" si="1828"/>
        <v>0</v>
      </c>
      <c r="EI263" s="124">
        <f t="shared" ca="1" si="1828"/>
        <v>0</v>
      </c>
      <c r="EJ263" s="124">
        <f t="shared" ca="1" si="1828"/>
        <v>0</v>
      </c>
      <c r="EK263" s="124">
        <f t="shared" ca="1" si="1828"/>
        <v>0</v>
      </c>
      <c r="EL263" s="124">
        <f t="shared" ca="1" si="1828"/>
        <v>0</v>
      </c>
      <c r="EM263" s="124">
        <f t="shared" ca="1" si="1828"/>
        <v>0</v>
      </c>
      <c r="EN263" s="124">
        <f t="shared" ca="1" si="1828"/>
        <v>0</v>
      </c>
      <c r="EO263" s="124">
        <f t="shared" ca="1" si="1828"/>
        <v>0</v>
      </c>
      <c r="EP263" s="124">
        <f t="shared" ca="1" si="1828"/>
        <v>0</v>
      </c>
      <c r="EQ263" s="124">
        <f t="shared" ca="1" si="1828"/>
        <v>0</v>
      </c>
      <c r="ER263" s="124">
        <f t="shared" ca="1" si="1828"/>
        <v>0</v>
      </c>
      <c r="ES263" s="124">
        <f t="shared" ca="1" si="1828"/>
        <v>0</v>
      </c>
      <c r="ET263" s="124">
        <f t="shared" ca="1" si="1828"/>
        <v>0</v>
      </c>
      <c r="EU263" s="124">
        <f t="shared" ca="1" si="1828"/>
        <v>0</v>
      </c>
      <c r="EV263" s="124">
        <f t="shared" ca="1" si="1828"/>
        <v>0</v>
      </c>
      <c r="EW263" s="124">
        <f t="shared" ca="1" si="1762"/>
        <v>0</v>
      </c>
      <c r="EX263" s="124">
        <f t="shared" ca="1" si="1762"/>
        <v>0</v>
      </c>
      <c r="EY263" s="554">
        <f t="shared" ca="1" si="1829"/>
        <v>0</v>
      </c>
      <c r="EZ263" s="554">
        <f t="shared" ca="1" si="1829"/>
        <v>0</v>
      </c>
      <c r="FA263" s="554">
        <f t="shared" ca="1" si="1829"/>
        <v>0</v>
      </c>
      <c r="FB263" s="125">
        <f t="shared" ca="1" si="1829"/>
        <v>0</v>
      </c>
      <c r="FC263" s="125">
        <f t="shared" ca="1" si="1829"/>
        <v>0</v>
      </c>
      <c r="FD263" s="125">
        <f t="shared" ca="1" si="1829"/>
        <v>0</v>
      </c>
      <c r="FE263" s="125">
        <f t="shared" ca="1" si="1829"/>
        <v>0</v>
      </c>
      <c r="FF263" s="125">
        <f t="shared" ca="1" si="1829"/>
        <v>0</v>
      </c>
      <c r="FG263" s="125">
        <f t="shared" ca="1" si="1829"/>
        <v>0</v>
      </c>
      <c r="FH263" s="125">
        <f t="shared" ca="1" si="1829"/>
        <v>0</v>
      </c>
      <c r="FI263" s="125">
        <f t="shared" ca="1" si="1829"/>
        <v>0</v>
      </c>
      <c r="FJ263" s="125">
        <f t="shared" ca="1" si="1829"/>
        <v>0</v>
      </c>
      <c r="FK263" s="125">
        <f t="shared" ca="1" si="1829"/>
        <v>0</v>
      </c>
      <c r="FL263" s="125">
        <f t="shared" ca="1" si="1829"/>
        <v>0</v>
      </c>
      <c r="FM263" s="125">
        <f t="shared" ca="1" si="1829"/>
        <v>0</v>
      </c>
      <c r="FN263" s="125">
        <f t="shared" ca="1" si="1829"/>
        <v>0</v>
      </c>
      <c r="FO263" s="124">
        <f t="shared" ca="1" si="1830"/>
        <v>0</v>
      </c>
      <c r="FP263" s="124">
        <f t="shared" ca="1" si="1830"/>
        <v>0</v>
      </c>
      <c r="FQ263" s="124">
        <f t="shared" ca="1" si="1830"/>
        <v>0</v>
      </c>
      <c r="FR263" s="124">
        <f t="shared" ca="1" si="1830"/>
        <v>0</v>
      </c>
      <c r="FS263" s="124">
        <f t="shared" ca="1" si="1830"/>
        <v>0</v>
      </c>
      <c r="FT263" s="124">
        <f t="shared" ca="1" si="1830"/>
        <v>0</v>
      </c>
      <c r="FU263" s="124">
        <f t="shared" ca="1" si="1830"/>
        <v>0</v>
      </c>
      <c r="FV263" s="124">
        <f t="shared" ca="1" si="1830"/>
        <v>0</v>
      </c>
      <c r="FW263" s="124">
        <f t="shared" ca="1" si="1830"/>
        <v>0</v>
      </c>
      <c r="FX263" s="124">
        <f t="shared" ca="1" si="1830"/>
        <v>0</v>
      </c>
      <c r="FY263" s="124">
        <f t="shared" ca="1" si="1830"/>
        <v>0</v>
      </c>
      <c r="FZ263" s="124">
        <f t="shared" ca="1" si="1830"/>
        <v>0</v>
      </c>
      <c r="GA263" s="124">
        <f t="shared" ca="1" si="1830"/>
        <v>0</v>
      </c>
      <c r="GB263" s="124">
        <f t="shared" ca="1" si="1830"/>
        <v>0</v>
      </c>
      <c r="GC263" s="124">
        <f t="shared" ca="1" si="1830"/>
        <v>0</v>
      </c>
      <c r="GD263" s="124">
        <f t="shared" ca="1" si="1830"/>
        <v>0</v>
      </c>
      <c r="GE263" s="124">
        <f t="shared" ca="1" si="1765"/>
        <v>0</v>
      </c>
      <c r="GF263" s="124">
        <f t="shared" ca="1" si="1765"/>
        <v>0</v>
      </c>
      <c r="GG263" s="554">
        <f t="shared" ca="1" si="1766"/>
        <v>0</v>
      </c>
      <c r="GH263" s="554">
        <f t="shared" ca="1" si="1766"/>
        <v>0</v>
      </c>
      <c r="GI263" s="554">
        <f t="shared" ca="1" si="1766"/>
        <v>0</v>
      </c>
      <c r="GJ263" s="125">
        <f t="shared" ca="1" si="1831"/>
        <v>0</v>
      </c>
      <c r="GK263" s="125">
        <f t="shared" ca="1" si="1831"/>
        <v>0</v>
      </c>
      <c r="GL263" s="125">
        <f t="shared" ca="1" si="1831"/>
        <v>0</v>
      </c>
      <c r="GM263" s="125">
        <f t="shared" ca="1" si="1831"/>
        <v>0</v>
      </c>
      <c r="GN263" s="125">
        <f t="shared" ca="1" si="1831"/>
        <v>0</v>
      </c>
      <c r="GO263" s="125">
        <f t="shared" ca="1" si="1831"/>
        <v>0</v>
      </c>
      <c r="GP263" s="125">
        <f t="shared" ca="1" si="1831"/>
        <v>0</v>
      </c>
      <c r="GQ263" s="125">
        <f t="shared" ca="1" si="1831"/>
        <v>0</v>
      </c>
      <c r="GR263" s="125">
        <f t="shared" ca="1" si="1831"/>
        <v>0</v>
      </c>
      <c r="GS263" s="125">
        <f t="shared" ca="1" si="1831"/>
        <v>0</v>
      </c>
      <c r="GT263" s="125">
        <f t="shared" ca="1" si="1831"/>
        <v>0</v>
      </c>
      <c r="GU263" s="125">
        <f t="shared" ca="1" si="1831"/>
        <v>0</v>
      </c>
      <c r="GV263" s="125">
        <f t="shared" ca="1" si="1831"/>
        <v>0</v>
      </c>
      <c r="GW263" s="124">
        <f t="shared" ca="1" si="1832"/>
        <v>0</v>
      </c>
      <c r="GX263" s="124">
        <f t="shared" ca="1" si="1832"/>
        <v>0</v>
      </c>
      <c r="GY263" s="124">
        <f t="shared" ca="1" si="1832"/>
        <v>0</v>
      </c>
      <c r="GZ263" s="124">
        <f t="shared" ca="1" si="1832"/>
        <v>0</v>
      </c>
      <c r="HA263" s="124">
        <f t="shared" ca="1" si="1832"/>
        <v>0</v>
      </c>
      <c r="HB263" s="124">
        <f t="shared" ca="1" si="1832"/>
        <v>0</v>
      </c>
      <c r="HC263" s="124">
        <f t="shared" ca="1" si="1832"/>
        <v>0</v>
      </c>
      <c r="HD263" s="124">
        <f t="shared" ca="1" si="1832"/>
        <v>0</v>
      </c>
      <c r="HE263" s="124">
        <f t="shared" ca="1" si="1832"/>
        <v>0</v>
      </c>
      <c r="HF263" s="124">
        <f t="shared" ca="1" si="1832"/>
        <v>0</v>
      </c>
      <c r="HG263" s="124">
        <f t="shared" ca="1" si="1832"/>
        <v>0</v>
      </c>
      <c r="HH263" s="124">
        <f t="shared" ca="1" si="1832"/>
        <v>0</v>
      </c>
      <c r="HI263" s="124">
        <f t="shared" ca="1" si="1832"/>
        <v>0</v>
      </c>
      <c r="HJ263" s="124">
        <f t="shared" ca="1" si="1832"/>
        <v>0</v>
      </c>
      <c r="HK263" s="124">
        <f t="shared" ca="1" si="1832"/>
        <v>0</v>
      </c>
      <c r="HL263" s="124">
        <f t="shared" ca="1" si="1832"/>
        <v>0</v>
      </c>
      <c r="HM263" s="124">
        <f t="shared" ca="1" si="1769"/>
        <v>0</v>
      </c>
      <c r="HN263" s="124">
        <f t="shared" ca="1" si="1769"/>
        <v>0</v>
      </c>
      <c r="HO263" s="554">
        <f t="shared" ca="1" si="1770"/>
        <v>0</v>
      </c>
      <c r="HP263" s="554">
        <f t="shared" ca="1" si="1770"/>
        <v>0</v>
      </c>
      <c r="HQ263" s="554">
        <f t="shared" ca="1" si="1770"/>
        <v>0</v>
      </c>
      <c r="HR263" s="125">
        <f t="shared" ca="1" si="1833"/>
        <v>0</v>
      </c>
      <c r="HS263" s="125">
        <f t="shared" ca="1" si="1833"/>
        <v>0</v>
      </c>
      <c r="HT263" s="125">
        <f t="shared" ca="1" si="1833"/>
        <v>0</v>
      </c>
      <c r="HU263" s="125">
        <f t="shared" ca="1" si="1833"/>
        <v>0</v>
      </c>
      <c r="HV263" s="125">
        <f t="shared" ca="1" si="1833"/>
        <v>0</v>
      </c>
      <c r="HW263" s="125">
        <f t="shared" ca="1" si="1833"/>
        <v>0</v>
      </c>
      <c r="HX263" s="125">
        <f t="shared" ca="1" si="1833"/>
        <v>0</v>
      </c>
      <c r="HY263" s="125">
        <f t="shared" ca="1" si="1833"/>
        <v>0</v>
      </c>
      <c r="HZ263" s="125">
        <f t="shared" ca="1" si="1833"/>
        <v>0</v>
      </c>
      <c r="IA263" s="125">
        <f t="shared" ca="1" si="1833"/>
        <v>0</v>
      </c>
      <c r="IB263" s="125">
        <f t="shared" ca="1" si="1833"/>
        <v>0</v>
      </c>
      <c r="IC263" s="125">
        <f t="shared" ca="1" si="1833"/>
        <v>0</v>
      </c>
      <c r="ID263" s="125">
        <f t="shared" ca="1" si="1833"/>
        <v>0</v>
      </c>
      <c r="IE263" s="5">
        <f t="shared" ca="1" si="1772"/>
        <v>67</v>
      </c>
      <c r="IF263" s="9"/>
      <c r="IG263" s="5">
        <f t="shared" ca="1" si="1773"/>
        <v>1</v>
      </c>
      <c r="IH263" s="5" t="b">
        <f t="shared" ca="1" si="1773"/>
        <v>0</v>
      </c>
      <c r="II263" s="19">
        <f t="shared" ca="1" si="1774"/>
        <v>0</v>
      </c>
      <c r="IJ263" s="5">
        <f t="shared" ca="1" si="1773"/>
        <v>55</v>
      </c>
      <c r="IK263" s="5" cm="1">
        <f t="array" ref="IK263">INDEX(i.pi_yatf,$X263+1,IK$7)</f>
        <v>1</v>
      </c>
      <c r="IL263" s="19">
        <f t="shared" ca="1" si="1815"/>
        <v>0</v>
      </c>
      <c r="IM263" s="19">
        <f t="shared" ca="1" si="1815"/>
        <v>0</v>
      </c>
      <c r="IN263" s="19">
        <f t="shared" ca="1" si="1815"/>
        <v>0</v>
      </c>
      <c r="IO263" s="19">
        <f t="shared" ca="1" si="1815"/>
        <v>0</v>
      </c>
      <c r="IP263" s="19">
        <f t="shared" ca="1" si="1815"/>
        <v>0</v>
      </c>
      <c r="IQ263" s="19">
        <f t="shared" ca="1" si="1815"/>
        <v>0</v>
      </c>
      <c r="IR263" s="19">
        <f t="shared" ca="1" si="1815"/>
        <v>0</v>
      </c>
      <c r="IS263" s="19">
        <f t="shared" ca="1" si="1815"/>
        <v>0</v>
      </c>
      <c r="IT263" s="19">
        <f t="shared" ca="1" si="1815"/>
        <v>0</v>
      </c>
      <c r="IU263" s="19">
        <f t="shared" ca="1" si="1815"/>
        <v>0</v>
      </c>
      <c r="IV263" s="19">
        <f t="shared" ca="1" si="1815"/>
        <v>0</v>
      </c>
      <c r="IW263" s="19">
        <f t="shared" ca="1" si="1815"/>
        <v>0</v>
      </c>
      <c r="IX263" s="19">
        <f t="shared" ca="1" si="1815"/>
        <v>0</v>
      </c>
      <c r="IY263" s="19">
        <f t="shared" ca="1" si="1815"/>
        <v>0</v>
      </c>
      <c r="IZ263" s="19">
        <f t="shared" ca="1" si="1815"/>
        <v>0</v>
      </c>
      <c r="JA263" s="19">
        <f t="shared" ca="1" si="1815"/>
        <v>0</v>
      </c>
      <c r="JB263" s="19">
        <f t="shared" ca="1" si="1815"/>
        <v>0</v>
      </c>
      <c r="JC263" s="19">
        <f t="shared" ca="1" si="1815"/>
        <v>0</v>
      </c>
      <c r="JD263" s="19">
        <f t="shared" ca="1" si="1815"/>
        <v>0</v>
      </c>
      <c r="JE263" s="19">
        <f t="shared" ca="1" si="1815"/>
        <v>0</v>
      </c>
      <c r="JF263" s="19">
        <f t="shared" ca="1" si="1815"/>
        <v>0</v>
      </c>
      <c r="JG263" s="19">
        <f t="shared" ca="1" si="1815"/>
        <v>1</v>
      </c>
      <c r="JH263" s="19">
        <f t="shared" ca="1" si="1815"/>
        <v>0</v>
      </c>
      <c r="JI263" s="19">
        <f t="shared" ca="1" si="1815"/>
        <v>1</v>
      </c>
      <c r="JJ263" s="9"/>
      <c r="JK263" s="5" t="b">
        <f t="shared" ca="1" si="1776"/>
        <v>0</v>
      </c>
      <c r="JL263" s="477" t="b">
        <v>0</v>
      </c>
      <c r="JM263" s="477">
        <v>12</v>
      </c>
      <c r="JN263" s="5" t="b">
        <f t="shared" ca="1" si="1777"/>
        <v>0</v>
      </c>
      <c r="JO263" s="5" t="b">
        <f t="shared" ca="1" si="1777"/>
        <v>0</v>
      </c>
      <c r="JP263" s="5" t="b">
        <f t="shared" ca="1" si="1777"/>
        <v>1</v>
      </c>
      <c r="JQ263" s="144">
        <f t="shared" ca="1" si="1778"/>
        <v>1</v>
      </c>
      <c r="JR263" s="144">
        <f t="shared" ca="1" si="1778"/>
        <v>1</v>
      </c>
      <c r="JS263" s="5" t="b">
        <f t="shared" ca="1" si="1779"/>
        <v>0</v>
      </c>
      <c r="JT263" s="5" t="b">
        <f t="shared" ca="1" si="1779"/>
        <v>1</v>
      </c>
      <c r="JU263" s="5" t="b">
        <f t="shared" ca="1" si="1779"/>
        <v>1</v>
      </c>
      <c r="JV263" s="5" t="b">
        <f t="shared" ca="1" si="1779"/>
        <v>0</v>
      </c>
      <c r="JW263" s="5">
        <f t="shared" ca="1" si="1780"/>
        <v>1</v>
      </c>
      <c r="JX263" s="5">
        <f t="shared" ca="1" si="1780"/>
        <v>0</v>
      </c>
      <c r="JY263" s="5" t="b">
        <f t="shared" ca="1" si="1781"/>
        <v>0</v>
      </c>
      <c r="JZ263" s="5" t="str" cm="1">
        <f t="array" aca="1" ref="JZ263" ca="1">IF(OR(KA263:KH263&lt;&gt;"-"),TRUE,"-")</f>
        <v>-</v>
      </c>
      <c r="KA263" s="19" t="str">
        <f t="shared" ca="1" si="1782"/>
        <v>-</v>
      </c>
      <c r="KB263" s="19" t="str">
        <f t="shared" ca="1" si="1782"/>
        <v>-</v>
      </c>
      <c r="KC263" s="19" t="str">
        <f t="shared" ca="1" si="1782"/>
        <v>-</v>
      </c>
      <c r="KD263" s="19" t="str">
        <f t="shared" ca="1" si="1782"/>
        <v>-</v>
      </c>
      <c r="KE263" s="19" t="str">
        <f t="shared" ca="1" si="1782"/>
        <v>-</v>
      </c>
      <c r="KF263" s="19" t="str">
        <f t="shared" ca="1" si="1782"/>
        <v>-</v>
      </c>
      <c r="KG263" s="19" t="str">
        <f t="shared" ca="1" si="1782"/>
        <v>-</v>
      </c>
      <c r="KH263" s="19" t="str">
        <f t="shared" ca="1" si="1782"/>
        <v>-</v>
      </c>
      <c r="KI263" s="5" t="b">
        <f t="array" aca="1" ref="KI263" ca="1">IF(OR(KJ263:KP263&lt;&gt;"-"),TRUE,"-")</f>
        <v>1</v>
      </c>
      <c r="KJ263" s="19">
        <f t="shared" ca="1" si="1783"/>
        <v>0</v>
      </c>
      <c r="KK263" s="19" t="str">
        <f t="shared" ca="1" si="1783"/>
        <v>-</v>
      </c>
      <c r="KL263" s="19">
        <f t="shared" ca="1" si="1783"/>
        <v>999999</v>
      </c>
      <c r="KM263" s="19">
        <f t="shared" ca="1" si="1783"/>
        <v>999999</v>
      </c>
      <c r="KN263" s="19">
        <f t="shared" ca="1" si="1783"/>
        <v>999999</v>
      </c>
      <c r="KO263" s="19">
        <f t="shared" ca="1" si="1783"/>
        <v>999999</v>
      </c>
      <c r="KP263" s="19">
        <f t="shared" ca="1" si="1783"/>
        <v>999999</v>
      </c>
      <c r="KQ263" s="19" t="str">
        <f t="shared" ca="1" si="1783"/>
        <v>-</v>
      </c>
      <c r="KR263" s="19" t="str">
        <f t="shared" ca="1" si="1783"/>
        <v>-</v>
      </c>
      <c r="KS263" s="19" t="str">
        <f t="shared" ca="1" si="1783"/>
        <v>-</v>
      </c>
      <c r="KT263" s="19" t="b">
        <f t="shared" ca="1" si="1784"/>
        <v>1</v>
      </c>
      <c r="KU263" s="19">
        <f t="shared" ca="1" si="1784"/>
        <v>0</v>
      </c>
      <c r="KV263" s="5" t="str">
        <f t="shared" ca="1" si="1785"/>
        <v>-</v>
      </c>
      <c r="KW263" s="5" t="str">
        <f t="shared" ca="1" si="1785"/>
        <v>-</v>
      </c>
      <c r="KX263" s="5" t="str">
        <f t="shared" ca="1" si="1785"/>
        <v>-</v>
      </c>
      <c r="KY263" s="5" t="str">
        <f t="shared" ca="1" si="1785"/>
        <v>-</v>
      </c>
      <c r="KZ263" s="19" t="str">
        <f t="shared" ca="1" si="1786"/>
        <v>-</v>
      </c>
      <c r="LA263" s="19" t="str">
        <f t="shared" ca="1" si="1786"/>
        <v>-</v>
      </c>
      <c r="LB263" s="19" t="str">
        <f t="shared" ca="1" si="1786"/>
        <v>-</v>
      </c>
      <c r="LC263" s="19" t="str">
        <f t="shared" ca="1" si="1786"/>
        <v>-</v>
      </c>
      <c r="LD263" s="19" t="str">
        <f t="shared" ca="1" si="1786"/>
        <v>-</v>
      </c>
      <c r="LE263" s="19" t="str">
        <f t="shared" ca="1" si="1786"/>
        <v>-</v>
      </c>
      <c r="LF263" s="19" t="str">
        <f t="shared" ca="1" si="1786"/>
        <v>-</v>
      </c>
      <c r="LG263" s="5" t="str">
        <f t="shared" ca="1" si="1787"/>
        <v>-</v>
      </c>
      <c r="LH263" s="5">
        <f t="shared" ca="1" si="1787"/>
        <v>500</v>
      </c>
      <c r="LI263" s="5">
        <f t="shared" ca="1" si="1787"/>
        <v>500</v>
      </c>
      <c r="LJ263" s="5" t="str">
        <f t="shared" ca="1" si="1787"/>
        <v>-</v>
      </c>
      <c r="LK263" s="5" t="str" cm="1">
        <f t="array" aca="1" ref="LK263" ca="1">INDEX(i.meatgrid,$Q263,LK$7)</f>
        <v>-</v>
      </c>
      <c r="LL263" s="5" t="str">
        <f t="shared" ca="1" si="1787"/>
        <v>-</v>
      </c>
      <c r="LM263" s="5">
        <f t="shared" ca="1" si="1788"/>
        <v>1</v>
      </c>
      <c r="LN263" s="9"/>
      <c r="LO263" s="19">
        <f t="shared" ca="1" si="1786"/>
        <v>70</v>
      </c>
      <c r="LP263" s="19">
        <f t="shared" ca="1" si="1789"/>
        <v>50</v>
      </c>
      <c r="LQ263" s="19">
        <f t="shared" ca="1" si="1789"/>
        <v>80</v>
      </c>
      <c r="LR263" s="19">
        <f t="shared" ca="1" si="1789"/>
        <v>50</v>
      </c>
      <c r="LS263" s="5" t="b" cm="1">
        <f t="array" aca="1" ref="LS263" ca="1">INDEX(i.meatgrid,$Q263,LS$7)</f>
        <v>0</v>
      </c>
      <c r="LT263" s="5" t="b" cm="1">
        <f t="array" aca="1" ref="LT263" ca="1">INDEX(i.meatgrid,$Q263,LT$7)</f>
        <v>0</v>
      </c>
      <c r="LU263" s="5" t="str" cm="1">
        <f t="array" aca="1" ref="LU263" ca="1">INDEX(i.meatgrid,$Q263,LU$7)</f>
        <v>-</v>
      </c>
      <c r="LV263" s="5" t="str" cm="1">
        <f t="array" aca="1" ref="LV263" ca="1">INDEX(i.meatgrid,$Q263,LV$7)</f>
        <v>-</v>
      </c>
      <c r="LW263" s="5">
        <f t="shared" si="1790"/>
        <v>1</v>
      </c>
      <c r="LX263" s="5">
        <f t="shared" si="1791"/>
        <v>1</v>
      </c>
      <c r="LY263" s="5" cm="1">
        <f t="array" aca="1" ref="LY263" ca="1">INDEX(i.meatgrid,$Q263,LY$7)</f>
        <v>0</v>
      </c>
      <c r="LZ263" s="5" cm="1">
        <f t="array" aca="1" ref="LZ263" ca="1">INDEX(i.meatgrid,$Q263,LZ$7)</f>
        <v>0</v>
      </c>
      <c r="MA263" s="5" cm="1">
        <f t="array" aca="1" ref="MA263" ca="1">INDEX(i.meatgrid,$Q263,MA$7)</f>
        <v>0</v>
      </c>
      <c r="MB263" s="5" cm="1">
        <f t="array" aca="1" ref="MB263" ca="1">INDEX(i.meatgrid,$Q263,MB$7)</f>
        <v>0</v>
      </c>
      <c r="MC263" s="5" cm="1">
        <f t="array" aca="1" ref="MC263" ca="1">INDEX(i.meatgrid,$Q263,MC$7)</f>
        <v>1</v>
      </c>
      <c r="MD263" s="5" cm="1">
        <f t="array" aca="1" ref="MD263" ca="1">INDEX(i.meatgrid,$Q263,MD$7)</f>
        <v>1</v>
      </c>
      <c r="ME263" s="5" cm="1">
        <f t="array" aca="1" ref="ME263" ca="1">INDEX(i.meatgrid,$Q263,ME$7)</f>
        <v>1</v>
      </c>
      <c r="MF263" s="5" cm="1">
        <f t="array" aca="1" ref="MF263" ca="1">INDEX(i.meatgrid,$Q263,MF$7)</f>
        <v>1</v>
      </c>
      <c r="MG263" s="5">
        <f t="shared" si="1792"/>
        <v>1</v>
      </c>
      <c r="MH263" s="9"/>
      <c r="MI263" s="19" t="b">
        <f t="shared" ca="1" si="1834"/>
        <v>0</v>
      </c>
      <c r="MJ263" s="19" t="b">
        <f t="shared" ca="1" si="1834"/>
        <v>0</v>
      </c>
      <c r="MK263" s="19">
        <f t="shared" ca="1" si="1834"/>
        <v>1</v>
      </c>
      <c r="ML263" s="19">
        <f t="shared" ca="1" si="1834"/>
        <v>0.75</v>
      </c>
      <c r="MM263" s="19">
        <f t="shared" ca="1" si="1834"/>
        <v>0.75</v>
      </c>
      <c r="MN263" s="19">
        <f t="shared" ca="1" si="1834"/>
        <v>0.8</v>
      </c>
      <c r="MO263" s="19">
        <f t="shared" ca="1" si="1834"/>
        <v>0.82499999999999996</v>
      </c>
      <c r="MP263" s="19">
        <f t="shared" ca="1" si="1834"/>
        <v>0.875</v>
      </c>
      <c r="MQ263" s="19">
        <f t="shared" ca="1" si="1834"/>
        <v>0.9</v>
      </c>
      <c r="MR263" s="19">
        <f t="shared" ca="1" si="1834"/>
        <v>1</v>
      </c>
      <c r="MS263" s="19">
        <f t="shared" ca="1" si="1834"/>
        <v>0.875</v>
      </c>
      <c r="MT263" s="19" t="b">
        <f t="shared" ca="1" si="1834"/>
        <v>1</v>
      </c>
      <c r="MU263" s="19">
        <f t="shared" ca="1" si="1834"/>
        <v>74.989999999999995</v>
      </c>
      <c r="MV263" s="19" t="str">
        <f t="shared" ca="1" si="1834"/>
        <v>-</v>
      </c>
      <c r="MW263" s="19" t="str">
        <f t="shared" ca="1" si="1834"/>
        <v>-</v>
      </c>
      <c r="MX263" s="19" t="str">
        <f t="shared" ca="1" si="1834"/>
        <v>-</v>
      </c>
      <c r="MY263" s="19" t="str">
        <f t="shared" ca="1" si="1809"/>
        <v>-</v>
      </c>
      <c r="MZ263" s="19" t="str">
        <f t="shared" ca="1" si="1809"/>
        <v>-</v>
      </c>
      <c r="NA263" s="19" t="str">
        <f t="shared" ca="1" si="1809"/>
        <v>-</v>
      </c>
      <c r="NB263" s="19" t="str">
        <f t="shared" ca="1" si="1809"/>
        <v>-</v>
      </c>
      <c r="NC263" s="19">
        <f t="shared" ca="1" si="1809"/>
        <v>36.99</v>
      </c>
      <c r="ND263" s="19">
        <f t="shared" ca="1" si="1809"/>
        <v>36.99</v>
      </c>
      <c r="NE263" s="19" t="str">
        <f t="shared" ca="1" si="1809"/>
        <v>-</v>
      </c>
      <c r="NF263" s="19" t="str">
        <f t="shared" ca="1" si="1809"/>
        <v>-</v>
      </c>
      <c r="NG263" s="19" t="str">
        <f t="shared" ca="1" si="1809"/>
        <v>-</v>
      </c>
      <c r="NH263" s="19" t="str">
        <f t="shared" ca="1" si="1809"/>
        <v>-</v>
      </c>
      <c r="NI263" s="19" t="str">
        <f t="shared" ca="1" si="1809"/>
        <v>-</v>
      </c>
      <c r="NJ263" s="19">
        <f t="shared" ca="1" si="1809"/>
        <v>49.99</v>
      </c>
      <c r="NK263" s="19">
        <f t="shared" ca="1" si="1809"/>
        <v>49.99</v>
      </c>
      <c r="NL263" s="19">
        <f t="shared" ca="1" si="1809"/>
        <v>49.99</v>
      </c>
      <c r="NM263" s="19">
        <f t="shared" ca="1" si="1809"/>
        <v>49.99</v>
      </c>
      <c r="NN263" s="19">
        <f t="shared" ca="1" si="1809"/>
        <v>49.99</v>
      </c>
      <c r="NO263" s="19">
        <f t="shared" ca="1" si="1806"/>
        <v>49.99</v>
      </c>
      <c r="NP263" s="19">
        <f t="shared" ca="1" si="1806"/>
        <v>49.99</v>
      </c>
      <c r="NQ263" s="19">
        <f t="shared" ca="1" si="1806"/>
        <v>49.99</v>
      </c>
      <c r="NR263" s="19">
        <f t="shared" ca="1" si="1807"/>
        <v>412.99</v>
      </c>
      <c r="NS263" s="19">
        <f t="shared" ca="1" si="1807"/>
        <v>412.99</v>
      </c>
      <c r="NT263" s="19" t="str">
        <f t="shared" ca="1" si="1807"/>
        <v>-</v>
      </c>
      <c r="NU263" s="19" t="str">
        <f t="shared" ca="1" si="1807"/>
        <v>-</v>
      </c>
      <c r="NV263" s="19" t="str">
        <f t="shared" ca="1" si="1807"/>
        <v>-</v>
      </c>
      <c r="NW263" s="19" t="str">
        <f t="shared" ca="1" si="1807"/>
        <v>-</v>
      </c>
      <c r="NX263" s="19" t="str">
        <f t="shared" ca="1" si="1807"/>
        <v>-</v>
      </c>
      <c r="NY263" s="19">
        <f t="shared" ca="1" si="1807"/>
        <v>6.8900000000000006</v>
      </c>
      <c r="NZ263" s="19">
        <f t="shared" ca="1" si="1807"/>
        <v>6.8900000000000006</v>
      </c>
      <c r="OA263" s="19">
        <f t="shared" ca="1" si="1807"/>
        <v>6.8900000000000006</v>
      </c>
      <c r="OB263" s="19">
        <f t="shared" ca="1" si="1807"/>
        <v>6.8900000000000006</v>
      </c>
      <c r="OC263" s="19">
        <f t="shared" ca="1" si="1807"/>
        <v>6.8900000000000006</v>
      </c>
      <c r="OD263" s="19">
        <f t="shared" ca="1" si="1807"/>
        <v>6.8900000000000006</v>
      </c>
      <c r="OE263" s="19">
        <f t="shared" ca="1" si="1807"/>
        <v>6.8900000000000006</v>
      </c>
      <c r="OF263" s="19">
        <f t="shared" ca="1" si="1807"/>
        <v>6.8900000000000006</v>
      </c>
      <c r="OG263" s="19">
        <f t="shared" ca="1" si="1807"/>
        <v>346.99</v>
      </c>
      <c r="OH263" s="19">
        <f t="shared" ca="1" si="1808"/>
        <v>346.99</v>
      </c>
      <c r="OI263" s="19" t="str">
        <f t="shared" ca="1" si="1808"/>
        <v>-</v>
      </c>
      <c r="OJ263" s="19" t="str">
        <f t="shared" ca="1" si="1808"/>
        <v>-</v>
      </c>
      <c r="OK263" s="19" t="str">
        <f t="shared" ca="1" si="1808"/>
        <v>-</v>
      </c>
      <c r="OL263" s="19" t="str">
        <f t="shared" ca="1" si="1808"/>
        <v>-</v>
      </c>
      <c r="OM263" s="19" t="str">
        <f t="shared" ca="1" si="1808"/>
        <v>-</v>
      </c>
      <c r="ON263" s="19">
        <f t="shared" ca="1" si="1808"/>
        <v>0</v>
      </c>
      <c r="OO263" s="24">
        <v>0</v>
      </c>
    </row>
    <row r="264" spans="1:405" outlineLevel="1">
      <c r="A264" s="21">
        <f t="shared" si="158"/>
        <v>259</v>
      </c>
      <c r="B264" s="21">
        <f t="shared" si="1835"/>
        <v>19</v>
      </c>
      <c r="C264">
        <v>112</v>
      </c>
      <c r="D264" s="144" t="str">
        <f t="shared" ca="1" si="1739"/>
        <v>GSM</v>
      </c>
      <c r="E264" t="b">
        <v>0</v>
      </c>
      <c r="F264" t="b">
        <v>0</v>
      </c>
      <c r="G264" t="b">
        <f t="shared" si="1802"/>
        <v>0</v>
      </c>
      <c r="H264" s="237">
        <f t="shared" ca="1" si="1836"/>
        <v>2</v>
      </c>
      <c r="I264" s="237">
        <f t="shared" ca="1" si="1836"/>
        <v>1</v>
      </c>
      <c r="J264" s="237" t="str">
        <f t="shared" ca="1" si="1836"/>
        <v/>
      </c>
      <c r="K264" s="237">
        <f t="shared" ca="1" si="1836"/>
        <v>2</v>
      </c>
      <c r="L264" s="237">
        <f t="shared" ca="1" si="1836"/>
        <v>2</v>
      </c>
      <c r="M264" s="237">
        <f t="shared" ca="1" si="1836"/>
        <v>2</v>
      </c>
      <c r="N264" s="237">
        <f t="shared" ca="1" si="1836"/>
        <v>3</v>
      </c>
      <c r="O264" s="237">
        <f t="shared" ca="1" si="1836"/>
        <v>1</v>
      </c>
      <c r="P264" s="237">
        <f t="shared" ca="1" si="1836"/>
        <v>1</v>
      </c>
      <c r="Q264" s="237">
        <f t="shared" ca="1" si="1836"/>
        <v>2</v>
      </c>
      <c r="R264" s="29">
        <v>1</v>
      </c>
      <c r="S264" s="29">
        <v>2</v>
      </c>
      <c r="T264" s="29">
        <v>1</v>
      </c>
      <c r="U264" s="218"/>
      <c r="V264" s="218"/>
      <c r="W264" s="182">
        <f t="array" ref="W264">MAX(W$22,MOD(W258+1*AND(R264:$V264=R$22:$V$22),W$23+1))</f>
        <v>0</v>
      </c>
      <c r="X264" s="218"/>
      <c r="Y264" s="218"/>
      <c r="Z264" s="218"/>
      <c r="AA264" s="218"/>
      <c r="AB264" s="218"/>
      <c r="AC264" s="218"/>
      <c r="AD264" s="218"/>
      <c r="AE264" s="218"/>
      <c r="AF264" s="144">
        <f ca="1">INDEX(CHOOSE($N264,DataAutumn!i.AdultDrys,DataWinter!i.AdultDrys,DataSpring!i.AdultDrys),1,$M264)</f>
        <v>3</v>
      </c>
      <c r="AG264" s="5">
        <f t="shared" ca="1" si="1740"/>
        <v>2</v>
      </c>
      <c r="AH264" s="5">
        <f t="shared" ca="1" si="1740"/>
        <v>0</v>
      </c>
      <c r="AI264" s="5">
        <f t="shared" ca="1" si="1741"/>
        <v>1</v>
      </c>
      <c r="AJ264" s="218"/>
      <c r="AK264" s="218"/>
      <c r="AL264" s="366" t="str">
        <f ca="1">TEXT(LEFT(OFFSET(AL264,-1,0),5)+1,"00000")&amp;MID(OFFSET(AL264,-1,0),6,FIND(" ",OFFSET(AL264,-1,0),7)-5)
&amp; $D264           &amp; " Day"&amp;INDEX(i.DOY,$N264,1)              &amp; IF($IG264=0," FWM","")&amp;IF($IG264=1," MWM","")&amp;IF($IG264=5," Mat","")&amp;IF($IH264=TRUE,"&amp;BBT","    ")
&amp;INDEX(DataMaster!$B$98:$B$104,$Q264,0)    &amp;IF(JL264," SR"&amp;JM264,"")&amp; " WP"&amp;TEXT($LW264*100,"000p")           &amp; " MP"&amp;TEXT($LX264*100,"000p")           &amp; " GP"&amp;TEXT($MG264*100,"000p")
&amp; " (F"&amp;3+COUNTIF($CV264:$CY264,TRUE)&amp;3&amp;"N"&amp;$DM264&amp;$DN264&amp;")"</f>
        <v>00019 DSP_grid_lw GSM Day204 MWM    Only export SR12 WP100p MP075p GP100p (F33N11)</v>
      </c>
      <c r="AM264" s="9" t="str">
        <f ca="1">IF(COUNTIF(AL$5:AL264,AL264)=1,"-","Dup")</f>
        <v>-</v>
      </c>
      <c r="AN264" s="9"/>
      <c r="AO264" s="12" t="b">
        <v>1</v>
      </c>
      <c r="AP264" s="12" t="b">
        <v>1</v>
      </c>
      <c r="AQ264" s="12" t="b">
        <v>1</v>
      </c>
      <c r="AR264" s="12" t="b">
        <v>1</v>
      </c>
      <c r="AS264" s="12" t="b">
        <v>1</v>
      </c>
      <c r="AT264" s="12" t="b">
        <v>1</v>
      </c>
      <c r="AU264" s="12" t="b">
        <v>1</v>
      </c>
      <c r="AV264" s="12" t="b">
        <v>1</v>
      </c>
      <c r="AW264" s="9"/>
      <c r="AX264" s="5" t="b">
        <f t="shared" ca="1" si="1742"/>
        <v>0</v>
      </c>
      <c r="AY264" s="5" t="str">
        <f t="shared" ca="1" si="1742"/>
        <v>-</v>
      </c>
      <c r="AZ264" s="5" t="b">
        <f t="shared" ca="1" si="1742"/>
        <v>0</v>
      </c>
      <c r="BA264" s="5" t="b">
        <f t="shared" ca="1" si="1742"/>
        <v>1</v>
      </c>
      <c r="BB264" s="5" t="b">
        <f t="shared" ca="1" si="1742"/>
        <v>1</v>
      </c>
      <c r="BC264" s="144">
        <f t="shared" ca="1" si="1742"/>
        <v>0</v>
      </c>
      <c r="BD264" s="19" t="b">
        <f t="shared" ca="1" si="1743"/>
        <v>1</v>
      </c>
      <c r="BE264" s="9"/>
      <c r="BF264" s="5" t="str">
        <f t="shared" ca="1" si="1744"/>
        <v>-</v>
      </c>
      <c r="BG264" s="19" t="str">
        <f t="shared" ca="1" si="1745"/>
        <v>-</v>
      </c>
      <c r="BH264" s="19" t="str">
        <f t="shared" ca="1" si="1745"/>
        <v>-</v>
      </c>
      <c r="BI264" s="19" t="str">
        <f t="shared" ca="1" si="1745"/>
        <v>-</v>
      </c>
      <c r="BJ264" s="5" t="str">
        <f t="shared" ca="1" si="1746"/>
        <v>-</v>
      </c>
      <c r="BK264" s="19" t="str">
        <f t="shared" ca="1" si="1747"/>
        <v>-</v>
      </c>
      <c r="BL264" s="5" t="str">
        <f t="shared" ca="1" si="1748"/>
        <v>-</v>
      </c>
      <c r="BM264" s="19" t="str">
        <f t="shared" ca="1" si="1749"/>
        <v>-</v>
      </c>
      <c r="BN264" s="19" t="str">
        <f t="shared" ca="1" si="1749"/>
        <v>-</v>
      </c>
      <c r="BO264" s="19" t="str">
        <f t="shared" ca="1" si="1749"/>
        <v>-</v>
      </c>
      <c r="BP264" s="5" t="str">
        <f t="shared" ca="1" si="1750"/>
        <v>-</v>
      </c>
      <c r="BQ264" s="9"/>
      <c r="BR264" s="5" t="b">
        <f t="shared" ca="1" si="1751"/>
        <v>0</v>
      </c>
      <c r="BS264" s="5" t="str">
        <f t="shared" ca="1" si="1752"/>
        <v>-</v>
      </c>
      <c r="BT264" s="5" t="str">
        <f t="shared" ca="1" si="1753"/>
        <v>-</v>
      </c>
      <c r="BU264" s="5" t="str">
        <f t="shared" ca="1" si="1753"/>
        <v>-</v>
      </c>
      <c r="BV264" s="5" t="str">
        <f t="shared" ca="1" si="1753"/>
        <v>-</v>
      </c>
      <c r="BW264" s="5" t="str">
        <f t="shared" ca="1" si="1753"/>
        <v>-</v>
      </c>
      <c r="BX264" s="5" t="str">
        <f t="shared" ca="1" si="1753"/>
        <v>-</v>
      </c>
      <c r="BY264" s="5" t="str">
        <f t="shared" ca="1" si="1753"/>
        <v>-</v>
      </c>
      <c r="BZ264" s="5" t="str">
        <f t="shared" ca="1" si="1753"/>
        <v>-</v>
      </c>
      <c r="CA264" s="5" t="str">
        <f t="shared" ca="1" si="1753"/>
        <v>-</v>
      </c>
      <c r="CB264" s="9"/>
      <c r="CC264" s="237" t="b">
        <f t="shared" ca="1" si="1837"/>
        <v>1</v>
      </c>
      <c r="CD264" s="237" t="b">
        <f t="shared" ca="1" si="1837"/>
        <v>1</v>
      </c>
      <c r="CE264" s="237" t="b">
        <f t="shared" ca="1" si="1837"/>
        <v>1</v>
      </c>
      <c r="CF264" s="12">
        <f t="shared" ca="1" si="1800"/>
        <v>2232105</v>
      </c>
      <c r="CG264" s="144" t="b">
        <f t="shared" ca="1" si="1838"/>
        <v>0</v>
      </c>
      <c r="CH264" s="12" t="s">
        <v>34</v>
      </c>
      <c r="CI264" s="19" t="str">
        <f t="shared" ca="1" si="1755"/>
        <v>-</v>
      </c>
      <c r="CJ264" s="19" t="str">
        <f t="shared" ca="1" si="1755"/>
        <v>-</v>
      </c>
      <c r="CK264" s="19" t="str">
        <f t="shared" ca="1" si="1755"/>
        <v>-</v>
      </c>
      <c r="CL264" s="19">
        <f t="shared" ca="1" si="1755"/>
        <v>1</v>
      </c>
      <c r="CM264" s="19">
        <f t="shared" ca="1" si="1755"/>
        <v>1</v>
      </c>
      <c r="CN264" s="9"/>
      <c r="CO264" s="444">
        <f t="shared" ca="1" si="1756"/>
        <v>652</v>
      </c>
      <c r="CP264" s="444">
        <f t="shared" ca="1" si="1756"/>
        <v>686</v>
      </c>
      <c r="CQ264" s="444">
        <f t="shared" ca="1" si="1756"/>
        <v>721</v>
      </c>
      <c r="CR264" s="152">
        <f t="shared" ca="1" si="1757"/>
        <v>378</v>
      </c>
      <c r="CS264" s="152">
        <f t="shared" ca="1" si="1757"/>
        <v>413</v>
      </c>
      <c r="CT264" s="152">
        <f t="shared" ca="1" si="1757"/>
        <v>448</v>
      </c>
      <c r="CU264" s="19" t="str">
        <f t="shared" ca="1" si="1827"/>
        <v>-</v>
      </c>
      <c r="CV264" s="19" t="str">
        <f t="shared" ca="1" si="1827"/>
        <v>-</v>
      </c>
      <c r="CW264" s="19" t="str">
        <f t="shared" ca="1" si="1827"/>
        <v>-</v>
      </c>
      <c r="CX264" s="19" t="str">
        <f t="shared" ca="1" si="1827"/>
        <v>-</v>
      </c>
      <c r="CY264" s="19" t="str">
        <f t="shared" ca="1" si="1827"/>
        <v>-</v>
      </c>
      <c r="CZ264" s="19" t="b">
        <f t="shared" ca="1" si="1827"/>
        <v>1</v>
      </c>
      <c r="DA264" s="19">
        <f t="shared" ca="1" si="1827"/>
        <v>0</v>
      </c>
      <c r="DB264" s="19">
        <f t="shared" ca="1" si="1827"/>
        <v>0</v>
      </c>
      <c r="DC264" s="19">
        <f t="shared" ca="1" si="1827"/>
        <v>0</v>
      </c>
      <c r="DD264" s="19">
        <f t="shared" ca="1" si="1827"/>
        <v>0</v>
      </c>
      <c r="DE264" s="19">
        <f t="shared" ca="1" si="1827"/>
        <v>0</v>
      </c>
      <c r="DF264" s="19">
        <f t="shared" ca="1" si="1827"/>
        <v>0</v>
      </c>
      <c r="DG264" s="19">
        <f t="shared" ca="1" si="1827"/>
        <v>0</v>
      </c>
      <c r="DH264" s="19">
        <f t="shared" ca="1" si="1827"/>
        <v>0</v>
      </c>
      <c r="DI264" s="19">
        <f t="shared" ca="1" si="1827"/>
        <v>0</v>
      </c>
      <c r="DJ264" s="19">
        <f t="shared" ca="1" si="1827"/>
        <v>0</v>
      </c>
      <c r="DK264" s="19">
        <f t="shared" ca="1" si="1821"/>
        <v>0</v>
      </c>
      <c r="DL264" s="19">
        <f t="shared" ca="1" si="1821"/>
        <v>0</v>
      </c>
      <c r="DM264" s="19">
        <f t="shared" ca="1" si="1821"/>
        <v>1</v>
      </c>
      <c r="DN264" s="19">
        <f t="shared" ca="1" si="1821"/>
        <v>1</v>
      </c>
      <c r="DO264" s="19">
        <f t="shared" ca="1" si="1821"/>
        <v>0</v>
      </c>
      <c r="DP264" s="19" t="str">
        <f t="shared" ca="1" si="1821"/>
        <v>-</v>
      </c>
      <c r="DQ264" s="19" t="str">
        <f t="shared" ca="1" si="1821"/>
        <v>-</v>
      </c>
      <c r="DR264" s="19" t="str">
        <f t="shared" ca="1" si="1821"/>
        <v>-</v>
      </c>
      <c r="DS264" s="19" t="str">
        <f t="shared" ca="1" si="1821"/>
        <v>-</v>
      </c>
      <c r="DT264" s="19" t="str">
        <f t="shared" ca="1" si="1821"/>
        <v>-</v>
      </c>
      <c r="DU264" s="19">
        <f t="shared" ca="1" si="1821"/>
        <v>0</v>
      </c>
      <c r="DV264" s="19" t="str">
        <f t="shared" ca="1" si="1821"/>
        <v>-</v>
      </c>
      <c r="DW264" s="19" t="str">
        <f t="shared" ca="1" si="1821"/>
        <v>-</v>
      </c>
      <c r="DX264" s="19" t="str">
        <f t="shared" ca="1" si="1821"/>
        <v>-</v>
      </c>
      <c r="DY264" s="19" t="str">
        <f t="shared" ca="1" si="1821"/>
        <v>-</v>
      </c>
      <c r="DZ264" s="19" t="str">
        <f t="shared" ca="1" si="1821"/>
        <v>-</v>
      </c>
      <c r="EA264" s="19" t="str">
        <f t="shared" ca="1" si="1821"/>
        <v>-</v>
      </c>
      <c r="EB264" s="19" t="str">
        <f t="shared" ca="1" si="1821"/>
        <v>-</v>
      </c>
      <c r="EC264" s="19" t="str">
        <f t="shared" ca="1" si="1821"/>
        <v>-</v>
      </c>
      <c r="ED264" s="19">
        <f t="shared" ca="1" si="1821"/>
        <v>0</v>
      </c>
      <c r="EE264" s="444">
        <f t="shared" ca="1" si="1760"/>
        <v>0</v>
      </c>
      <c r="EF264" s="444">
        <f t="shared" ca="1" si="1760"/>
        <v>0</v>
      </c>
      <c r="EG264" s="124">
        <f t="shared" ca="1" si="1828"/>
        <v>0</v>
      </c>
      <c r="EH264" s="124">
        <f t="shared" ca="1" si="1828"/>
        <v>0</v>
      </c>
      <c r="EI264" s="124">
        <f t="shared" ca="1" si="1828"/>
        <v>0</v>
      </c>
      <c r="EJ264" s="124">
        <f t="shared" ca="1" si="1828"/>
        <v>0</v>
      </c>
      <c r="EK264" s="124">
        <f t="shared" ca="1" si="1828"/>
        <v>0</v>
      </c>
      <c r="EL264" s="124">
        <f t="shared" ca="1" si="1828"/>
        <v>0</v>
      </c>
      <c r="EM264" s="124">
        <f t="shared" ca="1" si="1828"/>
        <v>0</v>
      </c>
      <c r="EN264" s="124">
        <f t="shared" ca="1" si="1828"/>
        <v>0</v>
      </c>
      <c r="EO264" s="124">
        <f t="shared" ca="1" si="1828"/>
        <v>0</v>
      </c>
      <c r="EP264" s="124">
        <f t="shared" ca="1" si="1828"/>
        <v>0</v>
      </c>
      <c r="EQ264" s="124">
        <f t="shared" ca="1" si="1828"/>
        <v>0</v>
      </c>
      <c r="ER264" s="124">
        <f t="shared" ca="1" si="1828"/>
        <v>0</v>
      </c>
      <c r="ES264" s="124">
        <f t="shared" ca="1" si="1828"/>
        <v>0</v>
      </c>
      <c r="ET264" s="124">
        <f t="shared" ca="1" si="1828"/>
        <v>0</v>
      </c>
      <c r="EU264" s="124">
        <f t="shared" ca="1" si="1828"/>
        <v>0</v>
      </c>
      <c r="EV264" s="124">
        <f t="shared" ca="1" si="1828"/>
        <v>0</v>
      </c>
      <c r="EW264" s="124">
        <f t="shared" ca="1" si="1762"/>
        <v>0</v>
      </c>
      <c r="EX264" s="124">
        <f t="shared" ca="1" si="1762"/>
        <v>0</v>
      </c>
      <c r="EY264" s="554">
        <f t="shared" ca="1" si="1829"/>
        <v>0</v>
      </c>
      <c r="EZ264" s="554">
        <f t="shared" ca="1" si="1829"/>
        <v>0</v>
      </c>
      <c r="FA264" s="554">
        <f t="shared" ca="1" si="1829"/>
        <v>0</v>
      </c>
      <c r="FB264" s="125">
        <f t="shared" ca="1" si="1829"/>
        <v>0</v>
      </c>
      <c r="FC264" s="125">
        <f t="shared" ca="1" si="1829"/>
        <v>0</v>
      </c>
      <c r="FD264" s="125">
        <f t="shared" ca="1" si="1829"/>
        <v>0</v>
      </c>
      <c r="FE264" s="125">
        <f t="shared" ca="1" si="1829"/>
        <v>0</v>
      </c>
      <c r="FF264" s="125">
        <f t="shared" ca="1" si="1829"/>
        <v>0</v>
      </c>
      <c r="FG264" s="125">
        <f t="shared" ca="1" si="1829"/>
        <v>0</v>
      </c>
      <c r="FH264" s="125">
        <f t="shared" ca="1" si="1829"/>
        <v>0</v>
      </c>
      <c r="FI264" s="125">
        <f t="shared" ca="1" si="1829"/>
        <v>0</v>
      </c>
      <c r="FJ264" s="125">
        <f t="shared" ca="1" si="1829"/>
        <v>0</v>
      </c>
      <c r="FK264" s="125">
        <f t="shared" ca="1" si="1829"/>
        <v>0</v>
      </c>
      <c r="FL264" s="125">
        <f t="shared" ca="1" si="1829"/>
        <v>0</v>
      </c>
      <c r="FM264" s="125">
        <f t="shared" ca="1" si="1829"/>
        <v>0</v>
      </c>
      <c r="FN264" s="125">
        <f t="shared" ca="1" si="1829"/>
        <v>0</v>
      </c>
      <c r="FO264" s="124">
        <f t="shared" ca="1" si="1830"/>
        <v>0</v>
      </c>
      <c r="FP264" s="124">
        <f t="shared" ca="1" si="1830"/>
        <v>0</v>
      </c>
      <c r="FQ264" s="124">
        <f t="shared" ca="1" si="1830"/>
        <v>0</v>
      </c>
      <c r="FR264" s="124">
        <f t="shared" ca="1" si="1830"/>
        <v>0</v>
      </c>
      <c r="FS264" s="124">
        <f t="shared" ca="1" si="1830"/>
        <v>0</v>
      </c>
      <c r="FT264" s="124">
        <f t="shared" ca="1" si="1830"/>
        <v>0</v>
      </c>
      <c r="FU264" s="124">
        <f t="shared" ca="1" si="1830"/>
        <v>0</v>
      </c>
      <c r="FV264" s="124">
        <f t="shared" ca="1" si="1830"/>
        <v>0</v>
      </c>
      <c r="FW264" s="124">
        <f t="shared" ca="1" si="1830"/>
        <v>0</v>
      </c>
      <c r="FX264" s="124">
        <f t="shared" ca="1" si="1830"/>
        <v>0</v>
      </c>
      <c r="FY264" s="124">
        <f t="shared" ca="1" si="1830"/>
        <v>0</v>
      </c>
      <c r="FZ264" s="124">
        <f t="shared" ca="1" si="1830"/>
        <v>0</v>
      </c>
      <c r="GA264" s="124">
        <f t="shared" ca="1" si="1830"/>
        <v>0</v>
      </c>
      <c r="GB264" s="124">
        <f t="shared" ca="1" si="1830"/>
        <v>0</v>
      </c>
      <c r="GC264" s="124">
        <f t="shared" ca="1" si="1830"/>
        <v>0</v>
      </c>
      <c r="GD264" s="124">
        <f t="shared" ca="1" si="1830"/>
        <v>0</v>
      </c>
      <c r="GE264" s="124">
        <f t="shared" ca="1" si="1765"/>
        <v>0</v>
      </c>
      <c r="GF264" s="124">
        <f t="shared" ca="1" si="1765"/>
        <v>0</v>
      </c>
      <c r="GG264" s="554">
        <f t="shared" ca="1" si="1766"/>
        <v>0</v>
      </c>
      <c r="GH264" s="554">
        <f t="shared" ca="1" si="1766"/>
        <v>0</v>
      </c>
      <c r="GI264" s="554">
        <f t="shared" ca="1" si="1766"/>
        <v>0</v>
      </c>
      <c r="GJ264" s="125">
        <f t="shared" ca="1" si="1831"/>
        <v>0</v>
      </c>
      <c r="GK264" s="125">
        <f t="shared" ca="1" si="1831"/>
        <v>0</v>
      </c>
      <c r="GL264" s="125">
        <f t="shared" ca="1" si="1831"/>
        <v>0</v>
      </c>
      <c r="GM264" s="125">
        <f t="shared" ca="1" si="1831"/>
        <v>0</v>
      </c>
      <c r="GN264" s="125">
        <f t="shared" ca="1" si="1831"/>
        <v>0</v>
      </c>
      <c r="GO264" s="125">
        <f t="shared" ca="1" si="1831"/>
        <v>0</v>
      </c>
      <c r="GP264" s="125">
        <f t="shared" ca="1" si="1831"/>
        <v>0</v>
      </c>
      <c r="GQ264" s="125">
        <f t="shared" ca="1" si="1831"/>
        <v>0</v>
      </c>
      <c r="GR264" s="125">
        <f t="shared" ca="1" si="1831"/>
        <v>0</v>
      </c>
      <c r="GS264" s="125">
        <f t="shared" ca="1" si="1831"/>
        <v>0</v>
      </c>
      <c r="GT264" s="125">
        <f t="shared" ca="1" si="1831"/>
        <v>0</v>
      </c>
      <c r="GU264" s="125">
        <f t="shared" ca="1" si="1831"/>
        <v>0</v>
      </c>
      <c r="GV264" s="125">
        <f t="shared" ca="1" si="1831"/>
        <v>0</v>
      </c>
      <c r="GW264" s="124">
        <f t="shared" ca="1" si="1832"/>
        <v>0</v>
      </c>
      <c r="GX264" s="124">
        <f t="shared" ca="1" si="1832"/>
        <v>0</v>
      </c>
      <c r="GY264" s="124">
        <f t="shared" ca="1" si="1832"/>
        <v>0</v>
      </c>
      <c r="GZ264" s="124">
        <f t="shared" ca="1" si="1832"/>
        <v>0</v>
      </c>
      <c r="HA264" s="124">
        <f t="shared" ca="1" si="1832"/>
        <v>0</v>
      </c>
      <c r="HB264" s="124">
        <f t="shared" ca="1" si="1832"/>
        <v>0</v>
      </c>
      <c r="HC264" s="124">
        <f t="shared" ca="1" si="1832"/>
        <v>0</v>
      </c>
      <c r="HD264" s="124">
        <f t="shared" ca="1" si="1832"/>
        <v>0</v>
      </c>
      <c r="HE264" s="124">
        <f t="shared" ca="1" si="1832"/>
        <v>0</v>
      </c>
      <c r="HF264" s="124">
        <f t="shared" ca="1" si="1832"/>
        <v>0</v>
      </c>
      <c r="HG264" s="124">
        <f t="shared" ca="1" si="1832"/>
        <v>0</v>
      </c>
      <c r="HH264" s="124">
        <f t="shared" ca="1" si="1832"/>
        <v>0</v>
      </c>
      <c r="HI264" s="124">
        <f t="shared" ca="1" si="1832"/>
        <v>0</v>
      </c>
      <c r="HJ264" s="124">
        <f t="shared" ca="1" si="1832"/>
        <v>0</v>
      </c>
      <c r="HK264" s="124">
        <f t="shared" ca="1" si="1832"/>
        <v>0</v>
      </c>
      <c r="HL264" s="124">
        <f t="shared" ca="1" si="1832"/>
        <v>0</v>
      </c>
      <c r="HM264" s="124">
        <f t="shared" ca="1" si="1769"/>
        <v>0</v>
      </c>
      <c r="HN264" s="124">
        <f t="shared" ca="1" si="1769"/>
        <v>0</v>
      </c>
      <c r="HO264" s="554">
        <f t="shared" ca="1" si="1770"/>
        <v>0</v>
      </c>
      <c r="HP264" s="554">
        <f t="shared" ca="1" si="1770"/>
        <v>0</v>
      </c>
      <c r="HQ264" s="554">
        <f t="shared" ca="1" si="1770"/>
        <v>0</v>
      </c>
      <c r="HR264" s="125">
        <f t="shared" ca="1" si="1833"/>
        <v>0</v>
      </c>
      <c r="HS264" s="125">
        <f t="shared" ca="1" si="1833"/>
        <v>0</v>
      </c>
      <c r="HT264" s="125">
        <f t="shared" ca="1" si="1833"/>
        <v>0</v>
      </c>
      <c r="HU264" s="125">
        <f t="shared" ca="1" si="1833"/>
        <v>0</v>
      </c>
      <c r="HV264" s="125">
        <f t="shared" ca="1" si="1833"/>
        <v>0</v>
      </c>
      <c r="HW264" s="125">
        <f t="shared" ca="1" si="1833"/>
        <v>0</v>
      </c>
      <c r="HX264" s="125">
        <f t="shared" ca="1" si="1833"/>
        <v>0</v>
      </c>
      <c r="HY264" s="125">
        <f t="shared" ca="1" si="1833"/>
        <v>0</v>
      </c>
      <c r="HZ264" s="125">
        <f t="shared" ca="1" si="1833"/>
        <v>0</v>
      </c>
      <c r="IA264" s="125">
        <f t="shared" ca="1" si="1833"/>
        <v>0</v>
      </c>
      <c r="IB264" s="125">
        <f t="shared" ca="1" si="1833"/>
        <v>0</v>
      </c>
      <c r="IC264" s="125">
        <f t="shared" ca="1" si="1833"/>
        <v>0</v>
      </c>
      <c r="ID264" s="125">
        <f t="shared" ca="1" si="1833"/>
        <v>0</v>
      </c>
      <c r="IE264" s="5">
        <f t="shared" ca="1" si="1772"/>
        <v>67</v>
      </c>
      <c r="IF264" s="9"/>
      <c r="IG264" s="5">
        <f t="shared" ca="1" si="1773"/>
        <v>1</v>
      </c>
      <c r="IH264" s="5" t="b">
        <f t="shared" ca="1" si="1773"/>
        <v>0</v>
      </c>
      <c r="II264" s="19">
        <f t="shared" ca="1" si="1774"/>
        <v>0</v>
      </c>
      <c r="IJ264" s="5">
        <f t="shared" ca="1" si="1773"/>
        <v>55</v>
      </c>
      <c r="IK264" s="5" cm="1">
        <f t="array" ref="IK264">INDEX(i.pi_yatf,$X264+1,IK$7)</f>
        <v>1</v>
      </c>
      <c r="IL264" s="19">
        <f t="shared" ca="1" si="1815"/>
        <v>0</v>
      </c>
      <c r="IM264" s="19">
        <f t="shared" ca="1" si="1815"/>
        <v>0</v>
      </c>
      <c r="IN264" s="19">
        <f t="shared" ca="1" si="1815"/>
        <v>0</v>
      </c>
      <c r="IO264" s="19">
        <f t="shared" ca="1" si="1815"/>
        <v>0</v>
      </c>
      <c r="IP264" s="19">
        <f t="shared" ca="1" si="1815"/>
        <v>0</v>
      </c>
      <c r="IQ264" s="19">
        <f t="shared" ca="1" si="1815"/>
        <v>0</v>
      </c>
      <c r="IR264" s="19">
        <f t="shared" ca="1" si="1815"/>
        <v>0</v>
      </c>
      <c r="IS264" s="19">
        <f t="shared" ca="1" si="1815"/>
        <v>0</v>
      </c>
      <c r="IT264" s="19">
        <f t="shared" ca="1" si="1815"/>
        <v>0</v>
      </c>
      <c r="IU264" s="19">
        <f t="shared" ca="1" si="1815"/>
        <v>0</v>
      </c>
      <c r="IV264" s="19">
        <f t="shared" ca="1" si="1815"/>
        <v>0</v>
      </c>
      <c r="IW264" s="19">
        <f t="shared" ca="1" si="1815"/>
        <v>0</v>
      </c>
      <c r="IX264" s="19">
        <f t="shared" ca="1" si="1815"/>
        <v>0</v>
      </c>
      <c r="IY264" s="19">
        <f t="shared" ca="1" si="1815"/>
        <v>0</v>
      </c>
      <c r="IZ264" s="19">
        <f t="shared" ca="1" si="1815"/>
        <v>0</v>
      </c>
      <c r="JA264" s="19">
        <f t="shared" ca="1" si="1815"/>
        <v>0</v>
      </c>
      <c r="JB264" s="19">
        <f t="shared" ca="1" si="1815"/>
        <v>0</v>
      </c>
      <c r="JC264" s="19">
        <f t="shared" ca="1" si="1815"/>
        <v>0</v>
      </c>
      <c r="JD264" s="19">
        <f t="shared" ca="1" si="1815"/>
        <v>0</v>
      </c>
      <c r="JE264" s="19">
        <f t="shared" ca="1" si="1815"/>
        <v>0</v>
      </c>
      <c r="JF264" s="19">
        <f t="shared" ca="1" si="1815"/>
        <v>0</v>
      </c>
      <c r="JG264" s="19">
        <f t="shared" ca="1" si="1815"/>
        <v>1</v>
      </c>
      <c r="JH264" s="19">
        <f t="shared" ca="1" si="1815"/>
        <v>0</v>
      </c>
      <c r="JI264" s="19">
        <f t="shared" ca="1" si="1815"/>
        <v>1</v>
      </c>
      <c r="JJ264" s="9"/>
      <c r="JK264" s="5" t="b">
        <f t="shared" ca="1" si="1776"/>
        <v>0</v>
      </c>
      <c r="JL264" s="477" t="b">
        <v>1</v>
      </c>
      <c r="JM264" s="477">
        <v>12</v>
      </c>
      <c r="JN264" s="5" t="b">
        <f t="shared" ca="1" si="1777"/>
        <v>0</v>
      </c>
      <c r="JO264" s="5" t="b">
        <f t="shared" ca="1" si="1777"/>
        <v>0</v>
      </c>
      <c r="JP264" s="5" t="b">
        <f t="shared" ca="1" si="1777"/>
        <v>1</v>
      </c>
      <c r="JQ264" s="144">
        <f t="shared" ca="1" si="1778"/>
        <v>1</v>
      </c>
      <c r="JR264" s="144">
        <f t="shared" ca="1" si="1778"/>
        <v>1</v>
      </c>
      <c r="JS264" s="5" t="b">
        <f t="shared" ca="1" si="1779"/>
        <v>0</v>
      </c>
      <c r="JT264" s="5" t="b">
        <f t="shared" ca="1" si="1779"/>
        <v>1</v>
      </c>
      <c r="JU264" s="5" t="b">
        <f t="shared" ca="1" si="1779"/>
        <v>1</v>
      </c>
      <c r="JV264" s="5" t="b">
        <f t="shared" ca="1" si="1779"/>
        <v>0</v>
      </c>
      <c r="JW264" s="5">
        <f t="shared" ca="1" si="1780"/>
        <v>1</v>
      </c>
      <c r="JX264" s="5">
        <f t="shared" ca="1" si="1780"/>
        <v>0</v>
      </c>
      <c r="JY264" s="5" t="b">
        <f t="shared" ca="1" si="1781"/>
        <v>0</v>
      </c>
      <c r="JZ264" s="5" t="str" cm="1">
        <f t="array" aca="1" ref="JZ264" ca="1">IF(OR(KA264:KH264&lt;&gt;"-"),TRUE,"-")</f>
        <v>-</v>
      </c>
      <c r="KA264" s="19" t="str">
        <f t="shared" ca="1" si="1782"/>
        <v>-</v>
      </c>
      <c r="KB264" s="19" t="str">
        <f t="shared" ca="1" si="1782"/>
        <v>-</v>
      </c>
      <c r="KC264" s="19" t="str">
        <f t="shared" ca="1" si="1782"/>
        <v>-</v>
      </c>
      <c r="KD264" s="19" t="str">
        <f t="shared" ca="1" si="1782"/>
        <v>-</v>
      </c>
      <c r="KE264" s="19" t="str">
        <f t="shared" ca="1" si="1782"/>
        <v>-</v>
      </c>
      <c r="KF264" s="19" t="str">
        <f t="shared" ca="1" si="1782"/>
        <v>-</v>
      </c>
      <c r="KG264" s="19" t="str">
        <f t="shared" ca="1" si="1782"/>
        <v>-</v>
      </c>
      <c r="KH264" s="19" t="str">
        <f t="shared" ca="1" si="1782"/>
        <v>-</v>
      </c>
      <c r="KI264" s="5" t="b">
        <f t="array" aca="1" ref="KI264" ca="1">IF(OR(KJ264:KP264&lt;&gt;"-"),TRUE,"-")</f>
        <v>1</v>
      </c>
      <c r="KJ264" s="19">
        <f t="shared" ca="1" si="1783"/>
        <v>0</v>
      </c>
      <c r="KK264" s="19" t="str">
        <f t="shared" ca="1" si="1783"/>
        <v>-</v>
      </c>
      <c r="KL264" s="19">
        <f t="shared" ca="1" si="1783"/>
        <v>999999</v>
      </c>
      <c r="KM264" s="19">
        <f t="shared" ca="1" si="1783"/>
        <v>999999</v>
      </c>
      <c r="KN264" s="19">
        <f t="shared" ca="1" si="1783"/>
        <v>999999</v>
      </c>
      <c r="KO264" s="19">
        <f t="shared" ca="1" si="1783"/>
        <v>999999</v>
      </c>
      <c r="KP264" s="19">
        <f t="shared" ca="1" si="1783"/>
        <v>999999</v>
      </c>
      <c r="KQ264" s="19" t="str">
        <f t="shared" ca="1" si="1783"/>
        <v>-</v>
      </c>
      <c r="KR264" s="19" t="str">
        <f t="shared" ca="1" si="1783"/>
        <v>-</v>
      </c>
      <c r="KS264" s="19" t="str">
        <f t="shared" ca="1" si="1783"/>
        <v>-</v>
      </c>
      <c r="KT264" s="19" t="b">
        <f t="shared" ca="1" si="1784"/>
        <v>1</v>
      </c>
      <c r="KU264" s="19">
        <f t="shared" ca="1" si="1784"/>
        <v>0</v>
      </c>
      <c r="KV264" s="5" t="str">
        <f t="shared" ca="1" si="1785"/>
        <v>-</v>
      </c>
      <c r="KW264" s="5" t="str">
        <f t="shared" ca="1" si="1785"/>
        <v>-</v>
      </c>
      <c r="KX264" s="5" t="str">
        <f t="shared" ca="1" si="1785"/>
        <v>-</v>
      </c>
      <c r="KY264" s="5" t="str">
        <f t="shared" ca="1" si="1785"/>
        <v>-</v>
      </c>
      <c r="KZ264" s="19" t="str">
        <f t="shared" ca="1" si="1786"/>
        <v>-</v>
      </c>
      <c r="LA264" s="19" t="str">
        <f t="shared" ca="1" si="1786"/>
        <v>-</v>
      </c>
      <c r="LB264" s="19" t="str">
        <f t="shared" ca="1" si="1786"/>
        <v>-</v>
      </c>
      <c r="LC264" s="19" t="str">
        <f t="shared" ca="1" si="1786"/>
        <v>-</v>
      </c>
      <c r="LD264" s="19" t="str">
        <f t="shared" ca="1" si="1786"/>
        <v>-</v>
      </c>
      <c r="LE264" s="19" t="str">
        <f t="shared" ca="1" si="1786"/>
        <v>-</v>
      </c>
      <c r="LF264" s="19" t="str">
        <f t="shared" ca="1" si="1786"/>
        <v>-</v>
      </c>
      <c r="LG264" s="5" t="str">
        <f t="shared" ca="1" si="1787"/>
        <v>-</v>
      </c>
      <c r="LH264" s="5">
        <f t="shared" ca="1" si="1787"/>
        <v>500</v>
      </c>
      <c r="LI264" s="5">
        <f t="shared" ca="1" si="1787"/>
        <v>500</v>
      </c>
      <c r="LJ264" s="5" t="str">
        <f t="shared" ca="1" si="1787"/>
        <v>-</v>
      </c>
      <c r="LK264" s="5" t="str" cm="1">
        <f t="array" aca="1" ref="LK264" ca="1">INDEX(i.meatgrid,$Q264,LK$7)</f>
        <v>-</v>
      </c>
      <c r="LL264" s="5" t="str">
        <f t="shared" ca="1" si="1787"/>
        <v>-</v>
      </c>
      <c r="LM264" s="5">
        <f t="shared" ca="1" si="1788"/>
        <v>1</v>
      </c>
      <c r="LN264" s="9"/>
      <c r="LO264" s="19">
        <f t="shared" ca="1" si="1786"/>
        <v>70</v>
      </c>
      <c r="LP264" s="19">
        <f t="shared" ca="1" si="1789"/>
        <v>50</v>
      </c>
      <c r="LQ264" s="19">
        <f t="shared" ca="1" si="1789"/>
        <v>80</v>
      </c>
      <c r="LR264" s="19">
        <f t="shared" ca="1" si="1789"/>
        <v>50</v>
      </c>
      <c r="LS264" s="5" t="b" cm="1">
        <f t="array" aca="1" ref="LS264" ca="1">INDEX(i.meatgrid,$Q264,LS$7)</f>
        <v>0</v>
      </c>
      <c r="LT264" s="5" t="b" cm="1">
        <f t="array" aca="1" ref="LT264" ca="1">INDEX(i.meatgrid,$Q264,LT$7)</f>
        <v>0</v>
      </c>
      <c r="LU264" s="5" t="str" cm="1">
        <f t="array" aca="1" ref="LU264" ca="1">INDEX(i.meatgrid,$Q264,LU$7)</f>
        <v>-</v>
      </c>
      <c r="LV264" s="5" t="str" cm="1">
        <f t="array" aca="1" ref="LV264" ca="1">INDEX(i.meatgrid,$Q264,LV$7)</f>
        <v>-</v>
      </c>
      <c r="LW264" s="5">
        <f t="shared" si="1790"/>
        <v>1</v>
      </c>
      <c r="LX264" s="5">
        <f t="shared" si="1791"/>
        <v>0.75</v>
      </c>
      <c r="LY264" s="5" cm="1">
        <f t="array" aca="1" ref="LY264" ca="1">INDEX(i.meatgrid,$Q264,LY$7)</f>
        <v>0</v>
      </c>
      <c r="LZ264" s="5" cm="1">
        <f t="array" aca="1" ref="LZ264" ca="1">INDEX(i.meatgrid,$Q264,LZ$7)</f>
        <v>0</v>
      </c>
      <c r="MA264" s="5" cm="1">
        <f t="array" aca="1" ref="MA264" ca="1">INDEX(i.meatgrid,$Q264,MA$7)</f>
        <v>0</v>
      </c>
      <c r="MB264" s="5" cm="1">
        <f t="array" aca="1" ref="MB264" ca="1">INDEX(i.meatgrid,$Q264,MB$7)</f>
        <v>0</v>
      </c>
      <c r="MC264" s="5" cm="1">
        <f t="array" aca="1" ref="MC264" ca="1">INDEX(i.meatgrid,$Q264,MC$7)</f>
        <v>1</v>
      </c>
      <c r="MD264" s="5" cm="1">
        <f t="array" aca="1" ref="MD264" ca="1">INDEX(i.meatgrid,$Q264,MD$7)</f>
        <v>1</v>
      </c>
      <c r="ME264" s="5" cm="1">
        <f t="array" aca="1" ref="ME264" ca="1">INDEX(i.meatgrid,$Q264,ME$7)</f>
        <v>1</v>
      </c>
      <c r="MF264" s="5" cm="1">
        <f t="array" aca="1" ref="MF264" ca="1">INDEX(i.meatgrid,$Q264,MF$7)</f>
        <v>1</v>
      </c>
      <c r="MG264" s="5">
        <f t="shared" si="1792"/>
        <v>1</v>
      </c>
      <c r="MH264" s="9"/>
      <c r="MI264" s="19" t="b">
        <f t="shared" ca="1" si="1834"/>
        <v>0</v>
      </c>
      <c r="MJ264" s="19" t="b">
        <f t="shared" ca="1" si="1834"/>
        <v>0</v>
      </c>
      <c r="MK264" s="19">
        <f t="shared" ca="1" si="1834"/>
        <v>1</v>
      </c>
      <c r="ML264" s="19">
        <f t="shared" ca="1" si="1834"/>
        <v>0.75</v>
      </c>
      <c r="MM264" s="19">
        <f t="shared" ca="1" si="1834"/>
        <v>0.75</v>
      </c>
      <c r="MN264" s="19">
        <f t="shared" ca="1" si="1834"/>
        <v>0.8</v>
      </c>
      <c r="MO264" s="19">
        <f t="shared" ca="1" si="1834"/>
        <v>0.82499999999999996</v>
      </c>
      <c r="MP264" s="19">
        <f t="shared" ca="1" si="1834"/>
        <v>0.875</v>
      </c>
      <c r="MQ264" s="19">
        <f t="shared" ca="1" si="1834"/>
        <v>0.9</v>
      </c>
      <c r="MR264" s="19">
        <f t="shared" ca="1" si="1834"/>
        <v>1</v>
      </c>
      <c r="MS264" s="19">
        <f t="shared" ca="1" si="1834"/>
        <v>0.875</v>
      </c>
      <c r="MT264" s="19" t="b">
        <f t="shared" ca="1" si="1834"/>
        <v>1</v>
      </c>
      <c r="MU264" s="19">
        <f t="shared" ca="1" si="1834"/>
        <v>74.989999999999995</v>
      </c>
      <c r="MV264" s="19" t="str">
        <f t="shared" ca="1" si="1834"/>
        <v>-</v>
      </c>
      <c r="MW264" s="19" t="str">
        <f t="shared" ca="1" si="1834"/>
        <v>-</v>
      </c>
      <c r="MX264" s="19" t="str">
        <f t="shared" ca="1" si="1834"/>
        <v>-</v>
      </c>
      <c r="MY264" s="19" t="str">
        <f t="shared" ca="1" si="1809"/>
        <v>-</v>
      </c>
      <c r="MZ264" s="19" t="str">
        <f t="shared" ca="1" si="1809"/>
        <v>-</v>
      </c>
      <c r="NA264" s="19" t="str">
        <f t="shared" ca="1" si="1809"/>
        <v>-</v>
      </c>
      <c r="NB264" s="19" t="str">
        <f t="shared" ca="1" si="1809"/>
        <v>-</v>
      </c>
      <c r="NC264" s="19">
        <f t="shared" ca="1" si="1809"/>
        <v>36.99</v>
      </c>
      <c r="ND264" s="19">
        <f t="shared" ca="1" si="1809"/>
        <v>36.99</v>
      </c>
      <c r="NE264" s="19" t="str">
        <f t="shared" ca="1" si="1809"/>
        <v>-</v>
      </c>
      <c r="NF264" s="19" t="str">
        <f t="shared" ca="1" si="1809"/>
        <v>-</v>
      </c>
      <c r="NG264" s="19" t="str">
        <f t="shared" ca="1" si="1809"/>
        <v>-</v>
      </c>
      <c r="NH264" s="19" t="str">
        <f t="shared" ca="1" si="1809"/>
        <v>-</v>
      </c>
      <c r="NI264" s="19" t="str">
        <f t="shared" ca="1" si="1809"/>
        <v>-</v>
      </c>
      <c r="NJ264" s="19">
        <f t="shared" ca="1" si="1809"/>
        <v>49.99</v>
      </c>
      <c r="NK264" s="19">
        <f t="shared" ca="1" si="1809"/>
        <v>49.99</v>
      </c>
      <c r="NL264" s="19">
        <f t="shared" ca="1" si="1809"/>
        <v>49.99</v>
      </c>
      <c r="NM264" s="19">
        <f t="shared" ca="1" si="1809"/>
        <v>49.99</v>
      </c>
      <c r="NN264" s="19">
        <f t="shared" ca="1" si="1809"/>
        <v>49.99</v>
      </c>
      <c r="NO264" s="19">
        <f t="shared" ca="1" si="1806"/>
        <v>49.99</v>
      </c>
      <c r="NP264" s="19">
        <f t="shared" ca="1" si="1806"/>
        <v>49.99</v>
      </c>
      <c r="NQ264" s="19">
        <f t="shared" ca="1" si="1806"/>
        <v>49.99</v>
      </c>
      <c r="NR264" s="19">
        <f t="shared" ca="1" si="1807"/>
        <v>412.99</v>
      </c>
      <c r="NS264" s="19">
        <f t="shared" ca="1" si="1807"/>
        <v>412.99</v>
      </c>
      <c r="NT264" s="19" t="str">
        <f t="shared" ca="1" si="1807"/>
        <v>-</v>
      </c>
      <c r="NU264" s="19" t="str">
        <f t="shared" ca="1" si="1807"/>
        <v>-</v>
      </c>
      <c r="NV264" s="19" t="str">
        <f t="shared" ca="1" si="1807"/>
        <v>-</v>
      </c>
      <c r="NW264" s="19" t="str">
        <f t="shared" ca="1" si="1807"/>
        <v>-</v>
      </c>
      <c r="NX264" s="19" t="str">
        <f t="shared" ca="1" si="1807"/>
        <v>-</v>
      </c>
      <c r="NY264" s="19">
        <f t="shared" ca="1" si="1807"/>
        <v>6.8900000000000006</v>
      </c>
      <c r="NZ264" s="19">
        <f t="shared" ca="1" si="1807"/>
        <v>6.8900000000000006</v>
      </c>
      <c r="OA264" s="19">
        <f t="shared" ca="1" si="1807"/>
        <v>6.8900000000000006</v>
      </c>
      <c r="OB264" s="19">
        <f t="shared" ca="1" si="1807"/>
        <v>6.8900000000000006</v>
      </c>
      <c r="OC264" s="19">
        <f t="shared" ca="1" si="1807"/>
        <v>6.8900000000000006</v>
      </c>
      <c r="OD264" s="19">
        <f t="shared" ca="1" si="1807"/>
        <v>6.8900000000000006</v>
      </c>
      <c r="OE264" s="19">
        <f t="shared" ca="1" si="1807"/>
        <v>6.8900000000000006</v>
      </c>
      <c r="OF264" s="19">
        <f t="shared" ca="1" si="1807"/>
        <v>6.8900000000000006</v>
      </c>
      <c r="OG264" s="19">
        <f t="shared" ca="1" si="1807"/>
        <v>346.99</v>
      </c>
      <c r="OH264" s="19">
        <f t="shared" ca="1" si="1808"/>
        <v>346.99</v>
      </c>
      <c r="OI264" s="19" t="str">
        <f t="shared" ca="1" si="1808"/>
        <v>-</v>
      </c>
      <c r="OJ264" s="19" t="str">
        <f t="shared" ca="1" si="1808"/>
        <v>-</v>
      </c>
      <c r="OK264" s="19" t="str">
        <f t="shared" ca="1" si="1808"/>
        <v>-</v>
      </c>
      <c r="OL264" s="19" t="str">
        <f t="shared" ca="1" si="1808"/>
        <v>-</v>
      </c>
      <c r="OM264" s="19" t="str">
        <f t="shared" ca="1" si="1808"/>
        <v>-</v>
      </c>
      <c r="ON264" s="19">
        <f t="shared" ca="1" si="1808"/>
        <v>0</v>
      </c>
      <c r="OO264" s="24">
        <v>0</v>
      </c>
    </row>
    <row r="265" spans="1:405" outlineLevel="1">
      <c r="A265" s="21">
        <f t="shared" si="158"/>
        <v>260</v>
      </c>
      <c r="B265" s="21">
        <f t="shared" si="1835"/>
        <v>19</v>
      </c>
      <c r="C265">
        <v>112</v>
      </c>
      <c r="D265" s="144" t="str">
        <f t="shared" ca="1" si="1739"/>
        <v>GSM</v>
      </c>
      <c r="E265" t="b">
        <v>0</v>
      </c>
      <c r="F265" t="b">
        <v>0</v>
      </c>
      <c r="G265" t="b">
        <f t="shared" si="1802"/>
        <v>0</v>
      </c>
      <c r="H265" s="237">
        <f t="shared" ca="1" si="1836"/>
        <v>2</v>
      </c>
      <c r="I265" s="237">
        <f t="shared" ca="1" si="1836"/>
        <v>1</v>
      </c>
      <c r="J265" s="237" t="str">
        <f t="shared" ca="1" si="1836"/>
        <v/>
      </c>
      <c r="K265" s="237">
        <f t="shared" ca="1" si="1836"/>
        <v>2</v>
      </c>
      <c r="L265" s="237">
        <f t="shared" ca="1" si="1836"/>
        <v>2</v>
      </c>
      <c r="M265" s="237">
        <f t="shared" ca="1" si="1836"/>
        <v>2</v>
      </c>
      <c r="N265" s="237">
        <f t="shared" ca="1" si="1836"/>
        <v>3</v>
      </c>
      <c r="O265" s="237">
        <f t="shared" ca="1" si="1836"/>
        <v>1</v>
      </c>
      <c r="P265" s="237">
        <f t="shared" ca="1" si="1836"/>
        <v>1</v>
      </c>
      <c r="Q265" s="237">
        <f t="shared" ca="1" si="1836"/>
        <v>2</v>
      </c>
      <c r="R265" s="29">
        <v>1</v>
      </c>
      <c r="S265" s="29">
        <v>2</v>
      </c>
      <c r="T265" s="29">
        <v>1</v>
      </c>
      <c r="U265" s="218"/>
      <c r="V265" s="218"/>
      <c r="W265" s="182">
        <f t="array" ref="W265">MAX(W$22,MOD(W259+1*AND(R265:$V265=R$22:$V$22),W$23+1))</f>
        <v>0</v>
      </c>
      <c r="X265" s="218"/>
      <c r="Y265" s="218"/>
      <c r="Z265" s="218"/>
      <c r="AA265" s="218"/>
      <c r="AB265" s="218"/>
      <c r="AC265" s="218"/>
      <c r="AD265" s="218"/>
      <c r="AE265" s="218"/>
      <c r="AF265" s="144">
        <f ca="1">INDEX(CHOOSE($N265,DataAutumn!i.AdultDrys,DataWinter!i.AdultDrys,DataSpring!i.AdultDrys),1,$M265)</f>
        <v>3</v>
      </c>
      <c r="AG265" s="5">
        <f t="shared" ca="1" si="1740"/>
        <v>2</v>
      </c>
      <c r="AH265" s="5">
        <f t="shared" ca="1" si="1740"/>
        <v>0</v>
      </c>
      <c r="AI265" s="5">
        <f t="shared" ca="1" si="1741"/>
        <v>1</v>
      </c>
      <c r="AJ265" s="218"/>
      <c r="AK265" s="218"/>
      <c r="AL265" s="366" t="str">
        <f ca="1">TEXT(LEFT(OFFSET(AL265,-1,0),5)+1,"00000")&amp;MID(OFFSET(AL265,-1,0),6,FIND(" ",OFFSET(AL265,-1,0),7)-5)
&amp; $D265           &amp; " Day"&amp;INDEX(i.DOY,$N265,1)              &amp; IF($IG265=0," FWM","")&amp;IF($IG265=1," MWM","")&amp;IF($IG265=5," Mat","")&amp;IF($IH265=TRUE,"&amp;BBT","    ")
&amp;INDEX(DataMaster!$B$98:$B$104,$Q265,0)    &amp;IF(JL265," SR"&amp;JM265,"")&amp; " WP"&amp;TEXT($LW265*100,"000p")           &amp; " MP"&amp;TEXT($LX265*100,"000p")           &amp; " GP"&amp;TEXT($MG265*100,"000p")
&amp; " (F"&amp;3+COUNTIF($CV265:$CY265,TRUE)&amp;3&amp;"N"&amp;$DM265&amp;$DN265&amp;")"</f>
        <v>00020 DSP_grid_lw GSM Day204 MWM    Only export WP100p MP075p GP100p (F33N11)</v>
      </c>
      <c r="AM265" s="9" t="str">
        <f ca="1">IF(COUNTIF(AL$5:AL265,AL265)=1,"-","Dup")</f>
        <v>-</v>
      </c>
      <c r="AN265" s="9"/>
      <c r="AO265" s="12" t="b">
        <v>1</v>
      </c>
      <c r="AP265" s="12" t="b">
        <v>1</v>
      </c>
      <c r="AQ265" s="12" t="b">
        <v>1</v>
      </c>
      <c r="AR265" s="12" t="b">
        <v>1</v>
      </c>
      <c r="AS265" s="12" t="b">
        <v>1</v>
      </c>
      <c r="AT265" s="12" t="b">
        <v>1</v>
      </c>
      <c r="AU265" s="12" t="b">
        <v>1</v>
      </c>
      <c r="AV265" s="12" t="b">
        <v>1</v>
      </c>
      <c r="AW265" s="9"/>
      <c r="AX265" s="5" t="b">
        <f t="shared" ca="1" si="1742"/>
        <v>0</v>
      </c>
      <c r="AY265" s="5" t="str">
        <f t="shared" ca="1" si="1742"/>
        <v>-</v>
      </c>
      <c r="AZ265" s="5" t="b">
        <f t="shared" ca="1" si="1742"/>
        <v>0</v>
      </c>
      <c r="BA265" s="5" t="b">
        <f t="shared" ca="1" si="1742"/>
        <v>1</v>
      </c>
      <c r="BB265" s="5" t="b">
        <f t="shared" ca="1" si="1742"/>
        <v>1</v>
      </c>
      <c r="BC265" s="144">
        <f t="shared" ca="1" si="1742"/>
        <v>0</v>
      </c>
      <c r="BD265" s="19" t="b">
        <f t="shared" ca="1" si="1743"/>
        <v>1</v>
      </c>
      <c r="BE265" s="9"/>
      <c r="BF265" s="5" t="str">
        <f t="shared" ca="1" si="1744"/>
        <v>-</v>
      </c>
      <c r="BG265" s="19" t="str">
        <f t="shared" ca="1" si="1745"/>
        <v>-</v>
      </c>
      <c r="BH265" s="19" t="str">
        <f t="shared" ca="1" si="1745"/>
        <v>-</v>
      </c>
      <c r="BI265" s="19" t="str">
        <f t="shared" ca="1" si="1745"/>
        <v>-</v>
      </c>
      <c r="BJ265" s="5" t="str">
        <f t="shared" ca="1" si="1746"/>
        <v>-</v>
      </c>
      <c r="BK265" s="19" t="str">
        <f t="shared" ca="1" si="1747"/>
        <v>-</v>
      </c>
      <c r="BL265" s="5" t="str">
        <f t="shared" ca="1" si="1748"/>
        <v>-</v>
      </c>
      <c r="BM265" s="19" t="str">
        <f t="shared" ca="1" si="1749"/>
        <v>-</v>
      </c>
      <c r="BN265" s="19" t="str">
        <f t="shared" ca="1" si="1749"/>
        <v>-</v>
      </c>
      <c r="BO265" s="19" t="str">
        <f t="shared" ca="1" si="1749"/>
        <v>-</v>
      </c>
      <c r="BP265" s="5" t="str">
        <f t="shared" ca="1" si="1750"/>
        <v>-</v>
      </c>
      <c r="BQ265" s="9"/>
      <c r="BR265" s="5" t="b">
        <f t="shared" ca="1" si="1751"/>
        <v>0</v>
      </c>
      <c r="BS265" s="5" t="str">
        <f t="shared" ca="1" si="1752"/>
        <v>-</v>
      </c>
      <c r="BT265" s="5" t="str">
        <f t="shared" ca="1" si="1753"/>
        <v>-</v>
      </c>
      <c r="BU265" s="5" t="str">
        <f t="shared" ca="1" si="1753"/>
        <v>-</v>
      </c>
      <c r="BV265" s="5" t="str">
        <f t="shared" ca="1" si="1753"/>
        <v>-</v>
      </c>
      <c r="BW265" s="5" t="str">
        <f t="shared" ca="1" si="1753"/>
        <v>-</v>
      </c>
      <c r="BX265" s="5" t="str">
        <f t="shared" ca="1" si="1753"/>
        <v>-</v>
      </c>
      <c r="BY265" s="5" t="str">
        <f t="shared" ca="1" si="1753"/>
        <v>-</v>
      </c>
      <c r="BZ265" s="5" t="str">
        <f t="shared" ca="1" si="1753"/>
        <v>-</v>
      </c>
      <c r="CA265" s="5" t="str">
        <f t="shared" ca="1" si="1753"/>
        <v>-</v>
      </c>
      <c r="CB265" s="9"/>
      <c r="CC265" s="237" t="b">
        <f t="shared" ca="1" si="1837"/>
        <v>1</v>
      </c>
      <c r="CD265" s="237" t="b">
        <f t="shared" ca="1" si="1837"/>
        <v>1</v>
      </c>
      <c r="CE265" s="237" t="b">
        <f t="shared" ca="1" si="1837"/>
        <v>1</v>
      </c>
      <c r="CF265" s="12">
        <f t="shared" ca="1" si="1800"/>
        <v>2232105</v>
      </c>
      <c r="CG265" s="144" t="b">
        <f t="shared" ca="1" si="1838"/>
        <v>0</v>
      </c>
      <c r="CH265" s="12" t="s">
        <v>34</v>
      </c>
      <c r="CI265" s="19" t="str">
        <f t="shared" ca="1" si="1755"/>
        <v>-</v>
      </c>
      <c r="CJ265" s="19" t="str">
        <f t="shared" ca="1" si="1755"/>
        <v>-</v>
      </c>
      <c r="CK265" s="19" t="str">
        <f t="shared" ca="1" si="1755"/>
        <v>-</v>
      </c>
      <c r="CL265" s="19">
        <f t="shared" ca="1" si="1755"/>
        <v>1</v>
      </c>
      <c r="CM265" s="19">
        <f t="shared" ca="1" si="1755"/>
        <v>1</v>
      </c>
      <c r="CN265" s="9"/>
      <c r="CO265" s="444">
        <f t="shared" ca="1" si="1756"/>
        <v>652</v>
      </c>
      <c r="CP265" s="444">
        <f t="shared" ca="1" si="1756"/>
        <v>686</v>
      </c>
      <c r="CQ265" s="444">
        <f t="shared" ca="1" si="1756"/>
        <v>721</v>
      </c>
      <c r="CR265" s="152">
        <f t="shared" ca="1" si="1757"/>
        <v>378</v>
      </c>
      <c r="CS265" s="152">
        <f t="shared" ca="1" si="1757"/>
        <v>413</v>
      </c>
      <c r="CT265" s="152">
        <f t="shared" ca="1" si="1757"/>
        <v>448</v>
      </c>
      <c r="CU265" s="19" t="str">
        <f t="shared" ca="1" si="1827"/>
        <v>-</v>
      </c>
      <c r="CV265" s="19" t="str">
        <f t="shared" ca="1" si="1827"/>
        <v>-</v>
      </c>
      <c r="CW265" s="19" t="str">
        <f t="shared" ca="1" si="1827"/>
        <v>-</v>
      </c>
      <c r="CX265" s="19" t="str">
        <f t="shared" ca="1" si="1827"/>
        <v>-</v>
      </c>
      <c r="CY265" s="19" t="str">
        <f t="shared" ca="1" si="1827"/>
        <v>-</v>
      </c>
      <c r="CZ265" s="19" t="b">
        <f t="shared" ca="1" si="1827"/>
        <v>1</v>
      </c>
      <c r="DA265" s="19">
        <f t="shared" ca="1" si="1827"/>
        <v>0</v>
      </c>
      <c r="DB265" s="19">
        <f t="shared" ca="1" si="1827"/>
        <v>0</v>
      </c>
      <c r="DC265" s="19">
        <f t="shared" ca="1" si="1827"/>
        <v>0</v>
      </c>
      <c r="DD265" s="19">
        <f t="shared" ca="1" si="1827"/>
        <v>0</v>
      </c>
      <c r="DE265" s="19">
        <f t="shared" ca="1" si="1827"/>
        <v>0</v>
      </c>
      <c r="DF265" s="19">
        <f t="shared" ca="1" si="1827"/>
        <v>0</v>
      </c>
      <c r="DG265" s="19">
        <f t="shared" ca="1" si="1827"/>
        <v>0</v>
      </c>
      <c r="DH265" s="19">
        <f t="shared" ca="1" si="1827"/>
        <v>0</v>
      </c>
      <c r="DI265" s="19">
        <f t="shared" ca="1" si="1827"/>
        <v>0</v>
      </c>
      <c r="DJ265" s="19">
        <f t="shared" ca="1" si="1827"/>
        <v>0</v>
      </c>
      <c r="DK265" s="19">
        <f t="shared" ca="1" si="1821"/>
        <v>0</v>
      </c>
      <c r="DL265" s="19">
        <f t="shared" ca="1" si="1821"/>
        <v>0</v>
      </c>
      <c r="DM265" s="19">
        <f t="shared" ca="1" si="1821"/>
        <v>1</v>
      </c>
      <c r="DN265" s="19">
        <f t="shared" ca="1" si="1821"/>
        <v>1</v>
      </c>
      <c r="DO265" s="19">
        <f t="shared" ca="1" si="1821"/>
        <v>0</v>
      </c>
      <c r="DP265" s="19" t="str">
        <f t="shared" ca="1" si="1821"/>
        <v>-</v>
      </c>
      <c r="DQ265" s="19" t="str">
        <f t="shared" ca="1" si="1821"/>
        <v>-</v>
      </c>
      <c r="DR265" s="19" t="str">
        <f t="shared" ca="1" si="1821"/>
        <v>-</v>
      </c>
      <c r="DS265" s="19" t="str">
        <f t="shared" ca="1" si="1821"/>
        <v>-</v>
      </c>
      <c r="DT265" s="19" t="str">
        <f t="shared" ca="1" si="1821"/>
        <v>-</v>
      </c>
      <c r="DU265" s="19">
        <f t="shared" ca="1" si="1821"/>
        <v>0</v>
      </c>
      <c r="DV265" s="19" t="str">
        <f t="shared" ca="1" si="1821"/>
        <v>-</v>
      </c>
      <c r="DW265" s="19" t="str">
        <f t="shared" ca="1" si="1821"/>
        <v>-</v>
      </c>
      <c r="DX265" s="19" t="str">
        <f t="shared" ca="1" si="1821"/>
        <v>-</v>
      </c>
      <c r="DY265" s="19" t="str">
        <f t="shared" ca="1" si="1821"/>
        <v>-</v>
      </c>
      <c r="DZ265" s="19" t="str">
        <f t="shared" ca="1" si="1821"/>
        <v>-</v>
      </c>
      <c r="EA265" s="19" t="str">
        <f t="shared" ca="1" si="1821"/>
        <v>-</v>
      </c>
      <c r="EB265" s="19" t="str">
        <f t="shared" ca="1" si="1821"/>
        <v>-</v>
      </c>
      <c r="EC265" s="19" t="str">
        <f t="shared" ca="1" si="1821"/>
        <v>-</v>
      </c>
      <c r="ED265" s="19">
        <f t="shared" ca="1" si="1821"/>
        <v>0</v>
      </c>
      <c r="EE265" s="444">
        <f t="shared" ca="1" si="1760"/>
        <v>0</v>
      </c>
      <c r="EF265" s="444">
        <f t="shared" ca="1" si="1760"/>
        <v>0</v>
      </c>
      <c r="EG265" s="124">
        <f t="shared" ca="1" si="1828"/>
        <v>0</v>
      </c>
      <c r="EH265" s="124">
        <f t="shared" ca="1" si="1828"/>
        <v>0</v>
      </c>
      <c r="EI265" s="124">
        <f t="shared" ca="1" si="1828"/>
        <v>0</v>
      </c>
      <c r="EJ265" s="124">
        <f t="shared" ca="1" si="1828"/>
        <v>0</v>
      </c>
      <c r="EK265" s="124">
        <f t="shared" ca="1" si="1828"/>
        <v>0</v>
      </c>
      <c r="EL265" s="124">
        <f t="shared" ca="1" si="1828"/>
        <v>0</v>
      </c>
      <c r="EM265" s="124">
        <f t="shared" ca="1" si="1828"/>
        <v>0</v>
      </c>
      <c r="EN265" s="124">
        <f t="shared" ca="1" si="1828"/>
        <v>0</v>
      </c>
      <c r="EO265" s="124">
        <f t="shared" ca="1" si="1828"/>
        <v>0</v>
      </c>
      <c r="EP265" s="124">
        <f t="shared" ca="1" si="1828"/>
        <v>0</v>
      </c>
      <c r="EQ265" s="124">
        <f t="shared" ca="1" si="1828"/>
        <v>0</v>
      </c>
      <c r="ER265" s="124">
        <f t="shared" ca="1" si="1828"/>
        <v>0</v>
      </c>
      <c r="ES265" s="124">
        <f t="shared" ca="1" si="1828"/>
        <v>0</v>
      </c>
      <c r="ET265" s="124">
        <f t="shared" ca="1" si="1828"/>
        <v>0</v>
      </c>
      <c r="EU265" s="124">
        <f t="shared" ca="1" si="1828"/>
        <v>0</v>
      </c>
      <c r="EV265" s="124">
        <f t="shared" ca="1" si="1828"/>
        <v>0</v>
      </c>
      <c r="EW265" s="124">
        <f t="shared" ca="1" si="1762"/>
        <v>0</v>
      </c>
      <c r="EX265" s="124">
        <f t="shared" ca="1" si="1762"/>
        <v>0</v>
      </c>
      <c r="EY265" s="554">
        <f t="shared" ca="1" si="1829"/>
        <v>0</v>
      </c>
      <c r="EZ265" s="554">
        <f t="shared" ca="1" si="1829"/>
        <v>0</v>
      </c>
      <c r="FA265" s="554">
        <f t="shared" ca="1" si="1829"/>
        <v>0</v>
      </c>
      <c r="FB265" s="125">
        <f t="shared" ca="1" si="1829"/>
        <v>0</v>
      </c>
      <c r="FC265" s="125">
        <f t="shared" ca="1" si="1829"/>
        <v>0</v>
      </c>
      <c r="FD265" s="125">
        <f t="shared" ca="1" si="1829"/>
        <v>0</v>
      </c>
      <c r="FE265" s="125">
        <f t="shared" ca="1" si="1829"/>
        <v>0</v>
      </c>
      <c r="FF265" s="125">
        <f t="shared" ca="1" si="1829"/>
        <v>0</v>
      </c>
      <c r="FG265" s="125">
        <f t="shared" ca="1" si="1829"/>
        <v>0</v>
      </c>
      <c r="FH265" s="125">
        <f t="shared" ca="1" si="1829"/>
        <v>0</v>
      </c>
      <c r="FI265" s="125">
        <f t="shared" ca="1" si="1829"/>
        <v>0</v>
      </c>
      <c r="FJ265" s="125">
        <f t="shared" ca="1" si="1829"/>
        <v>0</v>
      </c>
      <c r="FK265" s="125">
        <f t="shared" ca="1" si="1829"/>
        <v>0</v>
      </c>
      <c r="FL265" s="125">
        <f t="shared" ca="1" si="1829"/>
        <v>0</v>
      </c>
      <c r="FM265" s="125">
        <f t="shared" ca="1" si="1829"/>
        <v>0</v>
      </c>
      <c r="FN265" s="125">
        <f t="shared" ca="1" si="1829"/>
        <v>0</v>
      </c>
      <c r="FO265" s="124">
        <f t="shared" ca="1" si="1830"/>
        <v>0</v>
      </c>
      <c r="FP265" s="124">
        <f t="shared" ca="1" si="1830"/>
        <v>0</v>
      </c>
      <c r="FQ265" s="124">
        <f t="shared" ca="1" si="1830"/>
        <v>0</v>
      </c>
      <c r="FR265" s="124">
        <f t="shared" ca="1" si="1830"/>
        <v>0</v>
      </c>
      <c r="FS265" s="124">
        <f t="shared" ca="1" si="1830"/>
        <v>0</v>
      </c>
      <c r="FT265" s="124">
        <f t="shared" ca="1" si="1830"/>
        <v>0</v>
      </c>
      <c r="FU265" s="124">
        <f t="shared" ca="1" si="1830"/>
        <v>0</v>
      </c>
      <c r="FV265" s="124">
        <f t="shared" ca="1" si="1830"/>
        <v>0</v>
      </c>
      <c r="FW265" s="124">
        <f t="shared" ca="1" si="1830"/>
        <v>0</v>
      </c>
      <c r="FX265" s="124">
        <f t="shared" ca="1" si="1830"/>
        <v>0</v>
      </c>
      <c r="FY265" s="124">
        <f t="shared" ca="1" si="1830"/>
        <v>0</v>
      </c>
      <c r="FZ265" s="124">
        <f t="shared" ca="1" si="1830"/>
        <v>0</v>
      </c>
      <c r="GA265" s="124">
        <f t="shared" ca="1" si="1830"/>
        <v>0</v>
      </c>
      <c r="GB265" s="124">
        <f t="shared" ca="1" si="1830"/>
        <v>0</v>
      </c>
      <c r="GC265" s="124">
        <f t="shared" ca="1" si="1830"/>
        <v>0</v>
      </c>
      <c r="GD265" s="124">
        <f t="shared" ca="1" si="1830"/>
        <v>0</v>
      </c>
      <c r="GE265" s="124">
        <f t="shared" ca="1" si="1765"/>
        <v>0</v>
      </c>
      <c r="GF265" s="124">
        <f t="shared" ca="1" si="1765"/>
        <v>0</v>
      </c>
      <c r="GG265" s="554">
        <f t="shared" ca="1" si="1766"/>
        <v>0</v>
      </c>
      <c r="GH265" s="554">
        <f t="shared" ca="1" si="1766"/>
        <v>0</v>
      </c>
      <c r="GI265" s="554">
        <f t="shared" ca="1" si="1766"/>
        <v>0</v>
      </c>
      <c r="GJ265" s="125">
        <f t="shared" ca="1" si="1831"/>
        <v>0</v>
      </c>
      <c r="GK265" s="125">
        <f t="shared" ca="1" si="1831"/>
        <v>0</v>
      </c>
      <c r="GL265" s="125">
        <f t="shared" ca="1" si="1831"/>
        <v>0</v>
      </c>
      <c r="GM265" s="125">
        <f t="shared" ca="1" si="1831"/>
        <v>0</v>
      </c>
      <c r="GN265" s="125">
        <f t="shared" ca="1" si="1831"/>
        <v>0</v>
      </c>
      <c r="GO265" s="125">
        <f t="shared" ca="1" si="1831"/>
        <v>0</v>
      </c>
      <c r="GP265" s="125">
        <f t="shared" ca="1" si="1831"/>
        <v>0</v>
      </c>
      <c r="GQ265" s="125">
        <f t="shared" ca="1" si="1831"/>
        <v>0</v>
      </c>
      <c r="GR265" s="125">
        <f t="shared" ca="1" si="1831"/>
        <v>0</v>
      </c>
      <c r="GS265" s="125">
        <f t="shared" ca="1" si="1831"/>
        <v>0</v>
      </c>
      <c r="GT265" s="125">
        <f t="shared" ca="1" si="1831"/>
        <v>0</v>
      </c>
      <c r="GU265" s="125">
        <f t="shared" ca="1" si="1831"/>
        <v>0</v>
      </c>
      <c r="GV265" s="125">
        <f t="shared" ca="1" si="1831"/>
        <v>0</v>
      </c>
      <c r="GW265" s="124">
        <f t="shared" ca="1" si="1832"/>
        <v>0</v>
      </c>
      <c r="GX265" s="124">
        <f t="shared" ca="1" si="1832"/>
        <v>0</v>
      </c>
      <c r="GY265" s="124">
        <f t="shared" ca="1" si="1832"/>
        <v>0</v>
      </c>
      <c r="GZ265" s="124">
        <f t="shared" ca="1" si="1832"/>
        <v>0</v>
      </c>
      <c r="HA265" s="124">
        <f t="shared" ca="1" si="1832"/>
        <v>0</v>
      </c>
      <c r="HB265" s="124">
        <f t="shared" ca="1" si="1832"/>
        <v>0</v>
      </c>
      <c r="HC265" s="124">
        <f t="shared" ca="1" si="1832"/>
        <v>0</v>
      </c>
      <c r="HD265" s="124">
        <f t="shared" ca="1" si="1832"/>
        <v>0</v>
      </c>
      <c r="HE265" s="124">
        <f t="shared" ca="1" si="1832"/>
        <v>0</v>
      </c>
      <c r="HF265" s="124">
        <f t="shared" ca="1" si="1832"/>
        <v>0</v>
      </c>
      <c r="HG265" s="124">
        <f t="shared" ca="1" si="1832"/>
        <v>0</v>
      </c>
      <c r="HH265" s="124">
        <f t="shared" ca="1" si="1832"/>
        <v>0</v>
      </c>
      <c r="HI265" s="124">
        <f t="shared" ca="1" si="1832"/>
        <v>0</v>
      </c>
      <c r="HJ265" s="124">
        <f t="shared" ca="1" si="1832"/>
        <v>0</v>
      </c>
      <c r="HK265" s="124">
        <f t="shared" ca="1" si="1832"/>
        <v>0</v>
      </c>
      <c r="HL265" s="124">
        <f t="shared" ca="1" si="1832"/>
        <v>0</v>
      </c>
      <c r="HM265" s="124">
        <f t="shared" ca="1" si="1769"/>
        <v>0</v>
      </c>
      <c r="HN265" s="124">
        <f t="shared" ca="1" si="1769"/>
        <v>0</v>
      </c>
      <c r="HO265" s="554">
        <f t="shared" ca="1" si="1770"/>
        <v>0</v>
      </c>
      <c r="HP265" s="554">
        <f t="shared" ca="1" si="1770"/>
        <v>0</v>
      </c>
      <c r="HQ265" s="554">
        <f t="shared" ca="1" si="1770"/>
        <v>0</v>
      </c>
      <c r="HR265" s="125">
        <f t="shared" ca="1" si="1833"/>
        <v>0</v>
      </c>
      <c r="HS265" s="125">
        <f t="shared" ca="1" si="1833"/>
        <v>0</v>
      </c>
      <c r="HT265" s="125">
        <f t="shared" ca="1" si="1833"/>
        <v>0</v>
      </c>
      <c r="HU265" s="125">
        <f t="shared" ca="1" si="1833"/>
        <v>0</v>
      </c>
      <c r="HV265" s="125">
        <f t="shared" ca="1" si="1833"/>
        <v>0</v>
      </c>
      <c r="HW265" s="125">
        <f t="shared" ca="1" si="1833"/>
        <v>0</v>
      </c>
      <c r="HX265" s="125">
        <f t="shared" ca="1" si="1833"/>
        <v>0</v>
      </c>
      <c r="HY265" s="125">
        <f t="shared" ca="1" si="1833"/>
        <v>0</v>
      </c>
      <c r="HZ265" s="125">
        <f t="shared" ca="1" si="1833"/>
        <v>0</v>
      </c>
      <c r="IA265" s="125">
        <f t="shared" ca="1" si="1833"/>
        <v>0</v>
      </c>
      <c r="IB265" s="125">
        <f t="shared" ca="1" si="1833"/>
        <v>0</v>
      </c>
      <c r="IC265" s="125">
        <f t="shared" ca="1" si="1833"/>
        <v>0</v>
      </c>
      <c r="ID265" s="125">
        <f t="shared" ca="1" si="1833"/>
        <v>0</v>
      </c>
      <c r="IE265" s="5">
        <f t="shared" ca="1" si="1772"/>
        <v>67</v>
      </c>
      <c r="IF265" s="9"/>
      <c r="IG265" s="5">
        <f t="shared" ca="1" si="1773"/>
        <v>1</v>
      </c>
      <c r="IH265" s="5" t="b">
        <f t="shared" ca="1" si="1773"/>
        <v>0</v>
      </c>
      <c r="II265" s="19">
        <f t="shared" ca="1" si="1774"/>
        <v>0</v>
      </c>
      <c r="IJ265" s="5">
        <f t="shared" ca="1" si="1773"/>
        <v>55</v>
      </c>
      <c r="IK265" s="5" cm="1">
        <f t="array" ref="IK265">INDEX(i.pi_yatf,$X265+1,IK$7)</f>
        <v>1</v>
      </c>
      <c r="IL265" s="19">
        <f t="shared" ca="1" si="1815"/>
        <v>0</v>
      </c>
      <c r="IM265" s="19">
        <f t="shared" ca="1" si="1815"/>
        <v>0</v>
      </c>
      <c r="IN265" s="19">
        <f t="shared" ca="1" si="1815"/>
        <v>0</v>
      </c>
      <c r="IO265" s="19">
        <f t="shared" ca="1" si="1815"/>
        <v>0</v>
      </c>
      <c r="IP265" s="19">
        <f t="shared" ca="1" si="1815"/>
        <v>0</v>
      </c>
      <c r="IQ265" s="19">
        <f t="shared" ca="1" si="1815"/>
        <v>0</v>
      </c>
      <c r="IR265" s="19">
        <f t="shared" ca="1" si="1815"/>
        <v>0</v>
      </c>
      <c r="IS265" s="19">
        <f t="shared" ca="1" si="1815"/>
        <v>0</v>
      </c>
      <c r="IT265" s="19">
        <f t="shared" ca="1" si="1815"/>
        <v>0</v>
      </c>
      <c r="IU265" s="19">
        <f t="shared" ca="1" si="1815"/>
        <v>0</v>
      </c>
      <c r="IV265" s="19">
        <f t="shared" ca="1" si="1815"/>
        <v>0</v>
      </c>
      <c r="IW265" s="19">
        <f t="shared" ca="1" si="1815"/>
        <v>0</v>
      </c>
      <c r="IX265" s="19">
        <f t="shared" ca="1" si="1815"/>
        <v>0</v>
      </c>
      <c r="IY265" s="19">
        <f t="shared" ca="1" si="1815"/>
        <v>0</v>
      </c>
      <c r="IZ265" s="19">
        <f t="shared" ca="1" si="1815"/>
        <v>0</v>
      </c>
      <c r="JA265" s="19">
        <f t="shared" ca="1" si="1815"/>
        <v>0</v>
      </c>
      <c r="JB265" s="19">
        <f t="shared" ca="1" si="1815"/>
        <v>0</v>
      </c>
      <c r="JC265" s="19">
        <f t="shared" ca="1" si="1815"/>
        <v>0</v>
      </c>
      <c r="JD265" s="19">
        <f t="shared" ca="1" si="1815"/>
        <v>0</v>
      </c>
      <c r="JE265" s="19">
        <f t="shared" ca="1" si="1815"/>
        <v>0</v>
      </c>
      <c r="JF265" s="19">
        <f t="shared" ca="1" si="1815"/>
        <v>0</v>
      </c>
      <c r="JG265" s="19">
        <f t="shared" ca="1" si="1815"/>
        <v>1</v>
      </c>
      <c r="JH265" s="19">
        <f t="shared" ca="1" si="1815"/>
        <v>0</v>
      </c>
      <c r="JI265" s="19">
        <f t="shared" ca="1" si="1815"/>
        <v>1</v>
      </c>
      <c r="JJ265" s="9"/>
      <c r="JK265" s="5" t="b">
        <f t="shared" ca="1" si="1776"/>
        <v>0</v>
      </c>
      <c r="JL265" s="477" t="b">
        <v>0</v>
      </c>
      <c r="JM265" s="477">
        <v>12</v>
      </c>
      <c r="JN265" s="5" t="b">
        <f t="shared" ca="1" si="1777"/>
        <v>0</v>
      </c>
      <c r="JO265" s="5" t="b">
        <f t="shared" ca="1" si="1777"/>
        <v>0</v>
      </c>
      <c r="JP265" s="5" t="b">
        <f t="shared" ca="1" si="1777"/>
        <v>1</v>
      </c>
      <c r="JQ265" s="144">
        <f t="shared" ca="1" si="1778"/>
        <v>1</v>
      </c>
      <c r="JR265" s="144">
        <f t="shared" ca="1" si="1778"/>
        <v>1</v>
      </c>
      <c r="JS265" s="5" t="b">
        <f t="shared" ca="1" si="1779"/>
        <v>0</v>
      </c>
      <c r="JT265" s="5" t="b">
        <f t="shared" ca="1" si="1779"/>
        <v>1</v>
      </c>
      <c r="JU265" s="5" t="b">
        <f t="shared" ca="1" si="1779"/>
        <v>1</v>
      </c>
      <c r="JV265" s="5" t="b">
        <f t="shared" ca="1" si="1779"/>
        <v>0</v>
      </c>
      <c r="JW265" s="5">
        <f t="shared" ca="1" si="1780"/>
        <v>1</v>
      </c>
      <c r="JX265" s="5">
        <f t="shared" ca="1" si="1780"/>
        <v>0</v>
      </c>
      <c r="JY265" s="5" t="b">
        <f t="shared" ca="1" si="1781"/>
        <v>0</v>
      </c>
      <c r="JZ265" s="5" t="str" cm="1">
        <f t="array" aca="1" ref="JZ265" ca="1">IF(OR(KA265:KH265&lt;&gt;"-"),TRUE,"-")</f>
        <v>-</v>
      </c>
      <c r="KA265" s="19" t="str">
        <f t="shared" ca="1" si="1782"/>
        <v>-</v>
      </c>
      <c r="KB265" s="19" t="str">
        <f t="shared" ca="1" si="1782"/>
        <v>-</v>
      </c>
      <c r="KC265" s="19" t="str">
        <f t="shared" ca="1" si="1782"/>
        <v>-</v>
      </c>
      <c r="KD265" s="19" t="str">
        <f t="shared" ca="1" si="1782"/>
        <v>-</v>
      </c>
      <c r="KE265" s="19" t="str">
        <f t="shared" ca="1" si="1782"/>
        <v>-</v>
      </c>
      <c r="KF265" s="19" t="str">
        <f t="shared" ca="1" si="1782"/>
        <v>-</v>
      </c>
      <c r="KG265" s="19" t="str">
        <f t="shared" ca="1" si="1782"/>
        <v>-</v>
      </c>
      <c r="KH265" s="19" t="str">
        <f t="shared" ca="1" si="1782"/>
        <v>-</v>
      </c>
      <c r="KI265" s="5" t="b">
        <f t="array" aca="1" ref="KI265" ca="1">IF(OR(KJ265:KP265&lt;&gt;"-"),TRUE,"-")</f>
        <v>1</v>
      </c>
      <c r="KJ265" s="19">
        <f t="shared" ca="1" si="1783"/>
        <v>0</v>
      </c>
      <c r="KK265" s="19" t="str">
        <f t="shared" ca="1" si="1783"/>
        <v>-</v>
      </c>
      <c r="KL265" s="19">
        <f t="shared" ca="1" si="1783"/>
        <v>999999</v>
      </c>
      <c r="KM265" s="19">
        <f t="shared" ca="1" si="1783"/>
        <v>999999</v>
      </c>
      <c r="KN265" s="19">
        <f t="shared" ca="1" si="1783"/>
        <v>999999</v>
      </c>
      <c r="KO265" s="19">
        <f t="shared" ca="1" si="1783"/>
        <v>999999</v>
      </c>
      <c r="KP265" s="19">
        <f t="shared" ca="1" si="1783"/>
        <v>999999</v>
      </c>
      <c r="KQ265" s="19" t="str">
        <f t="shared" ca="1" si="1783"/>
        <v>-</v>
      </c>
      <c r="KR265" s="19" t="str">
        <f t="shared" ca="1" si="1783"/>
        <v>-</v>
      </c>
      <c r="KS265" s="19" t="str">
        <f t="shared" ca="1" si="1783"/>
        <v>-</v>
      </c>
      <c r="KT265" s="19" t="b">
        <f t="shared" ca="1" si="1784"/>
        <v>1</v>
      </c>
      <c r="KU265" s="19">
        <f t="shared" ca="1" si="1784"/>
        <v>0</v>
      </c>
      <c r="KV265" s="5" t="str">
        <f t="shared" ca="1" si="1785"/>
        <v>-</v>
      </c>
      <c r="KW265" s="5" t="str">
        <f t="shared" ca="1" si="1785"/>
        <v>-</v>
      </c>
      <c r="KX265" s="5" t="str">
        <f t="shared" ca="1" si="1785"/>
        <v>-</v>
      </c>
      <c r="KY265" s="5" t="str">
        <f t="shared" ca="1" si="1785"/>
        <v>-</v>
      </c>
      <c r="KZ265" s="19" t="str">
        <f t="shared" ca="1" si="1786"/>
        <v>-</v>
      </c>
      <c r="LA265" s="19" t="str">
        <f t="shared" ca="1" si="1786"/>
        <v>-</v>
      </c>
      <c r="LB265" s="19" t="str">
        <f t="shared" ca="1" si="1786"/>
        <v>-</v>
      </c>
      <c r="LC265" s="19" t="str">
        <f t="shared" ca="1" si="1786"/>
        <v>-</v>
      </c>
      <c r="LD265" s="19" t="str">
        <f t="shared" ca="1" si="1786"/>
        <v>-</v>
      </c>
      <c r="LE265" s="19" t="str">
        <f t="shared" ca="1" si="1786"/>
        <v>-</v>
      </c>
      <c r="LF265" s="19" t="str">
        <f t="shared" ca="1" si="1786"/>
        <v>-</v>
      </c>
      <c r="LG265" s="5" t="str">
        <f t="shared" ca="1" si="1787"/>
        <v>-</v>
      </c>
      <c r="LH265" s="5">
        <f t="shared" ca="1" si="1787"/>
        <v>500</v>
      </c>
      <c r="LI265" s="5">
        <f t="shared" ca="1" si="1787"/>
        <v>500</v>
      </c>
      <c r="LJ265" s="5" t="str">
        <f t="shared" ca="1" si="1787"/>
        <v>-</v>
      </c>
      <c r="LK265" s="5" t="str" cm="1">
        <f t="array" aca="1" ref="LK265" ca="1">INDEX(i.meatgrid,$Q265,LK$7)</f>
        <v>-</v>
      </c>
      <c r="LL265" s="5" t="str">
        <f t="shared" ca="1" si="1787"/>
        <v>-</v>
      </c>
      <c r="LM265" s="5">
        <f t="shared" ca="1" si="1788"/>
        <v>1</v>
      </c>
      <c r="LN265" s="9"/>
      <c r="LO265" s="19">
        <f t="shared" ca="1" si="1786"/>
        <v>70</v>
      </c>
      <c r="LP265" s="19">
        <f t="shared" ca="1" si="1789"/>
        <v>50</v>
      </c>
      <c r="LQ265" s="19">
        <f t="shared" ca="1" si="1789"/>
        <v>80</v>
      </c>
      <c r="LR265" s="19">
        <f t="shared" ca="1" si="1789"/>
        <v>50</v>
      </c>
      <c r="LS265" s="5" t="b" cm="1">
        <f t="array" aca="1" ref="LS265" ca="1">INDEX(i.meatgrid,$Q265,LS$7)</f>
        <v>0</v>
      </c>
      <c r="LT265" s="5" t="b" cm="1">
        <f t="array" aca="1" ref="LT265" ca="1">INDEX(i.meatgrid,$Q265,LT$7)</f>
        <v>0</v>
      </c>
      <c r="LU265" s="5" t="str" cm="1">
        <f t="array" aca="1" ref="LU265" ca="1">INDEX(i.meatgrid,$Q265,LU$7)</f>
        <v>-</v>
      </c>
      <c r="LV265" s="5" t="str" cm="1">
        <f t="array" aca="1" ref="LV265" ca="1">INDEX(i.meatgrid,$Q265,LV$7)</f>
        <v>-</v>
      </c>
      <c r="LW265" s="5">
        <f t="shared" si="1790"/>
        <v>1</v>
      </c>
      <c r="LX265" s="5">
        <f t="shared" si="1791"/>
        <v>0.75</v>
      </c>
      <c r="LY265" s="5" cm="1">
        <f t="array" aca="1" ref="LY265" ca="1">INDEX(i.meatgrid,$Q265,LY$7)</f>
        <v>0</v>
      </c>
      <c r="LZ265" s="5" cm="1">
        <f t="array" aca="1" ref="LZ265" ca="1">INDEX(i.meatgrid,$Q265,LZ$7)</f>
        <v>0</v>
      </c>
      <c r="MA265" s="5" cm="1">
        <f t="array" aca="1" ref="MA265" ca="1">INDEX(i.meatgrid,$Q265,MA$7)</f>
        <v>0</v>
      </c>
      <c r="MB265" s="5" cm="1">
        <f t="array" aca="1" ref="MB265" ca="1">INDEX(i.meatgrid,$Q265,MB$7)</f>
        <v>0</v>
      </c>
      <c r="MC265" s="5" cm="1">
        <f t="array" aca="1" ref="MC265" ca="1">INDEX(i.meatgrid,$Q265,MC$7)</f>
        <v>1</v>
      </c>
      <c r="MD265" s="5" cm="1">
        <f t="array" aca="1" ref="MD265" ca="1">INDEX(i.meatgrid,$Q265,MD$7)</f>
        <v>1</v>
      </c>
      <c r="ME265" s="5" cm="1">
        <f t="array" aca="1" ref="ME265" ca="1">INDEX(i.meatgrid,$Q265,ME$7)</f>
        <v>1</v>
      </c>
      <c r="MF265" s="5" cm="1">
        <f t="array" aca="1" ref="MF265" ca="1">INDEX(i.meatgrid,$Q265,MF$7)</f>
        <v>1</v>
      </c>
      <c r="MG265" s="5">
        <f t="shared" si="1792"/>
        <v>1</v>
      </c>
      <c r="MH265" s="9"/>
      <c r="MI265" s="19" t="b">
        <f t="shared" ca="1" si="1834"/>
        <v>0</v>
      </c>
      <c r="MJ265" s="19" t="b">
        <f t="shared" ca="1" si="1834"/>
        <v>0</v>
      </c>
      <c r="MK265" s="19">
        <f t="shared" ca="1" si="1834"/>
        <v>1</v>
      </c>
      <c r="ML265" s="19">
        <f t="shared" ca="1" si="1834"/>
        <v>0.75</v>
      </c>
      <c r="MM265" s="19">
        <f t="shared" ca="1" si="1834"/>
        <v>0.75</v>
      </c>
      <c r="MN265" s="19">
        <f t="shared" ca="1" si="1834"/>
        <v>0.8</v>
      </c>
      <c r="MO265" s="19">
        <f t="shared" ca="1" si="1834"/>
        <v>0.82499999999999996</v>
      </c>
      <c r="MP265" s="19">
        <f t="shared" ca="1" si="1834"/>
        <v>0.875</v>
      </c>
      <c r="MQ265" s="19">
        <f t="shared" ca="1" si="1834"/>
        <v>0.9</v>
      </c>
      <c r="MR265" s="19">
        <f t="shared" ca="1" si="1834"/>
        <v>1</v>
      </c>
      <c r="MS265" s="19">
        <f t="shared" ca="1" si="1834"/>
        <v>0.875</v>
      </c>
      <c r="MT265" s="19" t="b">
        <f t="shared" ca="1" si="1834"/>
        <v>1</v>
      </c>
      <c r="MU265" s="19">
        <f t="shared" ca="1" si="1834"/>
        <v>74.989999999999995</v>
      </c>
      <c r="MV265" s="19" t="str">
        <f t="shared" ca="1" si="1834"/>
        <v>-</v>
      </c>
      <c r="MW265" s="19" t="str">
        <f t="shared" ca="1" si="1834"/>
        <v>-</v>
      </c>
      <c r="MX265" s="19" t="str">
        <f t="shared" ca="1" si="1834"/>
        <v>-</v>
      </c>
      <c r="MY265" s="19" t="str">
        <f t="shared" ca="1" si="1809"/>
        <v>-</v>
      </c>
      <c r="MZ265" s="19" t="str">
        <f t="shared" ca="1" si="1809"/>
        <v>-</v>
      </c>
      <c r="NA265" s="19" t="str">
        <f t="shared" ca="1" si="1809"/>
        <v>-</v>
      </c>
      <c r="NB265" s="19" t="str">
        <f t="shared" ca="1" si="1809"/>
        <v>-</v>
      </c>
      <c r="NC265" s="19">
        <f t="shared" ca="1" si="1809"/>
        <v>36.99</v>
      </c>
      <c r="ND265" s="19">
        <f t="shared" ca="1" si="1809"/>
        <v>36.99</v>
      </c>
      <c r="NE265" s="19" t="str">
        <f t="shared" ca="1" si="1809"/>
        <v>-</v>
      </c>
      <c r="NF265" s="19" t="str">
        <f t="shared" ca="1" si="1809"/>
        <v>-</v>
      </c>
      <c r="NG265" s="19" t="str">
        <f t="shared" ca="1" si="1809"/>
        <v>-</v>
      </c>
      <c r="NH265" s="19" t="str">
        <f t="shared" ca="1" si="1809"/>
        <v>-</v>
      </c>
      <c r="NI265" s="19" t="str">
        <f t="shared" ca="1" si="1809"/>
        <v>-</v>
      </c>
      <c r="NJ265" s="19">
        <f t="shared" ca="1" si="1809"/>
        <v>49.99</v>
      </c>
      <c r="NK265" s="19">
        <f t="shared" ca="1" si="1809"/>
        <v>49.99</v>
      </c>
      <c r="NL265" s="19">
        <f t="shared" ca="1" si="1809"/>
        <v>49.99</v>
      </c>
      <c r="NM265" s="19">
        <f t="shared" ca="1" si="1809"/>
        <v>49.99</v>
      </c>
      <c r="NN265" s="19">
        <f t="shared" ca="1" si="1809"/>
        <v>49.99</v>
      </c>
      <c r="NO265" s="19">
        <f t="shared" ca="1" si="1806"/>
        <v>49.99</v>
      </c>
      <c r="NP265" s="19">
        <f t="shared" ca="1" si="1806"/>
        <v>49.99</v>
      </c>
      <c r="NQ265" s="19">
        <f t="shared" ca="1" si="1806"/>
        <v>49.99</v>
      </c>
      <c r="NR265" s="19">
        <f t="shared" ca="1" si="1807"/>
        <v>412.99</v>
      </c>
      <c r="NS265" s="19">
        <f t="shared" ca="1" si="1807"/>
        <v>412.99</v>
      </c>
      <c r="NT265" s="19" t="str">
        <f t="shared" ca="1" si="1807"/>
        <v>-</v>
      </c>
      <c r="NU265" s="19" t="str">
        <f t="shared" ca="1" si="1807"/>
        <v>-</v>
      </c>
      <c r="NV265" s="19" t="str">
        <f t="shared" ca="1" si="1807"/>
        <v>-</v>
      </c>
      <c r="NW265" s="19" t="str">
        <f t="shared" ca="1" si="1807"/>
        <v>-</v>
      </c>
      <c r="NX265" s="19" t="str">
        <f t="shared" ca="1" si="1807"/>
        <v>-</v>
      </c>
      <c r="NY265" s="19">
        <f t="shared" ca="1" si="1807"/>
        <v>6.8900000000000006</v>
      </c>
      <c r="NZ265" s="19">
        <f t="shared" ca="1" si="1807"/>
        <v>6.8900000000000006</v>
      </c>
      <c r="OA265" s="19">
        <f t="shared" ca="1" si="1807"/>
        <v>6.8900000000000006</v>
      </c>
      <c r="OB265" s="19">
        <f t="shared" ca="1" si="1807"/>
        <v>6.8900000000000006</v>
      </c>
      <c r="OC265" s="19">
        <f t="shared" ca="1" si="1807"/>
        <v>6.8900000000000006</v>
      </c>
      <c r="OD265" s="19">
        <f t="shared" ca="1" si="1807"/>
        <v>6.8900000000000006</v>
      </c>
      <c r="OE265" s="19">
        <f t="shared" ca="1" si="1807"/>
        <v>6.8900000000000006</v>
      </c>
      <c r="OF265" s="19">
        <f t="shared" ca="1" si="1807"/>
        <v>6.8900000000000006</v>
      </c>
      <c r="OG265" s="19">
        <f t="shared" ca="1" si="1807"/>
        <v>346.99</v>
      </c>
      <c r="OH265" s="19">
        <f t="shared" ca="1" si="1808"/>
        <v>346.99</v>
      </c>
      <c r="OI265" s="19" t="str">
        <f t="shared" ca="1" si="1808"/>
        <v>-</v>
      </c>
      <c r="OJ265" s="19" t="str">
        <f t="shared" ca="1" si="1808"/>
        <v>-</v>
      </c>
      <c r="OK265" s="19" t="str">
        <f t="shared" ca="1" si="1808"/>
        <v>-</v>
      </c>
      <c r="OL265" s="19" t="str">
        <f t="shared" ca="1" si="1808"/>
        <v>-</v>
      </c>
      <c r="OM265" s="19" t="str">
        <f t="shared" ca="1" si="1808"/>
        <v>-</v>
      </c>
      <c r="ON265" s="19">
        <f t="shared" ca="1" si="1808"/>
        <v>0</v>
      </c>
      <c r="OO265" s="24">
        <v>0</v>
      </c>
    </row>
    <row r="266" spans="1:405" outlineLevel="1">
      <c r="A266" s="21">
        <f t="shared" si="158"/>
        <v>261</v>
      </c>
      <c r="B266" s="21">
        <f>$A$14</f>
        <v>9</v>
      </c>
      <c r="C266">
        <v>112</v>
      </c>
      <c r="D266" s="144" t="str">
        <f t="shared" si="1739"/>
        <v>GSM</v>
      </c>
      <c r="E266" t="b">
        <v>0</v>
      </c>
      <c r="F266" t="b">
        <v>0</v>
      </c>
      <c r="G266" t="b">
        <f t="shared" si="1802"/>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740"/>
        <v>2</v>
      </c>
      <c r="AH266" s="5">
        <f t="shared" si="1740"/>
        <v>0</v>
      </c>
      <c r="AI266" s="5">
        <f t="shared" si="1741"/>
        <v>1</v>
      </c>
      <c r="AJ266" s="218"/>
      <c r="AK266" s="218"/>
      <c r="AL266" s="365" t="str">
        <f ca="1">TEXT(LEFT(OFFSET(AL266,-1,0),5)+1,"00000")&amp;MID(OFFSET(AL266,-1,0),6,FIND(" ",OFFSET(AL266,-1,0),7)-5)
&amp; $D266           &amp; " Day"&amp;INDEX(i.DOY,$N266,1)              &amp; IF($IG266=0," FWM","")&amp;IF($IG266=1," MWM","")&amp;IF($IG266=5," Mat","")&amp;IF($IH266=TRUE,"&amp;BBT","    ")
&amp;INDEX(DataMaster!$B$98:$B$104,$Q266,0)    &amp;IF(JL266," SR"&amp;JM266,"")&amp; " WP"&amp;TEXT($LW266*100,"000p")           &amp; " MP"&amp;TEXT($LX266*100,"000p")           &amp; " GP"&amp;TEXT($MG266*100,"000p")
&amp; " (F"&amp;3+COUNTIF($CV266:$CY266,TRUE)&amp;3&amp;"N"&amp;$DM266&amp;$DN266&amp;")"</f>
        <v>00021 DSP_grid_lw GSM Day204 MWM    Mutton SR12 WP100p MP100p GP100p (F33N11)</v>
      </c>
      <c r="AM266" s="9" t="str">
        <f ca="1">IF(COUNTIF(AL$5:AL266,AL266)=1,"-","Dup")</f>
        <v>-</v>
      </c>
      <c r="AN266" s="9"/>
      <c r="AO266" s="12" t="b">
        <v>1</v>
      </c>
      <c r="AP266" s="12" t="b">
        <v>1</v>
      </c>
      <c r="AQ266" s="12" t="b">
        <v>1</v>
      </c>
      <c r="AR266" s="12" t="b">
        <v>1</v>
      </c>
      <c r="AS266" s="12" t="b">
        <v>1</v>
      </c>
      <c r="AT266" s="12" t="b">
        <v>1</v>
      </c>
      <c r="AU266" s="12" t="b">
        <v>1</v>
      </c>
      <c r="AV266" s="12" t="b">
        <v>1</v>
      </c>
      <c r="AW266" s="9"/>
      <c r="AX266" s="5" t="b">
        <f t="shared" si="1742"/>
        <v>0</v>
      </c>
      <c r="AY266" s="5" t="str">
        <f t="shared" si="1742"/>
        <v>-</v>
      </c>
      <c r="AZ266" s="5" t="b">
        <f t="shared" si="1742"/>
        <v>0</v>
      </c>
      <c r="BA266" s="5" t="b">
        <f t="shared" si="1742"/>
        <v>1</v>
      </c>
      <c r="BB266" s="5" t="b">
        <f t="shared" si="1742"/>
        <v>1</v>
      </c>
      <c r="BC266" s="144">
        <f t="shared" si="1742"/>
        <v>0</v>
      </c>
      <c r="BD266" s="19" t="b">
        <f t="shared" ca="1" si="1743"/>
        <v>1</v>
      </c>
      <c r="BE266" s="9"/>
      <c r="BF266" s="5" t="str">
        <f t="shared" ca="1" si="1744"/>
        <v>-</v>
      </c>
      <c r="BG266" s="19" t="str">
        <f t="shared" ca="1" si="1745"/>
        <v>-</v>
      </c>
      <c r="BH266" s="19" t="str">
        <f t="shared" ca="1" si="1745"/>
        <v>-</v>
      </c>
      <c r="BI266" s="19" t="str">
        <f t="shared" ca="1" si="1745"/>
        <v>-</v>
      </c>
      <c r="BJ266" s="5" t="str">
        <f t="shared" ca="1" si="1746"/>
        <v>-</v>
      </c>
      <c r="BK266" s="19" t="str">
        <f t="shared" ca="1" si="1747"/>
        <v>-</v>
      </c>
      <c r="BL266" s="5" t="str">
        <f t="shared" ca="1" si="1748"/>
        <v>-</v>
      </c>
      <c r="BM266" s="19" t="str">
        <f t="shared" ca="1" si="1749"/>
        <v>-</v>
      </c>
      <c r="BN266" s="19" t="str">
        <f t="shared" ca="1" si="1749"/>
        <v>-</v>
      </c>
      <c r="BO266" s="19" t="str">
        <f t="shared" ca="1" si="1749"/>
        <v>-</v>
      </c>
      <c r="BP266" s="5" t="str">
        <f t="shared" ca="1" si="1750"/>
        <v>-</v>
      </c>
      <c r="BQ266" s="9"/>
      <c r="BR266" s="5" t="b">
        <f t="shared" si="1751"/>
        <v>0</v>
      </c>
      <c r="BS266" s="5" t="str">
        <f t="shared" ca="1" si="1752"/>
        <v>-</v>
      </c>
      <c r="BT266" s="5" t="str">
        <f t="shared" ca="1" si="1753"/>
        <v>-</v>
      </c>
      <c r="BU266" s="5" t="str">
        <f t="shared" ca="1" si="1753"/>
        <v>-</v>
      </c>
      <c r="BV266" s="5" t="str">
        <f t="shared" ca="1" si="1753"/>
        <v>-</v>
      </c>
      <c r="BW266" s="5" t="str">
        <f t="shared" ca="1" si="1753"/>
        <v>-</v>
      </c>
      <c r="BX266" s="5" t="str">
        <f t="shared" ca="1" si="1753"/>
        <v>-</v>
      </c>
      <c r="BY266" s="5" t="str">
        <f t="shared" ca="1" si="1753"/>
        <v>-</v>
      </c>
      <c r="BZ266" s="5" t="str">
        <f t="shared" ca="1" si="1753"/>
        <v>-</v>
      </c>
      <c r="CA266" s="5" t="str">
        <f t="shared" ca="1" si="1753"/>
        <v>-</v>
      </c>
      <c r="CB266" s="9"/>
      <c r="CC266" s="12" t="b">
        <v>1</v>
      </c>
      <c r="CD266" s="12" t="b">
        <v>1</v>
      </c>
      <c r="CE266" s="12" t="b">
        <v>1</v>
      </c>
      <c r="CF266" s="12">
        <f t="shared" si="1800"/>
        <v>2236105</v>
      </c>
      <c r="CG266" s="144" t="b">
        <f>NOT(CE266)</f>
        <v>0</v>
      </c>
      <c r="CH266" s="12" t="s">
        <v>34</v>
      </c>
      <c r="CI266" s="19" t="str">
        <f t="shared" ca="1" si="1755"/>
        <v>-</v>
      </c>
      <c r="CJ266" s="19" t="str">
        <f t="shared" ca="1" si="1755"/>
        <v>-</v>
      </c>
      <c r="CK266" s="19" t="str">
        <f t="shared" ca="1" si="1755"/>
        <v>-</v>
      </c>
      <c r="CL266" s="19">
        <f t="shared" ca="1" si="1755"/>
        <v>1</v>
      </c>
      <c r="CM266" s="19">
        <f t="shared" ca="1" si="1755"/>
        <v>1</v>
      </c>
      <c r="CN266" s="9"/>
      <c r="CO266" s="444">
        <f t="shared" si="1756"/>
        <v>652</v>
      </c>
      <c r="CP266" s="444">
        <f t="shared" si="1756"/>
        <v>686</v>
      </c>
      <c r="CQ266" s="444">
        <f t="shared" si="1756"/>
        <v>721</v>
      </c>
      <c r="CR266" s="152">
        <f t="shared" si="1757"/>
        <v>378</v>
      </c>
      <c r="CS266" s="152">
        <f t="shared" si="1757"/>
        <v>413</v>
      </c>
      <c r="CT266" s="152">
        <f t="shared" si="1757"/>
        <v>448</v>
      </c>
      <c r="CU266" s="19" t="str">
        <f t="shared" ca="1" si="1827"/>
        <v>-</v>
      </c>
      <c r="CV266" s="19" t="str">
        <f t="shared" ca="1" si="1827"/>
        <v>-</v>
      </c>
      <c r="CW266" s="19" t="str">
        <f t="shared" ca="1" si="1827"/>
        <v>-</v>
      </c>
      <c r="CX266" s="19" t="str">
        <f t="shared" ca="1" si="1827"/>
        <v>-</v>
      </c>
      <c r="CY266" s="19" t="str">
        <f t="shared" ca="1" si="1827"/>
        <v>-</v>
      </c>
      <c r="CZ266" s="19" t="b">
        <f ca="1">OFFSET(CZ$5,$B266,0)</f>
        <v>1</v>
      </c>
      <c r="DA266" s="19">
        <f t="shared" ca="1" si="1827"/>
        <v>0</v>
      </c>
      <c r="DB266" s="19">
        <f t="shared" ca="1" si="1827"/>
        <v>0</v>
      </c>
      <c r="DC266" s="19">
        <f t="shared" ca="1" si="1827"/>
        <v>0</v>
      </c>
      <c r="DD266" s="19">
        <f t="shared" ca="1" si="1827"/>
        <v>0</v>
      </c>
      <c r="DE266" s="19">
        <f t="shared" ca="1" si="1827"/>
        <v>0</v>
      </c>
      <c r="DF266" s="19">
        <f t="shared" ca="1" si="1827"/>
        <v>0</v>
      </c>
      <c r="DG266" s="19">
        <f t="shared" ca="1" si="1827"/>
        <v>0</v>
      </c>
      <c r="DH266" s="19">
        <f t="shared" ca="1" si="1827"/>
        <v>0</v>
      </c>
      <c r="DI266" s="19">
        <f t="shared" ca="1" si="1827"/>
        <v>0</v>
      </c>
      <c r="DJ266" s="19">
        <f t="shared" ca="1" si="1827"/>
        <v>0</v>
      </c>
      <c r="DK266" s="19">
        <f t="shared" ca="1" si="1821"/>
        <v>0</v>
      </c>
      <c r="DL266" s="19">
        <f t="shared" ca="1" si="1821"/>
        <v>0</v>
      </c>
      <c r="DM266" s="19">
        <f t="shared" ca="1" si="1821"/>
        <v>1</v>
      </c>
      <c r="DN266" s="19">
        <f t="shared" ca="1" si="1821"/>
        <v>1</v>
      </c>
      <c r="DO266" s="19">
        <f t="shared" ca="1" si="1821"/>
        <v>0</v>
      </c>
      <c r="DP266" s="19" t="str">
        <f t="shared" ca="1" si="1821"/>
        <v>-</v>
      </c>
      <c r="DQ266" s="19" t="str">
        <f t="shared" ca="1" si="1821"/>
        <v>-</v>
      </c>
      <c r="DR266" s="19" t="str">
        <f t="shared" ca="1" si="1821"/>
        <v>-</v>
      </c>
      <c r="DS266" s="19" t="str">
        <f t="shared" ca="1" si="1821"/>
        <v>-</v>
      </c>
      <c r="DT266" s="19" t="str">
        <f t="shared" ca="1" si="1821"/>
        <v>-</v>
      </c>
      <c r="DU266" s="19">
        <f t="shared" ca="1" si="1821"/>
        <v>0</v>
      </c>
      <c r="DV266" s="19" t="str">
        <f t="shared" ca="1" si="1821"/>
        <v>-</v>
      </c>
      <c r="DW266" s="19" t="str">
        <f t="shared" ca="1" si="1821"/>
        <v>-</v>
      </c>
      <c r="DX266" s="19" t="str">
        <f t="shared" ca="1" si="1821"/>
        <v>-</v>
      </c>
      <c r="DY266" s="19" t="str">
        <f t="shared" ca="1" si="1821"/>
        <v>-</v>
      </c>
      <c r="DZ266" s="19" t="str">
        <f t="shared" ca="1" si="1821"/>
        <v>-</v>
      </c>
      <c r="EA266" s="19" t="str">
        <f t="shared" ca="1" si="1821"/>
        <v>-</v>
      </c>
      <c r="EB266" s="19" t="str">
        <f t="shared" ca="1" si="1821"/>
        <v>-</v>
      </c>
      <c r="EC266" s="19" t="str">
        <f t="shared" ca="1" si="1821"/>
        <v>-</v>
      </c>
      <c r="ED266" s="19">
        <f t="shared" ca="1" si="1821"/>
        <v>0</v>
      </c>
      <c r="EE266" s="444">
        <f t="shared" si="1760"/>
        <v>0</v>
      </c>
      <c r="EF266" s="444">
        <f t="shared" si="1760"/>
        <v>0</v>
      </c>
      <c r="EG266" s="124">
        <f t="shared" si="1828"/>
        <v>0</v>
      </c>
      <c r="EH266" s="124">
        <f t="shared" si="1828"/>
        <v>0</v>
      </c>
      <c r="EI266" s="124">
        <f t="shared" si="1828"/>
        <v>0</v>
      </c>
      <c r="EJ266" s="124">
        <f t="shared" si="1828"/>
        <v>0</v>
      </c>
      <c r="EK266" s="124">
        <f t="shared" si="1828"/>
        <v>0</v>
      </c>
      <c r="EL266" s="124">
        <f t="shared" si="1828"/>
        <v>0</v>
      </c>
      <c r="EM266" s="124">
        <f t="shared" si="1828"/>
        <v>0</v>
      </c>
      <c r="EN266" s="124">
        <f t="shared" si="1828"/>
        <v>0</v>
      </c>
      <c r="EO266" s="124">
        <f t="shared" si="1828"/>
        <v>0</v>
      </c>
      <c r="EP266" s="124">
        <f t="shared" si="1828"/>
        <v>0</v>
      </c>
      <c r="EQ266" s="124">
        <f t="shared" si="1828"/>
        <v>0</v>
      </c>
      <c r="ER266" s="124">
        <f t="shared" si="1828"/>
        <v>0</v>
      </c>
      <c r="ES266" s="124">
        <f t="shared" si="1828"/>
        <v>0</v>
      </c>
      <c r="ET266" s="124">
        <f t="shared" si="1828"/>
        <v>0</v>
      </c>
      <c r="EU266" s="124">
        <f t="shared" si="1828"/>
        <v>0</v>
      </c>
      <c r="EV266" s="124">
        <f t="shared" si="1828"/>
        <v>0</v>
      </c>
      <c r="EW266" s="124">
        <f t="shared" si="1762"/>
        <v>0</v>
      </c>
      <c r="EX266" s="124">
        <f t="shared" si="1762"/>
        <v>0</v>
      </c>
      <c r="EY266" s="554">
        <f t="shared" si="1829"/>
        <v>0</v>
      </c>
      <c r="EZ266" s="554">
        <f t="shared" si="1829"/>
        <v>0</v>
      </c>
      <c r="FA266" s="554">
        <f t="shared" si="1829"/>
        <v>0</v>
      </c>
      <c r="FB266" s="125">
        <f t="shared" si="1829"/>
        <v>0</v>
      </c>
      <c r="FC266" s="125">
        <f t="shared" si="1829"/>
        <v>0</v>
      </c>
      <c r="FD266" s="125">
        <f t="shared" si="1829"/>
        <v>0</v>
      </c>
      <c r="FE266" s="125">
        <f t="shared" si="1829"/>
        <v>0</v>
      </c>
      <c r="FF266" s="125">
        <f t="shared" si="1829"/>
        <v>0</v>
      </c>
      <c r="FG266" s="125">
        <f t="shared" si="1829"/>
        <v>0</v>
      </c>
      <c r="FH266" s="125">
        <f t="shared" si="1829"/>
        <v>0</v>
      </c>
      <c r="FI266" s="125">
        <f t="shared" si="1829"/>
        <v>0</v>
      </c>
      <c r="FJ266" s="125">
        <f t="shared" si="1829"/>
        <v>0</v>
      </c>
      <c r="FK266" s="125">
        <f t="shared" si="1829"/>
        <v>0</v>
      </c>
      <c r="FL266" s="125">
        <f t="shared" si="1829"/>
        <v>0</v>
      </c>
      <c r="FM266" s="125">
        <f t="shared" si="1829"/>
        <v>0</v>
      </c>
      <c r="FN266" s="125">
        <f t="shared" si="1829"/>
        <v>0</v>
      </c>
      <c r="FO266" s="124">
        <f t="shared" si="1830"/>
        <v>0</v>
      </c>
      <c r="FP266" s="124">
        <f t="shared" si="1830"/>
        <v>0</v>
      </c>
      <c r="FQ266" s="124">
        <f t="shared" si="1830"/>
        <v>0</v>
      </c>
      <c r="FR266" s="124">
        <f t="shared" si="1830"/>
        <v>0</v>
      </c>
      <c r="FS266" s="124">
        <f t="shared" si="1830"/>
        <v>0</v>
      </c>
      <c r="FT266" s="124">
        <f t="shared" si="1830"/>
        <v>0</v>
      </c>
      <c r="FU266" s="124">
        <f t="shared" si="1830"/>
        <v>0</v>
      </c>
      <c r="FV266" s="124">
        <f t="shared" si="1830"/>
        <v>0</v>
      </c>
      <c r="FW266" s="124">
        <f t="shared" si="1830"/>
        <v>0</v>
      </c>
      <c r="FX266" s="124">
        <f t="shared" si="1830"/>
        <v>0</v>
      </c>
      <c r="FY266" s="124">
        <f t="shared" si="1830"/>
        <v>0</v>
      </c>
      <c r="FZ266" s="124">
        <f t="shared" si="1830"/>
        <v>0</v>
      </c>
      <c r="GA266" s="124">
        <f t="shared" si="1830"/>
        <v>0</v>
      </c>
      <c r="GB266" s="124">
        <f t="shared" si="1830"/>
        <v>0</v>
      </c>
      <c r="GC266" s="124">
        <f t="shared" si="1830"/>
        <v>0</v>
      </c>
      <c r="GD266" s="124">
        <f t="shared" si="1830"/>
        <v>0</v>
      </c>
      <c r="GE266" s="124">
        <f t="shared" si="1765"/>
        <v>0</v>
      </c>
      <c r="GF266" s="124">
        <f t="shared" si="1765"/>
        <v>0</v>
      </c>
      <c r="GG266" s="554">
        <f t="shared" si="1766"/>
        <v>0</v>
      </c>
      <c r="GH266" s="554">
        <f t="shared" si="1766"/>
        <v>0</v>
      </c>
      <c r="GI266" s="554">
        <f t="shared" si="1766"/>
        <v>0</v>
      </c>
      <c r="GJ266" s="125">
        <f t="shared" si="1831"/>
        <v>0</v>
      </c>
      <c r="GK266" s="125">
        <f t="shared" si="1831"/>
        <v>0</v>
      </c>
      <c r="GL266" s="125">
        <f t="shared" si="1831"/>
        <v>0</v>
      </c>
      <c r="GM266" s="125">
        <f t="shared" si="1831"/>
        <v>0</v>
      </c>
      <c r="GN266" s="125">
        <f t="shared" si="1831"/>
        <v>0</v>
      </c>
      <c r="GO266" s="125">
        <f t="shared" si="1831"/>
        <v>0</v>
      </c>
      <c r="GP266" s="125">
        <f t="shared" si="1831"/>
        <v>0</v>
      </c>
      <c r="GQ266" s="125">
        <f t="shared" si="1831"/>
        <v>0</v>
      </c>
      <c r="GR266" s="125">
        <f t="shared" si="1831"/>
        <v>0</v>
      </c>
      <c r="GS266" s="125">
        <f t="shared" si="1831"/>
        <v>0</v>
      </c>
      <c r="GT266" s="125">
        <f t="shared" si="1831"/>
        <v>0</v>
      </c>
      <c r="GU266" s="125">
        <f t="shared" si="1831"/>
        <v>0</v>
      </c>
      <c r="GV266" s="125">
        <f t="shared" si="1831"/>
        <v>0</v>
      </c>
      <c r="GW266" s="124">
        <f t="shared" si="1832"/>
        <v>0</v>
      </c>
      <c r="GX266" s="124">
        <f t="shared" si="1832"/>
        <v>0</v>
      </c>
      <c r="GY266" s="124">
        <f t="shared" si="1832"/>
        <v>0</v>
      </c>
      <c r="GZ266" s="124">
        <f t="shared" si="1832"/>
        <v>0</v>
      </c>
      <c r="HA266" s="124">
        <f t="shared" si="1832"/>
        <v>0</v>
      </c>
      <c r="HB266" s="124">
        <f t="shared" si="1832"/>
        <v>0</v>
      </c>
      <c r="HC266" s="124">
        <f t="shared" si="1832"/>
        <v>0</v>
      </c>
      <c r="HD266" s="124">
        <f t="shared" si="1832"/>
        <v>0</v>
      </c>
      <c r="HE266" s="124">
        <f t="shared" si="1832"/>
        <v>0</v>
      </c>
      <c r="HF266" s="124">
        <f t="shared" si="1832"/>
        <v>0</v>
      </c>
      <c r="HG266" s="124">
        <f t="shared" si="1832"/>
        <v>0</v>
      </c>
      <c r="HH266" s="124">
        <f t="shared" si="1832"/>
        <v>0</v>
      </c>
      <c r="HI266" s="124">
        <f t="shared" si="1832"/>
        <v>0</v>
      </c>
      <c r="HJ266" s="124">
        <f t="shared" si="1832"/>
        <v>0</v>
      </c>
      <c r="HK266" s="124">
        <f t="shared" si="1832"/>
        <v>0</v>
      </c>
      <c r="HL266" s="124">
        <f t="shared" si="1832"/>
        <v>0</v>
      </c>
      <c r="HM266" s="124">
        <f t="shared" si="1769"/>
        <v>0</v>
      </c>
      <c r="HN266" s="124">
        <f t="shared" si="1769"/>
        <v>0</v>
      </c>
      <c r="HO266" s="554">
        <f t="shared" si="1770"/>
        <v>0</v>
      </c>
      <c r="HP266" s="554">
        <f t="shared" si="1770"/>
        <v>0</v>
      </c>
      <c r="HQ266" s="554">
        <f t="shared" si="1770"/>
        <v>0</v>
      </c>
      <c r="HR266" s="125">
        <f t="shared" si="1833"/>
        <v>0</v>
      </c>
      <c r="HS266" s="125">
        <f t="shared" si="1833"/>
        <v>0</v>
      </c>
      <c r="HT266" s="125">
        <f t="shared" si="1833"/>
        <v>0</v>
      </c>
      <c r="HU266" s="125">
        <f t="shared" si="1833"/>
        <v>0</v>
      </c>
      <c r="HV266" s="125">
        <f t="shared" si="1833"/>
        <v>0</v>
      </c>
      <c r="HW266" s="125">
        <f t="shared" si="1833"/>
        <v>0</v>
      </c>
      <c r="HX266" s="125">
        <f t="shared" si="1833"/>
        <v>0</v>
      </c>
      <c r="HY266" s="125">
        <f t="shared" si="1833"/>
        <v>0</v>
      </c>
      <c r="HZ266" s="125">
        <f t="shared" si="1833"/>
        <v>0</v>
      </c>
      <c r="IA266" s="125">
        <f t="shared" si="1833"/>
        <v>0</v>
      </c>
      <c r="IB266" s="125">
        <f t="shared" si="1833"/>
        <v>0</v>
      </c>
      <c r="IC266" s="125">
        <f t="shared" si="1833"/>
        <v>0</v>
      </c>
      <c r="ID266" s="125">
        <f t="shared" si="1833"/>
        <v>0</v>
      </c>
      <c r="IE266" s="5">
        <f t="shared" si="1772"/>
        <v>67</v>
      </c>
      <c r="IF266" s="9"/>
      <c r="IG266" s="5">
        <f t="shared" si="1773"/>
        <v>1</v>
      </c>
      <c r="IH266" s="5" t="b">
        <f t="shared" si="1773"/>
        <v>0</v>
      </c>
      <c r="II266" s="19">
        <f t="shared" ca="1" si="1774"/>
        <v>0</v>
      </c>
      <c r="IJ266" s="5">
        <f t="shared" si="1773"/>
        <v>55</v>
      </c>
      <c r="IK266" s="5" cm="1">
        <f t="array" ref="IK266">INDEX(i.pi_yatf,$X266+1,IK$7)</f>
        <v>1</v>
      </c>
      <c r="IL266" s="19">
        <f t="shared" ca="1" si="1815"/>
        <v>0</v>
      </c>
      <c r="IM266" s="19">
        <f t="shared" ca="1" si="1815"/>
        <v>0</v>
      </c>
      <c r="IN266" s="19">
        <f t="shared" ca="1" si="1815"/>
        <v>0</v>
      </c>
      <c r="IO266" s="19">
        <f t="shared" ca="1" si="1815"/>
        <v>0</v>
      </c>
      <c r="IP266" s="19">
        <f t="shared" ca="1" si="1815"/>
        <v>0</v>
      </c>
      <c r="IQ266" s="19">
        <f t="shared" ca="1" si="1815"/>
        <v>0</v>
      </c>
      <c r="IR266" s="19">
        <f t="shared" ca="1" si="1815"/>
        <v>0</v>
      </c>
      <c r="IS266" s="19">
        <f t="shared" ca="1" si="1815"/>
        <v>0</v>
      </c>
      <c r="IT266" s="19">
        <f t="shared" ca="1" si="1815"/>
        <v>0</v>
      </c>
      <c r="IU266" s="19">
        <f t="shared" ca="1" si="1815"/>
        <v>0</v>
      </c>
      <c r="IV266" s="19">
        <f t="shared" ca="1" si="1815"/>
        <v>0</v>
      </c>
      <c r="IW266" s="19">
        <f t="shared" ca="1" si="1815"/>
        <v>0</v>
      </c>
      <c r="IX266" s="19">
        <f t="shared" ca="1" si="1815"/>
        <v>0</v>
      </c>
      <c r="IY266" s="19">
        <f t="shared" ca="1" si="1815"/>
        <v>0</v>
      </c>
      <c r="IZ266" s="19">
        <f t="shared" ca="1" si="1815"/>
        <v>0</v>
      </c>
      <c r="JA266" s="19">
        <f t="shared" ca="1" si="1815"/>
        <v>0</v>
      </c>
      <c r="JB266" s="19">
        <f t="shared" ca="1" si="1815"/>
        <v>0</v>
      </c>
      <c r="JC266" s="19">
        <f t="shared" ca="1" si="1815"/>
        <v>0</v>
      </c>
      <c r="JD266" s="19">
        <f t="shared" ca="1" si="1815"/>
        <v>0</v>
      </c>
      <c r="JE266" s="19">
        <f t="shared" ca="1" si="1815"/>
        <v>0</v>
      </c>
      <c r="JF266" s="19">
        <f t="shared" ca="1" si="1815"/>
        <v>0</v>
      </c>
      <c r="JG266" s="19">
        <f t="shared" ca="1" si="1815"/>
        <v>1</v>
      </c>
      <c r="JH266" s="19">
        <f t="shared" ca="1" si="1815"/>
        <v>0</v>
      </c>
      <c r="JI266" s="19">
        <f t="shared" ca="1" si="1815"/>
        <v>1</v>
      </c>
      <c r="JJ266" s="9"/>
      <c r="JK266" s="5" t="b">
        <f t="shared" ca="1" si="1776"/>
        <v>0</v>
      </c>
      <c r="JL266" s="477" t="b">
        <v>1</v>
      </c>
      <c r="JM266" s="477">
        <v>12</v>
      </c>
      <c r="JN266" s="5" t="b">
        <f t="shared" si="1777"/>
        <v>0</v>
      </c>
      <c r="JO266" s="5" t="b">
        <f t="shared" si="1777"/>
        <v>0</v>
      </c>
      <c r="JP266" s="5" t="b">
        <f t="shared" si="1777"/>
        <v>1</v>
      </c>
      <c r="JQ266" s="144">
        <f t="shared" si="1778"/>
        <v>1</v>
      </c>
      <c r="JR266" s="144">
        <f t="shared" si="1778"/>
        <v>1</v>
      </c>
      <c r="JS266" s="5" t="b">
        <f t="shared" si="1779"/>
        <v>0</v>
      </c>
      <c r="JT266" s="5" t="b">
        <f t="shared" si="1779"/>
        <v>1</v>
      </c>
      <c r="JU266" s="5" t="b">
        <f t="shared" si="1779"/>
        <v>1</v>
      </c>
      <c r="JV266" s="5" t="b">
        <f t="shared" si="1779"/>
        <v>0</v>
      </c>
      <c r="JW266" s="5">
        <f t="shared" si="1780"/>
        <v>1</v>
      </c>
      <c r="JX266" s="5">
        <f t="shared" si="1780"/>
        <v>0</v>
      </c>
      <c r="JY266" s="5" t="b">
        <f t="shared" si="1781"/>
        <v>0</v>
      </c>
      <c r="JZ266" s="5" t="str" cm="1">
        <f t="array" aca="1" ref="JZ266" ca="1">IF(OR(KA266:KH266&lt;&gt;"-"),TRUE,"-")</f>
        <v>-</v>
      </c>
      <c r="KA266" s="19" t="str">
        <f t="shared" ca="1" si="1782"/>
        <v>-</v>
      </c>
      <c r="KB266" s="19" t="str">
        <f t="shared" ca="1" si="1782"/>
        <v>-</v>
      </c>
      <c r="KC266" s="19" t="str">
        <f t="shared" ca="1" si="1782"/>
        <v>-</v>
      </c>
      <c r="KD266" s="19" t="str">
        <f t="shared" ca="1" si="1782"/>
        <v>-</v>
      </c>
      <c r="KE266" s="19" t="str">
        <f t="shared" ca="1" si="1782"/>
        <v>-</v>
      </c>
      <c r="KF266" s="19" t="str">
        <f t="shared" ca="1" si="1782"/>
        <v>-</v>
      </c>
      <c r="KG266" s="19" t="str">
        <f t="shared" ca="1" si="1782"/>
        <v>-</v>
      </c>
      <c r="KH266" s="19" t="str">
        <f t="shared" ca="1" si="1782"/>
        <v>-</v>
      </c>
      <c r="KI266" s="5" t="b">
        <f t="array" aca="1" ref="KI266" ca="1">IF(OR(KJ266:KP266&lt;&gt;"-"),TRUE,"-")</f>
        <v>1</v>
      </c>
      <c r="KJ266" s="19">
        <f t="shared" ref="KJ266:KS273" ca="1" si="1839">OFFSET(KJ$5,$B266,0)</f>
        <v>0</v>
      </c>
      <c r="KK266" s="19" t="str">
        <f t="shared" ca="1" si="1839"/>
        <v>-</v>
      </c>
      <c r="KL266" s="19">
        <f t="shared" ca="1" si="1839"/>
        <v>999999</v>
      </c>
      <c r="KM266" s="19">
        <f t="shared" ca="1" si="1839"/>
        <v>999999</v>
      </c>
      <c r="KN266" s="19">
        <f t="shared" ca="1" si="1839"/>
        <v>999999</v>
      </c>
      <c r="KO266" s="19">
        <f t="shared" ca="1" si="1839"/>
        <v>999999</v>
      </c>
      <c r="KP266" s="19">
        <f t="shared" ca="1" si="1839"/>
        <v>999999</v>
      </c>
      <c r="KQ266" s="19" t="str">
        <f t="shared" ca="1" si="1839"/>
        <v>-</v>
      </c>
      <c r="KR266" s="19" t="str">
        <f ca="1">OFFSET(KR$5,$B266,0)</f>
        <v>-</v>
      </c>
      <c r="KS266" s="19" t="str">
        <f ca="1">OFFSET(KS$5,$B266,0)</f>
        <v>-</v>
      </c>
      <c r="KT266" s="19" t="b">
        <f t="shared" ca="1" si="1784"/>
        <v>1</v>
      </c>
      <c r="KU266" s="19">
        <f t="shared" ca="1" si="1784"/>
        <v>0</v>
      </c>
      <c r="KV266" s="5" t="str">
        <f t="shared" si="1785"/>
        <v>-</v>
      </c>
      <c r="KW266" s="5" t="str">
        <f t="shared" si="1785"/>
        <v>-</v>
      </c>
      <c r="KX266" s="5" t="str">
        <f t="shared" si="1785"/>
        <v>-</v>
      </c>
      <c r="KY266" s="5" t="str">
        <f t="shared" si="1785"/>
        <v>-</v>
      </c>
      <c r="KZ266" s="19" t="str">
        <f t="shared" ca="1" si="1786"/>
        <v>-</v>
      </c>
      <c r="LA266" s="19" t="str">
        <f t="shared" ca="1" si="1786"/>
        <v>-</v>
      </c>
      <c r="LB266" s="19" t="str">
        <f t="shared" ca="1" si="1786"/>
        <v>-</v>
      </c>
      <c r="LC266" s="19" t="str">
        <f t="shared" ca="1" si="1786"/>
        <v>-</v>
      </c>
      <c r="LD266" s="19" t="str">
        <f t="shared" ca="1" si="1786"/>
        <v>-</v>
      </c>
      <c r="LE266" s="19" t="str">
        <f t="shared" ca="1" si="1786"/>
        <v>-</v>
      </c>
      <c r="LF266" s="19" t="str">
        <f t="shared" ca="1" si="1786"/>
        <v>-</v>
      </c>
      <c r="LG266" s="5" t="str">
        <f t="shared" si="1787"/>
        <v>-</v>
      </c>
      <c r="LH266" s="5">
        <f t="shared" si="1787"/>
        <v>500</v>
      </c>
      <c r="LI266" s="5">
        <f t="shared" si="1787"/>
        <v>500</v>
      </c>
      <c r="LJ266" s="5" t="str">
        <f t="shared" si="1787"/>
        <v>-</v>
      </c>
      <c r="LK266" s="5" t="str" cm="1">
        <f t="array" ref="LK266">INDEX(i.meatgrid,$Q266,LK$7)</f>
        <v>-</v>
      </c>
      <c r="LL266" s="5" t="str">
        <f t="shared" si="1787"/>
        <v>-</v>
      </c>
      <c r="LM266" s="5">
        <f t="shared" si="1788"/>
        <v>1</v>
      </c>
      <c r="LN266" s="9"/>
      <c r="LO266" s="19">
        <f t="shared" ca="1" si="1786"/>
        <v>70</v>
      </c>
      <c r="LP266" s="19">
        <f t="shared" ca="1" si="1789"/>
        <v>50</v>
      </c>
      <c r="LQ266" s="19">
        <f t="shared" ca="1" si="1789"/>
        <v>80</v>
      </c>
      <c r="LR266" s="19">
        <f t="shared" ca="1" si="1789"/>
        <v>50</v>
      </c>
      <c r="LS266" s="5" t="b" cm="1">
        <f t="array" ref="LS266">INDEX(i.meatgrid,$Q266,LS$7)</f>
        <v>1</v>
      </c>
      <c r="LT266" s="5" t="b" cm="1">
        <f t="array" ref="LT266">INDEX(i.meatgrid,$Q266,LT$7)</f>
        <v>0</v>
      </c>
      <c r="LU266" s="5" t="str" cm="1">
        <f t="array" ref="LU266">INDEX(i.meatgrid,$Q266,LU$7)</f>
        <v>-</v>
      </c>
      <c r="LV266" s="5" t="str" cm="1">
        <f t="array" ref="LV266">INDEX(i.meatgrid,$Q266,LV$7)</f>
        <v>-</v>
      </c>
      <c r="LW266" s="5">
        <f t="shared" si="1790"/>
        <v>1</v>
      </c>
      <c r="LX266" s="5">
        <f t="shared" si="1791"/>
        <v>1</v>
      </c>
      <c r="LY266" s="5" cm="1">
        <f t="array" ref="LY266">INDEX(i.meatgrid,$Q266,LY$7)</f>
        <v>0</v>
      </c>
      <c r="LZ266" s="5" cm="1">
        <f t="array" ref="LZ266">INDEX(i.meatgrid,$Q266,LZ$7)</f>
        <v>0</v>
      </c>
      <c r="MA266" s="5" cm="1">
        <f t="array" ref="MA266">INDEX(i.meatgrid,$Q266,MA$7)</f>
        <v>0</v>
      </c>
      <c r="MB266" s="5" cm="1">
        <f t="array" ref="MB266">INDEX(i.meatgrid,$Q266,MB$7)</f>
        <v>0</v>
      </c>
      <c r="MC266" s="5" cm="1">
        <f t="array" ref="MC266">INDEX(i.meatgrid,$Q266,MC$7)</f>
        <v>0</v>
      </c>
      <c r="MD266" s="5" cm="1">
        <f t="array" ref="MD266">INDEX(i.meatgrid,$Q266,MD$7)</f>
        <v>1</v>
      </c>
      <c r="ME266" s="5" cm="1">
        <f t="array" ref="ME266">INDEX(i.meatgrid,$Q266,ME$7)</f>
        <v>1</v>
      </c>
      <c r="MF266" s="5" cm="1">
        <f t="array" ref="MF266">INDEX(i.meatgrid,$Q266,MF$7)</f>
        <v>1</v>
      </c>
      <c r="MG266" s="5">
        <f t="shared" si="1792"/>
        <v>1</v>
      </c>
      <c r="MH266" s="9"/>
      <c r="MI266" s="19" t="b">
        <f t="shared" ca="1" si="1834"/>
        <v>0</v>
      </c>
      <c r="MJ266" s="19" t="b">
        <f t="shared" ca="1" si="1834"/>
        <v>0</v>
      </c>
      <c r="MK266" s="19">
        <f t="shared" ca="1" si="1834"/>
        <v>1</v>
      </c>
      <c r="ML266" s="19">
        <f t="shared" ca="1" si="1834"/>
        <v>0.75</v>
      </c>
      <c r="MM266" s="19">
        <f t="shared" ca="1" si="1834"/>
        <v>0.75</v>
      </c>
      <c r="MN266" s="19">
        <f t="shared" ca="1" si="1834"/>
        <v>0.8</v>
      </c>
      <c r="MO266" s="19">
        <f t="shared" ca="1" si="1834"/>
        <v>0.82499999999999996</v>
      </c>
      <c r="MP266" s="19">
        <f t="shared" ca="1" si="1834"/>
        <v>0.875</v>
      </c>
      <c r="MQ266" s="19">
        <f t="shared" ca="1" si="1834"/>
        <v>0.9</v>
      </c>
      <c r="MR266" s="19">
        <f t="shared" ca="1" si="1834"/>
        <v>1</v>
      </c>
      <c r="MS266" s="19">
        <f t="shared" ca="1" si="1834"/>
        <v>0.875</v>
      </c>
      <c r="MT266" s="19" t="b">
        <f t="shared" ca="1" si="1834"/>
        <v>1</v>
      </c>
      <c r="MU266" s="19">
        <f t="shared" ca="1" si="1834"/>
        <v>74.989999999999995</v>
      </c>
      <c r="MV266" s="19" t="str">
        <f t="shared" ca="1" si="1834"/>
        <v>-</v>
      </c>
      <c r="MW266" s="19" t="str">
        <f t="shared" ca="1" si="1834"/>
        <v>-</v>
      </c>
      <c r="MX266" s="19" t="str">
        <f t="shared" ca="1" si="1834"/>
        <v>-</v>
      </c>
      <c r="MY266" s="19" t="str">
        <f t="shared" ca="1" si="1809"/>
        <v>-</v>
      </c>
      <c r="MZ266" s="19" t="str">
        <f t="shared" ca="1" si="1809"/>
        <v>-</v>
      </c>
      <c r="NA266" s="19" t="str">
        <f t="shared" ca="1" si="1809"/>
        <v>-</v>
      </c>
      <c r="NB266" s="19" t="str">
        <f t="shared" ca="1" si="1809"/>
        <v>-</v>
      </c>
      <c r="NC266" s="19">
        <f t="shared" ca="1" si="1809"/>
        <v>36.99</v>
      </c>
      <c r="ND266" s="19">
        <f t="shared" ca="1" si="1809"/>
        <v>36.99</v>
      </c>
      <c r="NE266" s="19" t="str">
        <f t="shared" ca="1" si="1809"/>
        <v>-</v>
      </c>
      <c r="NF266" s="19" t="str">
        <f t="shared" ca="1" si="1809"/>
        <v>-</v>
      </c>
      <c r="NG266" s="19" t="str">
        <f t="shared" ca="1" si="1809"/>
        <v>-</v>
      </c>
      <c r="NH266" s="19" t="str">
        <f t="shared" ca="1" si="1809"/>
        <v>-</v>
      </c>
      <c r="NI266" s="19" t="str">
        <f t="shared" ca="1" si="1809"/>
        <v>-</v>
      </c>
      <c r="NJ266" s="19">
        <f t="shared" ca="1" si="1809"/>
        <v>49.99</v>
      </c>
      <c r="NK266" s="19">
        <f t="shared" ca="1" si="1809"/>
        <v>49.99</v>
      </c>
      <c r="NL266" s="19">
        <f t="shared" ca="1" si="1809"/>
        <v>49.99</v>
      </c>
      <c r="NM266" s="19">
        <f t="shared" ca="1" si="1809"/>
        <v>49.99</v>
      </c>
      <c r="NN266" s="19">
        <f t="shared" ca="1" si="1809"/>
        <v>49.99</v>
      </c>
      <c r="NO266" s="19">
        <f t="shared" ca="1" si="1806"/>
        <v>49.99</v>
      </c>
      <c r="NP266" s="19">
        <f t="shared" ca="1" si="1806"/>
        <v>49.99</v>
      </c>
      <c r="NQ266" s="19">
        <f t="shared" ca="1" si="1806"/>
        <v>49.99</v>
      </c>
      <c r="NR266" s="19">
        <f t="shared" ca="1" si="1807"/>
        <v>412.99</v>
      </c>
      <c r="NS266" s="19">
        <f t="shared" ca="1" si="1807"/>
        <v>412.99</v>
      </c>
      <c r="NT266" s="19" t="str">
        <f t="shared" ca="1" si="1807"/>
        <v>-</v>
      </c>
      <c r="NU266" s="19" t="str">
        <f t="shared" ca="1" si="1807"/>
        <v>-</v>
      </c>
      <c r="NV266" s="19" t="str">
        <f t="shared" ca="1" si="1807"/>
        <v>-</v>
      </c>
      <c r="NW266" s="19" t="str">
        <f t="shared" ca="1" si="1807"/>
        <v>-</v>
      </c>
      <c r="NX266" s="19" t="str">
        <f t="shared" ca="1" si="1807"/>
        <v>-</v>
      </c>
      <c r="NY266" s="19">
        <f t="shared" ca="1" si="1807"/>
        <v>6.8900000000000006</v>
      </c>
      <c r="NZ266" s="19">
        <f t="shared" ca="1" si="1807"/>
        <v>6.8900000000000006</v>
      </c>
      <c r="OA266" s="19">
        <f t="shared" ca="1" si="1807"/>
        <v>6.8900000000000006</v>
      </c>
      <c r="OB266" s="19">
        <f t="shared" ca="1" si="1807"/>
        <v>6.8900000000000006</v>
      </c>
      <c r="OC266" s="19">
        <f t="shared" ca="1" si="1807"/>
        <v>6.8900000000000006</v>
      </c>
      <c r="OD266" s="19">
        <f t="shared" ca="1" si="1807"/>
        <v>6.8900000000000006</v>
      </c>
      <c r="OE266" s="19">
        <f t="shared" ca="1" si="1807"/>
        <v>6.8900000000000006</v>
      </c>
      <c r="OF266" s="19">
        <f t="shared" ca="1" si="1807"/>
        <v>6.8900000000000006</v>
      </c>
      <c r="OG266" s="19">
        <f t="shared" ca="1" si="1807"/>
        <v>346.99</v>
      </c>
      <c r="OH266" s="19">
        <f t="shared" ca="1" si="1808"/>
        <v>346.99</v>
      </c>
      <c r="OI266" s="19" t="str">
        <f t="shared" ca="1" si="1808"/>
        <v>-</v>
      </c>
      <c r="OJ266" s="19" t="str">
        <f t="shared" ca="1" si="1808"/>
        <v>-</v>
      </c>
      <c r="OK266" s="19" t="str">
        <f t="shared" ca="1" si="1808"/>
        <v>-</v>
      </c>
      <c r="OL266" s="19" t="str">
        <f t="shared" ca="1" si="1808"/>
        <v>-</v>
      </c>
      <c r="OM266" s="19" t="str">
        <f t="shared" ca="1" si="1808"/>
        <v>-</v>
      </c>
      <c r="ON266" s="19">
        <f t="shared" ca="1" si="1808"/>
        <v>0</v>
      </c>
      <c r="OO266" s="24">
        <v>0</v>
      </c>
    </row>
    <row r="267" spans="1:405" outlineLevel="1">
      <c r="A267" s="21">
        <f t="shared" si="158"/>
        <v>262</v>
      </c>
      <c r="B267" s="21">
        <f t="shared" ref="B267:B273" si="1840">$A$24</f>
        <v>19</v>
      </c>
      <c r="C267">
        <v>112</v>
      </c>
      <c r="D267" s="144" t="str">
        <f t="shared" ca="1" si="1739"/>
        <v>GSM</v>
      </c>
      <c r="E267" t="b">
        <v>1</v>
      </c>
      <c r="F267" t="b">
        <v>0</v>
      </c>
      <c r="G267" t="b">
        <f t="shared" si="1802"/>
        <v>1</v>
      </c>
      <c r="H267" s="237">
        <f t="shared" ref="H267:Q273" ca="1" si="1841">OFFSET(H267,-1,0)</f>
        <v>2</v>
      </c>
      <c r="I267" s="237">
        <f t="shared" ca="1" si="1841"/>
        <v>1</v>
      </c>
      <c r="J267" s="237" t="str">
        <f t="shared" ca="1" si="1841"/>
        <v/>
      </c>
      <c r="K267" s="237">
        <f t="shared" ca="1" si="1841"/>
        <v>2</v>
      </c>
      <c r="L267" s="237">
        <f t="shared" ca="1" si="1841"/>
        <v>2</v>
      </c>
      <c r="M267" s="237">
        <f t="shared" ca="1" si="1841"/>
        <v>2</v>
      </c>
      <c r="N267" s="237">
        <f t="shared" ca="1" si="1841"/>
        <v>3</v>
      </c>
      <c r="O267" s="237">
        <f t="shared" ca="1" si="1841"/>
        <v>1</v>
      </c>
      <c r="P267" s="237">
        <f t="shared" ca="1" si="1841"/>
        <v>1</v>
      </c>
      <c r="Q267" s="237">
        <f t="shared" ca="1" si="1841"/>
        <v>6</v>
      </c>
      <c r="R267" s="29">
        <v>1</v>
      </c>
      <c r="S267" s="29">
        <v>1</v>
      </c>
      <c r="T267" s="29">
        <v>1</v>
      </c>
      <c r="U267" s="218"/>
      <c r="V267" s="218"/>
      <c r="W267" s="182">
        <f t="array" ref="W267">MAX(W$22,MOD(W261+1*AND(R267:$V267=R$22:$V$22),W$23+1))</f>
        <v>0</v>
      </c>
      <c r="X267" s="218"/>
      <c r="Y267" s="218"/>
      <c r="Z267" s="218"/>
      <c r="AA267" s="218"/>
      <c r="AB267" s="218"/>
      <c r="AC267" s="218"/>
      <c r="AD267" s="218"/>
      <c r="AE267" s="218"/>
      <c r="AF267" s="144">
        <f ca="1">INDEX(CHOOSE($N267,DataAutumn!i.AdultDrys,DataWinter!i.AdultDrys,DataSpring!i.AdultDrys),1,$M267)</f>
        <v>3</v>
      </c>
      <c r="AG267" s="5">
        <f t="shared" ca="1" si="1740"/>
        <v>2</v>
      </c>
      <c r="AH267" s="5">
        <f t="shared" ca="1" si="1740"/>
        <v>0</v>
      </c>
      <c r="AI267" s="5">
        <f t="shared" ca="1" si="1741"/>
        <v>1</v>
      </c>
      <c r="AJ267" s="218"/>
      <c r="AK267" s="218"/>
      <c r="AL267" s="366" t="str">
        <f ca="1">TEXT(LEFT(OFFSET(AL267,-1,0),5)+1,"00000")&amp;MID(OFFSET(AL267,-1,0),6,FIND(" ",OFFSET(AL267,-1,0),7)-5)
&amp; $D267           &amp; " Day"&amp;INDEX(i.DOY,$N267,1)              &amp; IF($IG267=0," FWM","")&amp;IF($IG267=1," MWM","")&amp;IF($IG267=5," Mat","")&amp;IF($IH267=TRUE,"&amp;BBT","    ")
&amp;INDEX(DataMaster!$B$98:$B$104,$Q267,0)    &amp;IF(JL267," SR"&amp;JM267,"")&amp; " WP"&amp;TEXT($LW267*100,"000p")           &amp; " MP"&amp;TEXT($LX267*100,"000p")           &amp; " GP"&amp;TEXT($MG267*100,"000p")
&amp; " (F"&amp;3+COUNTIF($CV267:$CY267,TRUE)&amp;3&amp;"N"&amp;$DM267&amp;$DN267&amp;")"</f>
        <v>00022 DSP_grid_lw GSM Day204 MWM    Mutton WP100p MP100p GP100p (F33N11)</v>
      </c>
      <c r="AM267" s="9" t="str">
        <f ca="1">IF(COUNTIF(AL$5:AL267,AL267)=1,"-","Dup")</f>
        <v>-</v>
      </c>
      <c r="AN267" s="9"/>
      <c r="AO267" s="12" t="b">
        <v>1</v>
      </c>
      <c r="AP267" s="12" t="b">
        <v>1</v>
      </c>
      <c r="AQ267" s="12" t="b">
        <v>1</v>
      </c>
      <c r="AR267" s="12" t="b">
        <v>1</v>
      </c>
      <c r="AS267" s="12" t="b">
        <v>1</v>
      </c>
      <c r="AT267" s="12" t="b">
        <v>1</v>
      </c>
      <c r="AU267" s="12" t="b">
        <v>1</v>
      </c>
      <c r="AV267" s="12" t="b">
        <v>1</v>
      </c>
      <c r="AW267" s="9"/>
      <c r="AX267" s="5" t="b">
        <f t="shared" ca="1" si="1742"/>
        <v>0</v>
      </c>
      <c r="AY267" s="5" t="str">
        <f t="shared" ca="1" si="1742"/>
        <v>-</v>
      </c>
      <c r="AZ267" s="5" t="b">
        <f t="shared" ca="1" si="1742"/>
        <v>0</v>
      </c>
      <c r="BA267" s="5" t="b">
        <f t="shared" ca="1" si="1742"/>
        <v>1</v>
      </c>
      <c r="BB267" s="5" t="b">
        <f t="shared" ca="1" si="1742"/>
        <v>1</v>
      </c>
      <c r="BC267" s="144">
        <f t="shared" ca="1" si="1742"/>
        <v>0</v>
      </c>
      <c r="BD267" s="19" t="b">
        <f t="shared" ca="1" si="1743"/>
        <v>1</v>
      </c>
      <c r="BE267" s="9"/>
      <c r="BF267" s="5" t="str">
        <f t="shared" ca="1" si="1744"/>
        <v>-</v>
      </c>
      <c r="BG267" s="19" t="str">
        <f t="shared" ca="1" si="1745"/>
        <v>-</v>
      </c>
      <c r="BH267" s="19" t="str">
        <f t="shared" ca="1" si="1745"/>
        <v>-</v>
      </c>
      <c r="BI267" s="19" t="str">
        <f t="shared" ca="1" si="1745"/>
        <v>-</v>
      </c>
      <c r="BJ267" s="5" t="str">
        <f t="shared" ca="1" si="1746"/>
        <v>-</v>
      </c>
      <c r="BK267" s="19" t="str">
        <f t="shared" ca="1" si="1747"/>
        <v>-</v>
      </c>
      <c r="BL267" s="5" t="str">
        <f t="shared" ca="1" si="1748"/>
        <v>-</v>
      </c>
      <c r="BM267" s="19" t="str">
        <f t="shared" ca="1" si="1749"/>
        <v>-</v>
      </c>
      <c r="BN267" s="19" t="str">
        <f t="shared" ca="1" si="1749"/>
        <v>-</v>
      </c>
      <c r="BO267" s="19" t="str">
        <f t="shared" ca="1" si="1749"/>
        <v>-</v>
      </c>
      <c r="BP267" s="5" t="str">
        <f t="shared" ca="1" si="1750"/>
        <v>-</v>
      </c>
      <c r="BQ267" s="9"/>
      <c r="BR267" s="5" t="b">
        <f t="shared" ca="1" si="1751"/>
        <v>0</v>
      </c>
      <c r="BS267" s="5" t="str">
        <f t="shared" ca="1" si="1752"/>
        <v>-</v>
      </c>
      <c r="BT267" s="5" t="str">
        <f t="shared" ca="1" si="1753"/>
        <v>-</v>
      </c>
      <c r="BU267" s="5" t="str">
        <f t="shared" ca="1" si="1753"/>
        <v>-</v>
      </c>
      <c r="BV267" s="5" t="str">
        <f t="shared" ca="1" si="1753"/>
        <v>-</v>
      </c>
      <c r="BW267" s="5" t="str">
        <f t="shared" ca="1" si="1753"/>
        <v>-</v>
      </c>
      <c r="BX267" s="5" t="str">
        <f t="shared" ca="1" si="1753"/>
        <v>-</v>
      </c>
      <c r="BY267" s="5" t="str">
        <f t="shared" ca="1" si="1753"/>
        <v>-</v>
      </c>
      <c r="BZ267" s="5" t="str">
        <f t="shared" ca="1" si="1753"/>
        <v>-</v>
      </c>
      <c r="CA267" s="5" t="str">
        <f t="shared" ca="1" si="1753"/>
        <v>-</v>
      </c>
      <c r="CB267" s="9"/>
      <c r="CC267" s="237" t="b">
        <f t="shared" ref="CC267:CE273" ca="1" si="1842">OFFSET(CC267,-1,0)</f>
        <v>1</v>
      </c>
      <c r="CD267" s="237" t="b">
        <f t="shared" ca="1" si="1842"/>
        <v>1</v>
      </c>
      <c r="CE267" s="237" t="b">
        <f t="shared" ca="1" si="1842"/>
        <v>1</v>
      </c>
      <c r="CF267" s="12">
        <f t="shared" ca="1" si="1800"/>
        <v>2236105</v>
      </c>
      <c r="CG267" s="144" t="b">
        <f t="shared" ref="CG267:CG269" ca="1" si="1843">NOT(CE267)</f>
        <v>0</v>
      </c>
      <c r="CH267" s="12" t="s">
        <v>34</v>
      </c>
      <c r="CI267" s="19" t="str">
        <f t="shared" ca="1" si="1755"/>
        <v>-</v>
      </c>
      <c r="CJ267" s="19" t="str">
        <f t="shared" ca="1" si="1755"/>
        <v>-</v>
      </c>
      <c r="CK267" s="19" t="str">
        <f t="shared" ca="1" si="1755"/>
        <v>-</v>
      </c>
      <c r="CL267" s="19">
        <f t="shared" ca="1" si="1755"/>
        <v>1</v>
      </c>
      <c r="CM267" s="19">
        <f t="shared" ca="1" si="1755"/>
        <v>1</v>
      </c>
      <c r="CN267" s="9"/>
      <c r="CO267" s="444">
        <f t="shared" ca="1" si="1756"/>
        <v>652</v>
      </c>
      <c r="CP267" s="444">
        <f t="shared" ca="1" si="1756"/>
        <v>686</v>
      </c>
      <c r="CQ267" s="444">
        <f t="shared" ca="1" si="1756"/>
        <v>721</v>
      </c>
      <c r="CR267" s="152">
        <f t="shared" ca="1" si="1757"/>
        <v>378</v>
      </c>
      <c r="CS267" s="152">
        <f t="shared" ca="1" si="1757"/>
        <v>413</v>
      </c>
      <c r="CT267" s="152">
        <f t="shared" ca="1" si="1757"/>
        <v>448</v>
      </c>
      <c r="CU267" s="19" t="str">
        <f t="shared" ca="1" si="1827"/>
        <v>-</v>
      </c>
      <c r="CV267" s="19" t="str">
        <f t="shared" ca="1" si="1827"/>
        <v>-</v>
      </c>
      <c r="CW267" s="19" t="str">
        <f t="shared" ca="1" si="1827"/>
        <v>-</v>
      </c>
      <c r="CX267" s="19" t="str">
        <f t="shared" ca="1" si="1827"/>
        <v>-</v>
      </c>
      <c r="CY267" s="19" t="str">
        <f t="shared" ca="1" si="1827"/>
        <v>-</v>
      </c>
      <c r="CZ267" s="19" t="b">
        <f t="shared" ca="1" si="1827"/>
        <v>1</v>
      </c>
      <c r="DA267" s="19">
        <f t="shared" ca="1" si="1827"/>
        <v>0</v>
      </c>
      <c r="DB267" s="19">
        <f t="shared" ca="1" si="1827"/>
        <v>0</v>
      </c>
      <c r="DC267" s="19">
        <f t="shared" ca="1" si="1827"/>
        <v>0</v>
      </c>
      <c r="DD267" s="19">
        <f t="shared" ca="1" si="1827"/>
        <v>0</v>
      </c>
      <c r="DE267" s="19">
        <f t="shared" ca="1" si="1827"/>
        <v>0</v>
      </c>
      <c r="DF267" s="19">
        <f t="shared" ca="1" si="1827"/>
        <v>0</v>
      </c>
      <c r="DG267" s="19">
        <f t="shared" ca="1" si="1827"/>
        <v>0</v>
      </c>
      <c r="DH267" s="19">
        <f t="shared" ca="1" si="1827"/>
        <v>0</v>
      </c>
      <c r="DI267" s="19">
        <f t="shared" ca="1" si="1827"/>
        <v>0</v>
      </c>
      <c r="DJ267" s="19">
        <f t="shared" ca="1" si="1827"/>
        <v>0</v>
      </c>
      <c r="DK267" s="19">
        <f t="shared" ca="1" si="1821"/>
        <v>0</v>
      </c>
      <c r="DL267" s="19">
        <f t="shared" ca="1" si="1821"/>
        <v>0</v>
      </c>
      <c r="DM267" s="19">
        <f t="shared" ca="1" si="1821"/>
        <v>1</v>
      </c>
      <c r="DN267" s="19">
        <f t="shared" ca="1" si="1821"/>
        <v>1</v>
      </c>
      <c r="DO267" s="19">
        <f t="shared" ca="1" si="1821"/>
        <v>0</v>
      </c>
      <c r="DP267" s="19" t="str">
        <f t="shared" ca="1" si="1821"/>
        <v>-</v>
      </c>
      <c r="DQ267" s="19" t="str">
        <f t="shared" ca="1" si="1821"/>
        <v>-</v>
      </c>
      <c r="DR267" s="19" t="str">
        <f t="shared" ca="1" si="1821"/>
        <v>-</v>
      </c>
      <c r="DS267" s="19" t="str">
        <f t="shared" ca="1" si="1821"/>
        <v>-</v>
      </c>
      <c r="DT267" s="19" t="str">
        <f t="shared" ca="1" si="1821"/>
        <v>-</v>
      </c>
      <c r="DU267" s="19">
        <f t="shared" ca="1" si="1821"/>
        <v>0</v>
      </c>
      <c r="DV267" s="19" t="str">
        <f t="shared" ca="1" si="1821"/>
        <v>-</v>
      </c>
      <c r="DW267" s="19" t="str">
        <f t="shared" ca="1" si="1821"/>
        <v>-</v>
      </c>
      <c r="DX267" s="19" t="str">
        <f t="shared" ca="1" si="1821"/>
        <v>-</v>
      </c>
      <c r="DY267" s="19" t="str">
        <f t="shared" ca="1" si="1821"/>
        <v>-</v>
      </c>
      <c r="DZ267" s="19" t="str">
        <f t="shared" ca="1" si="1821"/>
        <v>-</v>
      </c>
      <c r="EA267" s="19" t="str">
        <f t="shared" ca="1" si="1821"/>
        <v>-</v>
      </c>
      <c r="EB267" s="19" t="str">
        <f t="shared" ca="1" si="1821"/>
        <v>-</v>
      </c>
      <c r="EC267" s="19" t="str">
        <f t="shared" ca="1" si="1821"/>
        <v>-</v>
      </c>
      <c r="ED267" s="19">
        <f t="shared" ca="1" si="1821"/>
        <v>0</v>
      </c>
      <c r="EE267" s="444">
        <f t="shared" ca="1" si="1760"/>
        <v>0</v>
      </c>
      <c r="EF267" s="444">
        <f t="shared" ca="1" si="1760"/>
        <v>0</v>
      </c>
      <c r="EG267" s="124">
        <f t="shared" ca="1" si="1828"/>
        <v>0</v>
      </c>
      <c r="EH267" s="124">
        <f t="shared" ca="1" si="1828"/>
        <v>0</v>
      </c>
      <c r="EI267" s="124">
        <f t="shared" ca="1" si="1828"/>
        <v>0</v>
      </c>
      <c r="EJ267" s="124">
        <f t="shared" ca="1" si="1828"/>
        <v>0</v>
      </c>
      <c r="EK267" s="124">
        <f t="shared" ca="1" si="1828"/>
        <v>0</v>
      </c>
      <c r="EL267" s="124">
        <f t="shared" ca="1" si="1828"/>
        <v>0</v>
      </c>
      <c r="EM267" s="124">
        <f t="shared" ca="1" si="1828"/>
        <v>0</v>
      </c>
      <c r="EN267" s="124">
        <f t="shared" ca="1" si="1828"/>
        <v>0</v>
      </c>
      <c r="EO267" s="124">
        <f t="shared" ca="1" si="1828"/>
        <v>0</v>
      </c>
      <c r="EP267" s="124">
        <f t="shared" ca="1" si="1828"/>
        <v>0</v>
      </c>
      <c r="EQ267" s="124">
        <f t="shared" ca="1" si="1828"/>
        <v>0</v>
      </c>
      <c r="ER267" s="124">
        <f t="shared" ca="1" si="1828"/>
        <v>0</v>
      </c>
      <c r="ES267" s="124">
        <f t="shared" ca="1" si="1828"/>
        <v>0</v>
      </c>
      <c r="ET267" s="124">
        <f t="shared" ca="1" si="1828"/>
        <v>0</v>
      </c>
      <c r="EU267" s="124">
        <f t="shared" ca="1" si="1828"/>
        <v>0</v>
      </c>
      <c r="EV267" s="124">
        <f t="shared" ca="1" si="1828"/>
        <v>0</v>
      </c>
      <c r="EW267" s="124">
        <f t="shared" ca="1" si="1762"/>
        <v>0</v>
      </c>
      <c r="EX267" s="124">
        <f t="shared" ca="1" si="1762"/>
        <v>0</v>
      </c>
      <c r="EY267" s="554">
        <f t="shared" ca="1" si="1829"/>
        <v>0</v>
      </c>
      <c r="EZ267" s="554">
        <f t="shared" ca="1" si="1829"/>
        <v>0</v>
      </c>
      <c r="FA267" s="554">
        <f t="shared" ca="1" si="1829"/>
        <v>0</v>
      </c>
      <c r="FB267" s="125">
        <f t="shared" ca="1" si="1829"/>
        <v>0</v>
      </c>
      <c r="FC267" s="125">
        <f t="shared" ca="1" si="1829"/>
        <v>0</v>
      </c>
      <c r="FD267" s="125">
        <f t="shared" ca="1" si="1829"/>
        <v>0</v>
      </c>
      <c r="FE267" s="125">
        <f t="shared" ca="1" si="1829"/>
        <v>0</v>
      </c>
      <c r="FF267" s="125">
        <f t="shared" ca="1" si="1829"/>
        <v>0</v>
      </c>
      <c r="FG267" s="125">
        <f t="shared" ca="1" si="1829"/>
        <v>0</v>
      </c>
      <c r="FH267" s="125">
        <f t="shared" ca="1" si="1829"/>
        <v>0</v>
      </c>
      <c r="FI267" s="125">
        <f t="shared" ca="1" si="1829"/>
        <v>0</v>
      </c>
      <c r="FJ267" s="125">
        <f t="shared" ca="1" si="1829"/>
        <v>0</v>
      </c>
      <c r="FK267" s="125">
        <f t="shared" ca="1" si="1829"/>
        <v>0</v>
      </c>
      <c r="FL267" s="125">
        <f t="shared" ca="1" si="1829"/>
        <v>0</v>
      </c>
      <c r="FM267" s="125">
        <f t="shared" ca="1" si="1829"/>
        <v>0</v>
      </c>
      <c r="FN267" s="125">
        <f t="shared" ca="1" si="1829"/>
        <v>0</v>
      </c>
      <c r="FO267" s="124">
        <f t="shared" ca="1" si="1830"/>
        <v>0</v>
      </c>
      <c r="FP267" s="124">
        <f t="shared" ca="1" si="1830"/>
        <v>0</v>
      </c>
      <c r="FQ267" s="124">
        <f t="shared" ca="1" si="1830"/>
        <v>0</v>
      </c>
      <c r="FR267" s="124">
        <f t="shared" ca="1" si="1830"/>
        <v>0</v>
      </c>
      <c r="FS267" s="124">
        <f t="shared" ca="1" si="1830"/>
        <v>0</v>
      </c>
      <c r="FT267" s="124">
        <f t="shared" ca="1" si="1830"/>
        <v>0</v>
      </c>
      <c r="FU267" s="124">
        <f t="shared" ca="1" si="1830"/>
        <v>0</v>
      </c>
      <c r="FV267" s="124">
        <f t="shared" ca="1" si="1830"/>
        <v>0</v>
      </c>
      <c r="FW267" s="124">
        <f t="shared" ca="1" si="1830"/>
        <v>0</v>
      </c>
      <c r="FX267" s="124">
        <f t="shared" ca="1" si="1830"/>
        <v>0</v>
      </c>
      <c r="FY267" s="124">
        <f t="shared" ca="1" si="1830"/>
        <v>0</v>
      </c>
      <c r="FZ267" s="124">
        <f t="shared" ca="1" si="1830"/>
        <v>0</v>
      </c>
      <c r="GA267" s="124">
        <f t="shared" ca="1" si="1830"/>
        <v>0</v>
      </c>
      <c r="GB267" s="124">
        <f t="shared" ca="1" si="1830"/>
        <v>0</v>
      </c>
      <c r="GC267" s="124">
        <f t="shared" ca="1" si="1830"/>
        <v>0</v>
      </c>
      <c r="GD267" s="124">
        <f t="shared" ca="1" si="1830"/>
        <v>0</v>
      </c>
      <c r="GE267" s="124">
        <f t="shared" ca="1" si="1765"/>
        <v>0</v>
      </c>
      <c r="GF267" s="124">
        <f t="shared" ca="1" si="1765"/>
        <v>0</v>
      </c>
      <c r="GG267" s="554">
        <f t="shared" ca="1" si="1766"/>
        <v>0</v>
      </c>
      <c r="GH267" s="554">
        <f t="shared" ca="1" si="1766"/>
        <v>0</v>
      </c>
      <c r="GI267" s="554">
        <f t="shared" ca="1" si="1766"/>
        <v>0</v>
      </c>
      <c r="GJ267" s="125">
        <f t="shared" ca="1" si="1831"/>
        <v>0</v>
      </c>
      <c r="GK267" s="125">
        <f t="shared" ca="1" si="1831"/>
        <v>0</v>
      </c>
      <c r="GL267" s="125">
        <f t="shared" ca="1" si="1831"/>
        <v>0</v>
      </c>
      <c r="GM267" s="125">
        <f t="shared" ca="1" si="1831"/>
        <v>0</v>
      </c>
      <c r="GN267" s="125">
        <f t="shared" ca="1" si="1831"/>
        <v>0</v>
      </c>
      <c r="GO267" s="125">
        <f t="shared" ca="1" si="1831"/>
        <v>0</v>
      </c>
      <c r="GP267" s="125">
        <f t="shared" ca="1" si="1831"/>
        <v>0</v>
      </c>
      <c r="GQ267" s="125">
        <f t="shared" ca="1" si="1831"/>
        <v>0</v>
      </c>
      <c r="GR267" s="125">
        <f t="shared" ca="1" si="1831"/>
        <v>0</v>
      </c>
      <c r="GS267" s="125">
        <f t="shared" ca="1" si="1831"/>
        <v>0</v>
      </c>
      <c r="GT267" s="125">
        <f t="shared" ca="1" si="1831"/>
        <v>0</v>
      </c>
      <c r="GU267" s="125">
        <f t="shared" ca="1" si="1831"/>
        <v>0</v>
      </c>
      <c r="GV267" s="125">
        <f t="shared" ca="1" si="1831"/>
        <v>0</v>
      </c>
      <c r="GW267" s="124">
        <f t="shared" ca="1" si="1832"/>
        <v>0</v>
      </c>
      <c r="GX267" s="124">
        <f t="shared" ca="1" si="1832"/>
        <v>0</v>
      </c>
      <c r="GY267" s="124">
        <f t="shared" ca="1" si="1832"/>
        <v>0</v>
      </c>
      <c r="GZ267" s="124">
        <f t="shared" ca="1" si="1832"/>
        <v>0</v>
      </c>
      <c r="HA267" s="124">
        <f t="shared" ca="1" si="1832"/>
        <v>0</v>
      </c>
      <c r="HB267" s="124">
        <f t="shared" ca="1" si="1832"/>
        <v>0</v>
      </c>
      <c r="HC267" s="124">
        <f t="shared" ca="1" si="1832"/>
        <v>0</v>
      </c>
      <c r="HD267" s="124">
        <f t="shared" ca="1" si="1832"/>
        <v>0</v>
      </c>
      <c r="HE267" s="124">
        <f t="shared" ca="1" si="1832"/>
        <v>0</v>
      </c>
      <c r="HF267" s="124">
        <f t="shared" ca="1" si="1832"/>
        <v>0</v>
      </c>
      <c r="HG267" s="124">
        <f t="shared" ca="1" si="1832"/>
        <v>0</v>
      </c>
      <c r="HH267" s="124">
        <f t="shared" ca="1" si="1832"/>
        <v>0</v>
      </c>
      <c r="HI267" s="124">
        <f t="shared" ca="1" si="1832"/>
        <v>0</v>
      </c>
      <c r="HJ267" s="124">
        <f t="shared" ca="1" si="1832"/>
        <v>0</v>
      </c>
      <c r="HK267" s="124">
        <f t="shared" ca="1" si="1832"/>
        <v>0</v>
      </c>
      <c r="HL267" s="124">
        <f t="shared" ca="1" si="1832"/>
        <v>0</v>
      </c>
      <c r="HM267" s="124">
        <f t="shared" ca="1" si="1769"/>
        <v>0</v>
      </c>
      <c r="HN267" s="124">
        <f t="shared" ca="1" si="1769"/>
        <v>0</v>
      </c>
      <c r="HO267" s="554">
        <f t="shared" ca="1" si="1770"/>
        <v>0</v>
      </c>
      <c r="HP267" s="554">
        <f t="shared" ca="1" si="1770"/>
        <v>0</v>
      </c>
      <c r="HQ267" s="554">
        <f t="shared" ca="1" si="1770"/>
        <v>0</v>
      </c>
      <c r="HR267" s="125">
        <f t="shared" ca="1" si="1833"/>
        <v>0</v>
      </c>
      <c r="HS267" s="125">
        <f t="shared" ca="1" si="1833"/>
        <v>0</v>
      </c>
      <c r="HT267" s="125">
        <f t="shared" ca="1" si="1833"/>
        <v>0</v>
      </c>
      <c r="HU267" s="125">
        <f t="shared" ca="1" si="1833"/>
        <v>0</v>
      </c>
      <c r="HV267" s="125">
        <f t="shared" ca="1" si="1833"/>
        <v>0</v>
      </c>
      <c r="HW267" s="125">
        <f t="shared" ca="1" si="1833"/>
        <v>0</v>
      </c>
      <c r="HX267" s="125">
        <f t="shared" ca="1" si="1833"/>
        <v>0</v>
      </c>
      <c r="HY267" s="125">
        <f t="shared" ca="1" si="1833"/>
        <v>0</v>
      </c>
      <c r="HZ267" s="125">
        <f t="shared" ca="1" si="1833"/>
        <v>0</v>
      </c>
      <c r="IA267" s="125">
        <f t="shared" ca="1" si="1833"/>
        <v>0</v>
      </c>
      <c r="IB267" s="125">
        <f t="shared" ca="1" si="1833"/>
        <v>0</v>
      </c>
      <c r="IC267" s="125">
        <f t="shared" ca="1" si="1833"/>
        <v>0</v>
      </c>
      <c r="ID267" s="125">
        <f t="shared" ca="1" si="1833"/>
        <v>0</v>
      </c>
      <c r="IE267" s="5">
        <f t="shared" ca="1" si="1772"/>
        <v>67</v>
      </c>
      <c r="IF267" s="9"/>
      <c r="IG267" s="5">
        <f t="shared" ca="1" si="1773"/>
        <v>1</v>
      </c>
      <c r="IH267" s="5" t="b">
        <f t="shared" ca="1" si="1773"/>
        <v>0</v>
      </c>
      <c r="II267" s="19">
        <f t="shared" ca="1" si="1774"/>
        <v>0</v>
      </c>
      <c r="IJ267" s="5">
        <f t="shared" ca="1" si="1773"/>
        <v>55</v>
      </c>
      <c r="IK267" s="5" cm="1">
        <f t="array" ref="IK267">INDEX(i.pi_yatf,$X267+1,IK$7)</f>
        <v>1</v>
      </c>
      <c r="IL267" s="19">
        <f t="shared" ca="1" si="1815"/>
        <v>0</v>
      </c>
      <c r="IM267" s="19">
        <f t="shared" ca="1" si="1815"/>
        <v>0</v>
      </c>
      <c r="IN267" s="19">
        <f t="shared" ca="1" si="1815"/>
        <v>0</v>
      </c>
      <c r="IO267" s="19">
        <f t="shared" ca="1" si="1815"/>
        <v>0</v>
      </c>
      <c r="IP267" s="19">
        <f t="shared" ca="1" si="1815"/>
        <v>0</v>
      </c>
      <c r="IQ267" s="19">
        <f t="shared" ca="1" si="1815"/>
        <v>0</v>
      </c>
      <c r="IR267" s="19">
        <f t="shared" ca="1" si="1815"/>
        <v>0</v>
      </c>
      <c r="IS267" s="19">
        <f t="shared" ca="1" si="1815"/>
        <v>0</v>
      </c>
      <c r="IT267" s="19">
        <f t="shared" ca="1" si="1815"/>
        <v>0</v>
      </c>
      <c r="IU267" s="19">
        <f t="shared" ca="1" si="1815"/>
        <v>0</v>
      </c>
      <c r="IV267" s="19">
        <f t="shared" ca="1" si="1815"/>
        <v>0</v>
      </c>
      <c r="IW267" s="19">
        <f t="shared" ca="1" si="1815"/>
        <v>0</v>
      </c>
      <c r="IX267" s="19">
        <f t="shared" ca="1" si="1815"/>
        <v>0</v>
      </c>
      <c r="IY267" s="19">
        <f t="shared" ca="1" si="1815"/>
        <v>0</v>
      </c>
      <c r="IZ267" s="19">
        <f t="shared" ca="1" si="1815"/>
        <v>0</v>
      </c>
      <c r="JA267" s="19">
        <f t="shared" ref="JA267:JI267" ca="1" si="1844">OFFSET(JA$5,$B267,0)</f>
        <v>0</v>
      </c>
      <c r="JB267" s="19">
        <f t="shared" ca="1" si="1844"/>
        <v>0</v>
      </c>
      <c r="JC267" s="19">
        <f t="shared" ca="1" si="1844"/>
        <v>0</v>
      </c>
      <c r="JD267" s="19">
        <f t="shared" ca="1" si="1844"/>
        <v>0</v>
      </c>
      <c r="JE267" s="19">
        <f t="shared" ca="1" si="1844"/>
        <v>0</v>
      </c>
      <c r="JF267" s="19">
        <f t="shared" ca="1" si="1844"/>
        <v>0</v>
      </c>
      <c r="JG267" s="19">
        <f t="shared" ca="1" si="1844"/>
        <v>1</v>
      </c>
      <c r="JH267" s="19">
        <f t="shared" ca="1" si="1844"/>
        <v>0</v>
      </c>
      <c r="JI267" s="19">
        <f t="shared" ca="1" si="1844"/>
        <v>1</v>
      </c>
      <c r="JJ267" s="9"/>
      <c r="JK267" s="5" t="b">
        <f t="shared" ca="1" si="1776"/>
        <v>0</v>
      </c>
      <c r="JL267" s="477" t="b">
        <v>0</v>
      </c>
      <c r="JM267" s="477">
        <v>12</v>
      </c>
      <c r="JN267" s="5" t="b">
        <f t="shared" ca="1" si="1777"/>
        <v>0</v>
      </c>
      <c r="JO267" s="5" t="b">
        <f t="shared" ca="1" si="1777"/>
        <v>0</v>
      </c>
      <c r="JP267" s="5" t="b">
        <f t="shared" ca="1" si="1777"/>
        <v>1</v>
      </c>
      <c r="JQ267" s="144">
        <f t="shared" ca="1" si="1778"/>
        <v>1</v>
      </c>
      <c r="JR267" s="144">
        <f t="shared" ca="1" si="1778"/>
        <v>1</v>
      </c>
      <c r="JS267" s="5" t="b">
        <f t="shared" ca="1" si="1779"/>
        <v>0</v>
      </c>
      <c r="JT267" s="5" t="b">
        <f t="shared" ca="1" si="1779"/>
        <v>1</v>
      </c>
      <c r="JU267" s="5" t="b">
        <f t="shared" ca="1" si="1779"/>
        <v>1</v>
      </c>
      <c r="JV267" s="5" t="b">
        <f t="shared" ca="1" si="1779"/>
        <v>0</v>
      </c>
      <c r="JW267" s="5">
        <f t="shared" ca="1" si="1780"/>
        <v>1</v>
      </c>
      <c r="JX267" s="5">
        <f t="shared" ca="1" si="1780"/>
        <v>0</v>
      </c>
      <c r="JY267" s="5" t="b">
        <f t="shared" ca="1" si="1781"/>
        <v>0</v>
      </c>
      <c r="JZ267" s="5" t="str" cm="1">
        <f t="array" aca="1" ref="JZ267" ca="1">IF(OR(KA267:KH267&lt;&gt;"-"),TRUE,"-")</f>
        <v>-</v>
      </c>
      <c r="KA267" s="19" t="str">
        <f t="shared" ca="1" si="1782"/>
        <v>-</v>
      </c>
      <c r="KB267" s="19" t="str">
        <f t="shared" ca="1" si="1782"/>
        <v>-</v>
      </c>
      <c r="KC267" s="19" t="str">
        <f t="shared" ca="1" si="1782"/>
        <v>-</v>
      </c>
      <c r="KD267" s="19" t="str">
        <f t="shared" ca="1" si="1782"/>
        <v>-</v>
      </c>
      <c r="KE267" s="19" t="str">
        <f t="shared" ca="1" si="1782"/>
        <v>-</v>
      </c>
      <c r="KF267" s="19" t="str">
        <f t="shared" ca="1" si="1782"/>
        <v>-</v>
      </c>
      <c r="KG267" s="19" t="str">
        <f t="shared" ca="1" si="1782"/>
        <v>-</v>
      </c>
      <c r="KH267" s="19" t="str">
        <f t="shared" ca="1" si="1782"/>
        <v>-</v>
      </c>
      <c r="KI267" s="5" t="b">
        <f t="array" aca="1" ref="KI267" ca="1">IF(OR(KJ267:KP267&lt;&gt;"-"),TRUE,"-")</f>
        <v>1</v>
      </c>
      <c r="KJ267" s="19">
        <f t="shared" ca="1" si="1839"/>
        <v>0</v>
      </c>
      <c r="KK267" s="19" t="str">
        <f t="shared" ca="1" si="1839"/>
        <v>-</v>
      </c>
      <c r="KL267" s="19">
        <f t="shared" ca="1" si="1839"/>
        <v>999999</v>
      </c>
      <c r="KM267" s="19">
        <f t="shared" ca="1" si="1839"/>
        <v>999999</v>
      </c>
      <c r="KN267" s="19">
        <f t="shared" ca="1" si="1839"/>
        <v>999999</v>
      </c>
      <c r="KO267" s="19">
        <f t="shared" ca="1" si="1839"/>
        <v>999999</v>
      </c>
      <c r="KP267" s="19">
        <f t="shared" ca="1" si="1839"/>
        <v>999999</v>
      </c>
      <c r="KQ267" s="19" t="str">
        <f t="shared" ca="1" si="1839"/>
        <v>-</v>
      </c>
      <c r="KR267" s="19" t="str">
        <f t="shared" ca="1" si="1839"/>
        <v>-</v>
      </c>
      <c r="KS267" s="19" t="str">
        <f t="shared" ca="1" si="1839"/>
        <v>-</v>
      </c>
      <c r="KT267" s="19" t="b">
        <f t="shared" ca="1" si="1784"/>
        <v>1</v>
      </c>
      <c r="KU267" s="19">
        <f t="shared" ca="1" si="1784"/>
        <v>0</v>
      </c>
      <c r="KV267" s="5" t="str">
        <f t="shared" ca="1" si="1785"/>
        <v>-</v>
      </c>
      <c r="KW267" s="5" t="str">
        <f t="shared" ca="1" si="1785"/>
        <v>-</v>
      </c>
      <c r="KX267" s="5" t="str">
        <f t="shared" ca="1" si="1785"/>
        <v>-</v>
      </c>
      <c r="KY267" s="5" t="str">
        <f t="shared" ca="1" si="1785"/>
        <v>-</v>
      </c>
      <c r="KZ267" s="19" t="str">
        <f t="shared" ca="1" si="1786"/>
        <v>-</v>
      </c>
      <c r="LA267" s="19" t="str">
        <f t="shared" ca="1" si="1786"/>
        <v>-</v>
      </c>
      <c r="LB267" s="19" t="str">
        <f t="shared" ca="1" si="1786"/>
        <v>-</v>
      </c>
      <c r="LC267" s="19" t="str">
        <f t="shared" ca="1" si="1786"/>
        <v>-</v>
      </c>
      <c r="LD267" s="19" t="str">
        <f t="shared" ca="1" si="1786"/>
        <v>-</v>
      </c>
      <c r="LE267" s="19" t="str">
        <f t="shared" ca="1" si="1786"/>
        <v>-</v>
      </c>
      <c r="LF267" s="19" t="str">
        <f t="shared" ca="1" si="1786"/>
        <v>-</v>
      </c>
      <c r="LG267" s="5" t="str">
        <f t="shared" ca="1" si="1787"/>
        <v>-</v>
      </c>
      <c r="LH267" s="5">
        <f t="shared" ca="1" si="1787"/>
        <v>500</v>
      </c>
      <c r="LI267" s="5">
        <f t="shared" ca="1" si="1787"/>
        <v>500</v>
      </c>
      <c r="LJ267" s="5" t="str">
        <f t="shared" ca="1" si="1787"/>
        <v>-</v>
      </c>
      <c r="LK267" s="5" t="str" cm="1">
        <f t="array" aca="1" ref="LK267" ca="1">INDEX(i.meatgrid,$Q267,LK$7)</f>
        <v>-</v>
      </c>
      <c r="LL267" s="5" t="str">
        <f t="shared" ca="1" si="1787"/>
        <v>-</v>
      </c>
      <c r="LM267" s="5">
        <f t="shared" ca="1" si="1788"/>
        <v>1</v>
      </c>
      <c r="LN267" s="9"/>
      <c r="LO267" s="19">
        <f t="shared" ca="1" si="1786"/>
        <v>70</v>
      </c>
      <c r="LP267" s="19">
        <f t="shared" ca="1" si="1789"/>
        <v>50</v>
      </c>
      <c r="LQ267" s="19">
        <f t="shared" ca="1" si="1789"/>
        <v>80</v>
      </c>
      <c r="LR267" s="19">
        <f t="shared" ca="1" si="1789"/>
        <v>50</v>
      </c>
      <c r="LS267" s="5" t="b" cm="1">
        <f t="array" aca="1" ref="LS267" ca="1">INDEX(i.meatgrid,$Q267,LS$7)</f>
        <v>1</v>
      </c>
      <c r="LT267" s="5" t="b" cm="1">
        <f t="array" aca="1" ref="LT267" ca="1">INDEX(i.meatgrid,$Q267,LT$7)</f>
        <v>0</v>
      </c>
      <c r="LU267" s="5" t="str" cm="1">
        <f t="array" aca="1" ref="LU267" ca="1">INDEX(i.meatgrid,$Q267,LU$7)</f>
        <v>-</v>
      </c>
      <c r="LV267" s="5" t="str" cm="1">
        <f t="array" aca="1" ref="LV267" ca="1">INDEX(i.meatgrid,$Q267,LV$7)</f>
        <v>-</v>
      </c>
      <c r="LW267" s="5">
        <f t="shared" si="1790"/>
        <v>1</v>
      </c>
      <c r="LX267" s="5">
        <f t="shared" si="1791"/>
        <v>1</v>
      </c>
      <c r="LY267" s="5" cm="1">
        <f t="array" aca="1" ref="LY267" ca="1">INDEX(i.meatgrid,$Q267,LY$7)</f>
        <v>0</v>
      </c>
      <c r="LZ267" s="5" cm="1">
        <f t="array" aca="1" ref="LZ267" ca="1">INDEX(i.meatgrid,$Q267,LZ$7)</f>
        <v>0</v>
      </c>
      <c r="MA267" s="5" cm="1">
        <f t="array" aca="1" ref="MA267" ca="1">INDEX(i.meatgrid,$Q267,MA$7)</f>
        <v>0</v>
      </c>
      <c r="MB267" s="5" cm="1">
        <f t="array" aca="1" ref="MB267" ca="1">INDEX(i.meatgrid,$Q267,MB$7)</f>
        <v>0</v>
      </c>
      <c r="MC267" s="5" cm="1">
        <f t="array" aca="1" ref="MC267" ca="1">INDEX(i.meatgrid,$Q267,MC$7)</f>
        <v>0</v>
      </c>
      <c r="MD267" s="5" cm="1">
        <f t="array" aca="1" ref="MD267" ca="1">INDEX(i.meatgrid,$Q267,MD$7)</f>
        <v>1</v>
      </c>
      <c r="ME267" s="5" cm="1">
        <f t="array" aca="1" ref="ME267" ca="1">INDEX(i.meatgrid,$Q267,ME$7)</f>
        <v>1</v>
      </c>
      <c r="MF267" s="5" cm="1">
        <f t="array" aca="1" ref="MF267" ca="1">INDEX(i.meatgrid,$Q267,MF$7)</f>
        <v>1</v>
      </c>
      <c r="MG267" s="5">
        <f t="shared" si="1792"/>
        <v>1</v>
      </c>
      <c r="MH267" s="9"/>
      <c r="MI267" s="19" t="b">
        <f t="shared" ca="1" si="1834"/>
        <v>0</v>
      </c>
      <c r="MJ267" s="19" t="b">
        <f t="shared" ca="1" si="1834"/>
        <v>0</v>
      </c>
      <c r="MK267" s="19">
        <f t="shared" ca="1" si="1834"/>
        <v>1</v>
      </c>
      <c r="ML267" s="19">
        <f t="shared" ca="1" si="1834"/>
        <v>0.75</v>
      </c>
      <c r="MM267" s="19">
        <f t="shared" ca="1" si="1834"/>
        <v>0.75</v>
      </c>
      <c r="MN267" s="19">
        <f t="shared" ca="1" si="1834"/>
        <v>0.8</v>
      </c>
      <c r="MO267" s="19">
        <f t="shared" ca="1" si="1834"/>
        <v>0.82499999999999996</v>
      </c>
      <c r="MP267" s="19">
        <f t="shared" ca="1" si="1834"/>
        <v>0.875</v>
      </c>
      <c r="MQ267" s="19">
        <f t="shared" ca="1" si="1834"/>
        <v>0.9</v>
      </c>
      <c r="MR267" s="19">
        <f t="shared" ca="1" si="1834"/>
        <v>1</v>
      </c>
      <c r="MS267" s="19">
        <f t="shared" ca="1" si="1834"/>
        <v>0.875</v>
      </c>
      <c r="MT267" s="19" t="b">
        <f t="shared" ca="1" si="1834"/>
        <v>1</v>
      </c>
      <c r="MU267" s="19">
        <f t="shared" ca="1" si="1834"/>
        <v>74.989999999999995</v>
      </c>
      <c r="MV267" s="19" t="str">
        <f t="shared" ca="1" si="1834"/>
        <v>-</v>
      </c>
      <c r="MW267" s="19" t="str">
        <f t="shared" ca="1" si="1834"/>
        <v>-</v>
      </c>
      <c r="MX267" s="19" t="str">
        <f t="shared" ca="1" si="1834"/>
        <v>-</v>
      </c>
      <c r="MY267" s="19" t="str">
        <f t="shared" ca="1" si="1809"/>
        <v>-</v>
      </c>
      <c r="MZ267" s="19" t="str">
        <f t="shared" ca="1" si="1809"/>
        <v>-</v>
      </c>
      <c r="NA267" s="19" t="str">
        <f t="shared" ca="1" si="1809"/>
        <v>-</v>
      </c>
      <c r="NB267" s="19" t="str">
        <f t="shared" ca="1" si="1809"/>
        <v>-</v>
      </c>
      <c r="NC267" s="19">
        <f t="shared" ca="1" si="1809"/>
        <v>36.99</v>
      </c>
      <c r="ND267" s="19">
        <f t="shared" ca="1" si="1809"/>
        <v>36.99</v>
      </c>
      <c r="NE267" s="19" t="str">
        <f t="shared" ca="1" si="1809"/>
        <v>-</v>
      </c>
      <c r="NF267" s="19" t="str">
        <f t="shared" ca="1" si="1809"/>
        <v>-</v>
      </c>
      <c r="NG267" s="19" t="str">
        <f t="shared" ca="1" si="1809"/>
        <v>-</v>
      </c>
      <c r="NH267" s="19" t="str">
        <f t="shared" ca="1" si="1809"/>
        <v>-</v>
      </c>
      <c r="NI267" s="19" t="str">
        <f t="shared" ca="1" si="1809"/>
        <v>-</v>
      </c>
      <c r="NJ267" s="19">
        <f t="shared" ca="1" si="1809"/>
        <v>49.99</v>
      </c>
      <c r="NK267" s="19">
        <f t="shared" ca="1" si="1809"/>
        <v>49.99</v>
      </c>
      <c r="NL267" s="19">
        <f t="shared" ca="1" si="1809"/>
        <v>49.99</v>
      </c>
      <c r="NM267" s="19">
        <f t="shared" ca="1" si="1809"/>
        <v>49.99</v>
      </c>
      <c r="NN267" s="19">
        <f t="shared" ca="1" si="1809"/>
        <v>49.99</v>
      </c>
      <c r="NO267" s="19">
        <f t="shared" ca="1" si="1806"/>
        <v>49.99</v>
      </c>
      <c r="NP267" s="19">
        <f t="shared" ca="1" si="1806"/>
        <v>49.99</v>
      </c>
      <c r="NQ267" s="19">
        <f t="shared" ca="1" si="1806"/>
        <v>49.99</v>
      </c>
      <c r="NR267" s="19">
        <f t="shared" ca="1" si="1807"/>
        <v>412.99</v>
      </c>
      <c r="NS267" s="19">
        <f t="shared" ca="1" si="1807"/>
        <v>412.99</v>
      </c>
      <c r="NT267" s="19" t="str">
        <f t="shared" ca="1" si="1807"/>
        <v>-</v>
      </c>
      <c r="NU267" s="19" t="str">
        <f t="shared" ca="1" si="1807"/>
        <v>-</v>
      </c>
      <c r="NV267" s="19" t="str">
        <f t="shared" ca="1" si="1807"/>
        <v>-</v>
      </c>
      <c r="NW267" s="19" t="str">
        <f t="shared" ca="1" si="1807"/>
        <v>-</v>
      </c>
      <c r="NX267" s="19" t="str">
        <f t="shared" ca="1" si="1807"/>
        <v>-</v>
      </c>
      <c r="NY267" s="19">
        <f t="shared" ca="1" si="1807"/>
        <v>6.8900000000000006</v>
      </c>
      <c r="NZ267" s="19">
        <f t="shared" ca="1" si="1807"/>
        <v>6.8900000000000006</v>
      </c>
      <c r="OA267" s="19">
        <f t="shared" ca="1" si="1807"/>
        <v>6.8900000000000006</v>
      </c>
      <c r="OB267" s="19">
        <f t="shared" ca="1" si="1807"/>
        <v>6.8900000000000006</v>
      </c>
      <c r="OC267" s="19">
        <f t="shared" ca="1" si="1807"/>
        <v>6.8900000000000006</v>
      </c>
      <c r="OD267" s="19">
        <f t="shared" ca="1" si="1807"/>
        <v>6.8900000000000006</v>
      </c>
      <c r="OE267" s="19">
        <f t="shared" ca="1" si="1807"/>
        <v>6.8900000000000006</v>
      </c>
      <c r="OF267" s="19">
        <f t="shared" ca="1" si="1807"/>
        <v>6.8900000000000006</v>
      </c>
      <c r="OG267" s="19">
        <f t="shared" ref="OG267" ca="1" si="1845">OFFSET(OG$5,$B267,0)</f>
        <v>346.99</v>
      </c>
      <c r="OH267" s="19">
        <f t="shared" ca="1" si="1808"/>
        <v>346.99</v>
      </c>
      <c r="OI267" s="19" t="str">
        <f t="shared" ca="1" si="1808"/>
        <v>-</v>
      </c>
      <c r="OJ267" s="19" t="str">
        <f t="shared" ca="1" si="1808"/>
        <v>-</v>
      </c>
      <c r="OK267" s="19" t="str">
        <f t="shared" ca="1" si="1808"/>
        <v>-</v>
      </c>
      <c r="OL267" s="19" t="str">
        <f t="shared" ca="1" si="1808"/>
        <v>-</v>
      </c>
      <c r="OM267" s="19" t="str">
        <f t="shared" ca="1" si="1808"/>
        <v>-</v>
      </c>
      <c r="ON267" s="19">
        <f t="shared" ca="1" si="1808"/>
        <v>0</v>
      </c>
      <c r="OO267" s="24">
        <v>0</v>
      </c>
    </row>
    <row r="268" spans="1:405" outlineLevel="1">
      <c r="A268" s="21">
        <f t="shared" si="158"/>
        <v>263</v>
      </c>
      <c r="B268" s="21">
        <f t="shared" si="1840"/>
        <v>19</v>
      </c>
      <c r="C268">
        <v>112</v>
      </c>
      <c r="D268" s="144" t="str">
        <f t="shared" ca="1" si="1739"/>
        <v>GSM</v>
      </c>
      <c r="E268" t="b">
        <v>0</v>
      </c>
      <c r="F268" t="b">
        <v>0</v>
      </c>
      <c r="G268" t="b">
        <f t="shared" si="1802"/>
        <v>0</v>
      </c>
      <c r="H268" s="237">
        <f t="shared" ca="1" si="1841"/>
        <v>2</v>
      </c>
      <c r="I268" s="237">
        <f t="shared" ca="1" si="1841"/>
        <v>1</v>
      </c>
      <c r="J268" s="237" t="str">
        <f t="shared" ca="1" si="1841"/>
        <v/>
      </c>
      <c r="K268" s="237">
        <f t="shared" ca="1" si="1841"/>
        <v>2</v>
      </c>
      <c r="L268" s="237">
        <f t="shared" ca="1" si="1841"/>
        <v>2</v>
      </c>
      <c r="M268" s="237">
        <f t="shared" ca="1" si="1841"/>
        <v>2</v>
      </c>
      <c r="N268" s="237">
        <f t="shared" ca="1" si="1841"/>
        <v>3</v>
      </c>
      <c r="O268" s="237">
        <f t="shared" ca="1" si="1841"/>
        <v>1</v>
      </c>
      <c r="P268" s="237">
        <f t="shared" ca="1" si="1841"/>
        <v>1</v>
      </c>
      <c r="Q268" s="237">
        <f t="shared" ca="1" si="1841"/>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740"/>
        <v>2</v>
      </c>
      <c r="AH268" s="5">
        <f t="shared" ca="1" si="1740"/>
        <v>0</v>
      </c>
      <c r="AI268" s="5">
        <f t="shared" ca="1" si="1741"/>
        <v>1</v>
      </c>
      <c r="AJ268" s="218"/>
      <c r="AK268" s="218"/>
      <c r="AL268" s="366" t="str">
        <f ca="1">TEXT(LEFT(OFFSET(AL268,-1,0),5)+1,"00000")&amp;MID(OFFSET(AL268,-1,0),6,FIND(" ",OFFSET(AL268,-1,0),7)-5)
&amp; $D268           &amp; " Day"&amp;INDEX(i.DOY,$N268,1)              &amp; IF($IG268=0," FWM","")&amp;IF($IG268=1," MWM","")&amp;IF($IG268=5," Mat","")&amp;IF($IH268=TRUE,"&amp;BBT","    ")
&amp;INDEX(DataMaster!$B$98:$B$104,$Q268,0)    &amp;IF(JL268," SR"&amp;JM268,"")&amp; " WP"&amp;TEXT($LW268*100,"000p")           &amp; " MP"&amp;TEXT($LX268*100,"000p")           &amp; " GP"&amp;TEXT($MG268*100,"000p")
&amp; " (F"&amp;3+COUNTIF($CV268:$CY268,TRUE)&amp;3&amp;"N"&amp;$DM268&amp;$DN268&amp;")"</f>
        <v>00023 DSP_grid_lw GSM Day204 MWM    Mutton SR12 WP100p MP075p GP100p (F33N11)</v>
      </c>
      <c r="AM268" s="9" t="str">
        <f ca="1">IF(COUNTIF(AL$5:AL268,AL268)=1,"-","Dup")</f>
        <v>-</v>
      </c>
      <c r="AN268" s="9"/>
      <c r="AO268" s="12" t="b">
        <v>1</v>
      </c>
      <c r="AP268" s="12" t="b">
        <v>1</v>
      </c>
      <c r="AQ268" s="12" t="b">
        <v>1</v>
      </c>
      <c r="AR268" s="12" t="b">
        <v>1</v>
      </c>
      <c r="AS268" s="12" t="b">
        <v>1</v>
      </c>
      <c r="AT268" s="12" t="b">
        <v>1</v>
      </c>
      <c r="AU268" s="12" t="b">
        <v>1</v>
      </c>
      <c r="AV268" s="12" t="b">
        <v>1</v>
      </c>
      <c r="AW268" s="9"/>
      <c r="AX268" s="5" t="b">
        <f t="shared" ca="1" si="1742"/>
        <v>0</v>
      </c>
      <c r="AY268" s="5" t="str">
        <f t="shared" ca="1" si="1742"/>
        <v>-</v>
      </c>
      <c r="AZ268" s="5" t="b">
        <f t="shared" ca="1" si="1742"/>
        <v>0</v>
      </c>
      <c r="BA268" s="5" t="b">
        <f t="shared" ca="1" si="1742"/>
        <v>1</v>
      </c>
      <c r="BB268" s="5" t="b">
        <f t="shared" ca="1" si="1742"/>
        <v>1</v>
      </c>
      <c r="BC268" s="144">
        <f t="shared" ca="1" si="1742"/>
        <v>0</v>
      </c>
      <c r="BD268" s="19" t="b">
        <f t="shared" ca="1" si="1743"/>
        <v>1</v>
      </c>
      <c r="BE268" s="9"/>
      <c r="BF268" s="5" t="str">
        <f t="shared" ca="1" si="1744"/>
        <v>-</v>
      </c>
      <c r="BG268" s="19" t="str">
        <f t="shared" ca="1" si="1745"/>
        <v>-</v>
      </c>
      <c r="BH268" s="19" t="str">
        <f t="shared" ca="1" si="1745"/>
        <v>-</v>
      </c>
      <c r="BI268" s="19" t="str">
        <f t="shared" ca="1" si="1745"/>
        <v>-</v>
      </c>
      <c r="BJ268" s="5" t="str">
        <f t="shared" ca="1" si="1746"/>
        <v>-</v>
      </c>
      <c r="BK268" s="19" t="str">
        <f t="shared" ca="1" si="1747"/>
        <v>-</v>
      </c>
      <c r="BL268" s="5" t="str">
        <f t="shared" ca="1" si="1748"/>
        <v>-</v>
      </c>
      <c r="BM268" s="19" t="str">
        <f t="shared" ca="1" si="1749"/>
        <v>-</v>
      </c>
      <c r="BN268" s="19" t="str">
        <f t="shared" ca="1" si="1749"/>
        <v>-</v>
      </c>
      <c r="BO268" s="19" t="str">
        <f t="shared" ca="1" si="1749"/>
        <v>-</v>
      </c>
      <c r="BP268" s="5" t="str">
        <f t="shared" ca="1" si="1750"/>
        <v>-</v>
      </c>
      <c r="BQ268" s="9"/>
      <c r="BR268" s="5" t="b">
        <f t="shared" ca="1" si="1751"/>
        <v>0</v>
      </c>
      <c r="BS268" s="5" t="str">
        <f t="shared" ca="1" si="1752"/>
        <v>-</v>
      </c>
      <c r="BT268" s="5" t="str">
        <f t="shared" ca="1" si="1753"/>
        <v>-</v>
      </c>
      <c r="BU268" s="5" t="str">
        <f t="shared" ca="1" si="1753"/>
        <v>-</v>
      </c>
      <c r="BV268" s="5" t="str">
        <f t="shared" ca="1" si="1753"/>
        <v>-</v>
      </c>
      <c r="BW268" s="5" t="str">
        <f t="shared" ca="1" si="1753"/>
        <v>-</v>
      </c>
      <c r="BX268" s="5" t="str">
        <f t="shared" ca="1" si="1753"/>
        <v>-</v>
      </c>
      <c r="BY268" s="5" t="str">
        <f t="shared" ca="1" si="1753"/>
        <v>-</v>
      </c>
      <c r="BZ268" s="5" t="str">
        <f t="shared" ca="1" si="1753"/>
        <v>-</v>
      </c>
      <c r="CA268" s="5" t="str">
        <f t="shared" ca="1" si="1753"/>
        <v>-</v>
      </c>
      <c r="CB268" s="9"/>
      <c r="CC268" s="237" t="b">
        <f t="shared" ca="1" si="1842"/>
        <v>1</v>
      </c>
      <c r="CD268" s="237" t="b">
        <f t="shared" ca="1" si="1842"/>
        <v>1</v>
      </c>
      <c r="CE268" s="237" t="b">
        <f t="shared" ca="1" si="1842"/>
        <v>1</v>
      </c>
      <c r="CF268" s="12">
        <f t="shared" ca="1" si="1800"/>
        <v>2236105</v>
      </c>
      <c r="CG268" s="144" t="b">
        <f t="shared" ca="1" si="1843"/>
        <v>0</v>
      </c>
      <c r="CH268" s="12" t="s">
        <v>34</v>
      </c>
      <c r="CI268" s="19" t="str">
        <f t="shared" ca="1" si="1755"/>
        <v>-</v>
      </c>
      <c r="CJ268" s="19" t="str">
        <f t="shared" ca="1" si="1755"/>
        <v>-</v>
      </c>
      <c r="CK268" s="19" t="str">
        <f t="shared" ca="1" si="1755"/>
        <v>-</v>
      </c>
      <c r="CL268" s="19">
        <f t="shared" ca="1" si="1755"/>
        <v>1</v>
      </c>
      <c r="CM268" s="19">
        <f t="shared" ca="1" si="1755"/>
        <v>1</v>
      </c>
      <c r="CN268" s="9"/>
      <c r="CO268" s="444">
        <f t="shared" ca="1" si="1756"/>
        <v>652</v>
      </c>
      <c r="CP268" s="444">
        <f t="shared" ca="1" si="1756"/>
        <v>686</v>
      </c>
      <c r="CQ268" s="444">
        <f t="shared" ca="1" si="1756"/>
        <v>721</v>
      </c>
      <c r="CR268" s="152">
        <f t="shared" ca="1" si="1757"/>
        <v>378</v>
      </c>
      <c r="CS268" s="152">
        <f t="shared" ca="1" si="1757"/>
        <v>413</v>
      </c>
      <c r="CT268" s="152">
        <f t="shared" ca="1" si="1757"/>
        <v>448</v>
      </c>
      <c r="CU268" s="19" t="str">
        <f t="shared" ca="1" si="1827"/>
        <v>-</v>
      </c>
      <c r="CV268" s="19" t="str">
        <f t="shared" ca="1" si="1827"/>
        <v>-</v>
      </c>
      <c r="CW268" s="19" t="str">
        <f t="shared" ca="1" si="1827"/>
        <v>-</v>
      </c>
      <c r="CX268" s="19" t="str">
        <f t="shared" ca="1" si="1827"/>
        <v>-</v>
      </c>
      <c r="CY268" s="19" t="str">
        <f t="shared" ca="1" si="1827"/>
        <v>-</v>
      </c>
      <c r="CZ268" s="19" t="b">
        <f t="shared" ca="1" si="1827"/>
        <v>1</v>
      </c>
      <c r="DA268" s="19">
        <f t="shared" ca="1" si="1827"/>
        <v>0</v>
      </c>
      <c r="DB268" s="19">
        <f t="shared" ca="1" si="1827"/>
        <v>0</v>
      </c>
      <c r="DC268" s="19">
        <f t="shared" ca="1" si="1827"/>
        <v>0</v>
      </c>
      <c r="DD268" s="19">
        <f t="shared" ca="1" si="1827"/>
        <v>0</v>
      </c>
      <c r="DE268" s="19">
        <f t="shared" ca="1" si="1827"/>
        <v>0</v>
      </c>
      <c r="DF268" s="19">
        <f t="shared" ca="1" si="1827"/>
        <v>0</v>
      </c>
      <c r="DG268" s="19">
        <f t="shared" ca="1" si="1827"/>
        <v>0</v>
      </c>
      <c r="DH268" s="19">
        <f t="shared" ca="1" si="1827"/>
        <v>0</v>
      </c>
      <c r="DI268" s="19">
        <f t="shared" ca="1" si="1827"/>
        <v>0</v>
      </c>
      <c r="DJ268" s="19">
        <f t="shared" ca="1" si="1827"/>
        <v>0</v>
      </c>
      <c r="DK268" s="19">
        <f t="shared" ca="1" si="1821"/>
        <v>0</v>
      </c>
      <c r="DL268" s="19">
        <f t="shared" ca="1" si="1821"/>
        <v>0</v>
      </c>
      <c r="DM268" s="19">
        <f t="shared" ca="1" si="1821"/>
        <v>1</v>
      </c>
      <c r="DN268" s="19">
        <f t="shared" ca="1" si="1821"/>
        <v>1</v>
      </c>
      <c r="DO268" s="19">
        <f t="shared" ca="1" si="1821"/>
        <v>0</v>
      </c>
      <c r="DP268" s="19" t="str">
        <f t="shared" ca="1" si="1821"/>
        <v>-</v>
      </c>
      <c r="DQ268" s="19" t="str">
        <f t="shared" ca="1" si="1821"/>
        <v>-</v>
      </c>
      <c r="DR268" s="19" t="str">
        <f t="shared" ca="1" si="1821"/>
        <v>-</v>
      </c>
      <c r="DS268" s="19" t="str">
        <f t="shared" ca="1" si="1821"/>
        <v>-</v>
      </c>
      <c r="DT268" s="19" t="str">
        <f t="shared" ca="1" si="1821"/>
        <v>-</v>
      </c>
      <c r="DU268" s="19">
        <f t="shared" ca="1" si="1821"/>
        <v>0</v>
      </c>
      <c r="DV268" s="19" t="str">
        <f t="shared" ca="1" si="1821"/>
        <v>-</v>
      </c>
      <c r="DW268" s="19" t="str">
        <f t="shared" ca="1" si="1821"/>
        <v>-</v>
      </c>
      <c r="DX268" s="19" t="str">
        <f t="shared" ca="1" si="1821"/>
        <v>-</v>
      </c>
      <c r="DY268" s="19" t="str">
        <f t="shared" ca="1" si="1821"/>
        <v>-</v>
      </c>
      <c r="DZ268" s="19" t="str">
        <f t="shared" ca="1" si="1821"/>
        <v>-</v>
      </c>
      <c r="EA268" s="19" t="str">
        <f t="shared" ca="1" si="1821"/>
        <v>-</v>
      </c>
      <c r="EB268" s="19" t="str">
        <f t="shared" ca="1" si="1821"/>
        <v>-</v>
      </c>
      <c r="EC268" s="19" t="str">
        <f t="shared" ca="1" si="1821"/>
        <v>-</v>
      </c>
      <c r="ED268" s="19">
        <f t="shared" ca="1" si="1821"/>
        <v>0</v>
      </c>
      <c r="EE268" s="444">
        <f t="shared" ca="1" si="1760"/>
        <v>0</v>
      </c>
      <c r="EF268" s="444">
        <f t="shared" ca="1" si="1760"/>
        <v>0</v>
      </c>
      <c r="EG268" s="124">
        <f t="shared" ca="1" si="1828"/>
        <v>0</v>
      </c>
      <c r="EH268" s="124">
        <f t="shared" ca="1" si="1828"/>
        <v>0</v>
      </c>
      <c r="EI268" s="124">
        <f t="shared" ca="1" si="1828"/>
        <v>0</v>
      </c>
      <c r="EJ268" s="124">
        <f t="shared" ca="1" si="1828"/>
        <v>0</v>
      </c>
      <c r="EK268" s="124">
        <f t="shared" ca="1" si="1828"/>
        <v>0</v>
      </c>
      <c r="EL268" s="124">
        <f t="shared" ca="1" si="1828"/>
        <v>0</v>
      </c>
      <c r="EM268" s="124">
        <f t="shared" ca="1" si="1828"/>
        <v>0</v>
      </c>
      <c r="EN268" s="124">
        <f t="shared" ca="1" si="1828"/>
        <v>0</v>
      </c>
      <c r="EO268" s="124">
        <f t="shared" ca="1" si="1828"/>
        <v>0</v>
      </c>
      <c r="EP268" s="124">
        <f t="shared" ca="1" si="1828"/>
        <v>0</v>
      </c>
      <c r="EQ268" s="124">
        <f t="shared" ca="1" si="1828"/>
        <v>0</v>
      </c>
      <c r="ER268" s="124">
        <f t="shared" ca="1" si="1828"/>
        <v>0</v>
      </c>
      <c r="ES268" s="124">
        <f t="shared" ca="1" si="1828"/>
        <v>0</v>
      </c>
      <c r="ET268" s="124">
        <f t="shared" ca="1" si="1828"/>
        <v>0</v>
      </c>
      <c r="EU268" s="124">
        <f t="shared" ca="1" si="1828"/>
        <v>0</v>
      </c>
      <c r="EV268" s="124">
        <f t="shared" ca="1" si="1828"/>
        <v>0</v>
      </c>
      <c r="EW268" s="124">
        <f t="shared" ca="1" si="1762"/>
        <v>0</v>
      </c>
      <c r="EX268" s="124">
        <f t="shared" ca="1" si="1762"/>
        <v>0</v>
      </c>
      <c r="EY268" s="554">
        <f t="shared" ca="1" si="1829"/>
        <v>0</v>
      </c>
      <c r="EZ268" s="554">
        <f t="shared" ca="1" si="1829"/>
        <v>0</v>
      </c>
      <c r="FA268" s="554">
        <f t="shared" ca="1" si="1829"/>
        <v>0</v>
      </c>
      <c r="FB268" s="125">
        <f t="shared" ca="1" si="1829"/>
        <v>0</v>
      </c>
      <c r="FC268" s="125">
        <f t="shared" ca="1" si="1829"/>
        <v>0</v>
      </c>
      <c r="FD268" s="125">
        <f t="shared" ca="1" si="1829"/>
        <v>0</v>
      </c>
      <c r="FE268" s="125">
        <f t="shared" ca="1" si="1829"/>
        <v>0</v>
      </c>
      <c r="FF268" s="125">
        <f t="shared" ca="1" si="1829"/>
        <v>0</v>
      </c>
      <c r="FG268" s="125">
        <f t="shared" ca="1" si="1829"/>
        <v>0</v>
      </c>
      <c r="FH268" s="125">
        <f t="shared" ca="1" si="1829"/>
        <v>0</v>
      </c>
      <c r="FI268" s="125">
        <f t="shared" ca="1" si="1829"/>
        <v>0</v>
      </c>
      <c r="FJ268" s="125">
        <f t="shared" ca="1" si="1829"/>
        <v>0</v>
      </c>
      <c r="FK268" s="125">
        <f t="shared" ca="1" si="1829"/>
        <v>0</v>
      </c>
      <c r="FL268" s="125">
        <f t="shared" ca="1" si="1829"/>
        <v>0</v>
      </c>
      <c r="FM268" s="125">
        <f t="shared" ca="1" si="1829"/>
        <v>0</v>
      </c>
      <c r="FN268" s="125">
        <f t="shared" ca="1" si="1829"/>
        <v>0</v>
      </c>
      <c r="FO268" s="124">
        <f t="shared" ca="1" si="1830"/>
        <v>0</v>
      </c>
      <c r="FP268" s="124">
        <f t="shared" ca="1" si="1830"/>
        <v>0</v>
      </c>
      <c r="FQ268" s="124">
        <f t="shared" ca="1" si="1830"/>
        <v>0</v>
      </c>
      <c r="FR268" s="124">
        <f t="shared" ca="1" si="1830"/>
        <v>0</v>
      </c>
      <c r="FS268" s="124">
        <f t="shared" ca="1" si="1830"/>
        <v>0</v>
      </c>
      <c r="FT268" s="124">
        <f t="shared" ca="1" si="1830"/>
        <v>0</v>
      </c>
      <c r="FU268" s="124">
        <f t="shared" ca="1" si="1830"/>
        <v>0</v>
      </c>
      <c r="FV268" s="124">
        <f t="shared" ca="1" si="1830"/>
        <v>0</v>
      </c>
      <c r="FW268" s="124">
        <f t="shared" ca="1" si="1830"/>
        <v>0</v>
      </c>
      <c r="FX268" s="124">
        <f t="shared" ca="1" si="1830"/>
        <v>0</v>
      </c>
      <c r="FY268" s="124">
        <f t="shared" ca="1" si="1830"/>
        <v>0</v>
      </c>
      <c r="FZ268" s="124">
        <f t="shared" ca="1" si="1830"/>
        <v>0</v>
      </c>
      <c r="GA268" s="124">
        <f t="shared" ca="1" si="1830"/>
        <v>0</v>
      </c>
      <c r="GB268" s="124">
        <f t="shared" ca="1" si="1830"/>
        <v>0</v>
      </c>
      <c r="GC268" s="124">
        <f t="shared" ca="1" si="1830"/>
        <v>0</v>
      </c>
      <c r="GD268" s="124">
        <f t="shared" ca="1" si="1830"/>
        <v>0</v>
      </c>
      <c r="GE268" s="124">
        <f t="shared" ca="1" si="1765"/>
        <v>0</v>
      </c>
      <c r="GF268" s="124">
        <f t="shared" ca="1" si="1765"/>
        <v>0</v>
      </c>
      <c r="GG268" s="554">
        <f t="shared" ca="1" si="1766"/>
        <v>0</v>
      </c>
      <c r="GH268" s="554">
        <f t="shared" ca="1" si="1766"/>
        <v>0</v>
      </c>
      <c r="GI268" s="554">
        <f t="shared" ca="1" si="1766"/>
        <v>0</v>
      </c>
      <c r="GJ268" s="125">
        <f t="shared" ca="1" si="1831"/>
        <v>0</v>
      </c>
      <c r="GK268" s="125">
        <f t="shared" ca="1" si="1831"/>
        <v>0</v>
      </c>
      <c r="GL268" s="125">
        <f t="shared" ca="1" si="1831"/>
        <v>0</v>
      </c>
      <c r="GM268" s="125">
        <f t="shared" ca="1" si="1831"/>
        <v>0</v>
      </c>
      <c r="GN268" s="125">
        <f t="shared" ca="1" si="1831"/>
        <v>0</v>
      </c>
      <c r="GO268" s="125">
        <f t="shared" ca="1" si="1831"/>
        <v>0</v>
      </c>
      <c r="GP268" s="125">
        <f t="shared" ca="1" si="1831"/>
        <v>0</v>
      </c>
      <c r="GQ268" s="125">
        <f t="shared" ca="1" si="1831"/>
        <v>0</v>
      </c>
      <c r="GR268" s="125">
        <f t="shared" ca="1" si="1831"/>
        <v>0</v>
      </c>
      <c r="GS268" s="125">
        <f t="shared" ca="1" si="1831"/>
        <v>0</v>
      </c>
      <c r="GT268" s="125">
        <f t="shared" ca="1" si="1831"/>
        <v>0</v>
      </c>
      <c r="GU268" s="125">
        <f t="shared" ca="1" si="1831"/>
        <v>0</v>
      </c>
      <c r="GV268" s="125">
        <f t="shared" ca="1" si="1831"/>
        <v>0</v>
      </c>
      <c r="GW268" s="124">
        <f t="shared" ca="1" si="1832"/>
        <v>0</v>
      </c>
      <c r="GX268" s="124">
        <f t="shared" ca="1" si="1832"/>
        <v>0</v>
      </c>
      <c r="GY268" s="124">
        <f t="shared" ca="1" si="1832"/>
        <v>0</v>
      </c>
      <c r="GZ268" s="124">
        <f t="shared" ca="1" si="1832"/>
        <v>0</v>
      </c>
      <c r="HA268" s="124">
        <f t="shared" ca="1" si="1832"/>
        <v>0</v>
      </c>
      <c r="HB268" s="124">
        <f t="shared" ca="1" si="1832"/>
        <v>0</v>
      </c>
      <c r="HC268" s="124">
        <f t="shared" ca="1" si="1832"/>
        <v>0</v>
      </c>
      <c r="HD268" s="124">
        <f t="shared" ca="1" si="1832"/>
        <v>0</v>
      </c>
      <c r="HE268" s="124">
        <f t="shared" ca="1" si="1832"/>
        <v>0</v>
      </c>
      <c r="HF268" s="124">
        <f t="shared" ca="1" si="1832"/>
        <v>0</v>
      </c>
      <c r="HG268" s="124">
        <f t="shared" ca="1" si="1832"/>
        <v>0</v>
      </c>
      <c r="HH268" s="124">
        <f t="shared" ca="1" si="1832"/>
        <v>0</v>
      </c>
      <c r="HI268" s="124">
        <f t="shared" ca="1" si="1832"/>
        <v>0</v>
      </c>
      <c r="HJ268" s="124">
        <f t="shared" ca="1" si="1832"/>
        <v>0</v>
      </c>
      <c r="HK268" s="124">
        <f t="shared" ca="1" si="1832"/>
        <v>0</v>
      </c>
      <c r="HL268" s="124">
        <f t="shared" ca="1" si="1832"/>
        <v>0</v>
      </c>
      <c r="HM268" s="124">
        <f t="shared" ca="1" si="1769"/>
        <v>0</v>
      </c>
      <c r="HN268" s="124">
        <f t="shared" ca="1" si="1769"/>
        <v>0</v>
      </c>
      <c r="HO268" s="554">
        <f t="shared" ca="1" si="1770"/>
        <v>0</v>
      </c>
      <c r="HP268" s="554">
        <f t="shared" ca="1" si="1770"/>
        <v>0</v>
      </c>
      <c r="HQ268" s="554">
        <f t="shared" ca="1" si="1770"/>
        <v>0</v>
      </c>
      <c r="HR268" s="125">
        <f t="shared" ca="1" si="1833"/>
        <v>0</v>
      </c>
      <c r="HS268" s="125">
        <f t="shared" ca="1" si="1833"/>
        <v>0</v>
      </c>
      <c r="HT268" s="125">
        <f t="shared" ca="1" si="1833"/>
        <v>0</v>
      </c>
      <c r="HU268" s="125">
        <f t="shared" ca="1" si="1833"/>
        <v>0</v>
      </c>
      <c r="HV268" s="125">
        <f t="shared" ca="1" si="1833"/>
        <v>0</v>
      </c>
      <c r="HW268" s="125">
        <f t="shared" ca="1" si="1833"/>
        <v>0</v>
      </c>
      <c r="HX268" s="125">
        <f t="shared" ca="1" si="1833"/>
        <v>0</v>
      </c>
      <c r="HY268" s="125">
        <f t="shared" ca="1" si="1833"/>
        <v>0</v>
      </c>
      <c r="HZ268" s="125">
        <f t="shared" ca="1" si="1833"/>
        <v>0</v>
      </c>
      <c r="IA268" s="125">
        <f t="shared" ca="1" si="1833"/>
        <v>0</v>
      </c>
      <c r="IB268" s="125">
        <f t="shared" ca="1" si="1833"/>
        <v>0</v>
      </c>
      <c r="IC268" s="125">
        <f t="shared" ca="1" si="1833"/>
        <v>0</v>
      </c>
      <c r="ID268" s="125">
        <f t="shared" ca="1" si="1833"/>
        <v>0</v>
      </c>
      <c r="IE268" s="5">
        <f t="shared" ca="1" si="1772"/>
        <v>67</v>
      </c>
      <c r="IF268" s="9"/>
      <c r="IG268" s="5">
        <f t="shared" ca="1" si="1773"/>
        <v>1</v>
      </c>
      <c r="IH268" s="5" t="b">
        <f t="shared" ca="1" si="1773"/>
        <v>0</v>
      </c>
      <c r="II268" s="19">
        <f t="shared" ca="1" si="1774"/>
        <v>0</v>
      </c>
      <c r="IJ268" s="5">
        <f t="shared" ca="1" si="1773"/>
        <v>55</v>
      </c>
      <c r="IK268" s="5" cm="1">
        <f t="array" ref="IK268">INDEX(i.pi_yatf,$X268+1,IK$7)</f>
        <v>1</v>
      </c>
      <c r="IL268" s="19">
        <f t="shared" ref="IL268:JI273" ca="1" si="1846">OFFSET(IL$5,$B268,0)</f>
        <v>0</v>
      </c>
      <c r="IM268" s="19">
        <f t="shared" ca="1" si="1846"/>
        <v>0</v>
      </c>
      <c r="IN268" s="19">
        <f t="shared" ca="1" si="1846"/>
        <v>0</v>
      </c>
      <c r="IO268" s="19">
        <f t="shared" ca="1" si="1846"/>
        <v>0</v>
      </c>
      <c r="IP268" s="19">
        <f t="shared" ca="1" si="1846"/>
        <v>0</v>
      </c>
      <c r="IQ268" s="19">
        <f t="shared" ca="1" si="1846"/>
        <v>0</v>
      </c>
      <c r="IR268" s="19">
        <f t="shared" ca="1" si="1846"/>
        <v>0</v>
      </c>
      <c r="IS268" s="19">
        <f t="shared" ca="1" si="1846"/>
        <v>0</v>
      </c>
      <c r="IT268" s="19">
        <f t="shared" ca="1" si="1846"/>
        <v>0</v>
      </c>
      <c r="IU268" s="19">
        <f t="shared" ca="1" si="1846"/>
        <v>0</v>
      </c>
      <c r="IV268" s="19">
        <f t="shared" ca="1" si="1846"/>
        <v>0</v>
      </c>
      <c r="IW268" s="19">
        <f t="shared" ca="1" si="1846"/>
        <v>0</v>
      </c>
      <c r="IX268" s="19">
        <f t="shared" ca="1" si="1846"/>
        <v>0</v>
      </c>
      <c r="IY268" s="19">
        <f t="shared" ca="1" si="1846"/>
        <v>0</v>
      </c>
      <c r="IZ268" s="19">
        <f t="shared" ca="1" si="1846"/>
        <v>0</v>
      </c>
      <c r="JA268" s="19">
        <f t="shared" ca="1" si="1846"/>
        <v>0</v>
      </c>
      <c r="JB268" s="19">
        <f t="shared" ca="1" si="1846"/>
        <v>0</v>
      </c>
      <c r="JC268" s="19">
        <f t="shared" ca="1" si="1846"/>
        <v>0</v>
      </c>
      <c r="JD268" s="19">
        <f t="shared" ca="1" si="1846"/>
        <v>0</v>
      </c>
      <c r="JE268" s="19">
        <f t="shared" ca="1" si="1846"/>
        <v>0</v>
      </c>
      <c r="JF268" s="19">
        <f t="shared" ca="1" si="1846"/>
        <v>0</v>
      </c>
      <c r="JG268" s="19">
        <f t="shared" ca="1" si="1846"/>
        <v>1</v>
      </c>
      <c r="JH268" s="19">
        <f t="shared" ca="1" si="1846"/>
        <v>0</v>
      </c>
      <c r="JI268" s="19">
        <f t="shared" ca="1" si="1846"/>
        <v>1</v>
      </c>
      <c r="JJ268" s="9"/>
      <c r="JK268" s="5" t="b">
        <f t="shared" ca="1" si="1776"/>
        <v>0</v>
      </c>
      <c r="JL268" s="477" t="b">
        <v>1</v>
      </c>
      <c r="JM268" s="477">
        <v>12</v>
      </c>
      <c r="JN268" s="5" t="b">
        <f t="shared" ca="1" si="1777"/>
        <v>0</v>
      </c>
      <c r="JO268" s="5" t="b">
        <f t="shared" ca="1" si="1777"/>
        <v>0</v>
      </c>
      <c r="JP268" s="5" t="b">
        <f t="shared" ca="1" si="1777"/>
        <v>1</v>
      </c>
      <c r="JQ268" s="144">
        <f t="shared" ca="1" si="1778"/>
        <v>1</v>
      </c>
      <c r="JR268" s="144">
        <f t="shared" ca="1" si="1778"/>
        <v>1</v>
      </c>
      <c r="JS268" s="5" t="b">
        <f t="shared" ca="1" si="1779"/>
        <v>0</v>
      </c>
      <c r="JT268" s="5" t="b">
        <f t="shared" ca="1" si="1779"/>
        <v>1</v>
      </c>
      <c r="JU268" s="5" t="b">
        <f t="shared" ca="1" si="1779"/>
        <v>1</v>
      </c>
      <c r="JV268" s="5" t="b">
        <f t="shared" ca="1" si="1779"/>
        <v>0</v>
      </c>
      <c r="JW268" s="5">
        <f t="shared" ca="1" si="1780"/>
        <v>1</v>
      </c>
      <c r="JX268" s="5">
        <f t="shared" ca="1" si="1780"/>
        <v>0</v>
      </c>
      <c r="JY268" s="5" t="b">
        <f t="shared" ca="1" si="1781"/>
        <v>0</v>
      </c>
      <c r="JZ268" s="5" t="str" cm="1">
        <f t="array" aca="1" ref="JZ268" ca="1">IF(OR(KA268:KH268&lt;&gt;"-"),TRUE,"-")</f>
        <v>-</v>
      </c>
      <c r="KA268" s="19" t="str">
        <f t="shared" ca="1" si="1782"/>
        <v>-</v>
      </c>
      <c r="KB268" s="19" t="str">
        <f t="shared" ca="1" si="1782"/>
        <v>-</v>
      </c>
      <c r="KC268" s="19" t="str">
        <f t="shared" ca="1" si="1782"/>
        <v>-</v>
      </c>
      <c r="KD268" s="19" t="str">
        <f t="shared" ca="1" si="1782"/>
        <v>-</v>
      </c>
      <c r="KE268" s="19" t="str">
        <f t="shared" ca="1" si="1782"/>
        <v>-</v>
      </c>
      <c r="KF268" s="19" t="str">
        <f t="shared" ca="1" si="1782"/>
        <v>-</v>
      </c>
      <c r="KG268" s="19" t="str">
        <f t="shared" ca="1" si="1782"/>
        <v>-</v>
      </c>
      <c r="KH268" s="19" t="str">
        <f t="shared" ca="1" si="1782"/>
        <v>-</v>
      </c>
      <c r="KI268" s="5" t="b">
        <f t="array" aca="1" ref="KI268" ca="1">IF(OR(KJ268:KP268&lt;&gt;"-"),TRUE,"-")</f>
        <v>1</v>
      </c>
      <c r="KJ268" s="19">
        <f t="shared" ca="1" si="1839"/>
        <v>0</v>
      </c>
      <c r="KK268" s="19" t="str">
        <f t="shared" ca="1" si="1839"/>
        <v>-</v>
      </c>
      <c r="KL268" s="19">
        <f t="shared" ca="1" si="1839"/>
        <v>999999</v>
      </c>
      <c r="KM268" s="19">
        <f t="shared" ca="1" si="1839"/>
        <v>999999</v>
      </c>
      <c r="KN268" s="19">
        <f t="shared" ca="1" si="1839"/>
        <v>999999</v>
      </c>
      <c r="KO268" s="19">
        <f t="shared" ca="1" si="1839"/>
        <v>999999</v>
      </c>
      <c r="KP268" s="19">
        <f t="shared" ca="1" si="1839"/>
        <v>999999</v>
      </c>
      <c r="KQ268" s="19" t="str">
        <f t="shared" ca="1" si="1839"/>
        <v>-</v>
      </c>
      <c r="KR268" s="19" t="str">
        <f t="shared" ca="1" si="1839"/>
        <v>-</v>
      </c>
      <c r="KS268" s="19" t="str">
        <f t="shared" ca="1" si="1839"/>
        <v>-</v>
      </c>
      <c r="KT268" s="19" t="b">
        <f t="shared" ca="1" si="1784"/>
        <v>1</v>
      </c>
      <c r="KU268" s="19">
        <f t="shared" ca="1" si="1784"/>
        <v>0</v>
      </c>
      <c r="KV268" s="5" t="str">
        <f t="shared" ca="1" si="1785"/>
        <v>-</v>
      </c>
      <c r="KW268" s="5" t="str">
        <f t="shared" ca="1" si="1785"/>
        <v>-</v>
      </c>
      <c r="KX268" s="5" t="str">
        <f t="shared" ca="1" si="1785"/>
        <v>-</v>
      </c>
      <c r="KY268" s="5" t="str">
        <f t="shared" ca="1" si="1785"/>
        <v>-</v>
      </c>
      <c r="KZ268" s="19" t="str">
        <f t="shared" ca="1" si="1786"/>
        <v>-</v>
      </c>
      <c r="LA268" s="19" t="str">
        <f t="shared" ca="1" si="1786"/>
        <v>-</v>
      </c>
      <c r="LB268" s="19" t="str">
        <f t="shared" ca="1" si="1786"/>
        <v>-</v>
      </c>
      <c r="LC268" s="19" t="str">
        <f t="shared" ca="1" si="1786"/>
        <v>-</v>
      </c>
      <c r="LD268" s="19" t="str">
        <f t="shared" ca="1" si="1786"/>
        <v>-</v>
      </c>
      <c r="LE268" s="19" t="str">
        <f t="shared" ca="1" si="1786"/>
        <v>-</v>
      </c>
      <c r="LF268" s="19" t="str">
        <f t="shared" ca="1" si="1786"/>
        <v>-</v>
      </c>
      <c r="LG268" s="5" t="str">
        <f t="shared" ca="1" si="1787"/>
        <v>-</v>
      </c>
      <c r="LH268" s="5">
        <f t="shared" ca="1" si="1787"/>
        <v>500</v>
      </c>
      <c r="LI268" s="5">
        <f t="shared" ca="1" si="1787"/>
        <v>500</v>
      </c>
      <c r="LJ268" s="5" t="str">
        <f t="shared" ca="1" si="1787"/>
        <v>-</v>
      </c>
      <c r="LK268" s="5" t="str" cm="1">
        <f t="array" aca="1" ref="LK268" ca="1">INDEX(i.meatgrid,$Q268,LK$7)</f>
        <v>-</v>
      </c>
      <c r="LL268" s="5" t="str">
        <f t="shared" ca="1" si="1787"/>
        <v>-</v>
      </c>
      <c r="LM268" s="5">
        <f t="shared" ca="1" si="1788"/>
        <v>1</v>
      </c>
      <c r="LN268" s="9"/>
      <c r="LO268" s="19">
        <f t="shared" ca="1" si="1786"/>
        <v>70</v>
      </c>
      <c r="LP268" s="19">
        <f t="shared" ca="1" si="1789"/>
        <v>50</v>
      </c>
      <c r="LQ268" s="19">
        <f t="shared" ca="1" si="1789"/>
        <v>80</v>
      </c>
      <c r="LR268" s="19">
        <f t="shared" ca="1" si="1789"/>
        <v>50</v>
      </c>
      <c r="LS268" s="5" t="b" cm="1">
        <f t="array" aca="1" ref="LS268" ca="1">INDEX(i.meatgrid,$Q268,LS$7)</f>
        <v>1</v>
      </c>
      <c r="LT268" s="5" t="b" cm="1">
        <f t="array" aca="1" ref="LT268" ca="1">INDEX(i.meatgrid,$Q268,LT$7)</f>
        <v>0</v>
      </c>
      <c r="LU268" s="5" t="str" cm="1">
        <f t="array" aca="1" ref="LU268" ca="1">INDEX(i.meatgrid,$Q268,LU$7)</f>
        <v>-</v>
      </c>
      <c r="LV268" s="5" t="str" cm="1">
        <f t="array" aca="1" ref="LV268" ca="1">INDEX(i.meatgrid,$Q268,LV$7)</f>
        <v>-</v>
      </c>
      <c r="LW268" s="5">
        <f t="shared" si="1790"/>
        <v>1</v>
      </c>
      <c r="LX268" s="5">
        <f t="shared" si="1791"/>
        <v>0.75</v>
      </c>
      <c r="LY268" s="5" cm="1">
        <f t="array" aca="1" ref="LY268" ca="1">INDEX(i.meatgrid,$Q268,LY$7)</f>
        <v>0</v>
      </c>
      <c r="LZ268" s="5" cm="1">
        <f t="array" aca="1" ref="LZ268" ca="1">INDEX(i.meatgrid,$Q268,LZ$7)</f>
        <v>0</v>
      </c>
      <c r="MA268" s="5" cm="1">
        <f t="array" aca="1" ref="MA268" ca="1">INDEX(i.meatgrid,$Q268,MA$7)</f>
        <v>0</v>
      </c>
      <c r="MB268" s="5" cm="1">
        <f t="array" aca="1" ref="MB268" ca="1">INDEX(i.meatgrid,$Q268,MB$7)</f>
        <v>0</v>
      </c>
      <c r="MC268" s="5" cm="1">
        <f t="array" aca="1" ref="MC268" ca="1">INDEX(i.meatgrid,$Q268,MC$7)</f>
        <v>0</v>
      </c>
      <c r="MD268" s="5" cm="1">
        <f t="array" aca="1" ref="MD268" ca="1">INDEX(i.meatgrid,$Q268,MD$7)</f>
        <v>1</v>
      </c>
      <c r="ME268" s="5" cm="1">
        <f t="array" aca="1" ref="ME268" ca="1">INDEX(i.meatgrid,$Q268,ME$7)</f>
        <v>1</v>
      </c>
      <c r="MF268" s="5" cm="1">
        <f t="array" aca="1" ref="MF268" ca="1">INDEX(i.meatgrid,$Q268,MF$7)</f>
        <v>1</v>
      </c>
      <c r="MG268" s="5">
        <f t="shared" si="1792"/>
        <v>1</v>
      </c>
      <c r="MH268" s="9"/>
      <c r="MI268" s="19" t="b">
        <f t="shared" ca="1" si="1834"/>
        <v>0</v>
      </c>
      <c r="MJ268" s="19" t="b">
        <f t="shared" ca="1" si="1834"/>
        <v>0</v>
      </c>
      <c r="MK268" s="19">
        <f t="shared" ca="1" si="1834"/>
        <v>1</v>
      </c>
      <c r="ML268" s="19">
        <f t="shared" ca="1" si="1834"/>
        <v>0.75</v>
      </c>
      <c r="MM268" s="19">
        <f t="shared" ca="1" si="1834"/>
        <v>0.75</v>
      </c>
      <c r="MN268" s="19">
        <f t="shared" ca="1" si="1834"/>
        <v>0.8</v>
      </c>
      <c r="MO268" s="19">
        <f t="shared" ca="1" si="1834"/>
        <v>0.82499999999999996</v>
      </c>
      <c r="MP268" s="19">
        <f t="shared" ca="1" si="1834"/>
        <v>0.875</v>
      </c>
      <c r="MQ268" s="19">
        <f t="shared" ca="1" si="1834"/>
        <v>0.9</v>
      </c>
      <c r="MR268" s="19">
        <f t="shared" ca="1" si="1834"/>
        <v>1</v>
      </c>
      <c r="MS268" s="19">
        <f t="shared" ca="1" si="1834"/>
        <v>0.875</v>
      </c>
      <c r="MT268" s="19" t="b">
        <f t="shared" ca="1" si="1834"/>
        <v>1</v>
      </c>
      <c r="MU268" s="19">
        <f t="shared" ca="1" si="1834"/>
        <v>74.989999999999995</v>
      </c>
      <c r="MV268" s="19" t="str">
        <f t="shared" ca="1" si="1834"/>
        <v>-</v>
      </c>
      <c r="MW268" s="19" t="str">
        <f t="shared" ca="1" si="1834"/>
        <v>-</v>
      </c>
      <c r="MX268" s="19" t="str">
        <f t="shared" ca="1" si="1834"/>
        <v>-</v>
      </c>
      <c r="MY268" s="19" t="str">
        <f t="shared" ca="1" si="1809"/>
        <v>-</v>
      </c>
      <c r="MZ268" s="19" t="str">
        <f t="shared" ca="1" si="1809"/>
        <v>-</v>
      </c>
      <c r="NA268" s="19" t="str">
        <f t="shared" ca="1" si="1809"/>
        <v>-</v>
      </c>
      <c r="NB268" s="19" t="str">
        <f t="shared" ca="1" si="1809"/>
        <v>-</v>
      </c>
      <c r="NC268" s="19">
        <f t="shared" ca="1" si="1809"/>
        <v>36.99</v>
      </c>
      <c r="ND268" s="19">
        <f t="shared" ca="1" si="1809"/>
        <v>36.99</v>
      </c>
      <c r="NE268" s="19" t="str">
        <f t="shared" ca="1" si="1809"/>
        <v>-</v>
      </c>
      <c r="NF268" s="19" t="str">
        <f t="shared" ca="1" si="1809"/>
        <v>-</v>
      </c>
      <c r="NG268" s="19" t="str">
        <f t="shared" ca="1" si="1809"/>
        <v>-</v>
      </c>
      <c r="NH268" s="19" t="str">
        <f t="shared" ca="1" si="1809"/>
        <v>-</v>
      </c>
      <c r="NI268" s="19" t="str">
        <f t="shared" ca="1" si="1809"/>
        <v>-</v>
      </c>
      <c r="NJ268" s="19">
        <f t="shared" ca="1" si="1809"/>
        <v>49.99</v>
      </c>
      <c r="NK268" s="19">
        <f t="shared" ca="1" si="1809"/>
        <v>49.99</v>
      </c>
      <c r="NL268" s="19">
        <f t="shared" ca="1" si="1809"/>
        <v>49.99</v>
      </c>
      <c r="NM268" s="19">
        <f t="shared" ca="1" si="1809"/>
        <v>49.99</v>
      </c>
      <c r="NN268" s="19">
        <f t="shared" ref="NN268" ca="1" si="1847">OFFSET(NN$5,$B268,0)</f>
        <v>49.99</v>
      </c>
      <c r="NO268" s="19">
        <f t="shared" ca="1" si="1806"/>
        <v>49.99</v>
      </c>
      <c r="NP268" s="19">
        <f t="shared" ca="1" si="1806"/>
        <v>49.99</v>
      </c>
      <c r="NQ268" s="19">
        <f t="shared" ca="1" si="1806"/>
        <v>49.99</v>
      </c>
      <c r="NR268" s="19">
        <f t="shared" ref="NR268:OG273" ca="1" si="1848">OFFSET(NR$5,$B268,0)</f>
        <v>412.99</v>
      </c>
      <c r="NS268" s="19">
        <f t="shared" ca="1" si="1848"/>
        <v>412.99</v>
      </c>
      <c r="NT268" s="19" t="str">
        <f t="shared" ca="1" si="1848"/>
        <v>-</v>
      </c>
      <c r="NU268" s="19" t="str">
        <f t="shared" ca="1" si="1848"/>
        <v>-</v>
      </c>
      <c r="NV268" s="19" t="str">
        <f t="shared" ca="1" si="1848"/>
        <v>-</v>
      </c>
      <c r="NW268" s="19" t="str">
        <f t="shared" ca="1" si="1848"/>
        <v>-</v>
      </c>
      <c r="NX268" s="19" t="str">
        <f t="shared" ca="1" si="1848"/>
        <v>-</v>
      </c>
      <c r="NY268" s="19">
        <f t="shared" ca="1" si="1848"/>
        <v>6.8900000000000006</v>
      </c>
      <c r="NZ268" s="19">
        <f t="shared" ca="1" si="1848"/>
        <v>6.8900000000000006</v>
      </c>
      <c r="OA268" s="19">
        <f t="shared" ca="1" si="1848"/>
        <v>6.8900000000000006</v>
      </c>
      <c r="OB268" s="19">
        <f t="shared" ca="1" si="1848"/>
        <v>6.8900000000000006</v>
      </c>
      <c r="OC268" s="19">
        <f t="shared" ca="1" si="1848"/>
        <v>6.8900000000000006</v>
      </c>
      <c r="OD268" s="19">
        <f t="shared" ca="1" si="1848"/>
        <v>6.8900000000000006</v>
      </c>
      <c r="OE268" s="19">
        <f t="shared" ca="1" si="1848"/>
        <v>6.8900000000000006</v>
      </c>
      <c r="OF268" s="19">
        <f t="shared" ca="1" si="1848"/>
        <v>6.8900000000000006</v>
      </c>
      <c r="OG268" s="19">
        <f t="shared" ca="1" si="1848"/>
        <v>346.99</v>
      </c>
      <c r="OH268" s="19">
        <f t="shared" ca="1" si="1808"/>
        <v>346.99</v>
      </c>
      <c r="OI268" s="19" t="str">
        <f t="shared" ca="1" si="1808"/>
        <v>-</v>
      </c>
      <c r="OJ268" s="19" t="str">
        <f t="shared" ca="1" si="1808"/>
        <v>-</v>
      </c>
      <c r="OK268" s="19" t="str">
        <f t="shared" ca="1" si="1808"/>
        <v>-</v>
      </c>
      <c r="OL268" s="19" t="str">
        <f t="shared" ca="1" si="1808"/>
        <v>-</v>
      </c>
      <c r="OM268" s="19" t="str">
        <f t="shared" ca="1" si="1808"/>
        <v>-</v>
      </c>
      <c r="ON268" s="19">
        <f t="shared" ca="1" si="1808"/>
        <v>0</v>
      </c>
      <c r="OO268" s="24">
        <v>0</v>
      </c>
    </row>
    <row r="269" spans="1:405" outlineLevel="1">
      <c r="A269" s="21">
        <f t="shared" si="158"/>
        <v>264</v>
      </c>
      <c r="B269" s="21">
        <f t="shared" si="1840"/>
        <v>19</v>
      </c>
      <c r="C269">
        <v>112</v>
      </c>
      <c r="D269" s="144" t="str">
        <f t="shared" ca="1" si="1739"/>
        <v>GSM</v>
      </c>
      <c r="E269" t="b">
        <v>0</v>
      </c>
      <c r="F269" t="b">
        <v>0</v>
      </c>
      <c r="G269" t="b">
        <f t="shared" si="1802"/>
        <v>0</v>
      </c>
      <c r="H269" s="237">
        <f t="shared" ca="1" si="1841"/>
        <v>2</v>
      </c>
      <c r="I269" s="237">
        <f t="shared" ca="1" si="1841"/>
        <v>1</v>
      </c>
      <c r="J269" s="237" t="str">
        <f t="shared" ca="1" si="1841"/>
        <v/>
      </c>
      <c r="K269" s="237">
        <f t="shared" ca="1" si="1841"/>
        <v>2</v>
      </c>
      <c r="L269" s="237">
        <f t="shared" ca="1" si="1841"/>
        <v>2</v>
      </c>
      <c r="M269" s="237">
        <f t="shared" ca="1" si="1841"/>
        <v>2</v>
      </c>
      <c r="N269" s="237">
        <f t="shared" ca="1" si="1841"/>
        <v>3</v>
      </c>
      <c r="O269" s="237">
        <f t="shared" ca="1" si="1841"/>
        <v>1</v>
      </c>
      <c r="P269" s="237">
        <f t="shared" ca="1" si="1841"/>
        <v>1</v>
      </c>
      <c r="Q269" s="237">
        <f t="shared" ca="1" si="1841"/>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740"/>
        <v>2</v>
      </c>
      <c r="AH269" s="5">
        <f t="shared" ca="1" si="1740"/>
        <v>0</v>
      </c>
      <c r="AI269" s="5">
        <f t="shared" ca="1" si="1741"/>
        <v>1</v>
      </c>
      <c r="AJ269" s="218"/>
      <c r="AK269" s="218"/>
      <c r="AL269" s="366" t="str">
        <f ca="1">TEXT(LEFT(OFFSET(AL269,-1,0),5)+1,"00000")&amp;MID(OFFSET(AL269,-1,0),6,FIND(" ",OFFSET(AL269,-1,0),7)-5)
&amp; $D269           &amp; " Day"&amp;INDEX(i.DOY,$N269,1)              &amp; IF($IG269=0," FWM","")&amp;IF($IG269=1," MWM","")&amp;IF($IG269=5," Mat","")&amp;IF($IH269=TRUE,"&amp;BBT","    ")
&amp;INDEX(DataMaster!$B$98:$B$104,$Q269,0)    &amp;IF(JL269," SR"&amp;JM269,"")&amp; " WP"&amp;TEXT($LW269*100,"000p")           &amp; " MP"&amp;TEXT($LX269*100,"000p")           &amp; " GP"&amp;TEXT($MG269*100,"000p")
&amp; " (F"&amp;3+COUNTIF($CV269:$CY269,TRUE)&amp;3&amp;"N"&amp;$DM269&amp;$DN269&amp;")"</f>
        <v>00024 DSP_grid_lw GSM Day204 MWM    Mutton WP100p MP075p GP100p (F33N11)</v>
      </c>
      <c r="AM269" s="9" t="str">
        <f ca="1">IF(COUNTIF(AL$5:AL269,AL269)=1,"-","Dup")</f>
        <v>-</v>
      </c>
      <c r="AN269" s="9"/>
      <c r="AO269" s="12" t="b">
        <v>1</v>
      </c>
      <c r="AP269" s="12" t="b">
        <v>1</v>
      </c>
      <c r="AQ269" s="12" t="b">
        <v>1</v>
      </c>
      <c r="AR269" s="12" t="b">
        <v>1</v>
      </c>
      <c r="AS269" s="12" t="b">
        <v>1</v>
      </c>
      <c r="AT269" s="12" t="b">
        <v>1</v>
      </c>
      <c r="AU269" s="12" t="b">
        <v>1</v>
      </c>
      <c r="AV269" s="12" t="b">
        <v>1</v>
      </c>
      <c r="AW269" s="9"/>
      <c r="AX269" s="5" t="b">
        <f t="shared" ca="1" si="1742"/>
        <v>0</v>
      </c>
      <c r="AY269" s="5" t="str">
        <f t="shared" ca="1" si="1742"/>
        <v>-</v>
      </c>
      <c r="AZ269" s="5" t="b">
        <f t="shared" ca="1" si="1742"/>
        <v>0</v>
      </c>
      <c r="BA269" s="5" t="b">
        <f t="shared" ca="1" si="1742"/>
        <v>1</v>
      </c>
      <c r="BB269" s="5" t="b">
        <f t="shared" ca="1" si="1742"/>
        <v>1</v>
      </c>
      <c r="BC269" s="144">
        <f t="shared" ca="1" si="1742"/>
        <v>0</v>
      </c>
      <c r="BD269" s="19" t="b">
        <f t="shared" ca="1" si="1743"/>
        <v>1</v>
      </c>
      <c r="BE269" s="9"/>
      <c r="BF269" s="5" t="str">
        <f t="shared" ca="1" si="1744"/>
        <v>-</v>
      </c>
      <c r="BG269" s="19" t="str">
        <f t="shared" ca="1" si="1745"/>
        <v>-</v>
      </c>
      <c r="BH269" s="19" t="str">
        <f t="shared" ca="1" si="1745"/>
        <v>-</v>
      </c>
      <c r="BI269" s="19" t="str">
        <f t="shared" ca="1" si="1745"/>
        <v>-</v>
      </c>
      <c r="BJ269" s="5" t="str">
        <f t="shared" ca="1" si="1746"/>
        <v>-</v>
      </c>
      <c r="BK269" s="19" t="str">
        <f t="shared" ca="1" si="1747"/>
        <v>-</v>
      </c>
      <c r="BL269" s="5" t="str">
        <f t="shared" ca="1" si="1748"/>
        <v>-</v>
      </c>
      <c r="BM269" s="19" t="str">
        <f t="shared" ca="1" si="1749"/>
        <v>-</v>
      </c>
      <c r="BN269" s="19" t="str">
        <f t="shared" ca="1" si="1749"/>
        <v>-</v>
      </c>
      <c r="BO269" s="19" t="str">
        <f t="shared" ca="1" si="1749"/>
        <v>-</v>
      </c>
      <c r="BP269" s="5" t="str">
        <f t="shared" ca="1" si="1750"/>
        <v>-</v>
      </c>
      <c r="BQ269" s="9"/>
      <c r="BR269" s="5" t="b">
        <f t="shared" ca="1" si="1751"/>
        <v>0</v>
      </c>
      <c r="BS269" s="5" t="str">
        <f t="shared" ca="1" si="1752"/>
        <v>-</v>
      </c>
      <c r="BT269" s="5" t="str">
        <f t="shared" ca="1" si="1753"/>
        <v>-</v>
      </c>
      <c r="BU269" s="5" t="str">
        <f t="shared" ca="1" si="1753"/>
        <v>-</v>
      </c>
      <c r="BV269" s="5" t="str">
        <f t="shared" ca="1" si="1753"/>
        <v>-</v>
      </c>
      <c r="BW269" s="5" t="str">
        <f t="shared" ca="1" si="1753"/>
        <v>-</v>
      </c>
      <c r="BX269" s="5" t="str">
        <f t="shared" ca="1" si="1753"/>
        <v>-</v>
      </c>
      <c r="BY269" s="5" t="str">
        <f t="shared" ca="1" si="1753"/>
        <v>-</v>
      </c>
      <c r="BZ269" s="5" t="str">
        <f t="shared" ca="1" si="1753"/>
        <v>-</v>
      </c>
      <c r="CA269" s="5" t="str">
        <f t="shared" ca="1" si="1753"/>
        <v>-</v>
      </c>
      <c r="CB269" s="9"/>
      <c r="CC269" s="237" t="b">
        <f t="shared" ca="1" si="1842"/>
        <v>1</v>
      </c>
      <c r="CD269" s="237" t="b">
        <f t="shared" ca="1" si="1842"/>
        <v>1</v>
      </c>
      <c r="CE269" s="237" t="b">
        <f t="shared" ca="1" si="1842"/>
        <v>1</v>
      </c>
      <c r="CF269" s="12">
        <f t="shared" ca="1" si="1800"/>
        <v>2236105</v>
      </c>
      <c r="CG269" s="144" t="b">
        <f t="shared" ca="1" si="1843"/>
        <v>0</v>
      </c>
      <c r="CH269" s="12" t="s">
        <v>34</v>
      </c>
      <c r="CI269" s="19" t="str">
        <f t="shared" ca="1" si="1755"/>
        <v>-</v>
      </c>
      <c r="CJ269" s="19" t="str">
        <f t="shared" ca="1" si="1755"/>
        <v>-</v>
      </c>
      <c r="CK269" s="19" t="str">
        <f t="shared" ca="1" si="1755"/>
        <v>-</v>
      </c>
      <c r="CL269" s="19">
        <f t="shared" ca="1" si="1755"/>
        <v>1</v>
      </c>
      <c r="CM269" s="19">
        <f t="shared" ca="1" si="1755"/>
        <v>1</v>
      </c>
      <c r="CN269" s="9"/>
      <c r="CO269" s="444">
        <f t="shared" ca="1" si="1756"/>
        <v>652</v>
      </c>
      <c r="CP269" s="444">
        <f t="shared" ca="1" si="1756"/>
        <v>686</v>
      </c>
      <c r="CQ269" s="444">
        <f t="shared" ca="1" si="1756"/>
        <v>721</v>
      </c>
      <c r="CR269" s="152">
        <f t="shared" ca="1" si="1757"/>
        <v>378</v>
      </c>
      <c r="CS269" s="152">
        <f t="shared" ca="1" si="1757"/>
        <v>413</v>
      </c>
      <c r="CT269" s="152">
        <f t="shared" ca="1" si="1757"/>
        <v>448</v>
      </c>
      <c r="CU269" s="19" t="str">
        <f t="shared" ca="1" si="1827"/>
        <v>-</v>
      </c>
      <c r="CV269" s="19" t="str">
        <f t="shared" ca="1" si="1827"/>
        <v>-</v>
      </c>
      <c r="CW269" s="19" t="str">
        <f t="shared" ca="1" si="1827"/>
        <v>-</v>
      </c>
      <c r="CX269" s="19" t="str">
        <f t="shared" ca="1" si="1827"/>
        <v>-</v>
      </c>
      <c r="CY269" s="19" t="str">
        <f t="shared" ca="1" si="1827"/>
        <v>-</v>
      </c>
      <c r="CZ269" s="19" t="b">
        <f t="shared" ca="1" si="1827"/>
        <v>1</v>
      </c>
      <c r="DA269" s="19">
        <f t="shared" ca="1" si="1827"/>
        <v>0</v>
      </c>
      <c r="DB269" s="19">
        <f t="shared" ca="1" si="1827"/>
        <v>0</v>
      </c>
      <c r="DC269" s="19">
        <f t="shared" ca="1" si="1827"/>
        <v>0</v>
      </c>
      <c r="DD269" s="19">
        <f t="shared" ca="1" si="1827"/>
        <v>0</v>
      </c>
      <c r="DE269" s="19">
        <f t="shared" ca="1" si="1827"/>
        <v>0</v>
      </c>
      <c r="DF269" s="19">
        <f t="shared" ca="1" si="1827"/>
        <v>0</v>
      </c>
      <c r="DG269" s="19">
        <f t="shared" ca="1" si="1827"/>
        <v>0</v>
      </c>
      <c r="DH269" s="19">
        <f t="shared" ca="1" si="1827"/>
        <v>0</v>
      </c>
      <c r="DI269" s="19">
        <f t="shared" ca="1" si="1827"/>
        <v>0</v>
      </c>
      <c r="DJ269" s="19">
        <f t="shared" ca="1" si="1827"/>
        <v>0</v>
      </c>
      <c r="DK269" s="19">
        <f t="shared" ca="1" si="1821"/>
        <v>0</v>
      </c>
      <c r="DL269" s="19">
        <f t="shared" ca="1" si="1821"/>
        <v>0</v>
      </c>
      <c r="DM269" s="19">
        <f t="shared" ca="1" si="1821"/>
        <v>1</v>
      </c>
      <c r="DN269" s="19">
        <f t="shared" ca="1" si="1821"/>
        <v>1</v>
      </c>
      <c r="DO269" s="19">
        <f t="shared" ca="1" si="1821"/>
        <v>0</v>
      </c>
      <c r="DP269" s="19" t="str">
        <f t="shared" ca="1" si="1821"/>
        <v>-</v>
      </c>
      <c r="DQ269" s="19" t="str">
        <f t="shared" ca="1" si="1821"/>
        <v>-</v>
      </c>
      <c r="DR269" s="19" t="str">
        <f t="shared" ca="1" si="1821"/>
        <v>-</v>
      </c>
      <c r="DS269" s="19" t="str">
        <f t="shared" ca="1" si="1821"/>
        <v>-</v>
      </c>
      <c r="DT269" s="19" t="str">
        <f t="shared" ca="1" si="1821"/>
        <v>-</v>
      </c>
      <c r="DU269" s="19">
        <f t="shared" ca="1" si="1821"/>
        <v>0</v>
      </c>
      <c r="DV269" s="19" t="str">
        <f t="shared" ca="1" si="1821"/>
        <v>-</v>
      </c>
      <c r="DW269" s="19" t="str">
        <f t="shared" ca="1" si="1821"/>
        <v>-</v>
      </c>
      <c r="DX269" s="19" t="str">
        <f t="shared" ca="1" si="1821"/>
        <v>-</v>
      </c>
      <c r="DY269" s="19" t="str">
        <f t="shared" ca="1" si="1821"/>
        <v>-</v>
      </c>
      <c r="DZ269" s="19" t="str">
        <f t="shared" ca="1" si="1821"/>
        <v>-</v>
      </c>
      <c r="EA269" s="19" t="str">
        <f t="shared" ca="1" si="1821"/>
        <v>-</v>
      </c>
      <c r="EB269" s="19" t="str">
        <f t="shared" ca="1" si="1821"/>
        <v>-</v>
      </c>
      <c r="EC269" s="19" t="str">
        <f t="shared" ca="1" si="1821"/>
        <v>-</v>
      </c>
      <c r="ED269" s="19">
        <f t="shared" ca="1" si="1821"/>
        <v>0</v>
      </c>
      <c r="EE269" s="444">
        <f t="shared" ca="1" si="1760"/>
        <v>0</v>
      </c>
      <c r="EF269" s="444">
        <f t="shared" ca="1" si="1760"/>
        <v>0</v>
      </c>
      <c r="EG269" s="124">
        <f t="shared" ca="1" si="1828"/>
        <v>0</v>
      </c>
      <c r="EH269" s="124">
        <f t="shared" ca="1" si="1828"/>
        <v>0</v>
      </c>
      <c r="EI269" s="124">
        <f t="shared" ca="1" si="1828"/>
        <v>0</v>
      </c>
      <c r="EJ269" s="124">
        <f t="shared" ca="1" si="1828"/>
        <v>0</v>
      </c>
      <c r="EK269" s="124">
        <f t="shared" ca="1" si="1828"/>
        <v>0</v>
      </c>
      <c r="EL269" s="124">
        <f t="shared" ca="1" si="1828"/>
        <v>0</v>
      </c>
      <c r="EM269" s="124">
        <f t="shared" ca="1" si="1828"/>
        <v>0</v>
      </c>
      <c r="EN269" s="124">
        <f t="shared" ca="1" si="1828"/>
        <v>0</v>
      </c>
      <c r="EO269" s="124">
        <f t="shared" ca="1" si="1828"/>
        <v>0</v>
      </c>
      <c r="EP269" s="124">
        <f t="shared" ca="1" si="1828"/>
        <v>0</v>
      </c>
      <c r="EQ269" s="124">
        <f t="shared" ca="1" si="1828"/>
        <v>0</v>
      </c>
      <c r="ER269" s="124">
        <f t="shared" ca="1" si="1828"/>
        <v>0</v>
      </c>
      <c r="ES269" s="124">
        <f t="shared" ca="1" si="1828"/>
        <v>0</v>
      </c>
      <c r="ET269" s="124">
        <f t="shared" ca="1" si="1828"/>
        <v>0</v>
      </c>
      <c r="EU269" s="124">
        <f t="shared" ca="1" si="1828"/>
        <v>0</v>
      </c>
      <c r="EV269" s="124">
        <f t="shared" ca="1" si="1828"/>
        <v>0</v>
      </c>
      <c r="EW269" s="124">
        <f t="shared" ca="1" si="1762"/>
        <v>0</v>
      </c>
      <c r="EX269" s="124">
        <f t="shared" ca="1" si="1762"/>
        <v>0</v>
      </c>
      <c r="EY269" s="554">
        <f t="shared" ca="1" si="1829"/>
        <v>0</v>
      </c>
      <c r="EZ269" s="554">
        <f t="shared" ca="1" si="1829"/>
        <v>0</v>
      </c>
      <c r="FA269" s="554">
        <f t="shared" ca="1" si="1829"/>
        <v>0</v>
      </c>
      <c r="FB269" s="125">
        <f t="shared" ca="1" si="1829"/>
        <v>0</v>
      </c>
      <c r="FC269" s="125">
        <f t="shared" ca="1" si="1829"/>
        <v>0</v>
      </c>
      <c r="FD269" s="125">
        <f t="shared" ca="1" si="1829"/>
        <v>0</v>
      </c>
      <c r="FE269" s="125">
        <f t="shared" ca="1" si="1829"/>
        <v>0</v>
      </c>
      <c r="FF269" s="125">
        <f t="shared" ca="1" si="1829"/>
        <v>0</v>
      </c>
      <c r="FG269" s="125">
        <f t="shared" ca="1" si="1829"/>
        <v>0</v>
      </c>
      <c r="FH269" s="125">
        <f t="shared" ca="1" si="1829"/>
        <v>0</v>
      </c>
      <c r="FI269" s="125">
        <f t="shared" ca="1" si="1829"/>
        <v>0</v>
      </c>
      <c r="FJ269" s="125">
        <f t="shared" ca="1" si="1829"/>
        <v>0</v>
      </c>
      <c r="FK269" s="125">
        <f t="shared" ca="1" si="1829"/>
        <v>0</v>
      </c>
      <c r="FL269" s="125">
        <f t="shared" ca="1" si="1829"/>
        <v>0</v>
      </c>
      <c r="FM269" s="125">
        <f t="shared" ca="1" si="1829"/>
        <v>0</v>
      </c>
      <c r="FN269" s="125">
        <f t="shared" ca="1" si="1829"/>
        <v>0</v>
      </c>
      <c r="FO269" s="124">
        <f t="shared" ca="1" si="1830"/>
        <v>0</v>
      </c>
      <c r="FP269" s="124">
        <f t="shared" ca="1" si="1830"/>
        <v>0</v>
      </c>
      <c r="FQ269" s="124">
        <f t="shared" ca="1" si="1830"/>
        <v>0</v>
      </c>
      <c r="FR269" s="124">
        <f t="shared" ca="1" si="1830"/>
        <v>0</v>
      </c>
      <c r="FS269" s="124">
        <f t="shared" ca="1" si="1830"/>
        <v>0</v>
      </c>
      <c r="FT269" s="124">
        <f t="shared" ca="1" si="1830"/>
        <v>0</v>
      </c>
      <c r="FU269" s="124">
        <f t="shared" ca="1" si="1830"/>
        <v>0</v>
      </c>
      <c r="FV269" s="124">
        <f t="shared" ca="1" si="1830"/>
        <v>0</v>
      </c>
      <c r="FW269" s="124">
        <f t="shared" ca="1" si="1830"/>
        <v>0</v>
      </c>
      <c r="FX269" s="124">
        <f t="shared" ca="1" si="1830"/>
        <v>0</v>
      </c>
      <c r="FY269" s="124">
        <f t="shared" ca="1" si="1830"/>
        <v>0</v>
      </c>
      <c r="FZ269" s="124">
        <f t="shared" ca="1" si="1830"/>
        <v>0</v>
      </c>
      <c r="GA269" s="124">
        <f t="shared" ca="1" si="1830"/>
        <v>0</v>
      </c>
      <c r="GB269" s="124">
        <f t="shared" ca="1" si="1830"/>
        <v>0</v>
      </c>
      <c r="GC269" s="124">
        <f t="shared" ca="1" si="1830"/>
        <v>0</v>
      </c>
      <c r="GD269" s="124">
        <f t="shared" ca="1" si="1830"/>
        <v>0</v>
      </c>
      <c r="GE269" s="124">
        <f t="shared" ca="1" si="1765"/>
        <v>0</v>
      </c>
      <c r="GF269" s="124">
        <f t="shared" ca="1" si="1765"/>
        <v>0</v>
      </c>
      <c r="GG269" s="554">
        <f t="shared" ca="1" si="1766"/>
        <v>0</v>
      </c>
      <c r="GH269" s="554">
        <f t="shared" ca="1" si="1766"/>
        <v>0</v>
      </c>
      <c r="GI269" s="554">
        <f t="shared" ca="1" si="1766"/>
        <v>0</v>
      </c>
      <c r="GJ269" s="125">
        <f t="shared" ca="1" si="1831"/>
        <v>0</v>
      </c>
      <c r="GK269" s="125">
        <f t="shared" ca="1" si="1831"/>
        <v>0</v>
      </c>
      <c r="GL269" s="125">
        <f t="shared" ca="1" si="1831"/>
        <v>0</v>
      </c>
      <c r="GM269" s="125">
        <f t="shared" ca="1" si="1831"/>
        <v>0</v>
      </c>
      <c r="GN269" s="125">
        <f t="shared" ca="1" si="1831"/>
        <v>0</v>
      </c>
      <c r="GO269" s="125">
        <f t="shared" ca="1" si="1831"/>
        <v>0</v>
      </c>
      <c r="GP269" s="125">
        <f t="shared" ca="1" si="1831"/>
        <v>0</v>
      </c>
      <c r="GQ269" s="125">
        <f t="shared" ca="1" si="1831"/>
        <v>0</v>
      </c>
      <c r="GR269" s="125">
        <f t="shared" ca="1" si="1831"/>
        <v>0</v>
      </c>
      <c r="GS269" s="125">
        <f t="shared" ca="1" si="1831"/>
        <v>0</v>
      </c>
      <c r="GT269" s="125">
        <f t="shared" ca="1" si="1831"/>
        <v>0</v>
      </c>
      <c r="GU269" s="125">
        <f t="shared" ca="1" si="1831"/>
        <v>0</v>
      </c>
      <c r="GV269" s="125">
        <f t="shared" ca="1" si="1831"/>
        <v>0</v>
      </c>
      <c r="GW269" s="124">
        <f t="shared" ca="1" si="1832"/>
        <v>0</v>
      </c>
      <c r="GX269" s="124">
        <f t="shared" ca="1" si="1832"/>
        <v>0</v>
      </c>
      <c r="GY269" s="124">
        <f t="shared" ca="1" si="1832"/>
        <v>0</v>
      </c>
      <c r="GZ269" s="124">
        <f t="shared" ca="1" si="1832"/>
        <v>0</v>
      </c>
      <c r="HA269" s="124">
        <f t="shared" ca="1" si="1832"/>
        <v>0</v>
      </c>
      <c r="HB269" s="124">
        <f t="shared" ca="1" si="1832"/>
        <v>0</v>
      </c>
      <c r="HC269" s="124">
        <f t="shared" ca="1" si="1832"/>
        <v>0</v>
      </c>
      <c r="HD269" s="124">
        <f t="shared" ca="1" si="1832"/>
        <v>0</v>
      </c>
      <c r="HE269" s="124">
        <f t="shared" ca="1" si="1832"/>
        <v>0</v>
      </c>
      <c r="HF269" s="124">
        <f t="shared" ca="1" si="1832"/>
        <v>0</v>
      </c>
      <c r="HG269" s="124">
        <f t="shared" ca="1" si="1832"/>
        <v>0</v>
      </c>
      <c r="HH269" s="124">
        <f t="shared" ca="1" si="1832"/>
        <v>0</v>
      </c>
      <c r="HI269" s="124">
        <f t="shared" ca="1" si="1832"/>
        <v>0</v>
      </c>
      <c r="HJ269" s="124">
        <f t="shared" ca="1" si="1832"/>
        <v>0</v>
      </c>
      <c r="HK269" s="124">
        <f t="shared" ca="1" si="1832"/>
        <v>0</v>
      </c>
      <c r="HL269" s="124">
        <f t="shared" ca="1" si="1832"/>
        <v>0</v>
      </c>
      <c r="HM269" s="124">
        <f t="shared" ca="1" si="1769"/>
        <v>0</v>
      </c>
      <c r="HN269" s="124">
        <f t="shared" ca="1" si="1769"/>
        <v>0</v>
      </c>
      <c r="HO269" s="554">
        <f t="shared" ca="1" si="1770"/>
        <v>0</v>
      </c>
      <c r="HP269" s="554">
        <f t="shared" ca="1" si="1770"/>
        <v>0</v>
      </c>
      <c r="HQ269" s="554">
        <f t="shared" ca="1" si="1770"/>
        <v>0</v>
      </c>
      <c r="HR269" s="125">
        <f t="shared" ca="1" si="1833"/>
        <v>0</v>
      </c>
      <c r="HS269" s="125">
        <f t="shared" ca="1" si="1833"/>
        <v>0</v>
      </c>
      <c r="HT269" s="125">
        <f t="shared" ca="1" si="1833"/>
        <v>0</v>
      </c>
      <c r="HU269" s="125">
        <f t="shared" ca="1" si="1833"/>
        <v>0</v>
      </c>
      <c r="HV269" s="125">
        <f t="shared" ca="1" si="1833"/>
        <v>0</v>
      </c>
      <c r="HW269" s="125">
        <f t="shared" ca="1" si="1833"/>
        <v>0</v>
      </c>
      <c r="HX269" s="125">
        <f t="shared" ca="1" si="1833"/>
        <v>0</v>
      </c>
      <c r="HY269" s="125">
        <f t="shared" ca="1" si="1833"/>
        <v>0</v>
      </c>
      <c r="HZ269" s="125">
        <f t="shared" ca="1" si="1833"/>
        <v>0</v>
      </c>
      <c r="IA269" s="125">
        <f t="shared" ca="1" si="1833"/>
        <v>0</v>
      </c>
      <c r="IB269" s="125">
        <f t="shared" ca="1" si="1833"/>
        <v>0</v>
      </c>
      <c r="IC269" s="125">
        <f t="shared" ca="1" si="1833"/>
        <v>0</v>
      </c>
      <c r="ID269" s="125">
        <f t="shared" ca="1" si="1833"/>
        <v>0</v>
      </c>
      <c r="IE269" s="5">
        <f t="shared" ca="1" si="1772"/>
        <v>67</v>
      </c>
      <c r="IF269" s="9"/>
      <c r="IG269" s="5">
        <f t="shared" ca="1" si="1773"/>
        <v>1</v>
      </c>
      <c r="IH269" s="5" t="b">
        <f t="shared" ca="1" si="1773"/>
        <v>0</v>
      </c>
      <c r="II269" s="19">
        <f t="shared" ca="1" si="1774"/>
        <v>0</v>
      </c>
      <c r="IJ269" s="5">
        <f t="shared" ca="1" si="1773"/>
        <v>55</v>
      </c>
      <c r="IK269" s="5" cm="1">
        <f t="array" ref="IK269">INDEX(i.pi_yatf,$X269+1,IK$7)</f>
        <v>1</v>
      </c>
      <c r="IL269" s="19">
        <f t="shared" ca="1" si="1846"/>
        <v>0</v>
      </c>
      <c r="IM269" s="19">
        <f t="shared" ca="1" si="1846"/>
        <v>0</v>
      </c>
      <c r="IN269" s="19">
        <f t="shared" ca="1" si="1846"/>
        <v>0</v>
      </c>
      <c r="IO269" s="19">
        <f t="shared" ca="1" si="1846"/>
        <v>0</v>
      </c>
      <c r="IP269" s="19">
        <f t="shared" ca="1" si="1846"/>
        <v>0</v>
      </c>
      <c r="IQ269" s="19">
        <f t="shared" ca="1" si="1846"/>
        <v>0</v>
      </c>
      <c r="IR269" s="19">
        <f t="shared" ca="1" si="1846"/>
        <v>0</v>
      </c>
      <c r="IS269" s="19">
        <f t="shared" ca="1" si="1846"/>
        <v>0</v>
      </c>
      <c r="IT269" s="19">
        <f t="shared" ca="1" si="1846"/>
        <v>0</v>
      </c>
      <c r="IU269" s="19">
        <f t="shared" ca="1" si="1846"/>
        <v>0</v>
      </c>
      <c r="IV269" s="19">
        <f t="shared" ca="1" si="1846"/>
        <v>0</v>
      </c>
      <c r="IW269" s="19">
        <f t="shared" ca="1" si="1846"/>
        <v>0</v>
      </c>
      <c r="IX269" s="19">
        <f t="shared" ca="1" si="1846"/>
        <v>0</v>
      </c>
      <c r="IY269" s="19">
        <f t="shared" ca="1" si="1846"/>
        <v>0</v>
      </c>
      <c r="IZ269" s="19">
        <f t="shared" ca="1" si="1846"/>
        <v>0</v>
      </c>
      <c r="JA269" s="19">
        <f t="shared" ca="1" si="1846"/>
        <v>0</v>
      </c>
      <c r="JB269" s="19">
        <f t="shared" ca="1" si="1846"/>
        <v>0</v>
      </c>
      <c r="JC269" s="19">
        <f t="shared" ca="1" si="1846"/>
        <v>0</v>
      </c>
      <c r="JD269" s="19">
        <f t="shared" ca="1" si="1846"/>
        <v>0</v>
      </c>
      <c r="JE269" s="19">
        <f t="shared" ca="1" si="1846"/>
        <v>0</v>
      </c>
      <c r="JF269" s="19">
        <f t="shared" ca="1" si="1846"/>
        <v>0</v>
      </c>
      <c r="JG269" s="19">
        <f t="shared" ca="1" si="1846"/>
        <v>1</v>
      </c>
      <c r="JH269" s="19">
        <f t="shared" ca="1" si="1846"/>
        <v>0</v>
      </c>
      <c r="JI269" s="19">
        <f t="shared" ca="1" si="1846"/>
        <v>1</v>
      </c>
      <c r="JJ269" s="9"/>
      <c r="JK269" s="5" t="b">
        <f t="shared" ca="1" si="1776"/>
        <v>0</v>
      </c>
      <c r="JL269" s="477" t="b">
        <v>0</v>
      </c>
      <c r="JM269" s="477">
        <v>12</v>
      </c>
      <c r="JN269" s="5" t="b">
        <f t="shared" ca="1" si="1777"/>
        <v>0</v>
      </c>
      <c r="JO269" s="5" t="b">
        <f t="shared" ca="1" si="1777"/>
        <v>0</v>
      </c>
      <c r="JP269" s="5" t="b">
        <f t="shared" ca="1" si="1777"/>
        <v>1</v>
      </c>
      <c r="JQ269" s="144">
        <f t="shared" ca="1" si="1778"/>
        <v>1</v>
      </c>
      <c r="JR269" s="144">
        <f t="shared" ca="1" si="1778"/>
        <v>1</v>
      </c>
      <c r="JS269" s="5" t="b">
        <f t="shared" ca="1" si="1779"/>
        <v>0</v>
      </c>
      <c r="JT269" s="5" t="b">
        <f t="shared" ca="1" si="1779"/>
        <v>1</v>
      </c>
      <c r="JU269" s="5" t="b">
        <f t="shared" ca="1" si="1779"/>
        <v>1</v>
      </c>
      <c r="JV269" s="5" t="b">
        <f t="shared" ca="1" si="1779"/>
        <v>0</v>
      </c>
      <c r="JW269" s="5">
        <f t="shared" ca="1" si="1780"/>
        <v>1</v>
      </c>
      <c r="JX269" s="5">
        <f t="shared" ca="1" si="1780"/>
        <v>0</v>
      </c>
      <c r="JY269" s="5" t="b">
        <f t="shared" ca="1" si="1781"/>
        <v>0</v>
      </c>
      <c r="JZ269" s="5" t="str" cm="1">
        <f t="array" aca="1" ref="JZ269" ca="1">IF(OR(KA269:KH269&lt;&gt;"-"),TRUE,"-")</f>
        <v>-</v>
      </c>
      <c r="KA269" s="19" t="str">
        <f t="shared" ca="1" si="1782"/>
        <v>-</v>
      </c>
      <c r="KB269" s="19" t="str">
        <f t="shared" ca="1" si="1782"/>
        <v>-</v>
      </c>
      <c r="KC269" s="19" t="str">
        <f t="shared" ca="1" si="1782"/>
        <v>-</v>
      </c>
      <c r="KD269" s="19" t="str">
        <f t="shared" ca="1" si="1782"/>
        <v>-</v>
      </c>
      <c r="KE269" s="19" t="str">
        <f t="shared" ca="1" si="1782"/>
        <v>-</v>
      </c>
      <c r="KF269" s="19" t="str">
        <f t="shared" ca="1" si="1782"/>
        <v>-</v>
      </c>
      <c r="KG269" s="19" t="str">
        <f t="shared" ca="1" si="1782"/>
        <v>-</v>
      </c>
      <c r="KH269" s="19" t="str">
        <f t="shared" ca="1" si="1782"/>
        <v>-</v>
      </c>
      <c r="KI269" s="5" t="b">
        <f t="array" aca="1" ref="KI269" ca="1">IF(OR(KJ269:KP269&lt;&gt;"-"),TRUE,"-")</f>
        <v>1</v>
      </c>
      <c r="KJ269" s="19">
        <f t="shared" ca="1" si="1839"/>
        <v>0</v>
      </c>
      <c r="KK269" s="19" t="str">
        <f t="shared" ca="1" si="1839"/>
        <v>-</v>
      </c>
      <c r="KL269" s="19">
        <f t="shared" ca="1" si="1839"/>
        <v>999999</v>
      </c>
      <c r="KM269" s="19">
        <f t="shared" ca="1" si="1839"/>
        <v>999999</v>
      </c>
      <c r="KN269" s="19">
        <f t="shared" ca="1" si="1839"/>
        <v>999999</v>
      </c>
      <c r="KO269" s="19">
        <f t="shared" ca="1" si="1839"/>
        <v>999999</v>
      </c>
      <c r="KP269" s="19">
        <f t="shared" ca="1" si="1839"/>
        <v>999999</v>
      </c>
      <c r="KQ269" s="19" t="str">
        <f t="shared" ca="1" si="1839"/>
        <v>-</v>
      </c>
      <c r="KR269" s="19" t="str">
        <f t="shared" ca="1" si="1839"/>
        <v>-</v>
      </c>
      <c r="KS269" s="19" t="str">
        <f t="shared" ca="1" si="1839"/>
        <v>-</v>
      </c>
      <c r="KT269" s="19" t="b">
        <f t="shared" ca="1" si="1784"/>
        <v>1</v>
      </c>
      <c r="KU269" s="19">
        <f t="shared" ca="1" si="1784"/>
        <v>0</v>
      </c>
      <c r="KV269" s="5" t="str">
        <f t="shared" ca="1" si="1785"/>
        <v>-</v>
      </c>
      <c r="KW269" s="5" t="str">
        <f t="shared" ca="1" si="1785"/>
        <v>-</v>
      </c>
      <c r="KX269" s="5" t="str">
        <f t="shared" ca="1" si="1785"/>
        <v>-</v>
      </c>
      <c r="KY269" s="5" t="str">
        <f t="shared" ca="1" si="1785"/>
        <v>-</v>
      </c>
      <c r="KZ269" s="19" t="str">
        <f t="shared" ca="1" si="1786"/>
        <v>-</v>
      </c>
      <c r="LA269" s="19" t="str">
        <f t="shared" ca="1" si="1786"/>
        <v>-</v>
      </c>
      <c r="LB269" s="19" t="str">
        <f t="shared" ca="1" si="1786"/>
        <v>-</v>
      </c>
      <c r="LC269" s="19" t="str">
        <f t="shared" ca="1" si="1786"/>
        <v>-</v>
      </c>
      <c r="LD269" s="19" t="str">
        <f t="shared" ca="1" si="1786"/>
        <v>-</v>
      </c>
      <c r="LE269" s="19" t="str">
        <f t="shared" ca="1" si="1786"/>
        <v>-</v>
      </c>
      <c r="LF269" s="19" t="str">
        <f t="shared" ca="1" si="1786"/>
        <v>-</v>
      </c>
      <c r="LG269" s="5" t="str">
        <f t="shared" ca="1" si="1787"/>
        <v>-</v>
      </c>
      <c r="LH269" s="5">
        <f t="shared" ca="1" si="1787"/>
        <v>500</v>
      </c>
      <c r="LI269" s="5">
        <f t="shared" ca="1" si="1787"/>
        <v>500</v>
      </c>
      <c r="LJ269" s="5" t="str">
        <f t="shared" ca="1" si="1787"/>
        <v>-</v>
      </c>
      <c r="LK269" s="5" t="str" cm="1">
        <f t="array" aca="1" ref="LK269" ca="1">INDEX(i.meatgrid,$Q269,LK$7)</f>
        <v>-</v>
      </c>
      <c r="LL269" s="5" t="str">
        <f t="shared" ca="1" si="1787"/>
        <v>-</v>
      </c>
      <c r="LM269" s="5">
        <f t="shared" ca="1" si="1788"/>
        <v>1</v>
      </c>
      <c r="LN269" s="9"/>
      <c r="LO269" s="19">
        <f t="shared" ca="1" si="1786"/>
        <v>70</v>
      </c>
      <c r="LP269" s="19">
        <f t="shared" ca="1" si="1789"/>
        <v>50</v>
      </c>
      <c r="LQ269" s="19">
        <f t="shared" ca="1" si="1789"/>
        <v>80</v>
      </c>
      <c r="LR269" s="19">
        <f t="shared" ca="1" si="1789"/>
        <v>50</v>
      </c>
      <c r="LS269" s="5" t="b" cm="1">
        <f t="array" aca="1" ref="LS269" ca="1">INDEX(i.meatgrid,$Q269,LS$7)</f>
        <v>1</v>
      </c>
      <c r="LT269" s="5" t="b" cm="1">
        <f t="array" aca="1" ref="LT269" ca="1">INDEX(i.meatgrid,$Q269,LT$7)</f>
        <v>0</v>
      </c>
      <c r="LU269" s="5" t="str" cm="1">
        <f t="array" aca="1" ref="LU269" ca="1">INDEX(i.meatgrid,$Q269,LU$7)</f>
        <v>-</v>
      </c>
      <c r="LV269" s="5" t="str" cm="1">
        <f t="array" aca="1" ref="LV269" ca="1">INDEX(i.meatgrid,$Q269,LV$7)</f>
        <v>-</v>
      </c>
      <c r="LW269" s="5">
        <f t="shared" si="1790"/>
        <v>1</v>
      </c>
      <c r="LX269" s="5">
        <f t="shared" si="1791"/>
        <v>0.75</v>
      </c>
      <c r="LY269" s="5" cm="1">
        <f t="array" aca="1" ref="LY269" ca="1">INDEX(i.meatgrid,$Q269,LY$7)</f>
        <v>0</v>
      </c>
      <c r="LZ269" s="5" cm="1">
        <f t="array" aca="1" ref="LZ269" ca="1">INDEX(i.meatgrid,$Q269,LZ$7)</f>
        <v>0</v>
      </c>
      <c r="MA269" s="5" cm="1">
        <f t="array" aca="1" ref="MA269" ca="1">INDEX(i.meatgrid,$Q269,MA$7)</f>
        <v>0</v>
      </c>
      <c r="MB269" s="5" cm="1">
        <f t="array" aca="1" ref="MB269" ca="1">INDEX(i.meatgrid,$Q269,MB$7)</f>
        <v>0</v>
      </c>
      <c r="MC269" s="5" cm="1">
        <f t="array" aca="1" ref="MC269" ca="1">INDEX(i.meatgrid,$Q269,MC$7)</f>
        <v>0</v>
      </c>
      <c r="MD269" s="5" cm="1">
        <f t="array" aca="1" ref="MD269" ca="1">INDEX(i.meatgrid,$Q269,MD$7)</f>
        <v>1</v>
      </c>
      <c r="ME269" s="5" cm="1">
        <f t="array" aca="1" ref="ME269" ca="1">INDEX(i.meatgrid,$Q269,ME$7)</f>
        <v>1</v>
      </c>
      <c r="MF269" s="5" cm="1">
        <f t="array" aca="1" ref="MF269" ca="1">INDEX(i.meatgrid,$Q269,MF$7)</f>
        <v>1</v>
      </c>
      <c r="MG269" s="5">
        <f t="shared" si="1792"/>
        <v>1</v>
      </c>
      <c r="MH269" s="9"/>
      <c r="MI269" s="19" t="b">
        <f t="shared" ca="1" si="1834"/>
        <v>0</v>
      </c>
      <c r="MJ269" s="19" t="b">
        <f t="shared" ca="1" si="1834"/>
        <v>0</v>
      </c>
      <c r="MK269" s="19">
        <f t="shared" ca="1" si="1834"/>
        <v>1</v>
      </c>
      <c r="ML269" s="19">
        <f t="shared" ca="1" si="1834"/>
        <v>0.75</v>
      </c>
      <c r="MM269" s="19">
        <f t="shared" ca="1" si="1834"/>
        <v>0.75</v>
      </c>
      <c r="MN269" s="19">
        <f t="shared" ca="1" si="1834"/>
        <v>0.8</v>
      </c>
      <c r="MO269" s="19">
        <f t="shared" ca="1" si="1834"/>
        <v>0.82499999999999996</v>
      </c>
      <c r="MP269" s="19">
        <f t="shared" ca="1" si="1834"/>
        <v>0.875</v>
      </c>
      <c r="MQ269" s="19">
        <f t="shared" ca="1" si="1834"/>
        <v>0.9</v>
      </c>
      <c r="MR269" s="19">
        <f t="shared" ca="1" si="1834"/>
        <v>1</v>
      </c>
      <c r="MS269" s="19">
        <f t="shared" ca="1" si="1834"/>
        <v>0.875</v>
      </c>
      <c r="MT269" s="19" t="b">
        <f t="shared" ca="1" si="1834"/>
        <v>1</v>
      </c>
      <c r="MU269" s="19">
        <f t="shared" ca="1" si="1834"/>
        <v>74.989999999999995</v>
      </c>
      <c r="MV269" s="19" t="str">
        <f t="shared" ca="1" si="1834"/>
        <v>-</v>
      </c>
      <c r="MW269" s="19" t="str">
        <f t="shared" ca="1" si="1834"/>
        <v>-</v>
      </c>
      <c r="MX269" s="19" t="str">
        <f t="shared" ca="1" si="1834"/>
        <v>-</v>
      </c>
      <c r="MY269" s="19" t="str">
        <f t="shared" ref="MY269:NN273" ca="1" si="1849">OFFSET(MY$5,$B269,0)</f>
        <v>-</v>
      </c>
      <c r="MZ269" s="19" t="str">
        <f t="shared" ca="1" si="1849"/>
        <v>-</v>
      </c>
      <c r="NA269" s="19" t="str">
        <f t="shared" ca="1" si="1849"/>
        <v>-</v>
      </c>
      <c r="NB269" s="19" t="str">
        <f t="shared" ca="1" si="1849"/>
        <v>-</v>
      </c>
      <c r="NC269" s="19">
        <f t="shared" ca="1" si="1849"/>
        <v>36.99</v>
      </c>
      <c r="ND269" s="19">
        <f t="shared" ca="1" si="1849"/>
        <v>36.99</v>
      </c>
      <c r="NE269" s="19" t="str">
        <f t="shared" ca="1" si="1849"/>
        <v>-</v>
      </c>
      <c r="NF269" s="19" t="str">
        <f t="shared" ca="1" si="1849"/>
        <v>-</v>
      </c>
      <c r="NG269" s="19" t="str">
        <f t="shared" ca="1" si="1849"/>
        <v>-</v>
      </c>
      <c r="NH269" s="19" t="str">
        <f t="shared" ca="1" si="1849"/>
        <v>-</v>
      </c>
      <c r="NI269" s="19" t="str">
        <f t="shared" ca="1" si="1849"/>
        <v>-</v>
      </c>
      <c r="NJ269" s="19">
        <f t="shared" ca="1" si="1849"/>
        <v>49.99</v>
      </c>
      <c r="NK269" s="19">
        <f t="shared" ca="1" si="1849"/>
        <v>49.99</v>
      </c>
      <c r="NL269" s="19">
        <f t="shared" ca="1" si="1849"/>
        <v>49.99</v>
      </c>
      <c r="NM269" s="19">
        <f t="shared" ca="1" si="1849"/>
        <v>49.99</v>
      </c>
      <c r="NN269" s="19">
        <f t="shared" ca="1" si="1849"/>
        <v>49.99</v>
      </c>
      <c r="NO269" s="19">
        <f t="shared" ca="1" si="1806"/>
        <v>49.99</v>
      </c>
      <c r="NP269" s="19">
        <f t="shared" ca="1" si="1806"/>
        <v>49.99</v>
      </c>
      <c r="NQ269" s="19">
        <f t="shared" ca="1" si="1806"/>
        <v>49.99</v>
      </c>
      <c r="NR269" s="19">
        <f t="shared" ca="1" si="1848"/>
        <v>412.99</v>
      </c>
      <c r="NS269" s="19">
        <f t="shared" ca="1" si="1848"/>
        <v>412.99</v>
      </c>
      <c r="NT269" s="19" t="str">
        <f t="shared" ca="1" si="1848"/>
        <v>-</v>
      </c>
      <c r="NU269" s="19" t="str">
        <f t="shared" ca="1" si="1848"/>
        <v>-</v>
      </c>
      <c r="NV269" s="19" t="str">
        <f t="shared" ca="1" si="1848"/>
        <v>-</v>
      </c>
      <c r="NW269" s="19" t="str">
        <f t="shared" ca="1" si="1848"/>
        <v>-</v>
      </c>
      <c r="NX269" s="19" t="str">
        <f t="shared" ca="1" si="1848"/>
        <v>-</v>
      </c>
      <c r="NY269" s="19">
        <f t="shared" ca="1" si="1848"/>
        <v>6.8900000000000006</v>
      </c>
      <c r="NZ269" s="19">
        <f t="shared" ca="1" si="1848"/>
        <v>6.8900000000000006</v>
      </c>
      <c r="OA269" s="19">
        <f t="shared" ca="1" si="1848"/>
        <v>6.8900000000000006</v>
      </c>
      <c r="OB269" s="19">
        <f t="shared" ca="1" si="1848"/>
        <v>6.8900000000000006</v>
      </c>
      <c r="OC269" s="19">
        <f t="shared" ca="1" si="1848"/>
        <v>6.8900000000000006</v>
      </c>
      <c r="OD269" s="19">
        <f t="shared" ca="1" si="1848"/>
        <v>6.8900000000000006</v>
      </c>
      <c r="OE269" s="19">
        <f t="shared" ca="1" si="1848"/>
        <v>6.8900000000000006</v>
      </c>
      <c r="OF269" s="19">
        <f t="shared" ca="1" si="1848"/>
        <v>6.8900000000000006</v>
      </c>
      <c r="OG269" s="19">
        <f t="shared" ca="1" si="1848"/>
        <v>346.99</v>
      </c>
      <c r="OH269" s="19">
        <f t="shared" ca="1" si="1808"/>
        <v>346.99</v>
      </c>
      <c r="OI269" s="19" t="str">
        <f t="shared" ca="1" si="1808"/>
        <v>-</v>
      </c>
      <c r="OJ269" s="19" t="str">
        <f t="shared" ca="1" si="1808"/>
        <v>-</v>
      </c>
      <c r="OK269" s="19" t="str">
        <f t="shared" ca="1" si="1808"/>
        <v>-</v>
      </c>
      <c r="OL269" s="19" t="str">
        <f t="shared" ca="1" si="1808"/>
        <v>-</v>
      </c>
      <c r="OM269" s="19" t="str">
        <f t="shared" ca="1" si="1808"/>
        <v>-</v>
      </c>
      <c r="ON269" s="19">
        <f t="shared" ca="1" si="1808"/>
        <v>0</v>
      </c>
      <c r="OO269" s="24">
        <v>0</v>
      </c>
    </row>
    <row r="270" spans="1:405" outlineLevel="1">
      <c r="A270" s="21">
        <f t="shared" si="158"/>
        <v>265</v>
      </c>
      <c r="B270" s="21">
        <f>$A$14</f>
        <v>9</v>
      </c>
      <c r="C270">
        <v>112</v>
      </c>
      <c r="D270" s="144" t="str">
        <f t="shared" si="1739"/>
        <v>GSM</v>
      </c>
      <c r="E270" t="b">
        <v>0</v>
      </c>
      <c r="F270" t="b">
        <v>0</v>
      </c>
      <c r="G270" t="b">
        <f t="shared" ref="G270:G273" si="1850">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740"/>
        <v>2</v>
      </c>
      <c r="AH270" s="5">
        <f t="shared" si="1740"/>
        <v>0</v>
      </c>
      <c r="AI270" s="5">
        <f t="shared" si="1741"/>
        <v>1</v>
      </c>
      <c r="AJ270" s="218"/>
      <c r="AK270" s="218"/>
      <c r="AL270" s="365" t="str">
        <f ca="1">TEXT(LEFT(OFFSET(AL270,-1,0),5)+1,"00000")&amp;MID(OFFSET(AL270,-1,0),6,FIND(" ",OFFSET(AL270,-1,0),7)-5)
&amp; $D270           &amp; " Day"&amp;INDEX(i.DOY,$N270,1)              &amp; IF($IG270=0," FWM","")&amp;IF($IG270=1," MWM","")&amp;IF($IG270=5," Mat","")&amp;IF($IH270=TRUE,"&amp;BBT","    ")
&amp;INDEX(DataMaster!$B$98:$B$104,$Q270,0)    &amp;IF(JL270," SR"&amp;JM270,"")&amp; " WP"&amp;TEXT($LW270*100,"000p")           &amp; " MP"&amp;TEXT($LX270*100,"000p")           &amp; " GP"&amp;TEXT($MG270*100,"000p")
&amp; " (F"&amp;3+COUNTIF($CV270:$CY270,TRUE)&amp;3&amp;"N"&amp;$DM270&amp;$DN270&amp;")"</f>
        <v>00025 DSP_grid_lw GSM Day204 MWM    Older Mutton SR12 WP100p MP100p GP100p (F33N11)</v>
      </c>
      <c r="AM270" s="9" t="str">
        <f ca="1">IF(COUNTIF(AL$5:AL270,AL270)=1,"-","Dup")</f>
        <v>-</v>
      </c>
      <c r="AN270" s="9"/>
      <c r="AO270" s="12" t="b">
        <v>1</v>
      </c>
      <c r="AP270" s="12" t="b">
        <v>1</v>
      </c>
      <c r="AQ270" s="12" t="b">
        <v>1</v>
      </c>
      <c r="AR270" s="12" t="b">
        <v>1</v>
      </c>
      <c r="AS270" s="12" t="b">
        <v>1</v>
      </c>
      <c r="AT270" s="12" t="b">
        <v>1</v>
      </c>
      <c r="AU270" s="12" t="b">
        <v>1</v>
      </c>
      <c r="AV270" s="12" t="b">
        <v>1</v>
      </c>
      <c r="AW270" s="9"/>
      <c r="AX270" s="5" t="b">
        <f t="shared" si="1742"/>
        <v>0</v>
      </c>
      <c r="AY270" s="5" t="str">
        <f t="shared" si="1742"/>
        <v>-</v>
      </c>
      <c r="AZ270" s="5" t="b">
        <f t="shared" si="1742"/>
        <v>0</v>
      </c>
      <c r="BA270" s="5" t="b">
        <f t="shared" si="1742"/>
        <v>1</v>
      </c>
      <c r="BB270" s="5" t="b">
        <f t="shared" si="1742"/>
        <v>1</v>
      </c>
      <c r="BC270" s="144">
        <f t="shared" si="1742"/>
        <v>0</v>
      </c>
      <c r="BD270" s="19" t="b">
        <f t="shared" ca="1" si="1743"/>
        <v>1</v>
      </c>
      <c r="BE270" s="9"/>
      <c r="BF270" s="5" t="str">
        <f t="shared" ca="1" si="1744"/>
        <v>-</v>
      </c>
      <c r="BG270" s="19" t="str">
        <f t="shared" ca="1" si="1745"/>
        <v>-</v>
      </c>
      <c r="BH270" s="19" t="str">
        <f t="shared" ca="1" si="1745"/>
        <v>-</v>
      </c>
      <c r="BI270" s="19" t="str">
        <f t="shared" ca="1" si="1745"/>
        <v>-</v>
      </c>
      <c r="BJ270" s="5" t="str">
        <f t="shared" ca="1" si="1746"/>
        <v>-</v>
      </c>
      <c r="BK270" s="19" t="str">
        <f t="shared" ca="1" si="1747"/>
        <v>-</v>
      </c>
      <c r="BL270" s="5" t="str">
        <f t="shared" ca="1" si="1748"/>
        <v>-</v>
      </c>
      <c r="BM270" s="19" t="str">
        <f t="shared" ca="1" si="1749"/>
        <v>-</v>
      </c>
      <c r="BN270" s="19" t="str">
        <f t="shared" ca="1" si="1749"/>
        <v>-</v>
      </c>
      <c r="BO270" s="19" t="str">
        <f t="shared" ca="1" si="1749"/>
        <v>-</v>
      </c>
      <c r="BP270" s="5" t="str">
        <f t="shared" ca="1" si="1750"/>
        <v>-</v>
      </c>
      <c r="BQ270" s="9"/>
      <c r="BR270" s="5" t="b">
        <f t="shared" si="1751"/>
        <v>0</v>
      </c>
      <c r="BS270" s="5" t="str">
        <f t="shared" ca="1" si="1752"/>
        <v>-</v>
      </c>
      <c r="BT270" s="5" t="str">
        <f t="shared" ca="1" si="1753"/>
        <v>-</v>
      </c>
      <c r="BU270" s="5" t="str">
        <f t="shared" ca="1" si="1753"/>
        <v>-</v>
      </c>
      <c r="BV270" s="5" t="str">
        <f t="shared" ca="1" si="1753"/>
        <v>-</v>
      </c>
      <c r="BW270" s="5" t="str">
        <f t="shared" ca="1" si="1753"/>
        <v>-</v>
      </c>
      <c r="BX270" s="5" t="str">
        <f t="shared" ca="1" si="1753"/>
        <v>-</v>
      </c>
      <c r="BY270" s="5" t="str">
        <f t="shared" ca="1" si="1753"/>
        <v>-</v>
      </c>
      <c r="BZ270" s="5" t="str">
        <f t="shared" ca="1" si="1753"/>
        <v>-</v>
      </c>
      <c r="CA270" s="5" t="str">
        <f t="shared" ca="1" si="1753"/>
        <v>-</v>
      </c>
      <c r="CB270" s="9"/>
      <c r="CC270" s="12" t="b">
        <v>1</v>
      </c>
      <c r="CD270" s="12" t="b">
        <v>1</v>
      </c>
      <c r="CE270" s="12" t="b">
        <v>1</v>
      </c>
      <c r="CF270" s="12">
        <f t="shared" si="1800"/>
        <v>2237105</v>
      </c>
      <c r="CG270" s="144" t="b">
        <f>NOT(CE270)</f>
        <v>0</v>
      </c>
      <c r="CH270" s="12" t="s">
        <v>34</v>
      </c>
      <c r="CI270" s="19" t="str">
        <f t="shared" ca="1" si="1755"/>
        <v>-</v>
      </c>
      <c r="CJ270" s="19" t="str">
        <f t="shared" ca="1" si="1755"/>
        <v>-</v>
      </c>
      <c r="CK270" s="19" t="str">
        <f t="shared" ca="1" si="1755"/>
        <v>-</v>
      </c>
      <c r="CL270" s="19">
        <f t="shared" ca="1" si="1755"/>
        <v>1</v>
      </c>
      <c r="CM270" s="19">
        <f t="shared" ca="1" si="1755"/>
        <v>1</v>
      </c>
      <c r="CN270" s="9"/>
      <c r="CO270" s="444">
        <f t="shared" si="1756"/>
        <v>652</v>
      </c>
      <c r="CP270" s="444">
        <f t="shared" si="1756"/>
        <v>686</v>
      </c>
      <c r="CQ270" s="444">
        <f t="shared" si="1756"/>
        <v>721</v>
      </c>
      <c r="CR270" s="152">
        <f t="shared" si="1757"/>
        <v>378</v>
      </c>
      <c r="CS270" s="152">
        <f t="shared" si="1757"/>
        <v>413</v>
      </c>
      <c r="CT270" s="152">
        <f t="shared" si="1757"/>
        <v>448</v>
      </c>
      <c r="CU270" s="19" t="str">
        <f t="shared" ca="1" si="1827"/>
        <v>-</v>
      </c>
      <c r="CV270" s="19" t="str">
        <f t="shared" ca="1" si="1827"/>
        <v>-</v>
      </c>
      <c r="CW270" s="19" t="str">
        <f t="shared" ca="1" si="1827"/>
        <v>-</v>
      </c>
      <c r="CX270" s="19" t="str">
        <f t="shared" ca="1" si="1827"/>
        <v>-</v>
      </c>
      <c r="CY270" s="19" t="str">
        <f t="shared" ca="1" si="1827"/>
        <v>-</v>
      </c>
      <c r="CZ270" s="19" t="b">
        <f ca="1">OFFSET(CZ$5,$B270,0)</f>
        <v>1</v>
      </c>
      <c r="DA270" s="19">
        <f t="shared" ca="1" si="1827"/>
        <v>0</v>
      </c>
      <c r="DB270" s="19">
        <f t="shared" ca="1" si="1827"/>
        <v>0</v>
      </c>
      <c r="DC270" s="19">
        <f t="shared" ca="1" si="1827"/>
        <v>0</v>
      </c>
      <c r="DD270" s="19">
        <f t="shared" ca="1" si="1827"/>
        <v>0</v>
      </c>
      <c r="DE270" s="19">
        <f t="shared" ca="1" si="1827"/>
        <v>0</v>
      </c>
      <c r="DF270" s="19">
        <f t="shared" ca="1" si="1827"/>
        <v>0</v>
      </c>
      <c r="DG270" s="19">
        <f t="shared" ca="1" si="1827"/>
        <v>0</v>
      </c>
      <c r="DH270" s="19">
        <f t="shared" ca="1" si="1827"/>
        <v>0</v>
      </c>
      <c r="DI270" s="19">
        <f t="shared" ca="1" si="1827"/>
        <v>0</v>
      </c>
      <c r="DJ270" s="19">
        <f t="shared" ca="1" si="1827"/>
        <v>0</v>
      </c>
      <c r="DK270" s="19">
        <f t="shared" ca="1" si="1821"/>
        <v>0</v>
      </c>
      <c r="DL270" s="19">
        <f t="shared" ca="1" si="1821"/>
        <v>0</v>
      </c>
      <c r="DM270" s="19">
        <f t="shared" ca="1" si="1821"/>
        <v>1</v>
      </c>
      <c r="DN270" s="19">
        <f t="shared" ca="1" si="1821"/>
        <v>1</v>
      </c>
      <c r="DO270" s="19">
        <f t="shared" ca="1" si="1821"/>
        <v>0</v>
      </c>
      <c r="DP270" s="19" t="str">
        <f t="shared" ca="1" si="1821"/>
        <v>-</v>
      </c>
      <c r="DQ270" s="19" t="str">
        <f t="shared" ca="1" si="1821"/>
        <v>-</v>
      </c>
      <c r="DR270" s="19" t="str">
        <f t="shared" ca="1" si="1821"/>
        <v>-</v>
      </c>
      <c r="DS270" s="19" t="str">
        <f t="shared" ca="1" si="1821"/>
        <v>-</v>
      </c>
      <c r="DT270" s="19" t="str">
        <f t="shared" ca="1" si="1821"/>
        <v>-</v>
      </c>
      <c r="DU270" s="19">
        <f t="shared" ca="1" si="1821"/>
        <v>0</v>
      </c>
      <c r="DV270" s="19" t="str">
        <f t="shared" ca="1" si="1821"/>
        <v>-</v>
      </c>
      <c r="DW270" s="19" t="str">
        <f t="shared" ca="1" si="1821"/>
        <v>-</v>
      </c>
      <c r="DX270" s="19" t="str">
        <f t="shared" ca="1" si="1821"/>
        <v>-</v>
      </c>
      <c r="DY270" s="19" t="str">
        <f t="shared" ca="1" si="1821"/>
        <v>-</v>
      </c>
      <c r="DZ270" s="19" t="str">
        <f t="shared" ca="1" si="1821"/>
        <v>-</v>
      </c>
      <c r="EA270" s="19" t="str">
        <f t="shared" ca="1" si="1821"/>
        <v>-</v>
      </c>
      <c r="EB270" s="19" t="str">
        <f t="shared" ca="1" si="1821"/>
        <v>-</v>
      </c>
      <c r="EC270" s="19" t="str">
        <f t="shared" ca="1" si="1821"/>
        <v>-</v>
      </c>
      <c r="ED270" s="19">
        <f t="shared" ca="1" si="1821"/>
        <v>0</v>
      </c>
      <c r="EE270" s="444">
        <f t="shared" si="1760"/>
        <v>0</v>
      </c>
      <c r="EF270" s="444">
        <f t="shared" si="1760"/>
        <v>0</v>
      </c>
      <c r="EG270" s="124">
        <f t="shared" si="1828"/>
        <v>0</v>
      </c>
      <c r="EH270" s="124">
        <f t="shared" si="1828"/>
        <v>0</v>
      </c>
      <c r="EI270" s="124">
        <f t="shared" si="1828"/>
        <v>0</v>
      </c>
      <c r="EJ270" s="124">
        <f t="shared" si="1828"/>
        <v>0</v>
      </c>
      <c r="EK270" s="124">
        <f t="shared" si="1828"/>
        <v>0</v>
      </c>
      <c r="EL270" s="124">
        <f t="shared" si="1828"/>
        <v>0</v>
      </c>
      <c r="EM270" s="124">
        <f t="shared" si="1828"/>
        <v>0</v>
      </c>
      <c r="EN270" s="124">
        <f t="shared" si="1828"/>
        <v>0</v>
      </c>
      <c r="EO270" s="124">
        <f t="shared" si="1828"/>
        <v>0</v>
      </c>
      <c r="EP270" s="124">
        <f t="shared" si="1828"/>
        <v>0</v>
      </c>
      <c r="EQ270" s="124">
        <f t="shared" si="1828"/>
        <v>0</v>
      </c>
      <c r="ER270" s="124">
        <f t="shared" si="1828"/>
        <v>0</v>
      </c>
      <c r="ES270" s="124">
        <f t="shared" si="1828"/>
        <v>0</v>
      </c>
      <c r="ET270" s="124">
        <f t="shared" si="1828"/>
        <v>0</v>
      </c>
      <c r="EU270" s="124">
        <f t="shared" si="1828"/>
        <v>0</v>
      </c>
      <c r="EV270" s="124">
        <f t="shared" si="1828"/>
        <v>0</v>
      </c>
      <c r="EW270" s="124">
        <f t="shared" si="1762"/>
        <v>0</v>
      </c>
      <c r="EX270" s="124">
        <f t="shared" si="1762"/>
        <v>0</v>
      </c>
      <c r="EY270" s="554">
        <f t="shared" si="1829"/>
        <v>0</v>
      </c>
      <c r="EZ270" s="554">
        <f t="shared" si="1829"/>
        <v>0</v>
      </c>
      <c r="FA270" s="554">
        <f t="shared" si="1829"/>
        <v>0</v>
      </c>
      <c r="FB270" s="125">
        <f t="shared" si="1829"/>
        <v>0</v>
      </c>
      <c r="FC270" s="125">
        <f t="shared" si="1829"/>
        <v>0</v>
      </c>
      <c r="FD270" s="125">
        <f t="shared" si="1829"/>
        <v>0</v>
      </c>
      <c r="FE270" s="125">
        <f t="shared" si="1829"/>
        <v>0</v>
      </c>
      <c r="FF270" s="125">
        <f t="shared" si="1829"/>
        <v>0</v>
      </c>
      <c r="FG270" s="125">
        <f t="shared" si="1829"/>
        <v>0</v>
      </c>
      <c r="FH270" s="125">
        <f t="shared" si="1829"/>
        <v>0</v>
      </c>
      <c r="FI270" s="125">
        <f t="shared" si="1829"/>
        <v>0</v>
      </c>
      <c r="FJ270" s="125">
        <f t="shared" si="1829"/>
        <v>0</v>
      </c>
      <c r="FK270" s="125">
        <f t="shared" si="1829"/>
        <v>0</v>
      </c>
      <c r="FL270" s="125">
        <f t="shared" si="1829"/>
        <v>0</v>
      </c>
      <c r="FM270" s="125">
        <f t="shared" si="1829"/>
        <v>0</v>
      </c>
      <c r="FN270" s="125">
        <f t="shared" si="1829"/>
        <v>0</v>
      </c>
      <c r="FO270" s="124">
        <f t="shared" si="1830"/>
        <v>0</v>
      </c>
      <c r="FP270" s="124">
        <f t="shared" si="1830"/>
        <v>0</v>
      </c>
      <c r="FQ270" s="124">
        <f t="shared" si="1830"/>
        <v>0</v>
      </c>
      <c r="FR270" s="124">
        <f t="shared" si="1830"/>
        <v>0</v>
      </c>
      <c r="FS270" s="124">
        <f t="shared" si="1830"/>
        <v>0</v>
      </c>
      <c r="FT270" s="124">
        <f t="shared" si="1830"/>
        <v>0</v>
      </c>
      <c r="FU270" s="124">
        <f t="shared" si="1830"/>
        <v>0</v>
      </c>
      <c r="FV270" s="124">
        <f t="shared" si="1830"/>
        <v>0</v>
      </c>
      <c r="FW270" s="124">
        <f t="shared" si="1830"/>
        <v>0</v>
      </c>
      <c r="FX270" s="124">
        <f t="shared" si="1830"/>
        <v>0</v>
      </c>
      <c r="FY270" s="124">
        <f t="shared" si="1830"/>
        <v>0</v>
      </c>
      <c r="FZ270" s="124">
        <f t="shared" si="1830"/>
        <v>0</v>
      </c>
      <c r="GA270" s="124">
        <f t="shared" si="1830"/>
        <v>0</v>
      </c>
      <c r="GB270" s="124">
        <f t="shared" si="1830"/>
        <v>0</v>
      </c>
      <c r="GC270" s="124">
        <f t="shared" si="1830"/>
        <v>0</v>
      </c>
      <c r="GD270" s="124">
        <f t="shared" si="1830"/>
        <v>0</v>
      </c>
      <c r="GE270" s="124">
        <f t="shared" si="1765"/>
        <v>0</v>
      </c>
      <c r="GF270" s="124">
        <f t="shared" si="1765"/>
        <v>0</v>
      </c>
      <c r="GG270" s="554">
        <f t="shared" si="1766"/>
        <v>0</v>
      </c>
      <c r="GH270" s="554">
        <f t="shared" si="1766"/>
        <v>0</v>
      </c>
      <c r="GI270" s="554">
        <f t="shared" si="1766"/>
        <v>0</v>
      </c>
      <c r="GJ270" s="125">
        <f t="shared" si="1831"/>
        <v>0</v>
      </c>
      <c r="GK270" s="125">
        <f t="shared" si="1831"/>
        <v>0</v>
      </c>
      <c r="GL270" s="125">
        <f t="shared" si="1831"/>
        <v>0</v>
      </c>
      <c r="GM270" s="125">
        <f t="shared" si="1831"/>
        <v>0</v>
      </c>
      <c r="GN270" s="125">
        <f t="shared" si="1831"/>
        <v>0</v>
      </c>
      <c r="GO270" s="125">
        <f t="shared" si="1831"/>
        <v>0</v>
      </c>
      <c r="GP270" s="125">
        <f t="shared" si="1831"/>
        <v>0</v>
      </c>
      <c r="GQ270" s="125">
        <f t="shared" si="1831"/>
        <v>0</v>
      </c>
      <c r="GR270" s="125">
        <f t="shared" si="1831"/>
        <v>0</v>
      </c>
      <c r="GS270" s="125">
        <f t="shared" si="1831"/>
        <v>0</v>
      </c>
      <c r="GT270" s="125">
        <f t="shared" si="1831"/>
        <v>0</v>
      </c>
      <c r="GU270" s="125">
        <f t="shared" si="1831"/>
        <v>0</v>
      </c>
      <c r="GV270" s="125">
        <f t="shared" si="1831"/>
        <v>0</v>
      </c>
      <c r="GW270" s="124">
        <f t="shared" si="1832"/>
        <v>0</v>
      </c>
      <c r="GX270" s="124">
        <f t="shared" si="1832"/>
        <v>0</v>
      </c>
      <c r="GY270" s="124">
        <f t="shared" si="1832"/>
        <v>0</v>
      </c>
      <c r="GZ270" s="124">
        <f t="shared" si="1832"/>
        <v>0</v>
      </c>
      <c r="HA270" s="124">
        <f t="shared" si="1832"/>
        <v>0</v>
      </c>
      <c r="HB270" s="124">
        <f t="shared" si="1832"/>
        <v>0</v>
      </c>
      <c r="HC270" s="124">
        <f t="shared" si="1832"/>
        <v>0</v>
      </c>
      <c r="HD270" s="124">
        <f t="shared" si="1832"/>
        <v>0</v>
      </c>
      <c r="HE270" s="124">
        <f t="shared" si="1832"/>
        <v>0</v>
      </c>
      <c r="HF270" s="124">
        <f t="shared" si="1832"/>
        <v>0</v>
      </c>
      <c r="HG270" s="124">
        <f t="shared" si="1832"/>
        <v>0</v>
      </c>
      <c r="HH270" s="124">
        <f t="shared" si="1832"/>
        <v>0</v>
      </c>
      <c r="HI270" s="124">
        <f t="shared" si="1832"/>
        <v>0</v>
      </c>
      <c r="HJ270" s="124">
        <f t="shared" si="1832"/>
        <v>0</v>
      </c>
      <c r="HK270" s="124">
        <f t="shared" si="1832"/>
        <v>0</v>
      </c>
      <c r="HL270" s="124">
        <f t="shared" si="1832"/>
        <v>0</v>
      </c>
      <c r="HM270" s="124">
        <f t="shared" si="1769"/>
        <v>0</v>
      </c>
      <c r="HN270" s="124">
        <f t="shared" si="1769"/>
        <v>0</v>
      </c>
      <c r="HO270" s="554">
        <f t="shared" si="1770"/>
        <v>0</v>
      </c>
      <c r="HP270" s="554">
        <f t="shared" si="1770"/>
        <v>0</v>
      </c>
      <c r="HQ270" s="554">
        <f t="shared" si="1770"/>
        <v>0</v>
      </c>
      <c r="HR270" s="125">
        <f t="shared" si="1833"/>
        <v>0</v>
      </c>
      <c r="HS270" s="125">
        <f t="shared" si="1833"/>
        <v>0</v>
      </c>
      <c r="HT270" s="125">
        <f t="shared" si="1833"/>
        <v>0</v>
      </c>
      <c r="HU270" s="125">
        <f t="shared" si="1833"/>
        <v>0</v>
      </c>
      <c r="HV270" s="125">
        <f t="shared" si="1833"/>
        <v>0</v>
      </c>
      <c r="HW270" s="125">
        <f t="shared" si="1833"/>
        <v>0</v>
      </c>
      <c r="HX270" s="125">
        <f t="shared" si="1833"/>
        <v>0</v>
      </c>
      <c r="HY270" s="125">
        <f t="shared" si="1833"/>
        <v>0</v>
      </c>
      <c r="HZ270" s="125">
        <f t="shared" si="1833"/>
        <v>0</v>
      </c>
      <c r="IA270" s="125">
        <f t="shared" si="1833"/>
        <v>0</v>
      </c>
      <c r="IB270" s="125">
        <f t="shared" si="1833"/>
        <v>0</v>
      </c>
      <c r="IC270" s="125">
        <f t="shared" si="1833"/>
        <v>0</v>
      </c>
      <c r="ID270" s="125">
        <f t="shared" si="1833"/>
        <v>0</v>
      </c>
      <c r="IE270" s="5">
        <f t="shared" si="1772"/>
        <v>67</v>
      </c>
      <c r="IF270" s="9"/>
      <c r="IG270" s="5">
        <f t="shared" si="1773"/>
        <v>1</v>
      </c>
      <c r="IH270" s="5" t="b">
        <f t="shared" si="1773"/>
        <v>0</v>
      </c>
      <c r="II270" s="19">
        <f t="shared" ca="1" si="1774"/>
        <v>0</v>
      </c>
      <c r="IJ270" s="5">
        <f t="shared" si="1773"/>
        <v>55</v>
      </c>
      <c r="IK270" s="5" cm="1">
        <f t="array" ref="IK270">INDEX(i.pi_yatf,$X270+1,IK$7)</f>
        <v>1</v>
      </c>
      <c r="IL270" s="19">
        <f t="shared" ca="1" si="1846"/>
        <v>0</v>
      </c>
      <c r="IM270" s="19">
        <f t="shared" ca="1" si="1846"/>
        <v>0</v>
      </c>
      <c r="IN270" s="19">
        <f t="shared" ca="1" si="1846"/>
        <v>0</v>
      </c>
      <c r="IO270" s="19">
        <f t="shared" ca="1" si="1846"/>
        <v>0</v>
      </c>
      <c r="IP270" s="19">
        <f t="shared" ca="1" si="1846"/>
        <v>0</v>
      </c>
      <c r="IQ270" s="19">
        <f t="shared" ca="1" si="1846"/>
        <v>0</v>
      </c>
      <c r="IR270" s="19">
        <f t="shared" ca="1" si="1846"/>
        <v>0</v>
      </c>
      <c r="IS270" s="19">
        <f t="shared" ca="1" si="1846"/>
        <v>0</v>
      </c>
      <c r="IT270" s="19">
        <f t="shared" ca="1" si="1846"/>
        <v>0</v>
      </c>
      <c r="IU270" s="19">
        <f t="shared" ca="1" si="1846"/>
        <v>0</v>
      </c>
      <c r="IV270" s="19">
        <f t="shared" ca="1" si="1846"/>
        <v>0</v>
      </c>
      <c r="IW270" s="19">
        <f t="shared" ca="1" si="1846"/>
        <v>0</v>
      </c>
      <c r="IX270" s="19">
        <f t="shared" ca="1" si="1846"/>
        <v>0</v>
      </c>
      <c r="IY270" s="19">
        <f t="shared" ca="1" si="1846"/>
        <v>0</v>
      </c>
      <c r="IZ270" s="19">
        <f t="shared" ca="1" si="1846"/>
        <v>0</v>
      </c>
      <c r="JA270" s="19">
        <f t="shared" ca="1" si="1846"/>
        <v>0</v>
      </c>
      <c r="JB270" s="19">
        <f t="shared" ca="1" si="1846"/>
        <v>0</v>
      </c>
      <c r="JC270" s="19">
        <f t="shared" ca="1" si="1846"/>
        <v>0</v>
      </c>
      <c r="JD270" s="19">
        <f t="shared" ca="1" si="1846"/>
        <v>0</v>
      </c>
      <c r="JE270" s="19">
        <f t="shared" ca="1" si="1846"/>
        <v>0</v>
      </c>
      <c r="JF270" s="19">
        <f t="shared" ca="1" si="1846"/>
        <v>0</v>
      </c>
      <c r="JG270" s="19">
        <f t="shared" ca="1" si="1846"/>
        <v>1</v>
      </c>
      <c r="JH270" s="19">
        <f t="shared" ca="1" si="1846"/>
        <v>0</v>
      </c>
      <c r="JI270" s="19">
        <f t="shared" ca="1" si="1846"/>
        <v>1</v>
      </c>
      <c r="JJ270" s="9"/>
      <c r="JK270" s="5" t="b">
        <f t="shared" ca="1" si="1776"/>
        <v>0</v>
      </c>
      <c r="JL270" s="477" t="b">
        <v>1</v>
      </c>
      <c r="JM270" s="477">
        <v>12</v>
      </c>
      <c r="JN270" s="5" t="b">
        <f t="shared" si="1777"/>
        <v>0</v>
      </c>
      <c r="JO270" s="5" t="b">
        <f t="shared" si="1777"/>
        <v>0</v>
      </c>
      <c r="JP270" s="5" t="b">
        <f t="shared" si="1777"/>
        <v>1</v>
      </c>
      <c r="JQ270" s="144">
        <f t="shared" si="1778"/>
        <v>1</v>
      </c>
      <c r="JR270" s="144">
        <f t="shared" si="1778"/>
        <v>1</v>
      </c>
      <c r="JS270" s="5" t="b">
        <f t="shared" si="1779"/>
        <v>0</v>
      </c>
      <c r="JT270" s="5" t="b">
        <f t="shared" si="1779"/>
        <v>1</v>
      </c>
      <c r="JU270" s="5" t="b">
        <f t="shared" si="1779"/>
        <v>1</v>
      </c>
      <c r="JV270" s="5" t="b">
        <f t="shared" si="1779"/>
        <v>0</v>
      </c>
      <c r="JW270" s="5">
        <f t="shared" si="1780"/>
        <v>1</v>
      </c>
      <c r="JX270" s="5">
        <f t="shared" si="1780"/>
        <v>0</v>
      </c>
      <c r="JY270" s="5" t="b">
        <f t="shared" si="1781"/>
        <v>0</v>
      </c>
      <c r="JZ270" s="5" t="str" cm="1">
        <f t="array" aca="1" ref="JZ270" ca="1">IF(OR(KA270:KH270&lt;&gt;"-"),TRUE,"-")</f>
        <v>-</v>
      </c>
      <c r="KA270" s="19" t="str">
        <f t="shared" ca="1" si="1782"/>
        <v>-</v>
      </c>
      <c r="KB270" s="19" t="str">
        <f t="shared" ca="1" si="1782"/>
        <v>-</v>
      </c>
      <c r="KC270" s="19" t="str">
        <f t="shared" ca="1" si="1782"/>
        <v>-</v>
      </c>
      <c r="KD270" s="19" t="str">
        <f t="shared" ca="1" si="1782"/>
        <v>-</v>
      </c>
      <c r="KE270" s="19" t="str">
        <f t="shared" ca="1" si="1782"/>
        <v>-</v>
      </c>
      <c r="KF270" s="19" t="str">
        <f t="shared" ca="1" si="1782"/>
        <v>-</v>
      </c>
      <c r="KG270" s="19" t="str">
        <f t="shared" ca="1" si="1782"/>
        <v>-</v>
      </c>
      <c r="KH270" s="19" t="str">
        <f t="shared" ca="1" si="1782"/>
        <v>-</v>
      </c>
      <c r="KI270" s="5" t="b">
        <f t="array" aca="1" ref="KI270" ca="1">IF(OR(KJ270:KP270&lt;&gt;"-"),TRUE,"-")</f>
        <v>1</v>
      </c>
      <c r="KJ270" s="19">
        <f t="shared" ca="1" si="1839"/>
        <v>0</v>
      </c>
      <c r="KK270" s="19" t="str">
        <f t="shared" ca="1" si="1839"/>
        <v>-</v>
      </c>
      <c r="KL270" s="19">
        <f t="shared" ca="1" si="1839"/>
        <v>999999</v>
      </c>
      <c r="KM270" s="19">
        <f t="shared" ca="1" si="1839"/>
        <v>999999</v>
      </c>
      <c r="KN270" s="19">
        <f t="shared" ca="1" si="1839"/>
        <v>999999</v>
      </c>
      <c r="KO270" s="19">
        <f t="shared" ca="1" si="1839"/>
        <v>999999</v>
      </c>
      <c r="KP270" s="19">
        <f t="shared" ca="1" si="1839"/>
        <v>999999</v>
      </c>
      <c r="KQ270" s="19" t="str">
        <f t="shared" ca="1" si="1839"/>
        <v>-</v>
      </c>
      <c r="KR270" s="19" t="str">
        <f ca="1">OFFSET(KR$5,$B270,0)</f>
        <v>-</v>
      </c>
      <c r="KS270" s="19" t="str">
        <f ca="1">OFFSET(KS$5,$B270,0)</f>
        <v>-</v>
      </c>
      <c r="KT270" s="19" t="b">
        <f t="shared" ca="1" si="1784"/>
        <v>1</v>
      </c>
      <c r="KU270" s="19">
        <f t="shared" ca="1" si="1784"/>
        <v>0</v>
      </c>
      <c r="KV270" s="5" t="str">
        <f t="shared" si="1785"/>
        <v>-</v>
      </c>
      <c r="KW270" s="5" t="str">
        <f t="shared" si="1785"/>
        <v>-</v>
      </c>
      <c r="KX270" s="5" t="str">
        <f t="shared" si="1785"/>
        <v>-</v>
      </c>
      <c r="KY270" s="5" t="str">
        <f t="shared" si="1785"/>
        <v>-</v>
      </c>
      <c r="KZ270" s="19" t="str">
        <f t="shared" ca="1" si="1786"/>
        <v>-</v>
      </c>
      <c r="LA270" s="19" t="str">
        <f t="shared" ca="1" si="1786"/>
        <v>-</v>
      </c>
      <c r="LB270" s="19" t="str">
        <f t="shared" ca="1" si="1786"/>
        <v>-</v>
      </c>
      <c r="LC270" s="19" t="str">
        <f t="shared" ca="1" si="1786"/>
        <v>-</v>
      </c>
      <c r="LD270" s="19" t="str">
        <f t="shared" ca="1" si="1786"/>
        <v>-</v>
      </c>
      <c r="LE270" s="19" t="str">
        <f t="shared" ca="1" si="1786"/>
        <v>-</v>
      </c>
      <c r="LF270" s="19" t="str">
        <f t="shared" ca="1" si="1786"/>
        <v>-</v>
      </c>
      <c r="LG270" s="5" t="str">
        <f t="shared" si="1787"/>
        <v>-</v>
      </c>
      <c r="LH270" s="5">
        <f t="shared" si="1787"/>
        <v>500</v>
      </c>
      <c r="LI270" s="5">
        <f t="shared" si="1787"/>
        <v>500</v>
      </c>
      <c r="LJ270" s="5" t="str">
        <f t="shared" si="1787"/>
        <v>-</v>
      </c>
      <c r="LK270" s="5" cm="1">
        <f t="array" ref="LK270">INDEX(i.meatgrid,$Q270,LK$7)</f>
        <v>1092</v>
      </c>
      <c r="LL270" s="5" t="str">
        <f t="shared" si="1787"/>
        <v>-</v>
      </c>
      <c r="LM270" s="5">
        <f t="shared" si="1788"/>
        <v>1</v>
      </c>
      <c r="LN270" s="9"/>
      <c r="LO270" s="19">
        <f t="shared" ca="1" si="1786"/>
        <v>70</v>
      </c>
      <c r="LP270" s="19">
        <f t="shared" ca="1" si="1789"/>
        <v>50</v>
      </c>
      <c r="LQ270" s="19">
        <f t="shared" ca="1" si="1789"/>
        <v>80</v>
      </c>
      <c r="LR270" s="19">
        <f t="shared" ca="1" si="1789"/>
        <v>50</v>
      </c>
      <c r="LS270" s="5" t="b" cm="1">
        <f t="array" ref="LS270">INDEX(i.meatgrid,$Q270,LS$7)</f>
        <v>1</v>
      </c>
      <c r="LT270" s="5" t="b" cm="1">
        <f t="array" ref="LT270">INDEX(i.meatgrid,$Q270,LT$7)</f>
        <v>0</v>
      </c>
      <c r="LU270" s="5" t="str" cm="1">
        <f t="array" ref="LU270">INDEX(i.meatgrid,$Q270,LU$7)</f>
        <v>-</v>
      </c>
      <c r="LV270" s="5" t="str" cm="1">
        <f t="array" ref="LV270">INDEX(i.meatgrid,$Q270,LV$7)</f>
        <v>-</v>
      </c>
      <c r="LW270" s="5">
        <f t="shared" si="1790"/>
        <v>1</v>
      </c>
      <c r="LX270" s="5">
        <f t="shared" si="1791"/>
        <v>1</v>
      </c>
      <c r="LY270" s="5" cm="1">
        <f t="array" ref="LY270">INDEX(i.meatgrid,$Q270,LY$7)</f>
        <v>0</v>
      </c>
      <c r="LZ270" s="5" cm="1">
        <f t="array" ref="LZ270">INDEX(i.meatgrid,$Q270,LZ$7)</f>
        <v>0</v>
      </c>
      <c r="MA270" s="5" cm="1">
        <f t="array" ref="MA270">INDEX(i.meatgrid,$Q270,MA$7)</f>
        <v>0</v>
      </c>
      <c r="MB270" s="5" cm="1">
        <f t="array" ref="MB270">INDEX(i.meatgrid,$Q270,MB$7)</f>
        <v>0</v>
      </c>
      <c r="MC270" s="5" cm="1">
        <f t="array" ref="MC270">INDEX(i.meatgrid,$Q270,MC$7)</f>
        <v>0</v>
      </c>
      <c r="MD270" s="5" cm="1">
        <f t="array" ref="MD270">INDEX(i.meatgrid,$Q270,MD$7)</f>
        <v>1</v>
      </c>
      <c r="ME270" s="5" cm="1">
        <f t="array" ref="ME270">INDEX(i.meatgrid,$Q270,ME$7)</f>
        <v>1</v>
      </c>
      <c r="MF270" s="5" cm="1">
        <f t="array" ref="MF270">INDEX(i.meatgrid,$Q270,MF$7)</f>
        <v>1</v>
      </c>
      <c r="MG270" s="5">
        <f t="shared" si="1792"/>
        <v>1</v>
      </c>
      <c r="MH270" s="9"/>
      <c r="MI270" s="19" t="b">
        <f t="shared" ca="1" si="1834"/>
        <v>0</v>
      </c>
      <c r="MJ270" s="19" t="b">
        <f t="shared" ca="1" si="1834"/>
        <v>0</v>
      </c>
      <c r="MK270" s="19">
        <f t="shared" ca="1" si="1834"/>
        <v>1</v>
      </c>
      <c r="ML270" s="19">
        <f t="shared" ca="1" si="1834"/>
        <v>0.75</v>
      </c>
      <c r="MM270" s="19">
        <f t="shared" ca="1" si="1834"/>
        <v>0.75</v>
      </c>
      <c r="MN270" s="19">
        <f t="shared" ca="1" si="1834"/>
        <v>0.8</v>
      </c>
      <c r="MO270" s="19">
        <f t="shared" ca="1" si="1834"/>
        <v>0.82499999999999996</v>
      </c>
      <c r="MP270" s="19">
        <f t="shared" ca="1" si="1834"/>
        <v>0.875</v>
      </c>
      <c r="MQ270" s="19">
        <f t="shared" ca="1" si="1834"/>
        <v>0.9</v>
      </c>
      <c r="MR270" s="19">
        <f t="shared" ca="1" si="1834"/>
        <v>1</v>
      </c>
      <c r="MS270" s="19">
        <f t="shared" ca="1" si="1834"/>
        <v>0.875</v>
      </c>
      <c r="MT270" s="19" t="b">
        <f t="shared" ca="1" si="1834"/>
        <v>1</v>
      </c>
      <c r="MU270" s="19">
        <f t="shared" ca="1" si="1834"/>
        <v>74.989999999999995</v>
      </c>
      <c r="MV270" s="19" t="str">
        <f t="shared" ca="1" si="1834"/>
        <v>-</v>
      </c>
      <c r="MW270" s="19" t="str">
        <f t="shared" ca="1" si="1834"/>
        <v>-</v>
      </c>
      <c r="MX270" s="19" t="str">
        <f t="shared" ca="1" si="1834"/>
        <v>-</v>
      </c>
      <c r="MY270" s="19" t="str">
        <f t="shared" ca="1" si="1849"/>
        <v>-</v>
      </c>
      <c r="MZ270" s="19" t="str">
        <f t="shared" ca="1" si="1849"/>
        <v>-</v>
      </c>
      <c r="NA270" s="19" t="str">
        <f t="shared" ca="1" si="1849"/>
        <v>-</v>
      </c>
      <c r="NB270" s="19" t="str">
        <f t="shared" ca="1" si="1849"/>
        <v>-</v>
      </c>
      <c r="NC270" s="19">
        <f t="shared" ca="1" si="1849"/>
        <v>36.99</v>
      </c>
      <c r="ND270" s="19">
        <f t="shared" ca="1" si="1849"/>
        <v>36.99</v>
      </c>
      <c r="NE270" s="19" t="str">
        <f t="shared" ca="1" si="1849"/>
        <v>-</v>
      </c>
      <c r="NF270" s="19" t="str">
        <f t="shared" ca="1" si="1849"/>
        <v>-</v>
      </c>
      <c r="NG270" s="19" t="str">
        <f t="shared" ca="1" si="1849"/>
        <v>-</v>
      </c>
      <c r="NH270" s="19" t="str">
        <f t="shared" ca="1" si="1849"/>
        <v>-</v>
      </c>
      <c r="NI270" s="19" t="str">
        <f t="shared" ca="1" si="1849"/>
        <v>-</v>
      </c>
      <c r="NJ270" s="19">
        <f t="shared" ca="1" si="1849"/>
        <v>49.99</v>
      </c>
      <c r="NK270" s="19">
        <f t="shared" ca="1" si="1849"/>
        <v>49.99</v>
      </c>
      <c r="NL270" s="19">
        <f t="shared" ca="1" si="1849"/>
        <v>49.99</v>
      </c>
      <c r="NM270" s="19">
        <f t="shared" ca="1" si="1849"/>
        <v>49.99</v>
      </c>
      <c r="NN270" s="19">
        <f t="shared" ca="1" si="1849"/>
        <v>49.99</v>
      </c>
      <c r="NO270" s="19">
        <f t="shared" ca="1" si="1806"/>
        <v>49.99</v>
      </c>
      <c r="NP270" s="19">
        <f t="shared" ca="1" si="1806"/>
        <v>49.99</v>
      </c>
      <c r="NQ270" s="19">
        <f t="shared" ca="1" si="1806"/>
        <v>49.99</v>
      </c>
      <c r="NR270" s="19">
        <f t="shared" ca="1" si="1848"/>
        <v>412.99</v>
      </c>
      <c r="NS270" s="19">
        <f t="shared" ca="1" si="1848"/>
        <v>412.99</v>
      </c>
      <c r="NT270" s="19" t="str">
        <f t="shared" ca="1" si="1848"/>
        <v>-</v>
      </c>
      <c r="NU270" s="19" t="str">
        <f t="shared" ca="1" si="1848"/>
        <v>-</v>
      </c>
      <c r="NV270" s="19" t="str">
        <f t="shared" ca="1" si="1848"/>
        <v>-</v>
      </c>
      <c r="NW270" s="19" t="str">
        <f t="shared" ca="1" si="1848"/>
        <v>-</v>
      </c>
      <c r="NX270" s="19" t="str">
        <f t="shared" ca="1" si="1848"/>
        <v>-</v>
      </c>
      <c r="NY270" s="19">
        <f t="shared" ca="1" si="1848"/>
        <v>6.8900000000000006</v>
      </c>
      <c r="NZ270" s="19">
        <f t="shared" ca="1" si="1848"/>
        <v>6.8900000000000006</v>
      </c>
      <c r="OA270" s="19">
        <f t="shared" ca="1" si="1848"/>
        <v>6.8900000000000006</v>
      </c>
      <c r="OB270" s="19">
        <f t="shared" ca="1" si="1848"/>
        <v>6.8900000000000006</v>
      </c>
      <c r="OC270" s="19">
        <f t="shared" ca="1" si="1848"/>
        <v>6.8900000000000006</v>
      </c>
      <c r="OD270" s="19">
        <f t="shared" ca="1" si="1848"/>
        <v>6.8900000000000006</v>
      </c>
      <c r="OE270" s="19">
        <f t="shared" ca="1" si="1848"/>
        <v>6.8900000000000006</v>
      </c>
      <c r="OF270" s="19">
        <f t="shared" ca="1" si="1848"/>
        <v>6.8900000000000006</v>
      </c>
      <c r="OG270" s="19">
        <f t="shared" ca="1" si="1848"/>
        <v>346.99</v>
      </c>
      <c r="OH270" s="19">
        <f t="shared" ca="1" si="1808"/>
        <v>346.99</v>
      </c>
      <c r="OI270" s="19" t="str">
        <f t="shared" ca="1" si="1808"/>
        <v>-</v>
      </c>
      <c r="OJ270" s="19" t="str">
        <f t="shared" ca="1" si="1808"/>
        <v>-</v>
      </c>
      <c r="OK270" s="19" t="str">
        <f t="shared" ca="1" si="1808"/>
        <v>-</v>
      </c>
      <c r="OL270" s="19" t="str">
        <f t="shared" ca="1" si="1808"/>
        <v>-</v>
      </c>
      <c r="OM270" s="19" t="str">
        <f t="shared" ca="1" si="1808"/>
        <v>-</v>
      </c>
      <c r="ON270" s="19">
        <f t="shared" ca="1" si="1808"/>
        <v>0</v>
      </c>
      <c r="OO270" s="24">
        <v>0</v>
      </c>
    </row>
    <row r="271" spans="1:405" outlineLevel="1">
      <c r="A271" s="21">
        <f t="shared" si="158"/>
        <v>266</v>
      </c>
      <c r="B271" s="21">
        <f t="shared" si="1840"/>
        <v>19</v>
      </c>
      <c r="C271">
        <v>112</v>
      </c>
      <c r="D271" s="144" t="str">
        <f t="shared" ca="1" si="1739"/>
        <v>GSM</v>
      </c>
      <c r="E271" t="b">
        <v>1</v>
      </c>
      <c r="F271" t="b">
        <v>0</v>
      </c>
      <c r="G271" t="b">
        <f t="shared" si="1850"/>
        <v>1</v>
      </c>
      <c r="H271" s="237">
        <f t="shared" ca="1" si="1841"/>
        <v>2</v>
      </c>
      <c r="I271" s="237">
        <f t="shared" ca="1" si="1841"/>
        <v>1</v>
      </c>
      <c r="J271" s="237" t="str">
        <f t="shared" ca="1" si="1841"/>
        <v/>
      </c>
      <c r="K271" s="237">
        <f t="shared" ca="1" si="1841"/>
        <v>2</v>
      </c>
      <c r="L271" s="237">
        <f t="shared" ca="1" si="1841"/>
        <v>2</v>
      </c>
      <c r="M271" s="237">
        <f t="shared" ca="1" si="1841"/>
        <v>2</v>
      </c>
      <c r="N271" s="237">
        <f t="shared" ca="1" si="1841"/>
        <v>3</v>
      </c>
      <c r="O271" s="237">
        <f t="shared" ca="1" si="1841"/>
        <v>1</v>
      </c>
      <c r="P271" s="237">
        <f t="shared" ca="1" si="1841"/>
        <v>1</v>
      </c>
      <c r="Q271" s="237">
        <f t="shared" ca="1" si="1841"/>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740"/>
        <v>2</v>
      </c>
      <c r="AH271" s="5">
        <f t="shared" ca="1" si="1740"/>
        <v>0</v>
      </c>
      <c r="AI271" s="5">
        <f t="shared" ca="1" si="1741"/>
        <v>1</v>
      </c>
      <c r="AJ271" s="218"/>
      <c r="AK271" s="218"/>
      <c r="AL271" s="366" t="str">
        <f ca="1">TEXT(LEFT(OFFSET(AL271,-1,0),5)+1,"00000")&amp;MID(OFFSET(AL271,-1,0),6,FIND(" ",OFFSET(AL271,-1,0),7)-5)
&amp; $D271           &amp; " Day"&amp;INDEX(i.DOY,$N271,1)              &amp; IF($IG271=0," FWM","")&amp;IF($IG271=1," MWM","")&amp;IF($IG271=5," Mat","")&amp;IF($IH271=TRUE,"&amp;BBT","    ")
&amp;INDEX(DataMaster!$B$98:$B$104,$Q271,0)    &amp;IF(JL271," SR"&amp;JM271,"")&amp; " WP"&amp;TEXT($LW271*100,"000p")           &amp; " MP"&amp;TEXT($LX271*100,"000p")           &amp; " GP"&amp;TEXT($MG271*100,"000p")
&amp; " (F"&amp;3+COUNTIF($CV271:$CY271,TRUE)&amp;3&amp;"N"&amp;$DM271&amp;$DN271&amp;")"</f>
        <v>00026 DSP_grid_lw GSM Day204 MWM    Older Mutton WP100p MP100p GP100p (F33N11)</v>
      </c>
      <c r="AM271" s="9" t="str">
        <f ca="1">IF(COUNTIF(AL$5:AL271,AL271)=1,"-","Dup")</f>
        <v>-</v>
      </c>
      <c r="AN271" s="9"/>
      <c r="AO271" s="12" t="b">
        <v>1</v>
      </c>
      <c r="AP271" s="12" t="b">
        <v>1</v>
      </c>
      <c r="AQ271" s="12" t="b">
        <v>1</v>
      </c>
      <c r="AR271" s="12" t="b">
        <v>1</v>
      </c>
      <c r="AS271" s="12" t="b">
        <v>1</v>
      </c>
      <c r="AT271" s="12" t="b">
        <v>1</v>
      </c>
      <c r="AU271" s="12" t="b">
        <v>1</v>
      </c>
      <c r="AV271" s="12" t="b">
        <v>1</v>
      </c>
      <c r="AW271" s="9"/>
      <c r="AX271" s="5" t="b">
        <f t="shared" ca="1" si="1742"/>
        <v>0</v>
      </c>
      <c r="AY271" s="5" t="str">
        <f t="shared" ca="1" si="1742"/>
        <v>-</v>
      </c>
      <c r="AZ271" s="5" t="b">
        <f t="shared" ca="1" si="1742"/>
        <v>0</v>
      </c>
      <c r="BA271" s="5" t="b">
        <f t="shared" ca="1" si="1742"/>
        <v>1</v>
      </c>
      <c r="BB271" s="5" t="b">
        <f t="shared" ca="1" si="1742"/>
        <v>1</v>
      </c>
      <c r="BC271" s="144">
        <f t="shared" ca="1" si="1742"/>
        <v>0</v>
      </c>
      <c r="BD271" s="19" t="b">
        <f t="shared" ca="1" si="1743"/>
        <v>1</v>
      </c>
      <c r="BE271" s="9"/>
      <c r="BF271" s="5" t="str">
        <f t="shared" ca="1" si="1744"/>
        <v>-</v>
      </c>
      <c r="BG271" s="19" t="str">
        <f t="shared" ca="1" si="1745"/>
        <v>-</v>
      </c>
      <c r="BH271" s="19" t="str">
        <f t="shared" ca="1" si="1745"/>
        <v>-</v>
      </c>
      <c r="BI271" s="19" t="str">
        <f t="shared" ca="1" si="1745"/>
        <v>-</v>
      </c>
      <c r="BJ271" s="5" t="str">
        <f t="shared" ca="1" si="1746"/>
        <v>-</v>
      </c>
      <c r="BK271" s="19" t="str">
        <f t="shared" ca="1" si="1747"/>
        <v>-</v>
      </c>
      <c r="BL271" s="5" t="str">
        <f t="shared" ca="1" si="1748"/>
        <v>-</v>
      </c>
      <c r="BM271" s="19" t="str">
        <f t="shared" ca="1" si="1749"/>
        <v>-</v>
      </c>
      <c r="BN271" s="19" t="str">
        <f t="shared" ca="1" si="1749"/>
        <v>-</v>
      </c>
      <c r="BO271" s="19" t="str">
        <f t="shared" ca="1" si="1749"/>
        <v>-</v>
      </c>
      <c r="BP271" s="5" t="str">
        <f t="shared" ca="1" si="1750"/>
        <v>-</v>
      </c>
      <c r="BQ271" s="9"/>
      <c r="BR271" s="5" t="b">
        <f t="shared" ca="1" si="1751"/>
        <v>0</v>
      </c>
      <c r="BS271" s="5" t="str">
        <f t="shared" ca="1" si="1752"/>
        <v>-</v>
      </c>
      <c r="BT271" s="5" t="str">
        <f t="shared" ca="1" si="1753"/>
        <v>-</v>
      </c>
      <c r="BU271" s="5" t="str">
        <f t="shared" ca="1" si="1753"/>
        <v>-</v>
      </c>
      <c r="BV271" s="5" t="str">
        <f t="shared" ca="1" si="1753"/>
        <v>-</v>
      </c>
      <c r="BW271" s="5" t="str">
        <f t="shared" ca="1" si="1753"/>
        <v>-</v>
      </c>
      <c r="BX271" s="5" t="str">
        <f t="shared" ca="1" si="1753"/>
        <v>-</v>
      </c>
      <c r="BY271" s="5" t="str">
        <f t="shared" ca="1" si="1753"/>
        <v>-</v>
      </c>
      <c r="BZ271" s="5" t="str">
        <f t="shared" ca="1" si="1753"/>
        <v>-</v>
      </c>
      <c r="CA271" s="5" t="str">
        <f t="shared" ca="1" si="1753"/>
        <v>-</v>
      </c>
      <c r="CB271" s="9"/>
      <c r="CC271" s="237" t="b">
        <f t="shared" ca="1" si="1842"/>
        <v>1</v>
      </c>
      <c r="CD271" s="237" t="b">
        <f t="shared" ca="1" si="1842"/>
        <v>1</v>
      </c>
      <c r="CE271" s="237" t="b">
        <f t="shared" ca="1" si="1842"/>
        <v>1</v>
      </c>
      <c r="CF271" s="12">
        <f t="shared" ca="1" si="1800"/>
        <v>2237105</v>
      </c>
      <c r="CG271" s="144" t="b">
        <f t="shared" ref="CG271:CG273" ca="1" si="1851">NOT(CE271)</f>
        <v>0</v>
      </c>
      <c r="CH271" s="12" t="s">
        <v>34</v>
      </c>
      <c r="CI271" s="19" t="str">
        <f t="shared" ca="1" si="1755"/>
        <v>-</v>
      </c>
      <c r="CJ271" s="19" t="str">
        <f t="shared" ca="1" si="1755"/>
        <v>-</v>
      </c>
      <c r="CK271" s="19" t="str">
        <f t="shared" ca="1" si="1755"/>
        <v>-</v>
      </c>
      <c r="CL271" s="19">
        <f t="shared" ca="1" si="1755"/>
        <v>1</v>
      </c>
      <c r="CM271" s="19">
        <f t="shared" ca="1" si="1755"/>
        <v>1</v>
      </c>
      <c r="CN271" s="9"/>
      <c r="CO271" s="444">
        <f t="shared" ca="1" si="1756"/>
        <v>652</v>
      </c>
      <c r="CP271" s="444">
        <f t="shared" ca="1" si="1756"/>
        <v>686</v>
      </c>
      <c r="CQ271" s="444">
        <f t="shared" ca="1" si="1756"/>
        <v>721</v>
      </c>
      <c r="CR271" s="152">
        <f t="shared" ca="1" si="1757"/>
        <v>378</v>
      </c>
      <c r="CS271" s="152">
        <f t="shared" ca="1" si="1757"/>
        <v>413</v>
      </c>
      <c r="CT271" s="152">
        <f t="shared" ca="1" si="1757"/>
        <v>448</v>
      </c>
      <c r="CU271" s="19" t="str">
        <f t="shared" ca="1" si="1827"/>
        <v>-</v>
      </c>
      <c r="CV271" s="19" t="str">
        <f t="shared" ca="1" si="1827"/>
        <v>-</v>
      </c>
      <c r="CW271" s="19" t="str">
        <f t="shared" ca="1" si="1827"/>
        <v>-</v>
      </c>
      <c r="CX271" s="19" t="str">
        <f t="shared" ca="1" si="1827"/>
        <v>-</v>
      </c>
      <c r="CY271" s="19" t="str">
        <f t="shared" ca="1" si="1827"/>
        <v>-</v>
      </c>
      <c r="CZ271" s="19" t="b">
        <f t="shared" ca="1" si="1827"/>
        <v>1</v>
      </c>
      <c r="DA271" s="19">
        <f t="shared" ca="1" si="1827"/>
        <v>0</v>
      </c>
      <c r="DB271" s="19">
        <f t="shared" ca="1" si="1827"/>
        <v>0</v>
      </c>
      <c r="DC271" s="19">
        <f t="shared" ca="1" si="1827"/>
        <v>0</v>
      </c>
      <c r="DD271" s="19">
        <f t="shared" ca="1" si="1827"/>
        <v>0</v>
      </c>
      <c r="DE271" s="19">
        <f t="shared" ca="1" si="1827"/>
        <v>0</v>
      </c>
      <c r="DF271" s="19">
        <f t="shared" ca="1" si="1827"/>
        <v>0</v>
      </c>
      <c r="DG271" s="19">
        <f t="shared" ca="1" si="1827"/>
        <v>0</v>
      </c>
      <c r="DH271" s="19">
        <f t="shared" ca="1" si="1827"/>
        <v>0</v>
      </c>
      <c r="DI271" s="19">
        <f t="shared" ca="1" si="1827"/>
        <v>0</v>
      </c>
      <c r="DJ271" s="19">
        <f t="shared" ca="1" si="1827"/>
        <v>0</v>
      </c>
      <c r="DK271" s="19">
        <f t="shared" ca="1" si="1821"/>
        <v>0</v>
      </c>
      <c r="DL271" s="19">
        <f t="shared" ca="1" si="1821"/>
        <v>0</v>
      </c>
      <c r="DM271" s="19">
        <f t="shared" ca="1" si="1821"/>
        <v>1</v>
      </c>
      <c r="DN271" s="19">
        <f t="shared" ca="1" si="1821"/>
        <v>1</v>
      </c>
      <c r="DO271" s="19">
        <f t="shared" ca="1" si="1821"/>
        <v>0</v>
      </c>
      <c r="DP271" s="19" t="str">
        <f t="shared" ca="1" si="1821"/>
        <v>-</v>
      </c>
      <c r="DQ271" s="19" t="str">
        <f t="shared" ca="1" si="1821"/>
        <v>-</v>
      </c>
      <c r="DR271" s="19" t="str">
        <f t="shared" ca="1" si="1821"/>
        <v>-</v>
      </c>
      <c r="DS271" s="19" t="str">
        <f t="shared" ca="1" si="1821"/>
        <v>-</v>
      </c>
      <c r="DT271" s="19" t="str">
        <f t="shared" ca="1" si="1821"/>
        <v>-</v>
      </c>
      <c r="DU271" s="19">
        <f t="shared" ca="1" si="1821"/>
        <v>0</v>
      </c>
      <c r="DV271" s="19" t="str">
        <f t="shared" ca="1" si="1821"/>
        <v>-</v>
      </c>
      <c r="DW271" s="19" t="str">
        <f t="shared" ca="1" si="1821"/>
        <v>-</v>
      </c>
      <c r="DX271" s="19" t="str">
        <f t="shared" ca="1" si="1821"/>
        <v>-</v>
      </c>
      <c r="DY271" s="19" t="str">
        <f t="shared" ca="1" si="1821"/>
        <v>-</v>
      </c>
      <c r="DZ271" s="19" t="str">
        <f t="shared" ref="DZ271:ED271" ca="1" si="1852">OFFSET(DZ$5,$B271,0)</f>
        <v>-</v>
      </c>
      <c r="EA271" s="19" t="str">
        <f t="shared" ca="1" si="1852"/>
        <v>-</v>
      </c>
      <c r="EB271" s="19" t="str">
        <f t="shared" ca="1" si="1852"/>
        <v>-</v>
      </c>
      <c r="EC271" s="19" t="str">
        <f t="shared" ca="1" si="1852"/>
        <v>-</v>
      </c>
      <c r="ED271" s="19">
        <f t="shared" ca="1" si="1852"/>
        <v>0</v>
      </c>
      <c r="EE271" s="444">
        <f t="shared" ca="1" si="1760"/>
        <v>0</v>
      </c>
      <c r="EF271" s="444">
        <f t="shared" ca="1" si="1760"/>
        <v>0</v>
      </c>
      <c r="EG271" s="124">
        <f t="shared" ca="1" si="1828"/>
        <v>0</v>
      </c>
      <c r="EH271" s="124">
        <f t="shared" ca="1" si="1828"/>
        <v>0</v>
      </c>
      <c r="EI271" s="124">
        <f t="shared" ca="1" si="1828"/>
        <v>0</v>
      </c>
      <c r="EJ271" s="124">
        <f t="shared" ca="1" si="1828"/>
        <v>0</v>
      </c>
      <c r="EK271" s="124">
        <f t="shared" ca="1" si="1828"/>
        <v>0</v>
      </c>
      <c r="EL271" s="124">
        <f t="shared" ca="1" si="1828"/>
        <v>0</v>
      </c>
      <c r="EM271" s="124">
        <f t="shared" ca="1" si="1828"/>
        <v>0</v>
      </c>
      <c r="EN271" s="124">
        <f t="shared" ca="1" si="1828"/>
        <v>0</v>
      </c>
      <c r="EO271" s="124">
        <f t="shared" ca="1" si="1828"/>
        <v>0</v>
      </c>
      <c r="EP271" s="124">
        <f t="shared" ca="1" si="1828"/>
        <v>0</v>
      </c>
      <c r="EQ271" s="124">
        <f t="shared" ca="1" si="1828"/>
        <v>0</v>
      </c>
      <c r="ER271" s="124">
        <f t="shared" ca="1" si="1828"/>
        <v>0</v>
      </c>
      <c r="ES271" s="124">
        <f t="shared" ca="1" si="1828"/>
        <v>0</v>
      </c>
      <c r="ET271" s="124">
        <f t="shared" ca="1" si="1828"/>
        <v>0</v>
      </c>
      <c r="EU271" s="124">
        <f t="shared" ca="1" si="1828"/>
        <v>0</v>
      </c>
      <c r="EV271" s="124">
        <f t="shared" ca="1" si="1828"/>
        <v>0</v>
      </c>
      <c r="EW271" s="124">
        <f t="shared" ca="1" si="1762"/>
        <v>0</v>
      </c>
      <c r="EX271" s="124">
        <f t="shared" ca="1" si="1762"/>
        <v>0</v>
      </c>
      <c r="EY271" s="554">
        <f t="shared" ca="1" si="1829"/>
        <v>0</v>
      </c>
      <c r="EZ271" s="554">
        <f t="shared" ca="1" si="1829"/>
        <v>0</v>
      </c>
      <c r="FA271" s="554">
        <f t="shared" ca="1" si="1829"/>
        <v>0</v>
      </c>
      <c r="FB271" s="125">
        <f t="shared" ca="1" si="1829"/>
        <v>0</v>
      </c>
      <c r="FC271" s="125">
        <f t="shared" ca="1" si="1829"/>
        <v>0</v>
      </c>
      <c r="FD271" s="125">
        <f t="shared" ca="1" si="1829"/>
        <v>0</v>
      </c>
      <c r="FE271" s="125">
        <f t="shared" ca="1" si="1829"/>
        <v>0</v>
      </c>
      <c r="FF271" s="125">
        <f t="shared" ca="1" si="1829"/>
        <v>0</v>
      </c>
      <c r="FG271" s="125">
        <f t="shared" ca="1" si="1829"/>
        <v>0</v>
      </c>
      <c r="FH271" s="125">
        <f t="shared" ca="1" si="1829"/>
        <v>0</v>
      </c>
      <c r="FI271" s="125">
        <f t="shared" ca="1" si="1829"/>
        <v>0</v>
      </c>
      <c r="FJ271" s="125">
        <f t="shared" ca="1" si="1829"/>
        <v>0</v>
      </c>
      <c r="FK271" s="125">
        <f t="shared" ca="1" si="1829"/>
        <v>0</v>
      </c>
      <c r="FL271" s="125">
        <f t="shared" ca="1" si="1829"/>
        <v>0</v>
      </c>
      <c r="FM271" s="125">
        <f t="shared" ca="1" si="1829"/>
        <v>0</v>
      </c>
      <c r="FN271" s="125">
        <f t="shared" ca="1" si="1829"/>
        <v>0</v>
      </c>
      <c r="FO271" s="124">
        <f t="shared" ca="1" si="1830"/>
        <v>0</v>
      </c>
      <c r="FP271" s="124">
        <f t="shared" ca="1" si="1830"/>
        <v>0</v>
      </c>
      <c r="FQ271" s="124">
        <f t="shared" ca="1" si="1830"/>
        <v>0</v>
      </c>
      <c r="FR271" s="124">
        <f t="shared" ca="1" si="1830"/>
        <v>0</v>
      </c>
      <c r="FS271" s="124">
        <f t="shared" ca="1" si="1830"/>
        <v>0</v>
      </c>
      <c r="FT271" s="124">
        <f t="shared" ca="1" si="1830"/>
        <v>0</v>
      </c>
      <c r="FU271" s="124">
        <f t="shared" ca="1" si="1830"/>
        <v>0</v>
      </c>
      <c r="FV271" s="124">
        <f t="shared" ca="1" si="1830"/>
        <v>0</v>
      </c>
      <c r="FW271" s="124">
        <f t="shared" ca="1" si="1830"/>
        <v>0</v>
      </c>
      <c r="FX271" s="124">
        <f t="shared" ca="1" si="1830"/>
        <v>0</v>
      </c>
      <c r="FY271" s="124">
        <f t="shared" ca="1" si="1830"/>
        <v>0</v>
      </c>
      <c r="FZ271" s="124">
        <f t="shared" ca="1" si="1830"/>
        <v>0</v>
      </c>
      <c r="GA271" s="124">
        <f t="shared" ca="1" si="1830"/>
        <v>0</v>
      </c>
      <c r="GB271" s="124">
        <f t="shared" ca="1" si="1830"/>
        <v>0</v>
      </c>
      <c r="GC271" s="124">
        <f t="shared" ca="1" si="1830"/>
        <v>0</v>
      </c>
      <c r="GD271" s="124">
        <f t="shared" ca="1" si="1830"/>
        <v>0</v>
      </c>
      <c r="GE271" s="124">
        <f t="shared" ca="1" si="1765"/>
        <v>0</v>
      </c>
      <c r="GF271" s="124">
        <f t="shared" ca="1" si="1765"/>
        <v>0</v>
      </c>
      <c r="GG271" s="554">
        <f t="shared" ca="1" si="1766"/>
        <v>0</v>
      </c>
      <c r="GH271" s="554">
        <f t="shared" ca="1" si="1766"/>
        <v>0</v>
      </c>
      <c r="GI271" s="554">
        <f t="shared" ca="1" si="1766"/>
        <v>0</v>
      </c>
      <c r="GJ271" s="125">
        <f t="shared" ca="1" si="1831"/>
        <v>0</v>
      </c>
      <c r="GK271" s="125">
        <f t="shared" ca="1" si="1831"/>
        <v>0</v>
      </c>
      <c r="GL271" s="125">
        <f t="shared" ca="1" si="1831"/>
        <v>0</v>
      </c>
      <c r="GM271" s="125">
        <f t="shared" ca="1" si="1831"/>
        <v>0</v>
      </c>
      <c r="GN271" s="125">
        <f t="shared" ca="1" si="1831"/>
        <v>0</v>
      </c>
      <c r="GO271" s="125">
        <f t="shared" ca="1" si="1831"/>
        <v>0</v>
      </c>
      <c r="GP271" s="125">
        <f t="shared" ca="1" si="1831"/>
        <v>0</v>
      </c>
      <c r="GQ271" s="125">
        <f t="shared" ca="1" si="1831"/>
        <v>0</v>
      </c>
      <c r="GR271" s="125">
        <f t="shared" ca="1" si="1831"/>
        <v>0</v>
      </c>
      <c r="GS271" s="125">
        <f t="shared" ca="1" si="1831"/>
        <v>0</v>
      </c>
      <c r="GT271" s="125">
        <f t="shared" ca="1" si="1831"/>
        <v>0</v>
      </c>
      <c r="GU271" s="125">
        <f t="shared" ca="1" si="1831"/>
        <v>0</v>
      </c>
      <c r="GV271" s="125">
        <f t="shared" ca="1" si="1831"/>
        <v>0</v>
      </c>
      <c r="GW271" s="124">
        <f t="shared" ca="1" si="1832"/>
        <v>0</v>
      </c>
      <c r="GX271" s="124">
        <f t="shared" ca="1" si="1832"/>
        <v>0</v>
      </c>
      <c r="GY271" s="124">
        <f t="shared" ca="1" si="1832"/>
        <v>0</v>
      </c>
      <c r="GZ271" s="124">
        <f t="shared" ca="1" si="1832"/>
        <v>0</v>
      </c>
      <c r="HA271" s="124">
        <f t="shared" ca="1" si="1832"/>
        <v>0</v>
      </c>
      <c r="HB271" s="124">
        <f t="shared" ca="1" si="1832"/>
        <v>0</v>
      </c>
      <c r="HC271" s="124">
        <f t="shared" ca="1" si="1832"/>
        <v>0</v>
      </c>
      <c r="HD271" s="124">
        <f t="shared" ca="1" si="1832"/>
        <v>0</v>
      </c>
      <c r="HE271" s="124">
        <f t="shared" ca="1" si="1832"/>
        <v>0</v>
      </c>
      <c r="HF271" s="124">
        <f t="shared" ca="1" si="1832"/>
        <v>0</v>
      </c>
      <c r="HG271" s="124">
        <f t="shared" ca="1" si="1832"/>
        <v>0</v>
      </c>
      <c r="HH271" s="124">
        <f t="shared" ca="1" si="1832"/>
        <v>0</v>
      </c>
      <c r="HI271" s="124">
        <f t="shared" ca="1" si="1832"/>
        <v>0</v>
      </c>
      <c r="HJ271" s="124">
        <f t="shared" ca="1" si="1832"/>
        <v>0</v>
      </c>
      <c r="HK271" s="124">
        <f t="shared" ca="1" si="1832"/>
        <v>0</v>
      </c>
      <c r="HL271" s="124">
        <f t="shared" ca="1" si="1832"/>
        <v>0</v>
      </c>
      <c r="HM271" s="124">
        <f t="shared" ca="1" si="1769"/>
        <v>0</v>
      </c>
      <c r="HN271" s="124">
        <f t="shared" ca="1" si="1769"/>
        <v>0</v>
      </c>
      <c r="HO271" s="554">
        <f t="shared" ca="1" si="1770"/>
        <v>0</v>
      </c>
      <c r="HP271" s="554">
        <f t="shared" ca="1" si="1770"/>
        <v>0</v>
      </c>
      <c r="HQ271" s="554">
        <f t="shared" ca="1" si="1770"/>
        <v>0</v>
      </c>
      <c r="HR271" s="125">
        <f t="shared" ca="1" si="1833"/>
        <v>0</v>
      </c>
      <c r="HS271" s="125">
        <f t="shared" ca="1" si="1833"/>
        <v>0</v>
      </c>
      <c r="HT271" s="125">
        <f t="shared" ca="1" si="1833"/>
        <v>0</v>
      </c>
      <c r="HU271" s="125">
        <f t="shared" ca="1" si="1833"/>
        <v>0</v>
      </c>
      <c r="HV271" s="125">
        <f t="shared" ca="1" si="1833"/>
        <v>0</v>
      </c>
      <c r="HW271" s="125">
        <f t="shared" ca="1" si="1833"/>
        <v>0</v>
      </c>
      <c r="HX271" s="125">
        <f t="shared" ca="1" si="1833"/>
        <v>0</v>
      </c>
      <c r="HY271" s="125">
        <f t="shared" ca="1" si="1833"/>
        <v>0</v>
      </c>
      <c r="HZ271" s="125">
        <f t="shared" ca="1" si="1833"/>
        <v>0</v>
      </c>
      <c r="IA271" s="125">
        <f t="shared" ca="1" si="1833"/>
        <v>0</v>
      </c>
      <c r="IB271" s="125">
        <f t="shared" ca="1" si="1833"/>
        <v>0</v>
      </c>
      <c r="IC271" s="125">
        <f t="shared" ca="1" si="1833"/>
        <v>0</v>
      </c>
      <c r="ID271" s="125">
        <f t="shared" ca="1" si="1833"/>
        <v>0</v>
      </c>
      <c r="IE271" s="5">
        <f t="shared" ca="1" si="1772"/>
        <v>67</v>
      </c>
      <c r="IF271" s="9"/>
      <c r="IG271" s="5">
        <f t="shared" ca="1" si="1773"/>
        <v>1</v>
      </c>
      <c r="IH271" s="5" t="b">
        <f t="shared" ca="1" si="1773"/>
        <v>0</v>
      </c>
      <c r="II271" s="19">
        <f t="shared" ca="1" si="1774"/>
        <v>0</v>
      </c>
      <c r="IJ271" s="5">
        <f t="shared" ca="1" si="1773"/>
        <v>55</v>
      </c>
      <c r="IK271" s="5" cm="1">
        <f t="array" ref="IK271">INDEX(i.pi_yatf,$X271+1,IK$7)</f>
        <v>1</v>
      </c>
      <c r="IL271" s="19">
        <f t="shared" ca="1" si="1846"/>
        <v>0</v>
      </c>
      <c r="IM271" s="19">
        <f t="shared" ca="1" si="1846"/>
        <v>0</v>
      </c>
      <c r="IN271" s="19">
        <f t="shared" ca="1" si="1846"/>
        <v>0</v>
      </c>
      <c r="IO271" s="19">
        <f t="shared" ca="1" si="1846"/>
        <v>0</v>
      </c>
      <c r="IP271" s="19">
        <f t="shared" ca="1" si="1846"/>
        <v>0</v>
      </c>
      <c r="IQ271" s="19">
        <f t="shared" ca="1" si="1846"/>
        <v>0</v>
      </c>
      <c r="IR271" s="19">
        <f t="shared" ca="1" si="1846"/>
        <v>0</v>
      </c>
      <c r="IS271" s="19">
        <f t="shared" ca="1" si="1846"/>
        <v>0</v>
      </c>
      <c r="IT271" s="19">
        <f t="shared" ca="1" si="1846"/>
        <v>0</v>
      </c>
      <c r="IU271" s="19">
        <f t="shared" ca="1" si="1846"/>
        <v>0</v>
      </c>
      <c r="IV271" s="19">
        <f t="shared" ca="1" si="1846"/>
        <v>0</v>
      </c>
      <c r="IW271" s="19">
        <f t="shared" ca="1" si="1846"/>
        <v>0</v>
      </c>
      <c r="IX271" s="19">
        <f t="shared" ca="1" si="1846"/>
        <v>0</v>
      </c>
      <c r="IY271" s="19">
        <f t="shared" ca="1" si="1846"/>
        <v>0</v>
      </c>
      <c r="IZ271" s="19">
        <f t="shared" ca="1" si="1846"/>
        <v>0</v>
      </c>
      <c r="JA271" s="19">
        <f t="shared" ca="1" si="1846"/>
        <v>0</v>
      </c>
      <c r="JB271" s="19">
        <f t="shared" ca="1" si="1846"/>
        <v>0</v>
      </c>
      <c r="JC271" s="19">
        <f t="shared" ca="1" si="1846"/>
        <v>0</v>
      </c>
      <c r="JD271" s="19">
        <f t="shared" ca="1" si="1846"/>
        <v>0</v>
      </c>
      <c r="JE271" s="19">
        <f t="shared" ca="1" si="1846"/>
        <v>0</v>
      </c>
      <c r="JF271" s="19">
        <f t="shared" ca="1" si="1846"/>
        <v>0</v>
      </c>
      <c r="JG271" s="19">
        <f t="shared" ca="1" si="1846"/>
        <v>1</v>
      </c>
      <c r="JH271" s="19">
        <f t="shared" ca="1" si="1846"/>
        <v>0</v>
      </c>
      <c r="JI271" s="19">
        <f t="shared" ca="1" si="1846"/>
        <v>1</v>
      </c>
      <c r="JJ271" s="9"/>
      <c r="JK271" s="5" t="b">
        <f t="shared" ca="1" si="1776"/>
        <v>0</v>
      </c>
      <c r="JL271" s="477" t="b">
        <v>0</v>
      </c>
      <c r="JM271" s="477">
        <v>12</v>
      </c>
      <c r="JN271" s="5" t="b">
        <f t="shared" ca="1" si="1777"/>
        <v>0</v>
      </c>
      <c r="JO271" s="5" t="b">
        <f t="shared" ca="1" si="1777"/>
        <v>0</v>
      </c>
      <c r="JP271" s="5" t="b">
        <f t="shared" ca="1" si="1777"/>
        <v>1</v>
      </c>
      <c r="JQ271" s="144">
        <f t="shared" ca="1" si="1778"/>
        <v>1</v>
      </c>
      <c r="JR271" s="144">
        <f t="shared" ca="1" si="1778"/>
        <v>1</v>
      </c>
      <c r="JS271" s="5" t="b">
        <f t="shared" ca="1" si="1779"/>
        <v>0</v>
      </c>
      <c r="JT271" s="5" t="b">
        <f t="shared" ca="1" si="1779"/>
        <v>1</v>
      </c>
      <c r="JU271" s="5" t="b">
        <f t="shared" ca="1" si="1779"/>
        <v>1</v>
      </c>
      <c r="JV271" s="5" t="b">
        <f t="shared" ca="1" si="1779"/>
        <v>0</v>
      </c>
      <c r="JW271" s="5">
        <f t="shared" ca="1" si="1780"/>
        <v>1</v>
      </c>
      <c r="JX271" s="5">
        <f t="shared" ca="1" si="1780"/>
        <v>0</v>
      </c>
      <c r="JY271" s="5" t="b">
        <f t="shared" ca="1" si="1781"/>
        <v>0</v>
      </c>
      <c r="JZ271" s="5" t="str" cm="1">
        <f t="array" aca="1" ref="JZ271" ca="1">IF(OR(KA271:KH271&lt;&gt;"-"),TRUE,"-")</f>
        <v>-</v>
      </c>
      <c r="KA271" s="19" t="str">
        <f t="shared" ca="1" si="1782"/>
        <v>-</v>
      </c>
      <c r="KB271" s="19" t="str">
        <f t="shared" ca="1" si="1782"/>
        <v>-</v>
      </c>
      <c r="KC271" s="19" t="str">
        <f t="shared" ca="1" si="1782"/>
        <v>-</v>
      </c>
      <c r="KD271" s="19" t="str">
        <f t="shared" ca="1" si="1782"/>
        <v>-</v>
      </c>
      <c r="KE271" s="19" t="str">
        <f t="shared" ca="1" si="1782"/>
        <v>-</v>
      </c>
      <c r="KF271" s="19" t="str">
        <f t="shared" ca="1" si="1782"/>
        <v>-</v>
      </c>
      <c r="KG271" s="19" t="str">
        <f t="shared" ca="1" si="1782"/>
        <v>-</v>
      </c>
      <c r="KH271" s="19" t="str">
        <f t="shared" ca="1" si="1782"/>
        <v>-</v>
      </c>
      <c r="KI271" s="5" t="b">
        <f t="array" aca="1" ref="KI271" ca="1">IF(OR(KJ271:KP271&lt;&gt;"-"),TRUE,"-")</f>
        <v>1</v>
      </c>
      <c r="KJ271" s="19">
        <f t="shared" ca="1" si="1839"/>
        <v>0</v>
      </c>
      <c r="KK271" s="19" t="str">
        <f t="shared" ca="1" si="1839"/>
        <v>-</v>
      </c>
      <c r="KL271" s="19">
        <f t="shared" ca="1" si="1839"/>
        <v>999999</v>
      </c>
      <c r="KM271" s="19">
        <f t="shared" ca="1" si="1839"/>
        <v>999999</v>
      </c>
      <c r="KN271" s="19">
        <f t="shared" ca="1" si="1839"/>
        <v>999999</v>
      </c>
      <c r="KO271" s="19">
        <f t="shared" ca="1" si="1839"/>
        <v>999999</v>
      </c>
      <c r="KP271" s="19">
        <f t="shared" ca="1" si="1839"/>
        <v>999999</v>
      </c>
      <c r="KQ271" s="19" t="str">
        <f t="shared" ca="1" si="1839"/>
        <v>-</v>
      </c>
      <c r="KR271" s="19" t="str">
        <f t="shared" ca="1" si="1839"/>
        <v>-</v>
      </c>
      <c r="KS271" s="19" t="str">
        <f t="shared" ca="1" si="1839"/>
        <v>-</v>
      </c>
      <c r="KT271" s="19" t="b">
        <f t="shared" ca="1" si="1784"/>
        <v>1</v>
      </c>
      <c r="KU271" s="19">
        <f t="shared" ca="1" si="1784"/>
        <v>0</v>
      </c>
      <c r="KV271" s="5" t="str">
        <f t="shared" ca="1" si="1785"/>
        <v>-</v>
      </c>
      <c r="KW271" s="5" t="str">
        <f t="shared" ca="1" si="1785"/>
        <v>-</v>
      </c>
      <c r="KX271" s="5" t="str">
        <f t="shared" ca="1" si="1785"/>
        <v>-</v>
      </c>
      <c r="KY271" s="5" t="str">
        <f t="shared" ca="1" si="1785"/>
        <v>-</v>
      </c>
      <c r="KZ271" s="19" t="str">
        <f t="shared" ca="1" si="1786"/>
        <v>-</v>
      </c>
      <c r="LA271" s="19" t="str">
        <f t="shared" ca="1" si="1786"/>
        <v>-</v>
      </c>
      <c r="LB271" s="19" t="str">
        <f t="shared" ca="1" si="1786"/>
        <v>-</v>
      </c>
      <c r="LC271" s="19" t="str">
        <f t="shared" ca="1" si="1786"/>
        <v>-</v>
      </c>
      <c r="LD271" s="19" t="str">
        <f t="shared" ca="1" si="1786"/>
        <v>-</v>
      </c>
      <c r="LE271" s="19" t="str">
        <f t="shared" ca="1" si="1786"/>
        <v>-</v>
      </c>
      <c r="LF271" s="19" t="str">
        <f t="shared" ca="1" si="1786"/>
        <v>-</v>
      </c>
      <c r="LG271" s="5" t="str">
        <f t="shared" ca="1" si="1787"/>
        <v>-</v>
      </c>
      <c r="LH271" s="5">
        <f t="shared" ca="1" si="1787"/>
        <v>500</v>
      </c>
      <c r="LI271" s="5">
        <f t="shared" ca="1" si="1787"/>
        <v>500</v>
      </c>
      <c r="LJ271" s="5" t="str">
        <f t="shared" ca="1" si="1787"/>
        <v>-</v>
      </c>
      <c r="LK271" s="5" cm="1">
        <f t="array" aca="1" ref="LK271" ca="1">INDEX(i.meatgrid,$Q271,LK$7)</f>
        <v>1092</v>
      </c>
      <c r="LL271" s="5" t="str">
        <f t="shared" ca="1" si="1787"/>
        <v>-</v>
      </c>
      <c r="LM271" s="5">
        <f t="shared" ca="1" si="1788"/>
        <v>1</v>
      </c>
      <c r="LN271" s="9"/>
      <c r="LO271" s="19">
        <f t="shared" ca="1" si="1786"/>
        <v>70</v>
      </c>
      <c r="LP271" s="19">
        <f t="shared" ca="1" si="1789"/>
        <v>50</v>
      </c>
      <c r="LQ271" s="19">
        <f t="shared" ca="1" si="1789"/>
        <v>80</v>
      </c>
      <c r="LR271" s="19">
        <f t="shared" ca="1" si="1789"/>
        <v>50</v>
      </c>
      <c r="LS271" s="5" t="b" cm="1">
        <f t="array" aca="1" ref="LS271" ca="1">INDEX(i.meatgrid,$Q271,LS$7)</f>
        <v>1</v>
      </c>
      <c r="LT271" s="5" t="b" cm="1">
        <f t="array" aca="1" ref="LT271" ca="1">INDEX(i.meatgrid,$Q271,LT$7)</f>
        <v>0</v>
      </c>
      <c r="LU271" s="5" t="str" cm="1">
        <f t="array" aca="1" ref="LU271" ca="1">INDEX(i.meatgrid,$Q271,LU$7)</f>
        <v>-</v>
      </c>
      <c r="LV271" s="5" t="str" cm="1">
        <f t="array" aca="1" ref="LV271" ca="1">INDEX(i.meatgrid,$Q271,LV$7)</f>
        <v>-</v>
      </c>
      <c r="LW271" s="5">
        <f t="shared" si="1790"/>
        <v>1</v>
      </c>
      <c r="LX271" s="5">
        <f t="shared" si="1791"/>
        <v>1</v>
      </c>
      <c r="LY271" s="5" cm="1">
        <f t="array" aca="1" ref="LY271" ca="1">INDEX(i.meatgrid,$Q271,LY$7)</f>
        <v>0</v>
      </c>
      <c r="LZ271" s="5" cm="1">
        <f t="array" aca="1" ref="LZ271" ca="1">INDEX(i.meatgrid,$Q271,LZ$7)</f>
        <v>0</v>
      </c>
      <c r="MA271" s="5" cm="1">
        <f t="array" aca="1" ref="MA271" ca="1">INDEX(i.meatgrid,$Q271,MA$7)</f>
        <v>0</v>
      </c>
      <c r="MB271" s="5" cm="1">
        <f t="array" aca="1" ref="MB271" ca="1">INDEX(i.meatgrid,$Q271,MB$7)</f>
        <v>0</v>
      </c>
      <c r="MC271" s="5" cm="1">
        <f t="array" aca="1" ref="MC271" ca="1">INDEX(i.meatgrid,$Q271,MC$7)</f>
        <v>0</v>
      </c>
      <c r="MD271" s="5" cm="1">
        <f t="array" aca="1" ref="MD271" ca="1">INDEX(i.meatgrid,$Q271,MD$7)</f>
        <v>1</v>
      </c>
      <c r="ME271" s="5" cm="1">
        <f t="array" aca="1" ref="ME271" ca="1">INDEX(i.meatgrid,$Q271,ME$7)</f>
        <v>1</v>
      </c>
      <c r="MF271" s="5" cm="1">
        <f t="array" aca="1" ref="MF271" ca="1">INDEX(i.meatgrid,$Q271,MF$7)</f>
        <v>1</v>
      </c>
      <c r="MG271" s="5">
        <f t="shared" si="1792"/>
        <v>1</v>
      </c>
      <c r="MH271" s="9"/>
      <c r="MI271" s="19" t="b">
        <f t="shared" ca="1" si="1834"/>
        <v>0</v>
      </c>
      <c r="MJ271" s="19" t="b">
        <f t="shared" ca="1" si="1834"/>
        <v>0</v>
      </c>
      <c r="MK271" s="19">
        <f t="shared" ca="1" si="1834"/>
        <v>1</v>
      </c>
      <c r="ML271" s="19">
        <f t="shared" ca="1" si="1834"/>
        <v>0.75</v>
      </c>
      <c r="MM271" s="19">
        <f t="shared" ca="1" si="1834"/>
        <v>0.75</v>
      </c>
      <c r="MN271" s="19">
        <f t="shared" ca="1" si="1834"/>
        <v>0.8</v>
      </c>
      <c r="MO271" s="19">
        <f t="shared" ca="1" si="1834"/>
        <v>0.82499999999999996</v>
      </c>
      <c r="MP271" s="19">
        <f t="shared" ca="1" si="1834"/>
        <v>0.875</v>
      </c>
      <c r="MQ271" s="19">
        <f t="shared" ca="1" si="1834"/>
        <v>0.9</v>
      </c>
      <c r="MR271" s="19">
        <f t="shared" ca="1" si="1834"/>
        <v>1</v>
      </c>
      <c r="MS271" s="19">
        <f t="shared" ca="1" si="1834"/>
        <v>0.875</v>
      </c>
      <c r="MT271" s="19" t="b">
        <f t="shared" ca="1" si="1834"/>
        <v>1</v>
      </c>
      <c r="MU271" s="19">
        <f t="shared" ca="1" si="1834"/>
        <v>74.989999999999995</v>
      </c>
      <c r="MV271" s="19" t="str">
        <f t="shared" ca="1" si="1834"/>
        <v>-</v>
      </c>
      <c r="MW271" s="19" t="str">
        <f t="shared" ca="1" si="1834"/>
        <v>-</v>
      </c>
      <c r="MX271" s="19" t="str">
        <f t="shared" ca="1" si="1834"/>
        <v>-</v>
      </c>
      <c r="MY271" s="19" t="str">
        <f t="shared" ca="1" si="1849"/>
        <v>-</v>
      </c>
      <c r="MZ271" s="19" t="str">
        <f t="shared" ca="1" si="1849"/>
        <v>-</v>
      </c>
      <c r="NA271" s="19" t="str">
        <f t="shared" ca="1" si="1849"/>
        <v>-</v>
      </c>
      <c r="NB271" s="19" t="str">
        <f t="shared" ca="1" si="1849"/>
        <v>-</v>
      </c>
      <c r="NC271" s="19">
        <f t="shared" ca="1" si="1849"/>
        <v>36.99</v>
      </c>
      <c r="ND271" s="19">
        <f t="shared" ca="1" si="1849"/>
        <v>36.99</v>
      </c>
      <c r="NE271" s="19" t="str">
        <f t="shared" ca="1" si="1849"/>
        <v>-</v>
      </c>
      <c r="NF271" s="19" t="str">
        <f t="shared" ca="1" si="1849"/>
        <v>-</v>
      </c>
      <c r="NG271" s="19" t="str">
        <f t="shared" ca="1" si="1849"/>
        <v>-</v>
      </c>
      <c r="NH271" s="19" t="str">
        <f t="shared" ca="1" si="1849"/>
        <v>-</v>
      </c>
      <c r="NI271" s="19" t="str">
        <f t="shared" ca="1" si="1849"/>
        <v>-</v>
      </c>
      <c r="NJ271" s="19">
        <f t="shared" ca="1" si="1849"/>
        <v>49.99</v>
      </c>
      <c r="NK271" s="19">
        <f t="shared" ca="1" si="1849"/>
        <v>49.99</v>
      </c>
      <c r="NL271" s="19">
        <f t="shared" ca="1" si="1849"/>
        <v>49.99</v>
      </c>
      <c r="NM271" s="19">
        <f t="shared" ca="1" si="1849"/>
        <v>49.99</v>
      </c>
      <c r="NN271" s="19">
        <f t="shared" ca="1" si="1849"/>
        <v>49.99</v>
      </c>
      <c r="NO271" s="19">
        <f t="shared" ca="1" si="1806"/>
        <v>49.99</v>
      </c>
      <c r="NP271" s="19">
        <f t="shared" ca="1" si="1806"/>
        <v>49.99</v>
      </c>
      <c r="NQ271" s="19">
        <f t="shared" ca="1" si="1806"/>
        <v>49.99</v>
      </c>
      <c r="NR271" s="19">
        <f t="shared" ca="1" si="1848"/>
        <v>412.99</v>
      </c>
      <c r="NS271" s="19">
        <f t="shared" ca="1" si="1848"/>
        <v>412.99</v>
      </c>
      <c r="NT271" s="19" t="str">
        <f t="shared" ca="1" si="1848"/>
        <v>-</v>
      </c>
      <c r="NU271" s="19" t="str">
        <f t="shared" ca="1" si="1848"/>
        <v>-</v>
      </c>
      <c r="NV271" s="19" t="str">
        <f t="shared" ca="1" si="1848"/>
        <v>-</v>
      </c>
      <c r="NW271" s="19" t="str">
        <f t="shared" ca="1" si="1848"/>
        <v>-</v>
      </c>
      <c r="NX271" s="19" t="str">
        <f t="shared" ca="1" si="1848"/>
        <v>-</v>
      </c>
      <c r="NY271" s="19">
        <f t="shared" ca="1" si="1848"/>
        <v>6.8900000000000006</v>
      </c>
      <c r="NZ271" s="19">
        <f t="shared" ca="1" si="1848"/>
        <v>6.8900000000000006</v>
      </c>
      <c r="OA271" s="19">
        <f t="shared" ca="1" si="1848"/>
        <v>6.8900000000000006</v>
      </c>
      <c r="OB271" s="19">
        <f t="shared" ca="1" si="1848"/>
        <v>6.8900000000000006</v>
      </c>
      <c r="OC271" s="19">
        <f t="shared" ca="1" si="1848"/>
        <v>6.8900000000000006</v>
      </c>
      <c r="OD271" s="19">
        <f t="shared" ca="1" si="1848"/>
        <v>6.8900000000000006</v>
      </c>
      <c r="OE271" s="19">
        <f t="shared" ca="1" si="1848"/>
        <v>6.8900000000000006</v>
      </c>
      <c r="OF271" s="19">
        <f t="shared" ca="1" si="1848"/>
        <v>6.8900000000000006</v>
      </c>
      <c r="OG271" s="19">
        <f t="shared" ca="1" si="1848"/>
        <v>346.99</v>
      </c>
      <c r="OH271" s="19">
        <f t="shared" ca="1" si="1808"/>
        <v>346.99</v>
      </c>
      <c r="OI271" s="19" t="str">
        <f t="shared" ca="1" si="1808"/>
        <v>-</v>
      </c>
      <c r="OJ271" s="19" t="str">
        <f t="shared" ca="1" si="1808"/>
        <v>-</v>
      </c>
      <c r="OK271" s="19" t="str">
        <f t="shared" ca="1" si="1808"/>
        <v>-</v>
      </c>
      <c r="OL271" s="19" t="str">
        <f t="shared" ca="1" si="1808"/>
        <v>-</v>
      </c>
      <c r="OM271" s="19" t="str">
        <f t="shared" ca="1" si="1808"/>
        <v>-</v>
      </c>
      <c r="ON271" s="19">
        <f t="shared" ca="1" si="1808"/>
        <v>0</v>
      </c>
      <c r="OO271" s="24">
        <v>0</v>
      </c>
    </row>
    <row r="272" spans="1:405" outlineLevel="1">
      <c r="A272" s="21">
        <f t="shared" si="158"/>
        <v>267</v>
      </c>
      <c r="B272" s="21">
        <f t="shared" si="1840"/>
        <v>19</v>
      </c>
      <c r="C272">
        <v>112</v>
      </c>
      <c r="D272" s="144" t="str">
        <f t="shared" ca="1" si="1739"/>
        <v>GSM</v>
      </c>
      <c r="E272" t="b">
        <v>0</v>
      </c>
      <c r="F272" t="b">
        <v>0</v>
      </c>
      <c r="G272" t="b">
        <f t="shared" si="1850"/>
        <v>0</v>
      </c>
      <c r="H272" s="237">
        <f t="shared" ca="1" si="1841"/>
        <v>2</v>
      </c>
      <c r="I272" s="237">
        <f t="shared" ca="1" si="1841"/>
        <v>1</v>
      </c>
      <c r="J272" s="237" t="str">
        <f t="shared" ca="1" si="1841"/>
        <v/>
      </c>
      <c r="K272" s="237">
        <f t="shared" ca="1" si="1841"/>
        <v>2</v>
      </c>
      <c r="L272" s="237">
        <f t="shared" ca="1" si="1841"/>
        <v>2</v>
      </c>
      <c r="M272" s="237">
        <f t="shared" ca="1" si="1841"/>
        <v>2</v>
      </c>
      <c r="N272" s="237">
        <f t="shared" ca="1" si="1841"/>
        <v>3</v>
      </c>
      <c r="O272" s="237">
        <f t="shared" ca="1" si="1841"/>
        <v>1</v>
      </c>
      <c r="P272" s="237">
        <f t="shared" ca="1" si="1841"/>
        <v>1</v>
      </c>
      <c r="Q272" s="237">
        <f t="shared" ca="1" si="1841"/>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740"/>
        <v>2</v>
      </c>
      <c r="AH272" s="5">
        <f t="shared" ca="1" si="1740"/>
        <v>0</v>
      </c>
      <c r="AI272" s="5">
        <f t="shared" ca="1" si="1741"/>
        <v>1</v>
      </c>
      <c r="AJ272" s="218"/>
      <c r="AK272" s="218"/>
      <c r="AL272" s="366" t="str">
        <f ca="1">TEXT(LEFT(OFFSET(AL272,-1,0),5)+1,"00000")&amp;MID(OFFSET(AL272,-1,0),6,FIND(" ",OFFSET(AL272,-1,0),7)-5)
&amp; $D272           &amp; " Day"&amp;INDEX(i.DOY,$N272,1)              &amp; IF($IG272=0," FWM","")&amp;IF($IG272=1," MWM","")&amp;IF($IG272=5," Mat","")&amp;IF($IH272=TRUE,"&amp;BBT","    ")
&amp;INDEX(DataMaster!$B$98:$B$104,$Q272,0)    &amp;IF(JL272," SR"&amp;JM272,"")&amp; " WP"&amp;TEXT($LW272*100,"000p")           &amp; " MP"&amp;TEXT($LX272*100,"000p")           &amp; " GP"&amp;TEXT($MG272*100,"000p")
&amp; " (F"&amp;3+COUNTIF($CV272:$CY272,TRUE)&amp;3&amp;"N"&amp;$DM272&amp;$DN272&amp;")"</f>
        <v>00027 DSP_grid_lw GSM Day204 MWM    Older Mutton SR12 WP100p MP075p GP100p (F33N11)</v>
      </c>
      <c r="AM272" s="9" t="str">
        <f ca="1">IF(COUNTIF(AL$5:AL272,AL272)=1,"-","Dup")</f>
        <v>-</v>
      </c>
      <c r="AN272" s="9"/>
      <c r="AO272" s="12" t="b">
        <v>1</v>
      </c>
      <c r="AP272" s="12" t="b">
        <v>1</v>
      </c>
      <c r="AQ272" s="12" t="b">
        <v>1</v>
      </c>
      <c r="AR272" s="12" t="b">
        <v>1</v>
      </c>
      <c r="AS272" s="12" t="b">
        <v>1</v>
      </c>
      <c r="AT272" s="12" t="b">
        <v>1</v>
      </c>
      <c r="AU272" s="12" t="b">
        <v>1</v>
      </c>
      <c r="AV272" s="12" t="b">
        <v>1</v>
      </c>
      <c r="AW272" s="9"/>
      <c r="AX272" s="5" t="b">
        <f t="shared" ca="1" si="1742"/>
        <v>0</v>
      </c>
      <c r="AY272" s="5" t="str">
        <f t="shared" ca="1" si="1742"/>
        <v>-</v>
      </c>
      <c r="AZ272" s="5" t="b">
        <f t="shared" ca="1" si="1742"/>
        <v>0</v>
      </c>
      <c r="BA272" s="5" t="b">
        <f t="shared" ca="1" si="1742"/>
        <v>1</v>
      </c>
      <c r="BB272" s="5" t="b">
        <f t="shared" ca="1" si="1742"/>
        <v>1</v>
      </c>
      <c r="BC272" s="144">
        <f t="shared" ca="1" si="1742"/>
        <v>0</v>
      </c>
      <c r="BD272" s="19" t="b">
        <f t="shared" ca="1" si="1743"/>
        <v>1</v>
      </c>
      <c r="BE272" s="9"/>
      <c r="BF272" s="5" t="str">
        <f t="shared" ca="1" si="1744"/>
        <v>-</v>
      </c>
      <c r="BG272" s="19" t="str">
        <f t="shared" ca="1" si="1745"/>
        <v>-</v>
      </c>
      <c r="BH272" s="19" t="str">
        <f t="shared" ca="1" si="1745"/>
        <v>-</v>
      </c>
      <c r="BI272" s="19" t="str">
        <f t="shared" ca="1" si="1745"/>
        <v>-</v>
      </c>
      <c r="BJ272" s="5" t="str">
        <f t="shared" ca="1" si="1746"/>
        <v>-</v>
      </c>
      <c r="BK272" s="19" t="str">
        <f t="shared" ca="1" si="1747"/>
        <v>-</v>
      </c>
      <c r="BL272" s="5" t="str">
        <f t="shared" ca="1" si="1748"/>
        <v>-</v>
      </c>
      <c r="BM272" s="19" t="str">
        <f t="shared" ca="1" si="1749"/>
        <v>-</v>
      </c>
      <c r="BN272" s="19" t="str">
        <f t="shared" ca="1" si="1749"/>
        <v>-</v>
      </c>
      <c r="BO272" s="19" t="str">
        <f t="shared" ca="1" si="1749"/>
        <v>-</v>
      </c>
      <c r="BP272" s="5" t="str">
        <f t="shared" ca="1" si="1750"/>
        <v>-</v>
      </c>
      <c r="BQ272" s="9"/>
      <c r="BR272" s="5" t="b">
        <f t="shared" ca="1" si="1751"/>
        <v>0</v>
      </c>
      <c r="BS272" s="5" t="str">
        <f t="shared" ca="1" si="1752"/>
        <v>-</v>
      </c>
      <c r="BT272" s="5" t="str">
        <f t="shared" ca="1" si="1753"/>
        <v>-</v>
      </c>
      <c r="BU272" s="5" t="str">
        <f t="shared" ca="1" si="1753"/>
        <v>-</v>
      </c>
      <c r="BV272" s="5" t="str">
        <f t="shared" ca="1" si="1753"/>
        <v>-</v>
      </c>
      <c r="BW272" s="5" t="str">
        <f t="shared" ca="1" si="1753"/>
        <v>-</v>
      </c>
      <c r="BX272" s="5" t="str">
        <f t="shared" ca="1" si="1753"/>
        <v>-</v>
      </c>
      <c r="BY272" s="5" t="str">
        <f t="shared" ca="1" si="1753"/>
        <v>-</v>
      </c>
      <c r="BZ272" s="5" t="str">
        <f t="shared" ca="1" si="1753"/>
        <v>-</v>
      </c>
      <c r="CA272" s="5" t="str">
        <f t="shared" ca="1" si="1753"/>
        <v>-</v>
      </c>
      <c r="CB272" s="9"/>
      <c r="CC272" s="237" t="b">
        <f t="shared" ca="1" si="1842"/>
        <v>1</v>
      </c>
      <c r="CD272" s="237" t="b">
        <f t="shared" ca="1" si="1842"/>
        <v>1</v>
      </c>
      <c r="CE272" s="237" t="b">
        <f t="shared" ca="1" si="1842"/>
        <v>1</v>
      </c>
      <c r="CF272" s="12">
        <f t="shared" ca="1" si="1800"/>
        <v>2237105</v>
      </c>
      <c r="CG272" s="144" t="b">
        <f t="shared" ca="1" si="1851"/>
        <v>0</v>
      </c>
      <c r="CH272" s="12" t="s">
        <v>34</v>
      </c>
      <c r="CI272" s="19" t="str">
        <f t="shared" ca="1" si="1755"/>
        <v>-</v>
      </c>
      <c r="CJ272" s="19" t="str">
        <f t="shared" ca="1" si="1755"/>
        <v>-</v>
      </c>
      <c r="CK272" s="19" t="str">
        <f t="shared" ca="1" si="1755"/>
        <v>-</v>
      </c>
      <c r="CL272" s="19">
        <f t="shared" ca="1" si="1755"/>
        <v>1</v>
      </c>
      <c r="CM272" s="19">
        <f t="shared" ca="1" si="1755"/>
        <v>1</v>
      </c>
      <c r="CN272" s="9"/>
      <c r="CO272" s="444">
        <f t="shared" ca="1" si="1756"/>
        <v>652</v>
      </c>
      <c r="CP272" s="444">
        <f t="shared" ca="1" si="1756"/>
        <v>686</v>
      </c>
      <c r="CQ272" s="444">
        <f t="shared" ca="1" si="1756"/>
        <v>721</v>
      </c>
      <c r="CR272" s="152">
        <f t="shared" ca="1" si="1757"/>
        <v>378</v>
      </c>
      <c r="CS272" s="152">
        <f t="shared" ca="1" si="1757"/>
        <v>413</v>
      </c>
      <c r="CT272" s="152">
        <f t="shared" ca="1" si="1757"/>
        <v>448</v>
      </c>
      <c r="CU272" s="19" t="str">
        <f t="shared" ca="1" si="1827"/>
        <v>-</v>
      </c>
      <c r="CV272" s="19" t="str">
        <f t="shared" ca="1" si="1827"/>
        <v>-</v>
      </c>
      <c r="CW272" s="19" t="str">
        <f t="shared" ca="1" si="1827"/>
        <v>-</v>
      </c>
      <c r="CX272" s="19" t="str">
        <f t="shared" ca="1" si="1827"/>
        <v>-</v>
      </c>
      <c r="CY272" s="19" t="str">
        <f t="shared" ca="1" si="1827"/>
        <v>-</v>
      </c>
      <c r="CZ272" s="19" t="b">
        <f t="shared" ca="1" si="1827"/>
        <v>1</v>
      </c>
      <c r="DA272" s="19">
        <f t="shared" ca="1" si="1827"/>
        <v>0</v>
      </c>
      <c r="DB272" s="19">
        <f t="shared" ca="1" si="1827"/>
        <v>0</v>
      </c>
      <c r="DC272" s="19">
        <f t="shared" ca="1" si="1827"/>
        <v>0</v>
      </c>
      <c r="DD272" s="19">
        <f t="shared" ca="1" si="1827"/>
        <v>0</v>
      </c>
      <c r="DE272" s="19">
        <f t="shared" ca="1" si="1827"/>
        <v>0</v>
      </c>
      <c r="DF272" s="19">
        <f t="shared" ca="1" si="1827"/>
        <v>0</v>
      </c>
      <c r="DG272" s="19">
        <f t="shared" ca="1" si="1827"/>
        <v>0</v>
      </c>
      <c r="DH272" s="19">
        <f t="shared" ca="1" si="1827"/>
        <v>0</v>
      </c>
      <c r="DI272" s="19">
        <f t="shared" ca="1" si="1827"/>
        <v>0</v>
      </c>
      <c r="DJ272" s="19">
        <f t="shared" ca="1" si="1827"/>
        <v>0</v>
      </c>
      <c r="DK272" s="19">
        <f t="shared" ref="DK272:ED273" ca="1" si="1853">OFFSET(DK$5,$B272,0)</f>
        <v>0</v>
      </c>
      <c r="DL272" s="19">
        <f t="shared" ca="1" si="1853"/>
        <v>0</v>
      </c>
      <c r="DM272" s="19">
        <f t="shared" ca="1" si="1853"/>
        <v>1</v>
      </c>
      <c r="DN272" s="19">
        <f t="shared" ca="1" si="1853"/>
        <v>1</v>
      </c>
      <c r="DO272" s="19">
        <f t="shared" ca="1" si="1853"/>
        <v>0</v>
      </c>
      <c r="DP272" s="19" t="str">
        <f t="shared" ca="1" si="1853"/>
        <v>-</v>
      </c>
      <c r="DQ272" s="19" t="str">
        <f t="shared" ca="1" si="1853"/>
        <v>-</v>
      </c>
      <c r="DR272" s="19" t="str">
        <f t="shared" ca="1" si="1853"/>
        <v>-</v>
      </c>
      <c r="DS272" s="19" t="str">
        <f t="shared" ca="1" si="1853"/>
        <v>-</v>
      </c>
      <c r="DT272" s="19" t="str">
        <f t="shared" ca="1" si="1853"/>
        <v>-</v>
      </c>
      <c r="DU272" s="19">
        <f t="shared" ca="1" si="1853"/>
        <v>0</v>
      </c>
      <c r="DV272" s="19" t="str">
        <f t="shared" ca="1" si="1853"/>
        <v>-</v>
      </c>
      <c r="DW272" s="19" t="str">
        <f t="shared" ca="1" si="1853"/>
        <v>-</v>
      </c>
      <c r="DX272" s="19" t="str">
        <f t="shared" ca="1" si="1853"/>
        <v>-</v>
      </c>
      <c r="DY272" s="19" t="str">
        <f t="shared" ca="1" si="1853"/>
        <v>-</v>
      </c>
      <c r="DZ272" s="19" t="str">
        <f t="shared" ca="1" si="1853"/>
        <v>-</v>
      </c>
      <c r="EA272" s="19" t="str">
        <f t="shared" ca="1" si="1853"/>
        <v>-</v>
      </c>
      <c r="EB272" s="19" t="str">
        <f t="shared" ca="1" si="1853"/>
        <v>-</v>
      </c>
      <c r="EC272" s="19" t="str">
        <f t="shared" ca="1" si="1853"/>
        <v>-</v>
      </c>
      <c r="ED272" s="19">
        <f t="shared" ca="1" si="1853"/>
        <v>0</v>
      </c>
      <c r="EE272" s="444">
        <f t="shared" ca="1" si="1760"/>
        <v>0</v>
      </c>
      <c r="EF272" s="444">
        <f t="shared" ca="1" si="1760"/>
        <v>0</v>
      </c>
      <c r="EG272" s="124">
        <f t="shared" ca="1" si="1828"/>
        <v>0</v>
      </c>
      <c r="EH272" s="124">
        <f t="shared" ca="1" si="1828"/>
        <v>0</v>
      </c>
      <c r="EI272" s="124">
        <f t="shared" ca="1" si="1828"/>
        <v>0</v>
      </c>
      <c r="EJ272" s="124">
        <f t="shared" ca="1" si="1828"/>
        <v>0</v>
      </c>
      <c r="EK272" s="124">
        <f t="shared" ca="1" si="1828"/>
        <v>0</v>
      </c>
      <c r="EL272" s="124">
        <f t="shared" ca="1" si="1828"/>
        <v>0</v>
      </c>
      <c r="EM272" s="124">
        <f t="shared" ca="1" si="1828"/>
        <v>0</v>
      </c>
      <c r="EN272" s="124">
        <f t="shared" ca="1" si="1828"/>
        <v>0</v>
      </c>
      <c r="EO272" s="124">
        <f t="shared" ca="1" si="1828"/>
        <v>0</v>
      </c>
      <c r="EP272" s="124">
        <f t="shared" ca="1" si="1828"/>
        <v>0</v>
      </c>
      <c r="EQ272" s="124">
        <f t="shared" ca="1" si="1828"/>
        <v>0</v>
      </c>
      <c r="ER272" s="124">
        <f t="shared" ca="1" si="1828"/>
        <v>0</v>
      </c>
      <c r="ES272" s="124">
        <f t="shared" ca="1" si="1828"/>
        <v>0</v>
      </c>
      <c r="ET272" s="124">
        <f t="shared" ca="1" si="1828"/>
        <v>0</v>
      </c>
      <c r="EU272" s="124">
        <f t="shared" ca="1" si="1828"/>
        <v>0</v>
      </c>
      <c r="EV272" s="124">
        <f t="shared" ca="1" si="1828"/>
        <v>0</v>
      </c>
      <c r="EW272" s="124">
        <f t="shared" ca="1" si="1762"/>
        <v>0</v>
      </c>
      <c r="EX272" s="124">
        <f t="shared" ca="1" si="1762"/>
        <v>0</v>
      </c>
      <c r="EY272" s="554">
        <f t="shared" ca="1" si="1829"/>
        <v>0</v>
      </c>
      <c r="EZ272" s="554">
        <f t="shared" ca="1" si="1829"/>
        <v>0</v>
      </c>
      <c r="FA272" s="554">
        <f t="shared" ca="1" si="1829"/>
        <v>0</v>
      </c>
      <c r="FB272" s="125">
        <f t="shared" ca="1" si="1829"/>
        <v>0</v>
      </c>
      <c r="FC272" s="125">
        <f t="shared" ca="1" si="1829"/>
        <v>0</v>
      </c>
      <c r="FD272" s="125">
        <f t="shared" ca="1" si="1829"/>
        <v>0</v>
      </c>
      <c r="FE272" s="125">
        <f t="shared" ca="1" si="1829"/>
        <v>0</v>
      </c>
      <c r="FF272" s="125">
        <f t="shared" ca="1" si="1829"/>
        <v>0</v>
      </c>
      <c r="FG272" s="125">
        <f t="shared" ca="1" si="1829"/>
        <v>0</v>
      </c>
      <c r="FH272" s="125">
        <f t="shared" ca="1" si="1829"/>
        <v>0</v>
      </c>
      <c r="FI272" s="125">
        <f t="shared" ca="1" si="1829"/>
        <v>0</v>
      </c>
      <c r="FJ272" s="125">
        <f t="shared" ca="1" si="1829"/>
        <v>0</v>
      </c>
      <c r="FK272" s="125">
        <f t="shared" ca="1" si="1829"/>
        <v>0</v>
      </c>
      <c r="FL272" s="125">
        <f t="shared" ca="1" si="1829"/>
        <v>0</v>
      </c>
      <c r="FM272" s="125">
        <f t="shared" ca="1" si="1829"/>
        <v>0</v>
      </c>
      <c r="FN272" s="125">
        <f t="shared" ca="1" si="1829"/>
        <v>0</v>
      </c>
      <c r="FO272" s="124">
        <f t="shared" ca="1" si="1830"/>
        <v>0</v>
      </c>
      <c r="FP272" s="124">
        <f t="shared" ca="1" si="1830"/>
        <v>0</v>
      </c>
      <c r="FQ272" s="124">
        <f t="shared" ca="1" si="1830"/>
        <v>0</v>
      </c>
      <c r="FR272" s="124">
        <f t="shared" ca="1" si="1830"/>
        <v>0</v>
      </c>
      <c r="FS272" s="124">
        <f t="shared" ca="1" si="1830"/>
        <v>0</v>
      </c>
      <c r="FT272" s="124">
        <f t="shared" ca="1" si="1830"/>
        <v>0</v>
      </c>
      <c r="FU272" s="124">
        <f t="shared" ca="1" si="1830"/>
        <v>0</v>
      </c>
      <c r="FV272" s="124">
        <f t="shared" ca="1" si="1830"/>
        <v>0</v>
      </c>
      <c r="FW272" s="124">
        <f t="shared" ca="1" si="1830"/>
        <v>0</v>
      </c>
      <c r="FX272" s="124">
        <f t="shared" ca="1" si="1830"/>
        <v>0</v>
      </c>
      <c r="FY272" s="124">
        <f t="shared" ca="1" si="1830"/>
        <v>0</v>
      </c>
      <c r="FZ272" s="124">
        <f t="shared" ca="1" si="1830"/>
        <v>0</v>
      </c>
      <c r="GA272" s="124">
        <f t="shared" ca="1" si="1830"/>
        <v>0</v>
      </c>
      <c r="GB272" s="124">
        <f t="shared" ca="1" si="1830"/>
        <v>0</v>
      </c>
      <c r="GC272" s="124">
        <f t="shared" ca="1" si="1830"/>
        <v>0</v>
      </c>
      <c r="GD272" s="124">
        <f t="shared" ca="1" si="1830"/>
        <v>0</v>
      </c>
      <c r="GE272" s="124">
        <f t="shared" ca="1" si="1765"/>
        <v>0</v>
      </c>
      <c r="GF272" s="124">
        <f t="shared" ca="1" si="1765"/>
        <v>0</v>
      </c>
      <c r="GG272" s="554">
        <f t="shared" ca="1" si="1766"/>
        <v>0</v>
      </c>
      <c r="GH272" s="554">
        <f t="shared" ca="1" si="1766"/>
        <v>0</v>
      </c>
      <c r="GI272" s="554">
        <f t="shared" ca="1" si="1766"/>
        <v>0</v>
      </c>
      <c r="GJ272" s="125">
        <f t="shared" ca="1" si="1831"/>
        <v>0</v>
      </c>
      <c r="GK272" s="125">
        <f t="shared" ca="1" si="1831"/>
        <v>0</v>
      </c>
      <c r="GL272" s="125">
        <f t="shared" ca="1" si="1831"/>
        <v>0</v>
      </c>
      <c r="GM272" s="125">
        <f t="shared" ca="1" si="1831"/>
        <v>0</v>
      </c>
      <c r="GN272" s="125">
        <f t="shared" ca="1" si="1831"/>
        <v>0</v>
      </c>
      <c r="GO272" s="125">
        <f t="shared" ca="1" si="1831"/>
        <v>0</v>
      </c>
      <c r="GP272" s="125">
        <f t="shared" ca="1" si="1831"/>
        <v>0</v>
      </c>
      <c r="GQ272" s="125">
        <f t="shared" ca="1" si="1831"/>
        <v>0</v>
      </c>
      <c r="GR272" s="125">
        <f t="shared" ca="1" si="1831"/>
        <v>0</v>
      </c>
      <c r="GS272" s="125">
        <f t="shared" ca="1" si="1831"/>
        <v>0</v>
      </c>
      <c r="GT272" s="125">
        <f t="shared" ca="1" si="1831"/>
        <v>0</v>
      </c>
      <c r="GU272" s="125">
        <f t="shared" ca="1" si="1831"/>
        <v>0</v>
      </c>
      <c r="GV272" s="125">
        <f t="shared" ca="1" si="1831"/>
        <v>0</v>
      </c>
      <c r="GW272" s="124">
        <f t="shared" ca="1" si="1832"/>
        <v>0</v>
      </c>
      <c r="GX272" s="124">
        <f t="shared" ca="1" si="1832"/>
        <v>0</v>
      </c>
      <c r="GY272" s="124">
        <f t="shared" ca="1" si="1832"/>
        <v>0</v>
      </c>
      <c r="GZ272" s="124">
        <f t="shared" ca="1" si="1832"/>
        <v>0</v>
      </c>
      <c r="HA272" s="124">
        <f t="shared" ca="1" si="1832"/>
        <v>0</v>
      </c>
      <c r="HB272" s="124">
        <f t="shared" ca="1" si="1832"/>
        <v>0</v>
      </c>
      <c r="HC272" s="124">
        <f t="shared" ca="1" si="1832"/>
        <v>0</v>
      </c>
      <c r="HD272" s="124">
        <f t="shared" ca="1" si="1832"/>
        <v>0</v>
      </c>
      <c r="HE272" s="124">
        <f t="shared" ca="1" si="1832"/>
        <v>0</v>
      </c>
      <c r="HF272" s="124">
        <f t="shared" ca="1" si="1832"/>
        <v>0</v>
      </c>
      <c r="HG272" s="124">
        <f t="shared" ca="1" si="1832"/>
        <v>0</v>
      </c>
      <c r="HH272" s="124">
        <f t="shared" ca="1" si="1832"/>
        <v>0</v>
      </c>
      <c r="HI272" s="124">
        <f t="shared" ca="1" si="1832"/>
        <v>0</v>
      </c>
      <c r="HJ272" s="124">
        <f t="shared" ca="1" si="1832"/>
        <v>0</v>
      </c>
      <c r="HK272" s="124">
        <f t="shared" ca="1" si="1832"/>
        <v>0</v>
      </c>
      <c r="HL272" s="124">
        <f t="shared" ca="1" si="1832"/>
        <v>0</v>
      </c>
      <c r="HM272" s="124">
        <f t="shared" ca="1" si="1769"/>
        <v>0</v>
      </c>
      <c r="HN272" s="124">
        <f t="shared" ca="1" si="1769"/>
        <v>0</v>
      </c>
      <c r="HO272" s="554">
        <f t="shared" ca="1" si="1770"/>
        <v>0</v>
      </c>
      <c r="HP272" s="554">
        <f t="shared" ca="1" si="1770"/>
        <v>0</v>
      </c>
      <c r="HQ272" s="554">
        <f t="shared" ca="1" si="1770"/>
        <v>0</v>
      </c>
      <c r="HR272" s="125">
        <f t="shared" ca="1" si="1833"/>
        <v>0</v>
      </c>
      <c r="HS272" s="125">
        <f t="shared" ca="1" si="1833"/>
        <v>0</v>
      </c>
      <c r="HT272" s="125">
        <f t="shared" ca="1" si="1833"/>
        <v>0</v>
      </c>
      <c r="HU272" s="125">
        <f t="shared" ca="1" si="1833"/>
        <v>0</v>
      </c>
      <c r="HV272" s="125">
        <f t="shared" ca="1" si="1833"/>
        <v>0</v>
      </c>
      <c r="HW272" s="125">
        <f t="shared" ca="1" si="1833"/>
        <v>0</v>
      </c>
      <c r="HX272" s="125">
        <f t="shared" ca="1" si="1833"/>
        <v>0</v>
      </c>
      <c r="HY272" s="125">
        <f t="shared" ca="1" si="1833"/>
        <v>0</v>
      </c>
      <c r="HZ272" s="125">
        <f t="shared" ca="1" si="1833"/>
        <v>0</v>
      </c>
      <c r="IA272" s="125">
        <f t="shared" ca="1" si="1833"/>
        <v>0</v>
      </c>
      <c r="IB272" s="125">
        <f t="shared" ca="1" si="1833"/>
        <v>0</v>
      </c>
      <c r="IC272" s="125">
        <f t="shared" ca="1" si="1833"/>
        <v>0</v>
      </c>
      <c r="ID272" s="125">
        <f t="shared" ca="1" si="1833"/>
        <v>0</v>
      </c>
      <c r="IE272" s="5">
        <f t="shared" ca="1" si="1772"/>
        <v>67</v>
      </c>
      <c r="IF272" s="9"/>
      <c r="IG272" s="5">
        <f t="shared" ca="1" si="1773"/>
        <v>1</v>
      </c>
      <c r="IH272" s="5" t="b">
        <f t="shared" ca="1" si="1773"/>
        <v>0</v>
      </c>
      <c r="II272" s="19">
        <f t="shared" ca="1" si="1774"/>
        <v>0</v>
      </c>
      <c r="IJ272" s="5">
        <f t="shared" ca="1" si="1773"/>
        <v>55</v>
      </c>
      <c r="IK272" s="5" cm="1">
        <f t="array" ref="IK272">INDEX(i.pi_yatf,$X272+1,IK$7)</f>
        <v>1</v>
      </c>
      <c r="IL272" s="19">
        <f t="shared" ca="1" si="1846"/>
        <v>0</v>
      </c>
      <c r="IM272" s="19">
        <f t="shared" ca="1" si="1846"/>
        <v>0</v>
      </c>
      <c r="IN272" s="19">
        <f t="shared" ca="1" si="1846"/>
        <v>0</v>
      </c>
      <c r="IO272" s="19">
        <f t="shared" ca="1" si="1846"/>
        <v>0</v>
      </c>
      <c r="IP272" s="19">
        <f t="shared" ca="1" si="1846"/>
        <v>0</v>
      </c>
      <c r="IQ272" s="19">
        <f t="shared" ca="1" si="1846"/>
        <v>0</v>
      </c>
      <c r="IR272" s="19">
        <f t="shared" ca="1" si="1846"/>
        <v>0</v>
      </c>
      <c r="IS272" s="19">
        <f t="shared" ca="1" si="1846"/>
        <v>0</v>
      </c>
      <c r="IT272" s="19">
        <f t="shared" ca="1" si="1846"/>
        <v>0</v>
      </c>
      <c r="IU272" s="19">
        <f t="shared" ca="1" si="1846"/>
        <v>0</v>
      </c>
      <c r="IV272" s="19">
        <f t="shared" ca="1" si="1846"/>
        <v>0</v>
      </c>
      <c r="IW272" s="19">
        <f t="shared" ca="1" si="1846"/>
        <v>0</v>
      </c>
      <c r="IX272" s="19">
        <f t="shared" ca="1" si="1846"/>
        <v>0</v>
      </c>
      <c r="IY272" s="19">
        <f t="shared" ca="1" si="1846"/>
        <v>0</v>
      </c>
      <c r="IZ272" s="19">
        <f t="shared" ca="1" si="1846"/>
        <v>0</v>
      </c>
      <c r="JA272" s="19">
        <f t="shared" ca="1" si="1846"/>
        <v>0</v>
      </c>
      <c r="JB272" s="19">
        <f t="shared" ca="1" si="1846"/>
        <v>0</v>
      </c>
      <c r="JC272" s="19">
        <f t="shared" ca="1" si="1846"/>
        <v>0</v>
      </c>
      <c r="JD272" s="19">
        <f t="shared" ca="1" si="1846"/>
        <v>0</v>
      </c>
      <c r="JE272" s="19">
        <f t="shared" ca="1" si="1846"/>
        <v>0</v>
      </c>
      <c r="JF272" s="19">
        <f t="shared" ca="1" si="1846"/>
        <v>0</v>
      </c>
      <c r="JG272" s="19">
        <f t="shared" ca="1" si="1846"/>
        <v>1</v>
      </c>
      <c r="JH272" s="19">
        <f t="shared" ca="1" si="1846"/>
        <v>0</v>
      </c>
      <c r="JI272" s="19">
        <f t="shared" ca="1" si="1846"/>
        <v>1</v>
      </c>
      <c r="JJ272" s="9"/>
      <c r="JK272" s="5" t="b">
        <f t="shared" ca="1" si="1776"/>
        <v>0</v>
      </c>
      <c r="JL272" s="477" t="b">
        <v>1</v>
      </c>
      <c r="JM272" s="477">
        <v>12</v>
      </c>
      <c r="JN272" s="5" t="b">
        <f t="shared" ca="1" si="1777"/>
        <v>0</v>
      </c>
      <c r="JO272" s="5" t="b">
        <f t="shared" ca="1" si="1777"/>
        <v>0</v>
      </c>
      <c r="JP272" s="5" t="b">
        <f t="shared" ca="1" si="1777"/>
        <v>1</v>
      </c>
      <c r="JQ272" s="144">
        <f t="shared" ca="1" si="1778"/>
        <v>1</v>
      </c>
      <c r="JR272" s="144">
        <f t="shared" ca="1" si="1778"/>
        <v>1</v>
      </c>
      <c r="JS272" s="5" t="b">
        <f t="shared" ca="1" si="1779"/>
        <v>0</v>
      </c>
      <c r="JT272" s="5" t="b">
        <f t="shared" ca="1" si="1779"/>
        <v>1</v>
      </c>
      <c r="JU272" s="5" t="b">
        <f t="shared" ca="1" si="1779"/>
        <v>1</v>
      </c>
      <c r="JV272" s="5" t="b">
        <f t="shared" ca="1" si="1779"/>
        <v>0</v>
      </c>
      <c r="JW272" s="5">
        <f t="shared" ca="1" si="1780"/>
        <v>1</v>
      </c>
      <c r="JX272" s="5">
        <f t="shared" ca="1" si="1780"/>
        <v>0</v>
      </c>
      <c r="JY272" s="5" t="b">
        <f t="shared" ca="1" si="1781"/>
        <v>0</v>
      </c>
      <c r="JZ272" s="5" t="str" cm="1">
        <f t="array" aca="1" ref="JZ272" ca="1">IF(OR(KA272:KH272&lt;&gt;"-"),TRUE,"-")</f>
        <v>-</v>
      </c>
      <c r="KA272" s="19" t="str">
        <f t="shared" ca="1" si="1782"/>
        <v>-</v>
      </c>
      <c r="KB272" s="19" t="str">
        <f t="shared" ca="1" si="1782"/>
        <v>-</v>
      </c>
      <c r="KC272" s="19" t="str">
        <f t="shared" ca="1" si="1782"/>
        <v>-</v>
      </c>
      <c r="KD272" s="19" t="str">
        <f t="shared" ca="1" si="1782"/>
        <v>-</v>
      </c>
      <c r="KE272" s="19" t="str">
        <f t="shared" ca="1" si="1782"/>
        <v>-</v>
      </c>
      <c r="KF272" s="19" t="str">
        <f t="shared" ca="1" si="1782"/>
        <v>-</v>
      </c>
      <c r="KG272" s="19" t="str">
        <f t="shared" ca="1" si="1782"/>
        <v>-</v>
      </c>
      <c r="KH272" s="19" t="str">
        <f t="shared" ca="1" si="1782"/>
        <v>-</v>
      </c>
      <c r="KI272" s="5" t="b">
        <f t="array" aca="1" ref="KI272" ca="1">IF(OR(KJ272:KP272&lt;&gt;"-"),TRUE,"-")</f>
        <v>1</v>
      </c>
      <c r="KJ272" s="19">
        <f t="shared" ca="1" si="1839"/>
        <v>0</v>
      </c>
      <c r="KK272" s="19" t="str">
        <f t="shared" ca="1" si="1839"/>
        <v>-</v>
      </c>
      <c r="KL272" s="19">
        <f t="shared" ca="1" si="1839"/>
        <v>999999</v>
      </c>
      <c r="KM272" s="19">
        <f t="shared" ca="1" si="1839"/>
        <v>999999</v>
      </c>
      <c r="KN272" s="19">
        <f t="shared" ca="1" si="1839"/>
        <v>999999</v>
      </c>
      <c r="KO272" s="19">
        <f t="shared" ca="1" si="1839"/>
        <v>999999</v>
      </c>
      <c r="KP272" s="19">
        <f t="shared" ca="1" si="1839"/>
        <v>999999</v>
      </c>
      <c r="KQ272" s="19" t="str">
        <f t="shared" ca="1" si="1839"/>
        <v>-</v>
      </c>
      <c r="KR272" s="19" t="str">
        <f t="shared" ca="1" si="1839"/>
        <v>-</v>
      </c>
      <c r="KS272" s="19" t="str">
        <f t="shared" ca="1" si="1839"/>
        <v>-</v>
      </c>
      <c r="KT272" s="19" t="b">
        <f t="shared" ca="1" si="1784"/>
        <v>1</v>
      </c>
      <c r="KU272" s="19">
        <f t="shared" ca="1" si="1784"/>
        <v>0</v>
      </c>
      <c r="KV272" s="5" t="str">
        <f t="shared" ca="1" si="1785"/>
        <v>-</v>
      </c>
      <c r="KW272" s="5" t="str">
        <f t="shared" ca="1" si="1785"/>
        <v>-</v>
      </c>
      <c r="KX272" s="5" t="str">
        <f t="shared" ca="1" si="1785"/>
        <v>-</v>
      </c>
      <c r="KY272" s="5" t="str">
        <f t="shared" ca="1" si="1785"/>
        <v>-</v>
      </c>
      <c r="KZ272" s="19" t="str">
        <f t="shared" ca="1" si="1786"/>
        <v>-</v>
      </c>
      <c r="LA272" s="19" t="str">
        <f t="shared" ca="1" si="1786"/>
        <v>-</v>
      </c>
      <c r="LB272" s="19" t="str">
        <f t="shared" ca="1" si="1786"/>
        <v>-</v>
      </c>
      <c r="LC272" s="19" t="str">
        <f t="shared" ca="1" si="1786"/>
        <v>-</v>
      </c>
      <c r="LD272" s="19" t="str">
        <f t="shared" ca="1" si="1786"/>
        <v>-</v>
      </c>
      <c r="LE272" s="19" t="str">
        <f t="shared" ca="1" si="1786"/>
        <v>-</v>
      </c>
      <c r="LF272" s="19" t="str">
        <f t="shared" ca="1" si="1786"/>
        <v>-</v>
      </c>
      <c r="LG272" s="5" t="str">
        <f t="shared" ca="1" si="1787"/>
        <v>-</v>
      </c>
      <c r="LH272" s="5">
        <f t="shared" ca="1" si="1787"/>
        <v>500</v>
      </c>
      <c r="LI272" s="5">
        <f t="shared" ca="1" si="1787"/>
        <v>500</v>
      </c>
      <c r="LJ272" s="5" t="str">
        <f t="shared" ca="1" si="1787"/>
        <v>-</v>
      </c>
      <c r="LK272" s="5" cm="1">
        <f t="array" aca="1" ref="LK272" ca="1">INDEX(i.meatgrid,$Q272,LK$7)</f>
        <v>1092</v>
      </c>
      <c r="LL272" s="5" t="str">
        <f t="shared" ca="1" si="1787"/>
        <v>-</v>
      </c>
      <c r="LM272" s="5">
        <f t="shared" ca="1" si="1788"/>
        <v>1</v>
      </c>
      <c r="LN272" s="9"/>
      <c r="LO272" s="19">
        <f t="shared" ca="1" si="1786"/>
        <v>70</v>
      </c>
      <c r="LP272" s="19">
        <f t="shared" ca="1" si="1789"/>
        <v>50</v>
      </c>
      <c r="LQ272" s="19">
        <f t="shared" ca="1" si="1789"/>
        <v>80</v>
      </c>
      <c r="LR272" s="19">
        <f t="shared" ca="1" si="1789"/>
        <v>50</v>
      </c>
      <c r="LS272" s="5" t="b" cm="1">
        <f t="array" aca="1" ref="LS272" ca="1">INDEX(i.meatgrid,$Q272,LS$7)</f>
        <v>1</v>
      </c>
      <c r="LT272" s="5" t="b" cm="1">
        <f t="array" aca="1" ref="LT272" ca="1">INDEX(i.meatgrid,$Q272,LT$7)</f>
        <v>0</v>
      </c>
      <c r="LU272" s="5" t="str" cm="1">
        <f t="array" aca="1" ref="LU272" ca="1">INDEX(i.meatgrid,$Q272,LU$7)</f>
        <v>-</v>
      </c>
      <c r="LV272" s="5" t="str" cm="1">
        <f t="array" aca="1" ref="LV272" ca="1">INDEX(i.meatgrid,$Q272,LV$7)</f>
        <v>-</v>
      </c>
      <c r="LW272" s="5">
        <f t="shared" si="1790"/>
        <v>1</v>
      </c>
      <c r="LX272" s="5">
        <f t="shared" si="1791"/>
        <v>0.75</v>
      </c>
      <c r="LY272" s="5" cm="1">
        <f t="array" aca="1" ref="LY272" ca="1">INDEX(i.meatgrid,$Q272,LY$7)</f>
        <v>0</v>
      </c>
      <c r="LZ272" s="5" cm="1">
        <f t="array" aca="1" ref="LZ272" ca="1">INDEX(i.meatgrid,$Q272,LZ$7)</f>
        <v>0</v>
      </c>
      <c r="MA272" s="5" cm="1">
        <f t="array" aca="1" ref="MA272" ca="1">INDEX(i.meatgrid,$Q272,MA$7)</f>
        <v>0</v>
      </c>
      <c r="MB272" s="5" cm="1">
        <f t="array" aca="1" ref="MB272" ca="1">INDEX(i.meatgrid,$Q272,MB$7)</f>
        <v>0</v>
      </c>
      <c r="MC272" s="5" cm="1">
        <f t="array" aca="1" ref="MC272" ca="1">INDEX(i.meatgrid,$Q272,MC$7)</f>
        <v>0</v>
      </c>
      <c r="MD272" s="5" cm="1">
        <f t="array" aca="1" ref="MD272" ca="1">INDEX(i.meatgrid,$Q272,MD$7)</f>
        <v>1</v>
      </c>
      <c r="ME272" s="5" cm="1">
        <f t="array" aca="1" ref="ME272" ca="1">INDEX(i.meatgrid,$Q272,ME$7)</f>
        <v>1</v>
      </c>
      <c r="MF272" s="5" cm="1">
        <f t="array" aca="1" ref="MF272" ca="1">INDEX(i.meatgrid,$Q272,MF$7)</f>
        <v>1</v>
      </c>
      <c r="MG272" s="5">
        <f t="shared" si="1792"/>
        <v>1</v>
      </c>
      <c r="MH272" s="9"/>
      <c r="MI272" s="19" t="b">
        <f t="shared" ca="1" si="1834"/>
        <v>0</v>
      </c>
      <c r="MJ272" s="19" t="b">
        <f t="shared" ca="1" si="1834"/>
        <v>0</v>
      </c>
      <c r="MK272" s="19">
        <f t="shared" ca="1" si="1834"/>
        <v>1</v>
      </c>
      <c r="ML272" s="19">
        <f t="shared" ca="1" si="1834"/>
        <v>0.75</v>
      </c>
      <c r="MM272" s="19">
        <f t="shared" ca="1" si="1834"/>
        <v>0.75</v>
      </c>
      <c r="MN272" s="19">
        <f t="shared" ca="1" si="1834"/>
        <v>0.8</v>
      </c>
      <c r="MO272" s="19">
        <f t="shared" ca="1" si="1834"/>
        <v>0.82499999999999996</v>
      </c>
      <c r="MP272" s="19">
        <f t="shared" ca="1" si="1834"/>
        <v>0.875</v>
      </c>
      <c r="MQ272" s="19">
        <f t="shared" ca="1" si="1834"/>
        <v>0.9</v>
      </c>
      <c r="MR272" s="19">
        <f t="shared" ca="1" si="1834"/>
        <v>1</v>
      </c>
      <c r="MS272" s="19">
        <f t="shared" ca="1" si="1834"/>
        <v>0.875</v>
      </c>
      <c r="MT272" s="19" t="b">
        <f t="shared" ca="1" si="1834"/>
        <v>1</v>
      </c>
      <c r="MU272" s="19">
        <f t="shared" ca="1" si="1834"/>
        <v>74.989999999999995</v>
      </c>
      <c r="MV272" s="19" t="str">
        <f t="shared" ca="1" si="1834"/>
        <v>-</v>
      </c>
      <c r="MW272" s="19" t="str">
        <f t="shared" ca="1" si="1834"/>
        <v>-</v>
      </c>
      <c r="MX272" s="19" t="str">
        <f t="shared" ca="1" si="1834"/>
        <v>-</v>
      </c>
      <c r="MY272" s="19" t="str">
        <f t="shared" ca="1" si="1849"/>
        <v>-</v>
      </c>
      <c r="MZ272" s="19" t="str">
        <f t="shared" ca="1" si="1849"/>
        <v>-</v>
      </c>
      <c r="NA272" s="19" t="str">
        <f t="shared" ca="1" si="1849"/>
        <v>-</v>
      </c>
      <c r="NB272" s="19" t="str">
        <f t="shared" ca="1" si="1849"/>
        <v>-</v>
      </c>
      <c r="NC272" s="19">
        <f t="shared" ca="1" si="1849"/>
        <v>36.99</v>
      </c>
      <c r="ND272" s="19">
        <f t="shared" ca="1" si="1849"/>
        <v>36.99</v>
      </c>
      <c r="NE272" s="19" t="str">
        <f t="shared" ca="1" si="1849"/>
        <v>-</v>
      </c>
      <c r="NF272" s="19" t="str">
        <f t="shared" ca="1" si="1849"/>
        <v>-</v>
      </c>
      <c r="NG272" s="19" t="str">
        <f t="shared" ca="1" si="1849"/>
        <v>-</v>
      </c>
      <c r="NH272" s="19" t="str">
        <f t="shared" ca="1" si="1849"/>
        <v>-</v>
      </c>
      <c r="NI272" s="19" t="str">
        <f t="shared" ca="1" si="1849"/>
        <v>-</v>
      </c>
      <c r="NJ272" s="19">
        <f t="shared" ca="1" si="1849"/>
        <v>49.99</v>
      </c>
      <c r="NK272" s="19">
        <f t="shared" ca="1" si="1849"/>
        <v>49.99</v>
      </c>
      <c r="NL272" s="19">
        <f t="shared" ca="1" si="1849"/>
        <v>49.99</v>
      </c>
      <c r="NM272" s="19">
        <f t="shared" ca="1" si="1849"/>
        <v>49.99</v>
      </c>
      <c r="NN272" s="19">
        <f t="shared" ca="1" si="1849"/>
        <v>49.99</v>
      </c>
      <c r="NO272" s="19">
        <f t="shared" ca="1" si="1806"/>
        <v>49.99</v>
      </c>
      <c r="NP272" s="19">
        <f t="shared" ca="1" si="1806"/>
        <v>49.99</v>
      </c>
      <c r="NQ272" s="19">
        <f t="shared" ca="1" si="1806"/>
        <v>49.99</v>
      </c>
      <c r="NR272" s="19">
        <f t="shared" ca="1" si="1848"/>
        <v>412.99</v>
      </c>
      <c r="NS272" s="19">
        <f t="shared" ca="1" si="1848"/>
        <v>412.99</v>
      </c>
      <c r="NT272" s="19" t="str">
        <f t="shared" ca="1" si="1848"/>
        <v>-</v>
      </c>
      <c r="NU272" s="19" t="str">
        <f t="shared" ca="1" si="1848"/>
        <v>-</v>
      </c>
      <c r="NV272" s="19" t="str">
        <f t="shared" ca="1" si="1848"/>
        <v>-</v>
      </c>
      <c r="NW272" s="19" t="str">
        <f t="shared" ca="1" si="1848"/>
        <v>-</v>
      </c>
      <c r="NX272" s="19" t="str">
        <f t="shared" ca="1" si="1848"/>
        <v>-</v>
      </c>
      <c r="NY272" s="19">
        <f t="shared" ca="1" si="1848"/>
        <v>6.8900000000000006</v>
      </c>
      <c r="NZ272" s="19">
        <f t="shared" ca="1" si="1848"/>
        <v>6.8900000000000006</v>
      </c>
      <c r="OA272" s="19">
        <f t="shared" ca="1" si="1848"/>
        <v>6.8900000000000006</v>
      </c>
      <c r="OB272" s="19">
        <f t="shared" ca="1" si="1848"/>
        <v>6.8900000000000006</v>
      </c>
      <c r="OC272" s="19">
        <f t="shared" ca="1" si="1848"/>
        <v>6.8900000000000006</v>
      </c>
      <c r="OD272" s="19">
        <f t="shared" ca="1" si="1848"/>
        <v>6.8900000000000006</v>
      </c>
      <c r="OE272" s="19">
        <f t="shared" ca="1" si="1848"/>
        <v>6.8900000000000006</v>
      </c>
      <c r="OF272" s="19">
        <f t="shared" ca="1" si="1848"/>
        <v>6.8900000000000006</v>
      </c>
      <c r="OG272" s="19">
        <f t="shared" ca="1" si="1848"/>
        <v>346.99</v>
      </c>
      <c r="OH272" s="19">
        <f t="shared" ca="1" si="1808"/>
        <v>346.99</v>
      </c>
      <c r="OI272" s="19" t="str">
        <f t="shared" ca="1" si="1808"/>
        <v>-</v>
      </c>
      <c r="OJ272" s="19" t="str">
        <f t="shared" ca="1" si="1808"/>
        <v>-</v>
      </c>
      <c r="OK272" s="19" t="str">
        <f t="shared" ca="1" si="1808"/>
        <v>-</v>
      </c>
      <c r="OL272" s="19" t="str">
        <f t="shared" ca="1" si="1808"/>
        <v>-</v>
      </c>
      <c r="OM272" s="19" t="str">
        <f t="shared" ca="1" si="1808"/>
        <v>-</v>
      </c>
      <c r="ON272" s="19">
        <f t="shared" ca="1" si="1808"/>
        <v>0</v>
      </c>
      <c r="OO272" s="24">
        <v>0</v>
      </c>
    </row>
    <row r="273" spans="1:405" outlineLevel="1">
      <c r="A273" s="21">
        <f t="shared" si="158"/>
        <v>268</v>
      </c>
      <c r="B273" s="21">
        <f t="shared" si="1840"/>
        <v>19</v>
      </c>
      <c r="C273">
        <v>112</v>
      </c>
      <c r="D273" s="144" t="str">
        <f t="shared" ca="1" si="1739"/>
        <v>GSM</v>
      </c>
      <c r="E273" t="b">
        <v>0</v>
      </c>
      <c r="F273" t="b">
        <v>0</v>
      </c>
      <c r="G273" t="b">
        <f t="shared" si="1850"/>
        <v>0</v>
      </c>
      <c r="H273" s="237">
        <f t="shared" ca="1" si="1841"/>
        <v>2</v>
      </c>
      <c r="I273" s="237">
        <f t="shared" ca="1" si="1841"/>
        <v>1</v>
      </c>
      <c r="J273" s="237" t="str">
        <f t="shared" ca="1" si="1841"/>
        <v/>
      </c>
      <c r="K273" s="237">
        <f t="shared" ca="1" si="1841"/>
        <v>2</v>
      </c>
      <c r="L273" s="237">
        <f t="shared" ca="1" si="1841"/>
        <v>2</v>
      </c>
      <c r="M273" s="237">
        <f t="shared" ca="1" si="1841"/>
        <v>2</v>
      </c>
      <c r="N273" s="237">
        <f t="shared" ca="1" si="1841"/>
        <v>3</v>
      </c>
      <c r="O273" s="237">
        <f t="shared" ca="1" si="1841"/>
        <v>1</v>
      </c>
      <c r="P273" s="237">
        <f t="shared" ca="1" si="1841"/>
        <v>1</v>
      </c>
      <c r="Q273" s="237">
        <f t="shared" ca="1" si="1841"/>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740"/>
        <v>2</v>
      </c>
      <c r="AH273" s="5">
        <f t="shared" ca="1" si="1740"/>
        <v>0</v>
      </c>
      <c r="AI273" s="5">
        <f t="shared" ca="1" si="1741"/>
        <v>1</v>
      </c>
      <c r="AJ273" s="218"/>
      <c r="AK273" s="218"/>
      <c r="AL273" s="366" t="str">
        <f ca="1">TEXT(LEFT(OFFSET(AL273,-1,0),5)+1,"00000")&amp;MID(OFFSET(AL273,-1,0),6,FIND(" ",OFFSET(AL273,-1,0),7)-5)
&amp; $D273           &amp; " Day"&amp;INDEX(i.DOY,$N273,1)              &amp; IF($IG273=0," FWM","")&amp;IF($IG273=1," MWM","")&amp;IF($IG273=5," Mat","")&amp;IF($IH273=TRUE,"&amp;BBT","    ")
&amp;INDEX(DataMaster!$B$98:$B$104,$Q273,0)    &amp;IF(JL273," SR"&amp;JM273,"")&amp; " WP"&amp;TEXT($LW273*100,"000p")           &amp; " MP"&amp;TEXT($LX273*100,"000p")           &amp; " GP"&amp;TEXT($MG273*100,"000p")
&amp; " (F"&amp;3+COUNTIF($CV273:$CY273,TRUE)&amp;3&amp;"N"&amp;$DM273&amp;$DN273&amp;")"</f>
        <v>00028 DSP_grid_lw GSM Day204 MWM    Older Mutton WP100p MP075p GP100p (F33N11)</v>
      </c>
      <c r="AM273" s="9" t="str">
        <f ca="1">IF(COUNTIF(AL$5:AL273,AL273)=1,"-","Dup")</f>
        <v>-</v>
      </c>
      <c r="AN273" s="9"/>
      <c r="AO273" s="12" t="b">
        <v>1</v>
      </c>
      <c r="AP273" s="12" t="b">
        <v>1</v>
      </c>
      <c r="AQ273" s="12" t="b">
        <v>1</v>
      </c>
      <c r="AR273" s="12" t="b">
        <v>1</v>
      </c>
      <c r="AS273" s="12" t="b">
        <v>1</v>
      </c>
      <c r="AT273" s="12" t="b">
        <v>1</v>
      </c>
      <c r="AU273" s="12" t="b">
        <v>1</v>
      </c>
      <c r="AV273" s="12" t="b">
        <v>1</v>
      </c>
      <c r="AW273" s="9"/>
      <c r="AX273" s="5" t="b">
        <f t="shared" ca="1" si="1742"/>
        <v>0</v>
      </c>
      <c r="AY273" s="5" t="str">
        <f t="shared" ca="1" si="1742"/>
        <v>-</v>
      </c>
      <c r="AZ273" s="5" t="b">
        <f t="shared" ca="1" si="1742"/>
        <v>0</v>
      </c>
      <c r="BA273" s="5" t="b">
        <f t="shared" ca="1" si="1742"/>
        <v>1</v>
      </c>
      <c r="BB273" s="5" t="b">
        <f t="shared" ca="1" si="1742"/>
        <v>1</v>
      </c>
      <c r="BC273" s="144">
        <f t="shared" ca="1" si="1742"/>
        <v>0</v>
      </c>
      <c r="BD273" s="19" t="b">
        <f t="shared" ca="1" si="1743"/>
        <v>1</v>
      </c>
      <c r="BE273" s="9"/>
      <c r="BF273" s="5" t="str">
        <f t="shared" ca="1" si="1744"/>
        <v>-</v>
      </c>
      <c r="BG273" s="19" t="str">
        <f t="shared" ca="1" si="1745"/>
        <v>-</v>
      </c>
      <c r="BH273" s="19" t="str">
        <f t="shared" ca="1" si="1745"/>
        <v>-</v>
      </c>
      <c r="BI273" s="19" t="str">
        <f t="shared" ca="1" si="1745"/>
        <v>-</v>
      </c>
      <c r="BJ273" s="5" t="str">
        <f t="shared" ca="1" si="1746"/>
        <v>-</v>
      </c>
      <c r="BK273" s="19" t="str">
        <f t="shared" ca="1" si="1747"/>
        <v>-</v>
      </c>
      <c r="BL273" s="5" t="str">
        <f t="shared" ca="1" si="1748"/>
        <v>-</v>
      </c>
      <c r="BM273" s="19" t="str">
        <f t="shared" ca="1" si="1749"/>
        <v>-</v>
      </c>
      <c r="BN273" s="19" t="str">
        <f t="shared" ca="1" si="1749"/>
        <v>-</v>
      </c>
      <c r="BO273" s="19" t="str">
        <f t="shared" ca="1" si="1749"/>
        <v>-</v>
      </c>
      <c r="BP273" s="5" t="str">
        <f t="shared" ca="1" si="1750"/>
        <v>-</v>
      </c>
      <c r="BQ273" s="9"/>
      <c r="BR273" s="5" t="b">
        <f t="shared" ca="1" si="1751"/>
        <v>0</v>
      </c>
      <c r="BS273" s="5" t="str">
        <f t="shared" ca="1" si="1752"/>
        <v>-</v>
      </c>
      <c r="BT273" s="5" t="str">
        <f t="shared" ca="1" si="1753"/>
        <v>-</v>
      </c>
      <c r="BU273" s="5" t="str">
        <f t="shared" ca="1" si="1753"/>
        <v>-</v>
      </c>
      <c r="BV273" s="5" t="str">
        <f t="shared" ca="1" si="1753"/>
        <v>-</v>
      </c>
      <c r="BW273" s="5" t="str">
        <f t="shared" ca="1" si="1753"/>
        <v>-</v>
      </c>
      <c r="BX273" s="5" t="str">
        <f t="shared" ca="1" si="1753"/>
        <v>-</v>
      </c>
      <c r="BY273" s="5" t="str">
        <f t="shared" ca="1" si="1753"/>
        <v>-</v>
      </c>
      <c r="BZ273" s="5" t="str">
        <f t="shared" ca="1" si="1753"/>
        <v>-</v>
      </c>
      <c r="CA273" s="5" t="str">
        <f t="shared" ca="1" si="1753"/>
        <v>-</v>
      </c>
      <c r="CB273" s="9"/>
      <c r="CC273" s="237" t="b">
        <f t="shared" ca="1" si="1842"/>
        <v>1</v>
      </c>
      <c r="CD273" s="237" t="b">
        <f t="shared" ca="1" si="1842"/>
        <v>1</v>
      </c>
      <c r="CE273" s="237" t="b">
        <f t="shared" ca="1" si="1842"/>
        <v>1</v>
      </c>
      <c r="CF273" s="12">
        <f t="shared" ca="1" si="1800"/>
        <v>2237105</v>
      </c>
      <c r="CG273" s="144" t="b">
        <f t="shared" ca="1" si="1851"/>
        <v>0</v>
      </c>
      <c r="CH273" s="12" t="s">
        <v>34</v>
      </c>
      <c r="CI273" s="19" t="str">
        <f t="shared" ca="1" si="1755"/>
        <v>-</v>
      </c>
      <c r="CJ273" s="19" t="str">
        <f t="shared" ca="1" si="1755"/>
        <v>-</v>
      </c>
      <c r="CK273" s="19" t="str">
        <f t="shared" ca="1" si="1755"/>
        <v>-</v>
      </c>
      <c r="CL273" s="19">
        <f t="shared" ca="1" si="1755"/>
        <v>1</v>
      </c>
      <c r="CM273" s="19">
        <f t="shared" ca="1" si="1755"/>
        <v>1</v>
      </c>
      <c r="CN273" s="9"/>
      <c r="CO273" s="444">
        <f t="shared" ca="1" si="1756"/>
        <v>652</v>
      </c>
      <c r="CP273" s="444">
        <f t="shared" ca="1" si="1756"/>
        <v>686</v>
      </c>
      <c r="CQ273" s="444">
        <f t="shared" ca="1" si="1756"/>
        <v>721</v>
      </c>
      <c r="CR273" s="152">
        <f t="shared" ca="1" si="1757"/>
        <v>378</v>
      </c>
      <c r="CS273" s="152">
        <f t="shared" ca="1" si="1757"/>
        <v>413</v>
      </c>
      <c r="CT273" s="152">
        <f t="shared" ca="1" si="1757"/>
        <v>448</v>
      </c>
      <c r="CU273" s="19" t="str">
        <f t="shared" ca="1" si="1827"/>
        <v>-</v>
      </c>
      <c r="CV273" s="19" t="str">
        <f t="shared" ca="1" si="1827"/>
        <v>-</v>
      </c>
      <c r="CW273" s="19" t="str">
        <f t="shared" ca="1" si="1827"/>
        <v>-</v>
      </c>
      <c r="CX273" s="19" t="str">
        <f t="shared" ca="1" si="1827"/>
        <v>-</v>
      </c>
      <c r="CY273" s="19" t="str">
        <f t="shared" ca="1" si="1827"/>
        <v>-</v>
      </c>
      <c r="CZ273" s="19" t="b">
        <f t="shared" ca="1" si="1827"/>
        <v>1</v>
      </c>
      <c r="DA273" s="19">
        <f t="shared" ca="1" si="1827"/>
        <v>0</v>
      </c>
      <c r="DB273" s="19">
        <f t="shared" ca="1" si="1827"/>
        <v>0</v>
      </c>
      <c r="DC273" s="19">
        <f t="shared" ca="1" si="1827"/>
        <v>0</v>
      </c>
      <c r="DD273" s="19">
        <f t="shared" ca="1" si="1827"/>
        <v>0</v>
      </c>
      <c r="DE273" s="19">
        <f t="shared" ca="1" si="1827"/>
        <v>0</v>
      </c>
      <c r="DF273" s="19">
        <f t="shared" ca="1" si="1827"/>
        <v>0</v>
      </c>
      <c r="DG273" s="19">
        <f t="shared" ca="1" si="1827"/>
        <v>0</v>
      </c>
      <c r="DH273" s="19">
        <f t="shared" ca="1" si="1827"/>
        <v>0</v>
      </c>
      <c r="DI273" s="19">
        <f t="shared" ca="1" si="1827"/>
        <v>0</v>
      </c>
      <c r="DJ273" s="19">
        <f t="shared" ca="1" si="1827"/>
        <v>0</v>
      </c>
      <c r="DK273" s="19">
        <f t="shared" ca="1" si="1853"/>
        <v>0</v>
      </c>
      <c r="DL273" s="19">
        <f t="shared" ca="1" si="1853"/>
        <v>0</v>
      </c>
      <c r="DM273" s="19">
        <f t="shared" ca="1" si="1853"/>
        <v>1</v>
      </c>
      <c r="DN273" s="19">
        <f t="shared" ca="1" si="1853"/>
        <v>1</v>
      </c>
      <c r="DO273" s="19">
        <f t="shared" ca="1" si="1853"/>
        <v>0</v>
      </c>
      <c r="DP273" s="19" t="str">
        <f t="shared" ca="1" si="1853"/>
        <v>-</v>
      </c>
      <c r="DQ273" s="19" t="str">
        <f t="shared" ca="1" si="1853"/>
        <v>-</v>
      </c>
      <c r="DR273" s="19" t="str">
        <f t="shared" ca="1" si="1853"/>
        <v>-</v>
      </c>
      <c r="DS273" s="19" t="str">
        <f t="shared" ca="1" si="1853"/>
        <v>-</v>
      </c>
      <c r="DT273" s="19" t="str">
        <f t="shared" ca="1" si="1853"/>
        <v>-</v>
      </c>
      <c r="DU273" s="19">
        <f t="shared" ca="1" si="1853"/>
        <v>0</v>
      </c>
      <c r="DV273" s="19" t="str">
        <f t="shared" ca="1" si="1853"/>
        <v>-</v>
      </c>
      <c r="DW273" s="19" t="str">
        <f t="shared" ca="1" si="1853"/>
        <v>-</v>
      </c>
      <c r="DX273" s="19" t="str">
        <f t="shared" ca="1" si="1853"/>
        <v>-</v>
      </c>
      <c r="DY273" s="19" t="str">
        <f t="shared" ca="1" si="1853"/>
        <v>-</v>
      </c>
      <c r="DZ273" s="19" t="str">
        <f t="shared" ca="1" si="1853"/>
        <v>-</v>
      </c>
      <c r="EA273" s="19" t="str">
        <f t="shared" ca="1" si="1853"/>
        <v>-</v>
      </c>
      <c r="EB273" s="19" t="str">
        <f t="shared" ca="1" si="1853"/>
        <v>-</v>
      </c>
      <c r="EC273" s="19" t="str">
        <f t="shared" ca="1" si="1853"/>
        <v>-</v>
      </c>
      <c r="ED273" s="19">
        <f t="shared" ca="1" si="1853"/>
        <v>0</v>
      </c>
      <c r="EE273" s="444">
        <f t="shared" ca="1" si="1760"/>
        <v>0</v>
      </c>
      <c r="EF273" s="444">
        <f t="shared" ca="1" si="1760"/>
        <v>0</v>
      </c>
      <c r="EG273" s="124">
        <f t="shared" ca="1" si="1828"/>
        <v>0</v>
      </c>
      <c r="EH273" s="124">
        <f t="shared" ca="1" si="1828"/>
        <v>0</v>
      </c>
      <c r="EI273" s="124">
        <f t="shared" ca="1" si="1828"/>
        <v>0</v>
      </c>
      <c r="EJ273" s="124">
        <f t="shared" ca="1" si="1828"/>
        <v>0</v>
      </c>
      <c r="EK273" s="124">
        <f t="shared" ca="1" si="1828"/>
        <v>0</v>
      </c>
      <c r="EL273" s="124">
        <f t="shared" ca="1" si="1828"/>
        <v>0</v>
      </c>
      <c r="EM273" s="124">
        <f t="shared" ca="1" si="1828"/>
        <v>0</v>
      </c>
      <c r="EN273" s="124">
        <f t="shared" ca="1" si="1828"/>
        <v>0</v>
      </c>
      <c r="EO273" s="124">
        <f t="shared" ca="1" si="1828"/>
        <v>0</v>
      </c>
      <c r="EP273" s="124">
        <f t="shared" ca="1" si="1828"/>
        <v>0</v>
      </c>
      <c r="EQ273" s="124">
        <f t="shared" ca="1" si="1828"/>
        <v>0</v>
      </c>
      <c r="ER273" s="124">
        <f t="shared" ca="1" si="1828"/>
        <v>0</v>
      </c>
      <c r="ES273" s="124">
        <f t="shared" ca="1" si="1828"/>
        <v>0</v>
      </c>
      <c r="ET273" s="124">
        <f t="shared" ca="1" si="1828"/>
        <v>0</v>
      </c>
      <c r="EU273" s="124">
        <f t="shared" ca="1" si="1828"/>
        <v>0</v>
      </c>
      <c r="EV273" s="124">
        <f t="shared" ca="1" si="1828"/>
        <v>0</v>
      </c>
      <c r="EW273" s="124">
        <f t="shared" ca="1" si="1762"/>
        <v>0</v>
      </c>
      <c r="EX273" s="124">
        <f t="shared" ca="1" si="1762"/>
        <v>0</v>
      </c>
      <c r="EY273" s="554">
        <f t="shared" ca="1" si="1829"/>
        <v>0</v>
      </c>
      <c r="EZ273" s="554">
        <f t="shared" ca="1" si="1829"/>
        <v>0</v>
      </c>
      <c r="FA273" s="554">
        <f t="shared" ca="1" si="1829"/>
        <v>0</v>
      </c>
      <c r="FB273" s="125">
        <f t="shared" ca="1" si="1829"/>
        <v>0</v>
      </c>
      <c r="FC273" s="125">
        <f t="shared" ca="1" si="1829"/>
        <v>0</v>
      </c>
      <c r="FD273" s="125">
        <f t="shared" ca="1" si="1829"/>
        <v>0</v>
      </c>
      <c r="FE273" s="125">
        <f t="shared" ca="1" si="1829"/>
        <v>0</v>
      </c>
      <c r="FF273" s="125">
        <f t="shared" ca="1" si="1829"/>
        <v>0</v>
      </c>
      <c r="FG273" s="125">
        <f t="shared" ca="1" si="1829"/>
        <v>0</v>
      </c>
      <c r="FH273" s="125">
        <f t="shared" ca="1" si="1829"/>
        <v>0</v>
      </c>
      <c r="FI273" s="125">
        <f t="shared" ca="1" si="1829"/>
        <v>0</v>
      </c>
      <c r="FJ273" s="125">
        <f t="shared" ca="1" si="1829"/>
        <v>0</v>
      </c>
      <c r="FK273" s="125">
        <f t="shared" ca="1" si="1829"/>
        <v>0</v>
      </c>
      <c r="FL273" s="125">
        <f t="shared" ca="1" si="1829"/>
        <v>0</v>
      </c>
      <c r="FM273" s="125">
        <f t="shared" ca="1" si="1829"/>
        <v>0</v>
      </c>
      <c r="FN273" s="125">
        <f t="shared" ca="1" si="1829"/>
        <v>0</v>
      </c>
      <c r="FO273" s="124">
        <f t="shared" ca="1" si="1830"/>
        <v>0</v>
      </c>
      <c r="FP273" s="124">
        <f t="shared" ca="1" si="1830"/>
        <v>0</v>
      </c>
      <c r="FQ273" s="124">
        <f t="shared" ca="1" si="1830"/>
        <v>0</v>
      </c>
      <c r="FR273" s="124">
        <f t="shared" ca="1" si="1830"/>
        <v>0</v>
      </c>
      <c r="FS273" s="124">
        <f t="shared" ca="1" si="1830"/>
        <v>0</v>
      </c>
      <c r="FT273" s="124">
        <f t="shared" ca="1" si="1830"/>
        <v>0</v>
      </c>
      <c r="FU273" s="124">
        <f t="shared" ca="1" si="1830"/>
        <v>0</v>
      </c>
      <c r="FV273" s="124">
        <f t="shared" ca="1" si="1830"/>
        <v>0</v>
      </c>
      <c r="FW273" s="124">
        <f t="shared" ca="1" si="1830"/>
        <v>0</v>
      </c>
      <c r="FX273" s="124">
        <f t="shared" ca="1" si="1830"/>
        <v>0</v>
      </c>
      <c r="FY273" s="124">
        <f t="shared" ca="1" si="1830"/>
        <v>0</v>
      </c>
      <c r="FZ273" s="124">
        <f t="shared" ca="1" si="1830"/>
        <v>0</v>
      </c>
      <c r="GA273" s="124">
        <f t="shared" ca="1" si="1830"/>
        <v>0</v>
      </c>
      <c r="GB273" s="124">
        <f t="shared" ca="1" si="1830"/>
        <v>0</v>
      </c>
      <c r="GC273" s="124">
        <f t="shared" ca="1" si="1830"/>
        <v>0</v>
      </c>
      <c r="GD273" s="124">
        <f t="shared" ca="1" si="1830"/>
        <v>0</v>
      </c>
      <c r="GE273" s="124">
        <f t="shared" ca="1" si="1765"/>
        <v>0</v>
      </c>
      <c r="GF273" s="124">
        <f t="shared" ca="1" si="1765"/>
        <v>0</v>
      </c>
      <c r="GG273" s="554">
        <f t="shared" ca="1" si="1766"/>
        <v>0</v>
      </c>
      <c r="GH273" s="554">
        <f t="shared" ca="1" si="1766"/>
        <v>0</v>
      </c>
      <c r="GI273" s="554">
        <f t="shared" ca="1" si="1766"/>
        <v>0</v>
      </c>
      <c r="GJ273" s="125">
        <f t="shared" ca="1" si="1831"/>
        <v>0</v>
      </c>
      <c r="GK273" s="125">
        <f t="shared" ca="1" si="1831"/>
        <v>0</v>
      </c>
      <c r="GL273" s="125">
        <f t="shared" ca="1" si="1831"/>
        <v>0</v>
      </c>
      <c r="GM273" s="125">
        <f t="shared" ca="1" si="1831"/>
        <v>0</v>
      </c>
      <c r="GN273" s="125">
        <f t="shared" ca="1" si="1831"/>
        <v>0</v>
      </c>
      <c r="GO273" s="125">
        <f t="shared" ca="1" si="1831"/>
        <v>0</v>
      </c>
      <c r="GP273" s="125">
        <f t="shared" ca="1" si="1831"/>
        <v>0</v>
      </c>
      <c r="GQ273" s="125">
        <f t="shared" ca="1" si="1831"/>
        <v>0</v>
      </c>
      <c r="GR273" s="125">
        <f t="shared" ca="1" si="1831"/>
        <v>0</v>
      </c>
      <c r="GS273" s="125">
        <f t="shared" ca="1" si="1831"/>
        <v>0</v>
      </c>
      <c r="GT273" s="125">
        <f t="shared" ca="1" si="1831"/>
        <v>0</v>
      </c>
      <c r="GU273" s="125">
        <f t="shared" ca="1" si="1831"/>
        <v>0</v>
      </c>
      <c r="GV273" s="125">
        <f t="shared" ca="1" si="1831"/>
        <v>0</v>
      </c>
      <c r="GW273" s="124">
        <f t="shared" ca="1" si="1832"/>
        <v>0</v>
      </c>
      <c r="GX273" s="124">
        <f t="shared" ca="1" si="1832"/>
        <v>0</v>
      </c>
      <c r="GY273" s="124">
        <f t="shared" ca="1" si="1832"/>
        <v>0</v>
      </c>
      <c r="GZ273" s="124">
        <f t="shared" ca="1" si="1832"/>
        <v>0</v>
      </c>
      <c r="HA273" s="124">
        <f t="shared" ca="1" si="1832"/>
        <v>0</v>
      </c>
      <c r="HB273" s="124">
        <f t="shared" ca="1" si="1832"/>
        <v>0</v>
      </c>
      <c r="HC273" s="124">
        <f t="shared" ca="1" si="1832"/>
        <v>0</v>
      </c>
      <c r="HD273" s="124">
        <f t="shared" ca="1" si="1832"/>
        <v>0</v>
      </c>
      <c r="HE273" s="124">
        <f t="shared" ca="1" si="1832"/>
        <v>0</v>
      </c>
      <c r="HF273" s="124">
        <f t="shared" ca="1" si="1832"/>
        <v>0</v>
      </c>
      <c r="HG273" s="124">
        <f t="shared" ca="1" si="1832"/>
        <v>0</v>
      </c>
      <c r="HH273" s="124">
        <f t="shared" ca="1" si="1832"/>
        <v>0</v>
      </c>
      <c r="HI273" s="124">
        <f t="shared" ca="1" si="1832"/>
        <v>0</v>
      </c>
      <c r="HJ273" s="124">
        <f t="shared" ca="1" si="1832"/>
        <v>0</v>
      </c>
      <c r="HK273" s="124">
        <f t="shared" ca="1" si="1832"/>
        <v>0</v>
      </c>
      <c r="HL273" s="124">
        <f t="shared" ca="1" si="1832"/>
        <v>0</v>
      </c>
      <c r="HM273" s="124">
        <f t="shared" ca="1" si="1769"/>
        <v>0</v>
      </c>
      <c r="HN273" s="124">
        <f t="shared" ca="1" si="1769"/>
        <v>0</v>
      </c>
      <c r="HO273" s="554">
        <f t="shared" ca="1" si="1770"/>
        <v>0</v>
      </c>
      <c r="HP273" s="554">
        <f t="shared" ca="1" si="1770"/>
        <v>0</v>
      </c>
      <c r="HQ273" s="554">
        <f t="shared" ca="1" si="1770"/>
        <v>0</v>
      </c>
      <c r="HR273" s="125">
        <f t="shared" ca="1" si="1833"/>
        <v>0</v>
      </c>
      <c r="HS273" s="125">
        <f t="shared" ca="1" si="1833"/>
        <v>0</v>
      </c>
      <c r="HT273" s="125">
        <f t="shared" ca="1" si="1833"/>
        <v>0</v>
      </c>
      <c r="HU273" s="125">
        <f t="shared" ca="1" si="1833"/>
        <v>0</v>
      </c>
      <c r="HV273" s="125">
        <f t="shared" ca="1" si="1833"/>
        <v>0</v>
      </c>
      <c r="HW273" s="125">
        <f t="shared" ca="1" si="1833"/>
        <v>0</v>
      </c>
      <c r="HX273" s="125">
        <f t="shared" ca="1" si="1833"/>
        <v>0</v>
      </c>
      <c r="HY273" s="125">
        <f t="shared" ca="1" si="1833"/>
        <v>0</v>
      </c>
      <c r="HZ273" s="125">
        <f t="shared" ca="1" si="1833"/>
        <v>0</v>
      </c>
      <c r="IA273" s="125">
        <f t="shared" ca="1" si="1833"/>
        <v>0</v>
      </c>
      <c r="IB273" s="125">
        <f t="shared" ca="1" si="1833"/>
        <v>0</v>
      </c>
      <c r="IC273" s="125">
        <f t="shared" ca="1" si="1833"/>
        <v>0</v>
      </c>
      <c r="ID273" s="125">
        <f t="shared" ca="1" si="1833"/>
        <v>0</v>
      </c>
      <c r="IE273" s="5">
        <f t="shared" ca="1" si="1772"/>
        <v>67</v>
      </c>
      <c r="IF273" s="9"/>
      <c r="IG273" s="5">
        <f t="shared" ca="1" si="1773"/>
        <v>1</v>
      </c>
      <c r="IH273" s="5" t="b">
        <f t="shared" ca="1" si="1773"/>
        <v>0</v>
      </c>
      <c r="II273" s="19">
        <f t="shared" ca="1" si="1774"/>
        <v>0</v>
      </c>
      <c r="IJ273" s="5">
        <f t="shared" ca="1" si="1773"/>
        <v>55</v>
      </c>
      <c r="IK273" s="5" cm="1">
        <f t="array" ref="IK273">INDEX(i.pi_yatf,$X273+1,IK$7)</f>
        <v>1</v>
      </c>
      <c r="IL273" s="19">
        <f t="shared" ca="1" si="1846"/>
        <v>0</v>
      </c>
      <c r="IM273" s="19">
        <f t="shared" ca="1" si="1846"/>
        <v>0</v>
      </c>
      <c r="IN273" s="19">
        <f t="shared" ca="1" si="1846"/>
        <v>0</v>
      </c>
      <c r="IO273" s="19">
        <f t="shared" ca="1" si="1846"/>
        <v>0</v>
      </c>
      <c r="IP273" s="19">
        <f t="shared" ca="1" si="1846"/>
        <v>0</v>
      </c>
      <c r="IQ273" s="19">
        <f t="shared" ca="1" si="1846"/>
        <v>0</v>
      </c>
      <c r="IR273" s="19">
        <f t="shared" ca="1" si="1846"/>
        <v>0</v>
      </c>
      <c r="IS273" s="19">
        <f t="shared" ca="1" si="1846"/>
        <v>0</v>
      </c>
      <c r="IT273" s="19">
        <f t="shared" ca="1" si="1846"/>
        <v>0</v>
      </c>
      <c r="IU273" s="19">
        <f t="shared" ca="1" si="1846"/>
        <v>0</v>
      </c>
      <c r="IV273" s="19">
        <f t="shared" ca="1" si="1846"/>
        <v>0</v>
      </c>
      <c r="IW273" s="19">
        <f t="shared" ca="1" si="1846"/>
        <v>0</v>
      </c>
      <c r="IX273" s="19">
        <f t="shared" ca="1" si="1846"/>
        <v>0</v>
      </c>
      <c r="IY273" s="19">
        <f t="shared" ca="1" si="1846"/>
        <v>0</v>
      </c>
      <c r="IZ273" s="19">
        <f t="shared" ca="1" si="1846"/>
        <v>0</v>
      </c>
      <c r="JA273" s="19">
        <f t="shared" ca="1" si="1846"/>
        <v>0</v>
      </c>
      <c r="JB273" s="19">
        <f t="shared" ca="1" si="1846"/>
        <v>0</v>
      </c>
      <c r="JC273" s="19">
        <f t="shared" ca="1" si="1846"/>
        <v>0</v>
      </c>
      <c r="JD273" s="19">
        <f t="shared" ca="1" si="1846"/>
        <v>0</v>
      </c>
      <c r="JE273" s="19">
        <f t="shared" ca="1" si="1846"/>
        <v>0</v>
      </c>
      <c r="JF273" s="19">
        <f t="shared" ca="1" si="1846"/>
        <v>0</v>
      </c>
      <c r="JG273" s="19">
        <f t="shared" ca="1" si="1846"/>
        <v>1</v>
      </c>
      <c r="JH273" s="19">
        <f t="shared" ca="1" si="1846"/>
        <v>0</v>
      </c>
      <c r="JI273" s="19">
        <f t="shared" ca="1" si="1846"/>
        <v>1</v>
      </c>
      <c r="JJ273" s="9"/>
      <c r="JK273" s="5" t="b">
        <f t="shared" ca="1" si="1776"/>
        <v>0</v>
      </c>
      <c r="JL273" s="477" t="b">
        <v>0</v>
      </c>
      <c r="JM273" s="477">
        <v>12</v>
      </c>
      <c r="JN273" s="5" t="b">
        <f t="shared" ca="1" si="1777"/>
        <v>0</v>
      </c>
      <c r="JO273" s="5" t="b">
        <f t="shared" ca="1" si="1777"/>
        <v>0</v>
      </c>
      <c r="JP273" s="5" t="b">
        <f t="shared" ca="1" si="1777"/>
        <v>1</v>
      </c>
      <c r="JQ273" s="144">
        <f t="shared" ca="1" si="1778"/>
        <v>1</v>
      </c>
      <c r="JR273" s="144">
        <f t="shared" ca="1" si="1778"/>
        <v>1</v>
      </c>
      <c r="JS273" s="5" t="b">
        <f t="shared" ca="1" si="1779"/>
        <v>0</v>
      </c>
      <c r="JT273" s="5" t="b">
        <f t="shared" ca="1" si="1779"/>
        <v>1</v>
      </c>
      <c r="JU273" s="5" t="b">
        <f t="shared" ca="1" si="1779"/>
        <v>1</v>
      </c>
      <c r="JV273" s="5" t="b">
        <f t="shared" ca="1" si="1779"/>
        <v>0</v>
      </c>
      <c r="JW273" s="5">
        <f t="shared" ca="1" si="1780"/>
        <v>1</v>
      </c>
      <c r="JX273" s="5">
        <f t="shared" ca="1" si="1780"/>
        <v>0</v>
      </c>
      <c r="JY273" s="5" t="b">
        <f t="shared" ca="1" si="1781"/>
        <v>0</v>
      </c>
      <c r="JZ273" s="5" t="str" cm="1">
        <f t="array" aca="1" ref="JZ273" ca="1">IF(OR(KA273:KH273&lt;&gt;"-"),TRUE,"-")</f>
        <v>-</v>
      </c>
      <c r="KA273" s="19" t="str">
        <f t="shared" ca="1" si="1782"/>
        <v>-</v>
      </c>
      <c r="KB273" s="19" t="str">
        <f t="shared" ca="1" si="1782"/>
        <v>-</v>
      </c>
      <c r="KC273" s="19" t="str">
        <f t="shared" ca="1" si="1782"/>
        <v>-</v>
      </c>
      <c r="KD273" s="19" t="str">
        <f t="shared" ca="1" si="1782"/>
        <v>-</v>
      </c>
      <c r="KE273" s="19" t="str">
        <f t="shared" ca="1" si="1782"/>
        <v>-</v>
      </c>
      <c r="KF273" s="19" t="str">
        <f t="shared" ca="1" si="1782"/>
        <v>-</v>
      </c>
      <c r="KG273" s="19" t="str">
        <f t="shared" ca="1" si="1782"/>
        <v>-</v>
      </c>
      <c r="KH273" s="19" t="str">
        <f t="shared" ca="1" si="1782"/>
        <v>-</v>
      </c>
      <c r="KI273" s="5" t="b">
        <f t="array" aca="1" ref="KI273" ca="1">IF(OR(KJ273:KP273&lt;&gt;"-"),TRUE,"-")</f>
        <v>1</v>
      </c>
      <c r="KJ273" s="19">
        <f t="shared" ca="1" si="1839"/>
        <v>0</v>
      </c>
      <c r="KK273" s="19" t="str">
        <f t="shared" ca="1" si="1839"/>
        <v>-</v>
      </c>
      <c r="KL273" s="19">
        <f t="shared" ca="1" si="1839"/>
        <v>999999</v>
      </c>
      <c r="KM273" s="19">
        <f t="shared" ca="1" si="1839"/>
        <v>999999</v>
      </c>
      <c r="KN273" s="19">
        <f t="shared" ca="1" si="1839"/>
        <v>999999</v>
      </c>
      <c r="KO273" s="19">
        <f t="shared" ca="1" si="1839"/>
        <v>999999</v>
      </c>
      <c r="KP273" s="19">
        <f t="shared" ca="1" si="1839"/>
        <v>999999</v>
      </c>
      <c r="KQ273" s="19" t="str">
        <f t="shared" ca="1" si="1839"/>
        <v>-</v>
      </c>
      <c r="KR273" s="19" t="str">
        <f t="shared" ca="1" si="1839"/>
        <v>-</v>
      </c>
      <c r="KS273" s="19" t="str">
        <f t="shared" ca="1" si="1839"/>
        <v>-</v>
      </c>
      <c r="KT273" s="19" t="b">
        <f t="shared" ca="1" si="1784"/>
        <v>1</v>
      </c>
      <c r="KU273" s="19">
        <f t="shared" ca="1" si="1784"/>
        <v>0</v>
      </c>
      <c r="KV273" s="5" t="str">
        <f t="shared" ca="1" si="1785"/>
        <v>-</v>
      </c>
      <c r="KW273" s="5" t="str">
        <f t="shared" ca="1" si="1785"/>
        <v>-</v>
      </c>
      <c r="KX273" s="5" t="str">
        <f t="shared" ca="1" si="1785"/>
        <v>-</v>
      </c>
      <c r="KY273" s="5" t="str">
        <f t="shared" ca="1" si="1785"/>
        <v>-</v>
      </c>
      <c r="KZ273" s="19" t="str">
        <f t="shared" ca="1" si="1786"/>
        <v>-</v>
      </c>
      <c r="LA273" s="19" t="str">
        <f t="shared" ca="1" si="1786"/>
        <v>-</v>
      </c>
      <c r="LB273" s="19" t="str">
        <f t="shared" ca="1" si="1786"/>
        <v>-</v>
      </c>
      <c r="LC273" s="19" t="str">
        <f t="shared" ca="1" si="1786"/>
        <v>-</v>
      </c>
      <c r="LD273" s="19" t="str">
        <f t="shared" ca="1" si="1786"/>
        <v>-</v>
      </c>
      <c r="LE273" s="19" t="str">
        <f t="shared" ca="1" si="1786"/>
        <v>-</v>
      </c>
      <c r="LF273" s="19" t="str">
        <f t="shared" ca="1" si="1786"/>
        <v>-</v>
      </c>
      <c r="LG273" s="5" t="str">
        <f t="shared" ca="1" si="1787"/>
        <v>-</v>
      </c>
      <c r="LH273" s="5">
        <f t="shared" ca="1" si="1787"/>
        <v>500</v>
      </c>
      <c r="LI273" s="5">
        <f t="shared" ca="1" si="1787"/>
        <v>500</v>
      </c>
      <c r="LJ273" s="5" t="str">
        <f t="shared" ca="1" si="1787"/>
        <v>-</v>
      </c>
      <c r="LK273" s="5" cm="1">
        <f t="array" aca="1" ref="LK273" ca="1">INDEX(i.meatgrid,$Q273,LK$7)</f>
        <v>1092</v>
      </c>
      <c r="LL273" s="5" t="str">
        <f t="shared" ca="1" si="1787"/>
        <v>-</v>
      </c>
      <c r="LM273" s="5">
        <f t="shared" ca="1" si="1788"/>
        <v>1</v>
      </c>
      <c r="LN273" s="9"/>
      <c r="LO273" s="19">
        <f t="shared" ca="1" si="1786"/>
        <v>70</v>
      </c>
      <c r="LP273" s="19">
        <f t="shared" ca="1" si="1789"/>
        <v>50</v>
      </c>
      <c r="LQ273" s="19">
        <f t="shared" ca="1" si="1789"/>
        <v>80</v>
      </c>
      <c r="LR273" s="19">
        <f t="shared" ca="1" si="1789"/>
        <v>50</v>
      </c>
      <c r="LS273" s="5" t="b" cm="1">
        <f t="array" aca="1" ref="LS273" ca="1">INDEX(i.meatgrid,$Q273,LS$7)</f>
        <v>1</v>
      </c>
      <c r="LT273" s="5" t="b" cm="1">
        <f t="array" aca="1" ref="LT273" ca="1">INDEX(i.meatgrid,$Q273,LT$7)</f>
        <v>0</v>
      </c>
      <c r="LU273" s="5" t="str" cm="1">
        <f t="array" aca="1" ref="LU273" ca="1">INDEX(i.meatgrid,$Q273,LU$7)</f>
        <v>-</v>
      </c>
      <c r="LV273" s="5" t="str" cm="1">
        <f t="array" aca="1" ref="LV273" ca="1">INDEX(i.meatgrid,$Q273,LV$7)</f>
        <v>-</v>
      </c>
      <c r="LW273" s="5">
        <f t="shared" si="1790"/>
        <v>1</v>
      </c>
      <c r="LX273" s="5">
        <f t="shared" si="1791"/>
        <v>0.75</v>
      </c>
      <c r="LY273" s="5" cm="1">
        <f t="array" aca="1" ref="LY273" ca="1">INDEX(i.meatgrid,$Q273,LY$7)</f>
        <v>0</v>
      </c>
      <c r="LZ273" s="5" cm="1">
        <f t="array" aca="1" ref="LZ273" ca="1">INDEX(i.meatgrid,$Q273,LZ$7)</f>
        <v>0</v>
      </c>
      <c r="MA273" s="5" cm="1">
        <f t="array" aca="1" ref="MA273" ca="1">INDEX(i.meatgrid,$Q273,MA$7)</f>
        <v>0</v>
      </c>
      <c r="MB273" s="5" cm="1">
        <f t="array" aca="1" ref="MB273" ca="1">INDEX(i.meatgrid,$Q273,MB$7)</f>
        <v>0</v>
      </c>
      <c r="MC273" s="5" cm="1">
        <f t="array" aca="1" ref="MC273" ca="1">INDEX(i.meatgrid,$Q273,MC$7)</f>
        <v>0</v>
      </c>
      <c r="MD273" s="5" cm="1">
        <f t="array" aca="1" ref="MD273" ca="1">INDEX(i.meatgrid,$Q273,MD$7)</f>
        <v>1</v>
      </c>
      <c r="ME273" s="5" cm="1">
        <f t="array" aca="1" ref="ME273" ca="1">INDEX(i.meatgrid,$Q273,ME$7)</f>
        <v>1</v>
      </c>
      <c r="MF273" s="5" cm="1">
        <f t="array" aca="1" ref="MF273" ca="1">INDEX(i.meatgrid,$Q273,MF$7)</f>
        <v>1</v>
      </c>
      <c r="MG273" s="5">
        <f t="shared" si="1792"/>
        <v>1</v>
      </c>
      <c r="MH273" s="9"/>
      <c r="MI273" s="19" t="b">
        <f t="shared" ca="1" si="1834"/>
        <v>0</v>
      </c>
      <c r="MJ273" s="19" t="b">
        <f t="shared" ca="1" si="1834"/>
        <v>0</v>
      </c>
      <c r="MK273" s="19">
        <f t="shared" ca="1" si="1834"/>
        <v>1</v>
      </c>
      <c r="ML273" s="19">
        <f t="shared" ca="1" si="1834"/>
        <v>0.75</v>
      </c>
      <c r="MM273" s="19">
        <f t="shared" ca="1" si="1834"/>
        <v>0.75</v>
      </c>
      <c r="MN273" s="19">
        <f t="shared" ca="1" si="1834"/>
        <v>0.8</v>
      </c>
      <c r="MO273" s="19">
        <f t="shared" ca="1" si="1834"/>
        <v>0.82499999999999996</v>
      </c>
      <c r="MP273" s="19">
        <f t="shared" ca="1" si="1834"/>
        <v>0.875</v>
      </c>
      <c r="MQ273" s="19">
        <f t="shared" ca="1" si="1834"/>
        <v>0.9</v>
      </c>
      <c r="MR273" s="19">
        <f t="shared" ca="1" si="1834"/>
        <v>1</v>
      </c>
      <c r="MS273" s="19">
        <f t="shared" ca="1" si="1834"/>
        <v>0.875</v>
      </c>
      <c r="MT273" s="19" t="b">
        <f t="shared" ca="1" si="1834"/>
        <v>1</v>
      </c>
      <c r="MU273" s="19">
        <f t="shared" ca="1" si="1834"/>
        <v>74.989999999999995</v>
      </c>
      <c r="MV273" s="19" t="str">
        <f t="shared" ca="1" si="1834"/>
        <v>-</v>
      </c>
      <c r="MW273" s="19" t="str">
        <f t="shared" ca="1" si="1834"/>
        <v>-</v>
      </c>
      <c r="MX273" s="19" t="str">
        <f t="shared" ca="1" si="1834"/>
        <v>-</v>
      </c>
      <c r="MY273" s="19" t="str">
        <f t="shared" ca="1" si="1849"/>
        <v>-</v>
      </c>
      <c r="MZ273" s="19" t="str">
        <f t="shared" ca="1" si="1849"/>
        <v>-</v>
      </c>
      <c r="NA273" s="19" t="str">
        <f t="shared" ca="1" si="1849"/>
        <v>-</v>
      </c>
      <c r="NB273" s="19" t="str">
        <f t="shared" ca="1" si="1849"/>
        <v>-</v>
      </c>
      <c r="NC273" s="19">
        <f t="shared" ca="1" si="1849"/>
        <v>36.99</v>
      </c>
      <c r="ND273" s="19">
        <f t="shared" ca="1" si="1849"/>
        <v>36.99</v>
      </c>
      <c r="NE273" s="19" t="str">
        <f t="shared" ca="1" si="1849"/>
        <v>-</v>
      </c>
      <c r="NF273" s="19" t="str">
        <f t="shared" ca="1" si="1849"/>
        <v>-</v>
      </c>
      <c r="NG273" s="19" t="str">
        <f t="shared" ca="1" si="1849"/>
        <v>-</v>
      </c>
      <c r="NH273" s="19" t="str">
        <f t="shared" ca="1" si="1849"/>
        <v>-</v>
      </c>
      <c r="NI273" s="19" t="str">
        <f t="shared" ca="1" si="1849"/>
        <v>-</v>
      </c>
      <c r="NJ273" s="19">
        <f t="shared" ca="1" si="1849"/>
        <v>49.99</v>
      </c>
      <c r="NK273" s="19">
        <f t="shared" ca="1" si="1849"/>
        <v>49.99</v>
      </c>
      <c r="NL273" s="19">
        <f t="shared" ca="1" si="1849"/>
        <v>49.99</v>
      </c>
      <c r="NM273" s="19">
        <f t="shared" ca="1" si="1849"/>
        <v>49.99</v>
      </c>
      <c r="NN273" s="19">
        <f t="shared" ca="1" si="1849"/>
        <v>49.99</v>
      </c>
      <c r="NO273" s="19">
        <f t="shared" ca="1" si="1806"/>
        <v>49.99</v>
      </c>
      <c r="NP273" s="19">
        <f t="shared" ca="1" si="1806"/>
        <v>49.99</v>
      </c>
      <c r="NQ273" s="19">
        <f t="shared" ca="1" si="1806"/>
        <v>49.99</v>
      </c>
      <c r="NR273" s="19">
        <f t="shared" ca="1" si="1848"/>
        <v>412.99</v>
      </c>
      <c r="NS273" s="19">
        <f t="shared" ca="1" si="1848"/>
        <v>412.99</v>
      </c>
      <c r="NT273" s="19" t="str">
        <f t="shared" ca="1" si="1848"/>
        <v>-</v>
      </c>
      <c r="NU273" s="19" t="str">
        <f t="shared" ca="1" si="1848"/>
        <v>-</v>
      </c>
      <c r="NV273" s="19" t="str">
        <f t="shared" ca="1" si="1848"/>
        <v>-</v>
      </c>
      <c r="NW273" s="19" t="str">
        <f t="shared" ca="1" si="1848"/>
        <v>-</v>
      </c>
      <c r="NX273" s="19" t="str">
        <f t="shared" ca="1" si="1848"/>
        <v>-</v>
      </c>
      <c r="NY273" s="19">
        <f t="shared" ca="1" si="1848"/>
        <v>6.8900000000000006</v>
      </c>
      <c r="NZ273" s="19">
        <f t="shared" ca="1" si="1848"/>
        <v>6.8900000000000006</v>
      </c>
      <c r="OA273" s="19">
        <f t="shared" ca="1" si="1848"/>
        <v>6.8900000000000006</v>
      </c>
      <c r="OB273" s="19">
        <f t="shared" ca="1" si="1848"/>
        <v>6.8900000000000006</v>
      </c>
      <c r="OC273" s="19">
        <f t="shared" ca="1" si="1848"/>
        <v>6.8900000000000006</v>
      </c>
      <c r="OD273" s="19">
        <f t="shared" ca="1" si="1848"/>
        <v>6.8900000000000006</v>
      </c>
      <c r="OE273" s="19">
        <f t="shared" ca="1" si="1848"/>
        <v>6.8900000000000006</v>
      </c>
      <c r="OF273" s="19">
        <f t="shared" ca="1" si="1848"/>
        <v>6.8900000000000006</v>
      </c>
      <c r="OG273" s="19">
        <f t="shared" ca="1" si="1848"/>
        <v>346.99</v>
      </c>
      <c r="OH273" s="19">
        <f t="shared" ca="1" si="1808"/>
        <v>346.99</v>
      </c>
      <c r="OI273" s="19" t="str">
        <f t="shared" ca="1" si="1808"/>
        <v>-</v>
      </c>
      <c r="OJ273" s="19" t="str">
        <f t="shared" ca="1" si="1808"/>
        <v>-</v>
      </c>
      <c r="OK273" s="19" t="str">
        <f t="shared" ca="1" si="1808"/>
        <v>-</v>
      </c>
      <c r="OL273" s="19" t="str">
        <f t="shared" ca="1" si="1808"/>
        <v>-</v>
      </c>
      <c r="OM273" s="19" t="str">
        <f t="shared" ca="1" si="1808"/>
        <v>-</v>
      </c>
      <c r="ON273" s="19">
        <f t="shared" ca="1" si="1808"/>
        <v>0</v>
      </c>
      <c r="OO273" s="24">
        <v>0</v>
      </c>
    </row>
    <row r="274" spans="1:405" outlineLevel="1">
      <c r="A274" s="21">
        <f t="shared" si="158"/>
        <v>269</v>
      </c>
      <c r="B274" s="21"/>
      <c r="D274" s="14"/>
      <c r="E274" t="b">
        <v>0</v>
      </c>
      <c r="H274" s="21"/>
      <c r="I274" s="21"/>
      <c r="J274" s="21"/>
      <c r="K274" s="21"/>
      <c r="L274" s="21"/>
      <c r="M274" s="21"/>
      <c r="N274" s="21"/>
      <c r="O274" s="21"/>
      <c r="P274" s="21"/>
      <c r="Q274" s="21"/>
      <c r="R274" s="21"/>
      <c r="S274" s="21"/>
      <c r="T274" s="21"/>
      <c r="U274" s="218"/>
      <c r="V274" s="218"/>
      <c r="W274" s="21"/>
      <c r="X274" s="218"/>
      <c r="Y274" s="218"/>
      <c r="Z274" s="218"/>
      <c r="AA274" s="218"/>
      <c r="AB274" s="218"/>
      <c r="AC274" s="218"/>
      <c r="AD274" s="218"/>
      <c r="AE274" s="218"/>
      <c r="AJ274" s="218"/>
      <c r="AK274" s="218"/>
      <c r="AL274" s="234" t="str">
        <f ca="1">"blank "&amp;TEXT(RAND(),"0.000")</f>
        <v>blank 0.705</v>
      </c>
      <c r="AM274" s="9" t="str">
        <f ca="1">IF(COUNTIF(AL$5:AL274,AL274)=1,"-","Dup")</f>
        <v>-</v>
      </c>
      <c r="AN274" s="9"/>
      <c r="AO274" s="14"/>
      <c r="AP274" s="14"/>
      <c r="AQ274" s="14"/>
      <c r="AR274" s="14"/>
      <c r="AS274" s="14"/>
      <c r="AT274" s="14"/>
      <c r="AU274" s="563"/>
      <c r="AV274" s="563"/>
      <c r="AW274" s="9"/>
      <c r="AX274" s="14"/>
      <c r="AY274" s="14"/>
      <c r="AZ274" s="14"/>
      <c r="BA274" s="14"/>
      <c r="BB274" s="14"/>
      <c r="BC274" s="14"/>
      <c r="BD274" s="14"/>
      <c r="BE274" s="9"/>
      <c r="BF274" s="14"/>
      <c r="BG274" s="14"/>
      <c r="BH274" s="14"/>
      <c r="BI274" s="14"/>
      <c r="BJ274" s="14"/>
      <c r="BK274" s="14"/>
      <c r="BL274" s="14"/>
      <c r="BM274" s="14"/>
      <c r="BN274" s="14"/>
      <c r="BO274" s="14"/>
      <c r="BP274" s="14"/>
      <c r="BQ274" s="9"/>
      <c r="BR274" s="14"/>
      <c r="BS274" s="14"/>
      <c r="BT274" s="14"/>
      <c r="BU274" s="14"/>
      <c r="BV274" s="14"/>
      <c r="BW274" s="14"/>
      <c r="BX274" s="14"/>
      <c r="BY274" s="14"/>
      <c r="BZ274" s="14"/>
      <c r="CA274" s="14"/>
      <c r="CB274" s="9"/>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9"/>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9"/>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9"/>
      <c r="LO274" s="14"/>
      <c r="LP274" s="14"/>
      <c r="LQ274" s="14"/>
      <c r="LR274" s="14"/>
      <c r="LS274" s="14"/>
      <c r="LT274" s="14"/>
      <c r="LU274" s="14"/>
      <c r="LV274" s="14"/>
      <c r="LW274" s="14"/>
      <c r="LX274" s="14"/>
      <c r="LY274" s="14"/>
      <c r="LZ274" s="14"/>
      <c r="MA274" s="14"/>
      <c r="MB274" s="14"/>
      <c r="MC274" s="14"/>
      <c r="MD274" s="14"/>
      <c r="ME274" s="14"/>
      <c r="MF274" s="14"/>
      <c r="MG274" s="14"/>
      <c r="MH274" s="9"/>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24">
        <v>0</v>
      </c>
    </row>
    <row r="275" spans="1:405" outlineLevel="1">
      <c r="A275" s="21">
        <f>ROW(A275)-5</f>
        <v>270</v>
      </c>
      <c r="B275" s="21"/>
      <c r="D275" s="14"/>
      <c r="E275" t="b">
        <v>0</v>
      </c>
      <c r="G275" s="32" t="s">
        <v>1020</v>
      </c>
      <c r="M275">
        <v>4</v>
      </c>
      <c r="N275">
        <v>3</v>
      </c>
      <c r="O275">
        <v>2</v>
      </c>
      <c r="P275">
        <v>3</v>
      </c>
      <c r="Q275">
        <v>4</v>
      </c>
      <c r="R275">
        <v>3</v>
      </c>
      <c r="S275">
        <v>4</v>
      </c>
      <c r="T275">
        <v>4</v>
      </c>
      <c r="U275" s="218"/>
      <c r="V275" s="218"/>
      <c r="W275">
        <v>0</v>
      </c>
      <c r="X275" s="218"/>
      <c r="Y275" s="218">
        <v>0</v>
      </c>
      <c r="Z275" s="218">
        <v>0</v>
      </c>
      <c r="AA275" s="218">
        <v>0</v>
      </c>
      <c r="AB275" s="218">
        <v>3</v>
      </c>
      <c r="AC275" s="218">
        <v>5</v>
      </c>
      <c r="AD275" s="218">
        <v>5</v>
      </c>
      <c r="AE275" s="218">
        <v>5</v>
      </c>
      <c r="AL275" s="559" t="s">
        <v>1858</v>
      </c>
      <c r="AM275" s="9" t="str">
        <f ca="1">IF(COUNTIF(AL$5:AL275,AL275)=1,"-","Dup")</f>
        <v>-</v>
      </c>
      <c r="AN275" s="9"/>
      <c r="AO275" s="14"/>
      <c r="AP275" s="14"/>
      <c r="AQ275" s="14"/>
      <c r="AR275" s="14"/>
      <c r="AS275" s="14"/>
      <c r="AT275" s="14"/>
      <c r="AU275" s="563"/>
      <c r="AV275" s="563"/>
      <c r="AW275" s="9"/>
      <c r="AX275" s="14"/>
      <c r="AY275" s="14"/>
      <c r="AZ275" s="14"/>
      <c r="BA275" s="14"/>
      <c r="BB275" s="14"/>
      <c r="BC275" s="14"/>
      <c r="BD275" s="14"/>
      <c r="BE275" s="9"/>
      <c r="BF275" s="14"/>
      <c r="BG275" s="14"/>
      <c r="BH275" s="14"/>
      <c r="BI275" s="14"/>
      <c r="BJ275" s="14"/>
      <c r="BK275" s="14"/>
      <c r="BL275" s="14"/>
      <c r="BM275" s="14"/>
      <c r="BN275" s="14"/>
      <c r="BO275" s="14"/>
      <c r="BP275" s="14"/>
      <c r="BQ275" s="9"/>
      <c r="BR275" s="14"/>
      <c r="BS275" s="14"/>
      <c r="BT275" s="14"/>
      <c r="BU275" s="14"/>
      <c r="BV275" s="14"/>
      <c r="BW275" s="14"/>
      <c r="BX275" s="14"/>
      <c r="BY275" s="14"/>
      <c r="BZ275" s="14"/>
      <c r="CA275" s="14"/>
      <c r="CB275" s="9"/>
      <c r="CC275" s="14"/>
      <c r="CD275" s="14"/>
      <c r="CE275" s="14"/>
      <c r="CF275" s="14"/>
      <c r="CG275" s="14"/>
      <c r="CH275" s="153"/>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322"/>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9"/>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9"/>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9"/>
      <c r="LO275" s="14"/>
      <c r="LP275" s="14"/>
      <c r="LQ275" s="14"/>
      <c r="LR275" s="14"/>
      <c r="LS275" s="14"/>
      <c r="LT275" s="14"/>
      <c r="LU275" s="14"/>
      <c r="LV275" s="14"/>
      <c r="LW275" s="14"/>
      <c r="LX275" s="14"/>
      <c r="LY275" s="14"/>
      <c r="LZ275" s="14"/>
      <c r="MA275" s="14"/>
      <c r="MB275" s="14"/>
      <c r="MC275" s="14"/>
      <c r="MD275" s="14"/>
      <c r="ME275" s="14"/>
      <c r="MF275" s="14"/>
      <c r="MG275" s="14"/>
      <c r="MH275" s="9"/>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24">
        <v>0</v>
      </c>
    </row>
    <row r="276" spans="1:405" outlineLevel="1">
      <c r="A276" s="21">
        <f t="shared" si="158"/>
        <v>271</v>
      </c>
      <c r="B276" s="21">
        <f t="shared" ref="B276" si="1854">$A$24</f>
        <v>19</v>
      </c>
      <c r="C276">
        <v>113</v>
      </c>
      <c r="D276" s="144" t="str">
        <f t="shared" ref="D276:D280" si="1855">INDEX(i.Region_Desc,$K276,1)</f>
        <v>GSM</v>
      </c>
      <c r="E276" t="b">
        <v>1</v>
      </c>
      <c r="F276" t="b">
        <v>0</v>
      </c>
      <c r="G276" t="b">
        <f t="shared" ref="G276:G279" si="1856">E276</f>
        <v>1</v>
      </c>
      <c r="H276" s="29">
        <v>2</v>
      </c>
      <c r="I276" s="29">
        <v>1</v>
      </c>
      <c r="J276" s="29" t="str">
        <f>""</f>
        <v/>
      </c>
      <c r="K276" s="29">
        <f>d.Region</f>
        <v>2</v>
      </c>
      <c r="L276" s="29">
        <v>2</v>
      </c>
      <c r="M276" s="29">
        <v>2</v>
      </c>
      <c r="N276" s="29">
        <v>3</v>
      </c>
      <c r="O276" s="29">
        <v>1</v>
      </c>
      <c r="P276" s="29">
        <v>1</v>
      </c>
      <c r="Q276" s="29">
        <v>5</v>
      </c>
      <c r="R276" s="29">
        <v>1</v>
      </c>
      <c r="S276" s="29">
        <v>1</v>
      </c>
      <c r="T276" s="29">
        <v>1</v>
      </c>
      <c r="U276" s="218"/>
      <c r="V276" s="218"/>
      <c r="W276" s="29">
        <v>0</v>
      </c>
      <c r="X276" s="218"/>
      <c r="Y276" s="218"/>
      <c r="Z276" s="218"/>
      <c r="AA276" s="218"/>
      <c r="AB276" s="218"/>
      <c r="AC276" s="218"/>
      <c r="AD276" s="218"/>
      <c r="AE276" s="218"/>
      <c r="AF276" s="144">
        <f>INDEX(CHOOSE($N276,DataAutumn!i.AdultDrys,DataWinter!i.AdultDrys,DataSpring!i.AdultDrys),1,$M276)</f>
        <v>3</v>
      </c>
      <c r="AG276" s="5">
        <f t="shared" ref="AG276:AH280" si="1857">INDEX(i.FlkStrctr,$M276,AG$7)</f>
        <v>2</v>
      </c>
      <c r="AH276" s="5">
        <f t="shared" si="1857"/>
        <v>0</v>
      </c>
      <c r="AI276" s="5">
        <f t="shared" ref="AI276:AI280" si="1858">INDEX(i.StdELMan,($K276-1)*12+($M276-1)*3+$N276,AI$7)</f>
        <v>1</v>
      </c>
      <c r="AJ276" s="218"/>
      <c r="AK276" s="218"/>
      <c r="AL276" s="366" t="str">
        <f ca="1">TEXT(LEFT(OFFSET(AL276,-1,0),5)+1,"00000")&amp;MID(OFFSET(AL276,-1,0),6,FIND(" ",OFFSET(AL276,-1,0),7)-5)
&amp; $D276           &amp; " Day"&amp;INDEX(i.DOY,$N276,1)              &amp; IF($IG276=0," FWM","")&amp;IF($IG276=1," MWM","")&amp;IF($IG276=5," Mat","")&amp;IF($IH276=TRUE,"&amp;BBT","    ")
&amp;INDEX(DataMaster!$B$98:$B$104,$Q276,0)    &amp;IF(JL276," SR"&amp;JM276,"")&amp; " WP"&amp;TEXT($LW276*100,"000p")           &amp; " MP"&amp;TEXT($LX276*100,"000p")           &amp; " GP"&amp;TEXT($MG276*100,"000p")
&amp; " (F"&amp;3+COUNTIF($CV276:$CY276,TRUE)&amp;3&amp;"N"&amp;$DM276&amp;$DN276&amp;")"</f>
        <v>00001 DSP_75_sr GSM Day204 MWM    Air SR9.8 WP100p MP100p GP100p (F33N11)</v>
      </c>
      <c r="AM276" s="9" t="str">
        <f ca="1">IF(COUNTIF(AL$5:AL276,AL276)=1,"-","Dup")</f>
        <v>-</v>
      </c>
      <c r="AN276" s="9"/>
      <c r="AO276" s="12" t="b">
        <v>1</v>
      </c>
      <c r="AP276" s="12" t="b">
        <v>1</v>
      </c>
      <c r="AQ276" s="12" t="b">
        <v>1</v>
      </c>
      <c r="AR276" s="12" t="b">
        <v>1</v>
      </c>
      <c r="AS276" s="12" t="b">
        <v>1</v>
      </c>
      <c r="AT276" s="12" t="b">
        <v>1</v>
      </c>
      <c r="AU276" s="12" t="b">
        <v>1</v>
      </c>
      <c r="AV276" s="12" t="b">
        <v>1</v>
      </c>
      <c r="AW276" s="9"/>
      <c r="AX276" s="5" t="b">
        <f t="shared" ref="AX276:BC280" si="1859">INDEX(i.model_structure,$H276,AX$7)</f>
        <v>0</v>
      </c>
      <c r="AY276" s="5" t="str">
        <f t="shared" si="1859"/>
        <v>-</v>
      </c>
      <c r="AZ276" s="5" t="b">
        <f t="shared" si="1859"/>
        <v>0</v>
      </c>
      <c r="BA276" s="5" t="b">
        <f t="shared" si="1859"/>
        <v>1</v>
      </c>
      <c r="BB276" s="5" t="b">
        <f t="shared" si="1859"/>
        <v>1</v>
      </c>
      <c r="BC276" s="144">
        <f t="shared" si="1859"/>
        <v>0</v>
      </c>
      <c r="BD276" s="19" t="b">
        <f t="shared" ref="BD276:BD280" ca="1" si="1860">OFFSET(BD$5,$B276,0)</f>
        <v>1</v>
      </c>
      <c r="BE276" s="9"/>
      <c r="BF276" s="5" t="str">
        <f t="shared" ref="BF276:BF280" ca="1" si="1861">IF($M276&lt;&gt;4,OFFSET(BF$5,$B276,0),1)</f>
        <v>-</v>
      </c>
      <c r="BG276" s="19" t="str">
        <f t="shared" ref="BG276:BI280" ca="1" si="1862">OFFSET(BG$5,$B276,0)</f>
        <v>-</v>
      </c>
      <c r="BH276" s="19" t="str">
        <f t="shared" ca="1" si="1862"/>
        <v>-</v>
      </c>
      <c r="BI276" s="19" t="str">
        <f t="shared" ca="1" si="1862"/>
        <v>-</v>
      </c>
      <c r="BJ276" s="5" t="str">
        <f t="shared" ref="BJ276:BJ280" ca="1" si="1863">IF($M276&lt;&gt;4,OFFSET(BJ$5,$B276,0),1)</f>
        <v>-</v>
      </c>
      <c r="BK276" s="19" t="str">
        <f t="shared" ref="BK276:BK280" ca="1" si="1864">OFFSET(BK$5,$B276,0)</f>
        <v>-</v>
      </c>
      <c r="BL276" s="5" t="str">
        <f t="shared" ref="BL276:BL280" ca="1" si="1865">IF($M276&lt;&gt;4,OFFSET(BL$5,$B276,0),1)</f>
        <v>-</v>
      </c>
      <c r="BM276" s="19" t="str">
        <f t="shared" ref="BM276:BO280" ca="1" si="1866">OFFSET(BM$5,$B276,0)</f>
        <v>-</v>
      </c>
      <c r="BN276" s="19" t="str">
        <f t="shared" ca="1" si="1866"/>
        <v>-</v>
      </c>
      <c r="BO276" s="19" t="str">
        <f t="shared" ca="1" si="1866"/>
        <v>-</v>
      </c>
      <c r="BP276" s="5" t="str">
        <f t="shared" ref="BP276:BP280" ca="1" si="1867">IF($M276&lt;&gt;4,OFFSET(BP$5,$B276,0),1)</f>
        <v>-</v>
      </c>
      <c r="BQ276" s="9"/>
      <c r="BR276" s="5" t="b">
        <f t="shared" ref="BR276:BR280" si="1868">$J276&lt;0</f>
        <v>0</v>
      </c>
      <c r="BS276" s="5" t="str">
        <f t="shared" ref="BS276:BS280" ca="1" si="1869">IF($J276="",BS$14,ABS($J276))</f>
        <v>-</v>
      </c>
      <c r="BT276" s="5" t="str">
        <f t="shared" ref="BT276:CA280" ca="1" si="1870">IF($J276="",BT$14,ABS($J276)=BT$7)</f>
        <v>-</v>
      </c>
      <c r="BU276" s="5" t="str">
        <f t="shared" ca="1" si="1870"/>
        <v>-</v>
      </c>
      <c r="BV276" s="5" t="str">
        <f t="shared" ca="1" si="1870"/>
        <v>-</v>
      </c>
      <c r="BW276" s="5" t="str">
        <f t="shared" ca="1" si="1870"/>
        <v>-</v>
      </c>
      <c r="BX276" s="5" t="str">
        <f t="shared" ca="1" si="1870"/>
        <v>-</v>
      </c>
      <c r="BY276" s="5" t="str">
        <f t="shared" ca="1" si="1870"/>
        <v>-</v>
      </c>
      <c r="BZ276" s="5" t="str">
        <f t="shared" ca="1" si="1870"/>
        <v>-</v>
      </c>
      <c r="CA276" s="5" t="str">
        <f t="shared" ca="1" si="1870"/>
        <v>-</v>
      </c>
      <c r="CB276" s="9"/>
      <c r="CC276" s="12" t="b">
        <v>1</v>
      </c>
      <c r="CD276" s="12" t="b">
        <v>1</v>
      </c>
      <c r="CE276" s="12" t="b">
        <v>1</v>
      </c>
      <c r="CF276" s="12">
        <f>VALUE($Q276&amp;"1"&amp;"05")</f>
        <v>5105</v>
      </c>
      <c r="CG276" s="144" t="b">
        <f t="shared" ref="CG276" si="1871">NOT(CE276)</f>
        <v>0</v>
      </c>
      <c r="CH276" s="12" t="s">
        <v>34</v>
      </c>
      <c r="CI276" s="19" t="str">
        <f t="shared" ref="CI276:CM280" ca="1" si="1872">OFFSET(CI$5,$B276,0)</f>
        <v>-</v>
      </c>
      <c r="CJ276" s="19" t="str">
        <f t="shared" ca="1" si="1872"/>
        <v>-</v>
      </c>
      <c r="CK276" s="19" t="str">
        <f t="shared" ca="1" si="1872"/>
        <v>-</v>
      </c>
      <c r="CL276" s="19">
        <f t="shared" ca="1" si="1872"/>
        <v>1</v>
      </c>
      <c r="CM276" s="19">
        <f t="shared" ca="1" si="1872"/>
        <v>1</v>
      </c>
      <c r="CN276" s="9"/>
      <c r="CO276" s="444">
        <f t="shared" ref="CO276:CQ280" si="1873">INDEX(i.UserPeriod0,$AI276,CO$7)</f>
        <v>652</v>
      </c>
      <c r="CP276" s="444">
        <f t="shared" si="1873"/>
        <v>686</v>
      </c>
      <c r="CQ276" s="444">
        <f t="shared" si="1873"/>
        <v>721</v>
      </c>
      <c r="CR276" s="152">
        <f t="shared" ref="CR276:CT280" si="1874">7*INDEX(i.end_joining,1,CR$7+($AI276-1)*3)</f>
        <v>378</v>
      </c>
      <c r="CS276" s="152">
        <f t="shared" si="1874"/>
        <v>413</v>
      </c>
      <c r="CT276" s="152">
        <f t="shared" si="1874"/>
        <v>448</v>
      </c>
      <c r="CU276" s="19" t="str">
        <f t="shared" ref="CU276:DJ277" ca="1" si="1875">OFFSET(CU$5,$B276,0)</f>
        <v>-</v>
      </c>
      <c r="CV276" s="19" t="str">
        <f t="shared" ca="1" si="1875"/>
        <v>-</v>
      </c>
      <c r="CW276" s="19" t="str">
        <f t="shared" ca="1" si="1875"/>
        <v>-</v>
      </c>
      <c r="CX276" s="19" t="str">
        <f t="shared" ca="1" si="1875"/>
        <v>-</v>
      </c>
      <c r="CY276" s="19" t="str">
        <f t="shared" ca="1" si="1875"/>
        <v>-</v>
      </c>
      <c r="CZ276" s="19" t="b">
        <f t="shared" ca="1" si="1875"/>
        <v>1</v>
      </c>
      <c r="DA276" s="19">
        <f t="shared" ca="1" si="1875"/>
        <v>0</v>
      </c>
      <c r="DB276" s="19">
        <f t="shared" ca="1" si="1875"/>
        <v>0</v>
      </c>
      <c r="DC276" s="19">
        <f t="shared" ca="1" si="1875"/>
        <v>0</v>
      </c>
      <c r="DD276" s="19">
        <f t="shared" ca="1" si="1875"/>
        <v>0</v>
      </c>
      <c r="DE276" s="19">
        <f t="shared" ca="1" si="1875"/>
        <v>0</v>
      </c>
      <c r="DF276" s="19">
        <f t="shared" ca="1" si="1875"/>
        <v>0</v>
      </c>
      <c r="DG276" s="19">
        <f t="shared" ca="1" si="1875"/>
        <v>0</v>
      </c>
      <c r="DH276" s="19">
        <f t="shared" ca="1" si="1875"/>
        <v>0</v>
      </c>
      <c r="DI276" s="19">
        <f t="shared" ca="1" si="1875"/>
        <v>0</v>
      </c>
      <c r="DJ276" s="19">
        <f t="shared" ca="1" si="1875"/>
        <v>0</v>
      </c>
      <c r="DK276" s="19">
        <f t="shared" ref="DK276:ED276" ca="1" si="1876">OFFSET(DK$5,$B276,0)</f>
        <v>0</v>
      </c>
      <c r="DL276" s="19">
        <f t="shared" ca="1" si="1876"/>
        <v>0</v>
      </c>
      <c r="DM276" s="19">
        <f t="shared" ref="DK276:ED280" ca="1" si="1877">OFFSET(DM$5,$B276,0)</f>
        <v>1</v>
      </c>
      <c r="DN276" s="477">
        <v>1</v>
      </c>
      <c r="DO276" s="19">
        <f t="shared" ca="1" si="1876"/>
        <v>0</v>
      </c>
      <c r="DP276" s="19" t="str">
        <f t="shared" ca="1" si="1876"/>
        <v>-</v>
      </c>
      <c r="DQ276" s="19" t="str">
        <f t="shared" ca="1" si="1876"/>
        <v>-</v>
      </c>
      <c r="DR276" s="19" t="str">
        <f t="shared" ca="1" si="1876"/>
        <v>-</v>
      </c>
      <c r="DS276" s="19" t="str">
        <f t="shared" ca="1" si="1876"/>
        <v>-</v>
      </c>
      <c r="DT276" s="19" t="str">
        <f t="shared" ca="1" si="1876"/>
        <v>-</v>
      </c>
      <c r="DU276" s="19">
        <f t="shared" ca="1" si="1876"/>
        <v>0</v>
      </c>
      <c r="DV276" s="477">
        <v>1</v>
      </c>
      <c r="DW276" s="477">
        <v>1</v>
      </c>
      <c r="DX276" s="19" t="str">
        <f t="shared" ca="1" si="1876"/>
        <v>-</v>
      </c>
      <c r="DY276" s="19" t="str">
        <f t="shared" ca="1" si="1876"/>
        <v>-</v>
      </c>
      <c r="DZ276" s="19" t="str">
        <f t="shared" ca="1" si="1876"/>
        <v>-</v>
      </c>
      <c r="EA276" s="19" t="str">
        <f t="shared" ca="1" si="1876"/>
        <v>-</v>
      </c>
      <c r="EB276" s="19" t="str">
        <f t="shared" ca="1" si="1876"/>
        <v>-</v>
      </c>
      <c r="EC276" s="19" t="str">
        <f t="shared" ca="1" si="1876"/>
        <v>-</v>
      </c>
      <c r="ED276" s="19">
        <f t="shared" ca="1" si="1876"/>
        <v>0</v>
      </c>
      <c r="EE276" s="444">
        <f t="shared" ref="EE276:EF280" si="1878">IF(AND($N276=EE$11,$Y276&lt;&gt;0,$AI276=EE$12),INDEX(i.LTWFeedLevels,$Y276,MOD(EE$7-1,7)+1),0)</f>
        <v>0</v>
      </c>
      <c r="EF276" s="444">
        <f t="shared" si="1878"/>
        <v>0</v>
      </c>
      <c r="EG276" s="124">
        <f t="shared" ref="EG276:EV277" si="1879">IF(AND($K276=EG$9,$N276=EG$11,$AB276=EG$8,$AI276=EG$12,$Y276&lt;&gt;0),INDEX(i.FS_Strategy,$Y276,$AB276),0)</f>
        <v>0</v>
      </c>
      <c r="EH276" s="124">
        <f t="shared" si="1879"/>
        <v>0</v>
      </c>
      <c r="EI276" s="124">
        <f t="shared" si="1879"/>
        <v>0</v>
      </c>
      <c r="EJ276" s="124">
        <f t="shared" si="1879"/>
        <v>0</v>
      </c>
      <c r="EK276" s="124">
        <f t="shared" si="1879"/>
        <v>0</v>
      </c>
      <c r="EL276" s="124">
        <f t="shared" si="1879"/>
        <v>0</v>
      </c>
      <c r="EM276" s="124">
        <f t="shared" si="1879"/>
        <v>0</v>
      </c>
      <c r="EN276" s="124">
        <f t="shared" si="1879"/>
        <v>0</v>
      </c>
      <c r="EO276" s="124">
        <f t="shared" si="1879"/>
        <v>0</v>
      </c>
      <c r="EP276" s="124">
        <f t="shared" si="1879"/>
        <v>0</v>
      </c>
      <c r="EQ276" s="124">
        <f t="shared" si="1879"/>
        <v>0</v>
      </c>
      <c r="ER276" s="124">
        <f t="shared" si="1879"/>
        <v>0</v>
      </c>
      <c r="ES276" s="124">
        <f t="shared" si="1879"/>
        <v>0</v>
      </c>
      <c r="ET276" s="124">
        <f t="shared" si="1879"/>
        <v>0</v>
      </c>
      <c r="EU276" s="124">
        <f t="shared" si="1879"/>
        <v>0</v>
      </c>
      <c r="EV276" s="124">
        <f t="shared" si="1879"/>
        <v>0</v>
      </c>
      <c r="EW276" s="124">
        <f t="shared" ref="EW276:EX280" si="1880">IF(AND($K276=EW$9,$N276=EW$11,$AB276=EW$8,$AI276=EW$12,$Y276&lt;&gt;0),INDEX(i.FS_Strategy,$Y276,$AB276),0)</f>
        <v>0</v>
      </c>
      <c r="EX276" s="124">
        <f t="shared" si="1880"/>
        <v>0</v>
      </c>
      <c r="EY276" s="554">
        <f t="shared" ref="EY276:FN277" si="1881">IF(AND($K276=EY$9,$N276=EY$11,$AB276=EY$8,$AI276=EY$12,$Z276&lt;&gt;0),INDEX(i.FS_Strategy,$Z276,$AB276),0)</f>
        <v>0</v>
      </c>
      <c r="EZ276" s="554">
        <f t="shared" si="1881"/>
        <v>0</v>
      </c>
      <c r="FA276" s="554">
        <f t="shared" si="1881"/>
        <v>0</v>
      </c>
      <c r="FB276" s="125">
        <f t="shared" si="1881"/>
        <v>0</v>
      </c>
      <c r="FC276" s="125">
        <f t="shared" si="1881"/>
        <v>0</v>
      </c>
      <c r="FD276" s="125">
        <f t="shared" si="1881"/>
        <v>0</v>
      </c>
      <c r="FE276" s="125">
        <f t="shared" si="1881"/>
        <v>0</v>
      </c>
      <c r="FF276" s="125">
        <f t="shared" si="1881"/>
        <v>0</v>
      </c>
      <c r="FG276" s="125">
        <f t="shared" si="1881"/>
        <v>0</v>
      </c>
      <c r="FH276" s="125">
        <f t="shared" si="1881"/>
        <v>0</v>
      </c>
      <c r="FI276" s="125">
        <f t="shared" si="1881"/>
        <v>0</v>
      </c>
      <c r="FJ276" s="125">
        <f t="shared" si="1881"/>
        <v>0</v>
      </c>
      <c r="FK276" s="125">
        <f t="shared" si="1881"/>
        <v>0</v>
      </c>
      <c r="FL276" s="125">
        <f t="shared" si="1881"/>
        <v>0</v>
      </c>
      <c r="FM276" s="125">
        <f t="shared" si="1881"/>
        <v>0</v>
      </c>
      <c r="FN276" s="125">
        <f t="shared" si="1881"/>
        <v>0</v>
      </c>
      <c r="FO276" s="124">
        <f t="shared" ref="FO276:GD277" si="1882">IF(AND($K276=FO$9,$N276=FO$11,$AB276=FO$8,$AI276=FO$12),INDEX(i.FS_Strategy,$AC276+1,$AB276),0)</f>
        <v>0</v>
      </c>
      <c r="FP276" s="124">
        <f t="shared" si="1882"/>
        <v>0</v>
      </c>
      <c r="FQ276" s="124">
        <f t="shared" si="1882"/>
        <v>0</v>
      </c>
      <c r="FR276" s="124">
        <f t="shared" si="1882"/>
        <v>0</v>
      </c>
      <c r="FS276" s="124">
        <f t="shared" si="1882"/>
        <v>0</v>
      </c>
      <c r="FT276" s="124">
        <f t="shared" si="1882"/>
        <v>0</v>
      </c>
      <c r="FU276" s="124">
        <f t="shared" si="1882"/>
        <v>0</v>
      </c>
      <c r="FV276" s="124">
        <f t="shared" si="1882"/>
        <v>0</v>
      </c>
      <c r="FW276" s="124">
        <f t="shared" si="1882"/>
        <v>0</v>
      </c>
      <c r="FX276" s="124">
        <f t="shared" si="1882"/>
        <v>0</v>
      </c>
      <c r="FY276" s="124">
        <f t="shared" si="1882"/>
        <v>0</v>
      </c>
      <c r="FZ276" s="124">
        <f t="shared" si="1882"/>
        <v>0</v>
      </c>
      <c r="GA276" s="124">
        <f t="shared" si="1882"/>
        <v>0</v>
      </c>
      <c r="GB276" s="124">
        <f t="shared" si="1882"/>
        <v>0</v>
      </c>
      <c r="GC276" s="124">
        <f t="shared" si="1882"/>
        <v>0</v>
      </c>
      <c r="GD276" s="124">
        <f t="shared" si="1882"/>
        <v>0</v>
      </c>
      <c r="GE276" s="124">
        <f t="shared" ref="GE276:GF280" si="1883">IF(AND($K276=GE$9,$N276=GE$11,$AB276=GE$8,$AI276=GE$12),INDEX(i.FS_Strategy,$AC276+1,$AB276),0)</f>
        <v>0</v>
      </c>
      <c r="GF276" s="124">
        <f t="shared" si="1883"/>
        <v>0</v>
      </c>
      <c r="GG276" s="554">
        <f t="shared" ref="GG276:GI280" si="1884">IF(AND($K276=GG$9,$N276=GG$11,$AB276=GG$8),INDEX(i.FS_Strategy,$AD276+1,$AB276),0)</f>
        <v>0</v>
      </c>
      <c r="GH276" s="554">
        <f t="shared" si="1884"/>
        <v>0</v>
      </c>
      <c r="GI276" s="554">
        <f t="shared" si="1884"/>
        <v>0</v>
      </c>
      <c r="GJ276" s="125">
        <f t="shared" ref="GJ276:GV277" si="1885">IF(AND($K276=GJ$9,$N276=GJ$11,$AB276=GJ$8),INDEX(i.FS_Strategy,$AE276+1,$AB276),0)</f>
        <v>0</v>
      </c>
      <c r="GK276" s="125">
        <f t="shared" si="1885"/>
        <v>0</v>
      </c>
      <c r="GL276" s="125">
        <f t="shared" si="1885"/>
        <v>0</v>
      </c>
      <c r="GM276" s="125">
        <f t="shared" si="1885"/>
        <v>0</v>
      </c>
      <c r="GN276" s="125">
        <f t="shared" si="1885"/>
        <v>0</v>
      </c>
      <c r="GO276" s="125">
        <f t="shared" si="1885"/>
        <v>0</v>
      </c>
      <c r="GP276" s="125">
        <f t="shared" si="1885"/>
        <v>0</v>
      </c>
      <c r="GQ276" s="125">
        <f t="shared" si="1885"/>
        <v>0</v>
      </c>
      <c r="GR276" s="125">
        <f t="shared" si="1885"/>
        <v>0</v>
      </c>
      <c r="GS276" s="125">
        <f t="shared" si="1885"/>
        <v>0</v>
      </c>
      <c r="GT276" s="125">
        <f t="shared" si="1885"/>
        <v>0</v>
      </c>
      <c r="GU276" s="125">
        <f t="shared" si="1885"/>
        <v>0</v>
      </c>
      <c r="GV276" s="125">
        <f t="shared" si="1885"/>
        <v>0</v>
      </c>
      <c r="GW276" s="124">
        <f t="shared" ref="GW276:HL277" si="1886">IF(AND($K276=GW$9,$N276=GW$11,$AB276=GW$8,$AI276=GW$12),INDEX(i.FS_Strategy,$AC276+1,$AB276),0)</f>
        <v>0</v>
      </c>
      <c r="GX276" s="124">
        <f t="shared" si="1886"/>
        <v>0</v>
      </c>
      <c r="GY276" s="124">
        <f t="shared" si="1886"/>
        <v>0</v>
      </c>
      <c r="GZ276" s="124">
        <f t="shared" si="1886"/>
        <v>0</v>
      </c>
      <c r="HA276" s="124">
        <f t="shared" si="1886"/>
        <v>0</v>
      </c>
      <c r="HB276" s="124">
        <f t="shared" si="1886"/>
        <v>0</v>
      </c>
      <c r="HC276" s="124">
        <f t="shared" si="1886"/>
        <v>0</v>
      </c>
      <c r="HD276" s="124">
        <f t="shared" si="1886"/>
        <v>0</v>
      </c>
      <c r="HE276" s="124">
        <f t="shared" si="1886"/>
        <v>0</v>
      </c>
      <c r="HF276" s="124">
        <f t="shared" si="1886"/>
        <v>0</v>
      </c>
      <c r="HG276" s="124">
        <f t="shared" si="1886"/>
        <v>0</v>
      </c>
      <c r="HH276" s="124">
        <f t="shared" si="1886"/>
        <v>0</v>
      </c>
      <c r="HI276" s="124">
        <f t="shared" si="1886"/>
        <v>0</v>
      </c>
      <c r="HJ276" s="124">
        <f t="shared" si="1886"/>
        <v>0</v>
      </c>
      <c r="HK276" s="124">
        <f t="shared" si="1886"/>
        <v>0</v>
      </c>
      <c r="HL276" s="124">
        <f t="shared" si="1886"/>
        <v>0</v>
      </c>
      <c r="HM276" s="124">
        <f t="shared" ref="HM276:HN280" si="1887">IF(AND($K276=HM$9,$N276=HM$11,$AB276=HM$8,$AI276=HM$12),INDEX(i.FS_Strategy,$AC276+1,$AB276),0)</f>
        <v>0</v>
      </c>
      <c r="HN276" s="124">
        <f t="shared" si="1887"/>
        <v>0</v>
      </c>
      <c r="HO276" s="554">
        <f t="shared" ref="HO276:HQ280" si="1888">IF(AND($K276=HO$9,$N276=HO$11,$AB276=HO$8),INDEX(i.FS_Strategy,$AD276+1,$AB276),0)</f>
        <v>0</v>
      </c>
      <c r="HP276" s="554">
        <f t="shared" si="1888"/>
        <v>0</v>
      </c>
      <c r="HQ276" s="554">
        <f t="shared" si="1888"/>
        <v>0</v>
      </c>
      <c r="HR276" s="125">
        <f t="shared" ref="HR276:ID277" si="1889">IF(AND($K276=HR$9,$N276=HR$11,$AB276=HR$8),INDEX(i.FS_Strategy,$AE276+1,$AB276),0)</f>
        <v>0</v>
      </c>
      <c r="HS276" s="125">
        <f t="shared" si="1889"/>
        <v>0</v>
      </c>
      <c r="HT276" s="125">
        <f t="shared" si="1889"/>
        <v>0</v>
      </c>
      <c r="HU276" s="125">
        <f t="shared" si="1889"/>
        <v>0</v>
      </c>
      <c r="HV276" s="125">
        <f t="shared" si="1889"/>
        <v>0</v>
      </c>
      <c r="HW276" s="125">
        <f t="shared" si="1889"/>
        <v>0</v>
      </c>
      <c r="HX276" s="125">
        <f t="shared" si="1889"/>
        <v>0</v>
      </c>
      <c r="HY276" s="125">
        <f t="shared" si="1889"/>
        <v>0</v>
      </c>
      <c r="HZ276" s="125">
        <f t="shared" si="1889"/>
        <v>0</v>
      </c>
      <c r="IA276" s="125">
        <f t="shared" si="1889"/>
        <v>0</v>
      </c>
      <c r="IB276" s="125">
        <f t="shared" si="1889"/>
        <v>0</v>
      </c>
      <c r="IC276" s="125">
        <f t="shared" si="1889"/>
        <v>0</v>
      </c>
      <c r="ID276" s="125">
        <f t="shared" si="1889"/>
        <v>0</v>
      </c>
      <c r="IE276" s="5">
        <f t="shared" ref="IE276:IE280" si="1890">INDEX(i.TOL,$N276,IE$7)</f>
        <v>67</v>
      </c>
      <c r="IF276" s="9"/>
      <c r="IG276" s="5">
        <f t="shared" ref="IG276:IJ280" si="1891">INDEX(i.FlkStrctr,$M276,IG$7)</f>
        <v>1</v>
      </c>
      <c r="IH276" s="5" t="b">
        <f t="shared" si="1891"/>
        <v>0</v>
      </c>
      <c r="II276" s="19">
        <f t="shared" ref="II276:II280" ca="1" si="1892">OFFSET(II$5,$B276,0)</f>
        <v>0</v>
      </c>
      <c r="IJ276" s="5">
        <f t="shared" si="1891"/>
        <v>55</v>
      </c>
      <c r="IK276" s="5" cm="1">
        <f t="array" ref="IK276">INDEX(i.pi_yatf,$X276+1,IK$7)</f>
        <v>1</v>
      </c>
      <c r="IL276" s="19">
        <f t="shared" ref="IL276:JI276" ca="1" si="1893">OFFSET(IL$5,$B276,0)</f>
        <v>0</v>
      </c>
      <c r="IM276" s="19">
        <f t="shared" ca="1" si="1893"/>
        <v>0</v>
      </c>
      <c r="IN276" s="19">
        <f t="shared" ca="1" si="1893"/>
        <v>0</v>
      </c>
      <c r="IO276" s="19">
        <f t="shared" ca="1" si="1893"/>
        <v>0</v>
      </c>
      <c r="IP276" s="19">
        <f t="shared" ca="1" si="1893"/>
        <v>0</v>
      </c>
      <c r="IQ276" s="19">
        <f t="shared" ca="1" si="1893"/>
        <v>0</v>
      </c>
      <c r="IR276" s="19">
        <f t="shared" ca="1" si="1893"/>
        <v>0</v>
      </c>
      <c r="IS276" s="19">
        <f t="shared" ca="1" si="1893"/>
        <v>0</v>
      </c>
      <c r="IT276" s="19">
        <f t="shared" ca="1" si="1893"/>
        <v>0</v>
      </c>
      <c r="IU276" s="19">
        <f t="shared" ca="1" si="1893"/>
        <v>0</v>
      </c>
      <c r="IV276" s="19">
        <f t="shared" ca="1" si="1893"/>
        <v>0</v>
      </c>
      <c r="IW276" s="19">
        <f t="shared" ca="1" si="1893"/>
        <v>0</v>
      </c>
      <c r="IX276" s="19">
        <f t="shared" ca="1" si="1893"/>
        <v>0</v>
      </c>
      <c r="IY276" s="19">
        <f t="shared" ca="1" si="1893"/>
        <v>0</v>
      </c>
      <c r="IZ276" s="19">
        <f t="shared" ca="1" si="1893"/>
        <v>0</v>
      </c>
      <c r="JA276" s="19">
        <f t="shared" ca="1" si="1893"/>
        <v>0</v>
      </c>
      <c r="JB276" s="19">
        <f t="shared" ca="1" si="1893"/>
        <v>0</v>
      </c>
      <c r="JC276" s="19">
        <f t="shared" ca="1" si="1893"/>
        <v>0</v>
      </c>
      <c r="JD276" s="19">
        <f t="shared" ca="1" si="1893"/>
        <v>0</v>
      </c>
      <c r="JE276" s="19">
        <f t="shared" ca="1" si="1893"/>
        <v>0</v>
      </c>
      <c r="JF276" s="19">
        <f t="shared" ca="1" si="1893"/>
        <v>0</v>
      </c>
      <c r="JG276" s="19">
        <f t="shared" ca="1" si="1893"/>
        <v>1</v>
      </c>
      <c r="JH276" s="19">
        <f t="shared" ca="1" si="1893"/>
        <v>0</v>
      </c>
      <c r="JI276" s="19">
        <f t="shared" ca="1" si="1893"/>
        <v>1</v>
      </c>
      <c r="JJ276" s="9"/>
      <c r="JK276" s="5" t="b">
        <f t="shared" ref="JK276:JK280" ca="1" si="1894">IF($L276&lt;&gt;0,INDEX(i.cropgraze_inc,$L276,JK$7),OFFSET(JK$5,$B276,0))</f>
        <v>0</v>
      </c>
      <c r="JL276" s="477" t="b">
        <v>1</v>
      </c>
      <c r="JM276" s="477">
        <v>9.8000000000000007</v>
      </c>
      <c r="JN276" s="5" t="b">
        <f t="shared" ref="JN276:JP280" si="1895">($N276=JN$11)</f>
        <v>0</v>
      </c>
      <c r="JO276" s="5" t="b">
        <f t="shared" si="1895"/>
        <v>0</v>
      </c>
      <c r="JP276" s="5" t="b">
        <f t="shared" si="1895"/>
        <v>1</v>
      </c>
      <c r="JQ276" s="144">
        <f t="shared" ref="JQ276:JR280" si="1896">$O276</f>
        <v>1</v>
      </c>
      <c r="JR276" s="144">
        <f t="shared" si="1896"/>
        <v>1</v>
      </c>
      <c r="JS276" s="5" t="b">
        <f t="shared" ref="JS276:JV280" si="1897">INDEX(i_dryman,($AF276-1)*4+INDEX(i.StdELMan,($K276-1)*12+($M276-1)*3+$N276,JS$8),JS$7)</f>
        <v>0</v>
      </c>
      <c r="JT276" s="5" t="b">
        <f t="shared" si="1897"/>
        <v>1</v>
      </c>
      <c r="JU276" s="5" t="b">
        <f t="shared" si="1897"/>
        <v>1</v>
      </c>
      <c r="JV276" s="5" t="b">
        <f t="shared" si="1897"/>
        <v>0</v>
      </c>
      <c r="JW276" s="5">
        <f t="shared" ref="JW276:JX280" si="1898">INDEX(i_dryman,($AF276-1)*4+INDEX(i.StdELMan,($K276-1)*12+($M276-1)*3+$N276,JW$8),JW$7+$M276-1)</f>
        <v>1</v>
      </c>
      <c r="JX276" s="5">
        <f t="shared" si="1898"/>
        <v>0</v>
      </c>
      <c r="JY276" s="5" t="b">
        <f t="shared" ref="JY276:JY280" si="1899">AND(INDEX(i_dryman,($AF276-1)*4+INDEX(i.StdELMan,($K276-1)*12+($M276-1)*3+$N276,JY$8),JY$7),($JR276&gt;0))</f>
        <v>0</v>
      </c>
      <c r="JZ276" s="5" t="str" cm="1">
        <f t="array" aca="1" ref="JZ276" ca="1">IF(OR(KA276:KH276&lt;&gt;"-"),TRUE,"-")</f>
        <v>-</v>
      </c>
      <c r="KA276" s="19" t="str">
        <f t="shared" ref="KA276:KH280" ca="1" si="1900">OFFSET(KA$5,$B276,0)</f>
        <v>-</v>
      </c>
      <c r="KB276" s="19" t="str">
        <f t="shared" ca="1" si="1900"/>
        <v>-</v>
      </c>
      <c r="KC276" s="19" t="str">
        <f t="shared" ca="1" si="1900"/>
        <v>-</v>
      </c>
      <c r="KD276" s="19" t="str">
        <f t="shared" ca="1" si="1900"/>
        <v>-</v>
      </c>
      <c r="KE276" s="19" t="str">
        <f t="shared" ca="1" si="1900"/>
        <v>-</v>
      </c>
      <c r="KF276" s="19" t="str">
        <f t="shared" ca="1" si="1900"/>
        <v>-</v>
      </c>
      <c r="KG276" s="19" t="str">
        <f t="shared" ca="1" si="1900"/>
        <v>-</v>
      </c>
      <c r="KH276" s="19" t="str">
        <f t="shared" ca="1" si="1900"/>
        <v>-</v>
      </c>
      <c r="KI276" s="5" t="b">
        <f t="array" aca="1" ref="KI276" ca="1">IF(OR(KJ276:KP276&lt;&gt;"-"),TRUE,"-")</f>
        <v>1</v>
      </c>
      <c r="KJ276" s="19">
        <f t="shared" ref="KJ276:KS278" ca="1" si="1901">OFFSET(KJ$5,$B276,0)</f>
        <v>0</v>
      </c>
      <c r="KK276" s="19" t="str">
        <f t="shared" ca="1" si="1901"/>
        <v>-</v>
      </c>
      <c r="KL276" s="19">
        <f t="shared" ca="1" si="1901"/>
        <v>999999</v>
      </c>
      <c r="KM276" s="19">
        <f t="shared" ca="1" si="1901"/>
        <v>999999</v>
      </c>
      <c r="KN276" s="19">
        <f t="shared" ca="1" si="1901"/>
        <v>999999</v>
      </c>
      <c r="KO276" s="19">
        <f t="shared" ca="1" si="1901"/>
        <v>999999</v>
      </c>
      <c r="KP276" s="19">
        <f t="shared" ca="1" si="1901"/>
        <v>999999</v>
      </c>
      <c r="KQ276" s="19" t="str">
        <f t="shared" ca="1" si="1901"/>
        <v>-</v>
      </c>
      <c r="KR276" s="19" t="str">
        <f t="shared" ca="1" si="1901"/>
        <v>-</v>
      </c>
      <c r="KS276" s="19" t="str">
        <f t="shared" ca="1" si="1901"/>
        <v>-</v>
      </c>
      <c r="KT276" s="19" t="b">
        <f t="shared" ref="KT276:KU280" ca="1" si="1902">OFFSET(KT$5,$B276,0)</f>
        <v>1</v>
      </c>
      <c r="KU276" s="19">
        <f t="shared" ca="1" si="1902"/>
        <v>0</v>
      </c>
      <c r="KV276" s="5" t="str">
        <f t="shared" ref="KV276:KY280" si="1903">INDEX(i.FlkStrctr,$M276,KV$7)</f>
        <v>-</v>
      </c>
      <c r="KW276" s="5" t="str">
        <f t="shared" si="1903"/>
        <v>-</v>
      </c>
      <c r="KX276" s="5" t="str">
        <f t="shared" si="1903"/>
        <v>-</v>
      </c>
      <c r="KY276" s="5" t="str">
        <f t="shared" si="1903"/>
        <v>-</v>
      </c>
      <c r="KZ276" s="19" t="str">
        <f t="shared" ref="KZ276:LO280" ca="1" si="1904">OFFSET(KZ$5,$B276,0)</f>
        <v>-</v>
      </c>
      <c r="LA276" s="19" t="str">
        <f t="shared" ca="1" si="1904"/>
        <v>-</v>
      </c>
      <c r="LB276" s="19" t="str">
        <f t="shared" ca="1" si="1904"/>
        <v>-</v>
      </c>
      <c r="LC276" s="19" t="str">
        <f t="shared" ca="1" si="1904"/>
        <v>-</v>
      </c>
      <c r="LD276" s="19" t="str">
        <f t="shared" ca="1" si="1904"/>
        <v>-</v>
      </c>
      <c r="LE276" s="19" t="str">
        <f t="shared" ca="1" si="1904"/>
        <v>-</v>
      </c>
      <c r="LF276" s="19" t="str">
        <f t="shared" ca="1" si="1904"/>
        <v>-</v>
      </c>
      <c r="LG276" s="5" t="str">
        <f t="shared" ref="LG276:LL280" si="1905">INDEX(i.FlkStrctr,$M276,LG$7)</f>
        <v>-</v>
      </c>
      <c r="LH276" s="5">
        <f t="shared" si="1905"/>
        <v>500</v>
      </c>
      <c r="LI276" s="5">
        <f t="shared" si="1905"/>
        <v>500</v>
      </c>
      <c r="LJ276" s="5" t="str">
        <f t="shared" si="1905"/>
        <v>-</v>
      </c>
      <c r="LK276" s="5" t="str" cm="1">
        <f t="array" ref="LK276">INDEX(i.meatgrid,$Q276,LK$7)</f>
        <v>-</v>
      </c>
      <c r="LL276" s="5" t="str">
        <f t="shared" si="1905"/>
        <v>-</v>
      </c>
      <c r="LM276" s="5">
        <f t="shared" ref="LM276:LM280" si="1906">INDEX(i.conservation,$W276+1,$N276)</f>
        <v>1</v>
      </c>
      <c r="LN276" s="9"/>
      <c r="LO276" s="19">
        <f t="shared" ca="1" si="1904"/>
        <v>70</v>
      </c>
      <c r="LP276" s="19">
        <f t="shared" ref="LP276:LR280" ca="1" si="1907">OFFSET(LP$5,$B276,0)</f>
        <v>50</v>
      </c>
      <c r="LQ276" s="19">
        <f t="shared" ca="1" si="1907"/>
        <v>80</v>
      </c>
      <c r="LR276" s="19">
        <f t="shared" ca="1" si="1907"/>
        <v>50</v>
      </c>
      <c r="LS276" s="5" t="b" cm="1">
        <f t="array" ref="LS276">INDEX(i.meatgrid,$Q276,LS$7)</f>
        <v>0</v>
      </c>
      <c r="LT276" s="5" t="b" cm="1">
        <f t="array" ref="LT276">INDEX(i.meatgrid,$Q276,LT$7)</f>
        <v>0</v>
      </c>
      <c r="LU276" s="5" t="str" cm="1">
        <f t="array" ref="LU276">INDEX(i.meatgrid,$Q276,LU$7)</f>
        <v>-</v>
      </c>
      <c r="LV276" s="5" cm="1">
        <f t="array" ref="LV276">INDEX(i.meatgrid,$Q276,LV$7)</f>
        <v>40</v>
      </c>
      <c r="LW276" s="5">
        <f t="shared" ref="LW276:LW280" si="1908">INDEX(i.WoolPrices,$R276,LW$7)</f>
        <v>1</v>
      </c>
      <c r="LX276" s="5">
        <f t="shared" ref="LX276:LX280" si="1909">INDEX(i.MeatPrices,$S276,LX$7)</f>
        <v>1</v>
      </c>
      <c r="LY276" s="5" cm="1">
        <f t="array" ref="LY276">INDEX(i.meatgrid,$Q276,LY$7)</f>
        <v>1</v>
      </c>
      <c r="LZ276" s="5" cm="1">
        <f t="array" ref="LZ276">INDEX(i.meatgrid,$Q276,LZ$7)</f>
        <v>0</v>
      </c>
      <c r="MA276" s="5" cm="1">
        <f t="array" ref="MA276">INDEX(i.meatgrid,$Q276,MA$7)</f>
        <v>0</v>
      </c>
      <c r="MB276" s="5" cm="1">
        <f t="array" ref="MB276">INDEX(i.meatgrid,$Q276,MB$7)</f>
        <v>0</v>
      </c>
      <c r="MC276" s="5" cm="1">
        <f t="array" ref="MC276">INDEX(i.meatgrid,$Q276,MC$7)</f>
        <v>0</v>
      </c>
      <c r="MD276" s="5" cm="1">
        <f t="array" ref="MD276">INDEX(i.meatgrid,$Q276,MD$7)</f>
        <v>1</v>
      </c>
      <c r="ME276" s="5" cm="1">
        <f t="array" ref="ME276">INDEX(i.meatgrid,$Q276,ME$7)</f>
        <v>1</v>
      </c>
      <c r="MF276" s="5" cm="1">
        <f t="array" ref="MF276">INDEX(i.meatgrid,$Q276,MF$7)</f>
        <v>1</v>
      </c>
      <c r="MG276" s="5">
        <f t="shared" ref="MG276:MG280" si="1910">INDEX(i.GrainPrices,$T276,MG$7)</f>
        <v>1</v>
      </c>
      <c r="MH276" s="9"/>
      <c r="MI276" s="19" t="b">
        <f t="shared" ref="MI276:MX277" ca="1" si="1911">OFFSET(MI$5,$B276,0)</f>
        <v>0</v>
      </c>
      <c r="MJ276" s="19" t="b">
        <f t="shared" ca="1" si="1911"/>
        <v>0</v>
      </c>
      <c r="MK276" s="19">
        <f t="shared" ca="1" si="1911"/>
        <v>1</v>
      </c>
      <c r="ML276" s="19">
        <f t="shared" ca="1" si="1911"/>
        <v>0.75</v>
      </c>
      <c r="MM276" s="19">
        <f t="shared" ca="1" si="1911"/>
        <v>0.75</v>
      </c>
      <c r="MN276" s="19">
        <f t="shared" ca="1" si="1911"/>
        <v>0.8</v>
      </c>
      <c r="MO276" s="19">
        <f t="shared" ca="1" si="1911"/>
        <v>0.82499999999999996</v>
      </c>
      <c r="MP276" s="19">
        <f t="shared" ca="1" si="1911"/>
        <v>0.875</v>
      </c>
      <c r="MQ276" s="19">
        <f t="shared" ca="1" si="1911"/>
        <v>0.9</v>
      </c>
      <c r="MR276" s="19">
        <f t="shared" ca="1" si="1911"/>
        <v>1</v>
      </c>
      <c r="MS276" s="19">
        <f t="shared" ca="1" si="1911"/>
        <v>0.875</v>
      </c>
      <c r="MT276" s="19" t="b">
        <f t="shared" ca="1" si="1911"/>
        <v>1</v>
      </c>
      <c r="MU276" s="19">
        <f t="shared" ca="1" si="1911"/>
        <v>74.989999999999995</v>
      </c>
      <c r="MV276" s="19" t="str">
        <f t="shared" ca="1" si="1911"/>
        <v>-</v>
      </c>
      <c r="MW276" s="19" t="str">
        <f t="shared" ca="1" si="1911"/>
        <v>-</v>
      </c>
      <c r="MX276" s="19" t="str">
        <f t="shared" ca="1" si="1911"/>
        <v>-</v>
      </c>
      <c r="MY276" s="19" t="str">
        <f t="shared" ref="MY276:NN280" ca="1" si="1912">OFFSET(MY$5,$B276,0)</f>
        <v>-</v>
      </c>
      <c r="MZ276" s="19" t="str">
        <f t="shared" ca="1" si="1912"/>
        <v>-</v>
      </c>
      <c r="NA276" s="19" t="str">
        <f t="shared" ca="1" si="1912"/>
        <v>-</v>
      </c>
      <c r="NB276" s="19" t="str">
        <f t="shared" ca="1" si="1912"/>
        <v>-</v>
      </c>
      <c r="NC276" s="19">
        <f t="shared" ca="1" si="1912"/>
        <v>36.99</v>
      </c>
      <c r="ND276" s="19">
        <f t="shared" ca="1" si="1912"/>
        <v>36.99</v>
      </c>
      <c r="NE276" s="19" t="str">
        <f t="shared" ca="1" si="1912"/>
        <v>-</v>
      </c>
      <c r="NF276" s="19" t="str">
        <f t="shared" ca="1" si="1912"/>
        <v>-</v>
      </c>
      <c r="NG276" s="19" t="str">
        <f t="shared" ca="1" si="1912"/>
        <v>-</v>
      </c>
      <c r="NH276" s="19" t="str">
        <f t="shared" ca="1" si="1912"/>
        <v>-</v>
      </c>
      <c r="NI276" s="19" t="str">
        <f t="shared" ca="1" si="1912"/>
        <v>-</v>
      </c>
      <c r="NJ276" s="19">
        <f t="shared" ca="1" si="1912"/>
        <v>49.99</v>
      </c>
      <c r="NK276" s="19">
        <f t="shared" ca="1" si="1912"/>
        <v>49.99</v>
      </c>
      <c r="NL276" s="19">
        <f t="shared" ca="1" si="1912"/>
        <v>49.99</v>
      </c>
      <c r="NM276" s="19">
        <f t="shared" ca="1" si="1912"/>
        <v>49.99</v>
      </c>
      <c r="NN276" s="19">
        <f t="shared" ca="1" si="1912"/>
        <v>49.99</v>
      </c>
      <c r="NO276" s="19">
        <f t="shared" ref="NO276:NQ280" ca="1" si="1913">OFFSET(NO$5,$B276,0)</f>
        <v>49.99</v>
      </c>
      <c r="NP276" s="19">
        <f t="shared" ca="1" si="1913"/>
        <v>49.99</v>
      </c>
      <c r="NQ276" s="19">
        <f t="shared" ca="1" si="1913"/>
        <v>49.99</v>
      </c>
      <c r="NR276" s="19">
        <f t="shared" ref="NR276:OG280" ca="1" si="1914">OFFSET(NR$5,$B276,0)</f>
        <v>412.99</v>
      </c>
      <c r="NS276" s="19">
        <f t="shared" ca="1" si="1914"/>
        <v>412.99</v>
      </c>
      <c r="NT276" s="19" t="str">
        <f t="shared" ca="1" si="1914"/>
        <v>-</v>
      </c>
      <c r="NU276" s="19" t="str">
        <f t="shared" ca="1" si="1914"/>
        <v>-</v>
      </c>
      <c r="NV276" s="19" t="str">
        <f t="shared" ca="1" si="1914"/>
        <v>-</v>
      </c>
      <c r="NW276" s="19" t="str">
        <f t="shared" ca="1" si="1914"/>
        <v>-</v>
      </c>
      <c r="NX276" s="19" t="str">
        <f t="shared" ca="1" si="1914"/>
        <v>-</v>
      </c>
      <c r="NY276" s="19">
        <f t="shared" ca="1" si="1914"/>
        <v>6.8900000000000006</v>
      </c>
      <c r="NZ276" s="19">
        <f t="shared" ca="1" si="1914"/>
        <v>6.8900000000000006</v>
      </c>
      <c r="OA276" s="19">
        <f t="shared" ca="1" si="1914"/>
        <v>6.8900000000000006</v>
      </c>
      <c r="OB276" s="19">
        <f t="shared" ca="1" si="1914"/>
        <v>6.8900000000000006</v>
      </c>
      <c r="OC276" s="19">
        <f t="shared" ca="1" si="1914"/>
        <v>6.8900000000000006</v>
      </c>
      <c r="OD276" s="19">
        <f t="shared" ca="1" si="1914"/>
        <v>6.8900000000000006</v>
      </c>
      <c r="OE276" s="19">
        <f t="shared" ca="1" si="1914"/>
        <v>6.8900000000000006</v>
      </c>
      <c r="OF276" s="19">
        <f t="shared" ca="1" si="1914"/>
        <v>6.8900000000000006</v>
      </c>
      <c r="OG276" s="19">
        <f t="shared" ca="1" si="1914"/>
        <v>346.99</v>
      </c>
      <c r="OH276" s="19">
        <f t="shared" ref="OH276:ON280" ca="1" si="1915">OFFSET(OH$5,$B276,0)</f>
        <v>346.99</v>
      </c>
      <c r="OI276" s="19" t="str">
        <f t="shared" ca="1" si="1915"/>
        <v>-</v>
      </c>
      <c r="OJ276" s="19" t="str">
        <f t="shared" ca="1" si="1915"/>
        <v>-</v>
      </c>
      <c r="OK276" s="19" t="str">
        <f t="shared" ca="1" si="1915"/>
        <v>-</v>
      </c>
      <c r="OL276" s="19" t="str">
        <f t="shared" ca="1" si="1915"/>
        <v>-</v>
      </c>
      <c r="OM276" s="19" t="str">
        <f t="shared" ca="1" si="1915"/>
        <v>-</v>
      </c>
      <c r="ON276" s="19">
        <f t="shared" ca="1" si="1915"/>
        <v>0</v>
      </c>
      <c r="OO276" s="24">
        <v>0</v>
      </c>
    </row>
    <row r="277" spans="1:405" outlineLevel="1">
      <c r="A277" s="21">
        <f t="shared" si="158"/>
        <v>272</v>
      </c>
      <c r="B277" s="21">
        <f t="shared" ref="B277" si="1916">$A$24</f>
        <v>19</v>
      </c>
      <c r="C277">
        <v>113</v>
      </c>
      <c r="D277" s="144" t="str">
        <f t="shared" si="1855"/>
        <v>GSM</v>
      </c>
      <c r="E277" t="b">
        <v>1</v>
      </c>
      <c r="F277" t="b">
        <v>0</v>
      </c>
      <c r="G277" t="b">
        <f t="shared" si="1856"/>
        <v>1</v>
      </c>
      <c r="H277" s="29">
        <v>2</v>
      </c>
      <c r="I277" s="29">
        <v>1</v>
      </c>
      <c r="J277" s="29" t="str">
        <f>""</f>
        <v/>
      </c>
      <c r="K277" s="29">
        <f>d.Region</f>
        <v>2</v>
      </c>
      <c r="L277" s="29">
        <v>2</v>
      </c>
      <c r="M277" s="29">
        <v>2</v>
      </c>
      <c r="N277" s="29">
        <v>3</v>
      </c>
      <c r="O277" s="29">
        <v>1</v>
      </c>
      <c r="P277" s="29">
        <v>1</v>
      </c>
      <c r="Q277" s="29">
        <v>4</v>
      </c>
      <c r="R277" s="29">
        <v>1</v>
      </c>
      <c r="S277" s="29">
        <v>1</v>
      </c>
      <c r="T277" s="29">
        <v>1</v>
      </c>
      <c r="U277" s="218"/>
      <c r="V277" s="218"/>
      <c r="W277" s="29">
        <v>0</v>
      </c>
      <c r="X277" s="218"/>
      <c r="Y277" s="218"/>
      <c r="Z277" s="218"/>
      <c r="AA277" s="218"/>
      <c r="AB277" s="218"/>
      <c r="AC277" s="218"/>
      <c r="AD277" s="218"/>
      <c r="AE277" s="218"/>
      <c r="AF277" s="144">
        <f>INDEX(CHOOSE($N277,DataAutumn!i.AdultDrys,DataWinter!i.AdultDrys,DataSpring!i.AdultDrys),1,$M277)</f>
        <v>3</v>
      </c>
      <c r="AG277" s="5">
        <f t="shared" si="1857"/>
        <v>2</v>
      </c>
      <c r="AH277" s="5">
        <f t="shared" si="1857"/>
        <v>0</v>
      </c>
      <c r="AI277" s="5">
        <f t="shared" si="1858"/>
        <v>1</v>
      </c>
      <c r="AJ277" s="218"/>
      <c r="AK277" s="218"/>
      <c r="AL277" s="366" t="str">
        <f ca="1">TEXT(LEFT(OFFSET(AL277,-1,0),5)+1,"00000")&amp;MID(OFFSET(AL277,-1,0),6,FIND(" ",OFFSET(AL277,-1,0),7)-5)
&amp; $D277           &amp; " Day"&amp;INDEX(i.DOY,$N277,1)              &amp; IF($IG277=0," FWM","")&amp;IF($IG277=1," MWM","")&amp;IF($IG277=5," Mat","")&amp;IF($IH277=TRUE,"&amp;BBT","    ")
&amp;INDEX(DataMaster!$B$98:$B$104,$Q277,0)    &amp;IF(JL277," SR"&amp;JM277,"")&amp; " WP"&amp;TEXT($LW277*100,"000p")           &amp; " MP"&amp;TEXT($LX277*100,"000p")           &amp; " GP"&amp;TEXT($MG277*100,"000p")
&amp; " (F"&amp;3+COUNTIF($CV277:$CY277,TRUE)&amp;3&amp;"N"&amp;$DM277&amp;$DN277&amp;")"</f>
        <v>00002 DSP_75_sr GSM Day204 MWM    Prime SR10.2 WP100p MP100p GP100p (F33N11)</v>
      </c>
      <c r="AM277" s="9" t="str">
        <f ca="1">IF(COUNTIF(AL$5:AL277,AL277)=1,"-","Dup")</f>
        <v>-</v>
      </c>
      <c r="AN277" s="9"/>
      <c r="AO277" s="12" t="b">
        <v>1</v>
      </c>
      <c r="AP277" s="12" t="b">
        <v>1</v>
      </c>
      <c r="AQ277" s="12" t="b">
        <v>1</v>
      </c>
      <c r="AR277" s="12" t="b">
        <v>1</v>
      </c>
      <c r="AS277" s="12" t="b">
        <v>1</v>
      </c>
      <c r="AT277" s="12" t="b">
        <v>1</v>
      </c>
      <c r="AU277" s="12" t="b">
        <v>1</v>
      </c>
      <c r="AV277" s="12" t="b">
        <v>1</v>
      </c>
      <c r="AW277" s="9"/>
      <c r="AX277" s="5" t="b">
        <f t="shared" si="1859"/>
        <v>0</v>
      </c>
      <c r="AY277" s="5" t="str">
        <f t="shared" si="1859"/>
        <v>-</v>
      </c>
      <c r="AZ277" s="5" t="b">
        <f t="shared" si="1859"/>
        <v>0</v>
      </c>
      <c r="BA277" s="5" t="b">
        <f t="shared" si="1859"/>
        <v>1</v>
      </c>
      <c r="BB277" s="5" t="b">
        <f t="shared" si="1859"/>
        <v>1</v>
      </c>
      <c r="BC277" s="144">
        <f t="shared" si="1859"/>
        <v>0</v>
      </c>
      <c r="BD277" s="19" t="b">
        <f t="shared" ca="1" si="1860"/>
        <v>1</v>
      </c>
      <c r="BE277" s="9"/>
      <c r="BF277" s="5" t="str">
        <f t="shared" ca="1" si="1861"/>
        <v>-</v>
      </c>
      <c r="BG277" s="19" t="str">
        <f t="shared" ca="1" si="1862"/>
        <v>-</v>
      </c>
      <c r="BH277" s="19" t="str">
        <f t="shared" ca="1" si="1862"/>
        <v>-</v>
      </c>
      <c r="BI277" s="19" t="str">
        <f t="shared" ca="1" si="1862"/>
        <v>-</v>
      </c>
      <c r="BJ277" s="5" t="str">
        <f t="shared" ca="1" si="1863"/>
        <v>-</v>
      </c>
      <c r="BK277" s="19" t="str">
        <f t="shared" ca="1" si="1864"/>
        <v>-</v>
      </c>
      <c r="BL277" s="5" t="str">
        <f t="shared" ca="1" si="1865"/>
        <v>-</v>
      </c>
      <c r="BM277" s="19" t="str">
        <f t="shared" ca="1" si="1866"/>
        <v>-</v>
      </c>
      <c r="BN277" s="19" t="str">
        <f t="shared" ca="1" si="1866"/>
        <v>-</v>
      </c>
      <c r="BO277" s="19" t="str">
        <f t="shared" ca="1" si="1866"/>
        <v>-</v>
      </c>
      <c r="BP277" s="5" t="str">
        <f t="shared" ca="1" si="1867"/>
        <v>-</v>
      </c>
      <c r="BQ277" s="9"/>
      <c r="BR277" s="5" t="b">
        <f t="shared" si="1868"/>
        <v>0</v>
      </c>
      <c r="BS277" s="5" t="str">
        <f t="shared" ca="1" si="1869"/>
        <v>-</v>
      </c>
      <c r="BT277" s="5" t="str">
        <f t="shared" ca="1" si="1870"/>
        <v>-</v>
      </c>
      <c r="BU277" s="5" t="str">
        <f t="shared" ca="1" si="1870"/>
        <v>-</v>
      </c>
      <c r="BV277" s="5" t="str">
        <f t="shared" ca="1" si="1870"/>
        <v>-</v>
      </c>
      <c r="BW277" s="5" t="str">
        <f t="shared" ca="1" si="1870"/>
        <v>-</v>
      </c>
      <c r="BX277" s="5" t="str">
        <f t="shared" ca="1" si="1870"/>
        <v>-</v>
      </c>
      <c r="BY277" s="5" t="str">
        <f t="shared" ca="1" si="1870"/>
        <v>-</v>
      </c>
      <c r="BZ277" s="5" t="str">
        <f t="shared" ca="1" si="1870"/>
        <v>-</v>
      </c>
      <c r="CA277" s="5" t="str">
        <f t="shared" ca="1" si="1870"/>
        <v>-</v>
      </c>
      <c r="CB277" s="9"/>
      <c r="CC277" s="237" t="b">
        <f t="shared" ref="CC277:CE277" ca="1" si="1917">OFFSET(CC277,-1,0)</f>
        <v>1</v>
      </c>
      <c r="CD277" s="237" t="b">
        <f t="shared" ca="1" si="1917"/>
        <v>1</v>
      </c>
      <c r="CE277" s="237" t="b">
        <f t="shared" ca="1" si="1917"/>
        <v>1</v>
      </c>
      <c r="CF277" s="12">
        <f t="shared" ref="CF277:CF280" si="1918">VALUE($Q277&amp;"1"&amp;"05")</f>
        <v>4105</v>
      </c>
      <c r="CG277" s="144" t="b">
        <f t="shared" ref="CG277" ca="1" si="1919">NOT(CE277)</f>
        <v>0</v>
      </c>
      <c r="CH277" s="12" t="s">
        <v>34</v>
      </c>
      <c r="CI277" s="19" t="str">
        <f t="shared" ca="1" si="1872"/>
        <v>-</v>
      </c>
      <c r="CJ277" s="19" t="str">
        <f t="shared" ca="1" si="1872"/>
        <v>-</v>
      </c>
      <c r="CK277" s="19" t="str">
        <f t="shared" ca="1" si="1872"/>
        <v>-</v>
      </c>
      <c r="CL277" s="19">
        <f t="shared" ca="1" si="1872"/>
        <v>1</v>
      </c>
      <c r="CM277" s="19">
        <f t="shared" ca="1" si="1872"/>
        <v>1</v>
      </c>
      <c r="CN277" s="9"/>
      <c r="CO277" s="444">
        <f t="shared" si="1873"/>
        <v>652</v>
      </c>
      <c r="CP277" s="444">
        <f t="shared" si="1873"/>
        <v>686</v>
      </c>
      <c r="CQ277" s="444">
        <f t="shared" si="1873"/>
        <v>721</v>
      </c>
      <c r="CR277" s="152">
        <f t="shared" si="1874"/>
        <v>378</v>
      </c>
      <c r="CS277" s="152">
        <f t="shared" si="1874"/>
        <v>413</v>
      </c>
      <c r="CT277" s="152">
        <f t="shared" si="1874"/>
        <v>448</v>
      </c>
      <c r="CU277" s="19" t="str">
        <f t="shared" ca="1" si="1875"/>
        <v>-</v>
      </c>
      <c r="CV277" s="19" t="str">
        <f t="shared" ca="1" si="1875"/>
        <v>-</v>
      </c>
      <c r="CW277" s="19" t="str">
        <f t="shared" ca="1" si="1875"/>
        <v>-</v>
      </c>
      <c r="CX277" s="19" t="str">
        <f t="shared" ca="1" si="1875"/>
        <v>-</v>
      </c>
      <c r="CY277" s="19" t="str">
        <f t="shared" ca="1" si="1875"/>
        <v>-</v>
      </c>
      <c r="CZ277" s="19" t="b">
        <f t="shared" ca="1" si="1875"/>
        <v>1</v>
      </c>
      <c r="DA277" s="19">
        <f t="shared" ca="1" si="1875"/>
        <v>0</v>
      </c>
      <c r="DB277" s="19">
        <f t="shared" ca="1" si="1875"/>
        <v>0</v>
      </c>
      <c r="DC277" s="19">
        <f t="shared" ca="1" si="1875"/>
        <v>0</v>
      </c>
      <c r="DD277" s="19">
        <f t="shared" ca="1" si="1875"/>
        <v>0</v>
      </c>
      <c r="DE277" s="19">
        <f t="shared" ca="1" si="1875"/>
        <v>0</v>
      </c>
      <c r="DF277" s="19">
        <f t="shared" ca="1" si="1875"/>
        <v>0</v>
      </c>
      <c r="DG277" s="19">
        <f t="shared" ca="1" si="1875"/>
        <v>0</v>
      </c>
      <c r="DH277" s="19">
        <f t="shared" ca="1" si="1875"/>
        <v>0</v>
      </c>
      <c r="DI277" s="19">
        <f t="shared" ca="1" si="1875"/>
        <v>0</v>
      </c>
      <c r="DJ277" s="19">
        <f t="shared" ca="1" si="1875"/>
        <v>0</v>
      </c>
      <c r="DK277" s="19">
        <f t="shared" ca="1" si="1877"/>
        <v>0</v>
      </c>
      <c r="DL277" s="19">
        <f t="shared" ca="1" si="1877"/>
        <v>0</v>
      </c>
      <c r="DM277" s="19">
        <f t="shared" ca="1" si="1877"/>
        <v>1</v>
      </c>
      <c r="DN277" s="477">
        <v>1</v>
      </c>
      <c r="DO277" s="19">
        <f t="shared" ca="1" si="1877"/>
        <v>0</v>
      </c>
      <c r="DP277" s="19" t="str">
        <f t="shared" ca="1" si="1877"/>
        <v>-</v>
      </c>
      <c r="DQ277" s="19" t="str">
        <f t="shared" ca="1" si="1877"/>
        <v>-</v>
      </c>
      <c r="DR277" s="19" t="str">
        <f t="shared" ca="1" si="1877"/>
        <v>-</v>
      </c>
      <c r="DS277" s="19" t="str">
        <f t="shared" ca="1" si="1877"/>
        <v>-</v>
      </c>
      <c r="DT277" s="19" t="str">
        <f t="shared" ca="1" si="1877"/>
        <v>-</v>
      </c>
      <c r="DU277" s="19">
        <f t="shared" ca="1" si="1877"/>
        <v>0</v>
      </c>
      <c r="DV277" s="477">
        <v>1</v>
      </c>
      <c r="DW277" s="477">
        <v>1</v>
      </c>
      <c r="DX277" s="19" t="str">
        <f t="shared" ca="1" si="1877"/>
        <v>-</v>
      </c>
      <c r="DY277" s="19" t="str">
        <f t="shared" ca="1" si="1877"/>
        <v>-</v>
      </c>
      <c r="DZ277" s="19" t="str">
        <f t="shared" ca="1" si="1877"/>
        <v>-</v>
      </c>
      <c r="EA277" s="19" t="str">
        <f t="shared" ca="1" si="1877"/>
        <v>-</v>
      </c>
      <c r="EB277" s="19" t="str">
        <f t="shared" ca="1" si="1877"/>
        <v>-</v>
      </c>
      <c r="EC277" s="19" t="str">
        <f t="shared" ca="1" si="1877"/>
        <v>-</v>
      </c>
      <c r="ED277" s="19">
        <f t="shared" ca="1" si="1877"/>
        <v>0</v>
      </c>
      <c r="EE277" s="444">
        <f t="shared" si="1878"/>
        <v>0</v>
      </c>
      <c r="EF277" s="444">
        <f t="shared" si="1878"/>
        <v>0</v>
      </c>
      <c r="EG277" s="124">
        <f t="shared" si="1879"/>
        <v>0</v>
      </c>
      <c r="EH277" s="124">
        <f t="shared" si="1879"/>
        <v>0</v>
      </c>
      <c r="EI277" s="124">
        <f t="shared" si="1879"/>
        <v>0</v>
      </c>
      <c r="EJ277" s="124">
        <f t="shared" si="1879"/>
        <v>0</v>
      </c>
      <c r="EK277" s="124">
        <f t="shared" si="1879"/>
        <v>0</v>
      </c>
      <c r="EL277" s="124">
        <f t="shared" si="1879"/>
        <v>0</v>
      </c>
      <c r="EM277" s="124">
        <f t="shared" si="1879"/>
        <v>0</v>
      </c>
      <c r="EN277" s="124">
        <f t="shared" si="1879"/>
        <v>0</v>
      </c>
      <c r="EO277" s="124">
        <f t="shared" si="1879"/>
        <v>0</v>
      </c>
      <c r="EP277" s="124">
        <f t="shared" si="1879"/>
        <v>0</v>
      </c>
      <c r="EQ277" s="124">
        <f t="shared" si="1879"/>
        <v>0</v>
      </c>
      <c r="ER277" s="124">
        <f t="shared" si="1879"/>
        <v>0</v>
      </c>
      <c r="ES277" s="124">
        <f t="shared" si="1879"/>
        <v>0</v>
      </c>
      <c r="ET277" s="124">
        <f t="shared" si="1879"/>
        <v>0</v>
      </c>
      <c r="EU277" s="124">
        <f t="shared" si="1879"/>
        <v>0</v>
      </c>
      <c r="EV277" s="124">
        <f t="shared" si="1879"/>
        <v>0</v>
      </c>
      <c r="EW277" s="124">
        <f t="shared" si="1880"/>
        <v>0</v>
      </c>
      <c r="EX277" s="124">
        <f t="shared" si="1880"/>
        <v>0</v>
      </c>
      <c r="EY277" s="554">
        <f t="shared" si="1881"/>
        <v>0</v>
      </c>
      <c r="EZ277" s="554">
        <f t="shared" si="1881"/>
        <v>0</v>
      </c>
      <c r="FA277" s="554">
        <f t="shared" si="1881"/>
        <v>0</v>
      </c>
      <c r="FB277" s="125">
        <f t="shared" si="1881"/>
        <v>0</v>
      </c>
      <c r="FC277" s="125">
        <f t="shared" si="1881"/>
        <v>0</v>
      </c>
      <c r="FD277" s="125">
        <f t="shared" si="1881"/>
        <v>0</v>
      </c>
      <c r="FE277" s="125">
        <f t="shared" si="1881"/>
        <v>0</v>
      </c>
      <c r="FF277" s="125">
        <f t="shared" si="1881"/>
        <v>0</v>
      </c>
      <c r="FG277" s="125">
        <f t="shared" si="1881"/>
        <v>0</v>
      </c>
      <c r="FH277" s="125">
        <f t="shared" si="1881"/>
        <v>0</v>
      </c>
      <c r="FI277" s="125">
        <f t="shared" si="1881"/>
        <v>0</v>
      </c>
      <c r="FJ277" s="125">
        <f t="shared" si="1881"/>
        <v>0</v>
      </c>
      <c r="FK277" s="125">
        <f t="shared" si="1881"/>
        <v>0</v>
      </c>
      <c r="FL277" s="125">
        <f t="shared" si="1881"/>
        <v>0</v>
      </c>
      <c r="FM277" s="125">
        <f t="shared" si="1881"/>
        <v>0</v>
      </c>
      <c r="FN277" s="125">
        <f t="shared" si="1881"/>
        <v>0</v>
      </c>
      <c r="FO277" s="124">
        <f t="shared" si="1882"/>
        <v>0</v>
      </c>
      <c r="FP277" s="124">
        <f t="shared" si="1882"/>
        <v>0</v>
      </c>
      <c r="FQ277" s="124">
        <f t="shared" si="1882"/>
        <v>0</v>
      </c>
      <c r="FR277" s="124">
        <f t="shared" si="1882"/>
        <v>0</v>
      </c>
      <c r="FS277" s="124">
        <f t="shared" si="1882"/>
        <v>0</v>
      </c>
      <c r="FT277" s="124">
        <f t="shared" si="1882"/>
        <v>0</v>
      </c>
      <c r="FU277" s="124">
        <f t="shared" si="1882"/>
        <v>0</v>
      </c>
      <c r="FV277" s="124">
        <f t="shared" si="1882"/>
        <v>0</v>
      </c>
      <c r="FW277" s="124">
        <f t="shared" si="1882"/>
        <v>0</v>
      </c>
      <c r="FX277" s="124">
        <f t="shared" si="1882"/>
        <v>0</v>
      </c>
      <c r="FY277" s="124">
        <f t="shared" si="1882"/>
        <v>0</v>
      </c>
      <c r="FZ277" s="124">
        <f t="shared" si="1882"/>
        <v>0</v>
      </c>
      <c r="GA277" s="124">
        <f t="shared" si="1882"/>
        <v>0</v>
      </c>
      <c r="GB277" s="124">
        <f t="shared" si="1882"/>
        <v>0</v>
      </c>
      <c r="GC277" s="124">
        <f t="shared" si="1882"/>
        <v>0</v>
      </c>
      <c r="GD277" s="124">
        <f t="shared" si="1882"/>
        <v>0</v>
      </c>
      <c r="GE277" s="124">
        <f t="shared" si="1883"/>
        <v>0</v>
      </c>
      <c r="GF277" s="124">
        <f t="shared" si="1883"/>
        <v>0</v>
      </c>
      <c r="GG277" s="554">
        <f t="shared" si="1884"/>
        <v>0</v>
      </c>
      <c r="GH277" s="554">
        <f t="shared" si="1884"/>
        <v>0</v>
      </c>
      <c r="GI277" s="554">
        <f t="shared" si="1884"/>
        <v>0</v>
      </c>
      <c r="GJ277" s="125">
        <f t="shared" si="1885"/>
        <v>0</v>
      </c>
      <c r="GK277" s="125">
        <f t="shared" si="1885"/>
        <v>0</v>
      </c>
      <c r="GL277" s="125">
        <f t="shared" si="1885"/>
        <v>0</v>
      </c>
      <c r="GM277" s="125">
        <f t="shared" si="1885"/>
        <v>0</v>
      </c>
      <c r="GN277" s="125">
        <f t="shared" si="1885"/>
        <v>0</v>
      </c>
      <c r="GO277" s="125">
        <f t="shared" si="1885"/>
        <v>0</v>
      </c>
      <c r="GP277" s="125">
        <f t="shared" si="1885"/>
        <v>0</v>
      </c>
      <c r="GQ277" s="125">
        <f t="shared" si="1885"/>
        <v>0</v>
      </c>
      <c r="GR277" s="125">
        <f t="shared" si="1885"/>
        <v>0</v>
      </c>
      <c r="GS277" s="125">
        <f t="shared" si="1885"/>
        <v>0</v>
      </c>
      <c r="GT277" s="125">
        <f t="shared" si="1885"/>
        <v>0</v>
      </c>
      <c r="GU277" s="125">
        <f t="shared" si="1885"/>
        <v>0</v>
      </c>
      <c r="GV277" s="125">
        <f t="shared" si="1885"/>
        <v>0</v>
      </c>
      <c r="GW277" s="124">
        <f t="shared" si="1886"/>
        <v>0</v>
      </c>
      <c r="GX277" s="124">
        <f t="shared" si="1886"/>
        <v>0</v>
      </c>
      <c r="GY277" s="124">
        <f t="shared" si="1886"/>
        <v>0</v>
      </c>
      <c r="GZ277" s="124">
        <f t="shared" si="1886"/>
        <v>0</v>
      </c>
      <c r="HA277" s="124">
        <f t="shared" si="1886"/>
        <v>0</v>
      </c>
      <c r="HB277" s="124">
        <f t="shared" si="1886"/>
        <v>0</v>
      </c>
      <c r="HC277" s="124">
        <f t="shared" si="1886"/>
        <v>0</v>
      </c>
      <c r="HD277" s="124">
        <f t="shared" si="1886"/>
        <v>0</v>
      </c>
      <c r="HE277" s="124">
        <f t="shared" si="1886"/>
        <v>0</v>
      </c>
      <c r="HF277" s="124">
        <f t="shared" si="1886"/>
        <v>0</v>
      </c>
      <c r="HG277" s="124">
        <f t="shared" si="1886"/>
        <v>0</v>
      </c>
      <c r="HH277" s="124">
        <f t="shared" si="1886"/>
        <v>0</v>
      </c>
      <c r="HI277" s="124">
        <f t="shared" si="1886"/>
        <v>0</v>
      </c>
      <c r="HJ277" s="124">
        <f t="shared" si="1886"/>
        <v>0</v>
      </c>
      <c r="HK277" s="124">
        <f t="shared" si="1886"/>
        <v>0</v>
      </c>
      <c r="HL277" s="124">
        <f t="shared" si="1886"/>
        <v>0</v>
      </c>
      <c r="HM277" s="124">
        <f t="shared" si="1887"/>
        <v>0</v>
      </c>
      <c r="HN277" s="124">
        <f t="shared" si="1887"/>
        <v>0</v>
      </c>
      <c r="HO277" s="554">
        <f t="shared" si="1888"/>
        <v>0</v>
      </c>
      <c r="HP277" s="554">
        <f t="shared" si="1888"/>
        <v>0</v>
      </c>
      <c r="HQ277" s="554">
        <f t="shared" si="1888"/>
        <v>0</v>
      </c>
      <c r="HR277" s="125">
        <f t="shared" si="1889"/>
        <v>0</v>
      </c>
      <c r="HS277" s="125">
        <f t="shared" si="1889"/>
        <v>0</v>
      </c>
      <c r="HT277" s="125">
        <f t="shared" si="1889"/>
        <v>0</v>
      </c>
      <c r="HU277" s="125">
        <f t="shared" si="1889"/>
        <v>0</v>
      </c>
      <c r="HV277" s="125">
        <f t="shared" si="1889"/>
        <v>0</v>
      </c>
      <c r="HW277" s="125">
        <f t="shared" si="1889"/>
        <v>0</v>
      </c>
      <c r="HX277" s="125">
        <f t="shared" si="1889"/>
        <v>0</v>
      </c>
      <c r="HY277" s="125">
        <f t="shared" si="1889"/>
        <v>0</v>
      </c>
      <c r="HZ277" s="125">
        <f t="shared" si="1889"/>
        <v>0</v>
      </c>
      <c r="IA277" s="125">
        <f t="shared" si="1889"/>
        <v>0</v>
      </c>
      <c r="IB277" s="125">
        <f t="shared" si="1889"/>
        <v>0</v>
      </c>
      <c r="IC277" s="125">
        <f t="shared" si="1889"/>
        <v>0</v>
      </c>
      <c r="ID277" s="125">
        <f t="shared" si="1889"/>
        <v>0</v>
      </c>
      <c r="IE277" s="5">
        <f t="shared" si="1890"/>
        <v>67</v>
      </c>
      <c r="IF277" s="9"/>
      <c r="IG277" s="5">
        <f t="shared" si="1891"/>
        <v>1</v>
      </c>
      <c r="IH277" s="5" t="b">
        <f t="shared" si="1891"/>
        <v>0</v>
      </c>
      <c r="II277" s="19">
        <f t="shared" ca="1" si="1892"/>
        <v>0</v>
      </c>
      <c r="IJ277" s="5">
        <f t="shared" si="1891"/>
        <v>55</v>
      </c>
      <c r="IK277" s="5" cm="1">
        <f t="array" ref="IK277">INDEX(i.pi_yatf,$X277+1,IK$7)</f>
        <v>1</v>
      </c>
      <c r="IL277" s="19">
        <f t="shared" ref="IL277:JI280" ca="1" si="1920">OFFSET(IL$5,$B277,0)</f>
        <v>0</v>
      </c>
      <c r="IM277" s="19">
        <f t="shared" ca="1" si="1920"/>
        <v>0</v>
      </c>
      <c r="IN277" s="19">
        <f t="shared" ca="1" si="1920"/>
        <v>0</v>
      </c>
      <c r="IO277" s="19">
        <f t="shared" ca="1" si="1920"/>
        <v>0</v>
      </c>
      <c r="IP277" s="19">
        <f t="shared" ca="1" si="1920"/>
        <v>0</v>
      </c>
      <c r="IQ277" s="19">
        <f t="shared" ca="1" si="1920"/>
        <v>0</v>
      </c>
      <c r="IR277" s="19">
        <f t="shared" ca="1" si="1920"/>
        <v>0</v>
      </c>
      <c r="IS277" s="19">
        <f t="shared" ca="1" si="1920"/>
        <v>0</v>
      </c>
      <c r="IT277" s="19">
        <f t="shared" ca="1" si="1920"/>
        <v>0</v>
      </c>
      <c r="IU277" s="19">
        <f t="shared" ca="1" si="1920"/>
        <v>0</v>
      </c>
      <c r="IV277" s="19">
        <f t="shared" ca="1" si="1920"/>
        <v>0</v>
      </c>
      <c r="IW277" s="19">
        <f t="shared" ca="1" si="1920"/>
        <v>0</v>
      </c>
      <c r="IX277" s="19">
        <f t="shared" ca="1" si="1920"/>
        <v>0</v>
      </c>
      <c r="IY277" s="19">
        <f t="shared" ca="1" si="1920"/>
        <v>0</v>
      </c>
      <c r="IZ277" s="19">
        <f t="shared" ca="1" si="1920"/>
        <v>0</v>
      </c>
      <c r="JA277" s="19">
        <f t="shared" ca="1" si="1920"/>
        <v>0</v>
      </c>
      <c r="JB277" s="19">
        <f t="shared" ca="1" si="1920"/>
        <v>0</v>
      </c>
      <c r="JC277" s="19">
        <f t="shared" ca="1" si="1920"/>
        <v>0</v>
      </c>
      <c r="JD277" s="19">
        <f t="shared" ca="1" si="1920"/>
        <v>0</v>
      </c>
      <c r="JE277" s="19">
        <f t="shared" ca="1" si="1920"/>
        <v>0</v>
      </c>
      <c r="JF277" s="19">
        <f t="shared" ca="1" si="1920"/>
        <v>0</v>
      </c>
      <c r="JG277" s="19">
        <f t="shared" ca="1" si="1920"/>
        <v>1</v>
      </c>
      <c r="JH277" s="19">
        <f t="shared" ca="1" si="1920"/>
        <v>0</v>
      </c>
      <c r="JI277" s="19">
        <f t="shared" ca="1" si="1920"/>
        <v>1</v>
      </c>
      <c r="JJ277" s="9"/>
      <c r="JK277" s="5" t="b">
        <f t="shared" ca="1" si="1894"/>
        <v>0</v>
      </c>
      <c r="JL277" s="477" t="b">
        <v>1</v>
      </c>
      <c r="JM277" s="477">
        <v>10.199999999999999</v>
      </c>
      <c r="JN277" s="5" t="b">
        <f t="shared" si="1895"/>
        <v>0</v>
      </c>
      <c r="JO277" s="5" t="b">
        <f t="shared" si="1895"/>
        <v>0</v>
      </c>
      <c r="JP277" s="5" t="b">
        <f t="shared" si="1895"/>
        <v>1</v>
      </c>
      <c r="JQ277" s="144">
        <f t="shared" si="1896"/>
        <v>1</v>
      </c>
      <c r="JR277" s="144">
        <f t="shared" si="1896"/>
        <v>1</v>
      </c>
      <c r="JS277" s="5" t="b">
        <f t="shared" si="1897"/>
        <v>0</v>
      </c>
      <c r="JT277" s="5" t="b">
        <f t="shared" si="1897"/>
        <v>1</v>
      </c>
      <c r="JU277" s="5" t="b">
        <f t="shared" si="1897"/>
        <v>1</v>
      </c>
      <c r="JV277" s="5" t="b">
        <f t="shared" si="1897"/>
        <v>0</v>
      </c>
      <c r="JW277" s="5">
        <f t="shared" si="1898"/>
        <v>1</v>
      </c>
      <c r="JX277" s="5">
        <f t="shared" si="1898"/>
        <v>0</v>
      </c>
      <c r="JY277" s="5" t="b">
        <f t="shared" si="1899"/>
        <v>0</v>
      </c>
      <c r="JZ277" s="5" t="str" cm="1">
        <f t="array" aca="1" ref="JZ277" ca="1">IF(OR(KA277:KH277&lt;&gt;"-"),TRUE,"-")</f>
        <v>-</v>
      </c>
      <c r="KA277" s="19" t="str">
        <f t="shared" ca="1" si="1900"/>
        <v>-</v>
      </c>
      <c r="KB277" s="19" t="str">
        <f t="shared" ca="1" si="1900"/>
        <v>-</v>
      </c>
      <c r="KC277" s="19" t="str">
        <f t="shared" ca="1" si="1900"/>
        <v>-</v>
      </c>
      <c r="KD277" s="19" t="str">
        <f t="shared" ca="1" si="1900"/>
        <v>-</v>
      </c>
      <c r="KE277" s="19" t="str">
        <f t="shared" ca="1" si="1900"/>
        <v>-</v>
      </c>
      <c r="KF277" s="19" t="str">
        <f t="shared" ca="1" si="1900"/>
        <v>-</v>
      </c>
      <c r="KG277" s="19" t="str">
        <f t="shared" ca="1" si="1900"/>
        <v>-</v>
      </c>
      <c r="KH277" s="19" t="str">
        <f t="shared" ca="1" si="1900"/>
        <v>-</v>
      </c>
      <c r="KI277" s="5" t="b">
        <f t="array" aca="1" ref="KI277" ca="1">IF(OR(KJ277:KP277&lt;&gt;"-"),TRUE,"-")</f>
        <v>1</v>
      </c>
      <c r="KJ277" s="19">
        <f t="shared" ca="1" si="1901"/>
        <v>0</v>
      </c>
      <c r="KK277" s="19" t="str">
        <f t="shared" ca="1" si="1901"/>
        <v>-</v>
      </c>
      <c r="KL277" s="19">
        <f t="shared" ca="1" si="1901"/>
        <v>999999</v>
      </c>
      <c r="KM277" s="19">
        <f t="shared" ca="1" si="1901"/>
        <v>999999</v>
      </c>
      <c r="KN277" s="19">
        <f t="shared" ca="1" si="1901"/>
        <v>999999</v>
      </c>
      <c r="KO277" s="19">
        <f t="shared" ca="1" si="1901"/>
        <v>999999</v>
      </c>
      <c r="KP277" s="19">
        <f t="shared" ca="1" si="1901"/>
        <v>999999</v>
      </c>
      <c r="KQ277" s="19" t="str">
        <f t="shared" ca="1" si="1901"/>
        <v>-</v>
      </c>
      <c r="KR277" s="19" t="str">
        <f t="shared" ca="1" si="1901"/>
        <v>-</v>
      </c>
      <c r="KS277" s="19" t="str">
        <f t="shared" ca="1" si="1901"/>
        <v>-</v>
      </c>
      <c r="KT277" s="19" t="b">
        <f t="shared" ca="1" si="1902"/>
        <v>1</v>
      </c>
      <c r="KU277" s="19">
        <f t="shared" ca="1" si="1902"/>
        <v>0</v>
      </c>
      <c r="KV277" s="5" t="str">
        <f t="shared" si="1903"/>
        <v>-</v>
      </c>
      <c r="KW277" s="5" t="str">
        <f t="shared" si="1903"/>
        <v>-</v>
      </c>
      <c r="KX277" s="5" t="str">
        <f t="shared" si="1903"/>
        <v>-</v>
      </c>
      <c r="KY277" s="5" t="str">
        <f t="shared" si="1903"/>
        <v>-</v>
      </c>
      <c r="KZ277" s="19" t="str">
        <f t="shared" ca="1" si="1904"/>
        <v>-</v>
      </c>
      <c r="LA277" s="19" t="str">
        <f t="shared" ca="1" si="1904"/>
        <v>-</v>
      </c>
      <c r="LB277" s="19" t="str">
        <f t="shared" ca="1" si="1904"/>
        <v>-</v>
      </c>
      <c r="LC277" s="19" t="str">
        <f t="shared" ca="1" si="1904"/>
        <v>-</v>
      </c>
      <c r="LD277" s="19" t="str">
        <f t="shared" ca="1" si="1904"/>
        <v>-</v>
      </c>
      <c r="LE277" s="19" t="str">
        <f t="shared" ca="1" si="1904"/>
        <v>-</v>
      </c>
      <c r="LF277" s="19" t="str">
        <f t="shared" ca="1" si="1904"/>
        <v>-</v>
      </c>
      <c r="LG277" s="5" t="str">
        <f t="shared" si="1905"/>
        <v>-</v>
      </c>
      <c r="LH277" s="5">
        <f t="shared" si="1905"/>
        <v>500</v>
      </c>
      <c r="LI277" s="5">
        <f t="shared" si="1905"/>
        <v>500</v>
      </c>
      <c r="LJ277" s="5" t="str">
        <f t="shared" si="1905"/>
        <v>-</v>
      </c>
      <c r="LK277" s="5" t="str" cm="1">
        <f t="array" ref="LK277">INDEX(i.meatgrid,$Q277,LK$7)</f>
        <v>-</v>
      </c>
      <c r="LL277" s="5" t="str">
        <f t="shared" si="1905"/>
        <v>-</v>
      </c>
      <c r="LM277" s="5">
        <f t="shared" si="1906"/>
        <v>1</v>
      </c>
      <c r="LN277" s="9"/>
      <c r="LO277" s="19">
        <f t="shared" ca="1" si="1904"/>
        <v>70</v>
      </c>
      <c r="LP277" s="19">
        <f t="shared" ca="1" si="1907"/>
        <v>50</v>
      </c>
      <c r="LQ277" s="19">
        <f t="shared" ca="1" si="1907"/>
        <v>80</v>
      </c>
      <c r="LR277" s="19">
        <f t="shared" ca="1" si="1907"/>
        <v>50</v>
      </c>
      <c r="LS277" s="5" t="b" cm="1">
        <f t="array" ref="LS277">INDEX(i.meatgrid,$Q277,LS$7)</f>
        <v>0</v>
      </c>
      <c r="LT277" s="5" t="b" cm="1">
        <f t="array" ref="LT277">INDEX(i.meatgrid,$Q277,LT$7)</f>
        <v>0</v>
      </c>
      <c r="LU277" s="5" cm="1">
        <f t="array" ref="LU277">INDEX(i.meatgrid,$Q277,LU$7)</f>
        <v>40</v>
      </c>
      <c r="LV277" s="5" t="str" cm="1">
        <f t="array" ref="LV277">INDEX(i.meatgrid,$Q277,LV$7)</f>
        <v>-</v>
      </c>
      <c r="LW277" s="5">
        <f t="shared" si="1908"/>
        <v>1</v>
      </c>
      <c r="LX277" s="5">
        <f t="shared" si="1909"/>
        <v>1</v>
      </c>
      <c r="LY277" s="5" cm="1">
        <f t="array" ref="LY277">INDEX(i.meatgrid,$Q277,LY$7)</f>
        <v>1</v>
      </c>
      <c r="LZ277" s="5" cm="1">
        <f t="array" ref="LZ277">INDEX(i.meatgrid,$Q277,LZ$7)</f>
        <v>0</v>
      </c>
      <c r="MA277" s="5" cm="1">
        <f t="array" ref="MA277">INDEX(i.meatgrid,$Q277,MA$7)</f>
        <v>0</v>
      </c>
      <c r="MB277" s="5" cm="1">
        <f t="array" ref="MB277">INDEX(i.meatgrid,$Q277,MB$7)</f>
        <v>0</v>
      </c>
      <c r="MC277" s="5" cm="1">
        <f t="array" ref="MC277">INDEX(i.meatgrid,$Q277,MC$7)</f>
        <v>0</v>
      </c>
      <c r="MD277" s="5" cm="1">
        <f t="array" ref="MD277">INDEX(i.meatgrid,$Q277,MD$7)</f>
        <v>1</v>
      </c>
      <c r="ME277" s="5" cm="1">
        <f t="array" ref="ME277">INDEX(i.meatgrid,$Q277,ME$7)</f>
        <v>1</v>
      </c>
      <c r="MF277" s="5" cm="1">
        <f t="array" ref="MF277">INDEX(i.meatgrid,$Q277,MF$7)</f>
        <v>1</v>
      </c>
      <c r="MG277" s="5">
        <f t="shared" si="1910"/>
        <v>1</v>
      </c>
      <c r="MH277" s="9"/>
      <c r="MI277" s="19" t="b">
        <f t="shared" ca="1" si="1911"/>
        <v>0</v>
      </c>
      <c r="MJ277" s="19" t="b">
        <f t="shared" ca="1" si="1911"/>
        <v>0</v>
      </c>
      <c r="MK277" s="19">
        <f t="shared" ca="1" si="1911"/>
        <v>1</v>
      </c>
      <c r="ML277" s="19">
        <f t="shared" ca="1" si="1911"/>
        <v>0.75</v>
      </c>
      <c r="MM277" s="19">
        <f t="shared" ca="1" si="1911"/>
        <v>0.75</v>
      </c>
      <c r="MN277" s="19">
        <f t="shared" ca="1" si="1911"/>
        <v>0.8</v>
      </c>
      <c r="MO277" s="19">
        <f t="shared" ca="1" si="1911"/>
        <v>0.82499999999999996</v>
      </c>
      <c r="MP277" s="19">
        <f t="shared" ca="1" si="1911"/>
        <v>0.875</v>
      </c>
      <c r="MQ277" s="19">
        <f t="shared" ca="1" si="1911"/>
        <v>0.9</v>
      </c>
      <c r="MR277" s="19">
        <f t="shared" ca="1" si="1911"/>
        <v>1</v>
      </c>
      <c r="MS277" s="19">
        <f t="shared" ca="1" si="1911"/>
        <v>0.875</v>
      </c>
      <c r="MT277" s="19" t="b">
        <f t="shared" ca="1" si="1911"/>
        <v>1</v>
      </c>
      <c r="MU277" s="19">
        <f t="shared" ca="1" si="1911"/>
        <v>74.989999999999995</v>
      </c>
      <c r="MV277" s="19" t="str">
        <f t="shared" ca="1" si="1911"/>
        <v>-</v>
      </c>
      <c r="MW277" s="19" t="str">
        <f t="shared" ca="1" si="1911"/>
        <v>-</v>
      </c>
      <c r="MX277" s="19" t="str">
        <f t="shared" ca="1" si="1911"/>
        <v>-</v>
      </c>
      <c r="MY277" s="19" t="str">
        <f t="shared" ca="1" si="1912"/>
        <v>-</v>
      </c>
      <c r="MZ277" s="19" t="str">
        <f t="shared" ca="1" si="1912"/>
        <v>-</v>
      </c>
      <c r="NA277" s="19" t="str">
        <f t="shared" ca="1" si="1912"/>
        <v>-</v>
      </c>
      <c r="NB277" s="19" t="str">
        <f t="shared" ca="1" si="1912"/>
        <v>-</v>
      </c>
      <c r="NC277" s="19">
        <f t="shared" ca="1" si="1912"/>
        <v>36.99</v>
      </c>
      <c r="ND277" s="19">
        <f t="shared" ca="1" si="1912"/>
        <v>36.99</v>
      </c>
      <c r="NE277" s="19" t="str">
        <f t="shared" ca="1" si="1912"/>
        <v>-</v>
      </c>
      <c r="NF277" s="19" t="str">
        <f t="shared" ca="1" si="1912"/>
        <v>-</v>
      </c>
      <c r="NG277" s="19" t="str">
        <f t="shared" ca="1" si="1912"/>
        <v>-</v>
      </c>
      <c r="NH277" s="19" t="str">
        <f t="shared" ca="1" si="1912"/>
        <v>-</v>
      </c>
      <c r="NI277" s="19" t="str">
        <f t="shared" ca="1" si="1912"/>
        <v>-</v>
      </c>
      <c r="NJ277" s="19">
        <f t="shared" ca="1" si="1912"/>
        <v>49.99</v>
      </c>
      <c r="NK277" s="19">
        <f t="shared" ca="1" si="1912"/>
        <v>49.99</v>
      </c>
      <c r="NL277" s="19">
        <f t="shared" ca="1" si="1912"/>
        <v>49.99</v>
      </c>
      <c r="NM277" s="19">
        <f t="shared" ca="1" si="1912"/>
        <v>49.99</v>
      </c>
      <c r="NN277" s="19">
        <f t="shared" ca="1" si="1912"/>
        <v>49.99</v>
      </c>
      <c r="NO277" s="19">
        <f t="shared" ca="1" si="1913"/>
        <v>49.99</v>
      </c>
      <c r="NP277" s="19">
        <f t="shared" ca="1" si="1913"/>
        <v>49.99</v>
      </c>
      <c r="NQ277" s="19">
        <f t="shared" ca="1" si="1913"/>
        <v>49.99</v>
      </c>
      <c r="NR277" s="19">
        <f t="shared" ca="1" si="1914"/>
        <v>412.99</v>
      </c>
      <c r="NS277" s="19">
        <f t="shared" ca="1" si="1914"/>
        <v>412.99</v>
      </c>
      <c r="NT277" s="19" t="str">
        <f t="shared" ca="1" si="1914"/>
        <v>-</v>
      </c>
      <c r="NU277" s="19" t="str">
        <f t="shared" ca="1" si="1914"/>
        <v>-</v>
      </c>
      <c r="NV277" s="19" t="str">
        <f t="shared" ca="1" si="1914"/>
        <v>-</v>
      </c>
      <c r="NW277" s="19" t="str">
        <f t="shared" ca="1" si="1914"/>
        <v>-</v>
      </c>
      <c r="NX277" s="19" t="str">
        <f t="shared" ca="1" si="1914"/>
        <v>-</v>
      </c>
      <c r="NY277" s="19">
        <f t="shared" ca="1" si="1914"/>
        <v>6.8900000000000006</v>
      </c>
      <c r="NZ277" s="19">
        <f t="shared" ca="1" si="1914"/>
        <v>6.8900000000000006</v>
      </c>
      <c r="OA277" s="19">
        <f t="shared" ca="1" si="1914"/>
        <v>6.8900000000000006</v>
      </c>
      <c r="OB277" s="19">
        <f t="shared" ca="1" si="1914"/>
        <v>6.8900000000000006</v>
      </c>
      <c r="OC277" s="19">
        <f t="shared" ca="1" si="1914"/>
        <v>6.8900000000000006</v>
      </c>
      <c r="OD277" s="19">
        <f t="shared" ca="1" si="1914"/>
        <v>6.8900000000000006</v>
      </c>
      <c r="OE277" s="19">
        <f t="shared" ca="1" si="1914"/>
        <v>6.8900000000000006</v>
      </c>
      <c r="OF277" s="19">
        <f t="shared" ca="1" si="1914"/>
        <v>6.8900000000000006</v>
      </c>
      <c r="OG277" s="19">
        <f t="shared" ca="1" si="1914"/>
        <v>346.99</v>
      </c>
      <c r="OH277" s="19">
        <f t="shared" ca="1" si="1915"/>
        <v>346.99</v>
      </c>
      <c r="OI277" s="19" t="str">
        <f t="shared" ca="1" si="1915"/>
        <v>-</v>
      </c>
      <c r="OJ277" s="19" t="str">
        <f t="shared" ca="1" si="1915"/>
        <v>-</v>
      </c>
      <c r="OK277" s="19" t="str">
        <f t="shared" ca="1" si="1915"/>
        <v>-</v>
      </c>
      <c r="OL277" s="19" t="str">
        <f t="shared" ca="1" si="1915"/>
        <v>-</v>
      </c>
      <c r="OM277" s="19" t="str">
        <f t="shared" ca="1" si="1915"/>
        <v>-</v>
      </c>
      <c r="ON277" s="19">
        <f t="shared" ca="1" si="1915"/>
        <v>0</v>
      </c>
      <c r="OO277" s="24">
        <v>0</v>
      </c>
    </row>
    <row r="278" spans="1:405" outlineLevel="1">
      <c r="A278" s="21">
        <f t="shared" si="158"/>
        <v>273</v>
      </c>
      <c r="B278" s="21">
        <f t="shared" ref="B278" si="1921">$A$24</f>
        <v>19</v>
      </c>
      <c r="C278">
        <v>113</v>
      </c>
      <c r="D278" s="144" t="str">
        <f t="shared" si="1855"/>
        <v>GSM</v>
      </c>
      <c r="E278" t="b">
        <v>1</v>
      </c>
      <c r="F278" t="b">
        <v>0</v>
      </c>
      <c r="G278" t="b">
        <f t="shared" si="1856"/>
        <v>1</v>
      </c>
      <c r="H278" s="29">
        <v>2</v>
      </c>
      <c r="I278" s="29">
        <v>1</v>
      </c>
      <c r="J278" s="29" t="str">
        <f>""</f>
        <v/>
      </c>
      <c r="K278" s="29">
        <f>d.Region</f>
        <v>2</v>
      </c>
      <c r="L278" s="29">
        <v>2</v>
      </c>
      <c r="M278" s="29">
        <v>2</v>
      </c>
      <c r="N278" s="29">
        <v>3</v>
      </c>
      <c r="O278" s="29">
        <v>1</v>
      </c>
      <c r="P278" s="29">
        <v>1</v>
      </c>
      <c r="Q278" s="29">
        <v>2</v>
      </c>
      <c r="R278" s="29">
        <v>1</v>
      </c>
      <c r="S278" s="29">
        <v>1</v>
      </c>
      <c r="T278" s="29">
        <v>1</v>
      </c>
      <c r="U278" s="218"/>
      <c r="V278" s="218"/>
      <c r="W278" s="29">
        <v>0</v>
      </c>
      <c r="X278" s="218"/>
      <c r="Y278" s="218"/>
      <c r="Z278" s="218"/>
      <c r="AA278" s="218"/>
      <c r="AB278" s="218"/>
      <c r="AC278" s="218"/>
      <c r="AD278" s="218"/>
      <c r="AE278" s="218"/>
      <c r="AF278" s="144">
        <f>INDEX(CHOOSE($N278,DataAutumn!i.AdultDrys,DataWinter!i.AdultDrys,DataSpring!i.AdultDrys),1,$M278)</f>
        <v>3</v>
      </c>
      <c r="AG278" s="5">
        <f t="shared" si="1857"/>
        <v>2</v>
      </c>
      <c r="AH278" s="5">
        <f t="shared" si="1857"/>
        <v>0</v>
      </c>
      <c r="AI278" s="5">
        <f t="shared" si="1858"/>
        <v>1</v>
      </c>
      <c r="AJ278" s="218"/>
      <c r="AK278" s="218"/>
      <c r="AL278" s="366" t="str">
        <f ca="1">TEXT(LEFT(OFFSET(AL278,-1,0),5)+1,"00000")&amp;MID(OFFSET(AL278,-1,0),6,FIND(" ",OFFSET(AL278,-1,0),7)-5)
&amp; $D278           &amp; " Day"&amp;INDEX(i.DOY,$N278,1)              &amp; IF($IG278=0," FWM","")&amp;IF($IG278=1," MWM","")&amp;IF($IG278=5," Mat","")&amp;IF($IH278=TRUE,"&amp;BBT","    ")
&amp;INDEX(DataMaster!$B$98:$B$104,$Q278,0)    &amp;IF(JL278," SR"&amp;JM278,"")&amp; " WP"&amp;TEXT($LW278*100,"000p")           &amp; " MP"&amp;TEXT($LX278*100,"000p")           &amp; " GP"&amp;TEXT($MG278*100,"000p")
&amp; " (F"&amp;3+COUNTIF($CV278:$CY278,TRUE)&amp;3&amp;"N"&amp;$DM278&amp;$DN278&amp;")"</f>
        <v>00003 DSP_75_sr GSM Day204 MWM    Only export SR10 WP100p MP100p GP100p (F33N11)</v>
      </c>
      <c r="AM278" s="9" t="str">
        <f ca="1">IF(COUNTIF(AL$5:AL278,AL278)=1,"-","Dup")</f>
        <v>-</v>
      </c>
      <c r="AN278" s="9"/>
      <c r="AO278" s="12" t="b">
        <v>1</v>
      </c>
      <c r="AP278" s="12" t="b">
        <v>1</v>
      </c>
      <c r="AQ278" s="12" t="b">
        <v>1</v>
      </c>
      <c r="AR278" s="12" t="b">
        <v>1</v>
      </c>
      <c r="AS278" s="12" t="b">
        <v>1</v>
      </c>
      <c r="AT278" s="12" t="b">
        <v>1</v>
      </c>
      <c r="AU278" s="12" t="b">
        <v>1</v>
      </c>
      <c r="AV278" s="12" t="b">
        <v>1</v>
      </c>
      <c r="AW278" s="9"/>
      <c r="AX278" s="5" t="b">
        <f t="shared" si="1859"/>
        <v>0</v>
      </c>
      <c r="AY278" s="5" t="str">
        <f t="shared" si="1859"/>
        <v>-</v>
      </c>
      <c r="AZ278" s="5" t="b">
        <f t="shared" si="1859"/>
        <v>0</v>
      </c>
      <c r="BA278" s="5" t="b">
        <f t="shared" si="1859"/>
        <v>1</v>
      </c>
      <c r="BB278" s="5" t="b">
        <f t="shared" si="1859"/>
        <v>1</v>
      </c>
      <c r="BC278" s="144">
        <f t="shared" si="1859"/>
        <v>0</v>
      </c>
      <c r="BD278" s="19" t="b">
        <f t="shared" ca="1" si="1860"/>
        <v>1</v>
      </c>
      <c r="BE278" s="9"/>
      <c r="BF278" s="5" t="str">
        <f t="shared" ca="1" si="1861"/>
        <v>-</v>
      </c>
      <c r="BG278" s="19" t="str">
        <f t="shared" ca="1" si="1862"/>
        <v>-</v>
      </c>
      <c r="BH278" s="19" t="str">
        <f t="shared" ca="1" si="1862"/>
        <v>-</v>
      </c>
      <c r="BI278" s="19" t="str">
        <f t="shared" ca="1" si="1862"/>
        <v>-</v>
      </c>
      <c r="BJ278" s="5" t="str">
        <f t="shared" ca="1" si="1863"/>
        <v>-</v>
      </c>
      <c r="BK278" s="19" t="str">
        <f t="shared" ca="1" si="1864"/>
        <v>-</v>
      </c>
      <c r="BL278" s="5" t="str">
        <f t="shared" ca="1" si="1865"/>
        <v>-</v>
      </c>
      <c r="BM278" s="19" t="str">
        <f t="shared" ca="1" si="1866"/>
        <v>-</v>
      </c>
      <c r="BN278" s="19" t="str">
        <f t="shared" ca="1" si="1866"/>
        <v>-</v>
      </c>
      <c r="BO278" s="19" t="str">
        <f t="shared" ca="1" si="1866"/>
        <v>-</v>
      </c>
      <c r="BP278" s="5" t="str">
        <f t="shared" ca="1" si="1867"/>
        <v>-</v>
      </c>
      <c r="BQ278" s="9"/>
      <c r="BR278" s="5" t="b">
        <f t="shared" si="1868"/>
        <v>0</v>
      </c>
      <c r="BS278" s="5" t="str">
        <f t="shared" ca="1" si="1869"/>
        <v>-</v>
      </c>
      <c r="BT278" s="5" t="str">
        <f t="shared" ca="1" si="1870"/>
        <v>-</v>
      </c>
      <c r="BU278" s="5" t="str">
        <f t="shared" ca="1" si="1870"/>
        <v>-</v>
      </c>
      <c r="BV278" s="5" t="str">
        <f t="shared" ca="1" si="1870"/>
        <v>-</v>
      </c>
      <c r="BW278" s="5" t="str">
        <f t="shared" ca="1" si="1870"/>
        <v>-</v>
      </c>
      <c r="BX278" s="5" t="str">
        <f t="shared" ca="1" si="1870"/>
        <v>-</v>
      </c>
      <c r="BY278" s="5" t="str">
        <f t="shared" ca="1" si="1870"/>
        <v>-</v>
      </c>
      <c r="BZ278" s="5" t="str">
        <f t="shared" ca="1" si="1870"/>
        <v>-</v>
      </c>
      <c r="CA278" s="5" t="str">
        <f t="shared" ca="1" si="1870"/>
        <v>-</v>
      </c>
      <c r="CB278" s="9"/>
      <c r="CC278" s="237" t="b">
        <f t="shared" ref="CC278:CE278" ca="1" si="1922">OFFSET(CC278,-1,0)</f>
        <v>1</v>
      </c>
      <c r="CD278" s="237" t="b">
        <f t="shared" ca="1" si="1922"/>
        <v>1</v>
      </c>
      <c r="CE278" s="237" t="b">
        <f t="shared" ca="1" si="1922"/>
        <v>1</v>
      </c>
      <c r="CF278" s="12">
        <f t="shared" si="1918"/>
        <v>2105</v>
      </c>
      <c r="CG278" s="144" t="b">
        <f t="shared" ref="CG278" ca="1" si="1923">NOT(CE278)</f>
        <v>0</v>
      </c>
      <c r="CH278" s="12" t="s">
        <v>34</v>
      </c>
      <c r="CI278" s="19" t="str">
        <f t="shared" ca="1" si="1872"/>
        <v>-</v>
      </c>
      <c r="CJ278" s="19" t="str">
        <f t="shared" ca="1" si="1872"/>
        <v>-</v>
      </c>
      <c r="CK278" s="19" t="str">
        <f t="shared" ca="1" si="1872"/>
        <v>-</v>
      </c>
      <c r="CL278" s="19">
        <f t="shared" ca="1" si="1872"/>
        <v>1</v>
      </c>
      <c r="CM278" s="19">
        <f t="shared" ca="1" si="1872"/>
        <v>1</v>
      </c>
      <c r="CN278" s="9"/>
      <c r="CO278" s="444">
        <f t="shared" si="1873"/>
        <v>652</v>
      </c>
      <c r="CP278" s="444">
        <f t="shared" si="1873"/>
        <v>686</v>
      </c>
      <c r="CQ278" s="444">
        <f t="shared" si="1873"/>
        <v>721</v>
      </c>
      <c r="CR278" s="152">
        <f t="shared" si="1874"/>
        <v>378</v>
      </c>
      <c r="CS278" s="152">
        <f t="shared" si="1874"/>
        <v>413</v>
      </c>
      <c r="CT278" s="152">
        <f t="shared" si="1874"/>
        <v>448</v>
      </c>
      <c r="CU278" s="19" t="str">
        <f t="shared" ref="CU278:DJ280" ca="1" si="1924">OFFSET(CU$5,$B278,0)</f>
        <v>-</v>
      </c>
      <c r="CV278" s="19" t="str">
        <f t="shared" ca="1" si="1924"/>
        <v>-</v>
      </c>
      <c r="CW278" s="19" t="str">
        <f t="shared" ca="1" si="1924"/>
        <v>-</v>
      </c>
      <c r="CX278" s="19" t="str">
        <f t="shared" ca="1" si="1924"/>
        <v>-</v>
      </c>
      <c r="CY278" s="19" t="str">
        <f t="shared" ca="1" si="1924"/>
        <v>-</v>
      </c>
      <c r="CZ278" s="19" t="b">
        <f t="shared" ca="1" si="1924"/>
        <v>1</v>
      </c>
      <c r="DA278" s="19">
        <f t="shared" ca="1" si="1924"/>
        <v>0</v>
      </c>
      <c r="DB278" s="19">
        <f t="shared" ca="1" si="1924"/>
        <v>0</v>
      </c>
      <c r="DC278" s="19">
        <f t="shared" ca="1" si="1924"/>
        <v>0</v>
      </c>
      <c r="DD278" s="19">
        <f t="shared" ca="1" si="1924"/>
        <v>0</v>
      </c>
      <c r="DE278" s="19">
        <f t="shared" ca="1" si="1924"/>
        <v>0</v>
      </c>
      <c r="DF278" s="19">
        <f t="shared" ca="1" si="1924"/>
        <v>0</v>
      </c>
      <c r="DG278" s="19">
        <f t="shared" ca="1" si="1924"/>
        <v>0</v>
      </c>
      <c r="DH278" s="19">
        <f t="shared" ca="1" si="1924"/>
        <v>0</v>
      </c>
      <c r="DI278" s="19">
        <f t="shared" ca="1" si="1924"/>
        <v>0</v>
      </c>
      <c r="DJ278" s="19">
        <f t="shared" ca="1" si="1924"/>
        <v>0</v>
      </c>
      <c r="DK278" s="19">
        <f t="shared" ca="1" si="1877"/>
        <v>0</v>
      </c>
      <c r="DL278" s="19">
        <f t="shared" ca="1" si="1877"/>
        <v>0</v>
      </c>
      <c r="DM278" s="19">
        <f t="shared" ca="1" si="1877"/>
        <v>1</v>
      </c>
      <c r="DN278" s="477">
        <v>1</v>
      </c>
      <c r="DO278" s="19">
        <f t="shared" ca="1" si="1877"/>
        <v>0</v>
      </c>
      <c r="DP278" s="19" t="str">
        <f t="shared" ca="1" si="1877"/>
        <v>-</v>
      </c>
      <c r="DQ278" s="19" t="str">
        <f t="shared" ca="1" si="1877"/>
        <v>-</v>
      </c>
      <c r="DR278" s="19" t="str">
        <f t="shared" ca="1" si="1877"/>
        <v>-</v>
      </c>
      <c r="DS278" s="19" t="str">
        <f t="shared" ca="1" si="1877"/>
        <v>-</v>
      </c>
      <c r="DT278" s="19" t="str">
        <f t="shared" ca="1" si="1877"/>
        <v>-</v>
      </c>
      <c r="DU278" s="19">
        <f t="shared" ca="1" si="1877"/>
        <v>0</v>
      </c>
      <c r="DV278" s="477">
        <v>1</v>
      </c>
      <c r="DW278" s="477">
        <v>1</v>
      </c>
      <c r="DX278" s="19" t="str">
        <f t="shared" ca="1" si="1877"/>
        <v>-</v>
      </c>
      <c r="DY278" s="19" t="str">
        <f t="shared" ca="1" si="1877"/>
        <v>-</v>
      </c>
      <c r="DZ278" s="19" t="str">
        <f t="shared" ca="1" si="1877"/>
        <v>-</v>
      </c>
      <c r="EA278" s="19" t="str">
        <f t="shared" ca="1" si="1877"/>
        <v>-</v>
      </c>
      <c r="EB278" s="19" t="str">
        <f t="shared" ca="1" si="1877"/>
        <v>-</v>
      </c>
      <c r="EC278" s="19" t="str">
        <f t="shared" ca="1" si="1877"/>
        <v>-</v>
      </c>
      <c r="ED278" s="19">
        <f t="shared" ca="1" si="1877"/>
        <v>0</v>
      </c>
      <c r="EE278" s="444">
        <f t="shared" si="1878"/>
        <v>0</v>
      </c>
      <c r="EF278" s="444">
        <f t="shared" si="1878"/>
        <v>0</v>
      </c>
      <c r="EG278" s="124">
        <f t="shared" ref="EG278:EV280" si="1925">IF(AND($K278=EG$9,$N278=EG$11,$AB278=EG$8,$AI278=EG$12,$Y278&lt;&gt;0),INDEX(i.FS_Strategy,$Y278,$AB278),0)</f>
        <v>0</v>
      </c>
      <c r="EH278" s="124">
        <f t="shared" si="1925"/>
        <v>0</v>
      </c>
      <c r="EI278" s="124">
        <f t="shared" si="1925"/>
        <v>0</v>
      </c>
      <c r="EJ278" s="124">
        <f t="shared" si="1925"/>
        <v>0</v>
      </c>
      <c r="EK278" s="124">
        <f t="shared" si="1925"/>
        <v>0</v>
      </c>
      <c r="EL278" s="124">
        <f t="shared" si="1925"/>
        <v>0</v>
      </c>
      <c r="EM278" s="124">
        <f t="shared" si="1925"/>
        <v>0</v>
      </c>
      <c r="EN278" s="124">
        <f t="shared" si="1925"/>
        <v>0</v>
      </c>
      <c r="EO278" s="124">
        <f t="shared" si="1925"/>
        <v>0</v>
      </c>
      <c r="EP278" s="124">
        <f t="shared" si="1925"/>
        <v>0</v>
      </c>
      <c r="EQ278" s="124">
        <f t="shared" si="1925"/>
        <v>0</v>
      </c>
      <c r="ER278" s="124">
        <f t="shared" si="1925"/>
        <v>0</v>
      </c>
      <c r="ES278" s="124">
        <f t="shared" si="1925"/>
        <v>0</v>
      </c>
      <c r="ET278" s="124">
        <f t="shared" si="1925"/>
        <v>0</v>
      </c>
      <c r="EU278" s="124">
        <f t="shared" si="1925"/>
        <v>0</v>
      </c>
      <c r="EV278" s="124">
        <f t="shared" si="1925"/>
        <v>0</v>
      </c>
      <c r="EW278" s="124">
        <f t="shared" si="1880"/>
        <v>0</v>
      </c>
      <c r="EX278" s="124">
        <f t="shared" si="1880"/>
        <v>0</v>
      </c>
      <c r="EY278" s="554">
        <f t="shared" ref="EY278:FN280" si="1926">IF(AND($K278=EY$9,$N278=EY$11,$AB278=EY$8,$AI278=EY$12,$Z278&lt;&gt;0),INDEX(i.FS_Strategy,$Z278,$AB278),0)</f>
        <v>0</v>
      </c>
      <c r="EZ278" s="554">
        <f t="shared" si="1926"/>
        <v>0</v>
      </c>
      <c r="FA278" s="554">
        <f t="shared" si="1926"/>
        <v>0</v>
      </c>
      <c r="FB278" s="125">
        <f t="shared" si="1926"/>
        <v>0</v>
      </c>
      <c r="FC278" s="125">
        <f t="shared" si="1926"/>
        <v>0</v>
      </c>
      <c r="FD278" s="125">
        <f t="shared" si="1926"/>
        <v>0</v>
      </c>
      <c r="FE278" s="125">
        <f t="shared" si="1926"/>
        <v>0</v>
      </c>
      <c r="FF278" s="125">
        <f t="shared" si="1926"/>
        <v>0</v>
      </c>
      <c r="FG278" s="125">
        <f t="shared" si="1926"/>
        <v>0</v>
      </c>
      <c r="FH278" s="125">
        <f t="shared" si="1926"/>
        <v>0</v>
      </c>
      <c r="FI278" s="125">
        <f t="shared" si="1926"/>
        <v>0</v>
      </c>
      <c r="FJ278" s="125">
        <f t="shared" si="1926"/>
        <v>0</v>
      </c>
      <c r="FK278" s="125">
        <f t="shared" si="1926"/>
        <v>0</v>
      </c>
      <c r="FL278" s="125">
        <f t="shared" si="1926"/>
        <v>0</v>
      </c>
      <c r="FM278" s="125">
        <f t="shared" si="1926"/>
        <v>0</v>
      </c>
      <c r="FN278" s="125">
        <f t="shared" si="1926"/>
        <v>0</v>
      </c>
      <c r="FO278" s="124">
        <f t="shared" ref="FO278:GD280" si="1927">IF(AND($K278=FO$9,$N278=FO$11,$AB278=FO$8,$AI278=FO$12),INDEX(i.FS_Strategy,$AC278+1,$AB278),0)</f>
        <v>0</v>
      </c>
      <c r="FP278" s="124">
        <f t="shared" si="1927"/>
        <v>0</v>
      </c>
      <c r="FQ278" s="124">
        <f t="shared" si="1927"/>
        <v>0</v>
      </c>
      <c r="FR278" s="124">
        <f t="shared" si="1927"/>
        <v>0</v>
      </c>
      <c r="FS278" s="124">
        <f t="shared" si="1927"/>
        <v>0</v>
      </c>
      <c r="FT278" s="124">
        <f t="shared" si="1927"/>
        <v>0</v>
      </c>
      <c r="FU278" s="124">
        <f t="shared" si="1927"/>
        <v>0</v>
      </c>
      <c r="FV278" s="124">
        <f t="shared" si="1927"/>
        <v>0</v>
      </c>
      <c r="FW278" s="124">
        <f t="shared" si="1927"/>
        <v>0</v>
      </c>
      <c r="FX278" s="124">
        <f t="shared" si="1927"/>
        <v>0</v>
      </c>
      <c r="FY278" s="124">
        <f t="shared" si="1927"/>
        <v>0</v>
      </c>
      <c r="FZ278" s="124">
        <f t="shared" si="1927"/>
        <v>0</v>
      </c>
      <c r="GA278" s="124">
        <f t="shared" si="1927"/>
        <v>0</v>
      </c>
      <c r="GB278" s="124">
        <f t="shared" si="1927"/>
        <v>0</v>
      </c>
      <c r="GC278" s="124">
        <f t="shared" si="1927"/>
        <v>0</v>
      </c>
      <c r="GD278" s="124">
        <f t="shared" si="1927"/>
        <v>0</v>
      </c>
      <c r="GE278" s="124">
        <f t="shared" si="1883"/>
        <v>0</v>
      </c>
      <c r="GF278" s="124">
        <f t="shared" si="1883"/>
        <v>0</v>
      </c>
      <c r="GG278" s="554">
        <f t="shared" si="1884"/>
        <v>0</v>
      </c>
      <c r="GH278" s="554">
        <f t="shared" si="1884"/>
        <v>0</v>
      </c>
      <c r="GI278" s="554">
        <f t="shared" si="1884"/>
        <v>0</v>
      </c>
      <c r="GJ278" s="125">
        <f t="shared" ref="GJ278:GV280" si="1928">IF(AND($K278=GJ$9,$N278=GJ$11,$AB278=GJ$8),INDEX(i.FS_Strategy,$AE278+1,$AB278),0)</f>
        <v>0</v>
      </c>
      <c r="GK278" s="125">
        <f t="shared" si="1928"/>
        <v>0</v>
      </c>
      <c r="GL278" s="125">
        <f t="shared" si="1928"/>
        <v>0</v>
      </c>
      <c r="GM278" s="125">
        <f t="shared" si="1928"/>
        <v>0</v>
      </c>
      <c r="GN278" s="125">
        <f t="shared" si="1928"/>
        <v>0</v>
      </c>
      <c r="GO278" s="125">
        <f t="shared" si="1928"/>
        <v>0</v>
      </c>
      <c r="GP278" s="125">
        <f t="shared" si="1928"/>
        <v>0</v>
      </c>
      <c r="GQ278" s="125">
        <f t="shared" si="1928"/>
        <v>0</v>
      </c>
      <c r="GR278" s="125">
        <f t="shared" si="1928"/>
        <v>0</v>
      </c>
      <c r="GS278" s="125">
        <f t="shared" si="1928"/>
        <v>0</v>
      </c>
      <c r="GT278" s="125">
        <f t="shared" si="1928"/>
        <v>0</v>
      </c>
      <c r="GU278" s="125">
        <f t="shared" si="1928"/>
        <v>0</v>
      </c>
      <c r="GV278" s="125">
        <f t="shared" si="1928"/>
        <v>0</v>
      </c>
      <c r="GW278" s="124">
        <f t="shared" ref="GW278:HL280" si="1929">IF(AND($K278=GW$9,$N278=GW$11,$AB278=GW$8,$AI278=GW$12),INDEX(i.FS_Strategy,$AC278+1,$AB278),0)</f>
        <v>0</v>
      </c>
      <c r="GX278" s="124">
        <f t="shared" si="1929"/>
        <v>0</v>
      </c>
      <c r="GY278" s="124">
        <f t="shared" si="1929"/>
        <v>0</v>
      </c>
      <c r="GZ278" s="124">
        <f t="shared" si="1929"/>
        <v>0</v>
      </c>
      <c r="HA278" s="124">
        <f t="shared" si="1929"/>
        <v>0</v>
      </c>
      <c r="HB278" s="124">
        <f t="shared" si="1929"/>
        <v>0</v>
      </c>
      <c r="HC278" s="124">
        <f t="shared" si="1929"/>
        <v>0</v>
      </c>
      <c r="HD278" s="124">
        <f t="shared" si="1929"/>
        <v>0</v>
      </c>
      <c r="HE278" s="124">
        <f t="shared" si="1929"/>
        <v>0</v>
      </c>
      <c r="HF278" s="124">
        <f t="shared" si="1929"/>
        <v>0</v>
      </c>
      <c r="HG278" s="124">
        <f t="shared" si="1929"/>
        <v>0</v>
      </c>
      <c r="HH278" s="124">
        <f t="shared" si="1929"/>
        <v>0</v>
      </c>
      <c r="HI278" s="124">
        <f t="shared" si="1929"/>
        <v>0</v>
      </c>
      <c r="HJ278" s="124">
        <f t="shared" si="1929"/>
        <v>0</v>
      </c>
      <c r="HK278" s="124">
        <f t="shared" si="1929"/>
        <v>0</v>
      </c>
      <c r="HL278" s="124">
        <f t="shared" si="1929"/>
        <v>0</v>
      </c>
      <c r="HM278" s="124">
        <f t="shared" si="1887"/>
        <v>0</v>
      </c>
      <c r="HN278" s="124">
        <f t="shared" si="1887"/>
        <v>0</v>
      </c>
      <c r="HO278" s="554">
        <f t="shared" si="1888"/>
        <v>0</v>
      </c>
      <c r="HP278" s="554">
        <f t="shared" si="1888"/>
        <v>0</v>
      </c>
      <c r="HQ278" s="554">
        <f t="shared" si="1888"/>
        <v>0</v>
      </c>
      <c r="HR278" s="125">
        <f t="shared" ref="HR278:ID280" si="1930">IF(AND($K278=HR$9,$N278=HR$11,$AB278=HR$8),INDEX(i.FS_Strategy,$AE278+1,$AB278),0)</f>
        <v>0</v>
      </c>
      <c r="HS278" s="125">
        <f t="shared" si="1930"/>
        <v>0</v>
      </c>
      <c r="HT278" s="125">
        <f t="shared" si="1930"/>
        <v>0</v>
      </c>
      <c r="HU278" s="125">
        <f t="shared" si="1930"/>
        <v>0</v>
      </c>
      <c r="HV278" s="125">
        <f t="shared" si="1930"/>
        <v>0</v>
      </c>
      <c r="HW278" s="125">
        <f t="shared" si="1930"/>
        <v>0</v>
      </c>
      <c r="HX278" s="125">
        <f t="shared" si="1930"/>
        <v>0</v>
      </c>
      <c r="HY278" s="125">
        <f t="shared" si="1930"/>
        <v>0</v>
      </c>
      <c r="HZ278" s="125">
        <f t="shared" si="1930"/>
        <v>0</v>
      </c>
      <c r="IA278" s="125">
        <f t="shared" si="1930"/>
        <v>0</v>
      </c>
      <c r="IB278" s="125">
        <f t="shared" si="1930"/>
        <v>0</v>
      </c>
      <c r="IC278" s="125">
        <f t="shared" si="1930"/>
        <v>0</v>
      </c>
      <c r="ID278" s="125">
        <f t="shared" si="1930"/>
        <v>0</v>
      </c>
      <c r="IE278" s="5">
        <f t="shared" si="1890"/>
        <v>67</v>
      </c>
      <c r="IF278" s="9"/>
      <c r="IG278" s="5">
        <f t="shared" si="1891"/>
        <v>1</v>
      </c>
      <c r="IH278" s="5" t="b">
        <f t="shared" si="1891"/>
        <v>0</v>
      </c>
      <c r="II278" s="19">
        <f t="shared" ca="1" si="1892"/>
        <v>0</v>
      </c>
      <c r="IJ278" s="5">
        <f t="shared" si="1891"/>
        <v>55</v>
      </c>
      <c r="IK278" s="5" cm="1">
        <f t="array" ref="IK278">INDEX(i.pi_yatf,$X278+1,IK$7)</f>
        <v>1</v>
      </c>
      <c r="IL278" s="19">
        <f t="shared" ca="1" si="1920"/>
        <v>0</v>
      </c>
      <c r="IM278" s="19">
        <f t="shared" ca="1" si="1920"/>
        <v>0</v>
      </c>
      <c r="IN278" s="19">
        <f t="shared" ca="1" si="1920"/>
        <v>0</v>
      </c>
      <c r="IO278" s="19">
        <f t="shared" ca="1" si="1920"/>
        <v>0</v>
      </c>
      <c r="IP278" s="19">
        <f t="shared" ca="1" si="1920"/>
        <v>0</v>
      </c>
      <c r="IQ278" s="19">
        <f t="shared" ca="1" si="1920"/>
        <v>0</v>
      </c>
      <c r="IR278" s="19">
        <f t="shared" ca="1" si="1920"/>
        <v>0</v>
      </c>
      <c r="IS278" s="19">
        <f t="shared" ca="1" si="1920"/>
        <v>0</v>
      </c>
      <c r="IT278" s="19">
        <f t="shared" ca="1" si="1920"/>
        <v>0</v>
      </c>
      <c r="IU278" s="19">
        <f t="shared" ca="1" si="1920"/>
        <v>0</v>
      </c>
      <c r="IV278" s="19">
        <f t="shared" ca="1" si="1920"/>
        <v>0</v>
      </c>
      <c r="IW278" s="19">
        <f t="shared" ca="1" si="1920"/>
        <v>0</v>
      </c>
      <c r="IX278" s="19">
        <f t="shared" ca="1" si="1920"/>
        <v>0</v>
      </c>
      <c r="IY278" s="19">
        <f t="shared" ca="1" si="1920"/>
        <v>0</v>
      </c>
      <c r="IZ278" s="19">
        <f t="shared" ca="1" si="1920"/>
        <v>0</v>
      </c>
      <c r="JA278" s="19">
        <f t="shared" ca="1" si="1920"/>
        <v>0</v>
      </c>
      <c r="JB278" s="19">
        <f t="shared" ca="1" si="1920"/>
        <v>0</v>
      </c>
      <c r="JC278" s="19">
        <f t="shared" ca="1" si="1920"/>
        <v>0</v>
      </c>
      <c r="JD278" s="19">
        <f t="shared" ca="1" si="1920"/>
        <v>0</v>
      </c>
      <c r="JE278" s="19">
        <f t="shared" ca="1" si="1920"/>
        <v>0</v>
      </c>
      <c r="JF278" s="19">
        <f t="shared" ca="1" si="1920"/>
        <v>0</v>
      </c>
      <c r="JG278" s="19">
        <f t="shared" ca="1" si="1920"/>
        <v>1</v>
      </c>
      <c r="JH278" s="19">
        <f t="shared" ca="1" si="1920"/>
        <v>0</v>
      </c>
      <c r="JI278" s="19">
        <f t="shared" ca="1" si="1920"/>
        <v>1</v>
      </c>
      <c r="JJ278" s="9"/>
      <c r="JK278" s="5" t="b">
        <f t="shared" ca="1" si="1894"/>
        <v>0</v>
      </c>
      <c r="JL278" s="477" t="b">
        <v>1</v>
      </c>
      <c r="JM278" s="477">
        <v>10</v>
      </c>
      <c r="JN278" s="5" t="b">
        <f t="shared" si="1895"/>
        <v>0</v>
      </c>
      <c r="JO278" s="5" t="b">
        <f t="shared" si="1895"/>
        <v>0</v>
      </c>
      <c r="JP278" s="5" t="b">
        <f t="shared" si="1895"/>
        <v>1</v>
      </c>
      <c r="JQ278" s="144">
        <f t="shared" si="1896"/>
        <v>1</v>
      </c>
      <c r="JR278" s="144">
        <f t="shared" si="1896"/>
        <v>1</v>
      </c>
      <c r="JS278" s="5" t="b">
        <f t="shared" si="1897"/>
        <v>0</v>
      </c>
      <c r="JT278" s="5" t="b">
        <f t="shared" si="1897"/>
        <v>1</v>
      </c>
      <c r="JU278" s="5" t="b">
        <f t="shared" si="1897"/>
        <v>1</v>
      </c>
      <c r="JV278" s="5" t="b">
        <f t="shared" si="1897"/>
        <v>0</v>
      </c>
      <c r="JW278" s="5">
        <f t="shared" si="1898"/>
        <v>1</v>
      </c>
      <c r="JX278" s="5">
        <f t="shared" si="1898"/>
        <v>0</v>
      </c>
      <c r="JY278" s="5" t="b">
        <f t="shared" si="1899"/>
        <v>0</v>
      </c>
      <c r="JZ278" s="5" t="str" cm="1">
        <f t="array" aca="1" ref="JZ278" ca="1">IF(OR(KA278:KH278&lt;&gt;"-"),TRUE,"-")</f>
        <v>-</v>
      </c>
      <c r="KA278" s="19" t="str">
        <f t="shared" ca="1" si="1900"/>
        <v>-</v>
      </c>
      <c r="KB278" s="19" t="str">
        <f t="shared" ca="1" si="1900"/>
        <v>-</v>
      </c>
      <c r="KC278" s="19" t="str">
        <f t="shared" ca="1" si="1900"/>
        <v>-</v>
      </c>
      <c r="KD278" s="19" t="str">
        <f t="shared" ca="1" si="1900"/>
        <v>-</v>
      </c>
      <c r="KE278" s="19" t="str">
        <f t="shared" ca="1" si="1900"/>
        <v>-</v>
      </c>
      <c r="KF278" s="19" t="str">
        <f t="shared" ca="1" si="1900"/>
        <v>-</v>
      </c>
      <c r="KG278" s="19" t="str">
        <f t="shared" ca="1" si="1900"/>
        <v>-</v>
      </c>
      <c r="KH278" s="19" t="str">
        <f t="shared" ca="1" si="1900"/>
        <v>-</v>
      </c>
      <c r="KI278" s="5" t="b">
        <f t="array" aca="1" ref="KI278" ca="1">IF(OR(KJ278:KP278&lt;&gt;"-"),TRUE,"-")</f>
        <v>1</v>
      </c>
      <c r="KJ278" s="19">
        <f t="shared" ca="1" si="1901"/>
        <v>0</v>
      </c>
      <c r="KK278" s="19" t="str">
        <f t="shared" ca="1" si="1901"/>
        <v>-</v>
      </c>
      <c r="KL278" s="19">
        <f t="shared" ca="1" si="1901"/>
        <v>999999</v>
      </c>
      <c r="KM278" s="19">
        <f t="shared" ca="1" si="1901"/>
        <v>999999</v>
      </c>
      <c r="KN278" s="19">
        <f t="shared" ca="1" si="1901"/>
        <v>999999</v>
      </c>
      <c r="KO278" s="19">
        <f t="shared" ca="1" si="1901"/>
        <v>999999</v>
      </c>
      <c r="KP278" s="19">
        <f t="shared" ca="1" si="1901"/>
        <v>999999</v>
      </c>
      <c r="KQ278" s="19" t="str">
        <f t="shared" ca="1" si="1901"/>
        <v>-</v>
      </c>
      <c r="KR278" s="19" t="str">
        <f t="shared" ca="1" si="1901"/>
        <v>-</v>
      </c>
      <c r="KS278" s="19" t="str">
        <f t="shared" ca="1" si="1901"/>
        <v>-</v>
      </c>
      <c r="KT278" s="19" t="b">
        <f t="shared" ca="1" si="1902"/>
        <v>1</v>
      </c>
      <c r="KU278" s="19">
        <f t="shared" ca="1" si="1902"/>
        <v>0</v>
      </c>
      <c r="KV278" s="5" t="str">
        <f t="shared" si="1903"/>
        <v>-</v>
      </c>
      <c r="KW278" s="5" t="str">
        <f t="shared" si="1903"/>
        <v>-</v>
      </c>
      <c r="KX278" s="5" t="str">
        <f t="shared" si="1903"/>
        <v>-</v>
      </c>
      <c r="KY278" s="5" t="str">
        <f t="shared" si="1903"/>
        <v>-</v>
      </c>
      <c r="KZ278" s="19" t="str">
        <f t="shared" ca="1" si="1904"/>
        <v>-</v>
      </c>
      <c r="LA278" s="19" t="str">
        <f t="shared" ca="1" si="1904"/>
        <v>-</v>
      </c>
      <c r="LB278" s="19" t="str">
        <f t="shared" ca="1" si="1904"/>
        <v>-</v>
      </c>
      <c r="LC278" s="19" t="str">
        <f t="shared" ca="1" si="1904"/>
        <v>-</v>
      </c>
      <c r="LD278" s="19" t="str">
        <f t="shared" ca="1" si="1904"/>
        <v>-</v>
      </c>
      <c r="LE278" s="19" t="str">
        <f t="shared" ca="1" si="1904"/>
        <v>-</v>
      </c>
      <c r="LF278" s="19" t="str">
        <f t="shared" ca="1" si="1904"/>
        <v>-</v>
      </c>
      <c r="LG278" s="5" t="str">
        <f t="shared" si="1905"/>
        <v>-</v>
      </c>
      <c r="LH278" s="5">
        <f t="shared" si="1905"/>
        <v>500</v>
      </c>
      <c r="LI278" s="5">
        <f t="shared" si="1905"/>
        <v>500</v>
      </c>
      <c r="LJ278" s="5" t="str">
        <f t="shared" si="1905"/>
        <v>-</v>
      </c>
      <c r="LK278" s="5" t="str" cm="1">
        <f t="array" ref="LK278">INDEX(i.meatgrid,$Q278,LK$7)</f>
        <v>-</v>
      </c>
      <c r="LL278" s="5" t="str">
        <f t="shared" si="1905"/>
        <v>-</v>
      </c>
      <c r="LM278" s="5">
        <f t="shared" si="1906"/>
        <v>1</v>
      </c>
      <c r="LN278" s="9"/>
      <c r="LO278" s="19">
        <f t="shared" ca="1" si="1904"/>
        <v>70</v>
      </c>
      <c r="LP278" s="19">
        <f t="shared" ca="1" si="1907"/>
        <v>50</v>
      </c>
      <c r="LQ278" s="19">
        <f t="shared" ca="1" si="1907"/>
        <v>80</v>
      </c>
      <c r="LR278" s="19">
        <f t="shared" ca="1" si="1907"/>
        <v>50</v>
      </c>
      <c r="LS278" s="5" t="b" cm="1">
        <f t="array" ref="LS278">INDEX(i.meatgrid,$Q278,LS$7)</f>
        <v>0</v>
      </c>
      <c r="LT278" s="5" t="b" cm="1">
        <f t="array" ref="LT278">INDEX(i.meatgrid,$Q278,LT$7)</f>
        <v>0</v>
      </c>
      <c r="LU278" s="5" t="str" cm="1">
        <f t="array" ref="LU278">INDEX(i.meatgrid,$Q278,LU$7)</f>
        <v>-</v>
      </c>
      <c r="LV278" s="5" t="str" cm="1">
        <f t="array" ref="LV278">INDEX(i.meatgrid,$Q278,LV$7)</f>
        <v>-</v>
      </c>
      <c r="LW278" s="5">
        <f t="shared" si="1908"/>
        <v>1</v>
      </c>
      <c r="LX278" s="5">
        <f t="shared" si="1909"/>
        <v>1</v>
      </c>
      <c r="LY278" s="5" cm="1">
        <f t="array" ref="LY278">INDEX(i.meatgrid,$Q278,LY$7)</f>
        <v>0</v>
      </c>
      <c r="LZ278" s="5" cm="1">
        <f t="array" ref="LZ278">INDEX(i.meatgrid,$Q278,LZ$7)</f>
        <v>0</v>
      </c>
      <c r="MA278" s="5" cm="1">
        <f t="array" ref="MA278">INDEX(i.meatgrid,$Q278,MA$7)</f>
        <v>0</v>
      </c>
      <c r="MB278" s="5" cm="1">
        <f t="array" ref="MB278">INDEX(i.meatgrid,$Q278,MB$7)</f>
        <v>0</v>
      </c>
      <c r="MC278" s="5" cm="1">
        <f t="array" ref="MC278">INDEX(i.meatgrid,$Q278,MC$7)</f>
        <v>1</v>
      </c>
      <c r="MD278" s="5" cm="1">
        <f t="array" ref="MD278">INDEX(i.meatgrid,$Q278,MD$7)</f>
        <v>1</v>
      </c>
      <c r="ME278" s="5" cm="1">
        <f t="array" ref="ME278">INDEX(i.meatgrid,$Q278,ME$7)</f>
        <v>1</v>
      </c>
      <c r="MF278" s="5" cm="1">
        <f t="array" ref="MF278">INDEX(i.meatgrid,$Q278,MF$7)</f>
        <v>1</v>
      </c>
      <c r="MG278" s="5">
        <f t="shared" si="1910"/>
        <v>1</v>
      </c>
      <c r="MH278" s="9"/>
      <c r="MI278" s="19" t="b">
        <f t="shared" ref="MI278:MX280" ca="1" si="1931">OFFSET(MI$5,$B278,0)</f>
        <v>0</v>
      </c>
      <c r="MJ278" s="19" t="b">
        <f t="shared" ca="1" si="1931"/>
        <v>0</v>
      </c>
      <c r="MK278" s="19">
        <f t="shared" ca="1" si="1931"/>
        <v>1</v>
      </c>
      <c r="ML278" s="19">
        <f t="shared" ca="1" si="1931"/>
        <v>0.75</v>
      </c>
      <c r="MM278" s="19">
        <f t="shared" ca="1" si="1931"/>
        <v>0.75</v>
      </c>
      <c r="MN278" s="19">
        <f t="shared" ca="1" si="1931"/>
        <v>0.8</v>
      </c>
      <c r="MO278" s="19">
        <f t="shared" ca="1" si="1931"/>
        <v>0.82499999999999996</v>
      </c>
      <c r="MP278" s="19">
        <f t="shared" ca="1" si="1931"/>
        <v>0.875</v>
      </c>
      <c r="MQ278" s="19">
        <f t="shared" ca="1" si="1931"/>
        <v>0.9</v>
      </c>
      <c r="MR278" s="19">
        <f t="shared" ca="1" si="1931"/>
        <v>1</v>
      </c>
      <c r="MS278" s="19">
        <f t="shared" ca="1" si="1931"/>
        <v>0.875</v>
      </c>
      <c r="MT278" s="19" t="b">
        <f t="shared" ca="1" si="1931"/>
        <v>1</v>
      </c>
      <c r="MU278" s="19">
        <f t="shared" ca="1" si="1931"/>
        <v>74.989999999999995</v>
      </c>
      <c r="MV278" s="19" t="str">
        <f t="shared" ca="1" si="1931"/>
        <v>-</v>
      </c>
      <c r="MW278" s="19" t="str">
        <f t="shared" ca="1" si="1931"/>
        <v>-</v>
      </c>
      <c r="MX278" s="19" t="str">
        <f t="shared" ca="1" si="1931"/>
        <v>-</v>
      </c>
      <c r="MY278" s="19" t="str">
        <f t="shared" ca="1" si="1912"/>
        <v>-</v>
      </c>
      <c r="MZ278" s="19" t="str">
        <f t="shared" ca="1" si="1912"/>
        <v>-</v>
      </c>
      <c r="NA278" s="19" t="str">
        <f t="shared" ca="1" si="1912"/>
        <v>-</v>
      </c>
      <c r="NB278" s="19" t="str">
        <f t="shared" ca="1" si="1912"/>
        <v>-</v>
      </c>
      <c r="NC278" s="19">
        <f t="shared" ca="1" si="1912"/>
        <v>36.99</v>
      </c>
      <c r="ND278" s="19">
        <f t="shared" ca="1" si="1912"/>
        <v>36.99</v>
      </c>
      <c r="NE278" s="19" t="str">
        <f t="shared" ca="1" si="1912"/>
        <v>-</v>
      </c>
      <c r="NF278" s="19" t="str">
        <f t="shared" ca="1" si="1912"/>
        <v>-</v>
      </c>
      <c r="NG278" s="19" t="str">
        <f t="shared" ca="1" si="1912"/>
        <v>-</v>
      </c>
      <c r="NH278" s="19" t="str">
        <f t="shared" ca="1" si="1912"/>
        <v>-</v>
      </c>
      <c r="NI278" s="19" t="str">
        <f t="shared" ca="1" si="1912"/>
        <v>-</v>
      </c>
      <c r="NJ278" s="19">
        <f t="shared" ca="1" si="1912"/>
        <v>49.99</v>
      </c>
      <c r="NK278" s="19">
        <f t="shared" ca="1" si="1912"/>
        <v>49.99</v>
      </c>
      <c r="NL278" s="19">
        <f t="shared" ca="1" si="1912"/>
        <v>49.99</v>
      </c>
      <c r="NM278" s="19">
        <f t="shared" ca="1" si="1912"/>
        <v>49.99</v>
      </c>
      <c r="NN278" s="19">
        <f t="shared" ca="1" si="1912"/>
        <v>49.99</v>
      </c>
      <c r="NO278" s="19">
        <f t="shared" ca="1" si="1913"/>
        <v>49.99</v>
      </c>
      <c r="NP278" s="19">
        <f t="shared" ca="1" si="1913"/>
        <v>49.99</v>
      </c>
      <c r="NQ278" s="19">
        <f t="shared" ca="1" si="1913"/>
        <v>49.99</v>
      </c>
      <c r="NR278" s="19">
        <f t="shared" ca="1" si="1914"/>
        <v>412.99</v>
      </c>
      <c r="NS278" s="19">
        <f t="shared" ca="1" si="1914"/>
        <v>412.99</v>
      </c>
      <c r="NT278" s="19" t="str">
        <f t="shared" ca="1" si="1914"/>
        <v>-</v>
      </c>
      <c r="NU278" s="19" t="str">
        <f t="shared" ca="1" si="1914"/>
        <v>-</v>
      </c>
      <c r="NV278" s="19" t="str">
        <f t="shared" ca="1" si="1914"/>
        <v>-</v>
      </c>
      <c r="NW278" s="19" t="str">
        <f t="shared" ca="1" si="1914"/>
        <v>-</v>
      </c>
      <c r="NX278" s="19" t="str">
        <f t="shared" ca="1" si="1914"/>
        <v>-</v>
      </c>
      <c r="NY278" s="19">
        <f t="shared" ca="1" si="1914"/>
        <v>6.8900000000000006</v>
      </c>
      <c r="NZ278" s="19">
        <f t="shared" ca="1" si="1914"/>
        <v>6.8900000000000006</v>
      </c>
      <c r="OA278" s="19">
        <f t="shared" ca="1" si="1914"/>
        <v>6.8900000000000006</v>
      </c>
      <c r="OB278" s="19">
        <f t="shared" ca="1" si="1914"/>
        <v>6.8900000000000006</v>
      </c>
      <c r="OC278" s="19">
        <f t="shared" ca="1" si="1914"/>
        <v>6.8900000000000006</v>
      </c>
      <c r="OD278" s="19">
        <f t="shared" ca="1" si="1914"/>
        <v>6.8900000000000006</v>
      </c>
      <c r="OE278" s="19">
        <f t="shared" ca="1" si="1914"/>
        <v>6.8900000000000006</v>
      </c>
      <c r="OF278" s="19">
        <f t="shared" ca="1" si="1914"/>
        <v>6.8900000000000006</v>
      </c>
      <c r="OG278" s="19">
        <f t="shared" ca="1" si="1914"/>
        <v>346.99</v>
      </c>
      <c r="OH278" s="19">
        <f t="shared" ca="1" si="1915"/>
        <v>346.99</v>
      </c>
      <c r="OI278" s="19" t="str">
        <f t="shared" ca="1" si="1915"/>
        <v>-</v>
      </c>
      <c r="OJ278" s="19" t="str">
        <f t="shared" ca="1" si="1915"/>
        <v>-</v>
      </c>
      <c r="OK278" s="19" t="str">
        <f t="shared" ca="1" si="1915"/>
        <v>-</v>
      </c>
      <c r="OL278" s="19" t="str">
        <f t="shared" ca="1" si="1915"/>
        <v>-</v>
      </c>
      <c r="OM278" s="19" t="str">
        <f t="shared" ca="1" si="1915"/>
        <v>-</v>
      </c>
      <c r="ON278" s="19">
        <f t="shared" ca="1" si="1915"/>
        <v>0</v>
      </c>
      <c r="OO278" s="24">
        <v>0</v>
      </c>
    </row>
    <row r="279" spans="1:405" outlineLevel="1">
      <c r="A279" s="21">
        <f t="shared" si="158"/>
        <v>274</v>
      </c>
      <c r="B279" s="21">
        <f t="shared" ref="B279:B280" si="1932">$A$24</f>
        <v>19</v>
      </c>
      <c r="C279">
        <v>113</v>
      </c>
      <c r="D279" s="144" t="str">
        <f t="shared" si="1855"/>
        <v>GSM</v>
      </c>
      <c r="E279" t="b">
        <v>1</v>
      </c>
      <c r="F279" t="b">
        <v>0</v>
      </c>
      <c r="G279" t="b">
        <f t="shared" si="1856"/>
        <v>1</v>
      </c>
      <c r="H279" s="29">
        <v>2</v>
      </c>
      <c r="I279" s="29">
        <v>1</v>
      </c>
      <c r="J279" s="29" t="str">
        <f>""</f>
        <v/>
      </c>
      <c r="K279" s="29">
        <f>d.Region</f>
        <v>2</v>
      </c>
      <c r="L279" s="29">
        <v>2</v>
      </c>
      <c r="M279" s="29">
        <v>2</v>
      </c>
      <c r="N279" s="29">
        <v>3</v>
      </c>
      <c r="O279" s="29">
        <v>1</v>
      </c>
      <c r="P279" s="29">
        <v>1</v>
      </c>
      <c r="Q279" s="29">
        <v>6</v>
      </c>
      <c r="R279" s="29">
        <v>1</v>
      </c>
      <c r="S279" s="29">
        <v>1</v>
      </c>
      <c r="T279" s="29">
        <v>1</v>
      </c>
      <c r="U279" s="218"/>
      <c r="V279" s="218"/>
      <c r="W279" s="29">
        <v>0</v>
      </c>
      <c r="X279" s="218"/>
      <c r="Y279" s="218"/>
      <c r="Z279" s="218"/>
      <c r="AA279" s="218"/>
      <c r="AB279" s="218"/>
      <c r="AC279" s="218"/>
      <c r="AD279" s="218"/>
      <c r="AE279" s="218"/>
      <c r="AF279" s="144">
        <f>INDEX(CHOOSE($N279,DataAutumn!i.AdultDrys,DataWinter!i.AdultDrys,DataSpring!i.AdultDrys),1,$M279)</f>
        <v>3</v>
      </c>
      <c r="AG279" s="5">
        <f t="shared" si="1857"/>
        <v>2</v>
      </c>
      <c r="AH279" s="5">
        <f t="shared" si="1857"/>
        <v>0</v>
      </c>
      <c r="AI279" s="5">
        <f t="shared" si="1858"/>
        <v>1</v>
      </c>
      <c r="AJ279" s="218"/>
      <c r="AK279" s="218"/>
      <c r="AL279" s="366" t="str">
        <f ca="1">TEXT(LEFT(OFFSET(AL279,-1,0),5)+1,"00000")&amp;MID(OFFSET(AL279,-1,0),6,FIND(" ",OFFSET(AL279,-1,0),7)-5)
&amp; $D279           &amp; " Day"&amp;INDEX(i.DOY,$N279,1)              &amp; IF($IG279=0," FWM","")&amp;IF($IG279=1," MWM","")&amp;IF($IG279=5," Mat","")&amp;IF($IH279=TRUE,"&amp;BBT","    ")
&amp;INDEX(DataMaster!$B$98:$B$104,$Q279,0)    &amp;IF(JL279," SR"&amp;JM279,"")&amp; " WP"&amp;TEXT($LW279*100,"000p")           &amp; " MP"&amp;TEXT($LX279*100,"000p")           &amp; " GP"&amp;TEXT($MG279*100,"000p")
&amp; " (F"&amp;3+COUNTIF($CV279:$CY279,TRUE)&amp;3&amp;"N"&amp;$DM279&amp;$DN279&amp;")"</f>
        <v>00004 DSP_75_sr GSM Day204 MWM    Mutton SR9.8 WP100p MP100p GP100p (F33N11)</v>
      </c>
      <c r="AM279" s="9" t="str">
        <f ca="1">IF(COUNTIF(AL$5:AL279,AL279)=1,"-","Dup")</f>
        <v>-</v>
      </c>
      <c r="AN279" s="9"/>
      <c r="AO279" s="12" t="b">
        <v>1</v>
      </c>
      <c r="AP279" s="12" t="b">
        <v>1</v>
      </c>
      <c r="AQ279" s="12" t="b">
        <v>1</v>
      </c>
      <c r="AR279" s="12" t="b">
        <v>1</v>
      </c>
      <c r="AS279" s="12" t="b">
        <v>1</v>
      </c>
      <c r="AT279" s="12" t="b">
        <v>1</v>
      </c>
      <c r="AU279" s="12" t="b">
        <v>1</v>
      </c>
      <c r="AV279" s="12" t="b">
        <v>1</v>
      </c>
      <c r="AW279" s="9"/>
      <c r="AX279" s="5" t="b">
        <f t="shared" si="1859"/>
        <v>0</v>
      </c>
      <c r="AY279" s="5" t="str">
        <f t="shared" si="1859"/>
        <v>-</v>
      </c>
      <c r="AZ279" s="5" t="b">
        <f t="shared" si="1859"/>
        <v>0</v>
      </c>
      <c r="BA279" s="5" t="b">
        <f t="shared" si="1859"/>
        <v>1</v>
      </c>
      <c r="BB279" s="5" t="b">
        <f t="shared" si="1859"/>
        <v>1</v>
      </c>
      <c r="BC279" s="144">
        <f t="shared" si="1859"/>
        <v>0</v>
      </c>
      <c r="BD279" s="19" t="b">
        <f t="shared" ca="1" si="1860"/>
        <v>1</v>
      </c>
      <c r="BE279" s="9"/>
      <c r="BF279" s="5" t="str">
        <f t="shared" ca="1" si="1861"/>
        <v>-</v>
      </c>
      <c r="BG279" s="19" t="str">
        <f t="shared" ca="1" si="1862"/>
        <v>-</v>
      </c>
      <c r="BH279" s="19" t="str">
        <f t="shared" ca="1" si="1862"/>
        <v>-</v>
      </c>
      <c r="BI279" s="19" t="str">
        <f t="shared" ca="1" si="1862"/>
        <v>-</v>
      </c>
      <c r="BJ279" s="5" t="str">
        <f t="shared" ca="1" si="1863"/>
        <v>-</v>
      </c>
      <c r="BK279" s="19" t="str">
        <f t="shared" ca="1" si="1864"/>
        <v>-</v>
      </c>
      <c r="BL279" s="5" t="str">
        <f t="shared" ca="1" si="1865"/>
        <v>-</v>
      </c>
      <c r="BM279" s="19" t="str">
        <f t="shared" ca="1" si="1866"/>
        <v>-</v>
      </c>
      <c r="BN279" s="19" t="str">
        <f t="shared" ca="1" si="1866"/>
        <v>-</v>
      </c>
      <c r="BO279" s="19" t="str">
        <f t="shared" ca="1" si="1866"/>
        <v>-</v>
      </c>
      <c r="BP279" s="5" t="str">
        <f t="shared" ca="1" si="1867"/>
        <v>-</v>
      </c>
      <c r="BQ279" s="9"/>
      <c r="BR279" s="5" t="b">
        <f t="shared" si="1868"/>
        <v>0</v>
      </c>
      <c r="BS279" s="5" t="str">
        <f t="shared" ca="1" si="1869"/>
        <v>-</v>
      </c>
      <c r="BT279" s="5" t="str">
        <f t="shared" ca="1" si="1870"/>
        <v>-</v>
      </c>
      <c r="BU279" s="5" t="str">
        <f t="shared" ca="1" si="1870"/>
        <v>-</v>
      </c>
      <c r="BV279" s="5" t="str">
        <f t="shared" ca="1" si="1870"/>
        <v>-</v>
      </c>
      <c r="BW279" s="5" t="str">
        <f t="shared" ca="1" si="1870"/>
        <v>-</v>
      </c>
      <c r="BX279" s="5" t="str">
        <f t="shared" ca="1" si="1870"/>
        <v>-</v>
      </c>
      <c r="BY279" s="5" t="str">
        <f t="shared" ca="1" si="1870"/>
        <v>-</v>
      </c>
      <c r="BZ279" s="5" t="str">
        <f t="shared" ca="1" si="1870"/>
        <v>-</v>
      </c>
      <c r="CA279" s="5" t="str">
        <f t="shared" ca="1" si="1870"/>
        <v>-</v>
      </c>
      <c r="CB279" s="9"/>
      <c r="CC279" s="237" t="b">
        <f t="shared" ref="CC279:CE280" ca="1" si="1933">OFFSET(CC279,-1,0)</f>
        <v>1</v>
      </c>
      <c r="CD279" s="237" t="b">
        <f t="shared" ca="1" si="1933"/>
        <v>1</v>
      </c>
      <c r="CE279" s="237" t="b">
        <f t="shared" ca="1" si="1933"/>
        <v>1</v>
      </c>
      <c r="CF279" s="12">
        <f t="shared" si="1918"/>
        <v>6105</v>
      </c>
      <c r="CG279" s="144" t="b">
        <f t="shared" ref="CG279" ca="1" si="1934">NOT(CE279)</f>
        <v>0</v>
      </c>
      <c r="CH279" s="12" t="s">
        <v>34</v>
      </c>
      <c r="CI279" s="19" t="str">
        <f t="shared" ca="1" si="1872"/>
        <v>-</v>
      </c>
      <c r="CJ279" s="19" t="str">
        <f t="shared" ca="1" si="1872"/>
        <v>-</v>
      </c>
      <c r="CK279" s="19" t="str">
        <f t="shared" ca="1" si="1872"/>
        <v>-</v>
      </c>
      <c r="CL279" s="19">
        <f t="shared" ca="1" si="1872"/>
        <v>1</v>
      </c>
      <c r="CM279" s="19">
        <f t="shared" ca="1" si="1872"/>
        <v>1</v>
      </c>
      <c r="CN279" s="9"/>
      <c r="CO279" s="444">
        <f t="shared" si="1873"/>
        <v>652</v>
      </c>
      <c r="CP279" s="444">
        <f t="shared" si="1873"/>
        <v>686</v>
      </c>
      <c r="CQ279" s="444">
        <f t="shared" si="1873"/>
        <v>721</v>
      </c>
      <c r="CR279" s="152">
        <f t="shared" si="1874"/>
        <v>378</v>
      </c>
      <c r="CS279" s="152">
        <f t="shared" si="1874"/>
        <v>413</v>
      </c>
      <c r="CT279" s="152">
        <f t="shared" si="1874"/>
        <v>448</v>
      </c>
      <c r="CU279" s="19" t="str">
        <f t="shared" ca="1" si="1924"/>
        <v>-</v>
      </c>
      <c r="CV279" s="19" t="str">
        <f t="shared" ca="1" si="1924"/>
        <v>-</v>
      </c>
      <c r="CW279" s="19" t="str">
        <f t="shared" ca="1" si="1924"/>
        <v>-</v>
      </c>
      <c r="CX279" s="19" t="str">
        <f t="shared" ca="1" si="1924"/>
        <v>-</v>
      </c>
      <c r="CY279" s="19" t="str">
        <f t="shared" ca="1" si="1924"/>
        <v>-</v>
      </c>
      <c r="CZ279" s="19" t="b">
        <f t="shared" ca="1" si="1924"/>
        <v>1</v>
      </c>
      <c r="DA279" s="19">
        <f t="shared" ca="1" si="1924"/>
        <v>0</v>
      </c>
      <c r="DB279" s="19">
        <f t="shared" ca="1" si="1924"/>
        <v>0</v>
      </c>
      <c r="DC279" s="19">
        <f t="shared" ca="1" si="1924"/>
        <v>0</v>
      </c>
      <c r="DD279" s="19">
        <f t="shared" ca="1" si="1924"/>
        <v>0</v>
      </c>
      <c r="DE279" s="19">
        <f t="shared" ca="1" si="1924"/>
        <v>0</v>
      </c>
      <c r="DF279" s="19">
        <f t="shared" ca="1" si="1924"/>
        <v>0</v>
      </c>
      <c r="DG279" s="19">
        <f t="shared" ca="1" si="1924"/>
        <v>0</v>
      </c>
      <c r="DH279" s="19">
        <f t="shared" ca="1" si="1924"/>
        <v>0</v>
      </c>
      <c r="DI279" s="19">
        <f t="shared" ca="1" si="1924"/>
        <v>0</v>
      </c>
      <c r="DJ279" s="19">
        <f t="shared" ca="1" si="1924"/>
        <v>0</v>
      </c>
      <c r="DK279" s="19">
        <f t="shared" ca="1" si="1877"/>
        <v>0</v>
      </c>
      <c r="DL279" s="19">
        <f t="shared" ca="1" si="1877"/>
        <v>0</v>
      </c>
      <c r="DM279" s="19">
        <f t="shared" ca="1" si="1877"/>
        <v>1</v>
      </c>
      <c r="DN279" s="477">
        <v>1</v>
      </c>
      <c r="DO279" s="19">
        <f t="shared" ca="1" si="1877"/>
        <v>0</v>
      </c>
      <c r="DP279" s="19" t="str">
        <f t="shared" ca="1" si="1877"/>
        <v>-</v>
      </c>
      <c r="DQ279" s="19" t="str">
        <f t="shared" ca="1" si="1877"/>
        <v>-</v>
      </c>
      <c r="DR279" s="19" t="str">
        <f t="shared" ca="1" si="1877"/>
        <v>-</v>
      </c>
      <c r="DS279" s="19" t="str">
        <f t="shared" ca="1" si="1877"/>
        <v>-</v>
      </c>
      <c r="DT279" s="19" t="str">
        <f t="shared" ca="1" si="1877"/>
        <v>-</v>
      </c>
      <c r="DU279" s="19">
        <f t="shared" ca="1" si="1877"/>
        <v>0</v>
      </c>
      <c r="DV279" s="477">
        <v>1</v>
      </c>
      <c r="DW279" s="477">
        <v>1</v>
      </c>
      <c r="DX279" s="19" t="str">
        <f t="shared" ca="1" si="1877"/>
        <v>-</v>
      </c>
      <c r="DY279" s="19" t="str">
        <f t="shared" ca="1" si="1877"/>
        <v>-</v>
      </c>
      <c r="DZ279" s="19" t="str">
        <f t="shared" ca="1" si="1877"/>
        <v>-</v>
      </c>
      <c r="EA279" s="19" t="str">
        <f t="shared" ca="1" si="1877"/>
        <v>-</v>
      </c>
      <c r="EB279" s="19" t="str">
        <f t="shared" ca="1" si="1877"/>
        <v>-</v>
      </c>
      <c r="EC279" s="19" t="str">
        <f t="shared" ca="1" si="1877"/>
        <v>-</v>
      </c>
      <c r="ED279" s="19">
        <f t="shared" ca="1" si="1877"/>
        <v>0</v>
      </c>
      <c r="EE279" s="444">
        <f t="shared" si="1878"/>
        <v>0</v>
      </c>
      <c r="EF279" s="444">
        <f t="shared" si="1878"/>
        <v>0</v>
      </c>
      <c r="EG279" s="124">
        <f t="shared" si="1925"/>
        <v>0</v>
      </c>
      <c r="EH279" s="124">
        <f t="shared" si="1925"/>
        <v>0</v>
      </c>
      <c r="EI279" s="124">
        <f t="shared" si="1925"/>
        <v>0</v>
      </c>
      <c r="EJ279" s="124">
        <f t="shared" si="1925"/>
        <v>0</v>
      </c>
      <c r="EK279" s="124">
        <f t="shared" si="1925"/>
        <v>0</v>
      </c>
      <c r="EL279" s="124">
        <f t="shared" si="1925"/>
        <v>0</v>
      </c>
      <c r="EM279" s="124">
        <f t="shared" si="1925"/>
        <v>0</v>
      </c>
      <c r="EN279" s="124">
        <f t="shared" si="1925"/>
        <v>0</v>
      </c>
      <c r="EO279" s="124">
        <f t="shared" si="1925"/>
        <v>0</v>
      </c>
      <c r="EP279" s="124">
        <f t="shared" si="1925"/>
        <v>0</v>
      </c>
      <c r="EQ279" s="124">
        <f t="shared" si="1925"/>
        <v>0</v>
      </c>
      <c r="ER279" s="124">
        <f t="shared" si="1925"/>
        <v>0</v>
      </c>
      <c r="ES279" s="124">
        <f t="shared" si="1925"/>
        <v>0</v>
      </c>
      <c r="ET279" s="124">
        <f t="shared" si="1925"/>
        <v>0</v>
      </c>
      <c r="EU279" s="124">
        <f t="shared" si="1925"/>
        <v>0</v>
      </c>
      <c r="EV279" s="124">
        <f t="shared" si="1925"/>
        <v>0</v>
      </c>
      <c r="EW279" s="124">
        <f t="shared" si="1880"/>
        <v>0</v>
      </c>
      <c r="EX279" s="124">
        <f t="shared" si="1880"/>
        <v>0</v>
      </c>
      <c r="EY279" s="554">
        <f t="shared" si="1926"/>
        <v>0</v>
      </c>
      <c r="EZ279" s="554">
        <f t="shared" si="1926"/>
        <v>0</v>
      </c>
      <c r="FA279" s="554">
        <f t="shared" si="1926"/>
        <v>0</v>
      </c>
      <c r="FB279" s="125">
        <f t="shared" si="1926"/>
        <v>0</v>
      </c>
      <c r="FC279" s="125">
        <f t="shared" si="1926"/>
        <v>0</v>
      </c>
      <c r="FD279" s="125">
        <f t="shared" si="1926"/>
        <v>0</v>
      </c>
      <c r="FE279" s="125">
        <f t="shared" si="1926"/>
        <v>0</v>
      </c>
      <c r="FF279" s="125">
        <f t="shared" si="1926"/>
        <v>0</v>
      </c>
      <c r="FG279" s="125">
        <f t="shared" si="1926"/>
        <v>0</v>
      </c>
      <c r="FH279" s="125">
        <f t="shared" si="1926"/>
        <v>0</v>
      </c>
      <c r="FI279" s="125">
        <f t="shared" si="1926"/>
        <v>0</v>
      </c>
      <c r="FJ279" s="125">
        <f t="shared" si="1926"/>
        <v>0</v>
      </c>
      <c r="FK279" s="125">
        <f t="shared" si="1926"/>
        <v>0</v>
      </c>
      <c r="FL279" s="125">
        <f t="shared" si="1926"/>
        <v>0</v>
      </c>
      <c r="FM279" s="125">
        <f t="shared" si="1926"/>
        <v>0</v>
      </c>
      <c r="FN279" s="125">
        <f t="shared" si="1926"/>
        <v>0</v>
      </c>
      <c r="FO279" s="124">
        <f t="shared" si="1927"/>
        <v>0</v>
      </c>
      <c r="FP279" s="124">
        <f t="shared" si="1927"/>
        <v>0</v>
      </c>
      <c r="FQ279" s="124">
        <f t="shared" si="1927"/>
        <v>0</v>
      </c>
      <c r="FR279" s="124">
        <f t="shared" si="1927"/>
        <v>0</v>
      </c>
      <c r="FS279" s="124">
        <f t="shared" si="1927"/>
        <v>0</v>
      </c>
      <c r="FT279" s="124">
        <f t="shared" si="1927"/>
        <v>0</v>
      </c>
      <c r="FU279" s="124">
        <f t="shared" si="1927"/>
        <v>0</v>
      </c>
      <c r="FV279" s="124">
        <f t="shared" si="1927"/>
        <v>0</v>
      </c>
      <c r="FW279" s="124">
        <f t="shared" si="1927"/>
        <v>0</v>
      </c>
      <c r="FX279" s="124">
        <f t="shared" si="1927"/>
        <v>0</v>
      </c>
      <c r="FY279" s="124">
        <f t="shared" si="1927"/>
        <v>0</v>
      </c>
      <c r="FZ279" s="124">
        <f t="shared" si="1927"/>
        <v>0</v>
      </c>
      <c r="GA279" s="124">
        <f t="shared" si="1927"/>
        <v>0</v>
      </c>
      <c r="GB279" s="124">
        <f t="shared" si="1927"/>
        <v>0</v>
      </c>
      <c r="GC279" s="124">
        <f t="shared" si="1927"/>
        <v>0</v>
      </c>
      <c r="GD279" s="124">
        <f t="shared" si="1927"/>
        <v>0</v>
      </c>
      <c r="GE279" s="124">
        <f t="shared" si="1883"/>
        <v>0</v>
      </c>
      <c r="GF279" s="124">
        <f t="shared" si="1883"/>
        <v>0</v>
      </c>
      <c r="GG279" s="554">
        <f t="shared" si="1884"/>
        <v>0</v>
      </c>
      <c r="GH279" s="554">
        <f t="shared" si="1884"/>
        <v>0</v>
      </c>
      <c r="GI279" s="554">
        <f t="shared" si="1884"/>
        <v>0</v>
      </c>
      <c r="GJ279" s="125">
        <f t="shared" si="1928"/>
        <v>0</v>
      </c>
      <c r="GK279" s="125">
        <f t="shared" si="1928"/>
        <v>0</v>
      </c>
      <c r="GL279" s="125">
        <f t="shared" si="1928"/>
        <v>0</v>
      </c>
      <c r="GM279" s="125">
        <f t="shared" si="1928"/>
        <v>0</v>
      </c>
      <c r="GN279" s="125">
        <f t="shared" si="1928"/>
        <v>0</v>
      </c>
      <c r="GO279" s="125">
        <f t="shared" si="1928"/>
        <v>0</v>
      </c>
      <c r="GP279" s="125">
        <f t="shared" si="1928"/>
        <v>0</v>
      </c>
      <c r="GQ279" s="125">
        <f t="shared" si="1928"/>
        <v>0</v>
      </c>
      <c r="GR279" s="125">
        <f t="shared" si="1928"/>
        <v>0</v>
      </c>
      <c r="GS279" s="125">
        <f t="shared" si="1928"/>
        <v>0</v>
      </c>
      <c r="GT279" s="125">
        <f t="shared" si="1928"/>
        <v>0</v>
      </c>
      <c r="GU279" s="125">
        <f t="shared" si="1928"/>
        <v>0</v>
      </c>
      <c r="GV279" s="125">
        <f t="shared" si="1928"/>
        <v>0</v>
      </c>
      <c r="GW279" s="124">
        <f t="shared" si="1929"/>
        <v>0</v>
      </c>
      <c r="GX279" s="124">
        <f t="shared" si="1929"/>
        <v>0</v>
      </c>
      <c r="GY279" s="124">
        <f t="shared" si="1929"/>
        <v>0</v>
      </c>
      <c r="GZ279" s="124">
        <f t="shared" si="1929"/>
        <v>0</v>
      </c>
      <c r="HA279" s="124">
        <f t="shared" si="1929"/>
        <v>0</v>
      </c>
      <c r="HB279" s="124">
        <f t="shared" si="1929"/>
        <v>0</v>
      </c>
      <c r="HC279" s="124">
        <f t="shared" si="1929"/>
        <v>0</v>
      </c>
      <c r="HD279" s="124">
        <f t="shared" si="1929"/>
        <v>0</v>
      </c>
      <c r="HE279" s="124">
        <f t="shared" si="1929"/>
        <v>0</v>
      </c>
      <c r="HF279" s="124">
        <f t="shared" si="1929"/>
        <v>0</v>
      </c>
      <c r="HG279" s="124">
        <f t="shared" si="1929"/>
        <v>0</v>
      </c>
      <c r="HH279" s="124">
        <f t="shared" si="1929"/>
        <v>0</v>
      </c>
      <c r="HI279" s="124">
        <f t="shared" si="1929"/>
        <v>0</v>
      </c>
      <c r="HJ279" s="124">
        <f t="shared" si="1929"/>
        <v>0</v>
      </c>
      <c r="HK279" s="124">
        <f t="shared" si="1929"/>
        <v>0</v>
      </c>
      <c r="HL279" s="124">
        <f t="shared" si="1929"/>
        <v>0</v>
      </c>
      <c r="HM279" s="124">
        <f t="shared" si="1887"/>
        <v>0</v>
      </c>
      <c r="HN279" s="124">
        <f t="shared" si="1887"/>
        <v>0</v>
      </c>
      <c r="HO279" s="554">
        <f t="shared" si="1888"/>
        <v>0</v>
      </c>
      <c r="HP279" s="554">
        <f t="shared" si="1888"/>
        <v>0</v>
      </c>
      <c r="HQ279" s="554">
        <f t="shared" si="1888"/>
        <v>0</v>
      </c>
      <c r="HR279" s="125">
        <f t="shared" si="1930"/>
        <v>0</v>
      </c>
      <c r="HS279" s="125">
        <f t="shared" si="1930"/>
        <v>0</v>
      </c>
      <c r="HT279" s="125">
        <f t="shared" si="1930"/>
        <v>0</v>
      </c>
      <c r="HU279" s="125">
        <f t="shared" si="1930"/>
        <v>0</v>
      </c>
      <c r="HV279" s="125">
        <f t="shared" si="1930"/>
        <v>0</v>
      </c>
      <c r="HW279" s="125">
        <f t="shared" si="1930"/>
        <v>0</v>
      </c>
      <c r="HX279" s="125">
        <f t="shared" si="1930"/>
        <v>0</v>
      </c>
      <c r="HY279" s="125">
        <f t="shared" si="1930"/>
        <v>0</v>
      </c>
      <c r="HZ279" s="125">
        <f t="shared" si="1930"/>
        <v>0</v>
      </c>
      <c r="IA279" s="125">
        <f t="shared" si="1930"/>
        <v>0</v>
      </c>
      <c r="IB279" s="125">
        <f t="shared" si="1930"/>
        <v>0</v>
      </c>
      <c r="IC279" s="125">
        <f t="shared" si="1930"/>
        <v>0</v>
      </c>
      <c r="ID279" s="125">
        <f t="shared" si="1930"/>
        <v>0</v>
      </c>
      <c r="IE279" s="5">
        <f t="shared" si="1890"/>
        <v>67</v>
      </c>
      <c r="IF279" s="9"/>
      <c r="IG279" s="5">
        <f t="shared" si="1891"/>
        <v>1</v>
      </c>
      <c r="IH279" s="5" t="b">
        <f t="shared" si="1891"/>
        <v>0</v>
      </c>
      <c r="II279" s="19">
        <f t="shared" ca="1" si="1892"/>
        <v>0</v>
      </c>
      <c r="IJ279" s="5">
        <f t="shared" si="1891"/>
        <v>55</v>
      </c>
      <c r="IK279" s="5" cm="1">
        <f t="array" ref="IK279">INDEX(i.pi_yatf,$X279+1,IK$7)</f>
        <v>1</v>
      </c>
      <c r="IL279" s="19">
        <f t="shared" ca="1" si="1920"/>
        <v>0</v>
      </c>
      <c r="IM279" s="19">
        <f t="shared" ca="1" si="1920"/>
        <v>0</v>
      </c>
      <c r="IN279" s="19">
        <f t="shared" ca="1" si="1920"/>
        <v>0</v>
      </c>
      <c r="IO279" s="19">
        <f t="shared" ca="1" si="1920"/>
        <v>0</v>
      </c>
      <c r="IP279" s="19">
        <f t="shared" ca="1" si="1920"/>
        <v>0</v>
      </c>
      <c r="IQ279" s="19">
        <f t="shared" ca="1" si="1920"/>
        <v>0</v>
      </c>
      <c r="IR279" s="19">
        <f t="shared" ca="1" si="1920"/>
        <v>0</v>
      </c>
      <c r="IS279" s="19">
        <f t="shared" ca="1" si="1920"/>
        <v>0</v>
      </c>
      <c r="IT279" s="19">
        <f t="shared" ca="1" si="1920"/>
        <v>0</v>
      </c>
      <c r="IU279" s="19">
        <f t="shared" ca="1" si="1920"/>
        <v>0</v>
      </c>
      <c r="IV279" s="19">
        <f t="shared" ca="1" si="1920"/>
        <v>0</v>
      </c>
      <c r="IW279" s="19">
        <f t="shared" ca="1" si="1920"/>
        <v>0</v>
      </c>
      <c r="IX279" s="19">
        <f t="shared" ca="1" si="1920"/>
        <v>0</v>
      </c>
      <c r="IY279" s="19">
        <f t="shared" ca="1" si="1920"/>
        <v>0</v>
      </c>
      <c r="IZ279" s="19">
        <f t="shared" ca="1" si="1920"/>
        <v>0</v>
      </c>
      <c r="JA279" s="19">
        <f t="shared" ref="JA279:JI280" ca="1" si="1935">OFFSET(JA$5,$B279,0)</f>
        <v>0</v>
      </c>
      <c r="JB279" s="19">
        <f t="shared" ca="1" si="1935"/>
        <v>0</v>
      </c>
      <c r="JC279" s="19">
        <f t="shared" ca="1" si="1935"/>
        <v>0</v>
      </c>
      <c r="JD279" s="19">
        <f t="shared" ca="1" si="1935"/>
        <v>0</v>
      </c>
      <c r="JE279" s="19">
        <f t="shared" ca="1" si="1935"/>
        <v>0</v>
      </c>
      <c r="JF279" s="19">
        <f t="shared" ca="1" si="1935"/>
        <v>0</v>
      </c>
      <c r="JG279" s="19">
        <f t="shared" ca="1" si="1935"/>
        <v>1</v>
      </c>
      <c r="JH279" s="19">
        <f t="shared" ca="1" si="1935"/>
        <v>0</v>
      </c>
      <c r="JI279" s="19">
        <f t="shared" ca="1" si="1935"/>
        <v>1</v>
      </c>
      <c r="JJ279" s="9"/>
      <c r="JK279" s="5" t="b">
        <f t="shared" ca="1" si="1894"/>
        <v>0</v>
      </c>
      <c r="JL279" s="477" t="b">
        <v>1</v>
      </c>
      <c r="JM279" s="477">
        <v>9.8000000000000007</v>
      </c>
      <c r="JN279" s="5" t="b">
        <f t="shared" si="1895"/>
        <v>0</v>
      </c>
      <c r="JO279" s="5" t="b">
        <f t="shared" si="1895"/>
        <v>0</v>
      </c>
      <c r="JP279" s="5" t="b">
        <f t="shared" si="1895"/>
        <v>1</v>
      </c>
      <c r="JQ279" s="144">
        <f t="shared" si="1896"/>
        <v>1</v>
      </c>
      <c r="JR279" s="144">
        <f t="shared" si="1896"/>
        <v>1</v>
      </c>
      <c r="JS279" s="5" t="b">
        <f t="shared" si="1897"/>
        <v>0</v>
      </c>
      <c r="JT279" s="5" t="b">
        <f t="shared" si="1897"/>
        <v>1</v>
      </c>
      <c r="JU279" s="5" t="b">
        <f t="shared" si="1897"/>
        <v>1</v>
      </c>
      <c r="JV279" s="5" t="b">
        <f t="shared" si="1897"/>
        <v>0</v>
      </c>
      <c r="JW279" s="5">
        <f t="shared" si="1898"/>
        <v>1</v>
      </c>
      <c r="JX279" s="5">
        <f t="shared" si="1898"/>
        <v>0</v>
      </c>
      <c r="JY279" s="5" t="b">
        <f t="shared" si="1899"/>
        <v>0</v>
      </c>
      <c r="JZ279" s="5" t="str" cm="1">
        <f t="array" aca="1" ref="JZ279" ca="1">IF(OR(KA279:KH279&lt;&gt;"-"),TRUE,"-")</f>
        <v>-</v>
      </c>
      <c r="KA279" s="19" t="str">
        <f t="shared" ca="1" si="1900"/>
        <v>-</v>
      </c>
      <c r="KB279" s="19" t="str">
        <f t="shared" ca="1" si="1900"/>
        <v>-</v>
      </c>
      <c r="KC279" s="19" t="str">
        <f t="shared" ca="1" si="1900"/>
        <v>-</v>
      </c>
      <c r="KD279" s="19" t="str">
        <f t="shared" ca="1" si="1900"/>
        <v>-</v>
      </c>
      <c r="KE279" s="19" t="str">
        <f t="shared" ca="1" si="1900"/>
        <v>-</v>
      </c>
      <c r="KF279" s="19" t="str">
        <f t="shared" ca="1" si="1900"/>
        <v>-</v>
      </c>
      <c r="KG279" s="19" t="str">
        <f t="shared" ca="1" si="1900"/>
        <v>-</v>
      </c>
      <c r="KH279" s="19" t="str">
        <f t="shared" ca="1" si="1900"/>
        <v>-</v>
      </c>
      <c r="KI279" s="5" t="b">
        <f t="array" aca="1" ref="KI279" ca="1">IF(OR(KJ279:KP279&lt;&gt;"-"),TRUE,"-")</f>
        <v>1</v>
      </c>
      <c r="KJ279" s="19">
        <f t="shared" ref="KJ279:KS280" ca="1" si="1936">OFFSET(KJ$5,$B279,0)</f>
        <v>0</v>
      </c>
      <c r="KK279" s="19" t="str">
        <f t="shared" ca="1" si="1936"/>
        <v>-</v>
      </c>
      <c r="KL279" s="19">
        <f t="shared" ca="1" si="1936"/>
        <v>999999</v>
      </c>
      <c r="KM279" s="19">
        <f t="shared" ca="1" si="1936"/>
        <v>999999</v>
      </c>
      <c r="KN279" s="19">
        <f t="shared" ca="1" si="1936"/>
        <v>999999</v>
      </c>
      <c r="KO279" s="19">
        <f t="shared" ca="1" si="1936"/>
        <v>999999</v>
      </c>
      <c r="KP279" s="19">
        <f t="shared" ca="1" si="1936"/>
        <v>999999</v>
      </c>
      <c r="KQ279" s="19" t="str">
        <f t="shared" ca="1" si="1936"/>
        <v>-</v>
      </c>
      <c r="KR279" s="19" t="str">
        <f t="shared" ca="1" si="1936"/>
        <v>-</v>
      </c>
      <c r="KS279" s="19" t="str">
        <f t="shared" ca="1" si="1936"/>
        <v>-</v>
      </c>
      <c r="KT279" s="19" t="b">
        <f t="shared" ca="1" si="1902"/>
        <v>1</v>
      </c>
      <c r="KU279" s="19">
        <f t="shared" ca="1" si="1902"/>
        <v>0</v>
      </c>
      <c r="KV279" s="5" t="str">
        <f t="shared" si="1903"/>
        <v>-</v>
      </c>
      <c r="KW279" s="5" t="str">
        <f t="shared" si="1903"/>
        <v>-</v>
      </c>
      <c r="KX279" s="5" t="str">
        <f t="shared" si="1903"/>
        <v>-</v>
      </c>
      <c r="KY279" s="5" t="str">
        <f t="shared" si="1903"/>
        <v>-</v>
      </c>
      <c r="KZ279" s="19" t="str">
        <f t="shared" ca="1" si="1904"/>
        <v>-</v>
      </c>
      <c r="LA279" s="19" t="str">
        <f t="shared" ca="1" si="1904"/>
        <v>-</v>
      </c>
      <c r="LB279" s="19" t="str">
        <f t="shared" ca="1" si="1904"/>
        <v>-</v>
      </c>
      <c r="LC279" s="19" t="str">
        <f t="shared" ca="1" si="1904"/>
        <v>-</v>
      </c>
      <c r="LD279" s="19" t="str">
        <f t="shared" ca="1" si="1904"/>
        <v>-</v>
      </c>
      <c r="LE279" s="19" t="str">
        <f t="shared" ca="1" si="1904"/>
        <v>-</v>
      </c>
      <c r="LF279" s="19" t="str">
        <f t="shared" ca="1" si="1904"/>
        <v>-</v>
      </c>
      <c r="LG279" s="5" t="str">
        <f t="shared" si="1905"/>
        <v>-</v>
      </c>
      <c r="LH279" s="5">
        <f t="shared" si="1905"/>
        <v>500</v>
      </c>
      <c r="LI279" s="5">
        <f t="shared" si="1905"/>
        <v>500</v>
      </c>
      <c r="LJ279" s="5" t="str">
        <f t="shared" si="1905"/>
        <v>-</v>
      </c>
      <c r="LK279" s="5" t="str" cm="1">
        <f t="array" ref="LK279">INDEX(i.meatgrid,$Q279,LK$7)</f>
        <v>-</v>
      </c>
      <c r="LL279" s="5" t="str">
        <f t="shared" si="1905"/>
        <v>-</v>
      </c>
      <c r="LM279" s="5">
        <f t="shared" si="1906"/>
        <v>1</v>
      </c>
      <c r="LN279" s="9"/>
      <c r="LO279" s="19">
        <f t="shared" ca="1" si="1904"/>
        <v>70</v>
      </c>
      <c r="LP279" s="19">
        <f t="shared" ca="1" si="1907"/>
        <v>50</v>
      </c>
      <c r="LQ279" s="19">
        <f t="shared" ca="1" si="1907"/>
        <v>80</v>
      </c>
      <c r="LR279" s="19">
        <f t="shared" ca="1" si="1907"/>
        <v>50</v>
      </c>
      <c r="LS279" s="5" t="b" cm="1">
        <f t="array" ref="LS279">INDEX(i.meatgrid,$Q279,LS$7)</f>
        <v>1</v>
      </c>
      <c r="LT279" s="5" t="b" cm="1">
        <f t="array" ref="LT279">INDEX(i.meatgrid,$Q279,LT$7)</f>
        <v>0</v>
      </c>
      <c r="LU279" s="5" t="str" cm="1">
        <f t="array" ref="LU279">INDEX(i.meatgrid,$Q279,LU$7)</f>
        <v>-</v>
      </c>
      <c r="LV279" s="5" t="str" cm="1">
        <f t="array" ref="LV279">INDEX(i.meatgrid,$Q279,LV$7)</f>
        <v>-</v>
      </c>
      <c r="LW279" s="5">
        <f t="shared" si="1908"/>
        <v>1</v>
      </c>
      <c r="LX279" s="5">
        <f t="shared" si="1909"/>
        <v>1</v>
      </c>
      <c r="LY279" s="5" cm="1">
        <f t="array" ref="LY279">INDEX(i.meatgrid,$Q279,LY$7)</f>
        <v>0</v>
      </c>
      <c r="LZ279" s="5" cm="1">
        <f t="array" ref="LZ279">INDEX(i.meatgrid,$Q279,LZ$7)</f>
        <v>0</v>
      </c>
      <c r="MA279" s="5" cm="1">
        <f t="array" ref="MA279">INDEX(i.meatgrid,$Q279,MA$7)</f>
        <v>0</v>
      </c>
      <c r="MB279" s="5" cm="1">
        <f t="array" ref="MB279">INDEX(i.meatgrid,$Q279,MB$7)</f>
        <v>0</v>
      </c>
      <c r="MC279" s="5" cm="1">
        <f t="array" ref="MC279">INDEX(i.meatgrid,$Q279,MC$7)</f>
        <v>0</v>
      </c>
      <c r="MD279" s="5" cm="1">
        <f t="array" ref="MD279">INDEX(i.meatgrid,$Q279,MD$7)</f>
        <v>1</v>
      </c>
      <c r="ME279" s="5" cm="1">
        <f t="array" ref="ME279">INDEX(i.meatgrid,$Q279,ME$7)</f>
        <v>1</v>
      </c>
      <c r="MF279" s="5" cm="1">
        <f t="array" ref="MF279">INDEX(i.meatgrid,$Q279,MF$7)</f>
        <v>1</v>
      </c>
      <c r="MG279" s="5">
        <f t="shared" si="1910"/>
        <v>1</v>
      </c>
      <c r="MH279" s="9"/>
      <c r="MI279" s="19" t="b">
        <f t="shared" ca="1" si="1931"/>
        <v>0</v>
      </c>
      <c r="MJ279" s="19" t="b">
        <f t="shared" ca="1" si="1931"/>
        <v>0</v>
      </c>
      <c r="MK279" s="19">
        <f t="shared" ca="1" si="1931"/>
        <v>1</v>
      </c>
      <c r="ML279" s="19">
        <f t="shared" ca="1" si="1931"/>
        <v>0.75</v>
      </c>
      <c r="MM279" s="19">
        <f t="shared" ca="1" si="1931"/>
        <v>0.75</v>
      </c>
      <c r="MN279" s="19">
        <f t="shared" ca="1" si="1931"/>
        <v>0.8</v>
      </c>
      <c r="MO279" s="19">
        <f t="shared" ca="1" si="1931"/>
        <v>0.82499999999999996</v>
      </c>
      <c r="MP279" s="19">
        <f t="shared" ca="1" si="1931"/>
        <v>0.875</v>
      </c>
      <c r="MQ279" s="19">
        <f t="shared" ca="1" si="1931"/>
        <v>0.9</v>
      </c>
      <c r="MR279" s="19">
        <f t="shared" ca="1" si="1931"/>
        <v>1</v>
      </c>
      <c r="MS279" s="19">
        <f t="shared" ca="1" si="1931"/>
        <v>0.875</v>
      </c>
      <c r="MT279" s="19" t="b">
        <f t="shared" ca="1" si="1931"/>
        <v>1</v>
      </c>
      <c r="MU279" s="19">
        <f t="shared" ca="1" si="1931"/>
        <v>74.989999999999995</v>
      </c>
      <c r="MV279" s="19" t="str">
        <f t="shared" ca="1" si="1931"/>
        <v>-</v>
      </c>
      <c r="MW279" s="19" t="str">
        <f t="shared" ca="1" si="1931"/>
        <v>-</v>
      </c>
      <c r="MX279" s="19" t="str">
        <f t="shared" ca="1" si="1931"/>
        <v>-</v>
      </c>
      <c r="MY279" s="19" t="str">
        <f t="shared" ca="1" si="1912"/>
        <v>-</v>
      </c>
      <c r="MZ279" s="19" t="str">
        <f t="shared" ca="1" si="1912"/>
        <v>-</v>
      </c>
      <c r="NA279" s="19" t="str">
        <f t="shared" ca="1" si="1912"/>
        <v>-</v>
      </c>
      <c r="NB279" s="19" t="str">
        <f t="shared" ca="1" si="1912"/>
        <v>-</v>
      </c>
      <c r="NC279" s="19">
        <f t="shared" ca="1" si="1912"/>
        <v>36.99</v>
      </c>
      <c r="ND279" s="19">
        <f t="shared" ca="1" si="1912"/>
        <v>36.99</v>
      </c>
      <c r="NE279" s="19" t="str">
        <f t="shared" ca="1" si="1912"/>
        <v>-</v>
      </c>
      <c r="NF279" s="19" t="str">
        <f t="shared" ca="1" si="1912"/>
        <v>-</v>
      </c>
      <c r="NG279" s="19" t="str">
        <f t="shared" ca="1" si="1912"/>
        <v>-</v>
      </c>
      <c r="NH279" s="19" t="str">
        <f t="shared" ca="1" si="1912"/>
        <v>-</v>
      </c>
      <c r="NI279" s="19" t="str">
        <f t="shared" ca="1" si="1912"/>
        <v>-</v>
      </c>
      <c r="NJ279" s="19">
        <f t="shared" ca="1" si="1912"/>
        <v>49.99</v>
      </c>
      <c r="NK279" s="19">
        <f t="shared" ca="1" si="1912"/>
        <v>49.99</v>
      </c>
      <c r="NL279" s="19">
        <f t="shared" ca="1" si="1912"/>
        <v>49.99</v>
      </c>
      <c r="NM279" s="19">
        <f t="shared" ca="1" si="1912"/>
        <v>49.99</v>
      </c>
      <c r="NN279" s="19">
        <f t="shared" ca="1" si="1912"/>
        <v>49.99</v>
      </c>
      <c r="NO279" s="19">
        <f t="shared" ca="1" si="1913"/>
        <v>49.99</v>
      </c>
      <c r="NP279" s="19">
        <f t="shared" ca="1" si="1913"/>
        <v>49.99</v>
      </c>
      <c r="NQ279" s="19">
        <f t="shared" ca="1" si="1913"/>
        <v>49.99</v>
      </c>
      <c r="NR279" s="19">
        <f t="shared" ca="1" si="1914"/>
        <v>412.99</v>
      </c>
      <c r="NS279" s="19">
        <f t="shared" ca="1" si="1914"/>
        <v>412.99</v>
      </c>
      <c r="NT279" s="19" t="str">
        <f t="shared" ca="1" si="1914"/>
        <v>-</v>
      </c>
      <c r="NU279" s="19" t="str">
        <f t="shared" ca="1" si="1914"/>
        <v>-</v>
      </c>
      <c r="NV279" s="19" t="str">
        <f t="shared" ca="1" si="1914"/>
        <v>-</v>
      </c>
      <c r="NW279" s="19" t="str">
        <f t="shared" ca="1" si="1914"/>
        <v>-</v>
      </c>
      <c r="NX279" s="19" t="str">
        <f t="shared" ca="1" si="1914"/>
        <v>-</v>
      </c>
      <c r="NY279" s="19">
        <f t="shared" ca="1" si="1914"/>
        <v>6.8900000000000006</v>
      </c>
      <c r="NZ279" s="19">
        <f t="shared" ca="1" si="1914"/>
        <v>6.8900000000000006</v>
      </c>
      <c r="OA279" s="19">
        <f t="shared" ca="1" si="1914"/>
        <v>6.8900000000000006</v>
      </c>
      <c r="OB279" s="19">
        <f t="shared" ca="1" si="1914"/>
        <v>6.8900000000000006</v>
      </c>
      <c r="OC279" s="19">
        <f t="shared" ca="1" si="1914"/>
        <v>6.8900000000000006</v>
      </c>
      <c r="OD279" s="19">
        <f t="shared" ca="1" si="1914"/>
        <v>6.8900000000000006</v>
      </c>
      <c r="OE279" s="19">
        <f t="shared" ca="1" si="1914"/>
        <v>6.8900000000000006</v>
      </c>
      <c r="OF279" s="19">
        <f t="shared" ca="1" si="1914"/>
        <v>6.8900000000000006</v>
      </c>
      <c r="OG279" s="19">
        <f t="shared" ref="OG279:OG280" ca="1" si="1937">OFFSET(OG$5,$B279,0)</f>
        <v>346.99</v>
      </c>
      <c r="OH279" s="19">
        <f t="shared" ca="1" si="1915"/>
        <v>346.99</v>
      </c>
      <c r="OI279" s="19" t="str">
        <f t="shared" ca="1" si="1915"/>
        <v>-</v>
      </c>
      <c r="OJ279" s="19" t="str">
        <f t="shared" ca="1" si="1915"/>
        <v>-</v>
      </c>
      <c r="OK279" s="19" t="str">
        <f t="shared" ca="1" si="1915"/>
        <v>-</v>
      </c>
      <c r="OL279" s="19" t="str">
        <f t="shared" ca="1" si="1915"/>
        <v>-</v>
      </c>
      <c r="OM279" s="19" t="str">
        <f t="shared" ca="1" si="1915"/>
        <v>-</v>
      </c>
      <c r="ON279" s="19">
        <f t="shared" ca="1" si="1915"/>
        <v>0</v>
      </c>
      <c r="OO279" s="24">
        <v>0</v>
      </c>
    </row>
    <row r="280" spans="1:405" outlineLevel="1">
      <c r="A280" s="21">
        <f t="shared" si="158"/>
        <v>275</v>
      </c>
      <c r="B280" s="21">
        <f t="shared" si="1932"/>
        <v>19</v>
      </c>
      <c r="C280">
        <v>113</v>
      </c>
      <c r="D280" s="144" t="str">
        <f t="shared" si="1855"/>
        <v>GSM</v>
      </c>
      <c r="E280" t="b">
        <v>1</v>
      </c>
      <c r="F280" t="b">
        <v>0</v>
      </c>
      <c r="G280" t="b">
        <f t="shared" ref="G280" si="1938">E280</f>
        <v>1</v>
      </c>
      <c r="H280" s="29">
        <v>2</v>
      </c>
      <c r="I280" s="29">
        <v>1</v>
      </c>
      <c r="J280" s="29" t="str">
        <f>""</f>
        <v/>
      </c>
      <c r="K280" s="29">
        <f>d.Region</f>
        <v>2</v>
      </c>
      <c r="L280" s="29">
        <v>2</v>
      </c>
      <c r="M280" s="29">
        <v>2</v>
      </c>
      <c r="N280" s="29">
        <v>3</v>
      </c>
      <c r="O280" s="29">
        <v>1</v>
      </c>
      <c r="P280" s="29">
        <v>1</v>
      </c>
      <c r="Q280" s="29">
        <v>7</v>
      </c>
      <c r="R280" s="29">
        <v>1</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si="1857"/>
        <v>2</v>
      </c>
      <c r="AH280" s="5">
        <f t="shared" si="1857"/>
        <v>0</v>
      </c>
      <c r="AI280" s="5">
        <f t="shared" si="1858"/>
        <v>1</v>
      </c>
      <c r="AJ280" s="218"/>
      <c r="AK280" s="218"/>
      <c r="AL280" s="366" t="str">
        <f ca="1">TEXT(LEFT(OFFSET(AL280,-1,0),5)+1,"00000")&amp;MID(OFFSET(AL280,-1,0),6,FIND(" ",OFFSET(AL280,-1,0),7)-5)
&amp; $D280           &amp; " Day"&amp;INDEX(i.DOY,$N280,1)              &amp; IF($IG280=0," FWM","")&amp;IF($IG280=1," MWM","")&amp;IF($IG280=5," Mat","")&amp;IF($IH280=TRUE,"&amp;BBT","    ")
&amp;INDEX(DataMaster!$B$98:$B$104,$Q280,0)    &amp;IF(JL280," SR"&amp;JM280,"")&amp; " WP"&amp;TEXT($LW280*100,"000p")           &amp; " MP"&amp;TEXT($LX280*100,"000p")           &amp; " GP"&amp;TEXT($MG280*100,"000p")
&amp; " (F"&amp;3+COUNTIF($CV280:$CY280,TRUE)&amp;3&amp;"N"&amp;$DM280&amp;$DN280&amp;")"</f>
        <v>00005 DSP_75_sr GSM Day204 MWM    Older Mutton SR9.7 WP100p MP100p GP100p (F33N11)</v>
      </c>
      <c r="AM280" s="9" t="str">
        <f ca="1">IF(COUNTIF(AL$5:AL280,AL280)=1,"-","Dup")</f>
        <v>-</v>
      </c>
      <c r="AN280" s="9"/>
      <c r="AO280" s="12" t="b">
        <v>1</v>
      </c>
      <c r="AP280" s="12" t="b">
        <v>1</v>
      </c>
      <c r="AQ280" s="12" t="b">
        <v>1</v>
      </c>
      <c r="AR280" s="12" t="b">
        <v>1</v>
      </c>
      <c r="AS280" s="12" t="b">
        <v>1</v>
      </c>
      <c r="AT280" s="12" t="b">
        <v>1</v>
      </c>
      <c r="AU280" s="12" t="b">
        <v>1</v>
      </c>
      <c r="AV280" s="12" t="b">
        <v>1</v>
      </c>
      <c r="AW280" s="9"/>
      <c r="AX280" s="5" t="b">
        <f t="shared" si="1859"/>
        <v>0</v>
      </c>
      <c r="AY280" s="5" t="str">
        <f t="shared" si="1859"/>
        <v>-</v>
      </c>
      <c r="AZ280" s="5" t="b">
        <f t="shared" si="1859"/>
        <v>0</v>
      </c>
      <c r="BA280" s="5" t="b">
        <f t="shared" si="1859"/>
        <v>1</v>
      </c>
      <c r="BB280" s="5" t="b">
        <f t="shared" si="1859"/>
        <v>1</v>
      </c>
      <c r="BC280" s="144">
        <f t="shared" si="1859"/>
        <v>0</v>
      </c>
      <c r="BD280" s="19" t="b">
        <f t="shared" ca="1" si="1860"/>
        <v>1</v>
      </c>
      <c r="BE280" s="9"/>
      <c r="BF280" s="5" t="str">
        <f t="shared" ca="1" si="1861"/>
        <v>-</v>
      </c>
      <c r="BG280" s="19" t="str">
        <f t="shared" ca="1" si="1862"/>
        <v>-</v>
      </c>
      <c r="BH280" s="19" t="str">
        <f t="shared" ca="1" si="1862"/>
        <v>-</v>
      </c>
      <c r="BI280" s="19" t="str">
        <f t="shared" ca="1" si="1862"/>
        <v>-</v>
      </c>
      <c r="BJ280" s="5" t="str">
        <f t="shared" ca="1" si="1863"/>
        <v>-</v>
      </c>
      <c r="BK280" s="19" t="str">
        <f t="shared" ca="1" si="1864"/>
        <v>-</v>
      </c>
      <c r="BL280" s="5" t="str">
        <f t="shared" ca="1" si="1865"/>
        <v>-</v>
      </c>
      <c r="BM280" s="19" t="str">
        <f t="shared" ca="1" si="1866"/>
        <v>-</v>
      </c>
      <c r="BN280" s="19" t="str">
        <f t="shared" ca="1" si="1866"/>
        <v>-</v>
      </c>
      <c r="BO280" s="19" t="str">
        <f t="shared" ca="1" si="1866"/>
        <v>-</v>
      </c>
      <c r="BP280" s="5" t="str">
        <f t="shared" ca="1" si="1867"/>
        <v>-</v>
      </c>
      <c r="BQ280" s="9"/>
      <c r="BR280" s="5" t="b">
        <f t="shared" si="1868"/>
        <v>0</v>
      </c>
      <c r="BS280" s="5" t="str">
        <f t="shared" ca="1" si="1869"/>
        <v>-</v>
      </c>
      <c r="BT280" s="5" t="str">
        <f t="shared" ca="1" si="1870"/>
        <v>-</v>
      </c>
      <c r="BU280" s="5" t="str">
        <f t="shared" ca="1" si="1870"/>
        <v>-</v>
      </c>
      <c r="BV280" s="5" t="str">
        <f t="shared" ca="1" si="1870"/>
        <v>-</v>
      </c>
      <c r="BW280" s="5" t="str">
        <f t="shared" ca="1" si="1870"/>
        <v>-</v>
      </c>
      <c r="BX280" s="5" t="str">
        <f t="shared" ca="1" si="1870"/>
        <v>-</v>
      </c>
      <c r="BY280" s="5" t="str">
        <f t="shared" ca="1" si="1870"/>
        <v>-</v>
      </c>
      <c r="BZ280" s="5" t="str">
        <f t="shared" ca="1" si="1870"/>
        <v>-</v>
      </c>
      <c r="CA280" s="5" t="str">
        <f t="shared" ca="1" si="1870"/>
        <v>-</v>
      </c>
      <c r="CB280" s="9"/>
      <c r="CC280" s="237" t="b">
        <f t="shared" ca="1" si="1933"/>
        <v>1</v>
      </c>
      <c r="CD280" s="237" t="b">
        <f t="shared" ca="1" si="1933"/>
        <v>1</v>
      </c>
      <c r="CE280" s="237" t="b">
        <f t="shared" ca="1" si="1933"/>
        <v>1</v>
      </c>
      <c r="CF280" s="12">
        <f t="shared" si="1918"/>
        <v>7105</v>
      </c>
      <c r="CG280" s="144" t="b">
        <f t="shared" ref="CG280" ca="1" si="1939">NOT(CE280)</f>
        <v>0</v>
      </c>
      <c r="CH280" s="12" t="s">
        <v>34</v>
      </c>
      <c r="CI280" s="19" t="str">
        <f t="shared" ca="1" si="1872"/>
        <v>-</v>
      </c>
      <c r="CJ280" s="19" t="str">
        <f t="shared" ca="1" si="1872"/>
        <v>-</v>
      </c>
      <c r="CK280" s="19" t="str">
        <f t="shared" ca="1" si="1872"/>
        <v>-</v>
      </c>
      <c r="CL280" s="19">
        <f t="shared" ca="1" si="1872"/>
        <v>1</v>
      </c>
      <c r="CM280" s="19">
        <f t="shared" ca="1" si="1872"/>
        <v>1</v>
      </c>
      <c r="CN280" s="9"/>
      <c r="CO280" s="444">
        <f t="shared" si="1873"/>
        <v>652</v>
      </c>
      <c r="CP280" s="444">
        <f t="shared" si="1873"/>
        <v>686</v>
      </c>
      <c r="CQ280" s="444">
        <f t="shared" si="1873"/>
        <v>721</v>
      </c>
      <c r="CR280" s="152">
        <f t="shared" si="1874"/>
        <v>378</v>
      </c>
      <c r="CS280" s="152">
        <f t="shared" si="1874"/>
        <v>413</v>
      </c>
      <c r="CT280" s="152">
        <f t="shared" si="1874"/>
        <v>448</v>
      </c>
      <c r="CU280" s="19" t="str">
        <f t="shared" ca="1" si="1924"/>
        <v>-</v>
      </c>
      <c r="CV280" s="19" t="str">
        <f t="shared" ca="1" si="1924"/>
        <v>-</v>
      </c>
      <c r="CW280" s="19" t="str">
        <f t="shared" ca="1" si="1924"/>
        <v>-</v>
      </c>
      <c r="CX280" s="19" t="str">
        <f t="shared" ca="1" si="1924"/>
        <v>-</v>
      </c>
      <c r="CY280" s="19" t="str">
        <f t="shared" ca="1" si="1924"/>
        <v>-</v>
      </c>
      <c r="CZ280" s="19" t="b">
        <f t="shared" ca="1" si="1924"/>
        <v>1</v>
      </c>
      <c r="DA280" s="19">
        <f t="shared" ca="1" si="1924"/>
        <v>0</v>
      </c>
      <c r="DB280" s="19">
        <f t="shared" ca="1" si="1924"/>
        <v>0</v>
      </c>
      <c r="DC280" s="19">
        <f t="shared" ca="1" si="1924"/>
        <v>0</v>
      </c>
      <c r="DD280" s="19">
        <f t="shared" ca="1" si="1924"/>
        <v>0</v>
      </c>
      <c r="DE280" s="19">
        <f t="shared" ca="1" si="1924"/>
        <v>0</v>
      </c>
      <c r="DF280" s="19">
        <f t="shared" ca="1" si="1924"/>
        <v>0</v>
      </c>
      <c r="DG280" s="19">
        <f t="shared" ca="1" si="1924"/>
        <v>0</v>
      </c>
      <c r="DH280" s="19">
        <f t="shared" ca="1" si="1924"/>
        <v>0</v>
      </c>
      <c r="DI280" s="19">
        <f t="shared" ca="1" si="1924"/>
        <v>0</v>
      </c>
      <c r="DJ280" s="19">
        <f t="shared" ca="1" si="1924"/>
        <v>0</v>
      </c>
      <c r="DK280" s="19">
        <f t="shared" ca="1" si="1877"/>
        <v>0</v>
      </c>
      <c r="DL280" s="19">
        <f t="shared" ca="1" si="1877"/>
        <v>0</v>
      </c>
      <c r="DM280" s="19">
        <f t="shared" ca="1" si="1877"/>
        <v>1</v>
      </c>
      <c r="DN280" s="477">
        <v>1</v>
      </c>
      <c r="DO280" s="19">
        <f t="shared" ca="1" si="1877"/>
        <v>0</v>
      </c>
      <c r="DP280" s="19" t="str">
        <f t="shared" ca="1" si="1877"/>
        <v>-</v>
      </c>
      <c r="DQ280" s="19" t="str">
        <f t="shared" ca="1" si="1877"/>
        <v>-</v>
      </c>
      <c r="DR280" s="19" t="str">
        <f t="shared" ca="1" si="1877"/>
        <v>-</v>
      </c>
      <c r="DS280" s="19" t="str">
        <f t="shared" ca="1" si="1877"/>
        <v>-</v>
      </c>
      <c r="DT280" s="19" t="str">
        <f t="shared" ca="1" si="1877"/>
        <v>-</v>
      </c>
      <c r="DU280" s="19">
        <f t="shared" ca="1" si="1877"/>
        <v>0</v>
      </c>
      <c r="DV280" s="477">
        <v>1</v>
      </c>
      <c r="DW280" s="477">
        <v>1</v>
      </c>
      <c r="DX280" s="19" t="str">
        <f t="shared" ca="1" si="1877"/>
        <v>-</v>
      </c>
      <c r="DY280" s="19" t="str">
        <f t="shared" ca="1" si="1877"/>
        <v>-</v>
      </c>
      <c r="DZ280" s="19" t="str">
        <f t="shared" ca="1" si="1877"/>
        <v>-</v>
      </c>
      <c r="EA280" s="19" t="str">
        <f t="shared" ca="1" si="1877"/>
        <v>-</v>
      </c>
      <c r="EB280" s="19" t="str">
        <f t="shared" ca="1" si="1877"/>
        <v>-</v>
      </c>
      <c r="EC280" s="19" t="str">
        <f t="shared" ca="1" si="1877"/>
        <v>-</v>
      </c>
      <c r="ED280" s="19">
        <f t="shared" ca="1" si="1877"/>
        <v>0</v>
      </c>
      <c r="EE280" s="444">
        <f t="shared" si="1878"/>
        <v>0</v>
      </c>
      <c r="EF280" s="444">
        <f t="shared" si="1878"/>
        <v>0</v>
      </c>
      <c r="EG280" s="124">
        <f t="shared" si="1925"/>
        <v>0</v>
      </c>
      <c r="EH280" s="124">
        <f t="shared" si="1925"/>
        <v>0</v>
      </c>
      <c r="EI280" s="124">
        <f t="shared" si="1925"/>
        <v>0</v>
      </c>
      <c r="EJ280" s="124">
        <f t="shared" si="1925"/>
        <v>0</v>
      </c>
      <c r="EK280" s="124">
        <f t="shared" si="1925"/>
        <v>0</v>
      </c>
      <c r="EL280" s="124">
        <f t="shared" si="1925"/>
        <v>0</v>
      </c>
      <c r="EM280" s="124">
        <f t="shared" si="1925"/>
        <v>0</v>
      </c>
      <c r="EN280" s="124">
        <f t="shared" si="1925"/>
        <v>0</v>
      </c>
      <c r="EO280" s="124">
        <f t="shared" si="1925"/>
        <v>0</v>
      </c>
      <c r="EP280" s="124">
        <f t="shared" si="1925"/>
        <v>0</v>
      </c>
      <c r="EQ280" s="124">
        <f t="shared" si="1925"/>
        <v>0</v>
      </c>
      <c r="ER280" s="124">
        <f t="shared" si="1925"/>
        <v>0</v>
      </c>
      <c r="ES280" s="124">
        <f t="shared" si="1925"/>
        <v>0</v>
      </c>
      <c r="ET280" s="124">
        <f t="shared" si="1925"/>
        <v>0</v>
      </c>
      <c r="EU280" s="124">
        <f t="shared" si="1925"/>
        <v>0</v>
      </c>
      <c r="EV280" s="124">
        <f t="shared" si="1925"/>
        <v>0</v>
      </c>
      <c r="EW280" s="124">
        <f t="shared" si="1880"/>
        <v>0</v>
      </c>
      <c r="EX280" s="124">
        <f t="shared" si="1880"/>
        <v>0</v>
      </c>
      <c r="EY280" s="554">
        <f t="shared" si="1926"/>
        <v>0</v>
      </c>
      <c r="EZ280" s="554">
        <f t="shared" si="1926"/>
        <v>0</v>
      </c>
      <c r="FA280" s="554">
        <f t="shared" si="1926"/>
        <v>0</v>
      </c>
      <c r="FB280" s="125">
        <f t="shared" si="1926"/>
        <v>0</v>
      </c>
      <c r="FC280" s="125">
        <f t="shared" si="1926"/>
        <v>0</v>
      </c>
      <c r="FD280" s="125">
        <f t="shared" si="1926"/>
        <v>0</v>
      </c>
      <c r="FE280" s="125">
        <f t="shared" si="1926"/>
        <v>0</v>
      </c>
      <c r="FF280" s="125">
        <f t="shared" si="1926"/>
        <v>0</v>
      </c>
      <c r="FG280" s="125">
        <f t="shared" si="1926"/>
        <v>0</v>
      </c>
      <c r="FH280" s="125">
        <f t="shared" si="1926"/>
        <v>0</v>
      </c>
      <c r="FI280" s="125">
        <f t="shared" si="1926"/>
        <v>0</v>
      </c>
      <c r="FJ280" s="125">
        <f t="shared" si="1926"/>
        <v>0</v>
      </c>
      <c r="FK280" s="125">
        <f t="shared" si="1926"/>
        <v>0</v>
      </c>
      <c r="FL280" s="125">
        <f t="shared" si="1926"/>
        <v>0</v>
      </c>
      <c r="FM280" s="125">
        <f t="shared" si="1926"/>
        <v>0</v>
      </c>
      <c r="FN280" s="125">
        <f t="shared" si="1926"/>
        <v>0</v>
      </c>
      <c r="FO280" s="124">
        <f t="shared" si="1927"/>
        <v>0</v>
      </c>
      <c r="FP280" s="124">
        <f t="shared" si="1927"/>
        <v>0</v>
      </c>
      <c r="FQ280" s="124">
        <f t="shared" si="1927"/>
        <v>0</v>
      </c>
      <c r="FR280" s="124">
        <f t="shared" si="1927"/>
        <v>0</v>
      </c>
      <c r="FS280" s="124">
        <f t="shared" si="1927"/>
        <v>0</v>
      </c>
      <c r="FT280" s="124">
        <f t="shared" si="1927"/>
        <v>0</v>
      </c>
      <c r="FU280" s="124">
        <f t="shared" si="1927"/>
        <v>0</v>
      </c>
      <c r="FV280" s="124">
        <f t="shared" si="1927"/>
        <v>0</v>
      </c>
      <c r="FW280" s="124">
        <f t="shared" si="1927"/>
        <v>0</v>
      </c>
      <c r="FX280" s="124">
        <f t="shared" si="1927"/>
        <v>0</v>
      </c>
      <c r="FY280" s="124">
        <f t="shared" si="1927"/>
        <v>0</v>
      </c>
      <c r="FZ280" s="124">
        <f t="shared" si="1927"/>
        <v>0</v>
      </c>
      <c r="GA280" s="124">
        <f t="shared" si="1927"/>
        <v>0</v>
      </c>
      <c r="GB280" s="124">
        <f t="shared" si="1927"/>
        <v>0</v>
      </c>
      <c r="GC280" s="124">
        <f t="shared" si="1927"/>
        <v>0</v>
      </c>
      <c r="GD280" s="124">
        <f t="shared" si="1927"/>
        <v>0</v>
      </c>
      <c r="GE280" s="124">
        <f t="shared" si="1883"/>
        <v>0</v>
      </c>
      <c r="GF280" s="124">
        <f t="shared" si="1883"/>
        <v>0</v>
      </c>
      <c r="GG280" s="554">
        <f t="shared" si="1884"/>
        <v>0</v>
      </c>
      <c r="GH280" s="554">
        <f t="shared" si="1884"/>
        <v>0</v>
      </c>
      <c r="GI280" s="554">
        <f t="shared" si="1884"/>
        <v>0</v>
      </c>
      <c r="GJ280" s="125">
        <f t="shared" si="1928"/>
        <v>0</v>
      </c>
      <c r="GK280" s="125">
        <f t="shared" si="1928"/>
        <v>0</v>
      </c>
      <c r="GL280" s="125">
        <f t="shared" si="1928"/>
        <v>0</v>
      </c>
      <c r="GM280" s="125">
        <f t="shared" si="1928"/>
        <v>0</v>
      </c>
      <c r="GN280" s="125">
        <f t="shared" si="1928"/>
        <v>0</v>
      </c>
      <c r="GO280" s="125">
        <f t="shared" si="1928"/>
        <v>0</v>
      </c>
      <c r="GP280" s="125">
        <f t="shared" si="1928"/>
        <v>0</v>
      </c>
      <c r="GQ280" s="125">
        <f t="shared" si="1928"/>
        <v>0</v>
      </c>
      <c r="GR280" s="125">
        <f t="shared" si="1928"/>
        <v>0</v>
      </c>
      <c r="GS280" s="125">
        <f t="shared" si="1928"/>
        <v>0</v>
      </c>
      <c r="GT280" s="125">
        <f t="shared" si="1928"/>
        <v>0</v>
      </c>
      <c r="GU280" s="125">
        <f t="shared" si="1928"/>
        <v>0</v>
      </c>
      <c r="GV280" s="125">
        <f t="shared" si="1928"/>
        <v>0</v>
      </c>
      <c r="GW280" s="124">
        <f t="shared" si="1929"/>
        <v>0</v>
      </c>
      <c r="GX280" s="124">
        <f t="shared" si="1929"/>
        <v>0</v>
      </c>
      <c r="GY280" s="124">
        <f t="shared" si="1929"/>
        <v>0</v>
      </c>
      <c r="GZ280" s="124">
        <f t="shared" si="1929"/>
        <v>0</v>
      </c>
      <c r="HA280" s="124">
        <f t="shared" si="1929"/>
        <v>0</v>
      </c>
      <c r="HB280" s="124">
        <f t="shared" si="1929"/>
        <v>0</v>
      </c>
      <c r="HC280" s="124">
        <f t="shared" si="1929"/>
        <v>0</v>
      </c>
      <c r="HD280" s="124">
        <f t="shared" si="1929"/>
        <v>0</v>
      </c>
      <c r="HE280" s="124">
        <f t="shared" si="1929"/>
        <v>0</v>
      </c>
      <c r="HF280" s="124">
        <f t="shared" si="1929"/>
        <v>0</v>
      </c>
      <c r="HG280" s="124">
        <f t="shared" si="1929"/>
        <v>0</v>
      </c>
      <c r="HH280" s="124">
        <f t="shared" si="1929"/>
        <v>0</v>
      </c>
      <c r="HI280" s="124">
        <f t="shared" si="1929"/>
        <v>0</v>
      </c>
      <c r="HJ280" s="124">
        <f t="shared" si="1929"/>
        <v>0</v>
      </c>
      <c r="HK280" s="124">
        <f t="shared" si="1929"/>
        <v>0</v>
      </c>
      <c r="HL280" s="124">
        <f t="shared" si="1929"/>
        <v>0</v>
      </c>
      <c r="HM280" s="124">
        <f t="shared" si="1887"/>
        <v>0</v>
      </c>
      <c r="HN280" s="124">
        <f t="shared" si="1887"/>
        <v>0</v>
      </c>
      <c r="HO280" s="554">
        <f t="shared" si="1888"/>
        <v>0</v>
      </c>
      <c r="HP280" s="554">
        <f t="shared" si="1888"/>
        <v>0</v>
      </c>
      <c r="HQ280" s="554">
        <f t="shared" si="1888"/>
        <v>0</v>
      </c>
      <c r="HR280" s="125">
        <f t="shared" si="1930"/>
        <v>0</v>
      </c>
      <c r="HS280" s="125">
        <f t="shared" si="1930"/>
        <v>0</v>
      </c>
      <c r="HT280" s="125">
        <f t="shared" si="1930"/>
        <v>0</v>
      </c>
      <c r="HU280" s="125">
        <f t="shared" si="1930"/>
        <v>0</v>
      </c>
      <c r="HV280" s="125">
        <f t="shared" si="1930"/>
        <v>0</v>
      </c>
      <c r="HW280" s="125">
        <f t="shared" si="1930"/>
        <v>0</v>
      </c>
      <c r="HX280" s="125">
        <f t="shared" si="1930"/>
        <v>0</v>
      </c>
      <c r="HY280" s="125">
        <f t="shared" si="1930"/>
        <v>0</v>
      </c>
      <c r="HZ280" s="125">
        <f t="shared" si="1930"/>
        <v>0</v>
      </c>
      <c r="IA280" s="125">
        <f t="shared" si="1930"/>
        <v>0</v>
      </c>
      <c r="IB280" s="125">
        <f t="shared" si="1930"/>
        <v>0</v>
      </c>
      <c r="IC280" s="125">
        <f t="shared" si="1930"/>
        <v>0</v>
      </c>
      <c r="ID280" s="125">
        <f t="shared" si="1930"/>
        <v>0</v>
      </c>
      <c r="IE280" s="5">
        <f t="shared" si="1890"/>
        <v>67</v>
      </c>
      <c r="IF280" s="9"/>
      <c r="IG280" s="5">
        <f t="shared" si="1891"/>
        <v>1</v>
      </c>
      <c r="IH280" s="5" t="b">
        <f t="shared" si="1891"/>
        <v>0</v>
      </c>
      <c r="II280" s="19">
        <f t="shared" ca="1" si="1892"/>
        <v>0</v>
      </c>
      <c r="IJ280" s="5">
        <f t="shared" si="1891"/>
        <v>55</v>
      </c>
      <c r="IK280" s="5" cm="1">
        <f t="array" ref="IK280">INDEX(i.pi_yatf,$X280+1,IK$7)</f>
        <v>1</v>
      </c>
      <c r="IL280" s="19">
        <f t="shared" ca="1" si="1920"/>
        <v>0</v>
      </c>
      <c r="IM280" s="19">
        <f t="shared" ca="1" si="1920"/>
        <v>0</v>
      </c>
      <c r="IN280" s="19">
        <f t="shared" ca="1" si="1920"/>
        <v>0</v>
      </c>
      <c r="IO280" s="19">
        <f t="shared" ca="1" si="1920"/>
        <v>0</v>
      </c>
      <c r="IP280" s="19">
        <f t="shared" ca="1" si="1920"/>
        <v>0</v>
      </c>
      <c r="IQ280" s="19">
        <f t="shared" ca="1" si="1920"/>
        <v>0</v>
      </c>
      <c r="IR280" s="19">
        <f t="shared" ca="1" si="1920"/>
        <v>0</v>
      </c>
      <c r="IS280" s="19">
        <f t="shared" ca="1" si="1920"/>
        <v>0</v>
      </c>
      <c r="IT280" s="19">
        <f t="shared" ca="1" si="1920"/>
        <v>0</v>
      </c>
      <c r="IU280" s="19">
        <f t="shared" ca="1" si="1920"/>
        <v>0</v>
      </c>
      <c r="IV280" s="19">
        <f t="shared" ca="1" si="1920"/>
        <v>0</v>
      </c>
      <c r="IW280" s="19">
        <f t="shared" ca="1" si="1920"/>
        <v>0</v>
      </c>
      <c r="IX280" s="19">
        <f t="shared" ca="1" si="1920"/>
        <v>0</v>
      </c>
      <c r="IY280" s="19">
        <f t="shared" ca="1" si="1920"/>
        <v>0</v>
      </c>
      <c r="IZ280" s="19">
        <f t="shared" ca="1" si="1920"/>
        <v>0</v>
      </c>
      <c r="JA280" s="19">
        <f t="shared" ca="1" si="1935"/>
        <v>0</v>
      </c>
      <c r="JB280" s="19">
        <f t="shared" ca="1" si="1935"/>
        <v>0</v>
      </c>
      <c r="JC280" s="19">
        <f t="shared" ca="1" si="1935"/>
        <v>0</v>
      </c>
      <c r="JD280" s="19">
        <f t="shared" ca="1" si="1935"/>
        <v>0</v>
      </c>
      <c r="JE280" s="19">
        <f t="shared" ca="1" si="1935"/>
        <v>0</v>
      </c>
      <c r="JF280" s="19">
        <f t="shared" ca="1" si="1935"/>
        <v>0</v>
      </c>
      <c r="JG280" s="19">
        <f t="shared" ca="1" si="1935"/>
        <v>1</v>
      </c>
      <c r="JH280" s="19">
        <f t="shared" ca="1" si="1935"/>
        <v>0</v>
      </c>
      <c r="JI280" s="19">
        <f t="shared" ca="1" si="1935"/>
        <v>1</v>
      </c>
      <c r="JJ280" s="9"/>
      <c r="JK280" s="5" t="b">
        <f t="shared" ca="1" si="1894"/>
        <v>0</v>
      </c>
      <c r="JL280" s="477" t="b">
        <v>1</v>
      </c>
      <c r="JM280" s="477">
        <v>9.6999999999999993</v>
      </c>
      <c r="JN280" s="5" t="b">
        <f t="shared" si="1895"/>
        <v>0</v>
      </c>
      <c r="JO280" s="5" t="b">
        <f t="shared" si="1895"/>
        <v>0</v>
      </c>
      <c r="JP280" s="5" t="b">
        <f t="shared" si="1895"/>
        <v>1</v>
      </c>
      <c r="JQ280" s="144">
        <f t="shared" si="1896"/>
        <v>1</v>
      </c>
      <c r="JR280" s="144">
        <f t="shared" si="1896"/>
        <v>1</v>
      </c>
      <c r="JS280" s="5" t="b">
        <f t="shared" si="1897"/>
        <v>0</v>
      </c>
      <c r="JT280" s="5" t="b">
        <f t="shared" si="1897"/>
        <v>1</v>
      </c>
      <c r="JU280" s="5" t="b">
        <f t="shared" si="1897"/>
        <v>1</v>
      </c>
      <c r="JV280" s="5" t="b">
        <f t="shared" si="1897"/>
        <v>0</v>
      </c>
      <c r="JW280" s="5">
        <f t="shared" si="1898"/>
        <v>1</v>
      </c>
      <c r="JX280" s="5">
        <f t="shared" si="1898"/>
        <v>0</v>
      </c>
      <c r="JY280" s="5" t="b">
        <f t="shared" si="1899"/>
        <v>0</v>
      </c>
      <c r="JZ280" s="5" t="str" cm="1">
        <f t="array" aca="1" ref="JZ280" ca="1">IF(OR(KA280:KH280&lt;&gt;"-"),TRUE,"-")</f>
        <v>-</v>
      </c>
      <c r="KA280" s="19" t="str">
        <f t="shared" ca="1" si="1900"/>
        <v>-</v>
      </c>
      <c r="KB280" s="19" t="str">
        <f t="shared" ca="1" si="1900"/>
        <v>-</v>
      </c>
      <c r="KC280" s="19" t="str">
        <f t="shared" ca="1" si="1900"/>
        <v>-</v>
      </c>
      <c r="KD280" s="19" t="str">
        <f t="shared" ca="1" si="1900"/>
        <v>-</v>
      </c>
      <c r="KE280" s="19" t="str">
        <f t="shared" ca="1" si="1900"/>
        <v>-</v>
      </c>
      <c r="KF280" s="19" t="str">
        <f t="shared" ca="1" si="1900"/>
        <v>-</v>
      </c>
      <c r="KG280" s="19" t="str">
        <f t="shared" ca="1" si="1900"/>
        <v>-</v>
      </c>
      <c r="KH280" s="19" t="str">
        <f t="shared" ca="1" si="1900"/>
        <v>-</v>
      </c>
      <c r="KI280" s="5" t="b">
        <f t="array" aca="1" ref="KI280" ca="1">IF(OR(KJ280:KP280&lt;&gt;"-"),TRUE,"-")</f>
        <v>1</v>
      </c>
      <c r="KJ280" s="19">
        <f t="shared" ca="1" si="1936"/>
        <v>0</v>
      </c>
      <c r="KK280" s="19" t="str">
        <f t="shared" ca="1" si="1936"/>
        <v>-</v>
      </c>
      <c r="KL280" s="19">
        <f t="shared" ca="1" si="1936"/>
        <v>999999</v>
      </c>
      <c r="KM280" s="19">
        <f t="shared" ca="1" si="1936"/>
        <v>999999</v>
      </c>
      <c r="KN280" s="19">
        <f t="shared" ca="1" si="1936"/>
        <v>999999</v>
      </c>
      <c r="KO280" s="19">
        <f t="shared" ca="1" si="1936"/>
        <v>999999</v>
      </c>
      <c r="KP280" s="19">
        <f t="shared" ca="1" si="1936"/>
        <v>999999</v>
      </c>
      <c r="KQ280" s="19" t="str">
        <f t="shared" ca="1" si="1936"/>
        <v>-</v>
      </c>
      <c r="KR280" s="19" t="str">
        <f t="shared" ca="1" si="1936"/>
        <v>-</v>
      </c>
      <c r="KS280" s="19" t="str">
        <f t="shared" ca="1" si="1936"/>
        <v>-</v>
      </c>
      <c r="KT280" s="19" t="b">
        <f t="shared" ca="1" si="1902"/>
        <v>1</v>
      </c>
      <c r="KU280" s="19">
        <f t="shared" ca="1" si="1902"/>
        <v>0</v>
      </c>
      <c r="KV280" s="5" t="str">
        <f t="shared" si="1903"/>
        <v>-</v>
      </c>
      <c r="KW280" s="5" t="str">
        <f t="shared" si="1903"/>
        <v>-</v>
      </c>
      <c r="KX280" s="5" t="str">
        <f t="shared" si="1903"/>
        <v>-</v>
      </c>
      <c r="KY280" s="5" t="str">
        <f t="shared" si="1903"/>
        <v>-</v>
      </c>
      <c r="KZ280" s="19" t="str">
        <f t="shared" ca="1" si="1904"/>
        <v>-</v>
      </c>
      <c r="LA280" s="19" t="str">
        <f t="shared" ca="1" si="1904"/>
        <v>-</v>
      </c>
      <c r="LB280" s="19" t="str">
        <f t="shared" ca="1" si="1904"/>
        <v>-</v>
      </c>
      <c r="LC280" s="19" t="str">
        <f t="shared" ca="1" si="1904"/>
        <v>-</v>
      </c>
      <c r="LD280" s="19" t="str">
        <f t="shared" ca="1" si="1904"/>
        <v>-</v>
      </c>
      <c r="LE280" s="19" t="str">
        <f t="shared" ca="1" si="1904"/>
        <v>-</v>
      </c>
      <c r="LF280" s="19" t="str">
        <f t="shared" ca="1" si="1904"/>
        <v>-</v>
      </c>
      <c r="LG280" s="5" t="str">
        <f t="shared" si="1905"/>
        <v>-</v>
      </c>
      <c r="LH280" s="5">
        <f t="shared" si="1905"/>
        <v>500</v>
      </c>
      <c r="LI280" s="5">
        <f t="shared" si="1905"/>
        <v>500</v>
      </c>
      <c r="LJ280" s="5" t="str">
        <f t="shared" si="1905"/>
        <v>-</v>
      </c>
      <c r="LK280" s="5" cm="1">
        <f t="array" ref="LK280">INDEX(i.meatgrid,$Q280,LK$7)</f>
        <v>1092</v>
      </c>
      <c r="LL280" s="5" t="str">
        <f t="shared" si="1905"/>
        <v>-</v>
      </c>
      <c r="LM280" s="5">
        <f t="shared" si="1906"/>
        <v>1</v>
      </c>
      <c r="LN280" s="9"/>
      <c r="LO280" s="19">
        <f t="shared" ca="1" si="1904"/>
        <v>70</v>
      </c>
      <c r="LP280" s="19">
        <f t="shared" ca="1" si="1907"/>
        <v>50</v>
      </c>
      <c r="LQ280" s="19">
        <f t="shared" ca="1" si="1907"/>
        <v>80</v>
      </c>
      <c r="LR280" s="19">
        <f t="shared" ca="1" si="1907"/>
        <v>50</v>
      </c>
      <c r="LS280" s="5" t="b" cm="1">
        <f t="array" ref="LS280">INDEX(i.meatgrid,$Q280,LS$7)</f>
        <v>1</v>
      </c>
      <c r="LT280" s="5" t="b" cm="1">
        <f t="array" ref="LT280">INDEX(i.meatgrid,$Q280,LT$7)</f>
        <v>0</v>
      </c>
      <c r="LU280" s="5" t="str" cm="1">
        <f t="array" ref="LU280">INDEX(i.meatgrid,$Q280,LU$7)</f>
        <v>-</v>
      </c>
      <c r="LV280" s="5" t="str" cm="1">
        <f t="array" ref="LV280">INDEX(i.meatgrid,$Q280,LV$7)</f>
        <v>-</v>
      </c>
      <c r="LW280" s="5">
        <f t="shared" si="1908"/>
        <v>1</v>
      </c>
      <c r="LX280" s="5">
        <f t="shared" si="1909"/>
        <v>1</v>
      </c>
      <c r="LY280" s="5" cm="1">
        <f t="array" ref="LY280">INDEX(i.meatgrid,$Q280,LY$7)</f>
        <v>0</v>
      </c>
      <c r="LZ280" s="5" cm="1">
        <f t="array" ref="LZ280">INDEX(i.meatgrid,$Q280,LZ$7)</f>
        <v>0</v>
      </c>
      <c r="MA280" s="5" cm="1">
        <f t="array" ref="MA280">INDEX(i.meatgrid,$Q280,MA$7)</f>
        <v>0</v>
      </c>
      <c r="MB280" s="5" cm="1">
        <f t="array" ref="MB280">INDEX(i.meatgrid,$Q280,MB$7)</f>
        <v>0</v>
      </c>
      <c r="MC280" s="5" cm="1">
        <f t="array" ref="MC280">INDEX(i.meatgrid,$Q280,MC$7)</f>
        <v>0</v>
      </c>
      <c r="MD280" s="5" cm="1">
        <f t="array" ref="MD280">INDEX(i.meatgrid,$Q280,MD$7)</f>
        <v>1</v>
      </c>
      <c r="ME280" s="5" cm="1">
        <f t="array" ref="ME280">INDEX(i.meatgrid,$Q280,ME$7)</f>
        <v>1</v>
      </c>
      <c r="MF280" s="5" cm="1">
        <f t="array" ref="MF280">INDEX(i.meatgrid,$Q280,MF$7)</f>
        <v>1</v>
      </c>
      <c r="MG280" s="5">
        <f t="shared" si="1910"/>
        <v>1</v>
      </c>
      <c r="MH280" s="9"/>
      <c r="MI280" s="19" t="b">
        <f t="shared" ca="1" si="1931"/>
        <v>0</v>
      </c>
      <c r="MJ280" s="19" t="b">
        <f t="shared" ca="1" si="1931"/>
        <v>0</v>
      </c>
      <c r="MK280" s="19">
        <f t="shared" ca="1" si="1931"/>
        <v>1</v>
      </c>
      <c r="ML280" s="19">
        <f t="shared" ca="1" si="1931"/>
        <v>0.75</v>
      </c>
      <c r="MM280" s="19">
        <f t="shared" ca="1" si="1931"/>
        <v>0.75</v>
      </c>
      <c r="MN280" s="19">
        <f t="shared" ca="1" si="1931"/>
        <v>0.8</v>
      </c>
      <c r="MO280" s="19">
        <f t="shared" ca="1" si="1931"/>
        <v>0.82499999999999996</v>
      </c>
      <c r="MP280" s="19">
        <f t="shared" ca="1" si="1931"/>
        <v>0.875</v>
      </c>
      <c r="MQ280" s="19">
        <f t="shared" ca="1" si="1931"/>
        <v>0.9</v>
      </c>
      <c r="MR280" s="19">
        <f t="shared" ca="1" si="1931"/>
        <v>1</v>
      </c>
      <c r="MS280" s="19">
        <f t="shared" ca="1" si="1931"/>
        <v>0.875</v>
      </c>
      <c r="MT280" s="19" t="b">
        <f t="shared" ca="1" si="1931"/>
        <v>1</v>
      </c>
      <c r="MU280" s="19">
        <f t="shared" ca="1" si="1931"/>
        <v>74.989999999999995</v>
      </c>
      <c r="MV280" s="19" t="str">
        <f t="shared" ca="1" si="1931"/>
        <v>-</v>
      </c>
      <c r="MW280" s="19" t="str">
        <f t="shared" ca="1" si="1931"/>
        <v>-</v>
      </c>
      <c r="MX280" s="19" t="str">
        <f t="shared" ca="1" si="1931"/>
        <v>-</v>
      </c>
      <c r="MY280" s="19" t="str">
        <f t="shared" ca="1" si="1912"/>
        <v>-</v>
      </c>
      <c r="MZ280" s="19" t="str">
        <f t="shared" ca="1" si="1912"/>
        <v>-</v>
      </c>
      <c r="NA280" s="19" t="str">
        <f t="shared" ca="1" si="1912"/>
        <v>-</v>
      </c>
      <c r="NB280" s="19" t="str">
        <f t="shared" ca="1" si="1912"/>
        <v>-</v>
      </c>
      <c r="NC280" s="19">
        <f t="shared" ca="1" si="1912"/>
        <v>36.99</v>
      </c>
      <c r="ND280" s="19">
        <f t="shared" ca="1" si="1912"/>
        <v>36.99</v>
      </c>
      <c r="NE280" s="19" t="str">
        <f t="shared" ca="1" si="1912"/>
        <v>-</v>
      </c>
      <c r="NF280" s="19" t="str">
        <f t="shared" ca="1" si="1912"/>
        <v>-</v>
      </c>
      <c r="NG280" s="19" t="str">
        <f t="shared" ca="1" si="1912"/>
        <v>-</v>
      </c>
      <c r="NH280" s="19" t="str">
        <f t="shared" ca="1" si="1912"/>
        <v>-</v>
      </c>
      <c r="NI280" s="19" t="str">
        <f t="shared" ca="1" si="1912"/>
        <v>-</v>
      </c>
      <c r="NJ280" s="19">
        <f t="shared" ca="1" si="1912"/>
        <v>49.99</v>
      </c>
      <c r="NK280" s="19">
        <f t="shared" ca="1" si="1912"/>
        <v>49.99</v>
      </c>
      <c r="NL280" s="19">
        <f t="shared" ca="1" si="1912"/>
        <v>49.99</v>
      </c>
      <c r="NM280" s="19">
        <f t="shared" ca="1" si="1912"/>
        <v>49.99</v>
      </c>
      <c r="NN280" s="19">
        <f t="shared" ca="1" si="1912"/>
        <v>49.99</v>
      </c>
      <c r="NO280" s="19">
        <f t="shared" ca="1" si="1913"/>
        <v>49.99</v>
      </c>
      <c r="NP280" s="19">
        <f t="shared" ca="1" si="1913"/>
        <v>49.99</v>
      </c>
      <c r="NQ280" s="19">
        <f t="shared" ca="1" si="1913"/>
        <v>49.99</v>
      </c>
      <c r="NR280" s="19">
        <f t="shared" ca="1" si="1914"/>
        <v>412.99</v>
      </c>
      <c r="NS280" s="19">
        <f t="shared" ca="1" si="1914"/>
        <v>412.99</v>
      </c>
      <c r="NT280" s="19" t="str">
        <f t="shared" ca="1" si="1914"/>
        <v>-</v>
      </c>
      <c r="NU280" s="19" t="str">
        <f t="shared" ca="1" si="1914"/>
        <v>-</v>
      </c>
      <c r="NV280" s="19" t="str">
        <f t="shared" ca="1" si="1914"/>
        <v>-</v>
      </c>
      <c r="NW280" s="19" t="str">
        <f t="shared" ca="1" si="1914"/>
        <v>-</v>
      </c>
      <c r="NX280" s="19" t="str">
        <f t="shared" ca="1" si="1914"/>
        <v>-</v>
      </c>
      <c r="NY280" s="19">
        <f t="shared" ca="1" si="1914"/>
        <v>6.8900000000000006</v>
      </c>
      <c r="NZ280" s="19">
        <f t="shared" ca="1" si="1914"/>
        <v>6.8900000000000006</v>
      </c>
      <c r="OA280" s="19">
        <f t="shared" ca="1" si="1914"/>
        <v>6.8900000000000006</v>
      </c>
      <c r="OB280" s="19">
        <f t="shared" ca="1" si="1914"/>
        <v>6.8900000000000006</v>
      </c>
      <c r="OC280" s="19">
        <f t="shared" ca="1" si="1914"/>
        <v>6.8900000000000006</v>
      </c>
      <c r="OD280" s="19">
        <f t="shared" ca="1" si="1914"/>
        <v>6.8900000000000006</v>
      </c>
      <c r="OE280" s="19">
        <f t="shared" ca="1" si="1914"/>
        <v>6.8900000000000006</v>
      </c>
      <c r="OF280" s="19">
        <f t="shared" ca="1" si="1914"/>
        <v>6.8900000000000006</v>
      </c>
      <c r="OG280" s="19">
        <f t="shared" ca="1" si="1937"/>
        <v>346.99</v>
      </c>
      <c r="OH280" s="19">
        <f t="shared" ca="1" si="1915"/>
        <v>346.99</v>
      </c>
      <c r="OI280" s="19" t="str">
        <f t="shared" ca="1" si="1915"/>
        <v>-</v>
      </c>
      <c r="OJ280" s="19" t="str">
        <f t="shared" ca="1" si="1915"/>
        <v>-</v>
      </c>
      <c r="OK280" s="19" t="str">
        <f t="shared" ca="1" si="1915"/>
        <v>-</v>
      </c>
      <c r="OL280" s="19" t="str">
        <f t="shared" ca="1" si="1915"/>
        <v>-</v>
      </c>
      <c r="OM280" s="19" t="str">
        <f t="shared" ca="1" si="1915"/>
        <v>-</v>
      </c>
      <c r="ON280" s="19">
        <f t="shared" ca="1" si="1915"/>
        <v>0</v>
      </c>
      <c r="OO280" s="24">
        <v>0</v>
      </c>
    </row>
    <row r="281" spans="1:405" outlineLevel="1">
      <c r="A281" s="21">
        <f t="shared" si="158"/>
        <v>276</v>
      </c>
      <c r="B281" s="21"/>
      <c r="D281" s="14"/>
      <c r="E281" t="b">
        <v>0</v>
      </c>
      <c r="H281" s="21"/>
      <c r="I281" s="21"/>
      <c r="J281" s="21"/>
      <c r="K281" s="21"/>
      <c r="L281" s="21"/>
      <c r="M281" s="21"/>
      <c r="N281" s="21"/>
      <c r="O281" s="21"/>
      <c r="P281" s="21"/>
      <c r="Q281" s="21"/>
      <c r="R281" s="21"/>
      <c r="S281" s="21"/>
      <c r="T281" s="21"/>
      <c r="U281" s="218"/>
      <c r="V281" s="218"/>
      <c r="W281" s="21"/>
      <c r="X281" s="218"/>
      <c r="Y281" s="218"/>
      <c r="Z281" s="218"/>
      <c r="AA281" s="218"/>
      <c r="AB281" s="218"/>
      <c r="AC281" s="218"/>
      <c r="AD281" s="218"/>
      <c r="AE281" s="218"/>
      <c r="AJ281" s="218"/>
      <c r="AK281" s="218"/>
      <c r="AL281" s="234" t="str">
        <f ca="1">"blank "&amp;TEXT(RAND(),"0.000")</f>
        <v>blank 0.998</v>
      </c>
      <c r="AM281" s="9" t="str">
        <f ca="1">IF(COUNTIF(AL$5:AL281,AL281)=1,"-","Dup")</f>
        <v>-</v>
      </c>
      <c r="AN281" s="9"/>
      <c r="AO281" s="14"/>
      <c r="AP281" s="14"/>
      <c r="AQ281" s="14"/>
      <c r="AR281" s="14"/>
      <c r="AS281" s="14"/>
      <c r="AT281" s="14"/>
      <c r="AU281" s="563"/>
      <c r="AV281" s="563"/>
      <c r="AW281" s="9"/>
      <c r="AX281" s="14"/>
      <c r="AY281" s="14"/>
      <c r="AZ281" s="14"/>
      <c r="BA281" s="14"/>
      <c r="BB281" s="14"/>
      <c r="BC281" s="14"/>
      <c r="BD281" s="14"/>
      <c r="BE281" s="9"/>
      <c r="BF281" s="14"/>
      <c r="BG281" s="14"/>
      <c r="BH281" s="14"/>
      <c r="BI281" s="14"/>
      <c r="BJ281" s="14"/>
      <c r="BK281" s="14"/>
      <c r="BL281" s="14"/>
      <c r="BM281" s="14"/>
      <c r="BN281" s="14"/>
      <c r="BO281" s="14"/>
      <c r="BP281" s="14"/>
      <c r="BQ281" s="9"/>
      <c r="BR281" s="14"/>
      <c r="BS281" s="14"/>
      <c r="BT281" s="14"/>
      <c r="BU281" s="14"/>
      <c r="BV281" s="14"/>
      <c r="BW281" s="14"/>
      <c r="BX281" s="14"/>
      <c r="BY281" s="14"/>
      <c r="BZ281" s="14"/>
      <c r="CA281" s="14"/>
      <c r="CB281" s="9"/>
      <c r="CC281" s="14"/>
      <c r="CD281" s="14"/>
      <c r="CE281" s="14"/>
      <c r="CF281" s="14"/>
      <c r="CG281" s="14"/>
      <c r="CH281" s="14"/>
      <c r="CI281" s="14"/>
      <c r="CJ281" s="14"/>
      <c r="CK281" s="14"/>
      <c r="CL281" s="14"/>
      <c r="CM281" s="14"/>
      <c r="CN281" s="9"/>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9"/>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9"/>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9"/>
      <c r="LO281" s="14"/>
      <c r="LP281" s="14"/>
      <c r="LQ281" s="14"/>
      <c r="LR281" s="14"/>
      <c r="LS281" s="14"/>
      <c r="LT281" s="14"/>
      <c r="LU281" s="14"/>
      <c r="LV281" s="14"/>
      <c r="LW281" s="14"/>
      <c r="LX281" s="14"/>
      <c r="LY281" s="14"/>
      <c r="LZ281" s="14"/>
      <c r="MA281" s="14"/>
      <c r="MB281" s="14"/>
      <c r="MC281" s="14"/>
      <c r="MD281" s="14"/>
      <c r="ME281" s="14"/>
      <c r="MF281" s="14"/>
      <c r="MG281" s="14"/>
      <c r="MH281" s="9"/>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24">
        <v>0</v>
      </c>
    </row>
    <row r="282" spans="1:405" outlineLevel="1">
      <c r="A282" s="21">
        <f>ROW(A282)-5</f>
        <v>277</v>
      </c>
      <c r="B282" s="21"/>
      <c r="D282" s="14"/>
      <c r="E282" t="b">
        <v>0</v>
      </c>
      <c r="G282" s="32" t="s">
        <v>1020</v>
      </c>
      <c r="M282">
        <v>4</v>
      </c>
      <c r="N282">
        <v>3</v>
      </c>
      <c r="O282">
        <v>2</v>
      </c>
      <c r="P282">
        <v>3</v>
      </c>
      <c r="Q282">
        <v>4</v>
      </c>
      <c r="R282">
        <v>3</v>
      </c>
      <c r="S282">
        <v>4</v>
      </c>
      <c r="T282">
        <v>4</v>
      </c>
      <c r="U282" s="218"/>
      <c r="V282" s="218"/>
      <c r="W282">
        <v>0</v>
      </c>
      <c r="X282" s="218"/>
      <c r="Y282" s="218">
        <v>0</v>
      </c>
      <c r="Z282" s="218">
        <v>0</v>
      </c>
      <c r="AA282" s="218">
        <v>0</v>
      </c>
      <c r="AB282" s="218">
        <v>3</v>
      </c>
      <c r="AC282" s="218">
        <v>5</v>
      </c>
      <c r="AD282" s="218">
        <v>5</v>
      </c>
      <c r="AE282" s="218">
        <v>5</v>
      </c>
      <c r="AL282" s="559" t="s">
        <v>1860</v>
      </c>
      <c r="AM282" s="9" t="str">
        <f ca="1">IF(COUNTIF(AL$5:AL282,AL282)=1,"-","Dup")</f>
        <v>-</v>
      </c>
      <c r="AN282" s="9"/>
      <c r="AO282" s="14"/>
      <c r="AP282" s="14"/>
      <c r="AQ282" s="14"/>
      <c r="AR282" s="14"/>
      <c r="AS282" s="14"/>
      <c r="AT282" s="14"/>
      <c r="AU282" s="563"/>
      <c r="AV282" s="563"/>
      <c r="AW282" s="9"/>
      <c r="AX282" s="14"/>
      <c r="AY282" s="14"/>
      <c r="AZ282" s="14"/>
      <c r="BA282" s="14"/>
      <c r="BB282" s="14"/>
      <c r="BC282" s="14"/>
      <c r="BD282" s="14"/>
      <c r="BE282" s="9"/>
      <c r="BF282" s="14"/>
      <c r="BG282" s="14"/>
      <c r="BH282" s="14"/>
      <c r="BI282" s="14"/>
      <c r="BJ282" s="14"/>
      <c r="BK282" s="14"/>
      <c r="BL282" s="14"/>
      <c r="BM282" s="14"/>
      <c r="BN282" s="14"/>
      <c r="BO282" s="14"/>
      <c r="BP282" s="14"/>
      <c r="BQ282" s="9"/>
      <c r="BR282" s="14"/>
      <c r="BS282" s="14"/>
      <c r="BT282" s="14"/>
      <c r="BU282" s="14"/>
      <c r="BV282" s="14"/>
      <c r="BW282" s="14"/>
      <c r="BX282" s="14"/>
      <c r="BY282" s="14"/>
      <c r="BZ282" s="14"/>
      <c r="CA282" s="14"/>
      <c r="CB282" s="9"/>
      <c r="CC282" s="14"/>
      <c r="CD282" s="14"/>
      <c r="CE282" s="14"/>
      <c r="CF282" s="14"/>
      <c r="CG282" s="14"/>
      <c r="CH282" s="153"/>
      <c r="CI282" s="14"/>
      <c r="CJ282" s="14"/>
      <c r="CK282" s="14"/>
      <c r="CL282" s="14"/>
      <c r="CM282" s="14"/>
      <c r="CN282" s="9"/>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322"/>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9"/>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9"/>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9"/>
      <c r="LO282" s="14"/>
      <c r="LP282" s="14"/>
      <c r="LQ282" s="14"/>
      <c r="LR282" s="14"/>
      <c r="LS282" s="14"/>
      <c r="LT282" s="14"/>
      <c r="LU282" s="14"/>
      <c r="LV282" s="14"/>
      <c r="LW282" s="14"/>
      <c r="LX282" s="14"/>
      <c r="LY282" s="14"/>
      <c r="LZ282" s="14"/>
      <c r="MA282" s="14"/>
      <c r="MB282" s="14"/>
      <c r="MC282" s="14"/>
      <c r="MD282" s="14"/>
      <c r="ME282" s="14"/>
      <c r="MF282" s="14"/>
      <c r="MG282" s="14"/>
      <c r="MH282" s="9"/>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24">
        <v>0</v>
      </c>
    </row>
    <row r="283" spans="1:405" outlineLevel="1">
      <c r="A283" s="21">
        <f t="shared" si="158"/>
        <v>278</v>
      </c>
      <c r="B283" s="21">
        <f t="shared" ref="B283:B307" si="1940">$A$24</f>
        <v>19</v>
      </c>
      <c r="C283">
        <v>114</v>
      </c>
      <c r="D283" s="144" t="str">
        <f t="shared" ref="D283:D307" si="1941">INDEX(i.Region_Desc,$K283,1)</f>
        <v>GSM</v>
      </c>
      <c r="E283" t="b">
        <v>0</v>
      </c>
      <c r="F283" t="b">
        <v>0</v>
      </c>
      <c r="G283" t="b">
        <f t="shared" ref="G283" si="1942">E283</f>
        <v>0</v>
      </c>
      <c r="H283" s="29">
        <v>2</v>
      </c>
      <c r="I283" s="29">
        <v>1</v>
      </c>
      <c r="J283" s="29" t="str">
        <f>""</f>
        <v/>
      </c>
      <c r="K283" s="29">
        <f t="shared" ref="K283:K307" si="1943">d.Region</f>
        <v>2</v>
      </c>
      <c r="L283" s="29">
        <v>2</v>
      </c>
      <c r="M283" s="29">
        <v>2</v>
      </c>
      <c r="N283" s="29">
        <v>3</v>
      </c>
      <c r="O283" s="29">
        <v>1</v>
      </c>
      <c r="P283" s="29">
        <v>1</v>
      </c>
      <c r="Q283" s="29">
        <v>5</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ref="AG283:AH307" si="1944">INDEX(i.FlkStrctr,$M283,AG$7)</f>
        <v>2</v>
      </c>
      <c r="AH283" s="5">
        <f t="shared" si="1944"/>
        <v>0</v>
      </c>
      <c r="AI283" s="5">
        <f t="shared" ref="AI283:AI307" si="1945">INDEX(i.StdELMan,($K283-1)*12+($M283-1)*3+$N283,AI$7)</f>
        <v>1</v>
      </c>
      <c r="AJ283" s="218"/>
      <c r="AK283" s="218"/>
      <c r="AL283" s="366" t="str">
        <f ca="1">TEXT(LEFT(OFFSET(AL283,-1,0),5)+1,"00000")&amp;MID(OFFSET(AL283,-1,0),6,FIND(" ",OFFSET(AL283,-1,0),7)-5)
&amp; $D283           &amp; " Day"&amp;INDEX(i.DOY,$N283,1)              &amp; IF($IG283=0," FWM","")&amp;IF($IG283=1," MWM","")&amp;IF($IG283=5," Mat","")&amp;IF($IH283=TRUE,"&amp;BBT","    ")
&amp;INDEX(DataMaster!$B$98:$B$104,$Q283,0)    &amp;IF(JL283," SR"&amp;JM283,"")&amp; " WP"&amp;TEXT($LW283*100,"000p")           &amp; " MP"&amp;TEXT($LX283*100,"000p")           &amp; " GP"&amp;TEXT($MG283*100,"000p")
&amp; " (F"&amp;3+COUNTIF($CV283:$CY283,TRUE)&amp;3&amp;"N"&amp;$DM283&amp;$DN283&amp;")"</f>
        <v>00001 DSP_price_SA GSM Day204 MWM    Air WP100p MP100p GP100p (F33N11)</v>
      </c>
      <c r="AM283" s="9" t="str">
        <f ca="1">IF(COUNTIF(AL$5:AL283,AL283)=1,"-","Dup")</f>
        <v>-</v>
      </c>
      <c r="AN283" s="9"/>
      <c r="AO283" s="12" t="b">
        <v>0</v>
      </c>
      <c r="AP283" s="12" t="b">
        <v>0</v>
      </c>
      <c r="AQ283" s="12" t="b">
        <v>0</v>
      </c>
      <c r="AR283" s="12" t="b">
        <v>0</v>
      </c>
      <c r="AS283" s="12" t="b">
        <v>0</v>
      </c>
      <c r="AT283" s="12" t="b">
        <v>0</v>
      </c>
      <c r="AU283" s="12" t="b">
        <v>0</v>
      </c>
      <c r="AV283" s="12" t="b">
        <v>0</v>
      </c>
      <c r="AW283" s="9"/>
      <c r="AX283" s="5" t="b">
        <f t="shared" ref="AX283:BC307" si="1946">INDEX(i.model_structure,$H283,AX$7)</f>
        <v>0</v>
      </c>
      <c r="AY283" s="5" t="str">
        <f t="shared" si="1946"/>
        <v>-</v>
      </c>
      <c r="AZ283" s="5" t="b">
        <f t="shared" si="1946"/>
        <v>0</v>
      </c>
      <c r="BA283" s="5" t="b">
        <f t="shared" si="1946"/>
        <v>1</v>
      </c>
      <c r="BB283" s="5" t="b">
        <f t="shared" si="1946"/>
        <v>1</v>
      </c>
      <c r="BC283" s="144">
        <f t="shared" si="1946"/>
        <v>0</v>
      </c>
      <c r="BD283" s="19" t="b">
        <f t="shared" ref="BD283:BD307" ca="1" si="1947">OFFSET(BD$5,$B283,0)</f>
        <v>1</v>
      </c>
      <c r="BE283" s="9"/>
      <c r="BF283" s="5" t="str">
        <f t="shared" ref="BF283:BF307" ca="1" si="1948">IF($M283&lt;&gt;4,OFFSET(BF$5,$B283,0),1)</f>
        <v>-</v>
      </c>
      <c r="BG283" s="19" t="str">
        <f t="shared" ref="BG283:BI307" ca="1" si="1949">OFFSET(BG$5,$B283,0)</f>
        <v>-</v>
      </c>
      <c r="BH283" s="19" t="str">
        <f t="shared" ca="1" si="1949"/>
        <v>-</v>
      </c>
      <c r="BI283" s="19" t="str">
        <f t="shared" ca="1" si="1949"/>
        <v>-</v>
      </c>
      <c r="BJ283" s="5" t="str">
        <f t="shared" ref="BJ283:BJ307" ca="1" si="1950">IF($M283&lt;&gt;4,OFFSET(BJ$5,$B283,0),1)</f>
        <v>-</v>
      </c>
      <c r="BK283" s="19" t="str">
        <f t="shared" ref="BK283:BK307" ca="1" si="1951">OFFSET(BK$5,$B283,0)</f>
        <v>-</v>
      </c>
      <c r="BL283" s="5" t="str">
        <f t="shared" ref="BL283:BL307" ca="1" si="1952">IF($M283&lt;&gt;4,OFFSET(BL$5,$B283,0),1)</f>
        <v>-</v>
      </c>
      <c r="BM283" s="19" t="str">
        <f t="shared" ref="BM283:BO307" ca="1" si="1953">OFFSET(BM$5,$B283,0)</f>
        <v>-</v>
      </c>
      <c r="BN283" s="19" t="str">
        <f t="shared" ca="1" si="1953"/>
        <v>-</v>
      </c>
      <c r="BO283" s="19" t="str">
        <f t="shared" ca="1" si="1953"/>
        <v>-</v>
      </c>
      <c r="BP283" s="5" t="str">
        <f t="shared" ref="BP283:BP307" ca="1" si="1954">IF($M283&lt;&gt;4,OFFSET(BP$5,$B283,0),1)</f>
        <v>-</v>
      </c>
      <c r="BQ283" s="9"/>
      <c r="BR283" s="5" t="b">
        <f t="shared" ref="BR283:BR307" si="1955">$J283&lt;0</f>
        <v>0</v>
      </c>
      <c r="BS283" s="5" t="str">
        <f t="shared" ref="BS283:BS307" ca="1" si="1956">IF($J283="",BS$14,ABS($J283))</f>
        <v>-</v>
      </c>
      <c r="BT283" s="5" t="str">
        <f t="shared" ref="BT283:CA307" ca="1" si="1957">IF($J283="",BT$14,ABS($J283)=BT$7)</f>
        <v>-</v>
      </c>
      <c r="BU283" s="5" t="str">
        <f t="shared" ca="1" si="1957"/>
        <v>-</v>
      </c>
      <c r="BV283" s="5" t="str">
        <f t="shared" ca="1" si="1957"/>
        <v>-</v>
      </c>
      <c r="BW283" s="5" t="str">
        <f t="shared" ca="1" si="1957"/>
        <v>-</v>
      </c>
      <c r="BX283" s="5" t="str">
        <f t="shared" ca="1" si="1957"/>
        <v>-</v>
      </c>
      <c r="BY283" s="5" t="str">
        <f t="shared" ca="1" si="1957"/>
        <v>-</v>
      </c>
      <c r="BZ283" s="5" t="str">
        <f t="shared" ca="1" si="1957"/>
        <v>-</v>
      </c>
      <c r="CA283" s="5" t="str">
        <f t="shared" ca="1" si="1957"/>
        <v>-</v>
      </c>
      <c r="CB283" s="9"/>
      <c r="CC283" s="12" t="b">
        <v>1</v>
      </c>
      <c r="CD283" s="12" t="b">
        <v>1</v>
      </c>
      <c r="CE283" s="12" t="b">
        <v>1</v>
      </c>
      <c r="CF283" s="12">
        <f t="shared" ref="CF283:CF307" si="1958">VALUE($K283&amp;$M283&amp;$N283&amp;$Q283&amp;"1"&amp;"05")</f>
        <v>2235105</v>
      </c>
      <c r="CG283" s="144" t="b">
        <f t="shared" ref="CG283" si="1959">NOT(CE283)</f>
        <v>0</v>
      </c>
      <c r="CH283" s="12" t="s">
        <v>34</v>
      </c>
      <c r="CI283" s="19" t="str">
        <f t="shared" ref="CI283:CM307" ca="1" si="1960">OFFSET(CI$5,$B283,0)</f>
        <v>-</v>
      </c>
      <c r="CJ283" s="19" t="str">
        <f t="shared" ca="1" si="1960"/>
        <v>-</v>
      </c>
      <c r="CK283" s="19" t="str">
        <f t="shared" ca="1" si="1960"/>
        <v>-</v>
      </c>
      <c r="CL283" s="19">
        <f t="shared" ca="1" si="1960"/>
        <v>1</v>
      </c>
      <c r="CM283" s="19">
        <f t="shared" ca="1" si="1960"/>
        <v>1</v>
      </c>
      <c r="CN283" s="9"/>
      <c r="CO283" s="444">
        <f t="shared" ref="CO283:CQ307" si="1961">INDEX(i.UserPeriod0,$AI283,CO$7)</f>
        <v>652</v>
      </c>
      <c r="CP283" s="444">
        <f t="shared" si="1961"/>
        <v>686</v>
      </c>
      <c r="CQ283" s="444">
        <f t="shared" si="1961"/>
        <v>721</v>
      </c>
      <c r="CR283" s="152">
        <f t="shared" ref="CR283:CT307" si="1962">7*INDEX(i.end_joining,1,CR$7+($AI283-1)*3)</f>
        <v>378</v>
      </c>
      <c r="CS283" s="152">
        <f t="shared" si="1962"/>
        <v>413</v>
      </c>
      <c r="CT283" s="152">
        <f t="shared" si="1962"/>
        <v>448</v>
      </c>
      <c r="CU283" s="19" t="str">
        <f t="shared" ref="CU283:DJ293" ca="1" si="1963">OFFSET(CU$5,$B283,0)</f>
        <v>-</v>
      </c>
      <c r="CV283" s="19" t="str">
        <f t="shared" ca="1" si="1963"/>
        <v>-</v>
      </c>
      <c r="CW283" s="19" t="str">
        <f t="shared" ca="1" si="1963"/>
        <v>-</v>
      </c>
      <c r="CX283" s="19" t="str">
        <f t="shared" ca="1" si="1963"/>
        <v>-</v>
      </c>
      <c r="CY283" s="19" t="str">
        <f t="shared" ca="1" si="1963"/>
        <v>-</v>
      </c>
      <c r="CZ283" s="19" t="b">
        <f t="shared" ca="1" si="1963"/>
        <v>1</v>
      </c>
      <c r="DA283" s="19">
        <f t="shared" ca="1" si="1963"/>
        <v>0</v>
      </c>
      <c r="DB283" s="19">
        <f t="shared" ca="1" si="1963"/>
        <v>0</v>
      </c>
      <c r="DC283" s="19">
        <f t="shared" ca="1" si="1963"/>
        <v>0</v>
      </c>
      <c r="DD283" s="19">
        <f t="shared" ca="1" si="1963"/>
        <v>0</v>
      </c>
      <c r="DE283" s="19">
        <f t="shared" ca="1" si="1963"/>
        <v>0</v>
      </c>
      <c r="DF283" s="19">
        <f t="shared" ca="1" si="1963"/>
        <v>0</v>
      </c>
      <c r="DG283" s="19">
        <f t="shared" ca="1" si="1963"/>
        <v>0</v>
      </c>
      <c r="DH283" s="19">
        <f t="shared" ca="1" si="1963"/>
        <v>0</v>
      </c>
      <c r="DI283" s="19">
        <f t="shared" ca="1" si="1963"/>
        <v>0</v>
      </c>
      <c r="DJ283" s="19">
        <f t="shared" ca="1" si="1963"/>
        <v>0</v>
      </c>
      <c r="DK283" s="19">
        <f t="shared" ref="DK283:ED290" ca="1" si="1964">OFFSET(DK$5,$B283,0)</f>
        <v>0</v>
      </c>
      <c r="DL283" s="19">
        <f t="shared" ca="1" si="1964"/>
        <v>0</v>
      </c>
      <c r="DM283" s="19">
        <f t="shared" ca="1" si="1964"/>
        <v>1</v>
      </c>
      <c r="DN283" s="19">
        <f t="shared" ca="1" si="1964"/>
        <v>1</v>
      </c>
      <c r="DO283" s="19">
        <f t="shared" ca="1" si="1964"/>
        <v>0</v>
      </c>
      <c r="DP283" s="19" t="str">
        <f t="shared" ca="1" si="1964"/>
        <v>-</v>
      </c>
      <c r="DQ283" s="19" t="str">
        <f t="shared" ca="1" si="1964"/>
        <v>-</v>
      </c>
      <c r="DR283" s="19" t="str">
        <f t="shared" ca="1" si="1964"/>
        <v>-</v>
      </c>
      <c r="DS283" s="19" t="str">
        <f t="shared" ca="1" si="1964"/>
        <v>-</v>
      </c>
      <c r="DT283" s="19" t="str">
        <f t="shared" ca="1" si="1964"/>
        <v>-</v>
      </c>
      <c r="DU283" s="19">
        <f t="shared" ca="1" si="1964"/>
        <v>0</v>
      </c>
      <c r="DV283" s="19" t="str">
        <f t="shared" ca="1" si="1964"/>
        <v>-</v>
      </c>
      <c r="DW283" s="19" t="str">
        <f t="shared" ca="1" si="1964"/>
        <v>-</v>
      </c>
      <c r="DX283" s="19" t="str">
        <f t="shared" ca="1" si="1964"/>
        <v>-</v>
      </c>
      <c r="DY283" s="19" t="str">
        <f t="shared" ca="1" si="1964"/>
        <v>-</v>
      </c>
      <c r="DZ283" s="19" t="str">
        <f t="shared" ca="1" si="1964"/>
        <v>-</v>
      </c>
      <c r="EA283" s="19" t="str">
        <f t="shared" ca="1" si="1964"/>
        <v>-</v>
      </c>
      <c r="EB283" s="19" t="str">
        <f t="shared" ca="1" si="1964"/>
        <v>-</v>
      </c>
      <c r="EC283" s="19" t="str">
        <f t="shared" ca="1" si="1964"/>
        <v>-</v>
      </c>
      <c r="ED283" s="19">
        <f t="shared" ca="1" si="1964"/>
        <v>0</v>
      </c>
      <c r="EE283" s="444">
        <f t="shared" ref="EE283:EF307" si="1965">IF(AND($N283=EE$11,$Y283&lt;&gt;0,$AI283=EE$12),INDEX(i.LTWFeedLevels,$Y283,MOD(EE$7-1,7)+1),0)</f>
        <v>0</v>
      </c>
      <c r="EF283" s="444">
        <f t="shared" si="1965"/>
        <v>0</v>
      </c>
      <c r="EG283" s="124">
        <f t="shared" ref="EG283:EV293" si="1966">IF(AND($K283=EG$9,$N283=EG$11,$AB283=EG$8,$AI283=EG$12,$Y283&lt;&gt;0),INDEX(i.FS_Strategy,$Y283,$AB283),0)</f>
        <v>0</v>
      </c>
      <c r="EH283" s="124">
        <f t="shared" si="1966"/>
        <v>0</v>
      </c>
      <c r="EI283" s="124">
        <f t="shared" si="1966"/>
        <v>0</v>
      </c>
      <c r="EJ283" s="124">
        <f t="shared" si="1966"/>
        <v>0</v>
      </c>
      <c r="EK283" s="124">
        <f t="shared" si="1966"/>
        <v>0</v>
      </c>
      <c r="EL283" s="124">
        <f t="shared" si="1966"/>
        <v>0</v>
      </c>
      <c r="EM283" s="124">
        <f t="shared" si="1966"/>
        <v>0</v>
      </c>
      <c r="EN283" s="124">
        <f t="shared" si="1966"/>
        <v>0</v>
      </c>
      <c r="EO283" s="124">
        <f t="shared" si="1966"/>
        <v>0</v>
      </c>
      <c r="EP283" s="124">
        <f t="shared" si="1966"/>
        <v>0</v>
      </c>
      <c r="EQ283" s="124">
        <f t="shared" si="1966"/>
        <v>0</v>
      </c>
      <c r="ER283" s="124">
        <f t="shared" si="1966"/>
        <v>0</v>
      </c>
      <c r="ES283" s="124">
        <f t="shared" si="1966"/>
        <v>0</v>
      </c>
      <c r="ET283" s="124">
        <f t="shared" si="1966"/>
        <v>0</v>
      </c>
      <c r="EU283" s="124">
        <f t="shared" si="1966"/>
        <v>0</v>
      </c>
      <c r="EV283" s="124">
        <f t="shared" si="1966"/>
        <v>0</v>
      </c>
      <c r="EW283" s="124">
        <f t="shared" ref="EW283:EX307" si="1967">IF(AND($K283=EW$9,$N283=EW$11,$AB283=EW$8,$AI283=EW$12,$Y283&lt;&gt;0),INDEX(i.FS_Strategy,$Y283,$AB283),0)</f>
        <v>0</v>
      </c>
      <c r="EX283" s="124">
        <f t="shared" si="1967"/>
        <v>0</v>
      </c>
      <c r="EY283" s="554">
        <f t="shared" ref="EY283:FN293" si="1968">IF(AND($K283=EY$9,$N283=EY$11,$AB283=EY$8,$AI283=EY$12,$Z283&lt;&gt;0),INDEX(i.FS_Strategy,$Z283,$AB283),0)</f>
        <v>0</v>
      </c>
      <c r="EZ283" s="554">
        <f t="shared" si="1968"/>
        <v>0</v>
      </c>
      <c r="FA283" s="554">
        <f t="shared" si="1968"/>
        <v>0</v>
      </c>
      <c r="FB283" s="125">
        <f t="shared" si="1968"/>
        <v>0</v>
      </c>
      <c r="FC283" s="125">
        <f t="shared" si="1968"/>
        <v>0</v>
      </c>
      <c r="FD283" s="125">
        <f t="shared" si="1968"/>
        <v>0</v>
      </c>
      <c r="FE283" s="125">
        <f t="shared" si="1968"/>
        <v>0</v>
      </c>
      <c r="FF283" s="125">
        <f t="shared" si="1968"/>
        <v>0</v>
      </c>
      <c r="FG283" s="125">
        <f t="shared" si="1968"/>
        <v>0</v>
      </c>
      <c r="FH283" s="125">
        <f t="shared" si="1968"/>
        <v>0</v>
      </c>
      <c r="FI283" s="125">
        <f t="shared" si="1968"/>
        <v>0</v>
      </c>
      <c r="FJ283" s="125">
        <f t="shared" si="1968"/>
        <v>0</v>
      </c>
      <c r="FK283" s="125">
        <f t="shared" si="1968"/>
        <v>0</v>
      </c>
      <c r="FL283" s="125">
        <f t="shared" si="1968"/>
        <v>0</v>
      </c>
      <c r="FM283" s="125">
        <f t="shared" si="1968"/>
        <v>0</v>
      </c>
      <c r="FN283" s="125">
        <f t="shared" si="1968"/>
        <v>0</v>
      </c>
      <c r="FO283" s="124">
        <f t="shared" ref="FO283:GD293" si="1969">IF(AND($K283=FO$9,$N283=FO$11,$AB283=FO$8,$AI283=FO$12),INDEX(i.FS_Strategy,$AC283+1,$AB283),0)</f>
        <v>0</v>
      </c>
      <c r="FP283" s="124">
        <f t="shared" si="1969"/>
        <v>0</v>
      </c>
      <c r="FQ283" s="124">
        <f t="shared" si="1969"/>
        <v>0</v>
      </c>
      <c r="FR283" s="124">
        <f t="shared" si="1969"/>
        <v>0</v>
      </c>
      <c r="FS283" s="124">
        <f t="shared" si="1969"/>
        <v>0</v>
      </c>
      <c r="FT283" s="124">
        <f t="shared" si="1969"/>
        <v>0</v>
      </c>
      <c r="FU283" s="124">
        <f t="shared" si="1969"/>
        <v>0</v>
      </c>
      <c r="FV283" s="124">
        <f t="shared" si="1969"/>
        <v>0</v>
      </c>
      <c r="FW283" s="124">
        <f t="shared" si="1969"/>
        <v>0</v>
      </c>
      <c r="FX283" s="124">
        <f t="shared" si="1969"/>
        <v>0</v>
      </c>
      <c r="FY283" s="124">
        <f t="shared" si="1969"/>
        <v>0</v>
      </c>
      <c r="FZ283" s="124">
        <f t="shared" si="1969"/>
        <v>0</v>
      </c>
      <c r="GA283" s="124">
        <f t="shared" si="1969"/>
        <v>0</v>
      </c>
      <c r="GB283" s="124">
        <f t="shared" si="1969"/>
        <v>0</v>
      </c>
      <c r="GC283" s="124">
        <f t="shared" si="1969"/>
        <v>0</v>
      </c>
      <c r="GD283" s="124">
        <f t="shared" si="1969"/>
        <v>0</v>
      </c>
      <c r="GE283" s="124">
        <f t="shared" ref="GE283:GF307" si="1970">IF(AND($K283=GE$9,$N283=GE$11,$AB283=GE$8,$AI283=GE$12),INDEX(i.FS_Strategy,$AC283+1,$AB283),0)</f>
        <v>0</v>
      </c>
      <c r="GF283" s="124">
        <f t="shared" si="1970"/>
        <v>0</v>
      </c>
      <c r="GG283" s="554">
        <f t="shared" ref="GG283:GI307" si="1971">IF(AND($K283=GG$9,$N283=GG$11,$AB283=GG$8),INDEX(i.FS_Strategy,$AD283+1,$AB283),0)</f>
        <v>0</v>
      </c>
      <c r="GH283" s="554">
        <f t="shared" si="1971"/>
        <v>0</v>
      </c>
      <c r="GI283" s="554">
        <f t="shared" si="1971"/>
        <v>0</v>
      </c>
      <c r="GJ283" s="125">
        <f t="shared" ref="GJ283:GV297" si="1972">IF(AND($K283=GJ$9,$N283=GJ$11,$AB283=GJ$8),INDEX(i.FS_Strategy,$AE283+1,$AB283),0)</f>
        <v>0</v>
      </c>
      <c r="GK283" s="125">
        <f t="shared" si="1972"/>
        <v>0</v>
      </c>
      <c r="GL283" s="125">
        <f t="shared" si="1972"/>
        <v>0</v>
      </c>
      <c r="GM283" s="125">
        <f t="shared" si="1972"/>
        <v>0</v>
      </c>
      <c r="GN283" s="125">
        <f t="shared" si="1972"/>
        <v>0</v>
      </c>
      <c r="GO283" s="125">
        <f t="shared" si="1972"/>
        <v>0</v>
      </c>
      <c r="GP283" s="125">
        <f t="shared" si="1972"/>
        <v>0</v>
      </c>
      <c r="GQ283" s="125">
        <f t="shared" si="1972"/>
        <v>0</v>
      </c>
      <c r="GR283" s="125">
        <f t="shared" si="1972"/>
        <v>0</v>
      </c>
      <c r="GS283" s="125">
        <f t="shared" si="1972"/>
        <v>0</v>
      </c>
      <c r="GT283" s="125">
        <f t="shared" si="1972"/>
        <v>0</v>
      </c>
      <c r="GU283" s="125">
        <f t="shared" si="1972"/>
        <v>0</v>
      </c>
      <c r="GV283" s="125">
        <f t="shared" si="1972"/>
        <v>0</v>
      </c>
      <c r="GW283" s="124">
        <f t="shared" ref="GW283:HL293" si="1973">IF(AND($K283=GW$9,$N283=GW$11,$AB283=GW$8,$AI283=GW$12),INDEX(i.FS_Strategy,$AC283+1,$AB283),0)</f>
        <v>0</v>
      </c>
      <c r="GX283" s="124">
        <f t="shared" si="1973"/>
        <v>0</v>
      </c>
      <c r="GY283" s="124">
        <f t="shared" si="1973"/>
        <v>0</v>
      </c>
      <c r="GZ283" s="124">
        <f t="shared" si="1973"/>
        <v>0</v>
      </c>
      <c r="HA283" s="124">
        <f t="shared" si="1973"/>
        <v>0</v>
      </c>
      <c r="HB283" s="124">
        <f t="shared" si="1973"/>
        <v>0</v>
      </c>
      <c r="HC283" s="124">
        <f t="shared" si="1973"/>
        <v>0</v>
      </c>
      <c r="HD283" s="124">
        <f t="shared" si="1973"/>
        <v>0</v>
      </c>
      <c r="HE283" s="124">
        <f t="shared" si="1973"/>
        <v>0</v>
      </c>
      <c r="HF283" s="124">
        <f t="shared" si="1973"/>
        <v>0</v>
      </c>
      <c r="HG283" s="124">
        <f t="shared" si="1973"/>
        <v>0</v>
      </c>
      <c r="HH283" s="124">
        <f t="shared" si="1973"/>
        <v>0</v>
      </c>
      <c r="HI283" s="124">
        <f t="shared" si="1973"/>
        <v>0</v>
      </c>
      <c r="HJ283" s="124">
        <f t="shared" si="1973"/>
        <v>0</v>
      </c>
      <c r="HK283" s="124">
        <f t="shared" si="1973"/>
        <v>0</v>
      </c>
      <c r="HL283" s="124">
        <f t="shared" si="1973"/>
        <v>0</v>
      </c>
      <c r="HM283" s="124">
        <f t="shared" ref="HM283:HN307" si="1974">IF(AND($K283=HM$9,$N283=HM$11,$AB283=HM$8,$AI283=HM$12),INDEX(i.FS_Strategy,$AC283+1,$AB283),0)</f>
        <v>0</v>
      </c>
      <c r="HN283" s="124">
        <f t="shared" si="1974"/>
        <v>0</v>
      </c>
      <c r="HO283" s="554">
        <f t="shared" ref="HO283:HQ307" si="1975">IF(AND($K283=HO$9,$N283=HO$11,$AB283=HO$8),INDEX(i.FS_Strategy,$AD283+1,$AB283),0)</f>
        <v>0</v>
      </c>
      <c r="HP283" s="554">
        <f t="shared" si="1975"/>
        <v>0</v>
      </c>
      <c r="HQ283" s="554">
        <f t="shared" si="1975"/>
        <v>0</v>
      </c>
      <c r="HR283" s="125">
        <f t="shared" ref="HR283:ID297" si="1976">IF(AND($K283=HR$9,$N283=HR$11,$AB283=HR$8),INDEX(i.FS_Strategy,$AE283+1,$AB283),0)</f>
        <v>0</v>
      </c>
      <c r="HS283" s="125">
        <f t="shared" si="1976"/>
        <v>0</v>
      </c>
      <c r="HT283" s="125">
        <f t="shared" si="1976"/>
        <v>0</v>
      </c>
      <c r="HU283" s="125">
        <f t="shared" si="1976"/>
        <v>0</v>
      </c>
      <c r="HV283" s="125">
        <f t="shared" si="1976"/>
        <v>0</v>
      </c>
      <c r="HW283" s="125">
        <f t="shared" si="1976"/>
        <v>0</v>
      </c>
      <c r="HX283" s="125">
        <f t="shared" si="1976"/>
        <v>0</v>
      </c>
      <c r="HY283" s="125">
        <f t="shared" si="1976"/>
        <v>0</v>
      </c>
      <c r="HZ283" s="125">
        <f t="shared" si="1976"/>
        <v>0</v>
      </c>
      <c r="IA283" s="125">
        <f t="shared" si="1976"/>
        <v>0</v>
      </c>
      <c r="IB283" s="125">
        <f t="shared" si="1976"/>
        <v>0</v>
      </c>
      <c r="IC283" s="125">
        <f t="shared" si="1976"/>
        <v>0</v>
      </c>
      <c r="ID283" s="125">
        <f t="shared" si="1976"/>
        <v>0</v>
      </c>
      <c r="IE283" s="5">
        <f t="shared" ref="IE283:IE307" si="1977">INDEX(i.TOL,$N283,IE$7)</f>
        <v>67</v>
      </c>
      <c r="IF283" s="9"/>
      <c r="IG283" s="5">
        <f t="shared" ref="IG283:IJ307" si="1978">INDEX(i.FlkStrctr,$M283,IG$7)</f>
        <v>1</v>
      </c>
      <c r="IH283" s="5" t="b">
        <f t="shared" si="1978"/>
        <v>0</v>
      </c>
      <c r="II283" s="19">
        <f t="shared" ref="II283:II307" ca="1" si="1979">OFFSET(II$5,$B283,0)</f>
        <v>0</v>
      </c>
      <c r="IJ283" s="5">
        <f t="shared" si="1978"/>
        <v>55</v>
      </c>
      <c r="IK283" s="5" cm="1">
        <f t="array" ref="IK283">INDEX(i.pi_yatf,$X283+1,IK$7)</f>
        <v>1</v>
      </c>
      <c r="IL283" s="19">
        <f t="shared" ref="IL283:JI288" ca="1" si="1980">OFFSET(IL$5,$B283,0)</f>
        <v>0</v>
      </c>
      <c r="IM283" s="19">
        <f t="shared" ca="1" si="1980"/>
        <v>0</v>
      </c>
      <c r="IN283" s="19">
        <f t="shared" ca="1" si="1980"/>
        <v>0</v>
      </c>
      <c r="IO283" s="19">
        <f t="shared" ca="1" si="1980"/>
        <v>0</v>
      </c>
      <c r="IP283" s="19">
        <f t="shared" ca="1" si="1980"/>
        <v>0</v>
      </c>
      <c r="IQ283" s="19">
        <f t="shared" ca="1" si="1980"/>
        <v>0</v>
      </c>
      <c r="IR283" s="19">
        <f t="shared" ca="1" si="1980"/>
        <v>0</v>
      </c>
      <c r="IS283" s="19">
        <f t="shared" ca="1" si="1980"/>
        <v>0</v>
      </c>
      <c r="IT283" s="19">
        <f t="shared" ca="1" si="1980"/>
        <v>0</v>
      </c>
      <c r="IU283" s="19">
        <f t="shared" ca="1" si="1980"/>
        <v>0</v>
      </c>
      <c r="IV283" s="19">
        <f t="shared" ca="1" si="1980"/>
        <v>0</v>
      </c>
      <c r="IW283" s="19">
        <f t="shared" ca="1" si="1980"/>
        <v>0</v>
      </c>
      <c r="IX283" s="19">
        <f t="shared" ca="1" si="1980"/>
        <v>0</v>
      </c>
      <c r="IY283" s="19">
        <f t="shared" ca="1" si="1980"/>
        <v>0</v>
      </c>
      <c r="IZ283" s="19">
        <f t="shared" ca="1" si="1980"/>
        <v>0</v>
      </c>
      <c r="JA283" s="19">
        <f t="shared" ca="1" si="1980"/>
        <v>0</v>
      </c>
      <c r="JB283" s="19">
        <f t="shared" ca="1" si="1980"/>
        <v>0</v>
      </c>
      <c r="JC283" s="19">
        <f t="shared" ca="1" si="1980"/>
        <v>0</v>
      </c>
      <c r="JD283" s="19">
        <f t="shared" ca="1" si="1980"/>
        <v>0</v>
      </c>
      <c r="JE283" s="19">
        <f t="shared" ca="1" si="1980"/>
        <v>0</v>
      </c>
      <c r="JF283" s="19">
        <f t="shared" ca="1" si="1980"/>
        <v>0</v>
      </c>
      <c r="JG283" s="19">
        <f t="shared" ca="1" si="1980"/>
        <v>1</v>
      </c>
      <c r="JH283" s="19">
        <f t="shared" ca="1" si="1980"/>
        <v>0</v>
      </c>
      <c r="JI283" s="19">
        <f t="shared" ca="1" si="1980"/>
        <v>1</v>
      </c>
      <c r="JJ283" s="9"/>
      <c r="JK283" s="5" t="b">
        <f t="shared" ref="JK283:JK307" ca="1" si="1981">IF($L283&lt;&gt;0,INDEX(i.cropgraze_inc,$L283,JK$7),OFFSET(JK$5,$B283,0))</f>
        <v>0</v>
      </c>
      <c r="JL283" s="477" t="b">
        <v>0</v>
      </c>
      <c r="JM283" s="477">
        <v>9.7327499999999993</v>
      </c>
      <c r="JN283" s="5" t="b">
        <f t="shared" ref="JN283:JP307" si="1982">($N283=JN$11)</f>
        <v>0</v>
      </c>
      <c r="JO283" s="5" t="b">
        <f t="shared" si="1982"/>
        <v>0</v>
      </c>
      <c r="JP283" s="5" t="b">
        <f t="shared" si="1982"/>
        <v>1</v>
      </c>
      <c r="JQ283" s="144">
        <f t="shared" ref="JQ283:JR307" si="1983">$O283</f>
        <v>1</v>
      </c>
      <c r="JR283" s="144">
        <f t="shared" si="1983"/>
        <v>1</v>
      </c>
      <c r="JS283" s="5" t="b">
        <f t="shared" ref="JS283:JV307" si="1984">INDEX(i_dryman,($AF283-1)*4+INDEX(i.StdELMan,($K283-1)*12+($M283-1)*3+$N283,JS$8),JS$7)</f>
        <v>0</v>
      </c>
      <c r="JT283" s="5" t="b">
        <f t="shared" si="1984"/>
        <v>1</v>
      </c>
      <c r="JU283" s="5" t="b">
        <f t="shared" si="1984"/>
        <v>1</v>
      </c>
      <c r="JV283" s="5" t="b">
        <f t="shared" si="1984"/>
        <v>0</v>
      </c>
      <c r="JW283" s="5">
        <f t="shared" ref="JW283:JX307" si="1985">INDEX(i_dryman,($AF283-1)*4+INDEX(i.StdELMan,($K283-1)*12+($M283-1)*3+$N283,JW$8),JW$7+$M283-1)</f>
        <v>1</v>
      </c>
      <c r="JX283" s="5">
        <f t="shared" si="1985"/>
        <v>0</v>
      </c>
      <c r="JY283" s="5" t="b">
        <f t="shared" ref="JY283:JY307" si="1986">AND(INDEX(i_dryman,($AF283-1)*4+INDEX(i.StdELMan,($K283-1)*12+($M283-1)*3+$N283,JY$8),JY$7),($JR283&gt;0))</f>
        <v>0</v>
      </c>
      <c r="JZ283" s="5" t="str" cm="1">
        <f t="array" aca="1" ref="JZ283" ca="1">IF(OR(KA283:KH283&lt;&gt;"-"),TRUE,"-")</f>
        <v>-</v>
      </c>
      <c r="KA283" s="19" t="str">
        <f t="shared" ref="KA283:KH307" ca="1" si="1987">OFFSET(KA$5,$B283,0)</f>
        <v>-</v>
      </c>
      <c r="KB283" s="19" t="str">
        <f t="shared" ca="1" si="1987"/>
        <v>-</v>
      </c>
      <c r="KC283" s="19" t="str">
        <f t="shared" ca="1" si="1987"/>
        <v>-</v>
      </c>
      <c r="KD283" s="19" t="str">
        <f t="shared" ca="1" si="1987"/>
        <v>-</v>
      </c>
      <c r="KE283" s="19" t="str">
        <f t="shared" ca="1" si="1987"/>
        <v>-</v>
      </c>
      <c r="KF283" s="19" t="str">
        <f t="shared" ca="1" si="1987"/>
        <v>-</v>
      </c>
      <c r="KG283" s="19" t="str">
        <f t="shared" ca="1" si="1987"/>
        <v>-</v>
      </c>
      <c r="KH283" s="19" t="str">
        <f t="shared" ca="1" si="1987"/>
        <v>-</v>
      </c>
      <c r="KI283" s="5" t="b">
        <f t="array" aca="1" ref="KI283" ca="1">IF(OR(KJ283:KP283&lt;&gt;"-"),TRUE,"-")</f>
        <v>1</v>
      </c>
      <c r="KJ283" s="19">
        <f t="shared" ref="KJ283:KU299" ca="1" si="1988">OFFSET(KJ$5,$B283,0)</f>
        <v>0</v>
      </c>
      <c r="KK283" s="19" t="str">
        <f t="shared" ca="1" si="1988"/>
        <v>-</v>
      </c>
      <c r="KL283" s="19">
        <f t="shared" ca="1" si="1988"/>
        <v>999999</v>
      </c>
      <c r="KM283" s="19">
        <f t="shared" ca="1" si="1988"/>
        <v>999999</v>
      </c>
      <c r="KN283" s="19">
        <f t="shared" ca="1" si="1988"/>
        <v>999999</v>
      </c>
      <c r="KO283" s="19">
        <f t="shared" ca="1" si="1988"/>
        <v>999999</v>
      </c>
      <c r="KP283" s="19">
        <f t="shared" ca="1" si="1988"/>
        <v>999999</v>
      </c>
      <c r="KQ283" s="19" t="str">
        <f t="shared" ca="1" si="1988"/>
        <v>-</v>
      </c>
      <c r="KR283" s="19" t="str">
        <f t="shared" ca="1" si="1988"/>
        <v>-</v>
      </c>
      <c r="KS283" s="19" t="str">
        <f t="shared" ca="1" si="1988"/>
        <v>-</v>
      </c>
      <c r="KT283" s="19" t="b">
        <f t="shared" ca="1" si="1988"/>
        <v>1</v>
      </c>
      <c r="KU283" s="19">
        <f t="shared" ca="1" si="1988"/>
        <v>0</v>
      </c>
      <c r="KV283" s="5" t="str">
        <f t="shared" ref="KV283:KY307" si="1989">INDEX(i.FlkStrctr,$M283,KV$7)</f>
        <v>-</v>
      </c>
      <c r="KW283" s="5" t="str">
        <f t="shared" si="1989"/>
        <v>-</v>
      </c>
      <c r="KX283" s="5" t="str">
        <f t="shared" si="1989"/>
        <v>-</v>
      </c>
      <c r="KY283" s="5" t="str">
        <f t="shared" si="1989"/>
        <v>-</v>
      </c>
      <c r="KZ283" s="19" t="str">
        <f t="shared" ref="KZ283:LF307" ca="1" si="1990">OFFSET(KZ$5,$B283,0)</f>
        <v>-</v>
      </c>
      <c r="LA283" s="19" t="str">
        <f t="shared" ca="1" si="1990"/>
        <v>-</v>
      </c>
      <c r="LB283" s="19" t="str">
        <f t="shared" ca="1" si="1990"/>
        <v>-</v>
      </c>
      <c r="LC283" s="19" t="str">
        <f t="shared" ca="1" si="1990"/>
        <v>-</v>
      </c>
      <c r="LD283" s="19" t="str">
        <f t="shared" ca="1" si="1990"/>
        <v>-</v>
      </c>
      <c r="LE283" s="19" t="str">
        <f t="shared" ca="1" si="1990"/>
        <v>-</v>
      </c>
      <c r="LF283" s="19" t="str">
        <f t="shared" ca="1" si="1990"/>
        <v>-</v>
      </c>
      <c r="LG283" s="5" t="str">
        <f t="shared" ref="LG283:LJ307" si="1991">INDEX(i.FlkStrctr,$M283,LG$7)</f>
        <v>-</v>
      </c>
      <c r="LH283" s="5">
        <f t="shared" si="1991"/>
        <v>500</v>
      </c>
      <c r="LI283" s="5">
        <f t="shared" si="1991"/>
        <v>500</v>
      </c>
      <c r="LJ283" s="5" t="str">
        <f t="shared" si="1991"/>
        <v>-</v>
      </c>
      <c r="LK283" s="5" t="str" cm="1">
        <f t="array" ref="LK283">INDEX(i.meatgrid,$Q283,LK$7)</f>
        <v>-</v>
      </c>
      <c r="LL283" s="5" t="str">
        <f t="shared" ref="LL283:LL307" si="1992">INDEX(i.FlkStrctr,$M283,LL$7)</f>
        <v>-</v>
      </c>
      <c r="LM283" s="5">
        <f t="shared" ref="LM283:LM307" si="1993">INDEX(i.conservation,$W283+1,$N283)</f>
        <v>1</v>
      </c>
      <c r="LN283" s="9"/>
      <c r="LO283" s="19">
        <f t="shared" ref="LO283:LR307" ca="1" si="1994">OFFSET(LO$5,$B283,0)</f>
        <v>70</v>
      </c>
      <c r="LP283" s="19">
        <f t="shared" ca="1" si="1994"/>
        <v>50</v>
      </c>
      <c r="LQ283" s="19">
        <f t="shared" ca="1" si="1994"/>
        <v>80</v>
      </c>
      <c r="LR283" s="19">
        <f t="shared" ca="1" si="1994"/>
        <v>50</v>
      </c>
      <c r="LS283" s="5" t="b" cm="1">
        <f t="array" ref="LS283">INDEX(i.meatgrid,$Q283,LS$7)</f>
        <v>0</v>
      </c>
      <c r="LT283" s="5" t="b" cm="1">
        <f t="array" ref="LT283">INDEX(i.meatgrid,$Q283,LT$7)</f>
        <v>0</v>
      </c>
      <c r="LU283" s="5" t="str" cm="1">
        <f t="array" ref="LU283">INDEX(i.meatgrid,$Q283,LU$7)</f>
        <v>-</v>
      </c>
      <c r="LV283" s="5" cm="1">
        <f t="array" ref="LV283">INDEX(i.meatgrid,$Q283,LV$7)</f>
        <v>40</v>
      </c>
      <c r="LW283" s="5">
        <f t="shared" ref="LW283:LW307" si="1995">INDEX(i.WoolPrices,$R283,LW$7)</f>
        <v>1</v>
      </c>
      <c r="LX283" s="5">
        <f t="shared" ref="LX283:LX307" si="1996">INDEX(i.MeatPrices,$S283,LX$7)</f>
        <v>1</v>
      </c>
      <c r="LY283" s="5" cm="1">
        <f t="array" ref="LY283">INDEX(i.meatgrid,$Q283,LY$7)</f>
        <v>1</v>
      </c>
      <c r="LZ283" s="5" cm="1">
        <f t="array" ref="LZ283">INDEX(i.meatgrid,$Q283,LZ$7)</f>
        <v>0</v>
      </c>
      <c r="MA283" s="5" cm="1">
        <f t="array" ref="MA283">INDEX(i.meatgrid,$Q283,MA$7)</f>
        <v>0</v>
      </c>
      <c r="MB283" s="5" cm="1">
        <f t="array" ref="MB283">INDEX(i.meatgrid,$Q283,MB$7)</f>
        <v>0</v>
      </c>
      <c r="MC283" s="5" cm="1">
        <f t="array" ref="MC283">INDEX(i.meatgrid,$Q283,MC$7)</f>
        <v>0</v>
      </c>
      <c r="MD283" s="5" cm="1">
        <f t="array" ref="MD283">INDEX(i.meatgrid,$Q283,MD$7)</f>
        <v>1</v>
      </c>
      <c r="ME283" s="5" cm="1">
        <f t="array" ref="ME283">INDEX(i.meatgrid,$Q283,ME$7)</f>
        <v>1</v>
      </c>
      <c r="MF283" s="5" cm="1">
        <f t="array" ref="MF283">INDEX(i.meatgrid,$Q283,MF$7)</f>
        <v>1</v>
      </c>
      <c r="MG283" s="5">
        <f t="shared" ref="MG283:MG307" si="1997">INDEX(i.GrainPrices,$T283,MG$7)</f>
        <v>1</v>
      </c>
      <c r="MH283" s="9"/>
      <c r="MI283" s="19" t="b">
        <f t="shared" ref="MI283:MX293" ca="1" si="1998">OFFSET(MI$5,$B283,0)</f>
        <v>0</v>
      </c>
      <c r="MJ283" s="19" t="b">
        <f t="shared" ca="1" si="1998"/>
        <v>0</v>
      </c>
      <c r="MK283" s="19">
        <f t="shared" ca="1" si="1998"/>
        <v>1</v>
      </c>
      <c r="ML283" s="19">
        <f t="shared" ca="1" si="1998"/>
        <v>0.75</v>
      </c>
      <c r="MM283" s="19">
        <f t="shared" ca="1" si="1998"/>
        <v>0.75</v>
      </c>
      <c r="MN283" s="19">
        <f t="shared" ca="1" si="1998"/>
        <v>0.8</v>
      </c>
      <c r="MO283" s="19">
        <f t="shared" ca="1" si="1998"/>
        <v>0.82499999999999996</v>
      </c>
      <c r="MP283" s="19">
        <f t="shared" ca="1" si="1998"/>
        <v>0.875</v>
      </c>
      <c r="MQ283" s="19">
        <f t="shared" ca="1" si="1998"/>
        <v>0.9</v>
      </c>
      <c r="MR283" s="19">
        <f t="shared" ca="1" si="1998"/>
        <v>1</v>
      </c>
      <c r="MS283" s="19">
        <f t="shared" ca="1" si="1998"/>
        <v>0.875</v>
      </c>
      <c r="MT283" s="19" t="b">
        <f t="shared" ca="1" si="1998"/>
        <v>1</v>
      </c>
      <c r="MU283" s="19">
        <f t="shared" ca="1" si="1998"/>
        <v>74.989999999999995</v>
      </c>
      <c r="MV283" s="19" t="str">
        <f t="shared" ca="1" si="1998"/>
        <v>-</v>
      </c>
      <c r="MW283" s="19" t="str">
        <f t="shared" ca="1" si="1998"/>
        <v>-</v>
      </c>
      <c r="MX283" s="19" t="str">
        <f t="shared" ca="1" si="1998"/>
        <v>-</v>
      </c>
      <c r="MY283" s="19" t="str">
        <f t="shared" ref="MY283:NN293" ca="1" si="1999">OFFSET(MY$5,$B283,0)</f>
        <v>-</v>
      </c>
      <c r="MZ283" s="19" t="str">
        <f t="shared" ca="1" si="1999"/>
        <v>-</v>
      </c>
      <c r="NA283" s="19" t="str">
        <f t="shared" ca="1" si="1999"/>
        <v>-</v>
      </c>
      <c r="NB283" s="19" t="str">
        <f t="shared" ca="1" si="1999"/>
        <v>-</v>
      </c>
      <c r="NC283" s="19">
        <f t="shared" ca="1" si="1999"/>
        <v>36.99</v>
      </c>
      <c r="ND283" s="19">
        <f t="shared" ca="1" si="1999"/>
        <v>36.99</v>
      </c>
      <c r="NE283" s="19" t="str">
        <f t="shared" ca="1" si="1999"/>
        <v>-</v>
      </c>
      <c r="NF283" s="19" t="str">
        <f t="shared" ca="1" si="1999"/>
        <v>-</v>
      </c>
      <c r="NG283" s="19" t="str">
        <f t="shared" ca="1" si="1999"/>
        <v>-</v>
      </c>
      <c r="NH283" s="19" t="str">
        <f t="shared" ca="1" si="1999"/>
        <v>-</v>
      </c>
      <c r="NI283" s="19" t="str">
        <f t="shared" ca="1" si="1999"/>
        <v>-</v>
      </c>
      <c r="NJ283" s="19">
        <f t="shared" ca="1" si="1999"/>
        <v>49.99</v>
      </c>
      <c r="NK283" s="19">
        <f t="shared" ca="1" si="1999"/>
        <v>49.99</v>
      </c>
      <c r="NL283" s="19">
        <f t="shared" ca="1" si="1999"/>
        <v>49.99</v>
      </c>
      <c r="NM283" s="19">
        <f t="shared" ca="1" si="1999"/>
        <v>49.99</v>
      </c>
      <c r="NN283" s="19">
        <f t="shared" ca="1" si="1999"/>
        <v>49.99</v>
      </c>
      <c r="NO283" s="19">
        <f t="shared" ref="NO283:OD293" ca="1" si="2000">OFFSET(NO$5,$B283,0)</f>
        <v>49.99</v>
      </c>
      <c r="NP283" s="19">
        <f t="shared" ca="1" si="2000"/>
        <v>49.99</v>
      </c>
      <c r="NQ283" s="19">
        <f t="shared" ca="1" si="2000"/>
        <v>49.99</v>
      </c>
      <c r="NR283" s="19">
        <f t="shared" ca="1" si="2000"/>
        <v>412.99</v>
      </c>
      <c r="NS283" s="19">
        <f t="shared" ca="1" si="2000"/>
        <v>412.99</v>
      </c>
      <c r="NT283" s="19" t="str">
        <f t="shared" ca="1" si="2000"/>
        <v>-</v>
      </c>
      <c r="NU283" s="19" t="str">
        <f t="shared" ca="1" si="2000"/>
        <v>-</v>
      </c>
      <c r="NV283" s="19" t="str">
        <f t="shared" ca="1" si="2000"/>
        <v>-</v>
      </c>
      <c r="NW283" s="19" t="str">
        <f t="shared" ca="1" si="2000"/>
        <v>-</v>
      </c>
      <c r="NX283" s="19" t="str">
        <f t="shared" ca="1" si="2000"/>
        <v>-</v>
      </c>
      <c r="NY283" s="19">
        <f t="shared" ca="1" si="2000"/>
        <v>6.8900000000000006</v>
      </c>
      <c r="NZ283" s="19">
        <f t="shared" ca="1" si="2000"/>
        <v>6.8900000000000006</v>
      </c>
      <c r="OA283" s="19">
        <f t="shared" ca="1" si="2000"/>
        <v>6.8900000000000006</v>
      </c>
      <c r="OB283" s="19">
        <f t="shared" ca="1" si="2000"/>
        <v>6.8900000000000006</v>
      </c>
      <c r="OC283" s="19">
        <f t="shared" ca="1" si="2000"/>
        <v>6.8900000000000006</v>
      </c>
      <c r="OD283" s="19">
        <f t="shared" ca="1" si="2000"/>
        <v>6.8900000000000006</v>
      </c>
      <c r="OE283" s="19">
        <f t="shared" ref="OE283:ON303" ca="1" si="2001">OFFSET(OE$5,$B283,0)</f>
        <v>6.8900000000000006</v>
      </c>
      <c r="OF283" s="19">
        <f t="shared" ca="1" si="2001"/>
        <v>6.8900000000000006</v>
      </c>
      <c r="OG283" s="19">
        <f t="shared" ca="1" si="2001"/>
        <v>346.99</v>
      </c>
      <c r="OH283" s="19">
        <f t="shared" ca="1" si="2001"/>
        <v>346.99</v>
      </c>
      <c r="OI283" s="19" t="str">
        <f t="shared" ca="1" si="2001"/>
        <v>-</v>
      </c>
      <c r="OJ283" s="19" t="str">
        <f t="shared" ca="1" si="2001"/>
        <v>-</v>
      </c>
      <c r="OK283" s="19" t="str">
        <f t="shared" ca="1" si="2001"/>
        <v>-</v>
      </c>
      <c r="OL283" s="19" t="str">
        <f t="shared" ca="1" si="2001"/>
        <v>-</v>
      </c>
      <c r="OM283" s="19" t="str">
        <f t="shared" ca="1" si="2001"/>
        <v>-</v>
      </c>
      <c r="ON283" s="19">
        <f t="shared" ca="1" si="2001"/>
        <v>0</v>
      </c>
      <c r="OO283" s="24">
        <v>0</v>
      </c>
    </row>
    <row r="284" spans="1:405" outlineLevel="1">
      <c r="A284" s="21">
        <f t="shared" si="158"/>
        <v>279</v>
      </c>
      <c r="B284" s="21">
        <f t="shared" si="1940"/>
        <v>19</v>
      </c>
      <c r="C284">
        <v>114</v>
      </c>
      <c r="D284" s="144" t="str">
        <f t="shared" si="1941"/>
        <v>GSM</v>
      </c>
      <c r="E284" t="b">
        <v>0</v>
      </c>
      <c r="F284" t="b">
        <v>0</v>
      </c>
      <c r="G284" t="b">
        <f t="shared" ref="G284:G288" si="2002">E284</f>
        <v>0</v>
      </c>
      <c r="H284" s="29">
        <v>2</v>
      </c>
      <c r="I284" s="29">
        <v>1</v>
      </c>
      <c r="J284" s="29" t="str">
        <f>""</f>
        <v/>
      </c>
      <c r="K284" s="29">
        <f t="shared" si="1943"/>
        <v>2</v>
      </c>
      <c r="L284" s="29">
        <v>2</v>
      </c>
      <c r="M284" s="29">
        <v>2</v>
      </c>
      <c r="N284" s="29">
        <v>3</v>
      </c>
      <c r="O284" s="29">
        <v>1</v>
      </c>
      <c r="P284" s="29">
        <v>1</v>
      </c>
      <c r="Q284" s="237">
        <f t="shared" ref="Q284:Q307" ca="1" si="2003">OFFSET(Q284,-1,0)</f>
        <v>5</v>
      </c>
      <c r="R284" s="29">
        <v>2</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44"/>
        <v>2</v>
      </c>
      <c r="AH284" s="5">
        <f t="shared" si="1944"/>
        <v>0</v>
      </c>
      <c r="AI284" s="5">
        <f t="shared" si="1945"/>
        <v>1</v>
      </c>
      <c r="AJ284" s="218"/>
      <c r="AK284" s="218"/>
      <c r="AL284" s="366" t="str">
        <f ca="1">TEXT(LEFT(OFFSET(AL284,-1,0),5)+1,"00000")&amp;MID(OFFSET(AL284,-1,0),6,FIND(" ",OFFSET(AL284,-1,0),7)-5)
&amp; $D284           &amp; " Day"&amp;INDEX(i.DOY,$N284,1)              &amp; IF($IG284=0," FWM","")&amp;IF($IG284=1," MWM","")&amp;IF($IG284=5," Mat","")&amp;IF($IH284=TRUE,"&amp;BBT","    ")
&amp;INDEX(DataMaster!$B$98:$B$104,$Q284,0)    &amp;IF(JL284," SR"&amp;JM284,"")&amp; " WP"&amp;TEXT($LW284*100,"000p")           &amp; " MP"&amp;TEXT($LX284*100,"000p")           &amp; " GP"&amp;TEXT($MG284*100,"000p")
&amp; " (F"&amp;3+COUNTIF($CV284:$CY284,TRUE)&amp;3&amp;"N"&amp;$DM284&amp;$DN284&amp;")"</f>
        <v>00002 DSP_price_SA GSM Day204 MWM    Air WP075p MP100p GP100p (F33N11)</v>
      </c>
      <c r="AM284" s="9" t="str">
        <f ca="1">IF(COUNTIF(AL$5:AL284,AL284)=1,"-","Dup")</f>
        <v>-</v>
      </c>
      <c r="AN284" s="9"/>
      <c r="AO284" s="12" t="b">
        <v>0</v>
      </c>
      <c r="AP284" s="12" t="b">
        <v>0</v>
      </c>
      <c r="AQ284" s="12" t="b">
        <v>0</v>
      </c>
      <c r="AR284" s="12" t="b">
        <v>0</v>
      </c>
      <c r="AS284" s="12" t="b">
        <v>0</v>
      </c>
      <c r="AT284" s="12" t="b">
        <v>0</v>
      </c>
      <c r="AU284" s="12" t="b">
        <v>0</v>
      </c>
      <c r="AV284" s="12" t="b">
        <v>0</v>
      </c>
      <c r="AW284" s="9"/>
      <c r="AX284" s="5" t="b">
        <f t="shared" si="1946"/>
        <v>0</v>
      </c>
      <c r="AY284" s="5" t="str">
        <f t="shared" si="1946"/>
        <v>-</v>
      </c>
      <c r="AZ284" s="5" t="b">
        <f t="shared" si="1946"/>
        <v>0</v>
      </c>
      <c r="BA284" s="5" t="b">
        <f t="shared" si="1946"/>
        <v>1</v>
      </c>
      <c r="BB284" s="5" t="b">
        <f t="shared" si="1946"/>
        <v>1</v>
      </c>
      <c r="BC284" s="144">
        <f t="shared" si="1946"/>
        <v>0</v>
      </c>
      <c r="BD284" s="19" t="b">
        <f t="shared" ca="1" si="1947"/>
        <v>1</v>
      </c>
      <c r="BE284" s="9"/>
      <c r="BF284" s="5" t="str">
        <f t="shared" ca="1" si="1948"/>
        <v>-</v>
      </c>
      <c r="BG284" s="19" t="str">
        <f t="shared" ca="1" si="1949"/>
        <v>-</v>
      </c>
      <c r="BH284" s="19" t="str">
        <f t="shared" ca="1" si="1949"/>
        <v>-</v>
      </c>
      <c r="BI284" s="19" t="str">
        <f t="shared" ca="1" si="1949"/>
        <v>-</v>
      </c>
      <c r="BJ284" s="5" t="str">
        <f t="shared" ca="1" si="1950"/>
        <v>-</v>
      </c>
      <c r="BK284" s="19" t="str">
        <f t="shared" ca="1" si="1951"/>
        <v>-</v>
      </c>
      <c r="BL284" s="5" t="str">
        <f t="shared" ca="1" si="1952"/>
        <v>-</v>
      </c>
      <c r="BM284" s="19" t="str">
        <f t="shared" ca="1" si="1953"/>
        <v>-</v>
      </c>
      <c r="BN284" s="19" t="str">
        <f t="shared" ca="1" si="1953"/>
        <v>-</v>
      </c>
      <c r="BO284" s="19" t="str">
        <f t="shared" ca="1" si="1953"/>
        <v>-</v>
      </c>
      <c r="BP284" s="5" t="str">
        <f t="shared" ca="1" si="1954"/>
        <v>-</v>
      </c>
      <c r="BQ284" s="9"/>
      <c r="BR284" s="5" t="b">
        <f t="shared" si="1955"/>
        <v>0</v>
      </c>
      <c r="BS284" s="5" t="str">
        <f t="shared" ca="1" si="1956"/>
        <v>-</v>
      </c>
      <c r="BT284" s="5" t="str">
        <f t="shared" ca="1" si="1957"/>
        <v>-</v>
      </c>
      <c r="BU284" s="5" t="str">
        <f t="shared" ca="1" si="1957"/>
        <v>-</v>
      </c>
      <c r="BV284" s="5" t="str">
        <f t="shared" ca="1" si="1957"/>
        <v>-</v>
      </c>
      <c r="BW284" s="5" t="str">
        <f t="shared" ca="1" si="1957"/>
        <v>-</v>
      </c>
      <c r="BX284" s="5" t="str">
        <f t="shared" ca="1" si="1957"/>
        <v>-</v>
      </c>
      <c r="BY284" s="5" t="str">
        <f t="shared" ca="1" si="1957"/>
        <v>-</v>
      </c>
      <c r="BZ284" s="5" t="str">
        <f t="shared" ca="1" si="1957"/>
        <v>-</v>
      </c>
      <c r="CA284" s="5" t="str">
        <f t="shared" ca="1" si="1957"/>
        <v>-</v>
      </c>
      <c r="CB284" s="9"/>
      <c r="CC284" s="237" t="b">
        <f t="shared" ref="CC284:CE307" ca="1" si="2004">OFFSET(CC284,-1,0)</f>
        <v>1</v>
      </c>
      <c r="CD284" s="237" t="b">
        <f t="shared" ca="1" si="2004"/>
        <v>1</v>
      </c>
      <c r="CE284" s="237" t="b">
        <f t="shared" ca="1" si="2004"/>
        <v>1</v>
      </c>
      <c r="CF284" s="12">
        <f t="shared" ca="1" si="1958"/>
        <v>2235105</v>
      </c>
      <c r="CG284" s="144" t="b">
        <f t="shared" ref="CG284:CG288" ca="1" si="2005">NOT(CE284)</f>
        <v>0</v>
      </c>
      <c r="CH284" s="12" t="s">
        <v>34</v>
      </c>
      <c r="CI284" s="19" t="str">
        <f t="shared" ca="1" si="1960"/>
        <v>-</v>
      </c>
      <c r="CJ284" s="19" t="str">
        <f t="shared" ca="1" si="1960"/>
        <v>-</v>
      </c>
      <c r="CK284" s="19" t="str">
        <f t="shared" ca="1" si="1960"/>
        <v>-</v>
      </c>
      <c r="CL284" s="19">
        <f t="shared" ca="1" si="1960"/>
        <v>1</v>
      </c>
      <c r="CM284" s="19">
        <f t="shared" ca="1" si="1960"/>
        <v>1</v>
      </c>
      <c r="CN284" s="9"/>
      <c r="CO284" s="444">
        <f t="shared" si="1961"/>
        <v>652</v>
      </c>
      <c r="CP284" s="444">
        <f t="shared" si="1961"/>
        <v>686</v>
      </c>
      <c r="CQ284" s="444">
        <f t="shared" si="1961"/>
        <v>721</v>
      </c>
      <c r="CR284" s="152">
        <f t="shared" si="1962"/>
        <v>378</v>
      </c>
      <c r="CS284" s="152">
        <f t="shared" si="1962"/>
        <v>413</v>
      </c>
      <c r="CT284" s="152">
        <f t="shared" si="1962"/>
        <v>448</v>
      </c>
      <c r="CU284" s="19" t="str">
        <f t="shared" ca="1" si="1963"/>
        <v>-</v>
      </c>
      <c r="CV284" s="19" t="str">
        <f t="shared" ca="1" si="1963"/>
        <v>-</v>
      </c>
      <c r="CW284" s="19" t="str">
        <f t="shared" ca="1" si="1963"/>
        <v>-</v>
      </c>
      <c r="CX284" s="19" t="str">
        <f t="shared" ca="1" si="1963"/>
        <v>-</v>
      </c>
      <c r="CY284" s="19" t="str">
        <f t="shared" ca="1" si="1963"/>
        <v>-</v>
      </c>
      <c r="CZ284" s="19" t="b">
        <f t="shared" ca="1" si="1963"/>
        <v>1</v>
      </c>
      <c r="DA284" s="19">
        <f t="shared" ca="1" si="1963"/>
        <v>0</v>
      </c>
      <c r="DB284" s="19">
        <f t="shared" ca="1" si="1963"/>
        <v>0</v>
      </c>
      <c r="DC284" s="19">
        <f t="shared" ca="1" si="1963"/>
        <v>0</v>
      </c>
      <c r="DD284" s="19">
        <f t="shared" ca="1" si="1963"/>
        <v>0</v>
      </c>
      <c r="DE284" s="19">
        <f t="shared" ca="1" si="1963"/>
        <v>0</v>
      </c>
      <c r="DF284" s="19">
        <f t="shared" ca="1" si="1963"/>
        <v>0</v>
      </c>
      <c r="DG284" s="19">
        <f t="shared" ca="1" si="1963"/>
        <v>0</v>
      </c>
      <c r="DH284" s="19">
        <f t="shared" ca="1" si="1963"/>
        <v>0</v>
      </c>
      <c r="DI284" s="19">
        <f t="shared" ca="1" si="1963"/>
        <v>0</v>
      </c>
      <c r="DJ284" s="19">
        <f t="shared" ca="1" si="1963"/>
        <v>0</v>
      </c>
      <c r="DK284" s="19">
        <f t="shared" ca="1" si="1964"/>
        <v>0</v>
      </c>
      <c r="DL284" s="19">
        <f t="shared" ca="1" si="1964"/>
        <v>0</v>
      </c>
      <c r="DM284" s="19">
        <f t="shared" ca="1" si="1964"/>
        <v>1</v>
      </c>
      <c r="DN284" s="19">
        <f t="shared" ca="1" si="1964"/>
        <v>1</v>
      </c>
      <c r="DO284" s="19">
        <f t="shared" ca="1" si="1964"/>
        <v>0</v>
      </c>
      <c r="DP284" s="19" t="str">
        <f t="shared" ca="1" si="1964"/>
        <v>-</v>
      </c>
      <c r="DQ284" s="19" t="str">
        <f t="shared" ca="1" si="1964"/>
        <v>-</v>
      </c>
      <c r="DR284" s="19" t="str">
        <f t="shared" ca="1" si="1964"/>
        <v>-</v>
      </c>
      <c r="DS284" s="19" t="str">
        <f t="shared" ca="1" si="1964"/>
        <v>-</v>
      </c>
      <c r="DT284" s="19" t="str">
        <f t="shared" ca="1" si="1964"/>
        <v>-</v>
      </c>
      <c r="DU284" s="19">
        <f t="shared" ca="1" si="1964"/>
        <v>0</v>
      </c>
      <c r="DV284" s="19" t="str">
        <f t="shared" ca="1" si="1964"/>
        <v>-</v>
      </c>
      <c r="DW284" s="19" t="str">
        <f t="shared" ca="1" si="1964"/>
        <v>-</v>
      </c>
      <c r="DX284" s="19" t="str">
        <f t="shared" ca="1" si="1964"/>
        <v>-</v>
      </c>
      <c r="DY284" s="19" t="str">
        <f t="shared" ca="1" si="1964"/>
        <v>-</v>
      </c>
      <c r="DZ284" s="19" t="str">
        <f t="shared" ca="1" si="1964"/>
        <v>-</v>
      </c>
      <c r="EA284" s="19" t="str">
        <f t="shared" ca="1" si="1964"/>
        <v>-</v>
      </c>
      <c r="EB284" s="19" t="str">
        <f t="shared" ca="1" si="1964"/>
        <v>-</v>
      </c>
      <c r="EC284" s="19" t="str">
        <f t="shared" ca="1" si="1964"/>
        <v>-</v>
      </c>
      <c r="ED284" s="19">
        <f t="shared" ca="1" si="1964"/>
        <v>0</v>
      </c>
      <c r="EE284" s="444">
        <f t="shared" si="1965"/>
        <v>0</v>
      </c>
      <c r="EF284" s="444">
        <f t="shared" si="1965"/>
        <v>0</v>
      </c>
      <c r="EG284" s="124">
        <f t="shared" si="1966"/>
        <v>0</v>
      </c>
      <c r="EH284" s="124">
        <f t="shared" si="1966"/>
        <v>0</v>
      </c>
      <c r="EI284" s="124">
        <f t="shared" si="1966"/>
        <v>0</v>
      </c>
      <c r="EJ284" s="124">
        <f t="shared" si="1966"/>
        <v>0</v>
      </c>
      <c r="EK284" s="124">
        <f t="shared" si="1966"/>
        <v>0</v>
      </c>
      <c r="EL284" s="124">
        <f t="shared" si="1966"/>
        <v>0</v>
      </c>
      <c r="EM284" s="124">
        <f t="shared" si="1966"/>
        <v>0</v>
      </c>
      <c r="EN284" s="124">
        <f t="shared" si="1966"/>
        <v>0</v>
      </c>
      <c r="EO284" s="124">
        <f t="shared" si="1966"/>
        <v>0</v>
      </c>
      <c r="EP284" s="124">
        <f t="shared" si="1966"/>
        <v>0</v>
      </c>
      <c r="EQ284" s="124">
        <f t="shared" si="1966"/>
        <v>0</v>
      </c>
      <c r="ER284" s="124">
        <f t="shared" si="1966"/>
        <v>0</v>
      </c>
      <c r="ES284" s="124">
        <f t="shared" si="1966"/>
        <v>0</v>
      </c>
      <c r="ET284" s="124">
        <f t="shared" si="1966"/>
        <v>0</v>
      </c>
      <c r="EU284" s="124">
        <f t="shared" si="1966"/>
        <v>0</v>
      </c>
      <c r="EV284" s="124">
        <f t="shared" si="1966"/>
        <v>0</v>
      </c>
      <c r="EW284" s="124">
        <f t="shared" si="1967"/>
        <v>0</v>
      </c>
      <c r="EX284" s="124">
        <f t="shared" si="1967"/>
        <v>0</v>
      </c>
      <c r="EY284" s="554">
        <f t="shared" si="1968"/>
        <v>0</v>
      </c>
      <c r="EZ284" s="554">
        <f t="shared" si="1968"/>
        <v>0</v>
      </c>
      <c r="FA284" s="554">
        <f t="shared" si="1968"/>
        <v>0</v>
      </c>
      <c r="FB284" s="125">
        <f t="shared" si="1968"/>
        <v>0</v>
      </c>
      <c r="FC284" s="125">
        <f t="shared" si="1968"/>
        <v>0</v>
      </c>
      <c r="FD284" s="125">
        <f t="shared" si="1968"/>
        <v>0</v>
      </c>
      <c r="FE284" s="125">
        <f t="shared" si="1968"/>
        <v>0</v>
      </c>
      <c r="FF284" s="125">
        <f t="shared" si="1968"/>
        <v>0</v>
      </c>
      <c r="FG284" s="125">
        <f t="shared" si="1968"/>
        <v>0</v>
      </c>
      <c r="FH284" s="125">
        <f t="shared" si="1968"/>
        <v>0</v>
      </c>
      <c r="FI284" s="125">
        <f t="shared" si="1968"/>
        <v>0</v>
      </c>
      <c r="FJ284" s="125">
        <f t="shared" si="1968"/>
        <v>0</v>
      </c>
      <c r="FK284" s="125">
        <f t="shared" si="1968"/>
        <v>0</v>
      </c>
      <c r="FL284" s="125">
        <f t="shared" si="1968"/>
        <v>0</v>
      </c>
      <c r="FM284" s="125">
        <f t="shared" si="1968"/>
        <v>0</v>
      </c>
      <c r="FN284" s="125">
        <f t="shared" si="1968"/>
        <v>0</v>
      </c>
      <c r="FO284" s="124">
        <f t="shared" si="1969"/>
        <v>0</v>
      </c>
      <c r="FP284" s="124">
        <f t="shared" si="1969"/>
        <v>0</v>
      </c>
      <c r="FQ284" s="124">
        <f t="shared" si="1969"/>
        <v>0</v>
      </c>
      <c r="FR284" s="124">
        <f t="shared" si="1969"/>
        <v>0</v>
      </c>
      <c r="FS284" s="124">
        <f t="shared" si="1969"/>
        <v>0</v>
      </c>
      <c r="FT284" s="124">
        <f t="shared" si="1969"/>
        <v>0</v>
      </c>
      <c r="FU284" s="124">
        <f t="shared" si="1969"/>
        <v>0</v>
      </c>
      <c r="FV284" s="124">
        <f t="shared" si="1969"/>
        <v>0</v>
      </c>
      <c r="FW284" s="124">
        <f t="shared" si="1969"/>
        <v>0</v>
      </c>
      <c r="FX284" s="124">
        <f t="shared" si="1969"/>
        <v>0</v>
      </c>
      <c r="FY284" s="124">
        <f t="shared" si="1969"/>
        <v>0</v>
      </c>
      <c r="FZ284" s="124">
        <f t="shared" si="1969"/>
        <v>0</v>
      </c>
      <c r="GA284" s="124">
        <f t="shared" si="1969"/>
        <v>0</v>
      </c>
      <c r="GB284" s="124">
        <f t="shared" si="1969"/>
        <v>0</v>
      </c>
      <c r="GC284" s="124">
        <f t="shared" si="1969"/>
        <v>0</v>
      </c>
      <c r="GD284" s="124">
        <f t="shared" si="1969"/>
        <v>0</v>
      </c>
      <c r="GE284" s="124">
        <f t="shared" si="1970"/>
        <v>0</v>
      </c>
      <c r="GF284" s="124">
        <f t="shared" si="1970"/>
        <v>0</v>
      </c>
      <c r="GG284" s="554">
        <f t="shared" si="1971"/>
        <v>0</v>
      </c>
      <c r="GH284" s="554">
        <f t="shared" si="1971"/>
        <v>0</v>
      </c>
      <c r="GI284" s="554">
        <f t="shared" si="1971"/>
        <v>0</v>
      </c>
      <c r="GJ284" s="125">
        <f t="shared" si="1972"/>
        <v>0</v>
      </c>
      <c r="GK284" s="125">
        <f t="shared" si="1972"/>
        <v>0</v>
      </c>
      <c r="GL284" s="125">
        <f t="shared" si="1972"/>
        <v>0</v>
      </c>
      <c r="GM284" s="125">
        <f t="shared" si="1972"/>
        <v>0</v>
      </c>
      <c r="GN284" s="125">
        <f t="shared" si="1972"/>
        <v>0</v>
      </c>
      <c r="GO284" s="125">
        <f t="shared" si="1972"/>
        <v>0</v>
      </c>
      <c r="GP284" s="125">
        <f t="shared" si="1972"/>
        <v>0</v>
      </c>
      <c r="GQ284" s="125">
        <f t="shared" si="1972"/>
        <v>0</v>
      </c>
      <c r="GR284" s="125">
        <f t="shared" si="1972"/>
        <v>0</v>
      </c>
      <c r="GS284" s="125">
        <f t="shared" si="1972"/>
        <v>0</v>
      </c>
      <c r="GT284" s="125">
        <f t="shared" si="1972"/>
        <v>0</v>
      </c>
      <c r="GU284" s="125">
        <f t="shared" si="1972"/>
        <v>0</v>
      </c>
      <c r="GV284" s="125">
        <f t="shared" si="1972"/>
        <v>0</v>
      </c>
      <c r="GW284" s="124">
        <f t="shared" si="1973"/>
        <v>0</v>
      </c>
      <c r="GX284" s="124">
        <f t="shared" si="1973"/>
        <v>0</v>
      </c>
      <c r="GY284" s="124">
        <f t="shared" si="1973"/>
        <v>0</v>
      </c>
      <c r="GZ284" s="124">
        <f t="shared" si="1973"/>
        <v>0</v>
      </c>
      <c r="HA284" s="124">
        <f t="shared" si="1973"/>
        <v>0</v>
      </c>
      <c r="HB284" s="124">
        <f t="shared" si="1973"/>
        <v>0</v>
      </c>
      <c r="HC284" s="124">
        <f t="shared" si="1973"/>
        <v>0</v>
      </c>
      <c r="HD284" s="124">
        <f t="shared" si="1973"/>
        <v>0</v>
      </c>
      <c r="HE284" s="124">
        <f t="shared" si="1973"/>
        <v>0</v>
      </c>
      <c r="HF284" s="124">
        <f t="shared" si="1973"/>
        <v>0</v>
      </c>
      <c r="HG284" s="124">
        <f t="shared" si="1973"/>
        <v>0</v>
      </c>
      <c r="HH284" s="124">
        <f t="shared" si="1973"/>
        <v>0</v>
      </c>
      <c r="HI284" s="124">
        <f t="shared" si="1973"/>
        <v>0</v>
      </c>
      <c r="HJ284" s="124">
        <f t="shared" si="1973"/>
        <v>0</v>
      </c>
      <c r="HK284" s="124">
        <f t="shared" si="1973"/>
        <v>0</v>
      </c>
      <c r="HL284" s="124">
        <f t="shared" si="1973"/>
        <v>0</v>
      </c>
      <c r="HM284" s="124">
        <f t="shared" si="1974"/>
        <v>0</v>
      </c>
      <c r="HN284" s="124">
        <f t="shared" si="1974"/>
        <v>0</v>
      </c>
      <c r="HO284" s="554">
        <f t="shared" si="1975"/>
        <v>0</v>
      </c>
      <c r="HP284" s="554">
        <f t="shared" si="1975"/>
        <v>0</v>
      </c>
      <c r="HQ284" s="554">
        <f t="shared" si="1975"/>
        <v>0</v>
      </c>
      <c r="HR284" s="125">
        <f t="shared" si="1976"/>
        <v>0</v>
      </c>
      <c r="HS284" s="125">
        <f t="shared" si="1976"/>
        <v>0</v>
      </c>
      <c r="HT284" s="125">
        <f t="shared" si="1976"/>
        <v>0</v>
      </c>
      <c r="HU284" s="125">
        <f t="shared" si="1976"/>
        <v>0</v>
      </c>
      <c r="HV284" s="125">
        <f t="shared" si="1976"/>
        <v>0</v>
      </c>
      <c r="HW284" s="125">
        <f t="shared" si="1976"/>
        <v>0</v>
      </c>
      <c r="HX284" s="125">
        <f t="shared" si="1976"/>
        <v>0</v>
      </c>
      <c r="HY284" s="125">
        <f t="shared" si="1976"/>
        <v>0</v>
      </c>
      <c r="HZ284" s="125">
        <f t="shared" si="1976"/>
        <v>0</v>
      </c>
      <c r="IA284" s="125">
        <f t="shared" si="1976"/>
        <v>0</v>
      </c>
      <c r="IB284" s="125">
        <f t="shared" si="1976"/>
        <v>0</v>
      </c>
      <c r="IC284" s="125">
        <f t="shared" si="1976"/>
        <v>0</v>
      </c>
      <c r="ID284" s="125">
        <f t="shared" si="1976"/>
        <v>0</v>
      </c>
      <c r="IE284" s="5">
        <f t="shared" si="1977"/>
        <v>67</v>
      </c>
      <c r="IF284" s="9"/>
      <c r="IG284" s="5">
        <f t="shared" si="1978"/>
        <v>1</v>
      </c>
      <c r="IH284" s="5" t="b">
        <f t="shared" si="1978"/>
        <v>0</v>
      </c>
      <c r="II284" s="19">
        <f t="shared" ca="1" si="1979"/>
        <v>0</v>
      </c>
      <c r="IJ284" s="5">
        <f t="shared" si="1978"/>
        <v>55</v>
      </c>
      <c r="IK284" s="5" cm="1">
        <f t="array" ref="IK284">INDEX(i.pi_yatf,$X284+1,IK$7)</f>
        <v>1</v>
      </c>
      <c r="IL284" s="19">
        <f t="shared" ca="1" si="1980"/>
        <v>0</v>
      </c>
      <c r="IM284" s="19">
        <f t="shared" ca="1" si="1980"/>
        <v>0</v>
      </c>
      <c r="IN284" s="19">
        <f t="shared" ca="1" si="1980"/>
        <v>0</v>
      </c>
      <c r="IO284" s="19">
        <f t="shared" ca="1" si="1980"/>
        <v>0</v>
      </c>
      <c r="IP284" s="19">
        <f t="shared" ca="1" si="1980"/>
        <v>0</v>
      </c>
      <c r="IQ284" s="19">
        <f t="shared" ca="1" si="1980"/>
        <v>0</v>
      </c>
      <c r="IR284" s="19">
        <f t="shared" ca="1" si="1980"/>
        <v>0</v>
      </c>
      <c r="IS284" s="19">
        <f t="shared" ca="1" si="1980"/>
        <v>0</v>
      </c>
      <c r="IT284" s="19">
        <f t="shared" ca="1" si="1980"/>
        <v>0</v>
      </c>
      <c r="IU284" s="19">
        <f t="shared" ca="1" si="1980"/>
        <v>0</v>
      </c>
      <c r="IV284" s="19">
        <f t="shared" ca="1" si="1980"/>
        <v>0</v>
      </c>
      <c r="IW284" s="19">
        <f t="shared" ca="1" si="1980"/>
        <v>0</v>
      </c>
      <c r="IX284" s="19">
        <f t="shared" ca="1" si="1980"/>
        <v>0</v>
      </c>
      <c r="IY284" s="19">
        <f t="shared" ca="1" si="1980"/>
        <v>0</v>
      </c>
      <c r="IZ284" s="19">
        <f t="shared" ca="1" si="1980"/>
        <v>0</v>
      </c>
      <c r="JA284" s="19">
        <f t="shared" ca="1" si="1980"/>
        <v>0</v>
      </c>
      <c r="JB284" s="19">
        <f t="shared" ca="1" si="1980"/>
        <v>0</v>
      </c>
      <c r="JC284" s="19">
        <f t="shared" ca="1" si="1980"/>
        <v>0</v>
      </c>
      <c r="JD284" s="19">
        <f t="shared" ca="1" si="1980"/>
        <v>0</v>
      </c>
      <c r="JE284" s="19">
        <f t="shared" ca="1" si="1980"/>
        <v>0</v>
      </c>
      <c r="JF284" s="19">
        <f t="shared" ca="1" si="1980"/>
        <v>0</v>
      </c>
      <c r="JG284" s="19">
        <f t="shared" ca="1" si="1980"/>
        <v>1</v>
      </c>
      <c r="JH284" s="19">
        <f t="shared" ca="1" si="1980"/>
        <v>0</v>
      </c>
      <c r="JI284" s="19">
        <f t="shared" ca="1" si="1980"/>
        <v>1</v>
      </c>
      <c r="JJ284" s="9"/>
      <c r="JK284" s="5" t="b">
        <f t="shared" ca="1" si="1981"/>
        <v>0</v>
      </c>
      <c r="JL284" s="477" t="b">
        <v>0</v>
      </c>
      <c r="JM284" s="477">
        <v>9.7327499999999993</v>
      </c>
      <c r="JN284" s="5" t="b">
        <f t="shared" si="1982"/>
        <v>0</v>
      </c>
      <c r="JO284" s="5" t="b">
        <f t="shared" si="1982"/>
        <v>0</v>
      </c>
      <c r="JP284" s="5" t="b">
        <f t="shared" si="1982"/>
        <v>1</v>
      </c>
      <c r="JQ284" s="144">
        <f t="shared" si="1983"/>
        <v>1</v>
      </c>
      <c r="JR284" s="144">
        <f t="shared" si="1983"/>
        <v>1</v>
      </c>
      <c r="JS284" s="5" t="b">
        <f t="shared" si="1984"/>
        <v>0</v>
      </c>
      <c r="JT284" s="5" t="b">
        <f t="shared" si="1984"/>
        <v>1</v>
      </c>
      <c r="JU284" s="5" t="b">
        <f t="shared" si="1984"/>
        <v>1</v>
      </c>
      <c r="JV284" s="5" t="b">
        <f t="shared" si="1984"/>
        <v>0</v>
      </c>
      <c r="JW284" s="5">
        <f t="shared" si="1985"/>
        <v>1</v>
      </c>
      <c r="JX284" s="5">
        <f t="shared" si="1985"/>
        <v>0</v>
      </c>
      <c r="JY284" s="5" t="b">
        <f t="shared" si="1986"/>
        <v>0</v>
      </c>
      <c r="JZ284" s="5" t="str" cm="1">
        <f t="array" aca="1" ref="JZ284" ca="1">IF(OR(KA284:KH284&lt;&gt;"-"),TRUE,"-")</f>
        <v>-</v>
      </c>
      <c r="KA284" s="19" t="str">
        <f t="shared" ca="1" si="1987"/>
        <v>-</v>
      </c>
      <c r="KB284" s="19" t="str">
        <f t="shared" ca="1" si="1987"/>
        <v>-</v>
      </c>
      <c r="KC284" s="19" t="str">
        <f t="shared" ca="1" si="1987"/>
        <v>-</v>
      </c>
      <c r="KD284" s="19" t="str">
        <f t="shared" ca="1" si="1987"/>
        <v>-</v>
      </c>
      <c r="KE284" s="19" t="str">
        <f t="shared" ca="1" si="1987"/>
        <v>-</v>
      </c>
      <c r="KF284" s="19" t="str">
        <f t="shared" ca="1" si="1987"/>
        <v>-</v>
      </c>
      <c r="KG284" s="19" t="str">
        <f t="shared" ca="1" si="1987"/>
        <v>-</v>
      </c>
      <c r="KH284" s="19" t="str">
        <f t="shared" ca="1" si="1987"/>
        <v>-</v>
      </c>
      <c r="KI284" s="5" t="b">
        <f t="array" aca="1" ref="KI284" ca="1">IF(OR(KJ284:KP284&lt;&gt;"-"),TRUE,"-")</f>
        <v>1</v>
      </c>
      <c r="KJ284" s="19">
        <f t="shared" ca="1" si="1988"/>
        <v>0</v>
      </c>
      <c r="KK284" s="19" t="str">
        <f t="shared" ca="1" si="1988"/>
        <v>-</v>
      </c>
      <c r="KL284" s="19">
        <f t="shared" ca="1" si="1988"/>
        <v>999999</v>
      </c>
      <c r="KM284" s="19">
        <f t="shared" ca="1" si="1988"/>
        <v>999999</v>
      </c>
      <c r="KN284" s="19">
        <f t="shared" ca="1" si="1988"/>
        <v>999999</v>
      </c>
      <c r="KO284" s="19">
        <f t="shared" ca="1" si="1988"/>
        <v>999999</v>
      </c>
      <c r="KP284" s="19">
        <f t="shared" ca="1" si="1988"/>
        <v>999999</v>
      </c>
      <c r="KQ284" s="19" t="str">
        <f t="shared" ca="1" si="1988"/>
        <v>-</v>
      </c>
      <c r="KR284" s="19" t="str">
        <f t="shared" ca="1" si="1988"/>
        <v>-</v>
      </c>
      <c r="KS284" s="19" t="str">
        <f t="shared" ca="1" si="1988"/>
        <v>-</v>
      </c>
      <c r="KT284" s="19" t="b">
        <f t="shared" ca="1" si="1988"/>
        <v>1</v>
      </c>
      <c r="KU284" s="19">
        <f t="shared" ca="1" si="1988"/>
        <v>0</v>
      </c>
      <c r="KV284" s="5" t="str">
        <f t="shared" si="1989"/>
        <v>-</v>
      </c>
      <c r="KW284" s="5" t="str">
        <f t="shared" si="1989"/>
        <v>-</v>
      </c>
      <c r="KX284" s="5" t="str">
        <f t="shared" si="1989"/>
        <v>-</v>
      </c>
      <c r="KY284" s="5" t="str">
        <f t="shared" si="1989"/>
        <v>-</v>
      </c>
      <c r="KZ284" s="19" t="str">
        <f t="shared" ca="1" si="1990"/>
        <v>-</v>
      </c>
      <c r="LA284" s="19" t="str">
        <f t="shared" ca="1" si="1990"/>
        <v>-</v>
      </c>
      <c r="LB284" s="19" t="str">
        <f t="shared" ca="1" si="1990"/>
        <v>-</v>
      </c>
      <c r="LC284" s="19" t="str">
        <f t="shared" ca="1" si="1990"/>
        <v>-</v>
      </c>
      <c r="LD284" s="19" t="str">
        <f t="shared" ca="1" si="1990"/>
        <v>-</v>
      </c>
      <c r="LE284" s="19" t="str">
        <f t="shared" ca="1" si="1990"/>
        <v>-</v>
      </c>
      <c r="LF284" s="19" t="str">
        <f t="shared" ca="1" si="1990"/>
        <v>-</v>
      </c>
      <c r="LG284" s="5" t="str">
        <f t="shared" si="1991"/>
        <v>-</v>
      </c>
      <c r="LH284" s="5">
        <f t="shared" si="1991"/>
        <v>500</v>
      </c>
      <c r="LI284" s="5">
        <f t="shared" si="1991"/>
        <v>500</v>
      </c>
      <c r="LJ284" s="5" t="str">
        <f t="shared" si="1991"/>
        <v>-</v>
      </c>
      <c r="LK284" s="5" t="str" cm="1">
        <f t="array" aca="1" ref="LK284" ca="1">INDEX(i.meatgrid,$Q284,LK$7)</f>
        <v>-</v>
      </c>
      <c r="LL284" s="5" t="str">
        <f t="shared" si="1992"/>
        <v>-</v>
      </c>
      <c r="LM284" s="5">
        <f t="shared" si="1993"/>
        <v>1</v>
      </c>
      <c r="LN284" s="9"/>
      <c r="LO284" s="19">
        <f t="shared" ca="1" si="1994"/>
        <v>70</v>
      </c>
      <c r="LP284" s="19">
        <f t="shared" ca="1" si="1994"/>
        <v>50</v>
      </c>
      <c r="LQ284" s="19">
        <f t="shared" ca="1" si="1994"/>
        <v>80</v>
      </c>
      <c r="LR284" s="19">
        <f t="shared" ca="1" si="1994"/>
        <v>50</v>
      </c>
      <c r="LS284" s="5" t="b" cm="1">
        <f t="array" aca="1" ref="LS284" ca="1">INDEX(i.meatgrid,$Q284,LS$7)</f>
        <v>0</v>
      </c>
      <c r="LT284" s="5" t="b" cm="1">
        <f t="array" aca="1" ref="LT284" ca="1">INDEX(i.meatgrid,$Q284,LT$7)</f>
        <v>0</v>
      </c>
      <c r="LU284" s="5" t="str" cm="1">
        <f t="array" aca="1" ref="LU284" ca="1">INDEX(i.meatgrid,$Q284,LU$7)</f>
        <v>-</v>
      </c>
      <c r="LV284" s="5" cm="1">
        <f t="array" aca="1" ref="LV284" ca="1">INDEX(i.meatgrid,$Q284,LV$7)</f>
        <v>40</v>
      </c>
      <c r="LW284" s="5">
        <f t="shared" si="1995"/>
        <v>0.75</v>
      </c>
      <c r="LX284" s="5">
        <f t="shared" si="1996"/>
        <v>1</v>
      </c>
      <c r="LY284" s="5" cm="1">
        <f t="array" aca="1" ref="LY284" ca="1">INDEX(i.meatgrid,$Q284,LY$7)</f>
        <v>1</v>
      </c>
      <c r="LZ284" s="5" cm="1">
        <f t="array" aca="1" ref="LZ284" ca="1">INDEX(i.meatgrid,$Q284,LZ$7)</f>
        <v>0</v>
      </c>
      <c r="MA284" s="5" cm="1">
        <f t="array" aca="1" ref="MA284" ca="1">INDEX(i.meatgrid,$Q284,MA$7)</f>
        <v>0</v>
      </c>
      <c r="MB284" s="5" cm="1">
        <f t="array" aca="1" ref="MB284" ca="1">INDEX(i.meatgrid,$Q284,MB$7)</f>
        <v>0</v>
      </c>
      <c r="MC284" s="5" cm="1">
        <f t="array" aca="1" ref="MC284" ca="1">INDEX(i.meatgrid,$Q284,MC$7)</f>
        <v>0</v>
      </c>
      <c r="MD284" s="5" cm="1">
        <f t="array" aca="1" ref="MD284" ca="1">INDEX(i.meatgrid,$Q284,MD$7)</f>
        <v>1</v>
      </c>
      <c r="ME284" s="5" cm="1">
        <f t="array" aca="1" ref="ME284" ca="1">INDEX(i.meatgrid,$Q284,ME$7)</f>
        <v>1</v>
      </c>
      <c r="MF284" s="5" cm="1">
        <f t="array" aca="1" ref="MF284" ca="1">INDEX(i.meatgrid,$Q284,MF$7)</f>
        <v>1</v>
      </c>
      <c r="MG284" s="5">
        <f t="shared" si="1997"/>
        <v>1</v>
      </c>
      <c r="MH284" s="9"/>
      <c r="MI284" s="19" t="b">
        <f t="shared" ca="1" si="1998"/>
        <v>0</v>
      </c>
      <c r="MJ284" s="19" t="b">
        <f t="shared" ca="1" si="1998"/>
        <v>0</v>
      </c>
      <c r="MK284" s="19">
        <f t="shared" ca="1" si="1998"/>
        <v>1</v>
      </c>
      <c r="ML284" s="19">
        <f t="shared" ca="1" si="1998"/>
        <v>0.75</v>
      </c>
      <c r="MM284" s="19">
        <f t="shared" ca="1" si="1998"/>
        <v>0.75</v>
      </c>
      <c r="MN284" s="19">
        <f t="shared" ca="1" si="1998"/>
        <v>0.8</v>
      </c>
      <c r="MO284" s="19">
        <f t="shared" ca="1" si="1998"/>
        <v>0.82499999999999996</v>
      </c>
      <c r="MP284" s="19">
        <f t="shared" ca="1" si="1998"/>
        <v>0.875</v>
      </c>
      <c r="MQ284" s="19">
        <f t="shared" ca="1" si="1998"/>
        <v>0.9</v>
      </c>
      <c r="MR284" s="19">
        <f t="shared" ca="1" si="1998"/>
        <v>1</v>
      </c>
      <c r="MS284" s="19">
        <f t="shared" ca="1" si="1998"/>
        <v>0.875</v>
      </c>
      <c r="MT284" s="19" t="b">
        <f t="shared" ca="1" si="1998"/>
        <v>1</v>
      </c>
      <c r="MU284" s="19">
        <f t="shared" ca="1" si="1998"/>
        <v>74.989999999999995</v>
      </c>
      <c r="MV284" s="19" t="str">
        <f t="shared" ca="1" si="1998"/>
        <v>-</v>
      </c>
      <c r="MW284" s="19" t="str">
        <f t="shared" ca="1" si="1998"/>
        <v>-</v>
      </c>
      <c r="MX284" s="19" t="str">
        <f t="shared" ca="1" si="1998"/>
        <v>-</v>
      </c>
      <c r="MY284" s="19" t="str">
        <f t="shared" ca="1" si="1999"/>
        <v>-</v>
      </c>
      <c r="MZ284" s="19" t="str">
        <f t="shared" ca="1" si="1999"/>
        <v>-</v>
      </c>
      <c r="NA284" s="19" t="str">
        <f t="shared" ca="1" si="1999"/>
        <v>-</v>
      </c>
      <c r="NB284" s="19" t="str">
        <f t="shared" ca="1" si="1999"/>
        <v>-</v>
      </c>
      <c r="NC284" s="19">
        <f t="shared" ca="1" si="1999"/>
        <v>36.99</v>
      </c>
      <c r="ND284" s="19">
        <f t="shared" ca="1" si="1999"/>
        <v>36.99</v>
      </c>
      <c r="NE284" s="19" t="str">
        <f t="shared" ca="1" si="1999"/>
        <v>-</v>
      </c>
      <c r="NF284" s="19" t="str">
        <f t="shared" ca="1" si="1999"/>
        <v>-</v>
      </c>
      <c r="NG284" s="19" t="str">
        <f t="shared" ca="1" si="1999"/>
        <v>-</v>
      </c>
      <c r="NH284" s="19" t="str">
        <f t="shared" ca="1" si="1999"/>
        <v>-</v>
      </c>
      <c r="NI284" s="19" t="str">
        <f t="shared" ca="1" si="1999"/>
        <v>-</v>
      </c>
      <c r="NJ284" s="19">
        <f t="shared" ca="1" si="1999"/>
        <v>49.99</v>
      </c>
      <c r="NK284" s="19">
        <f t="shared" ca="1" si="1999"/>
        <v>49.99</v>
      </c>
      <c r="NL284" s="19">
        <f t="shared" ca="1" si="1999"/>
        <v>49.99</v>
      </c>
      <c r="NM284" s="19">
        <f t="shared" ca="1" si="1999"/>
        <v>49.99</v>
      </c>
      <c r="NN284" s="19">
        <f t="shared" ca="1" si="1999"/>
        <v>49.99</v>
      </c>
      <c r="NO284" s="19">
        <f t="shared" ca="1" si="2000"/>
        <v>49.99</v>
      </c>
      <c r="NP284" s="19">
        <f t="shared" ca="1" si="2000"/>
        <v>49.99</v>
      </c>
      <c r="NQ284" s="19">
        <f t="shared" ca="1" si="2000"/>
        <v>49.99</v>
      </c>
      <c r="NR284" s="19">
        <f t="shared" ca="1" si="2000"/>
        <v>412.99</v>
      </c>
      <c r="NS284" s="19">
        <f t="shared" ca="1" si="2000"/>
        <v>412.99</v>
      </c>
      <c r="NT284" s="19" t="str">
        <f t="shared" ca="1" si="2000"/>
        <v>-</v>
      </c>
      <c r="NU284" s="19" t="str">
        <f t="shared" ca="1" si="2000"/>
        <v>-</v>
      </c>
      <c r="NV284" s="19" t="str">
        <f t="shared" ca="1" si="2000"/>
        <v>-</v>
      </c>
      <c r="NW284" s="19" t="str">
        <f t="shared" ca="1" si="2000"/>
        <v>-</v>
      </c>
      <c r="NX284" s="19" t="str">
        <f t="shared" ca="1" si="2000"/>
        <v>-</v>
      </c>
      <c r="NY284" s="19">
        <f t="shared" ca="1" si="2000"/>
        <v>6.8900000000000006</v>
      </c>
      <c r="NZ284" s="19">
        <f t="shared" ca="1" si="2000"/>
        <v>6.8900000000000006</v>
      </c>
      <c r="OA284" s="19">
        <f t="shared" ca="1" si="2000"/>
        <v>6.8900000000000006</v>
      </c>
      <c r="OB284" s="19">
        <f t="shared" ca="1" si="2000"/>
        <v>6.8900000000000006</v>
      </c>
      <c r="OC284" s="19">
        <f t="shared" ca="1" si="2000"/>
        <v>6.8900000000000006</v>
      </c>
      <c r="OD284" s="19">
        <f t="shared" ca="1" si="2000"/>
        <v>6.8900000000000006</v>
      </c>
      <c r="OE284" s="19">
        <f t="shared" ca="1" si="2001"/>
        <v>6.8900000000000006</v>
      </c>
      <c r="OF284" s="19">
        <f t="shared" ca="1" si="2001"/>
        <v>6.8900000000000006</v>
      </c>
      <c r="OG284" s="19">
        <f t="shared" ca="1" si="2001"/>
        <v>346.99</v>
      </c>
      <c r="OH284" s="19">
        <f t="shared" ca="1" si="2001"/>
        <v>346.99</v>
      </c>
      <c r="OI284" s="19" t="str">
        <f t="shared" ca="1" si="2001"/>
        <v>-</v>
      </c>
      <c r="OJ284" s="19" t="str">
        <f t="shared" ca="1" si="2001"/>
        <v>-</v>
      </c>
      <c r="OK284" s="19" t="str">
        <f t="shared" ca="1" si="2001"/>
        <v>-</v>
      </c>
      <c r="OL284" s="19" t="str">
        <f t="shared" ca="1" si="2001"/>
        <v>-</v>
      </c>
      <c r="OM284" s="19" t="str">
        <f t="shared" ca="1" si="2001"/>
        <v>-</v>
      </c>
      <c r="ON284" s="19">
        <f t="shared" ca="1" si="2001"/>
        <v>0</v>
      </c>
      <c r="OO284" s="24">
        <v>0</v>
      </c>
    </row>
    <row r="285" spans="1:405" outlineLevel="1">
      <c r="A285" s="21">
        <f t="shared" si="158"/>
        <v>280</v>
      </c>
      <c r="B285" s="21">
        <f t="shared" si="1940"/>
        <v>19</v>
      </c>
      <c r="C285">
        <v>114</v>
      </c>
      <c r="D285" s="144" t="str">
        <f t="shared" si="1941"/>
        <v>GSM</v>
      </c>
      <c r="E285" t="b">
        <v>0</v>
      </c>
      <c r="F285" t="b">
        <v>0</v>
      </c>
      <c r="G285" t="b">
        <f t="shared" si="2002"/>
        <v>0</v>
      </c>
      <c r="H285" s="29">
        <v>2</v>
      </c>
      <c r="I285" s="29">
        <v>1</v>
      </c>
      <c r="J285" s="29" t="str">
        <f>""</f>
        <v/>
      </c>
      <c r="K285" s="29">
        <f t="shared" si="1943"/>
        <v>2</v>
      </c>
      <c r="L285" s="29">
        <v>2</v>
      </c>
      <c r="M285" s="29">
        <v>2</v>
      </c>
      <c r="N285" s="29">
        <v>3</v>
      </c>
      <c r="O285" s="29">
        <v>1</v>
      </c>
      <c r="P285" s="29">
        <v>1</v>
      </c>
      <c r="Q285" s="237">
        <f t="shared" ca="1" si="2003"/>
        <v>5</v>
      </c>
      <c r="R285" s="29">
        <v>3</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44"/>
        <v>2</v>
      </c>
      <c r="AH285" s="5">
        <f t="shared" si="1944"/>
        <v>0</v>
      </c>
      <c r="AI285" s="5">
        <f t="shared" si="1945"/>
        <v>1</v>
      </c>
      <c r="AJ285" s="218"/>
      <c r="AK285" s="218"/>
      <c r="AL285" s="366" t="str">
        <f ca="1">TEXT(LEFT(OFFSET(AL285,-1,0),5)+1,"00000")&amp;MID(OFFSET(AL285,-1,0),6,FIND(" ",OFFSET(AL285,-1,0),7)-5)
&amp; $D285           &amp; " Day"&amp;INDEX(i.DOY,$N285,1)              &amp; IF($IG285=0," FWM","")&amp;IF($IG285=1," MWM","")&amp;IF($IG285=5," Mat","")&amp;IF($IH285=TRUE,"&amp;BBT","    ")
&amp;INDEX(DataMaster!$B$98:$B$104,$Q285,0)    &amp;IF(JL285," SR"&amp;JM285,"")&amp; " WP"&amp;TEXT($LW285*100,"000p")           &amp; " MP"&amp;TEXT($LX285*100,"000p")           &amp; " GP"&amp;TEXT($MG285*100,"000p")
&amp; " (F"&amp;3+COUNTIF($CV285:$CY285,TRUE)&amp;3&amp;"N"&amp;$DM285&amp;$DN285&amp;")"</f>
        <v>00003 DSP_price_SA GSM Day204 MWM    Air WP125p MP100p GP100p (F33N11)</v>
      </c>
      <c r="AM285" s="9" t="str">
        <f ca="1">IF(COUNTIF(AL$5:AL285,AL285)=1,"-","Dup")</f>
        <v>-</v>
      </c>
      <c r="AN285" s="9"/>
      <c r="AO285" s="12" t="b">
        <v>0</v>
      </c>
      <c r="AP285" s="12" t="b">
        <v>0</v>
      </c>
      <c r="AQ285" s="12" t="b">
        <v>0</v>
      </c>
      <c r="AR285" s="12" t="b">
        <v>0</v>
      </c>
      <c r="AS285" s="12" t="b">
        <v>0</v>
      </c>
      <c r="AT285" s="12" t="b">
        <v>0</v>
      </c>
      <c r="AU285" s="12" t="b">
        <v>0</v>
      </c>
      <c r="AV285" s="12" t="b">
        <v>0</v>
      </c>
      <c r="AW285" s="9"/>
      <c r="AX285" s="5" t="b">
        <f t="shared" si="1946"/>
        <v>0</v>
      </c>
      <c r="AY285" s="5" t="str">
        <f t="shared" si="1946"/>
        <v>-</v>
      </c>
      <c r="AZ285" s="5" t="b">
        <f t="shared" si="1946"/>
        <v>0</v>
      </c>
      <c r="BA285" s="5" t="b">
        <f t="shared" si="1946"/>
        <v>1</v>
      </c>
      <c r="BB285" s="5" t="b">
        <f t="shared" si="1946"/>
        <v>1</v>
      </c>
      <c r="BC285" s="144">
        <f t="shared" si="1946"/>
        <v>0</v>
      </c>
      <c r="BD285" s="19" t="b">
        <f t="shared" ca="1" si="1947"/>
        <v>1</v>
      </c>
      <c r="BE285" s="9"/>
      <c r="BF285" s="5" t="str">
        <f t="shared" ca="1" si="1948"/>
        <v>-</v>
      </c>
      <c r="BG285" s="19" t="str">
        <f t="shared" ca="1" si="1949"/>
        <v>-</v>
      </c>
      <c r="BH285" s="19" t="str">
        <f t="shared" ca="1" si="1949"/>
        <v>-</v>
      </c>
      <c r="BI285" s="19" t="str">
        <f t="shared" ca="1" si="1949"/>
        <v>-</v>
      </c>
      <c r="BJ285" s="5" t="str">
        <f t="shared" ca="1" si="1950"/>
        <v>-</v>
      </c>
      <c r="BK285" s="19" t="str">
        <f t="shared" ca="1" si="1951"/>
        <v>-</v>
      </c>
      <c r="BL285" s="5" t="str">
        <f t="shared" ca="1" si="1952"/>
        <v>-</v>
      </c>
      <c r="BM285" s="19" t="str">
        <f t="shared" ca="1" si="1953"/>
        <v>-</v>
      </c>
      <c r="BN285" s="19" t="str">
        <f t="shared" ca="1" si="1953"/>
        <v>-</v>
      </c>
      <c r="BO285" s="19" t="str">
        <f t="shared" ca="1" si="1953"/>
        <v>-</v>
      </c>
      <c r="BP285" s="5" t="str">
        <f t="shared" ca="1" si="1954"/>
        <v>-</v>
      </c>
      <c r="BQ285" s="9"/>
      <c r="BR285" s="5" t="b">
        <f t="shared" si="1955"/>
        <v>0</v>
      </c>
      <c r="BS285" s="5" t="str">
        <f t="shared" ca="1" si="1956"/>
        <v>-</v>
      </c>
      <c r="BT285" s="5" t="str">
        <f t="shared" ca="1" si="1957"/>
        <v>-</v>
      </c>
      <c r="BU285" s="5" t="str">
        <f t="shared" ca="1" si="1957"/>
        <v>-</v>
      </c>
      <c r="BV285" s="5" t="str">
        <f t="shared" ca="1" si="1957"/>
        <v>-</v>
      </c>
      <c r="BW285" s="5" t="str">
        <f t="shared" ca="1" si="1957"/>
        <v>-</v>
      </c>
      <c r="BX285" s="5" t="str">
        <f t="shared" ca="1" si="1957"/>
        <v>-</v>
      </c>
      <c r="BY285" s="5" t="str">
        <f t="shared" ca="1" si="1957"/>
        <v>-</v>
      </c>
      <c r="BZ285" s="5" t="str">
        <f t="shared" ca="1" si="1957"/>
        <v>-</v>
      </c>
      <c r="CA285" s="5" t="str">
        <f t="shared" ca="1" si="1957"/>
        <v>-</v>
      </c>
      <c r="CB285" s="9"/>
      <c r="CC285" s="237" t="b">
        <f t="shared" ca="1" si="2004"/>
        <v>1</v>
      </c>
      <c r="CD285" s="237" t="b">
        <f t="shared" ca="1" si="2004"/>
        <v>1</v>
      </c>
      <c r="CE285" s="237" t="b">
        <f t="shared" ca="1" si="2004"/>
        <v>1</v>
      </c>
      <c r="CF285" s="12">
        <f t="shared" ca="1" si="1958"/>
        <v>2235105</v>
      </c>
      <c r="CG285" s="144" t="b">
        <f t="shared" ca="1" si="2005"/>
        <v>0</v>
      </c>
      <c r="CH285" s="12" t="s">
        <v>34</v>
      </c>
      <c r="CI285" s="19" t="str">
        <f t="shared" ca="1" si="1960"/>
        <v>-</v>
      </c>
      <c r="CJ285" s="19" t="str">
        <f t="shared" ca="1" si="1960"/>
        <v>-</v>
      </c>
      <c r="CK285" s="19" t="str">
        <f t="shared" ca="1" si="1960"/>
        <v>-</v>
      </c>
      <c r="CL285" s="19">
        <f t="shared" ca="1" si="1960"/>
        <v>1</v>
      </c>
      <c r="CM285" s="19">
        <f t="shared" ca="1" si="1960"/>
        <v>1</v>
      </c>
      <c r="CN285" s="9"/>
      <c r="CO285" s="444">
        <f t="shared" si="1961"/>
        <v>652</v>
      </c>
      <c r="CP285" s="444">
        <f t="shared" si="1961"/>
        <v>686</v>
      </c>
      <c r="CQ285" s="444">
        <f t="shared" si="1961"/>
        <v>721</v>
      </c>
      <c r="CR285" s="152">
        <f t="shared" si="1962"/>
        <v>378</v>
      </c>
      <c r="CS285" s="152">
        <f t="shared" si="1962"/>
        <v>413</v>
      </c>
      <c r="CT285" s="152">
        <f t="shared" si="1962"/>
        <v>448</v>
      </c>
      <c r="CU285" s="19" t="str">
        <f t="shared" ca="1" si="1963"/>
        <v>-</v>
      </c>
      <c r="CV285" s="19" t="str">
        <f t="shared" ca="1" si="1963"/>
        <v>-</v>
      </c>
      <c r="CW285" s="19" t="str">
        <f t="shared" ca="1" si="1963"/>
        <v>-</v>
      </c>
      <c r="CX285" s="19" t="str">
        <f t="shared" ca="1" si="1963"/>
        <v>-</v>
      </c>
      <c r="CY285" s="19" t="str">
        <f t="shared" ca="1" si="1963"/>
        <v>-</v>
      </c>
      <c r="CZ285" s="19" t="b">
        <f t="shared" ca="1" si="1963"/>
        <v>1</v>
      </c>
      <c r="DA285" s="19">
        <f t="shared" ca="1" si="1963"/>
        <v>0</v>
      </c>
      <c r="DB285" s="19">
        <f t="shared" ca="1" si="1963"/>
        <v>0</v>
      </c>
      <c r="DC285" s="19">
        <f t="shared" ca="1" si="1963"/>
        <v>0</v>
      </c>
      <c r="DD285" s="19">
        <f t="shared" ca="1" si="1963"/>
        <v>0</v>
      </c>
      <c r="DE285" s="19">
        <f t="shared" ca="1" si="1963"/>
        <v>0</v>
      </c>
      <c r="DF285" s="19">
        <f t="shared" ca="1" si="1963"/>
        <v>0</v>
      </c>
      <c r="DG285" s="19">
        <f t="shared" ca="1" si="1963"/>
        <v>0</v>
      </c>
      <c r="DH285" s="19">
        <f t="shared" ca="1" si="1963"/>
        <v>0</v>
      </c>
      <c r="DI285" s="19">
        <f t="shared" ca="1" si="1963"/>
        <v>0</v>
      </c>
      <c r="DJ285" s="19">
        <f t="shared" ca="1" si="1963"/>
        <v>0</v>
      </c>
      <c r="DK285" s="19">
        <f t="shared" ca="1" si="1964"/>
        <v>0</v>
      </c>
      <c r="DL285" s="19">
        <f t="shared" ca="1" si="1964"/>
        <v>0</v>
      </c>
      <c r="DM285" s="19">
        <f t="shared" ca="1" si="1964"/>
        <v>1</v>
      </c>
      <c r="DN285" s="19">
        <f t="shared" ca="1" si="1964"/>
        <v>1</v>
      </c>
      <c r="DO285" s="19">
        <f t="shared" ca="1" si="1964"/>
        <v>0</v>
      </c>
      <c r="DP285" s="19" t="str">
        <f t="shared" ca="1" si="1964"/>
        <v>-</v>
      </c>
      <c r="DQ285" s="19" t="str">
        <f t="shared" ca="1" si="1964"/>
        <v>-</v>
      </c>
      <c r="DR285" s="19" t="str">
        <f t="shared" ca="1" si="1964"/>
        <v>-</v>
      </c>
      <c r="DS285" s="19" t="str">
        <f t="shared" ca="1" si="1964"/>
        <v>-</v>
      </c>
      <c r="DT285" s="19" t="str">
        <f t="shared" ca="1" si="1964"/>
        <v>-</v>
      </c>
      <c r="DU285" s="19">
        <f t="shared" ca="1" si="1964"/>
        <v>0</v>
      </c>
      <c r="DV285" s="19" t="str">
        <f t="shared" ca="1" si="1964"/>
        <v>-</v>
      </c>
      <c r="DW285" s="19" t="str">
        <f t="shared" ca="1" si="1964"/>
        <v>-</v>
      </c>
      <c r="DX285" s="19" t="str">
        <f t="shared" ca="1" si="1964"/>
        <v>-</v>
      </c>
      <c r="DY285" s="19" t="str">
        <f t="shared" ca="1" si="1964"/>
        <v>-</v>
      </c>
      <c r="DZ285" s="19" t="str">
        <f t="shared" ca="1" si="1964"/>
        <v>-</v>
      </c>
      <c r="EA285" s="19" t="str">
        <f t="shared" ca="1" si="1964"/>
        <v>-</v>
      </c>
      <c r="EB285" s="19" t="str">
        <f t="shared" ca="1" si="1964"/>
        <v>-</v>
      </c>
      <c r="EC285" s="19" t="str">
        <f t="shared" ca="1" si="1964"/>
        <v>-</v>
      </c>
      <c r="ED285" s="19">
        <f t="shared" ca="1" si="1964"/>
        <v>0</v>
      </c>
      <c r="EE285" s="444">
        <f t="shared" si="1965"/>
        <v>0</v>
      </c>
      <c r="EF285" s="444">
        <f t="shared" si="1965"/>
        <v>0</v>
      </c>
      <c r="EG285" s="124">
        <f t="shared" si="1966"/>
        <v>0</v>
      </c>
      <c r="EH285" s="124">
        <f t="shared" si="1966"/>
        <v>0</v>
      </c>
      <c r="EI285" s="124">
        <f t="shared" si="1966"/>
        <v>0</v>
      </c>
      <c r="EJ285" s="124">
        <f t="shared" si="1966"/>
        <v>0</v>
      </c>
      <c r="EK285" s="124">
        <f t="shared" si="1966"/>
        <v>0</v>
      </c>
      <c r="EL285" s="124">
        <f t="shared" si="1966"/>
        <v>0</v>
      </c>
      <c r="EM285" s="124">
        <f t="shared" si="1966"/>
        <v>0</v>
      </c>
      <c r="EN285" s="124">
        <f t="shared" si="1966"/>
        <v>0</v>
      </c>
      <c r="EO285" s="124">
        <f t="shared" si="1966"/>
        <v>0</v>
      </c>
      <c r="EP285" s="124">
        <f t="shared" si="1966"/>
        <v>0</v>
      </c>
      <c r="EQ285" s="124">
        <f t="shared" si="1966"/>
        <v>0</v>
      </c>
      <c r="ER285" s="124">
        <f t="shared" si="1966"/>
        <v>0</v>
      </c>
      <c r="ES285" s="124">
        <f t="shared" si="1966"/>
        <v>0</v>
      </c>
      <c r="ET285" s="124">
        <f t="shared" si="1966"/>
        <v>0</v>
      </c>
      <c r="EU285" s="124">
        <f t="shared" si="1966"/>
        <v>0</v>
      </c>
      <c r="EV285" s="124">
        <f t="shared" si="1966"/>
        <v>0</v>
      </c>
      <c r="EW285" s="124">
        <f t="shared" si="1967"/>
        <v>0</v>
      </c>
      <c r="EX285" s="124">
        <f t="shared" si="1967"/>
        <v>0</v>
      </c>
      <c r="EY285" s="554">
        <f t="shared" si="1968"/>
        <v>0</v>
      </c>
      <c r="EZ285" s="554">
        <f t="shared" si="1968"/>
        <v>0</v>
      </c>
      <c r="FA285" s="554">
        <f t="shared" si="1968"/>
        <v>0</v>
      </c>
      <c r="FB285" s="125">
        <f t="shared" si="1968"/>
        <v>0</v>
      </c>
      <c r="FC285" s="125">
        <f t="shared" si="1968"/>
        <v>0</v>
      </c>
      <c r="FD285" s="125">
        <f t="shared" si="1968"/>
        <v>0</v>
      </c>
      <c r="FE285" s="125">
        <f t="shared" si="1968"/>
        <v>0</v>
      </c>
      <c r="FF285" s="125">
        <f t="shared" si="1968"/>
        <v>0</v>
      </c>
      <c r="FG285" s="125">
        <f t="shared" si="1968"/>
        <v>0</v>
      </c>
      <c r="FH285" s="125">
        <f t="shared" si="1968"/>
        <v>0</v>
      </c>
      <c r="FI285" s="125">
        <f t="shared" si="1968"/>
        <v>0</v>
      </c>
      <c r="FJ285" s="125">
        <f t="shared" si="1968"/>
        <v>0</v>
      </c>
      <c r="FK285" s="125">
        <f t="shared" si="1968"/>
        <v>0</v>
      </c>
      <c r="FL285" s="125">
        <f t="shared" si="1968"/>
        <v>0</v>
      </c>
      <c r="FM285" s="125">
        <f t="shared" si="1968"/>
        <v>0</v>
      </c>
      <c r="FN285" s="125">
        <f t="shared" si="1968"/>
        <v>0</v>
      </c>
      <c r="FO285" s="124">
        <f t="shared" si="1969"/>
        <v>0</v>
      </c>
      <c r="FP285" s="124">
        <f t="shared" si="1969"/>
        <v>0</v>
      </c>
      <c r="FQ285" s="124">
        <f t="shared" si="1969"/>
        <v>0</v>
      </c>
      <c r="FR285" s="124">
        <f t="shared" si="1969"/>
        <v>0</v>
      </c>
      <c r="FS285" s="124">
        <f t="shared" si="1969"/>
        <v>0</v>
      </c>
      <c r="FT285" s="124">
        <f t="shared" si="1969"/>
        <v>0</v>
      </c>
      <c r="FU285" s="124">
        <f t="shared" si="1969"/>
        <v>0</v>
      </c>
      <c r="FV285" s="124">
        <f t="shared" si="1969"/>
        <v>0</v>
      </c>
      <c r="FW285" s="124">
        <f t="shared" si="1969"/>
        <v>0</v>
      </c>
      <c r="FX285" s="124">
        <f t="shared" si="1969"/>
        <v>0</v>
      </c>
      <c r="FY285" s="124">
        <f t="shared" si="1969"/>
        <v>0</v>
      </c>
      <c r="FZ285" s="124">
        <f t="shared" si="1969"/>
        <v>0</v>
      </c>
      <c r="GA285" s="124">
        <f t="shared" si="1969"/>
        <v>0</v>
      </c>
      <c r="GB285" s="124">
        <f t="shared" si="1969"/>
        <v>0</v>
      </c>
      <c r="GC285" s="124">
        <f t="shared" si="1969"/>
        <v>0</v>
      </c>
      <c r="GD285" s="124">
        <f t="shared" si="1969"/>
        <v>0</v>
      </c>
      <c r="GE285" s="124">
        <f t="shared" si="1970"/>
        <v>0</v>
      </c>
      <c r="GF285" s="124">
        <f t="shared" si="1970"/>
        <v>0</v>
      </c>
      <c r="GG285" s="554">
        <f t="shared" si="1971"/>
        <v>0</v>
      </c>
      <c r="GH285" s="554">
        <f t="shared" si="1971"/>
        <v>0</v>
      </c>
      <c r="GI285" s="554">
        <f t="shared" si="1971"/>
        <v>0</v>
      </c>
      <c r="GJ285" s="125">
        <f t="shared" si="1972"/>
        <v>0</v>
      </c>
      <c r="GK285" s="125">
        <f t="shared" si="1972"/>
        <v>0</v>
      </c>
      <c r="GL285" s="125">
        <f t="shared" si="1972"/>
        <v>0</v>
      </c>
      <c r="GM285" s="125">
        <f t="shared" si="1972"/>
        <v>0</v>
      </c>
      <c r="GN285" s="125">
        <f t="shared" si="1972"/>
        <v>0</v>
      </c>
      <c r="GO285" s="125">
        <f t="shared" si="1972"/>
        <v>0</v>
      </c>
      <c r="GP285" s="125">
        <f t="shared" si="1972"/>
        <v>0</v>
      </c>
      <c r="GQ285" s="125">
        <f t="shared" si="1972"/>
        <v>0</v>
      </c>
      <c r="GR285" s="125">
        <f t="shared" si="1972"/>
        <v>0</v>
      </c>
      <c r="GS285" s="125">
        <f t="shared" si="1972"/>
        <v>0</v>
      </c>
      <c r="GT285" s="125">
        <f t="shared" si="1972"/>
        <v>0</v>
      </c>
      <c r="GU285" s="125">
        <f t="shared" si="1972"/>
        <v>0</v>
      </c>
      <c r="GV285" s="125">
        <f t="shared" si="1972"/>
        <v>0</v>
      </c>
      <c r="GW285" s="124">
        <f t="shared" si="1973"/>
        <v>0</v>
      </c>
      <c r="GX285" s="124">
        <f t="shared" si="1973"/>
        <v>0</v>
      </c>
      <c r="GY285" s="124">
        <f t="shared" si="1973"/>
        <v>0</v>
      </c>
      <c r="GZ285" s="124">
        <f t="shared" si="1973"/>
        <v>0</v>
      </c>
      <c r="HA285" s="124">
        <f t="shared" si="1973"/>
        <v>0</v>
      </c>
      <c r="HB285" s="124">
        <f t="shared" si="1973"/>
        <v>0</v>
      </c>
      <c r="HC285" s="124">
        <f t="shared" si="1973"/>
        <v>0</v>
      </c>
      <c r="HD285" s="124">
        <f t="shared" si="1973"/>
        <v>0</v>
      </c>
      <c r="HE285" s="124">
        <f t="shared" si="1973"/>
        <v>0</v>
      </c>
      <c r="HF285" s="124">
        <f t="shared" si="1973"/>
        <v>0</v>
      </c>
      <c r="HG285" s="124">
        <f t="shared" si="1973"/>
        <v>0</v>
      </c>
      <c r="HH285" s="124">
        <f t="shared" si="1973"/>
        <v>0</v>
      </c>
      <c r="HI285" s="124">
        <f t="shared" si="1973"/>
        <v>0</v>
      </c>
      <c r="HJ285" s="124">
        <f t="shared" si="1973"/>
        <v>0</v>
      </c>
      <c r="HK285" s="124">
        <f t="shared" si="1973"/>
        <v>0</v>
      </c>
      <c r="HL285" s="124">
        <f t="shared" si="1973"/>
        <v>0</v>
      </c>
      <c r="HM285" s="124">
        <f t="shared" si="1974"/>
        <v>0</v>
      </c>
      <c r="HN285" s="124">
        <f t="shared" si="1974"/>
        <v>0</v>
      </c>
      <c r="HO285" s="554">
        <f t="shared" si="1975"/>
        <v>0</v>
      </c>
      <c r="HP285" s="554">
        <f t="shared" si="1975"/>
        <v>0</v>
      </c>
      <c r="HQ285" s="554">
        <f t="shared" si="1975"/>
        <v>0</v>
      </c>
      <c r="HR285" s="125">
        <f t="shared" si="1976"/>
        <v>0</v>
      </c>
      <c r="HS285" s="125">
        <f t="shared" si="1976"/>
        <v>0</v>
      </c>
      <c r="HT285" s="125">
        <f t="shared" si="1976"/>
        <v>0</v>
      </c>
      <c r="HU285" s="125">
        <f t="shared" si="1976"/>
        <v>0</v>
      </c>
      <c r="HV285" s="125">
        <f t="shared" si="1976"/>
        <v>0</v>
      </c>
      <c r="HW285" s="125">
        <f t="shared" si="1976"/>
        <v>0</v>
      </c>
      <c r="HX285" s="125">
        <f t="shared" si="1976"/>
        <v>0</v>
      </c>
      <c r="HY285" s="125">
        <f t="shared" si="1976"/>
        <v>0</v>
      </c>
      <c r="HZ285" s="125">
        <f t="shared" si="1976"/>
        <v>0</v>
      </c>
      <c r="IA285" s="125">
        <f t="shared" si="1976"/>
        <v>0</v>
      </c>
      <c r="IB285" s="125">
        <f t="shared" si="1976"/>
        <v>0</v>
      </c>
      <c r="IC285" s="125">
        <f t="shared" si="1976"/>
        <v>0</v>
      </c>
      <c r="ID285" s="125">
        <f t="shared" si="1976"/>
        <v>0</v>
      </c>
      <c r="IE285" s="5">
        <f t="shared" si="1977"/>
        <v>67</v>
      </c>
      <c r="IF285" s="9"/>
      <c r="IG285" s="5">
        <f t="shared" si="1978"/>
        <v>1</v>
      </c>
      <c r="IH285" s="5" t="b">
        <f t="shared" si="1978"/>
        <v>0</v>
      </c>
      <c r="II285" s="19">
        <f t="shared" ca="1" si="1979"/>
        <v>0</v>
      </c>
      <c r="IJ285" s="5">
        <f t="shared" si="1978"/>
        <v>55</v>
      </c>
      <c r="IK285" s="5" cm="1">
        <f t="array" ref="IK285">INDEX(i.pi_yatf,$X285+1,IK$7)</f>
        <v>1</v>
      </c>
      <c r="IL285" s="19">
        <f t="shared" ca="1" si="1980"/>
        <v>0</v>
      </c>
      <c r="IM285" s="19">
        <f t="shared" ca="1" si="1980"/>
        <v>0</v>
      </c>
      <c r="IN285" s="19">
        <f t="shared" ca="1" si="1980"/>
        <v>0</v>
      </c>
      <c r="IO285" s="19">
        <f t="shared" ca="1" si="1980"/>
        <v>0</v>
      </c>
      <c r="IP285" s="19">
        <f t="shared" ca="1" si="1980"/>
        <v>0</v>
      </c>
      <c r="IQ285" s="19">
        <f t="shared" ca="1" si="1980"/>
        <v>0</v>
      </c>
      <c r="IR285" s="19">
        <f t="shared" ca="1" si="1980"/>
        <v>0</v>
      </c>
      <c r="IS285" s="19">
        <f t="shared" ca="1" si="1980"/>
        <v>0</v>
      </c>
      <c r="IT285" s="19">
        <f t="shared" ca="1" si="1980"/>
        <v>0</v>
      </c>
      <c r="IU285" s="19">
        <f t="shared" ca="1" si="1980"/>
        <v>0</v>
      </c>
      <c r="IV285" s="19">
        <f t="shared" ca="1" si="1980"/>
        <v>0</v>
      </c>
      <c r="IW285" s="19">
        <f t="shared" ca="1" si="1980"/>
        <v>0</v>
      </c>
      <c r="IX285" s="19">
        <f t="shared" ca="1" si="1980"/>
        <v>0</v>
      </c>
      <c r="IY285" s="19">
        <f t="shared" ca="1" si="1980"/>
        <v>0</v>
      </c>
      <c r="IZ285" s="19">
        <f t="shared" ca="1" si="1980"/>
        <v>0</v>
      </c>
      <c r="JA285" s="19">
        <f t="shared" ca="1" si="1980"/>
        <v>0</v>
      </c>
      <c r="JB285" s="19">
        <f t="shared" ca="1" si="1980"/>
        <v>0</v>
      </c>
      <c r="JC285" s="19">
        <f t="shared" ca="1" si="1980"/>
        <v>0</v>
      </c>
      <c r="JD285" s="19">
        <f t="shared" ca="1" si="1980"/>
        <v>0</v>
      </c>
      <c r="JE285" s="19">
        <f t="shared" ca="1" si="1980"/>
        <v>0</v>
      </c>
      <c r="JF285" s="19">
        <f t="shared" ca="1" si="1980"/>
        <v>0</v>
      </c>
      <c r="JG285" s="19">
        <f t="shared" ca="1" si="1980"/>
        <v>1</v>
      </c>
      <c r="JH285" s="19">
        <f t="shared" ca="1" si="1980"/>
        <v>0</v>
      </c>
      <c r="JI285" s="19">
        <f t="shared" ca="1" si="1980"/>
        <v>1</v>
      </c>
      <c r="JJ285" s="9"/>
      <c r="JK285" s="5" t="b">
        <f t="shared" ca="1" si="1981"/>
        <v>0</v>
      </c>
      <c r="JL285" s="477" t="b">
        <v>0</v>
      </c>
      <c r="JM285" s="477">
        <v>9.7327499999999993</v>
      </c>
      <c r="JN285" s="5" t="b">
        <f t="shared" si="1982"/>
        <v>0</v>
      </c>
      <c r="JO285" s="5" t="b">
        <f t="shared" si="1982"/>
        <v>0</v>
      </c>
      <c r="JP285" s="5" t="b">
        <f t="shared" si="1982"/>
        <v>1</v>
      </c>
      <c r="JQ285" s="144">
        <f t="shared" si="1983"/>
        <v>1</v>
      </c>
      <c r="JR285" s="144">
        <f t="shared" si="1983"/>
        <v>1</v>
      </c>
      <c r="JS285" s="5" t="b">
        <f t="shared" si="1984"/>
        <v>0</v>
      </c>
      <c r="JT285" s="5" t="b">
        <f t="shared" si="1984"/>
        <v>1</v>
      </c>
      <c r="JU285" s="5" t="b">
        <f t="shared" si="1984"/>
        <v>1</v>
      </c>
      <c r="JV285" s="5" t="b">
        <f t="shared" si="1984"/>
        <v>0</v>
      </c>
      <c r="JW285" s="5">
        <f t="shared" si="1985"/>
        <v>1</v>
      </c>
      <c r="JX285" s="5">
        <f t="shared" si="1985"/>
        <v>0</v>
      </c>
      <c r="JY285" s="5" t="b">
        <f t="shared" si="1986"/>
        <v>0</v>
      </c>
      <c r="JZ285" s="5" t="str" cm="1">
        <f t="array" aca="1" ref="JZ285" ca="1">IF(OR(KA285:KH285&lt;&gt;"-"),TRUE,"-")</f>
        <v>-</v>
      </c>
      <c r="KA285" s="19" t="str">
        <f t="shared" ca="1" si="1987"/>
        <v>-</v>
      </c>
      <c r="KB285" s="19" t="str">
        <f t="shared" ca="1" si="1987"/>
        <v>-</v>
      </c>
      <c r="KC285" s="19" t="str">
        <f t="shared" ca="1" si="1987"/>
        <v>-</v>
      </c>
      <c r="KD285" s="19" t="str">
        <f t="shared" ca="1" si="1987"/>
        <v>-</v>
      </c>
      <c r="KE285" s="19" t="str">
        <f t="shared" ca="1" si="1987"/>
        <v>-</v>
      </c>
      <c r="KF285" s="19" t="str">
        <f t="shared" ca="1" si="1987"/>
        <v>-</v>
      </c>
      <c r="KG285" s="19" t="str">
        <f t="shared" ca="1" si="1987"/>
        <v>-</v>
      </c>
      <c r="KH285" s="19" t="str">
        <f t="shared" ca="1" si="1987"/>
        <v>-</v>
      </c>
      <c r="KI285" s="5" t="b">
        <f t="array" aca="1" ref="KI285" ca="1">IF(OR(KJ285:KP285&lt;&gt;"-"),TRUE,"-")</f>
        <v>1</v>
      </c>
      <c r="KJ285" s="19">
        <f t="shared" ca="1" si="1988"/>
        <v>0</v>
      </c>
      <c r="KK285" s="19" t="str">
        <f t="shared" ca="1" si="1988"/>
        <v>-</v>
      </c>
      <c r="KL285" s="19">
        <f t="shared" ca="1" si="1988"/>
        <v>999999</v>
      </c>
      <c r="KM285" s="19">
        <f t="shared" ca="1" si="1988"/>
        <v>999999</v>
      </c>
      <c r="KN285" s="19">
        <f t="shared" ca="1" si="1988"/>
        <v>999999</v>
      </c>
      <c r="KO285" s="19">
        <f t="shared" ca="1" si="1988"/>
        <v>999999</v>
      </c>
      <c r="KP285" s="19">
        <f t="shared" ca="1" si="1988"/>
        <v>999999</v>
      </c>
      <c r="KQ285" s="19" t="str">
        <f t="shared" ca="1" si="1988"/>
        <v>-</v>
      </c>
      <c r="KR285" s="19" t="str">
        <f t="shared" ca="1" si="1988"/>
        <v>-</v>
      </c>
      <c r="KS285" s="19" t="str">
        <f t="shared" ca="1" si="1988"/>
        <v>-</v>
      </c>
      <c r="KT285" s="19" t="b">
        <f t="shared" ca="1" si="1988"/>
        <v>1</v>
      </c>
      <c r="KU285" s="19">
        <f t="shared" ca="1" si="1988"/>
        <v>0</v>
      </c>
      <c r="KV285" s="5" t="str">
        <f t="shared" si="1989"/>
        <v>-</v>
      </c>
      <c r="KW285" s="5" t="str">
        <f t="shared" si="1989"/>
        <v>-</v>
      </c>
      <c r="KX285" s="5" t="str">
        <f t="shared" si="1989"/>
        <v>-</v>
      </c>
      <c r="KY285" s="5" t="str">
        <f t="shared" si="1989"/>
        <v>-</v>
      </c>
      <c r="KZ285" s="19" t="str">
        <f t="shared" ca="1" si="1990"/>
        <v>-</v>
      </c>
      <c r="LA285" s="19" t="str">
        <f t="shared" ca="1" si="1990"/>
        <v>-</v>
      </c>
      <c r="LB285" s="19" t="str">
        <f t="shared" ca="1" si="1990"/>
        <v>-</v>
      </c>
      <c r="LC285" s="19" t="str">
        <f t="shared" ca="1" si="1990"/>
        <v>-</v>
      </c>
      <c r="LD285" s="19" t="str">
        <f t="shared" ca="1" si="1990"/>
        <v>-</v>
      </c>
      <c r="LE285" s="19" t="str">
        <f t="shared" ca="1" si="1990"/>
        <v>-</v>
      </c>
      <c r="LF285" s="19" t="str">
        <f t="shared" ca="1" si="1990"/>
        <v>-</v>
      </c>
      <c r="LG285" s="5" t="str">
        <f t="shared" si="1991"/>
        <v>-</v>
      </c>
      <c r="LH285" s="5">
        <f t="shared" si="1991"/>
        <v>500</v>
      </c>
      <c r="LI285" s="5">
        <f t="shared" si="1991"/>
        <v>500</v>
      </c>
      <c r="LJ285" s="5" t="str">
        <f t="shared" si="1991"/>
        <v>-</v>
      </c>
      <c r="LK285" s="5" t="str" cm="1">
        <f t="array" aca="1" ref="LK285" ca="1">INDEX(i.meatgrid,$Q285,LK$7)</f>
        <v>-</v>
      </c>
      <c r="LL285" s="5" t="str">
        <f t="shared" si="1992"/>
        <v>-</v>
      </c>
      <c r="LM285" s="5">
        <f t="shared" si="1993"/>
        <v>1</v>
      </c>
      <c r="LN285" s="9"/>
      <c r="LO285" s="19">
        <f t="shared" ca="1" si="1994"/>
        <v>70</v>
      </c>
      <c r="LP285" s="19">
        <f t="shared" ca="1" si="1994"/>
        <v>50</v>
      </c>
      <c r="LQ285" s="19">
        <f t="shared" ca="1" si="1994"/>
        <v>80</v>
      </c>
      <c r="LR285" s="19">
        <f t="shared" ca="1" si="1994"/>
        <v>50</v>
      </c>
      <c r="LS285" s="5" t="b" cm="1">
        <f t="array" aca="1" ref="LS285" ca="1">INDEX(i.meatgrid,$Q285,LS$7)</f>
        <v>0</v>
      </c>
      <c r="LT285" s="5" t="b" cm="1">
        <f t="array" aca="1" ref="LT285" ca="1">INDEX(i.meatgrid,$Q285,LT$7)</f>
        <v>0</v>
      </c>
      <c r="LU285" s="5" t="str" cm="1">
        <f t="array" aca="1" ref="LU285" ca="1">INDEX(i.meatgrid,$Q285,LU$7)</f>
        <v>-</v>
      </c>
      <c r="LV285" s="5" cm="1">
        <f t="array" aca="1" ref="LV285" ca="1">INDEX(i.meatgrid,$Q285,LV$7)</f>
        <v>40</v>
      </c>
      <c r="LW285" s="5">
        <f t="shared" si="1995"/>
        <v>1.25</v>
      </c>
      <c r="LX285" s="5">
        <f t="shared" si="1996"/>
        <v>1</v>
      </c>
      <c r="LY285" s="5" cm="1">
        <f t="array" aca="1" ref="LY285" ca="1">INDEX(i.meatgrid,$Q285,LY$7)</f>
        <v>1</v>
      </c>
      <c r="LZ285" s="5" cm="1">
        <f t="array" aca="1" ref="LZ285" ca="1">INDEX(i.meatgrid,$Q285,LZ$7)</f>
        <v>0</v>
      </c>
      <c r="MA285" s="5" cm="1">
        <f t="array" aca="1" ref="MA285" ca="1">INDEX(i.meatgrid,$Q285,MA$7)</f>
        <v>0</v>
      </c>
      <c r="MB285" s="5" cm="1">
        <f t="array" aca="1" ref="MB285" ca="1">INDEX(i.meatgrid,$Q285,MB$7)</f>
        <v>0</v>
      </c>
      <c r="MC285" s="5" cm="1">
        <f t="array" aca="1" ref="MC285" ca="1">INDEX(i.meatgrid,$Q285,MC$7)</f>
        <v>0</v>
      </c>
      <c r="MD285" s="5" cm="1">
        <f t="array" aca="1" ref="MD285" ca="1">INDEX(i.meatgrid,$Q285,MD$7)</f>
        <v>1</v>
      </c>
      <c r="ME285" s="5" cm="1">
        <f t="array" aca="1" ref="ME285" ca="1">INDEX(i.meatgrid,$Q285,ME$7)</f>
        <v>1</v>
      </c>
      <c r="MF285" s="5" cm="1">
        <f t="array" aca="1" ref="MF285" ca="1">INDEX(i.meatgrid,$Q285,MF$7)</f>
        <v>1</v>
      </c>
      <c r="MG285" s="5">
        <f t="shared" si="1997"/>
        <v>1</v>
      </c>
      <c r="MH285" s="9"/>
      <c r="MI285" s="19" t="b">
        <f t="shared" ca="1" si="1998"/>
        <v>0</v>
      </c>
      <c r="MJ285" s="19" t="b">
        <f t="shared" ca="1" si="1998"/>
        <v>0</v>
      </c>
      <c r="MK285" s="19">
        <f t="shared" ca="1" si="1998"/>
        <v>1</v>
      </c>
      <c r="ML285" s="19">
        <f t="shared" ca="1" si="1998"/>
        <v>0.75</v>
      </c>
      <c r="MM285" s="19">
        <f t="shared" ca="1" si="1998"/>
        <v>0.75</v>
      </c>
      <c r="MN285" s="19">
        <f t="shared" ca="1" si="1998"/>
        <v>0.8</v>
      </c>
      <c r="MO285" s="19">
        <f t="shared" ca="1" si="1998"/>
        <v>0.82499999999999996</v>
      </c>
      <c r="MP285" s="19">
        <f t="shared" ca="1" si="1998"/>
        <v>0.875</v>
      </c>
      <c r="MQ285" s="19">
        <f t="shared" ca="1" si="1998"/>
        <v>0.9</v>
      </c>
      <c r="MR285" s="19">
        <f t="shared" ca="1" si="1998"/>
        <v>1</v>
      </c>
      <c r="MS285" s="19">
        <f t="shared" ca="1" si="1998"/>
        <v>0.875</v>
      </c>
      <c r="MT285" s="19" t="b">
        <f t="shared" ca="1" si="1998"/>
        <v>1</v>
      </c>
      <c r="MU285" s="19">
        <f t="shared" ca="1" si="1998"/>
        <v>74.989999999999995</v>
      </c>
      <c r="MV285" s="19" t="str">
        <f t="shared" ca="1" si="1998"/>
        <v>-</v>
      </c>
      <c r="MW285" s="19" t="str">
        <f t="shared" ca="1" si="1998"/>
        <v>-</v>
      </c>
      <c r="MX285" s="19" t="str">
        <f t="shared" ca="1" si="1998"/>
        <v>-</v>
      </c>
      <c r="MY285" s="19" t="str">
        <f t="shared" ca="1" si="1999"/>
        <v>-</v>
      </c>
      <c r="MZ285" s="19" t="str">
        <f t="shared" ca="1" si="1999"/>
        <v>-</v>
      </c>
      <c r="NA285" s="19" t="str">
        <f t="shared" ca="1" si="1999"/>
        <v>-</v>
      </c>
      <c r="NB285" s="19" t="str">
        <f t="shared" ca="1" si="1999"/>
        <v>-</v>
      </c>
      <c r="NC285" s="19">
        <f t="shared" ca="1" si="1999"/>
        <v>36.99</v>
      </c>
      <c r="ND285" s="19">
        <f t="shared" ca="1" si="1999"/>
        <v>36.99</v>
      </c>
      <c r="NE285" s="19" t="str">
        <f t="shared" ca="1" si="1999"/>
        <v>-</v>
      </c>
      <c r="NF285" s="19" t="str">
        <f t="shared" ca="1" si="1999"/>
        <v>-</v>
      </c>
      <c r="NG285" s="19" t="str">
        <f t="shared" ca="1" si="1999"/>
        <v>-</v>
      </c>
      <c r="NH285" s="19" t="str">
        <f t="shared" ca="1" si="1999"/>
        <v>-</v>
      </c>
      <c r="NI285" s="19" t="str">
        <f t="shared" ca="1" si="1999"/>
        <v>-</v>
      </c>
      <c r="NJ285" s="19">
        <f t="shared" ca="1" si="1999"/>
        <v>49.99</v>
      </c>
      <c r="NK285" s="19">
        <f t="shared" ca="1" si="1999"/>
        <v>49.99</v>
      </c>
      <c r="NL285" s="19">
        <f t="shared" ca="1" si="1999"/>
        <v>49.99</v>
      </c>
      <c r="NM285" s="19">
        <f t="shared" ca="1" si="1999"/>
        <v>49.99</v>
      </c>
      <c r="NN285" s="19">
        <f t="shared" ca="1" si="1999"/>
        <v>49.99</v>
      </c>
      <c r="NO285" s="19">
        <f t="shared" ca="1" si="2000"/>
        <v>49.99</v>
      </c>
      <c r="NP285" s="19">
        <f t="shared" ca="1" si="2000"/>
        <v>49.99</v>
      </c>
      <c r="NQ285" s="19">
        <f t="shared" ca="1" si="2000"/>
        <v>49.99</v>
      </c>
      <c r="NR285" s="19">
        <f t="shared" ca="1" si="2000"/>
        <v>412.99</v>
      </c>
      <c r="NS285" s="19">
        <f t="shared" ca="1" si="2000"/>
        <v>412.99</v>
      </c>
      <c r="NT285" s="19" t="str">
        <f t="shared" ca="1" si="2000"/>
        <v>-</v>
      </c>
      <c r="NU285" s="19" t="str">
        <f t="shared" ca="1" si="2000"/>
        <v>-</v>
      </c>
      <c r="NV285" s="19" t="str">
        <f t="shared" ca="1" si="2000"/>
        <v>-</v>
      </c>
      <c r="NW285" s="19" t="str">
        <f t="shared" ca="1" si="2000"/>
        <v>-</v>
      </c>
      <c r="NX285" s="19" t="str">
        <f t="shared" ca="1" si="2000"/>
        <v>-</v>
      </c>
      <c r="NY285" s="19">
        <f t="shared" ca="1" si="2000"/>
        <v>6.8900000000000006</v>
      </c>
      <c r="NZ285" s="19">
        <f t="shared" ca="1" si="2000"/>
        <v>6.8900000000000006</v>
      </c>
      <c r="OA285" s="19">
        <f t="shared" ca="1" si="2000"/>
        <v>6.8900000000000006</v>
      </c>
      <c r="OB285" s="19">
        <f t="shared" ca="1" si="2000"/>
        <v>6.8900000000000006</v>
      </c>
      <c r="OC285" s="19">
        <f t="shared" ca="1" si="2000"/>
        <v>6.8900000000000006</v>
      </c>
      <c r="OD285" s="19">
        <f t="shared" ca="1" si="2000"/>
        <v>6.8900000000000006</v>
      </c>
      <c r="OE285" s="19">
        <f t="shared" ca="1" si="2001"/>
        <v>6.8900000000000006</v>
      </c>
      <c r="OF285" s="19">
        <f t="shared" ca="1" si="2001"/>
        <v>6.8900000000000006</v>
      </c>
      <c r="OG285" s="19">
        <f t="shared" ca="1" si="2001"/>
        <v>346.99</v>
      </c>
      <c r="OH285" s="19">
        <f t="shared" ca="1" si="2001"/>
        <v>346.99</v>
      </c>
      <c r="OI285" s="19" t="str">
        <f t="shared" ca="1" si="2001"/>
        <v>-</v>
      </c>
      <c r="OJ285" s="19" t="str">
        <f t="shared" ca="1" si="2001"/>
        <v>-</v>
      </c>
      <c r="OK285" s="19" t="str">
        <f t="shared" ca="1" si="2001"/>
        <v>-</v>
      </c>
      <c r="OL285" s="19" t="str">
        <f t="shared" ca="1" si="2001"/>
        <v>-</v>
      </c>
      <c r="OM285" s="19" t="str">
        <f t="shared" ca="1" si="2001"/>
        <v>-</v>
      </c>
      <c r="ON285" s="19">
        <f t="shared" ca="1" si="2001"/>
        <v>0</v>
      </c>
      <c r="OO285" s="24">
        <v>0</v>
      </c>
    </row>
    <row r="286" spans="1:405" outlineLevel="1">
      <c r="A286" s="21">
        <f t="shared" si="158"/>
        <v>281</v>
      </c>
      <c r="B286" s="21">
        <f t="shared" si="1940"/>
        <v>19</v>
      </c>
      <c r="C286">
        <v>114</v>
      </c>
      <c r="D286" s="144" t="str">
        <f t="shared" si="1941"/>
        <v>GSM</v>
      </c>
      <c r="E286" t="b">
        <v>0</v>
      </c>
      <c r="F286" t="b">
        <v>0</v>
      </c>
      <c r="G286" t="b">
        <f t="shared" si="2002"/>
        <v>0</v>
      </c>
      <c r="H286" s="29">
        <v>2</v>
      </c>
      <c r="I286" s="29">
        <v>1</v>
      </c>
      <c r="J286" s="29" t="str">
        <f>""</f>
        <v/>
      </c>
      <c r="K286" s="29">
        <f t="shared" si="1943"/>
        <v>2</v>
      </c>
      <c r="L286" s="29">
        <v>2</v>
      </c>
      <c r="M286" s="29">
        <v>2</v>
      </c>
      <c r="N286" s="29">
        <v>3</v>
      </c>
      <c r="O286" s="29">
        <v>1</v>
      </c>
      <c r="P286" s="29">
        <v>1</v>
      </c>
      <c r="Q286" s="237">
        <f t="shared" ca="1" si="2003"/>
        <v>5</v>
      </c>
      <c r="R286" s="29">
        <v>1</v>
      </c>
      <c r="S286" s="29">
        <v>2</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944"/>
        <v>2</v>
      </c>
      <c r="AH286" s="5">
        <f t="shared" si="1944"/>
        <v>0</v>
      </c>
      <c r="AI286" s="5">
        <f t="shared" si="1945"/>
        <v>1</v>
      </c>
      <c r="AJ286" s="218"/>
      <c r="AK286" s="218"/>
      <c r="AL286" s="366" t="str">
        <f ca="1">TEXT(LEFT(OFFSET(AL286,-1,0),5)+1,"00000")&amp;MID(OFFSET(AL286,-1,0),6,FIND(" ",OFFSET(AL286,-1,0),7)-5)
&amp; $D286           &amp; " Day"&amp;INDEX(i.DOY,$N286,1)              &amp; IF($IG286=0," FWM","")&amp;IF($IG286=1," MWM","")&amp;IF($IG286=5," Mat","")&amp;IF($IH286=TRUE,"&amp;BBT","    ")
&amp;INDEX(DataMaster!$B$98:$B$104,$Q286,0)    &amp;IF(JL286," SR"&amp;JM286,"")&amp; " WP"&amp;TEXT($LW286*100,"000p")           &amp; " MP"&amp;TEXT($LX286*100,"000p")           &amp; " GP"&amp;TEXT($MG286*100,"000p")
&amp; " (F"&amp;3+COUNTIF($CV286:$CY286,TRUE)&amp;3&amp;"N"&amp;$DM286&amp;$DN286&amp;")"</f>
        <v>00004 DSP_price_SA GSM Day204 MWM    Air WP100p MP075p GP100p (F33N11)</v>
      </c>
      <c r="AM286" s="9" t="str">
        <f ca="1">IF(COUNTIF(AL$5:AL286,AL286)=1,"-","Dup")</f>
        <v>-</v>
      </c>
      <c r="AN286" s="9"/>
      <c r="AO286" s="12" t="b">
        <v>0</v>
      </c>
      <c r="AP286" s="12" t="b">
        <v>0</v>
      </c>
      <c r="AQ286" s="12" t="b">
        <v>0</v>
      </c>
      <c r="AR286" s="12" t="b">
        <v>0</v>
      </c>
      <c r="AS286" s="12" t="b">
        <v>0</v>
      </c>
      <c r="AT286" s="12" t="b">
        <v>0</v>
      </c>
      <c r="AU286" s="12" t="b">
        <v>0</v>
      </c>
      <c r="AV286" s="12" t="b">
        <v>0</v>
      </c>
      <c r="AW286" s="9"/>
      <c r="AX286" s="5" t="b">
        <f t="shared" si="1946"/>
        <v>0</v>
      </c>
      <c r="AY286" s="5" t="str">
        <f t="shared" si="1946"/>
        <v>-</v>
      </c>
      <c r="AZ286" s="5" t="b">
        <f t="shared" si="1946"/>
        <v>0</v>
      </c>
      <c r="BA286" s="5" t="b">
        <f t="shared" si="1946"/>
        <v>1</v>
      </c>
      <c r="BB286" s="5" t="b">
        <f t="shared" si="1946"/>
        <v>1</v>
      </c>
      <c r="BC286" s="144">
        <f t="shared" si="1946"/>
        <v>0</v>
      </c>
      <c r="BD286" s="19" t="b">
        <f t="shared" ca="1" si="1947"/>
        <v>1</v>
      </c>
      <c r="BE286" s="9"/>
      <c r="BF286" s="5" t="str">
        <f t="shared" ca="1" si="1948"/>
        <v>-</v>
      </c>
      <c r="BG286" s="19" t="str">
        <f t="shared" ca="1" si="1949"/>
        <v>-</v>
      </c>
      <c r="BH286" s="19" t="str">
        <f t="shared" ca="1" si="1949"/>
        <v>-</v>
      </c>
      <c r="BI286" s="19" t="str">
        <f t="shared" ca="1" si="1949"/>
        <v>-</v>
      </c>
      <c r="BJ286" s="5" t="str">
        <f t="shared" ca="1" si="1950"/>
        <v>-</v>
      </c>
      <c r="BK286" s="19" t="str">
        <f t="shared" ca="1" si="1951"/>
        <v>-</v>
      </c>
      <c r="BL286" s="5" t="str">
        <f t="shared" ca="1" si="1952"/>
        <v>-</v>
      </c>
      <c r="BM286" s="19" t="str">
        <f t="shared" ca="1" si="1953"/>
        <v>-</v>
      </c>
      <c r="BN286" s="19" t="str">
        <f t="shared" ca="1" si="1953"/>
        <v>-</v>
      </c>
      <c r="BO286" s="19" t="str">
        <f t="shared" ca="1" si="1953"/>
        <v>-</v>
      </c>
      <c r="BP286" s="5" t="str">
        <f t="shared" ca="1" si="1954"/>
        <v>-</v>
      </c>
      <c r="BQ286" s="9"/>
      <c r="BR286" s="5" t="b">
        <f t="shared" si="1955"/>
        <v>0</v>
      </c>
      <c r="BS286" s="5" t="str">
        <f t="shared" ca="1" si="1956"/>
        <v>-</v>
      </c>
      <c r="BT286" s="5" t="str">
        <f t="shared" ca="1" si="1957"/>
        <v>-</v>
      </c>
      <c r="BU286" s="5" t="str">
        <f t="shared" ca="1" si="1957"/>
        <v>-</v>
      </c>
      <c r="BV286" s="5" t="str">
        <f t="shared" ca="1" si="1957"/>
        <v>-</v>
      </c>
      <c r="BW286" s="5" t="str">
        <f t="shared" ca="1" si="1957"/>
        <v>-</v>
      </c>
      <c r="BX286" s="5" t="str">
        <f t="shared" ca="1" si="1957"/>
        <v>-</v>
      </c>
      <c r="BY286" s="5" t="str">
        <f t="shared" ca="1" si="1957"/>
        <v>-</v>
      </c>
      <c r="BZ286" s="5" t="str">
        <f t="shared" ca="1" si="1957"/>
        <v>-</v>
      </c>
      <c r="CA286" s="5" t="str">
        <f t="shared" ca="1" si="1957"/>
        <v>-</v>
      </c>
      <c r="CB286" s="9"/>
      <c r="CC286" s="237" t="b">
        <f t="shared" ca="1" si="2004"/>
        <v>1</v>
      </c>
      <c r="CD286" s="237" t="b">
        <f t="shared" ca="1" si="2004"/>
        <v>1</v>
      </c>
      <c r="CE286" s="237" t="b">
        <f t="shared" ca="1" si="2004"/>
        <v>1</v>
      </c>
      <c r="CF286" s="12">
        <f t="shared" ca="1" si="1958"/>
        <v>2235105</v>
      </c>
      <c r="CG286" s="144" t="b">
        <f t="shared" ca="1" si="2005"/>
        <v>0</v>
      </c>
      <c r="CH286" s="12" t="s">
        <v>34</v>
      </c>
      <c r="CI286" s="19" t="str">
        <f t="shared" ca="1" si="1960"/>
        <v>-</v>
      </c>
      <c r="CJ286" s="19" t="str">
        <f t="shared" ca="1" si="1960"/>
        <v>-</v>
      </c>
      <c r="CK286" s="19" t="str">
        <f t="shared" ca="1" si="1960"/>
        <v>-</v>
      </c>
      <c r="CL286" s="19">
        <f t="shared" ca="1" si="1960"/>
        <v>1</v>
      </c>
      <c r="CM286" s="19">
        <f t="shared" ca="1" si="1960"/>
        <v>1</v>
      </c>
      <c r="CN286" s="9"/>
      <c r="CO286" s="444">
        <f t="shared" si="1961"/>
        <v>652</v>
      </c>
      <c r="CP286" s="444">
        <f t="shared" si="1961"/>
        <v>686</v>
      </c>
      <c r="CQ286" s="444">
        <f t="shared" si="1961"/>
        <v>721</v>
      </c>
      <c r="CR286" s="152">
        <f t="shared" si="1962"/>
        <v>378</v>
      </c>
      <c r="CS286" s="152">
        <f t="shared" si="1962"/>
        <v>413</v>
      </c>
      <c r="CT286" s="152">
        <f t="shared" si="1962"/>
        <v>448</v>
      </c>
      <c r="CU286" s="19" t="str">
        <f t="shared" ca="1" si="1963"/>
        <v>-</v>
      </c>
      <c r="CV286" s="19" t="str">
        <f t="shared" ca="1" si="1963"/>
        <v>-</v>
      </c>
      <c r="CW286" s="19" t="str">
        <f t="shared" ca="1" si="1963"/>
        <v>-</v>
      </c>
      <c r="CX286" s="19" t="str">
        <f t="shared" ca="1" si="1963"/>
        <v>-</v>
      </c>
      <c r="CY286" s="19" t="str">
        <f t="shared" ca="1" si="1963"/>
        <v>-</v>
      </c>
      <c r="CZ286" s="19" t="b">
        <f t="shared" ca="1" si="1963"/>
        <v>1</v>
      </c>
      <c r="DA286" s="19">
        <f t="shared" ca="1" si="1963"/>
        <v>0</v>
      </c>
      <c r="DB286" s="19">
        <f t="shared" ca="1" si="1963"/>
        <v>0</v>
      </c>
      <c r="DC286" s="19">
        <f t="shared" ca="1" si="1963"/>
        <v>0</v>
      </c>
      <c r="DD286" s="19">
        <f t="shared" ca="1" si="1963"/>
        <v>0</v>
      </c>
      <c r="DE286" s="19">
        <f t="shared" ca="1" si="1963"/>
        <v>0</v>
      </c>
      <c r="DF286" s="19">
        <f t="shared" ca="1" si="1963"/>
        <v>0</v>
      </c>
      <c r="DG286" s="19">
        <f t="shared" ca="1" si="1963"/>
        <v>0</v>
      </c>
      <c r="DH286" s="19">
        <f t="shared" ca="1" si="1963"/>
        <v>0</v>
      </c>
      <c r="DI286" s="19">
        <f t="shared" ca="1" si="1963"/>
        <v>0</v>
      </c>
      <c r="DJ286" s="19">
        <f t="shared" ca="1" si="1963"/>
        <v>0</v>
      </c>
      <c r="DK286" s="19">
        <f t="shared" ca="1" si="1964"/>
        <v>0</v>
      </c>
      <c r="DL286" s="19">
        <f t="shared" ca="1" si="1964"/>
        <v>0</v>
      </c>
      <c r="DM286" s="19">
        <f t="shared" ca="1" si="1964"/>
        <v>1</v>
      </c>
      <c r="DN286" s="19">
        <f t="shared" ca="1" si="1964"/>
        <v>1</v>
      </c>
      <c r="DO286" s="19">
        <f t="shared" ca="1" si="1964"/>
        <v>0</v>
      </c>
      <c r="DP286" s="19" t="str">
        <f t="shared" ca="1" si="1964"/>
        <v>-</v>
      </c>
      <c r="DQ286" s="19" t="str">
        <f t="shared" ca="1" si="1964"/>
        <v>-</v>
      </c>
      <c r="DR286" s="19" t="str">
        <f t="shared" ca="1" si="1964"/>
        <v>-</v>
      </c>
      <c r="DS286" s="19" t="str">
        <f t="shared" ca="1" si="1964"/>
        <v>-</v>
      </c>
      <c r="DT286" s="19" t="str">
        <f t="shared" ca="1" si="1964"/>
        <v>-</v>
      </c>
      <c r="DU286" s="19">
        <f t="shared" ca="1" si="1964"/>
        <v>0</v>
      </c>
      <c r="DV286" s="19" t="str">
        <f t="shared" ca="1" si="1964"/>
        <v>-</v>
      </c>
      <c r="DW286" s="19" t="str">
        <f t="shared" ca="1" si="1964"/>
        <v>-</v>
      </c>
      <c r="DX286" s="19" t="str">
        <f t="shared" ca="1" si="1964"/>
        <v>-</v>
      </c>
      <c r="DY286" s="19" t="str">
        <f t="shared" ca="1" si="1964"/>
        <v>-</v>
      </c>
      <c r="DZ286" s="19" t="str">
        <f t="shared" ca="1" si="1964"/>
        <v>-</v>
      </c>
      <c r="EA286" s="19" t="str">
        <f t="shared" ca="1" si="1964"/>
        <v>-</v>
      </c>
      <c r="EB286" s="19" t="str">
        <f t="shared" ca="1" si="1964"/>
        <v>-</v>
      </c>
      <c r="EC286" s="19" t="str">
        <f t="shared" ca="1" si="1964"/>
        <v>-</v>
      </c>
      <c r="ED286" s="19">
        <f t="shared" ca="1" si="1964"/>
        <v>0</v>
      </c>
      <c r="EE286" s="444">
        <f t="shared" si="1965"/>
        <v>0</v>
      </c>
      <c r="EF286" s="444">
        <f t="shared" si="1965"/>
        <v>0</v>
      </c>
      <c r="EG286" s="124">
        <f t="shared" si="1966"/>
        <v>0</v>
      </c>
      <c r="EH286" s="124">
        <f t="shared" si="1966"/>
        <v>0</v>
      </c>
      <c r="EI286" s="124">
        <f t="shared" si="1966"/>
        <v>0</v>
      </c>
      <c r="EJ286" s="124">
        <f t="shared" si="1966"/>
        <v>0</v>
      </c>
      <c r="EK286" s="124">
        <f t="shared" si="1966"/>
        <v>0</v>
      </c>
      <c r="EL286" s="124">
        <f t="shared" si="1966"/>
        <v>0</v>
      </c>
      <c r="EM286" s="124">
        <f t="shared" si="1966"/>
        <v>0</v>
      </c>
      <c r="EN286" s="124">
        <f t="shared" si="1966"/>
        <v>0</v>
      </c>
      <c r="EO286" s="124">
        <f t="shared" si="1966"/>
        <v>0</v>
      </c>
      <c r="EP286" s="124">
        <f t="shared" si="1966"/>
        <v>0</v>
      </c>
      <c r="EQ286" s="124">
        <f t="shared" si="1966"/>
        <v>0</v>
      </c>
      <c r="ER286" s="124">
        <f t="shared" si="1966"/>
        <v>0</v>
      </c>
      <c r="ES286" s="124">
        <f t="shared" si="1966"/>
        <v>0</v>
      </c>
      <c r="ET286" s="124">
        <f t="shared" si="1966"/>
        <v>0</v>
      </c>
      <c r="EU286" s="124">
        <f t="shared" si="1966"/>
        <v>0</v>
      </c>
      <c r="EV286" s="124">
        <f t="shared" si="1966"/>
        <v>0</v>
      </c>
      <c r="EW286" s="124">
        <f t="shared" si="1967"/>
        <v>0</v>
      </c>
      <c r="EX286" s="124">
        <f t="shared" si="1967"/>
        <v>0</v>
      </c>
      <c r="EY286" s="554">
        <f t="shared" si="1968"/>
        <v>0</v>
      </c>
      <c r="EZ286" s="554">
        <f t="shared" si="1968"/>
        <v>0</v>
      </c>
      <c r="FA286" s="554">
        <f t="shared" si="1968"/>
        <v>0</v>
      </c>
      <c r="FB286" s="125">
        <f t="shared" si="1968"/>
        <v>0</v>
      </c>
      <c r="FC286" s="125">
        <f t="shared" si="1968"/>
        <v>0</v>
      </c>
      <c r="FD286" s="125">
        <f t="shared" si="1968"/>
        <v>0</v>
      </c>
      <c r="FE286" s="125">
        <f t="shared" si="1968"/>
        <v>0</v>
      </c>
      <c r="FF286" s="125">
        <f t="shared" si="1968"/>
        <v>0</v>
      </c>
      <c r="FG286" s="125">
        <f t="shared" si="1968"/>
        <v>0</v>
      </c>
      <c r="FH286" s="125">
        <f t="shared" si="1968"/>
        <v>0</v>
      </c>
      <c r="FI286" s="125">
        <f t="shared" si="1968"/>
        <v>0</v>
      </c>
      <c r="FJ286" s="125">
        <f t="shared" si="1968"/>
        <v>0</v>
      </c>
      <c r="FK286" s="125">
        <f t="shared" si="1968"/>
        <v>0</v>
      </c>
      <c r="FL286" s="125">
        <f t="shared" si="1968"/>
        <v>0</v>
      </c>
      <c r="FM286" s="125">
        <f t="shared" si="1968"/>
        <v>0</v>
      </c>
      <c r="FN286" s="125">
        <f t="shared" si="1968"/>
        <v>0</v>
      </c>
      <c r="FO286" s="124">
        <f t="shared" si="1969"/>
        <v>0</v>
      </c>
      <c r="FP286" s="124">
        <f t="shared" si="1969"/>
        <v>0</v>
      </c>
      <c r="FQ286" s="124">
        <f t="shared" si="1969"/>
        <v>0</v>
      </c>
      <c r="FR286" s="124">
        <f t="shared" si="1969"/>
        <v>0</v>
      </c>
      <c r="FS286" s="124">
        <f t="shared" si="1969"/>
        <v>0</v>
      </c>
      <c r="FT286" s="124">
        <f t="shared" si="1969"/>
        <v>0</v>
      </c>
      <c r="FU286" s="124">
        <f t="shared" si="1969"/>
        <v>0</v>
      </c>
      <c r="FV286" s="124">
        <f t="shared" si="1969"/>
        <v>0</v>
      </c>
      <c r="FW286" s="124">
        <f t="shared" si="1969"/>
        <v>0</v>
      </c>
      <c r="FX286" s="124">
        <f t="shared" si="1969"/>
        <v>0</v>
      </c>
      <c r="FY286" s="124">
        <f t="shared" si="1969"/>
        <v>0</v>
      </c>
      <c r="FZ286" s="124">
        <f t="shared" si="1969"/>
        <v>0</v>
      </c>
      <c r="GA286" s="124">
        <f t="shared" si="1969"/>
        <v>0</v>
      </c>
      <c r="GB286" s="124">
        <f t="shared" si="1969"/>
        <v>0</v>
      </c>
      <c r="GC286" s="124">
        <f t="shared" si="1969"/>
        <v>0</v>
      </c>
      <c r="GD286" s="124">
        <f t="shared" si="1969"/>
        <v>0</v>
      </c>
      <c r="GE286" s="124">
        <f t="shared" si="1970"/>
        <v>0</v>
      </c>
      <c r="GF286" s="124">
        <f t="shared" si="1970"/>
        <v>0</v>
      </c>
      <c r="GG286" s="554">
        <f t="shared" si="1971"/>
        <v>0</v>
      </c>
      <c r="GH286" s="554">
        <f t="shared" si="1971"/>
        <v>0</v>
      </c>
      <c r="GI286" s="554">
        <f t="shared" si="1971"/>
        <v>0</v>
      </c>
      <c r="GJ286" s="125">
        <f t="shared" si="1972"/>
        <v>0</v>
      </c>
      <c r="GK286" s="125">
        <f t="shared" si="1972"/>
        <v>0</v>
      </c>
      <c r="GL286" s="125">
        <f t="shared" si="1972"/>
        <v>0</v>
      </c>
      <c r="GM286" s="125">
        <f t="shared" si="1972"/>
        <v>0</v>
      </c>
      <c r="GN286" s="125">
        <f t="shared" si="1972"/>
        <v>0</v>
      </c>
      <c r="GO286" s="125">
        <f t="shared" si="1972"/>
        <v>0</v>
      </c>
      <c r="GP286" s="125">
        <f t="shared" si="1972"/>
        <v>0</v>
      </c>
      <c r="GQ286" s="125">
        <f t="shared" si="1972"/>
        <v>0</v>
      </c>
      <c r="GR286" s="125">
        <f t="shared" si="1972"/>
        <v>0</v>
      </c>
      <c r="GS286" s="125">
        <f t="shared" si="1972"/>
        <v>0</v>
      </c>
      <c r="GT286" s="125">
        <f t="shared" si="1972"/>
        <v>0</v>
      </c>
      <c r="GU286" s="125">
        <f t="shared" si="1972"/>
        <v>0</v>
      </c>
      <c r="GV286" s="125">
        <f t="shared" si="1972"/>
        <v>0</v>
      </c>
      <c r="GW286" s="124">
        <f t="shared" si="1973"/>
        <v>0</v>
      </c>
      <c r="GX286" s="124">
        <f t="shared" si="1973"/>
        <v>0</v>
      </c>
      <c r="GY286" s="124">
        <f t="shared" si="1973"/>
        <v>0</v>
      </c>
      <c r="GZ286" s="124">
        <f t="shared" si="1973"/>
        <v>0</v>
      </c>
      <c r="HA286" s="124">
        <f t="shared" si="1973"/>
        <v>0</v>
      </c>
      <c r="HB286" s="124">
        <f t="shared" si="1973"/>
        <v>0</v>
      </c>
      <c r="HC286" s="124">
        <f t="shared" si="1973"/>
        <v>0</v>
      </c>
      <c r="HD286" s="124">
        <f t="shared" si="1973"/>
        <v>0</v>
      </c>
      <c r="HE286" s="124">
        <f t="shared" si="1973"/>
        <v>0</v>
      </c>
      <c r="HF286" s="124">
        <f t="shared" si="1973"/>
        <v>0</v>
      </c>
      <c r="HG286" s="124">
        <f t="shared" si="1973"/>
        <v>0</v>
      </c>
      <c r="HH286" s="124">
        <f t="shared" si="1973"/>
        <v>0</v>
      </c>
      <c r="HI286" s="124">
        <f t="shared" si="1973"/>
        <v>0</v>
      </c>
      <c r="HJ286" s="124">
        <f t="shared" si="1973"/>
        <v>0</v>
      </c>
      <c r="HK286" s="124">
        <f t="shared" si="1973"/>
        <v>0</v>
      </c>
      <c r="HL286" s="124">
        <f t="shared" si="1973"/>
        <v>0</v>
      </c>
      <c r="HM286" s="124">
        <f t="shared" si="1974"/>
        <v>0</v>
      </c>
      <c r="HN286" s="124">
        <f t="shared" si="1974"/>
        <v>0</v>
      </c>
      <c r="HO286" s="554">
        <f t="shared" si="1975"/>
        <v>0</v>
      </c>
      <c r="HP286" s="554">
        <f t="shared" si="1975"/>
        <v>0</v>
      </c>
      <c r="HQ286" s="554">
        <f t="shared" si="1975"/>
        <v>0</v>
      </c>
      <c r="HR286" s="125">
        <f t="shared" si="1976"/>
        <v>0</v>
      </c>
      <c r="HS286" s="125">
        <f t="shared" si="1976"/>
        <v>0</v>
      </c>
      <c r="HT286" s="125">
        <f t="shared" si="1976"/>
        <v>0</v>
      </c>
      <c r="HU286" s="125">
        <f t="shared" si="1976"/>
        <v>0</v>
      </c>
      <c r="HV286" s="125">
        <f t="shared" si="1976"/>
        <v>0</v>
      </c>
      <c r="HW286" s="125">
        <f t="shared" si="1976"/>
        <v>0</v>
      </c>
      <c r="HX286" s="125">
        <f t="shared" si="1976"/>
        <v>0</v>
      </c>
      <c r="HY286" s="125">
        <f t="shared" si="1976"/>
        <v>0</v>
      </c>
      <c r="HZ286" s="125">
        <f t="shared" si="1976"/>
        <v>0</v>
      </c>
      <c r="IA286" s="125">
        <f t="shared" si="1976"/>
        <v>0</v>
      </c>
      <c r="IB286" s="125">
        <f t="shared" si="1976"/>
        <v>0</v>
      </c>
      <c r="IC286" s="125">
        <f t="shared" si="1976"/>
        <v>0</v>
      </c>
      <c r="ID286" s="125">
        <f t="shared" si="1976"/>
        <v>0</v>
      </c>
      <c r="IE286" s="5">
        <f t="shared" si="1977"/>
        <v>67</v>
      </c>
      <c r="IF286" s="9"/>
      <c r="IG286" s="5">
        <f t="shared" si="1978"/>
        <v>1</v>
      </c>
      <c r="IH286" s="5" t="b">
        <f t="shared" si="1978"/>
        <v>0</v>
      </c>
      <c r="II286" s="19">
        <f t="shared" ca="1" si="1979"/>
        <v>0</v>
      </c>
      <c r="IJ286" s="5">
        <f t="shared" si="1978"/>
        <v>55</v>
      </c>
      <c r="IK286" s="5" cm="1">
        <f t="array" ref="IK286">INDEX(i.pi_yatf,$X286+1,IK$7)</f>
        <v>1</v>
      </c>
      <c r="IL286" s="19">
        <f t="shared" ca="1" si="1980"/>
        <v>0</v>
      </c>
      <c r="IM286" s="19">
        <f t="shared" ca="1" si="1980"/>
        <v>0</v>
      </c>
      <c r="IN286" s="19">
        <f t="shared" ca="1" si="1980"/>
        <v>0</v>
      </c>
      <c r="IO286" s="19">
        <f t="shared" ca="1" si="1980"/>
        <v>0</v>
      </c>
      <c r="IP286" s="19">
        <f t="shared" ca="1" si="1980"/>
        <v>0</v>
      </c>
      <c r="IQ286" s="19">
        <f t="shared" ca="1" si="1980"/>
        <v>0</v>
      </c>
      <c r="IR286" s="19">
        <f t="shared" ca="1" si="1980"/>
        <v>0</v>
      </c>
      <c r="IS286" s="19">
        <f t="shared" ca="1" si="1980"/>
        <v>0</v>
      </c>
      <c r="IT286" s="19">
        <f t="shared" ca="1" si="1980"/>
        <v>0</v>
      </c>
      <c r="IU286" s="19">
        <f t="shared" ca="1" si="1980"/>
        <v>0</v>
      </c>
      <c r="IV286" s="19">
        <f t="shared" ca="1" si="1980"/>
        <v>0</v>
      </c>
      <c r="IW286" s="19">
        <f t="shared" ca="1" si="1980"/>
        <v>0</v>
      </c>
      <c r="IX286" s="19">
        <f t="shared" ca="1" si="1980"/>
        <v>0</v>
      </c>
      <c r="IY286" s="19">
        <f t="shared" ca="1" si="1980"/>
        <v>0</v>
      </c>
      <c r="IZ286" s="19">
        <f t="shared" ca="1" si="1980"/>
        <v>0</v>
      </c>
      <c r="JA286" s="19">
        <f t="shared" ca="1" si="1980"/>
        <v>0</v>
      </c>
      <c r="JB286" s="19">
        <f t="shared" ca="1" si="1980"/>
        <v>0</v>
      </c>
      <c r="JC286" s="19">
        <f t="shared" ca="1" si="1980"/>
        <v>0</v>
      </c>
      <c r="JD286" s="19">
        <f t="shared" ca="1" si="1980"/>
        <v>0</v>
      </c>
      <c r="JE286" s="19">
        <f t="shared" ca="1" si="1980"/>
        <v>0</v>
      </c>
      <c r="JF286" s="19">
        <f t="shared" ca="1" si="1980"/>
        <v>0</v>
      </c>
      <c r="JG286" s="19">
        <f t="shared" ca="1" si="1980"/>
        <v>1</v>
      </c>
      <c r="JH286" s="19">
        <f t="shared" ca="1" si="1980"/>
        <v>0</v>
      </c>
      <c r="JI286" s="19">
        <f t="shared" ca="1" si="1980"/>
        <v>1</v>
      </c>
      <c r="JJ286" s="9"/>
      <c r="JK286" s="5" t="b">
        <f t="shared" ca="1" si="1981"/>
        <v>0</v>
      </c>
      <c r="JL286" s="477" t="b">
        <v>0</v>
      </c>
      <c r="JM286" s="477">
        <v>9.7327499999999993</v>
      </c>
      <c r="JN286" s="5" t="b">
        <f t="shared" si="1982"/>
        <v>0</v>
      </c>
      <c r="JO286" s="5" t="b">
        <f t="shared" si="1982"/>
        <v>0</v>
      </c>
      <c r="JP286" s="5" t="b">
        <f t="shared" si="1982"/>
        <v>1</v>
      </c>
      <c r="JQ286" s="144">
        <f t="shared" si="1983"/>
        <v>1</v>
      </c>
      <c r="JR286" s="144">
        <f t="shared" si="1983"/>
        <v>1</v>
      </c>
      <c r="JS286" s="5" t="b">
        <f t="shared" si="1984"/>
        <v>0</v>
      </c>
      <c r="JT286" s="5" t="b">
        <f t="shared" si="1984"/>
        <v>1</v>
      </c>
      <c r="JU286" s="5" t="b">
        <f t="shared" si="1984"/>
        <v>1</v>
      </c>
      <c r="JV286" s="5" t="b">
        <f t="shared" si="1984"/>
        <v>0</v>
      </c>
      <c r="JW286" s="5">
        <f t="shared" si="1985"/>
        <v>1</v>
      </c>
      <c r="JX286" s="5">
        <f t="shared" si="1985"/>
        <v>0</v>
      </c>
      <c r="JY286" s="5" t="b">
        <f t="shared" si="1986"/>
        <v>0</v>
      </c>
      <c r="JZ286" s="5" t="str" cm="1">
        <f t="array" aca="1" ref="JZ286" ca="1">IF(OR(KA286:KH286&lt;&gt;"-"),TRUE,"-")</f>
        <v>-</v>
      </c>
      <c r="KA286" s="19" t="str">
        <f t="shared" ca="1" si="1987"/>
        <v>-</v>
      </c>
      <c r="KB286" s="19" t="str">
        <f t="shared" ca="1" si="1987"/>
        <v>-</v>
      </c>
      <c r="KC286" s="19" t="str">
        <f t="shared" ca="1" si="1987"/>
        <v>-</v>
      </c>
      <c r="KD286" s="19" t="str">
        <f t="shared" ca="1" si="1987"/>
        <v>-</v>
      </c>
      <c r="KE286" s="19" t="str">
        <f t="shared" ca="1" si="1987"/>
        <v>-</v>
      </c>
      <c r="KF286" s="19" t="str">
        <f t="shared" ca="1" si="1987"/>
        <v>-</v>
      </c>
      <c r="KG286" s="19" t="str">
        <f t="shared" ca="1" si="1987"/>
        <v>-</v>
      </c>
      <c r="KH286" s="19" t="str">
        <f t="shared" ca="1" si="1987"/>
        <v>-</v>
      </c>
      <c r="KI286" s="5" t="b">
        <f t="array" aca="1" ref="KI286" ca="1">IF(OR(KJ286:KP286&lt;&gt;"-"),TRUE,"-")</f>
        <v>1</v>
      </c>
      <c r="KJ286" s="19">
        <f t="shared" ca="1" si="1988"/>
        <v>0</v>
      </c>
      <c r="KK286" s="19" t="str">
        <f t="shared" ca="1" si="1988"/>
        <v>-</v>
      </c>
      <c r="KL286" s="19">
        <f t="shared" ca="1" si="1988"/>
        <v>999999</v>
      </c>
      <c r="KM286" s="19">
        <f t="shared" ca="1" si="1988"/>
        <v>999999</v>
      </c>
      <c r="KN286" s="19">
        <f t="shared" ca="1" si="1988"/>
        <v>999999</v>
      </c>
      <c r="KO286" s="19">
        <f t="shared" ca="1" si="1988"/>
        <v>999999</v>
      </c>
      <c r="KP286" s="19">
        <f t="shared" ca="1" si="1988"/>
        <v>999999</v>
      </c>
      <c r="KQ286" s="19" t="str">
        <f t="shared" ca="1" si="1988"/>
        <v>-</v>
      </c>
      <c r="KR286" s="19" t="str">
        <f t="shared" ca="1" si="1988"/>
        <v>-</v>
      </c>
      <c r="KS286" s="19" t="str">
        <f t="shared" ca="1" si="1988"/>
        <v>-</v>
      </c>
      <c r="KT286" s="19" t="b">
        <f t="shared" ca="1" si="1988"/>
        <v>1</v>
      </c>
      <c r="KU286" s="19">
        <f t="shared" ca="1" si="1988"/>
        <v>0</v>
      </c>
      <c r="KV286" s="5" t="str">
        <f t="shared" si="1989"/>
        <v>-</v>
      </c>
      <c r="KW286" s="5" t="str">
        <f t="shared" si="1989"/>
        <v>-</v>
      </c>
      <c r="KX286" s="5" t="str">
        <f t="shared" si="1989"/>
        <v>-</v>
      </c>
      <c r="KY286" s="5" t="str">
        <f t="shared" si="1989"/>
        <v>-</v>
      </c>
      <c r="KZ286" s="19" t="str">
        <f t="shared" ca="1" si="1990"/>
        <v>-</v>
      </c>
      <c r="LA286" s="19" t="str">
        <f t="shared" ca="1" si="1990"/>
        <v>-</v>
      </c>
      <c r="LB286" s="19" t="str">
        <f t="shared" ca="1" si="1990"/>
        <v>-</v>
      </c>
      <c r="LC286" s="19" t="str">
        <f t="shared" ca="1" si="1990"/>
        <v>-</v>
      </c>
      <c r="LD286" s="19" t="str">
        <f t="shared" ca="1" si="1990"/>
        <v>-</v>
      </c>
      <c r="LE286" s="19" t="str">
        <f t="shared" ca="1" si="1990"/>
        <v>-</v>
      </c>
      <c r="LF286" s="19" t="str">
        <f t="shared" ca="1" si="1990"/>
        <v>-</v>
      </c>
      <c r="LG286" s="5" t="str">
        <f t="shared" si="1991"/>
        <v>-</v>
      </c>
      <c r="LH286" s="5">
        <f t="shared" si="1991"/>
        <v>500</v>
      </c>
      <c r="LI286" s="5">
        <f t="shared" si="1991"/>
        <v>500</v>
      </c>
      <c r="LJ286" s="5" t="str">
        <f t="shared" si="1991"/>
        <v>-</v>
      </c>
      <c r="LK286" s="5" t="str" cm="1">
        <f t="array" aca="1" ref="LK286" ca="1">INDEX(i.meatgrid,$Q286,LK$7)</f>
        <v>-</v>
      </c>
      <c r="LL286" s="5" t="str">
        <f t="shared" si="1992"/>
        <v>-</v>
      </c>
      <c r="LM286" s="5">
        <f t="shared" si="1993"/>
        <v>1</v>
      </c>
      <c r="LN286" s="9"/>
      <c r="LO286" s="19">
        <f t="shared" ca="1" si="1994"/>
        <v>70</v>
      </c>
      <c r="LP286" s="19">
        <f t="shared" ca="1" si="1994"/>
        <v>50</v>
      </c>
      <c r="LQ286" s="19">
        <f t="shared" ca="1" si="1994"/>
        <v>80</v>
      </c>
      <c r="LR286" s="19">
        <f t="shared" ca="1" si="1994"/>
        <v>50</v>
      </c>
      <c r="LS286" s="5" t="b" cm="1">
        <f t="array" aca="1" ref="LS286" ca="1">INDEX(i.meatgrid,$Q286,LS$7)</f>
        <v>0</v>
      </c>
      <c r="LT286" s="5" t="b" cm="1">
        <f t="array" aca="1" ref="LT286" ca="1">INDEX(i.meatgrid,$Q286,LT$7)</f>
        <v>0</v>
      </c>
      <c r="LU286" s="5" t="str" cm="1">
        <f t="array" aca="1" ref="LU286" ca="1">INDEX(i.meatgrid,$Q286,LU$7)</f>
        <v>-</v>
      </c>
      <c r="LV286" s="5" cm="1">
        <f t="array" aca="1" ref="LV286" ca="1">INDEX(i.meatgrid,$Q286,LV$7)</f>
        <v>40</v>
      </c>
      <c r="LW286" s="5">
        <f t="shared" si="1995"/>
        <v>1</v>
      </c>
      <c r="LX286" s="5">
        <f t="shared" si="1996"/>
        <v>0.75</v>
      </c>
      <c r="LY286" s="5" cm="1">
        <f t="array" aca="1" ref="LY286" ca="1">INDEX(i.meatgrid,$Q286,LY$7)</f>
        <v>1</v>
      </c>
      <c r="LZ286" s="5" cm="1">
        <f t="array" aca="1" ref="LZ286" ca="1">INDEX(i.meatgrid,$Q286,LZ$7)</f>
        <v>0</v>
      </c>
      <c r="MA286" s="5" cm="1">
        <f t="array" aca="1" ref="MA286" ca="1">INDEX(i.meatgrid,$Q286,MA$7)</f>
        <v>0</v>
      </c>
      <c r="MB286" s="5" cm="1">
        <f t="array" aca="1" ref="MB286" ca="1">INDEX(i.meatgrid,$Q286,MB$7)</f>
        <v>0</v>
      </c>
      <c r="MC286" s="5" cm="1">
        <f t="array" aca="1" ref="MC286" ca="1">INDEX(i.meatgrid,$Q286,MC$7)</f>
        <v>0</v>
      </c>
      <c r="MD286" s="5" cm="1">
        <f t="array" aca="1" ref="MD286" ca="1">INDEX(i.meatgrid,$Q286,MD$7)</f>
        <v>1</v>
      </c>
      <c r="ME286" s="5" cm="1">
        <f t="array" aca="1" ref="ME286" ca="1">INDEX(i.meatgrid,$Q286,ME$7)</f>
        <v>1</v>
      </c>
      <c r="MF286" s="5" cm="1">
        <f t="array" aca="1" ref="MF286" ca="1">INDEX(i.meatgrid,$Q286,MF$7)</f>
        <v>1</v>
      </c>
      <c r="MG286" s="5">
        <f t="shared" si="1997"/>
        <v>1</v>
      </c>
      <c r="MH286" s="9"/>
      <c r="MI286" s="19" t="b">
        <f t="shared" ca="1" si="1998"/>
        <v>0</v>
      </c>
      <c r="MJ286" s="19" t="b">
        <f t="shared" ca="1" si="1998"/>
        <v>0</v>
      </c>
      <c r="MK286" s="19">
        <f t="shared" ca="1" si="1998"/>
        <v>1</v>
      </c>
      <c r="ML286" s="19">
        <f t="shared" ca="1" si="1998"/>
        <v>0.75</v>
      </c>
      <c r="MM286" s="19">
        <f t="shared" ca="1" si="1998"/>
        <v>0.75</v>
      </c>
      <c r="MN286" s="19">
        <f t="shared" ca="1" si="1998"/>
        <v>0.8</v>
      </c>
      <c r="MO286" s="19">
        <f t="shared" ca="1" si="1998"/>
        <v>0.82499999999999996</v>
      </c>
      <c r="MP286" s="19">
        <f t="shared" ca="1" si="1998"/>
        <v>0.875</v>
      </c>
      <c r="MQ286" s="19">
        <f t="shared" ca="1" si="1998"/>
        <v>0.9</v>
      </c>
      <c r="MR286" s="19">
        <f t="shared" ca="1" si="1998"/>
        <v>1</v>
      </c>
      <c r="MS286" s="19">
        <f t="shared" ca="1" si="1998"/>
        <v>0.875</v>
      </c>
      <c r="MT286" s="19" t="b">
        <f t="shared" ca="1" si="1998"/>
        <v>1</v>
      </c>
      <c r="MU286" s="19">
        <f t="shared" ca="1" si="1998"/>
        <v>74.989999999999995</v>
      </c>
      <c r="MV286" s="19" t="str">
        <f t="shared" ca="1" si="1998"/>
        <v>-</v>
      </c>
      <c r="MW286" s="19" t="str">
        <f t="shared" ca="1" si="1998"/>
        <v>-</v>
      </c>
      <c r="MX286" s="19" t="str">
        <f t="shared" ca="1" si="1998"/>
        <v>-</v>
      </c>
      <c r="MY286" s="19" t="str">
        <f t="shared" ca="1" si="1999"/>
        <v>-</v>
      </c>
      <c r="MZ286" s="19" t="str">
        <f t="shared" ca="1" si="1999"/>
        <v>-</v>
      </c>
      <c r="NA286" s="19" t="str">
        <f t="shared" ca="1" si="1999"/>
        <v>-</v>
      </c>
      <c r="NB286" s="19" t="str">
        <f t="shared" ca="1" si="1999"/>
        <v>-</v>
      </c>
      <c r="NC286" s="19">
        <f t="shared" ca="1" si="1999"/>
        <v>36.99</v>
      </c>
      <c r="ND286" s="19">
        <f t="shared" ca="1" si="1999"/>
        <v>36.99</v>
      </c>
      <c r="NE286" s="19" t="str">
        <f t="shared" ca="1" si="1999"/>
        <v>-</v>
      </c>
      <c r="NF286" s="19" t="str">
        <f t="shared" ca="1" si="1999"/>
        <v>-</v>
      </c>
      <c r="NG286" s="19" t="str">
        <f t="shared" ca="1" si="1999"/>
        <v>-</v>
      </c>
      <c r="NH286" s="19" t="str">
        <f t="shared" ca="1" si="1999"/>
        <v>-</v>
      </c>
      <c r="NI286" s="19" t="str">
        <f t="shared" ca="1" si="1999"/>
        <v>-</v>
      </c>
      <c r="NJ286" s="19">
        <f t="shared" ca="1" si="1999"/>
        <v>49.99</v>
      </c>
      <c r="NK286" s="19">
        <f t="shared" ca="1" si="1999"/>
        <v>49.99</v>
      </c>
      <c r="NL286" s="19">
        <f t="shared" ca="1" si="1999"/>
        <v>49.99</v>
      </c>
      <c r="NM286" s="19">
        <f t="shared" ca="1" si="1999"/>
        <v>49.99</v>
      </c>
      <c r="NN286" s="19">
        <f t="shared" ca="1" si="1999"/>
        <v>49.99</v>
      </c>
      <c r="NO286" s="19">
        <f t="shared" ca="1" si="2000"/>
        <v>49.99</v>
      </c>
      <c r="NP286" s="19">
        <f t="shared" ca="1" si="2000"/>
        <v>49.99</v>
      </c>
      <c r="NQ286" s="19">
        <f t="shared" ca="1" si="2000"/>
        <v>49.99</v>
      </c>
      <c r="NR286" s="19">
        <f t="shared" ca="1" si="2000"/>
        <v>412.99</v>
      </c>
      <c r="NS286" s="19">
        <f t="shared" ca="1" si="2000"/>
        <v>412.99</v>
      </c>
      <c r="NT286" s="19" t="str">
        <f t="shared" ca="1" si="2000"/>
        <v>-</v>
      </c>
      <c r="NU286" s="19" t="str">
        <f t="shared" ca="1" si="2000"/>
        <v>-</v>
      </c>
      <c r="NV286" s="19" t="str">
        <f t="shared" ca="1" si="2000"/>
        <v>-</v>
      </c>
      <c r="NW286" s="19" t="str">
        <f t="shared" ca="1" si="2000"/>
        <v>-</v>
      </c>
      <c r="NX286" s="19" t="str">
        <f t="shared" ca="1" si="2000"/>
        <v>-</v>
      </c>
      <c r="NY286" s="19">
        <f t="shared" ca="1" si="2000"/>
        <v>6.8900000000000006</v>
      </c>
      <c r="NZ286" s="19">
        <f t="shared" ca="1" si="2000"/>
        <v>6.8900000000000006</v>
      </c>
      <c r="OA286" s="19">
        <f t="shared" ca="1" si="2000"/>
        <v>6.8900000000000006</v>
      </c>
      <c r="OB286" s="19">
        <f t="shared" ca="1" si="2000"/>
        <v>6.8900000000000006</v>
      </c>
      <c r="OC286" s="19">
        <f t="shared" ca="1" si="2000"/>
        <v>6.8900000000000006</v>
      </c>
      <c r="OD286" s="19">
        <f t="shared" ca="1" si="2000"/>
        <v>6.8900000000000006</v>
      </c>
      <c r="OE286" s="19">
        <f t="shared" ca="1" si="2001"/>
        <v>6.8900000000000006</v>
      </c>
      <c r="OF286" s="19">
        <f t="shared" ca="1" si="2001"/>
        <v>6.8900000000000006</v>
      </c>
      <c r="OG286" s="19">
        <f t="shared" ca="1" si="2001"/>
        <v>346.99</v>
      </c>
      <c r="OH286" s="19">
        <f t="shared" ca="1" si="2001"/>
        <v>346.99</v>
      </c>
      <c r="OI286" s="19" t="str">
        <f t="shared" ca="1" si="2001"/>
        <v>-</v>
      </c>
      <c r="OJ286" s="19" t="str">
        <f t="shared" ca="1" si="2001"/>
        <v>-</v>
      </c>
      <c r="OK286" s="19" t="str">
        <f t="shared" ca="1" si="2001"/>
        <v>-</v>
      </c>
      <c r="OL286" s="19" t="str">
        <f t="shared" ca="1" si="2001"/>
        <v>-</v>
      </c>
      <c r="OM286" s="19" t="str">
        <f t="shared" ca="1" si="2001"/>
        <v>-</v>
      </c>
      <c r="ON286" s="19">
        <f t="shared" ca="1" si="2001"/>
        <v>0</v>
      </c>
      <c r="OO286" s="24">
        <v>0</v>
      </c>
    </row>
    <row r="287" spans="1:405" outlineLevel="1">
      <c r="A287" s="21">
        <f t="shared" si="158"/>
        <v>282</v>
      </c>
      <c r="B287" s="21">
        <f t="shared" si="1940"/>
        <v>19</v>
      </c>
      <c r="C287">
        <v>114</v>
      </c>
      <c r="D287" s="144" t="str">
        <f t="shared" si="1941"/>
        <v>GSM</v>
      </c>
      <c r="E287" t="b">
        <v>0</v>
      </c>
      <c r="F287" t="b">
        <v>0</v>
      </c>
      <c r="G287" t="b">
        <f t="shared" si="2002"/>
        <v>0</v>
      </c>
      <c r="H287" s="29">
        <v>2</v>
      </c>
      <c r="I287" s="29">
        <v>1</v>
      </c>
      <c r="J287" s="29" t="str">
        <f>""</f>
        <v/>
      </c>
      <c r="K287" s="29">
        <f t="shared" si="1943"/>
        <v>2</v>
      </c>
      <c r="L287" s="29">
        <v>2</v>
      </c>
      <c r="M287" s="29">
        <v>2</v>
      </c>
      <c r="N287" s="29">
        <v>3</v>
      </c>
      <c r="O287" s="29">
        <v>1</v>
      </c>
      <c r="P287" s="29">
        <v>1</v>
      </c>
      <c r="Q287" s="237">
        <f t="shared" ca="1" si="2003"/>
        <v>5</v>
      </c>
      <c r="R287" s="29">
        <v>1</v>
      </c>
      <c r="S287" s="29">
        <v>3</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944"/>
        <v>2</v>
      </c>
      <c r="AH287" s="5">
        <f t="shared" si="1944"/>
        <v>0</v>
      </c>
      <c r="AI287" s="5">
        <f t="shared" si="1945"/>
        <v>1</v>
      </c>
      <c r="AJ287" s="218"/>
      <c r="AK287" s="218"/>
      <c r="AL287" s="366" t="str">
        <f ca="1">TEXT(LEFT(OFFSET(AL287,-1,0),5)+1,"00000")&amp;MID(OFFSET(AL287,-1,0),6,FIND(" ",OFFSET(AL287,-1,0),7)-5)
&amp; $D287           &amp; " Day"&amp;INDEX(i.DOY,$N287,1)              &amp; IF($IG287=0," FWM","")&amp;IF($IG287=1," MWM","")&amp;IF($IG287=5," Mat","")&amp;IF($IH287=TRUE,"&amp;BBT","    ")
&amp;INDEX(DataMaster!$B$98:$B$104,$Q287,0)    &amp;IF(JL287," SR"&amp;JM287,"")&amp; " WP"&amp;TEXT($LW287*100,"000p")           &amp; " MP"&amp;TEXT($LX287*100,"000p")           &amp; " GP"&amp;TEXT($MG287*100,"000p")
&amp; " (F"&amp;3+COUNTIF($CV287:$CY287,TRUE)&amp;3&amp;"N"&amp;$DM287&amp;$DN287&amp;")"</f>
        <v>00005 DSP_price_SA GSM Day204 MWM    Air WP100p MP125p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si="1946"/>
        <v>0</v>
      </c>
      <c r="AY287" s="5" t="str">
        <f t="shared" si="1946"/>
        <v>-</v>
      </c>
      <c r="AZ287" s="5" t="b">
        <f t="shared" si="1946"/>
        <v>0</v>
      </c>
      <c r="BA287" s="5" t="b">
        <f t="shared" si="1946"/>
        <v>1</v>
      </c>
      <c r="BB287" s="5" t="b">
        <f t="shared" si="1946"/>
        <v>1</v>
      </c>
      <c r="BC287" s="144">
        <f t="shared" si="1946"/>
        <v>0</v>
      </c>
      <c r="BD287" s="19" t="b">
        <f t="shared" ca="1" si="1947"/>
        <v>1</v>
      </c>
      <c r="BE287" s="9"/>
      <c r="BF287" s="5" t="str">
        <f t="shared" ca="1" si="1948"/>
        <v>-</v>
      </c>
      <c r="BG287" s="19" t="str">
        <f t="shared" ca="1" si="1949"/>
        <v>-</v>
      </c>
      <c r="BH287" s="19" t="str">
        <f t="shared" ca="1" si="1949"/>
        <v>-</v>
      </c>
      <c r="BI287" s="19" t="str">
        <f t="shared" ca="1" si="1949"/>
        <v>-</v>
      </c>
      <c r="BJ287" s="5" t="str">
        <f t="shared" ca="1" si="1950"/>
        <v>-</v>
      </c>
      <c r="BK287" s="19" t="str">
        <f t="shared" ca="1" si="1951"/>
        <v>-</v>
      </c>
      <c r="BL287" s="5" t="str">
        <f t="shared" ca="1" si="1952"/>
        <v>-</v>
      </c>
      <c r="BM287" s="19" t="str">
        <f t="shared" ca="1" si="1953"/>
        <v>-</v>
      </c>
      <c r="BN287" s="19" t="str">
        <f t="shared" ca="1" si="1953"/>
        <v>-</v>
      </c>
      <c r="BO287" s="19" t="str">
        <f t="shared" ca="1" si="1953"/>
        <v>-</v>
      </c>
      <c r="BP287" s="5" t="str">
        <f t="shared" ca="1" si="1954"/>
        <v>-</v>
      </c>
      <c r="BQ287" s="9"/>
      <c r="BR287" s="5" t="b">
        <f t="shared" si="1955"/>
        <v>0</v>
      </c>
      <c r="BS287" s="5" t="str">
        <f t="shared" ca="1" si="1956"/>
        <v>-</v>
      </c>
      <c r="BT287" s="5" t="str">
        <f t="shared" ca="1" si="1957"/>
        <v>-</v>
      </c>
      <c r="BU287" s="5" t="str">
        <f t="shared" ca="1" si="1957"/>
        <v>-</v>
      </c>
      <c r="BV287" s="5" t="str">
        <f t="shared" ca="1" si="1957"/>
        <v>-</v>
      </c>
      <c r="BW287" s="5" t="str">
        <f t="shared" ca="1" si="1957"/>
        <v>-</v>
      </c>
      <c r="BX287" s="5" t="str">
        <f t="shared" ca="1" si="1957"/>
        <v>-</v>
      </c>
      <c r="BY287" s="5" t="str">
        <f t="shared" ca="1" si="1957"/>
        <v>-</v>
      </c>
      <c r="BZ287" s="5" t="str">
        <f t="shared" ca="1" si="1957"/>
        <v>-</v>
      </c>
      <c r="CA287" s="5" t="str">
        <f t="shared" ca="1" si="1957"/>
        <v>-</v>
      </c>
      <c r="CB287" s="9"/>
      <c r="CC287" s="237" t="b">
        <f t="shared" ca="1" si="2004"/>
        <v>1</v>
      </c>
      <c r="CD287" s="237" t="b">
        <f t="shared" ca="1" si="2004"/>
        <v>1</v>
      </c>
      <c r="CE287" s="237" t="b">
        <f t="shared" ca="1" si="2004"/>
        <v>1</v>
      </c>
      <c r="CF287" s="12">
        <f t="shared" ca="1" si="1958"/>
        <v>2235105</v>
      </c>
      <c r="CG287" s="144" t="b">
        <f t="shared" ca="1" si="2005"/>
        <v>0</v>
      </c>
      <c r="CH287" s="12" t="s">
        <v>34</v>
      </c>
      <c r="CI287" s="19" t="str">
        <f t="shared" ca="1" si="1960"/>
        <v>-</v>
      </c>
      <c r="CJ287" s="19" t="str">
        <f t="shared" ca="1" si="1960"/>
        <v>-</v>
      </c>
      <c r="CK287" s="19" t="str">
        <f t="shared" ca="1" si="1960"/>
        <v>-</v>
      </c>
      <c r="CL287" s="19">
        <f t="shared" ca="1" si="1960"/>
        <v>1</v>
      </c>
      <c r="CM287" s="19">
        <f t="shared" ca="1" si="1960"/>
        <v>1</v>
      </c>
      <c r="CN287" s="9"/>
      <c r="CO287" s="444">
        <f t="shared" si="1961"/>
        <v>652</v>
      </c>
      <c r="CP287" s="444">
        <f t="shared" si="1961"/>
        <v>686</v>
      </c>
      <c r="CQ287" s="444">
        <f t="shared" si="1961"/>
        <v>721</v>
      </c>
      <c r="CR287" s="152">
        <f t="shared" si="1962"/>
        <v>378</v>
      </c>
      <c r="CS287" s="152">
        <f t="shared" si="1962"/>
        <v>413</v>
      </c>
      <c r="CT287" s="152">
        <f t="shared" si="1962"/>
        <v>448</v>
      </c>
      <c r="CU287" s="19" t="str">
        <f t="shared" ca="1" si="1963"/>
        <v>-</v>
      </c>
      <c r="CV287" s="19" t="str">
        <f t="shared" ca="1" si="1963"/>
        <v>-</v>
      </c>
      <c r="CW287" s="19" t="str">
        <f t="shared" ca="1" si="1963"/>
        <v>-</v>
      </c>
      <c r="CX287" s="19" t="str">
        <f t="shared" ca="1" si="1963"/>
        <v>-</v>
      </c>
      <c r="CY287" s="19" t="str">
        <f t="shared" ca="1" si="1963"/>
        <v>-</v>
      </c>
      <c r="CZ287" s="19" t="b">
        <f t="shared" ca="1" si="1963"/>
        <v>1</v>
      </c>
      <c r="DA287" s="19">
        <f t="shared" ca="1" si="1963"/>
        <v>0</v>
      </c>
      <c r="DB287" s="19">
        <f t="shared" ca="1" si="1963"/>
        <v>0</v>
      </c>
      <c r="DC287" s="19">
        <f t="shared" ca="1" si="1963"/>
        <v>0</v>
      </c>
      <c r="DD287" s="19">
        <f t="shared" ca="1" si="1963"/>
        <v>0</v>
      </c>
      <c r="DE287" s="19">
        <f t="shared" ca="1" si="1963"/>
        <v>0</v>
      </c>
      <c r="DF287" s="19">
        <f t="shared" ca="1" si="1963"/>
        <v>0</v>
      </c>
      <c r="DG287" s="19">
        <f t="shared" ca="1" si="1963"/>
        <v>0</v>
      </c>
      <c r="DH287" s="19">
        <f t="shared" ca="1" si="1963"/>
        <v>0</v>
      </c>
      <c r="DI287" s="19">
        <f t="shared" ca="1" si="1963"/>
        <v>0</v>
      </c>
      <c r="DJ287" s="19">
        <f t="shared" ca="1" si="1963"/>
        <v>0</v>
      </c>
      <c r="DK287" s="19">
        <f t="shared" ca="1" si="1964"/>
        <v>0</v>
      </c>
      <c r="DL287" s="19">
        <f t="shared" ca="1" si="1964"/>
        <v>0</v>
      </c>
      <c r="DM287" s="19">
        <f t="shared" ca="1" si="1964"/>
        <v>1</v>
      </c>
      <c r="DN287" s="19">
        <f t="shared" ca="1" si="1964"/>
        <v>1</v>
      </c>
      <c r="DO287" s="19">
        <f t="shared" ca="1" si="1964"/>
        <v>0</v>
      </c>
      <c r="DP287" s="19" t="str">
        <f t="shared" ca="1" si="1964"/>
        <v>-</v>
      </c>
      <c r="DQ287" s="19" t="str">
        <f t="shared" ca="1" si="1964"/>
        <v>-</v>
      </c>
      <c r="DR287" s="19" t="str">
        <f t="shared" ca="1" si="1964"/>
        <v>-</v>
      </c>
      <c r="DS287" s="19" t="str">
        <f t="shared" ca="1" si="1964"/>
        <v>-</v>
      </c>
      <c r="DT287" s="19" t="str">
        <f t="shared" ca="1" si="1964"/>
        <v>-</v>
      </c>
      <c r="DU287" s="19">
        <f t="shared" ca="1" si="1964"/>
        <v>0</v>
      </c>
      <c r="DV287" s="19" t="str">
        <f t="shared" ca="1" si="1964"/>
        <v>-</v>
      </c>
      <c r="DW287" s="19" t="str">
        <f t="shared" ca="1" si="1964"/>
        <v>-</v>
      </c>
      <c r="DX287" s="19" t="str">
        <f t="shared" ca="1" si="1964"/>
        <v>-</v>
      </c>
      <c r="DY287" s="19" t="str">
        <f t="shared" ca="1" si="1964"/>
        <v>-</v>
      </c>
      <c r="DZ287" s="19" t="str">
        <f t="shared" ca="1" si="1964"/>
        <v>-</v>
      </c>
      <c r="EA287" s="19" t="str">
        <f t="shared" ca="1" si="1964"/>
        <v>-</v>
      </c>
      <c r="EB287" s="19" t="str">
        <f t="shared" ca="1" si="1964"/>
        <v>-</v>
      </c>
      <c r="EC287" s="19" t="str">
        <f t="shared" ca="1" si="1964"/>
        <v>-</v>
      </c>
      <c r="ED287" s="19">
        <f t="shared" ca="1" si="1964"/>
        <v>0</v>
      </c>
      <c r="EE287" s="444">
        <f t="shared" si="1965"/>
        <v>0</v>
      </c>
      <c r="EF287" s="444">
        <f t="shared" si="1965"/>
        <v>0</v>
      </c>
      <c r="EG287" s="124">
        <f t="shared" si="1966"/>
        <v>0</v>
      </c>
      <c r="EH287" s="124">
        <f t="shared" si="1966"/>
        <v>0</v>
      </c>
      <c r="EI287" s="124">
        <f t="shared" si="1966"/>
        <v>0</v>
      </c>
      <c r="EJ287" s="124">
        <f t="shared" si="1966"/>
        <v>0</v>
      </c>
      <c r="EK287" s="124">
        <f t="shared" si="1966"/>
        <v>0</v>
      </c>
      <c r="EL287" s="124">
        <f t="shared" si="1966"/>
        <v>0</v>
      </c>
      <c r="EM287" s="124">
        <f t="shared" si="1966"/>
        <v>0</v>
      </c>
      <c r="EN287" s="124">
        <f t="shared" si="1966"/>
        <v>0</v>
      </c>
      <c r="EO287" s="124">
        <f t="shared" si="1966"/>
        <v>0</v>
      </c>
      <c r="EP287" s="124">
        <f t="shared" si="1966"/>
        <v>0</v>
      </c>
      <c r="EQ287" s="124">
        <f t="shared" si="1966"/>
        <v>0</v>
      </c>
      <c r="ER287" s="124">
        <f t="shared" si="1966"/>
        <v>0</v>
      </c>
      <c r="ES287" s="124">
        <f t="shared" si="1966"/>
        <v>0</v>
      </c>
      <c r="ET287" s="124">
        <f t="shared" si="1966"/>
        <v>0</v>
      </c>
      <c r="EU287" s="124">
        <f t="shared" si="1966"/>
        <v>0</v>
      </c>
      <c r="EV287" s="124">
        <f t="shared" si="1966"/>
        <v>0</v>
      </c>
      <c r="EW287" s="124">
        <f t="shared" si="1967"/>
        <v>0</v>
      </c>
      <c r="EX287" s="124">
        <f t="shared" si="1967"/>
        <v>0</v>
      </c>
      <c r="EY287" s="554">
        <f t="shared" si="1968"/>
        <v>0</v>
      </c>
      <c r="EZ287" s="554">
        <f t="shared" si="1968"/>
        <v>0</v>
      </c>
      <c r="FA287" s="554">
        <f t="shared" si="1968"/>
        <v>0</v>
      </c>
      <c r="FB287" s="125">
        <f t="shared" si="1968"/>
        <v>0</v>
      </c>
      <c r="FC287" s="125">
        <f t="shared" si="1968"/>
        <v>0</v>
      </c>
      <c r="FD287" s="125">
        <f t="shared" si="1968"/>
        <v>0</v>
      </c>
      <c r="FE287" s="125">
        <f t="shared" si="1968"/>
        <v>0</v>
      </c>
      <c r="FF287" s="125">
        <f t="shared" si="1968"/>
        <v>0</v>
      </c>
      <c r="FG287" s="125">
        <f t="shared" si="1968"/>
        <v>0</v>
      </c>
      <c r="FH287" s="125">
        <f t="shared" si="1968"/>
        <v>0</v>
      </c>
      <c r="FI287" s="125">
        <f t="shared" si="1968"/>
        <v>0</v>
      </c>
      <c r="FJ287" s="125">
        <f t="shared" si="1968"/>
        <v>0</v>
      </c>
      <c r="FK287" s="125">
        <f t="shared" si="1968"/>
        <v>0</v>
      </c>
      <c r="FL287" s="125">
        <f t="shared" si="1968"/>
        <v>0</v>
      </c>
      <c r="FM287" s="125">
        <f t="shared" si="1968"/>
        <v>0</v>
      </c>
      <c r="FN287" s="125">
        <f t="shared" si="1968"/>
        <v>0</v>
      </c>
      <c r="FO287" s="124">
        <f t="shared" si="1969"/>
        <v>0</v>
      </c>
      <c r="FP287" s="124">
        <f t="shared" si="1969"/>
        <v>0</v>
      </c>
      <c r="FQ287" s="124">
        <f t="shared" si="1969"/>
        <v>0</v>
      </c>
      <c r="FR287" s="124">
        <f t="shared" si="1969"/>
        <v>0</v>
      </c>
      <c r="FS287" s="124">
        <f t="shared" si="1969"/>
        <v>0</v>
      </c>
      <c r="FT287" s="124">
        <f t="shared" si="1969"/>
        <v>0</v>
      </c>
      <c r="FU287" s="124">
        <f t="shared" si="1969"/>
        <v>0</v>
      </c>
      <c r="FV287" s="124">
        <f t="shared" si="1969"/>
        <v>0</v>
      </c>
      <c r="FW287" s="124">
        <f t="shared" si="1969"/>
        <v>0</v>
      </c>
      <c r="FX287" s="124">
        <f t="shared" si="1969"/>
        <v>0</v>
      </c>
      <c r="FY287" s="124">
        <f t="shared" si="1969"/>
        <v>0</v>
      </c>
      <c r="FZ287" s="124">
        <f t="shared" si="1969"/>
        <v>0</v>
      </c>
      <c r="GA287" s="124">
        <f t="shared" si="1969"/>
        <v>0</v>
      </c>
      <c r="GB287" s="124">
        <f t="shared" si="1969"/>
        <v>0</v>
      </c>
      <c r="GC287" s="124">
        <f t="shared" si="1969"/>
        <v>0</v>
      </c>
      <c r="GD287" s="124">
        <f t="shared" si="1969"/>
        <v>0</v>
      </c>
      <c r="GE287" s="124">
        <f t="shared" si="1970"/>
        <v>0</v>
      </c>
      <c r="GF287" s="124">
        <f t="shared" si="1970"/>
        <v>0</v>
      </c>
      <c r="GG287" s="554">
        <f t="shared" si="1971"/>
        <v>0</v>
      </c>
      <c r="GH287" s="554">
        <f t="shared" si="1971"/>
        <v>0</v>
      </c>
      <c r="GI287" s="554">
        <f t="shared" si="1971"/>
        <v>0</v>
      </c>
      <c r="GJ287" s="125">
        <f t="shared" si="1972"/>
        <v>0</v>
      </c>
      <c r="GK287" s="125">
        <f t="shared" si="1972"/>
        <v>0</v>
      </c>
      <c r="GL287" s="125">
        <f t="shared" si="1972"/>
        <v>0</v>
      </c>
      <c r="GM287" s="125">
        <f t="shared" si="1972"/>
        <v>0</v>
      </c>
      <c r="GN287" s="125">
        <f t="shared" si="1972"/>
        <v>0</v>
      </c>
      <c r="GO287" s="125">
        <f t="shared" si="1972"/>
        <v>0</v>
      </c>
      <c r="GP287" s="125">
        <f t="shared" si="1972"/>
        <v>0</v>
      </c>
      <c r="GQ287" s="125">
        <f t="shared" si="1972"/>
        <v>0</v>
      </c>
      <c r="GR287" s="125">
        <f t="shared" si="1972"/>
        <v>0</v>
      </c>
      <c r="GS287" s="125">
        <f t="shared" si="1972"/>
        <v>0</v>
      </c>
      <c r="GT287" s="125">
        <f t="shared" si="1972"/>
        <v>0</v>
      </c>
      <c r="GU287" s="125">
        <f t="shared" si="1972"/>
        <v>0</v>
      </c>
      <c r="GV287" s="125">
        <f t="shared" si="1972"/>
        <v>0</v>
      </c>
      <c r="GW287" s="124">
        <f t="shared" si="1973"/>
        <v>0</v>
      </c>
      <c r="GX287" s="124">
        <f t="shared" si="1973"/>
        <v>0</v>
      </c>
      <c r="GY287" s="124">
        <f t="shared" si="1973"/>
        <v>0</v>
      </c>
      <c r="GZ287" s="124">
        <f t="shared" si="1973"/>
        <v>0</v>
      </c>
      <c r="HA287" s="124">
        <f t="shared" si="1973"/>
        <v>0</v>
      </c>
      <c r="HB287" s="124">
        <f t="shared" si="1973"/>
        <v>0</v>
      </c>
      <c r="HC287" s="124">
        <f t="shared" si="1973"/>
        <v>0</v>
      </c>
      <c r="HD287" s="124">
        <f t="shared" si="1973"/>
        <v>0</v>
      </c>
      <c r="HE287" s="124">
        <f t="shared" si="1973"/>
        <v>0</v>
      </c>
      <c r="HF287" s="124">
        <f t="shared" si="1973"/>
        <v>0</v>
      </c>
      <c r="HG287" s="124">
        <f t="shared" si="1973"/>
        <v>0</v>
      </c>
      <c r="HH287" s="124">
        <f t="shared" si="1973"/>
        <v>0</v>
      </c>
      <c r="HI287" s="124">
        <f t="shared" si="1973"/>
        <v>0</v>
      </c>
      <c r="HJ287" s="124">
        <f t="shared" si="1973"/>
        <v>0</v>
      </c>
      <c r="HK287" s="124">
        <f t="shared" si="1973"/>
        <v>0</v>
      </c>
      <c r="HL287" s="124">
        <f t="shared" si="1973"/>
        <v>0</v>
      </c>
      <c r="HM287" s="124">
        <f t="shared" si="1974"/>
        <v>0</v>
      </c>
      <c r="HN287" s="124">
        <f t="shared" si="1974"/>
        <v>0</v>
      </c>
      <c r="HO287" s="554">
        <f t="shared" si="1975"/>
        <v>0</v>
      </c>
      <c r="HP287" s="554">
        <f t="shared" si="1975"/>
        <v>0</v>
      </c>
      <c r="HQ287" s="554">
        <f t="shared" si="1975"/>
        <v>0</v>
      </c>
      <c r="HR287" s="125">
        <f t="shared" si="1976"/>
        <v>0</v>
      </c>
      <c r="HS287" s="125">
        <f t="shared" si="1976"/>
        <v>0</v>
      </c>
      <c r="HT287" s="125">
        <f t="shared" si="1976"/>
        <v>0</v>
      </c>
      <c r="HU287" s="125">
        <f t="shared" si="1976"/>
        <v>0</v>
      </c>
      <c r="HV287" s="125">
        <f t="shared" si="1976"/>
        <v>0</v>
      </c>
      <c r="HW287" s="125">
        <f t="shared" si="1976"/>
        <v>0</v>
      </c>
      <c r="HX287" s="125">
        <f t="shared" si="1976"/>
        <v>0</v>
      </c>
      <c r="HY287" s="125">
        <f t="shared" si="1976"/>
        <v>0</v>
      </c>
      <c r="HZ287" s="125">
        <f t="shared" si="1976"/>
        <v>0</v>
      </c>
      <c r="IA287" s="125">
        <f t="shared" si="1976"/>
        <v>0</v>
      </c>
      <c r="IB287" s="125">
        <f t="shared" si="1976"/>
        <v>0</v>
      </c>
      <c r="IC287" s="125">
        <f t="shared" si="1976"/>
        <v>0</v>
      </c>
      <c r="ID287" s="125">
        <f t="shared" si="1976"/>
        <v>0</v>
      </c>
      <c r="IE287" s="5">
        <f t="shared" si="1977"/>
        <v>67</v>
      </c>
      <c r="IF287" s="9"/>
      <c r="IG287" s="5">
        <f t="shared" si="1978"/>
        <v>1</v>
      </c>
      <c r="IH287" s="5" t="b">
        <f t="shared" si="1978"/>
        <v>0</v>
      </c>
      <c r="II287" s="19">
        <f t="shared" ca="1" si="1979"/>
        <v>0</v>
      </c>
      <c r="IJ287" s="5">
        <f t="shared" si="1978"/>
        <v>55</v>
      </c>
      <c r="IK287" s="5" cm="1">
        <f t="array" ref="IK287">INDEX(i.pi_yatf,$X287+1,IK$7)</f>
        <v>1</v>
      </c>
      <c r="IL287" s="19">
        <f t="shared" ca="1" si="1980"/>
        <v>0</v>
      </c>
      <c r="IM287" s="19">
        <f t="shared" ca="1" si="1980"/>
        <v>0</v>
      </c>
      <c r="IN287" s="19">
        <f t="shared" ca="1" si="1980"/>
        <v>0</v>
      </c>
      <c r="IO287" s="19">
        <f t="shared" ca="1" si="1980"/>
        <v>0</v>
      </c>
      <c r="IP287" s="19">
        <f t="shared" ca="1" si="1980"/>
        <v>0</v>
      </c>
      <c r="IQ287" s="19">
        <f t="shared" ca="1" si="1980"/>
        <v>0</v>
      </c>
      <c r="IR287" s="19">
        <f t="shared" ca="1" si="1980"/>
        <v>0</v>
      </c>
      <c r="IS287" s="19">
        <f t="shared" ca="1" si="1980"/>
        <v>0</v>
      </c>
      <c r="IT287" s="19">
        <f t="shared" ca="1" si="1980"/>
        <v>0</v>
      </c>
      <c r="IU287" s="19">
        <f t="shared" ca="1" si="1980"/>
        <v>0</v>
      </c>
      <c r="IV287" s="19">
        <f t="shared" ca="1" si="1980"/>
        <v>0</v>
      </c>
      <c r="IW287" s="19">
        <f t="shared" ca="1" si="1980"/>
        <v>0</v>
      </c>
      <c r="IX287" s="19">
        <f t="shared" ca="1" si="1980"/>
        <v>0</v>
      </c>
      <c r="IY287" s="19">
        <f t="shared" ca="1" si="1980"/>
        <v>0</v>
      </c>
      <c r="IZ287" s="19">
        <f t="shared" ca="1" si="1980"/>
        <v>0</v>
      </c>
      <c r="JA287" s="19">
        <f t="shared" ca="1" si="1980"/>
        <v>0</v>
      </c>
      <c r="JB287" s="19">
        <f t="shared" ca="1" si="1980"/>
        <v>0</v>
      </c>
      <c r="JC287" s="19">
        <f t="shared" ca="1" si="1980"/>
        <v>0</v>
      </c>
      <c r="JD287" s="19">
        <f t="shared" ca="1" si="1980"/>
        <v>0</v>
      </c>
      <c r="JE287" s="19">
        <f t="shared" ca="1" si="1980"/>
        <v>0</v>
      </c>
      <c r="JF287" s="19">
        <f t="shared" ca="1" si="1980"/>
        <v>0</v>
      </c>
      <c r="JG287" s="19">
        <f t="shared" ca="1" si="1980"/>
        <v>1</v>
      </c>
      <c r="JH287" s="19">
        <f t="shared" ca="1" si="1980"/>
        <v>0</v>
      </c>
      <c r="JI287" s="19">
        <f t="shared" ca="1" si="1980"/>
        <v>1</v>
      </c>
      <c r="JJ287" s="9"/>
      <c r="JK287" s="5" t="b">
        <f t="shared" ca="1" si="1981"/>
        <v>0</v>
      </c>
      <c r="JL287" s="477" t="b">
        <v>0</v>
      </c>
      <c r="JM287" s="477">
        <v>9.7327499999999993</v>
      </c>
      <c r="JN287" s="5" t="b">
        <f t="shared" si="1982"/>
        <v>0</v>
      </c>
      <c r="JO287" s="5" t="b">
        <f t="shared" si="1982"/>
        <v>0</v>
      </c>
      <c r="JP287" s="5" t="b">
        <f t="shared" si="1982"/>
        <v>1</v>
      </c>
      <c r="JQ287" s="144">
        <f t="shared" si="1983"/>
        <v>1</v>
      </c>
      <c r="JR287" s="144">
        <f t="shared" si="1983"/>
        <v>1</v>
      </c>
      <c r="JS287" s="5" t="b">
        <f t="shared" si="1984"/>
        <v>0</v>
      </c>
      <c r="JT287" s="5" t="b">
        <f t="shared" si="1984"/>
        <v>1</v>
      </c>
      <c r="JU287" s="5" t="b">
        <f t="shared" si="1984"/>
        <v>1</v>
      </c>
      <c r="JV287" s="5" t="b">
        <f t="shared" si="1984"/>
        <v>0</v>
      </c>
      <c r="JW287" s="5">
        <f t="shared" si="1985"/>
        <v>1</v>
      </c>
      <c r="JX287" s="5">
        <f t="shared" si="1985"/>
        <v>0</v>
      </c>
      <c r="JY287" s="5" t="b">
        <f t="shared" si="1986"/>
        <v>0</v>
      </c>
      <c r="JZ287" s="5" t="str" cm="1">
        <f t="array" aca="1" ref="JZ287" ca="1">IF(OR(KA287:KH287&lt;&gt;"-"),TRUE,"-")</f>
        <v>-</v>
      </c>
      <c r="KA287" s="19" t="str">
        <f t="shared" ca="1" si="1987"/>
        <v>-</v>
      </c>
      <c r="KB287" s="19" t="str">
        <f t="shared" ca="1" si="1987"/>
        <v>-</v>
      </c>
      <c r="KC287" s="19" t="str">
        <f t="shared" ca="1" si="1987"/>
        <v>-</v>
      </c>
      <c r="KD287" s="19" t="str">
        <f t="shared" ca="1" si="1987"/>
        <v>-</v>
      </c>
      <c r="KE287" s="19" t="str">
        <f t="shared" ca="1" si="1987"/>
        <v>-</v>
      </c>
      <c r="KF287" s="19" t="str">
        <f t="shared" ca="1" si="1987"/>
        <v>-</v>
      </c>
      <c r="KG287" s="19" t="str">
        <f t="shared" ca="1" si="1987"/>
        <v>-</v>
      </c>
      <c r="KH287" s="19" t="str">
        <f t="shared" ca="1" si="1987"/>
        <v>-</v>
      </c>
      <c r="KI287" s="5" t="b">
        <f t="array" aca="1" ref="KI287" ca="1">IF(OR(KJ287:KP287&lt;&gt;"-"),TRUE,"-")</f>
        <v>1</v>
      </c>
      <c r="KJ287" s="19">
        <f t="shared" ca="1" si="1988"/>
        <v>0</v>
      </c>
      <c r="KK287" s="19" t="str">
        <f t="shared" ca="1" si="1988"/>
        <v>-</v>
      </c>
      <c r="KL287" s="19">
        <f t="shared" ca="1" si="1988"/>
        <v>999999</v>
      </c>
      <c r="KM287" s="19">
        <f t="shared" ca="1" si="1988"/>
        <v>999999</v>
      </c>
      <c r="KN287" s="19">
        <f t="shared" ca="1" si="1988"/>
        <v>999999</v>
      </c>
      <c r="KO287" s="19">
        <f t="shared" ca="1" si="1988"/>
        <v>999999</v>
      </c>
      <c r="KP287" s="19">
        <f t="shared" ca="1" si="1988"/>
        <v>999999</v>
      </c>
      <c r="KQ287" s="19" t="str">
        <f t="shared" ca="1" si="1988"/>
        <v>-</v>
      </c>
      <c r="KR287" s="19" t="str">
        <f t="shared" ca="1" si="1988"/>
        <v>-</v>
      </c>
      <c r="KS287" s="19" t="str">
        <f t="shared" ca="1" si="1988"/>
        <v>-</v>
      </c>
      <c r="KT287" s="19" t="b">
        <f t="shared" ca="1" si="1988"/>
        <v>1</v>
      </c>
      <c r="KU287" s="19">
        <f t="shared" ca="1" si="1988"/>
        <v>0</v>
      </c>
      <c r="KV287" s="5" t="str">
        <f t="shared" si="1989"/>
        <v>-</v>
      </c>
      <c r="KW287" s="5" t="str">
        <f t="shared" si="1989"/>
        <v>-</v>
      </c>
      <c r="KX287" s="5" t="str">
        <f t="shared" si="1989"/>
        <v>-</v>
      </c>
      <c r="KY287" s="5" t="str">
        <f t="shared" si="1989"/>
        <v>-</v>
      </c>
      <c r="KZ287" s="19" t="str">
        <f t="shared" ca="1" si="1990"/>
        <v>-</v>
      </c>
      <c r="LA287" s="19" t="str">
        <f t="shared" ca="1" si="1990"/>
        <v>-</v>
      </c>
      <c r="LB287" s="19" t="str">
        <f t="shared" ca="1" si="1990"/>
        <v>-</v>
      </c>
      <c r="LC287" s="19" t="str">
        <f t="shared" ca="1" si="1990"/>
        <v>-</v>
      </c>
      <c r="LD287" s="19" t="str">
        <f t="shared" ca="1" si="1990"/>
        <v>-</v>
      </c>
      <c r="LE287" s="19" t="str">
        <f t="shared" ca="1" si="1990"/>
        <v>-</v>
      </c>
      <c r="LF287" s="19" t="str">
        <f t="shared" ca="1" si="1990"/>
        <v>-</v>
      </c>
      <c r="LG287" s="5" t="str">
        <f t="shared" si="1991"/>
        <v>-</v>
      </c>
      <c r="LH287" s="5">
        <f t="shared" si="1991"/>
        <v>500</v>
      </c>
      <c r="LI287" s="5">
        <f t="shared" si="1991"/>
        <v>500</v>
      </c>
      <c r="LJ287" s="5" t="str">
        <f t="shared" si="1991"/>
        <v>-</v>
      </c>
      <c r="LK287" s="5" t="str" cm="1">
        <f t="array" aca="1" ref="LK287" ca="1">INDEX(i.meatgrid,$Q287,LK$7)</f>
        <v>-</v>
      </c>
      <c r="LL287" s="5" t="str">
        <f t="shared" si="1992"/>
        <v>-</v>
      </c>
      <c r="LM287" s="5">
        <f t="shared" si="1993"/>
        <v>1</v>
      </c>
      <c r="LN287" s="9"/>
      <c r="LO287" s="19">
        <f t="shared" ca="1" si="1994"/>
        <v>70</v>
      </c>
      <c r="LP287" s="19">
        <f t="shared" ca="1" si="1994"/>
        <v>50</v>
      </c>
      <c r="LQ287" s="19">
        <f t="shared" ca="1" si="1994"/>
        <v>80</v>
      </c>
      <c r="LR287" s="19">
        <f t="shared" ca="1" si="1994"/>
        <v>50</v>
      </c>
      <c r="LS287" s="5" t="b" cm="1">
        <f t="array" aca="1" ref="LS287" ca="1">INDEX(i.meatgrid,$Q287,LS$7)</f>
        <v>0</v>
      </c>
      <c r="LT287" s="5" t="b" cm="1">
        <f t="array" aca="1" ref="LT287" ca="1">INDEX(i.meatgrid,$Q287,LT$7)</f>
        <v>0</v>
      </c>
      <c r="LU287" s="5" t="str" cm="1">
        <f t="array" aca="1" ref="LU287" ca="1">INDEX(i.meatgrid,$Q287,LU$7)</f>
        <v>-</v>
      </c>
      <c r="LV287" s="5" cm="1">
        <f t="array" aca="1" ref="LV287" ca="1">INDEX(i.meatgrid,$Q287,LV$7)</f>
        <v>40</v>
      </c>
      <c r="LW287" s="5">
        <f t="shared" si="1995"/>
        <v>1</v>
      </c>
      <c r="LX287" s="5">
        <f t="shared" si="1996"/>
        <v>1.25</v>
      </c>
      <c r="LY287" s="5" cm="1">
        <f t="array" aca="1" ref="LY287" ca="1">INDEX(i.meatgrid,$Q287,LY$7)</f>
        <v>1</v>
      </c>
      <c r="LZ287" s="5" cm="1">
        <f t="array" aca="1" ref="LZ287" ca="1">INDEX(i.meatgrid,$Q287,LZ$7)</f>
        <v>0</v>
      </c>
      <c r="MA287" s="5" cm="1">
        <f t="array" aca="1" ref="MA287" ca="1">INDEX(i.meatgrid,$Q287,MA$7)</f>
        <v>0</v>
      </c>
      <c r="MB287" s="5" cm="1">
        <f t="array" aca="1" ref="MB287" ca="1">INDEX(i.meatgrid,$Q287,MB$7)</f>
        <v>0</v>
      </c>
      <c r="MC287" s="5" cm="1">
        <f t="array" aca="1" ref="MC287" ca="1">INDEX(i.meatgrid,$Q287,MC$7)</f>
        <v>0</v>
      </c>
      <c r="MD287" s="5" cm="1">
        <f t="array" aca="1" ref="MD287" ca="1">INDEX(i.meatgrid,$Q287,MD$7)</f>
        <v>1</v>
      </c>
      <c r="ME287" s="5" cm="1">
        <f t="array" aca="1" ref="ME287" ca="1">INDEX(i.meatgrid,$Q287,ME$7)</f>
        <v>1</v>
      </c>
      <c r="MF287" s="5" cm="1">
        <f t="array" aca="1" ref="MF287" ca="1">INDEX(i.meatgrid,$Q287,MF$7)</f>
        <v>1</v>
      </c>
      <c r="MG287" s="5">
        <f t="shared" si="1997"/>
        <v>1</v>
      </c>
      <c r="MH287" s="9"/>
      <c r="MI287" s="19" t="b">
        <f t="shared" ca="1" si="1998"/>
        <v>0</v>
      </c>
      <c r="MJ287" s="19" t="b">
        <f t="shared" ca="1" si="1998"/>
        <v>0</v>
      </c>
      <c r="MK287" s="19">
        <f t="shared" ca="1" si="1998"/>
        <v>1</v>
      </c>
      <c r="ML287" s="19">
        <f t="shared" ca="1" si="1998"/>
        <v>0.75</v>
      </c>
      <c r="MM287" s="19">
        <f t="shared" ca="1" si="1998"/>
        <v>0.75</v>
      </c>
      <c r="MN287" s="19">
        <f t="shared" ca="1" si="1998"/>
        <v>0.8</v>
      </c>
      <c r="MO287" s="19">
        <f t="shared" ca="1" si="1998"/>
        <v>0.82499999999999996</v>
      </c>
      <c r="MP287" s="19">
        <f t="shared" ca="1" si="1998"/>
        <v>0.875</v>
      </c>
      <c r="MQ287" s="19">
        <f t="shared" ca="1" si="1998"/>
        <v>0.9</v>
      </c>
      <c r="MR287" s="19">
        <f t="shared" ca="1" si="1998"/>
        <v>1</v>
      </c>
      <c r="MS287" s="19">
        <f t="shared" ca="1" si="1998"/>
        <v>0.875</v>
      </c>
      <c r="MT287" s="19" t="b">
        <f t="shared" ca="1" si="1998"/>
        <v>1</v>
      </c>
      <c r="MU287" s="19">
        <f t="shared" ca="1" si="1998"/>
        <v>74.989999999999995</v>
      </c>
      <c r="MV287" s="19" t="str">
        <f t="shared" ca="1" si="1998"/>
        <v>-</v>
      </c>
      <c r="MW287" s="19" t="str">
        <f t="shared" ca="1" si="1998"/>
        <v>-</v>
      </c>
      <c r="MX287" s="19" t="str">
        <f t="shared" ca="1" si="1998"/>
        <v>-</v>
      </c>
      <c r="MY287" s="19" t="str">
        <f t="shared" ca="1" si="1999"/>
        <v>-</v>
      </c>
      <c r="MZ287" s="19" t="str">
        <f t="shared" ca="1" si="1999"/>
        <v>-</v>
      </c>
      <c r="NA287" s="19" t="str">
        <f t="shared" ca="1" si="1999"/>
        <v>-</v>
      </c>
      <c r="NB287" s="19" t="str">
        <f t="shared" ca="1" si="1999"/>
        <v>-</v>
      </c>
      <c r="NC287" s="19">
        <f t="shared" ca="1" si="1999"/>
        <v>36.99</v>
      </c>
      <c r="ND287" s="19">
        <f t="shared" ca="1" si="1999"/>
        <v>36.99</v>
      </c>
      <c r="NE287" s="19" t="str">
        <f t="shared" ca="1" si="1999"/>
        <v>-</v>
      </c>
      <c r="NF287" s="19" t="str">
        <f t="shared" ca="1" si="1999"/>
        <v>-</v>
      </c>
      <c r="NG287" s="19" t="str">
        <f t="shared" ca="1" si="1999"/>
        <v>-</v>
      </c>
      <c r="NH287" s="19" t="str">
        <f t="shared" ca="1" si="1999"/>
        <v>-</v>
      </c>
      <c r="NI287" s="19" t="str">
        <f t="shared" ca="1" si="1999"/>
        <v>-</v>
      </c>
      <c r="NJ287" s="19">
        <f t="shared" ca="1" si="1999"/>
        <v>49.99</v>
      </c>
      <c r="NK287" s="19">
        <f t="shared" ca="1" si="1999"/>
        <v>49.99</v>
      </c>
      <c r="NL287" s="19">
        <f t="shared" ca="1" si="1999"/>
        <v>49.99</v>
      </c>
      <c r="NM287" s="19">
        <f t="shared" ca="1" si="1999"/>
        <v>49.99</v>
      </c>
      <c r="NN287" s="19">
        <f t="shared" ca="1" si="1999"/>
        <v>49.99</v>
      </c>
      <c r="NO287" s="19">
        <f t="shared" ca="1" si="2000"/>
        <v>49.99</v>
      </c>
      <c r="NP287" s="19">
        <f t="shared" ca="1" si="2000"/>
        <v>49.99</v>
      </c>
      <c r="NQ287" s="19">
        <f t="shared" ca="1" si="2000"/>
        <v>49.99</v>
      </c>
      <c r="NR287" s="19">
        <f t="shared" ca="1" si="2000"/>
        <v>412.99</v>
      </c>
      <c r="NS287" s="19">
        <f t="shared" ca="1" si="2000"/>
        <v>412.99</v>
      </c>
      <c r="NT287" s="19" t="str">
        <f t="shared" ca="1" si="2000"/>
        <v>-</v>
      </c>
      <c r="NU287" s="19" t="str">
        <f t="shared" ca="1" si="2000"/>
        <v>-</v>
      </c>
      <c r="NV287" s="19" t="str">
        <f t="shared" ca="1" si="2000"/>
        <v>-</v>
      </c>
      <c r="NW287" s="19" t="str">
        <f t="shared" ca="1" si="2000"/>
        <v>-</v>
      </c>
      <c r="NX287" s="19" t="str">
        <f t="shared" ca="1" si="2000"/>
        <v>-</v>
      </c>
      <c r="NY287" s="19">
        <f t="shared" ca="1" si="2000"/>
        <v>6.8900000000000006</v>
      </c>
      <c r="NZ287" s="19">
        <f t="shared" ca="1" si="2000"/>
        <v>6.8900000000000006</v>
      </c>
      <c r="OA287" s="19">
        <f t="shared" ca="1" si="2000"/>
        <v>6.8900000000000006</v>
      </c>
      <c r="OB287" s="19">
        <f t="shared" ca="1" si="2000"/>
        <v>6.8900000000000006</v>
      </c>
      <c r="OC287" s="19">
        <f t="shared" ca="1" si="2000"/>
        <v>6.8900000000000006</v>
      </c>
      <c r="OD287" s="19">
        <f t="shared" ca="1" si="2000"/>
        <v>6.8900000000000006</v>
      </c>
      <c r="OE287" s="19">
        <f t="shared" ca="1" si="2001"/>
        <v>6.8900000000000006</v>
      </c>
      <c r="OF287" s="19">
        <f t="shared" ca="1" si="2001"/>
        <v>6.8900000000000006</v>
      </c>
      <c r="OG287" s="19">
        <f t="shared" ca="1" si="2001"/>
        <v>346.99</v>
      </c>
      <c r="OH287" s="19">
        <f t="shared" ca="1" si="2001"/>
        <v>346.99</v>
      </c>
      <c r="OI287" s="19" t="str">
        <f t="shared" ca="1" si="2001"/>
        <v>-</v>
      </c>
      <c r="OJ287" s="19" t="str">
        <f t="shared" ca="1" si="2001"/>
        <v>-</v>
      </c>
      <c r="OK287" s="19" t="str">
        <f t="shared" ca="1" si="2001"/>
        <v>-</v>
      </c>
      <c r="OL287" s="19" t="str">
        <f t="shared" ca="1" si="2001"/>
        <v>-</v>
      </c>
      <c r="OM287" s="19" t="str">
        <f t="shared" ca="1" si="2001"/>
        <v>-</v>
      </c>
      <c r="ON287" s="19">
        <f t="shared" ca="1" si="2001"/>
        <v>0</v>
      </c>
      <c r="OO287" s="24">
        <v>0</v>
      </c>
    </row>
    <row r="288" spans="1:405" outlineLevel="1">
      <c r="A288" s="21">
        <f t="shared" si="158"/>
        <v>283</v>
      </c>
      <c r="B288" s="21">
        <f t="shared" si="1940"/>
        <v>19</v>
      </c>
      <c r="C288">
        <v>114</v>
      </c>
      <c r="D288" s="144" t="str">
        <f t="shared" si="1941"/>
        <v>GSM</v>
      </c>
      <c r="E288" t="b">
        <v>0</v>
      </c>
      <c r="F288" t="b">
        <v>0</v>
      </c>
      <c r="G288" t="b">
        <f t="shared" si="2002"/>
        <v>0</v>
      </c>
      <c r="H288" s="29">
        <v>2</v>
      </c>
      <c r="I288" s="29">
        <v>1</v>
      </c>
      <c r="J288" s="29" t="str">
        <f>""</f>
        <v/>
      </c>
      <c r="K288" s="29">
        <f t="shared" si="1943"/>
        <v>2</v>
      </c>
      <c r="L288" s="29">
        <v>2</v>
      </c>
      <c r="M288" s="29">
        <v>2</v>
      </c>
      <c r="N288" s="29">
        <v>3</v>
      </c>
      <c r="O288" s="29">
        <v>1</v>
      </c>
      <c r="P288" s="29">
        <v>1</v>
      </c>
      <c r="Q288" s="29">
        <v>4</v>
      </c>
      <c r="R288" s="29">
        <v>1</v>
      </c>
      <c r="S288" s="29">
        <v>1</v>
      </c>
      <c r="T288" s="29">
        <v>1</v>
      </c>
      <c r="U288" s="218"/>
      <c r="V288" s="218"/>
      <c r="W288" s="29">
        <v>0</v>
      </c>
      <c r="X288" s="218"/>
      <c r="Y288" s="218"/>
      <c r="Z288" s="218"/>
      <c r="AA288" s="218"/>
      <c r="AB288" s="218"/>
      <c r="AC288" s="218"/>
      <c r="AD288" s="218"/>
      <c r="AE288" s="218"/>
      <c r="AF288" s="144">
        <f>INDEX(CHOOSE($N288,DataAutumn!i.AdultDrys,DataWinter!i.AdultDrys,DataSpring!i.AdultDrys),1,$M288)</f>
        <v>3</v>
      </c>
      <c r="AG288" s="5">
        <f t="shared" si="1944"/>
        <v>2</v>
      </c>
      <c r="AH288" s="5">
        <f t="shared" si="1944"/>
        <v>0</v>
      </c>
      <c r="AI288" s="5">
        <f t="shared" si="1945"/>
        <v>1</v>
      </c>
      <c r="AJ288" s="218"/>
      <c r="AK288" s="218"/>
      <c r="AL288" s="366" t="str">
        <f ca="1">TEXT(LEFT(OFFSET(AL288,-1,0),5)+1,"00000")&amp;MID(OFFSET(AL288,-1,0),6,FIND(" ",OFFSET(AL288,-1,0),7)-5)
&amp; $D288           &amp; " Day"&amp;INDEX(i.DOY,$N288,1)              &amp; IF($IG288=0," FWM","")&amp;IF($IG288=1," MWM","")&amp;IF($IG288=5," Mat","")&amp;IF($IH288=TRUE,"&amp;BBT","    ")
&amp;INDEX(DataMaster!$B$98:$B$104,$Q288,0)    &amp;IF(JL288," SR"&amp;JM288,"")&amp; " WP"&amp;TEXT($LW288*100,"000p")           &amp; " MP"&amp;TEXT($LX288*100,"000p")           &amp; " GP"&amp;TEXT($MG288*100,"000p")
&amp; " (F"&amp;3+COUNTIF($CV288:$CY288,TRUE)&amp;3&amp;"N"&amp;$DM288&amp;$DN288&amp;")"</f>
        <v>00006 DSP_price_SA GSM Day204 MWM    Prime WP100p MP100p GP100p (F33N11)</v>
      </c>
      <c r="AM288" s="9" t="str">
        <f ca="1">IF(COUNTIF(AL$5:AL288,AL288)=1,"-","Dup")</f>
        <v>-</v>
      </c>
      <c r="AN288" s="9"/>
      <c r="AO288" s="12" t="b">
        <v>0</v>
      </c>
      <c r="AP288" s="12" t="b">
        <v>0</v>
      </c>
      <c r="AQ288" s="12" t="b">
        <v>0</v>
      </c>
      <c r="AR288" s="12" t="b">
        <v>0</v>
      </c>
      <c r="AS288" s="12" t="b">
        <v>0</v>
      </c>
      <c r="AT288" s="12" t="b">
        <v>0</v>
      </c>
      <c r="AU288" s="12" t="b">
        <v>0</v>
      </c>
      <c r="AV288" s="12" t="b">
        <v>0</v>
      </c>
      <c r="AW288" s="9"/>
      <c r="AX288" s="5" t="b">
        <f t="shared" si="1946"/>
        <v>0</v>
      </c>
      <c r="AY288" s="5" t="str">
        <f t="shared" si="1946"/>
        <v>-</v>
      </c>
      <c r="AZ288" s="5" t="b">
        <f t="shared" si="1946"/>
        <v>0</v>
      </c>
      <c r="BA288" s="5" t="b">
        <f t="shared" si="1946"/>
        <v>1</v>
      </c>
      <c r="BB288" s="5" t="b">
        <f t="shared" si="1946"/>
        <v>1</v>
      </c>
      <c r="BC288" s="144">
        <f t="shared" si="1946"/>
        <v>0</v>
      </c>
      <c r="BD288" s="19" t="b">
        <f t="shared" ca="1" si="1947"/>
        <v>1</v>
      </c>
      <c r="BE288" s="9"/>
      <c r="BF288" s="5" t="str">
        <f t="shared" ca="1" si="1948"/>
        <v>-</v>
      </c>
      <c r="BG288" s="19" t="str">
        <f t="shared" ca="1" si="1949"/>
        <v>-</v>
      </c>
      <c r="BH288" s="19" t="str">
        <f t="shared" ca="1" si="1949"/>
        <v>-</v>
      </c>
      <c r="BI288" s="19" t="str">
        <f t="shared" ca="1" si="1949"/>
        <v>-</v>
      </c>
      <c r="BJ288" s="5" t="str">
        <f t="shared" ca="1" si="1950"/>
        <v>-</v>
      </c>
      <c r="BK288" s="19" t="str">
        <f t="shared" ca="1" si="1951"/>
        <v>-</v>
      </c>
      <c r="BL288" s="5" t="str">
        <f t="shared" ca="1" si="1952"/>
        <v>-</v>
      </c>
      <c r="BM288" s="19" t="str">
        <f t="shared" ca="1" si="1953"/>
        <v>-</v>
      </c>
      <c r="BN288" s="19" t="str">
        <f t="shared" ca="1" si="1953"/>
        <v>-</v>
      </c>
      <c r="BO288" s="19" t="str">
        <f t="shared" ca="1" si="1953"/>
        <v>-</v>
      </c>
      <c r="BP288" s="5" t="str">
        <f t="shared" ca="1" si="1954"/>
        <v>-</v>
      </c>
      <c r="BQ288" s="9"/>
      <c r="BR288" s="5" t="b">
        <f t="shared" si="1955"/>
        <v>0</v>
      </c>
      <c r="BS288" s="5" t="str">
        <f t="shared" ca="1" si="1956"/>
        <v>-</v>
      </c>
      <c r="BT288" s="5" t="str">
        <f t="shared" ca="1" si="1957"/>
        <v>-</v>
      </c>
      <c r="BU288" s="5" t="str">
        <f t="shared" ca="1" si="1957"/>
        <v>-</v>
      </c>
      <c r="BV288" s="5" t="str">
        <f t="shared" ca="1" si="1957"/>
        <v>-</v>
      </c>
      <c r="BW288" s="5" t="str">
        <f t="shared" ca="1" si="1957"/>
        <v>-</v>
      </c>
      <c r="BX288" s="5" t="str">
        <f t="shared" ca="1" si="1957"/>
        <v>-</v>
      </c>
      <c r="BY288" s="5" t="str">
        <f t="shared" ca="1" si="1957"/>
        <v>-</v>
      </c>
      <c r="BZ288" s="5" t="str">
        <f t="shared" ca="1" si="1957"/>
        <v>-</v>
      </c>
      <c r="CA288" s="5" t="str">
        <f t="shared" ca="1" si="1957"/>
        <v>-</v>
      </c>
      <c r="CB288" s="9"/>
      <c r="CC288" s="237" t="b">
        <f t="shared" ca="1" si="2004"/>
        <v>1</v>
      </c>
      <c r="CD288" s="237" t="b">
        <f t="shared" ca="1" si="2004"/>
        <v>1</v>
      </c>
      <c r="CE288" s="237" t="b">
        <f t="shared" ca="1" si="2004"/>
        <v>1</v>
      </c>
      <c r="CF288" s="12">
        <f t="shared" si="1958"/>
        <v>2234105</v>
      </c>
      <c r="CG288" s="144" t="b">
        <f t="shared" ca="1" si="2005"/>
        <v>0</v>
      </c>
      <c r="CH288" s="12" t="s">
        <v>34</v>
      </c>
      <c r="CI288" s="19" t="str">
        <f t="shared" ca="1" si="1960"/>
        <v>-</v>
      </c>
      <c r="CJ288" s="19" t="str">
        <f t="shared" ca="1" si="1960"/>
        <v>-</v>
      </c>
      <c r="CK288" s="19" t="str">
        <f t="shared" ca="1" si="1960"/>
        <v>-</v>
      </c>
      <c r="CL288" s="19">
        <f t="shared" ca="1" si="1960"/>
        <v>1</v>
      </c>
      <c r="CM288" s="19">
        <f t="shared" ca="1" si="1960"/>
        <v>1</v>
      </c>
      <c r="CN288" s="9"/>
      <c r="CO288" s="444">
        <f t="shared" si="1961"/>
        <v>652</v>
      </c>
      <c r="CP288" s="444">
        <f t="shared" si="1961"/>
        <v>686</v>
      </c>
      <c r="CQ288" s="444">
        <f t="shared" si="1961"/>
        <v>721</v>
      </c>
      <c r="CR288" s="152">
        <f t="shared" si="1962"/>
        <v>378</v>
      </c>
      <c r="CS288" s="152">
        <f t="shared" si="1962"/>
        <v>413</v>
      </c>
      <c r="CT288" s="152">
        <f t="shared" si="1962"/>
        <v>448</v>
      </c>
      <c r="CU288" s="19" t="str">
        <f t="shared" ca="1" si="1963"/>
        <v>-</v>
      </c>
      <c r="CV288" s="19" t="str">
        <f t="shared" ca="1" si="1963"/>
        <v>-</v>
      </c>
      <c r="CW288" s="19" t="str">
        <f t="shared" ca="1" si="1963"/>
        <v>-</v>
      </c>
      <c r="CX288" s="19" t="str">
        <f t="shared" ca="1" si="1963"/>
        <v>-</v>
      </c>
      <c r="CY288" s="19" t="str">
        <f t="shared" ca="1" si="1963"/>
        <v>-</v>
      </c>
      <c r="CZ288" s="19" t="b">
        <f t="shared" ca="1" si="1963"/>
        <v>1</v>
      </c>
      <c r="DA288" s="19">
        <f t="shared" ca="1" si="1963"/>
        <v>0</v>
      </c>
      <c r="DB288" s="19">
        <f t="shared" ca="1" si="1963"/>
        <v>0</v>
      </c>
      <c r="DC288" s="19">
        <f t="shared" ca="1" si="1963"/>
        <v>0</v>
      </c>
      <c r="DD288" s="19">
        <f t="shared" ca="1" si="1963"/>
        <v>0</v>
      </c>
      <c r="DE288" s="19">
        <f t="shared" ca="1" si="1963"/>
        <v>0</v>
      </c>
      <c r="DF288" s="19">
        <f t="shared" ca="1" si="1963"/>
        <v>0</v>
      </c>
      <c r="DG288" s="19">
        <f t="shared" ca="1" si="1963"/>
        <v>0</v>
      </c>
      <c r="DH288" s="19">
        <f t="shared" ca="1" si="1963"/>
        <v>0</v>
      </c>
      <c r="DI288" s="19">
        <f t="shared" ca="1" si="1963"/>
        <v>0</v>
      </c>
      <c r="DJ288" s="19">
        <f t="shared" ca="1" si="1963"/>
        <v>0</v>
      </c>
      <c r="DK288" s="19">
        <f t="shared" ca="1" si="1964"/>
        <v>0</v>
      </c>
      <c r="DL288" s="19">
        <f t="shared" ca="1" si="1964"/>
        <v>0</v>
      </c>
      <c r="DM288" s="19">
        <f t="shared" ca="1" si="1964"/>
        <v>1</v>
      </c>
      <c r="DN288" s="19">
        <f t="shared" ca="1" si="1964"/>
        <v>1</v>
      </c>
      <c r="DO288" s="19">
        <f t="shared" ca="1" si="1964"/>
        <v>0</v>
      </c>
      <c r="DP288" s="19" t="str">
        <f t="shared" ca="1" si="1964"/>
        <v>-</v>
      </c>
      <c r="DQ288" s="19" t="str">
        <f t="shared" ca="1" si="1964"/>
        <v>-</v>
      </c>
      <c r="DR288" s="19" t="str">
        <f t="shared" ca="1" si="1964"/>
        <v>-</v>
      </c>
      <c r="DS288" s="19" t="str">
        <f t="shared" ca="1" si="1964"/>
        <v>-</v>
      </c>
      <c r="DT288" s="19" t="str">
        <f t="shared" ca="1" si="1964"/>
        <v>-</v>
      </c>
      <c r="DU288" s="19">
        <f t="shared" ca="1" si="1964"/>
        <v>0</v>
      </c>
      <c r="DV288" s="19" t="str">
        <f t="shared" ca="1" si="1964"/>
        <v>-</v>
      </c>
      <c r="DW288" s="19" t="str">
        <f t="shared" ca="1" si="1964"/>
        <v>-</v>
      </c>
      <c r="DX288" s="19" t="str">
        <f t="shared" ca="1" si="1964"/>
        <v>-</v>
      </c>
      <c r="DY288" s="19" t="str">
        <f t="shared" ca="1" si="1964"/>
        <v>-</v>
      </c>
      <c r="DZ288" s="19" t="str">
        <f t="shared" ca="1" si="1964"/>
        <v>-</v>
      </c>
      <c r="EA288" s="19" t="str">
        <f t="shared" ca="1" si="1964"/>
        <v>-</v>
      </c>
      <c r="EB288" s="19" t="str">
        <f t="shared" ca="1" si="1964"/>
        <v>-</v>
      </c>
      <c r="EC288" s="19" t="str">
        <f t="shared" ca="1" si="1964"/>
        <v>-</v>
      </c>
      <c r="ED288" s="19">
        <f t="shared" ca="1" si="1964"/>
        <v>0</v>
      </c>
      <c r="EE288" s="444">
        <f t="shared" si="1965"/>
        <v>0</v>
      </c>
      <c r="EF288" s="444">
        <f t="shared" si="1965"/>
        <v>0</v>
      </c>
      <c r="EG288" s="124">
        <f t="shared" si="1966"/>
        <v>0</v>
      </c>
      <c r="EH288" s="124">
        <f t="shared" si="1966"/>
        <v>0</v>
      </c>
      <c r="EI288" s="124">
        <f t="shared" si="1966"/>
        <v>0</v>
      </c>
      <c r="EJ288" s="124">
        <f t="shared" si="1966"/>
        <v>0</v>
      </c>
      <c r="EK288" s="124">
        <f t="shared" si="1966"/>
        <v>0</v>
      </c>
      <c r="EL288" s="124">
        <f t="shared" si="1966"/>
        <v>0</v>
      </c>
      <c r="EM288" s="124">
        <f t="shared" si="1966"/>
        <v>0</v>
      </c>
      <c r="EN288" s="124">
        <f t="shared" si="1966"/>
        <v>0</v>
      </c>
      <c r="EO288" s="124">
        <f t="shared" si="1966"/>
        <v>0</v>
      </c>
      <c r="EP288" s="124">
        <f t="shared" si="1966"/>
        <v>0</v>
      </c>
      <c r="EQ288" s="124">
        <f t="shared" si="1966"/>
        <v>0</v>
      </c>
      <c r="ER288" s="124">
        <f t="shared" si="1966"/>
        <v>0</v>
      </c>
      <c r="ES288" s="124">
        <f t="shared" si="1966"/>
        <v>0</v>
      </c>
      <c r="ET288" s="124">
        <f t="shared" si="1966"/>
        <v>0</v>
      </c>
      <c r="EU288" s="124">
        <f t="shared" si="1966"/>
        <v>0</v>
      </c>
      <c r="EV288" s="124">
        <f t="shared" si="1966"/>
        <v>0</v>
      </c>
      <c r="EW288" s="124">
        <f t="shared" si="1967"/>
        <v>0</v>
      </c>
      <c r="EX288" s="124">
        <f t="shared" si="1967"/>
        <v>0</v>
      </c>
      <c r="EY288" s="554">
        <f t="shared" si="1968"/>
        <v>0</v>
      </c>
      <c r="EZ288" s="554">
        <f t="shared" si="1968"/>
        <v>0</v>
      </c>
      <c r="FA288" s="554">
        <f t="shared" si="1968"/>
        <v>0</v>
      </c>
      <c r="FB288" s="125">
        <f t="shared" si="1968"/>
        <v>0</v>
      </c>
      <c r="FC288" s="125">
        <f t="shared" si="1968"/>
        <v>0</v>
      </c>
      <c r="FD288" s="125">
        <f t="shared" si="1968"/>
        <v>0</v>
      </c>
      <c r="FE288" s="125">
        <f t="shared" si="1968"/>
        <v>0</v>
      </c>
      <c r="FF288" s="125">
        <f t="shared" si="1968"/>
        <v>0</v>
      </c>
      <c r="FG288" s="125">
        <f t="shared" si="1968"/>
        <v>0</v>
      </c>
      <c r="FH288" s="125">
        <f t="shared" si="1968"/>
        <v>0</v>
      </c>
      <c r="FI288" s="125">
        <f t="shared" si="1968"/>
        <v>0</v>
      </c>
      <c r="FJ288" s="125">
        <f t="shared" si="1968"/>
        <v>0</v>
      </c>
      <c r="FK288" s="125">
        <f t="shared" si="1968"/>
        <v>0</v>
      </c>
      <c r="FL288" s="125">
        <f t="shared" si="1968"/>
        <v>0</v>
      </c>
      <c r="FM288" s="125">
        <f t="shared" si="1968"/>
        <v>0</v>
      </c>
      <c r="FN288" s="125">
        <f t="shared" si="1968"/>
        <v>0</v>
      </c>
      <c r="FO288" s="124">
        <f t="shared" si="1969"/>
        <v>0</v>
      </c>
      <c r="FP288" s="124">
        <f t="shared" si="1969"/>
        <v>0</v>
      </c>
      <c r="FQ288" s="124">
        <f t="shared" si="1969"/>
        <v>0</v>
      </c>
      <c r="FR288" s="124">
        <f t="shared" si="1969"/>
        <v>0</v>
      </c>
      <c r="FS288" s="124">
        <f t="shared" si="1969"/>
        <v>0</v>
      </c>
      <c r="FT288" s="124">
        <f t="shared" si="1969"/>
        <v>0</v>
      </c>
      <c r="FU288" s="124">
        <f t="shared" si="1969"/>
        <v>0</v>
      </c>
      <c r="FV288" s="124">
        <f t="shared" si="1969"/>
        <v>0</v>
      </c>
      <c r="FW288" s="124">
        <f t="shared" si="1969"/>
        <v>0</v>
      </c>
      <c r="FX288" s="124">
        <f t="shared" si="1969"/>
        <v>0</v>
      </c>
      <c r="FY288" s="124">
        <f t="shared" si="1969"/>
        <v>0</v>
      </c>
      <c r="FZ288" s="124">
        <f t="shared" si="1969"/>
        <v>0</v>
      </c>
      <c r="GA288" s="124">
        <f t="shared" si="1969"/>
        <v>0</v>
      </c>
      <c r="GB288" s="124">
        <f t="shared" si="1969"/>
        <v>0</v>
      </c>
      <c r="GC288" s="124">
        <f t="shared" si="1969"/>
        <v>0</v>
      </c>
      <c r="GD288" s="124">
        <f t="shared" si="1969"/>
        <v>0</v>
      </c>
      <c r="GE288" s="124">
        <f t="shared" si="1970"/>
        <v>0</v>
      </c>
      <c r="GF288" s="124">
        <f t="shared" si="1970"/>
        <v>0</v>
      </c>
      <c r="GG288" s="554">
        <f t="shared" si="1971"/>
        <v>0</v>
      </c>
      <c r="GH288" s="554">
        <f t="shared" si="1971"/>
        <v>0</v>
      </c>
      <c r="GI288" s="554">
        <f t="shared" si="1971"/>
        <v>0</v>
      </c>
      <c r="GJ288" s="125">
        <f t="shared" si="1972"/>
        <v>0</v>
      </c>
      <c r="GK288" s="125">
        <f t="shared" si="1972"/>
        <v>0</v>
      </c>
      <c r="GL288" s="125">
        <f t="shared" si="1972"/>
        <v>0</v>
      </c>
      <c r="GM288" s="125">
        <f t="shared" si="1972"/>
        <v>0</v>
      </c>
      <c r="GN288" s="125">
        <f t="shared" si="1972"/>
        <v>0</v>
      </c>
      <c r="GO288" s="125">
        <f t="shared" si="1972"/>
        <v>0</v>
      </c>
      <c r="GP288" s="125">
        <f t="shared" si="1972"/>
        <v>0</v>
      </c>
      <c r="GQ288" s="125">
        <f t="shared" si="1972"/>
        <v>0</v>
      </c>
      <c r="GR288" s="125">
        <f t="shared" si="1972"/>
        <v>0</v>
      </c>
      <c r="GS288" s="125">
        <f t="shared" si="1972"/>
        <v>0</v>
      </c>
      <c r="GT288" s="125">
        <f t="shared" si="1972"/>
        <v>0</v>
      </c>
      <c r="GU288" s="125">
        <f t="shared" si="1972"/>
        <v>0</v>
      </c>
      <c r="GV288" s="125">
        <f t="shared" si="1972"/>
        <v>0</v>
      </c>
      <c r="GW288" s="124">
        <f t="shared" si="1973"/>
        <v>0</v>
      </c>
      <c r="GX288" s="124">
        <f t="shared" si="1973"/>
        <v>0</v>
      </c>
      <c r="GY288" s="124">
        <f t="shared" si="1973"/>
        <v>0</v>
      </c>
      <c r="GZ288" s="124">
        <f t="shared" si="1973"/>
        <v>0</v>
      </c>
      <c r="HA288" s="124">
        <f t="shared" si="1973"/>
        <v>0</v>
      </c>
      <c r="HB288" s="124">
        <f t="shared" si="1973"/>
        <v>0</v>
      </c>
      <c r="HC288" s="124">
        <f t="shared" si="1973"/>
        <v>0</v>
      </c>
      <c r="HD288" s="124">
        <f t="shared" si="1973"/>
        <v>0</v>
      </c>
      <c r="HE288" s="124">
        <f t="shared" si="1973"/>
        <v>0</v>
      </c>
      <c r="HF288" s="124">
        <f t="shared" si="1973"/>
        <v>0</v>
      </c>
      <c r="HG288" s="124">
        <f t="shared" si="1973"/>
        <v>0</v>
      </c>
      <c r="HH288" s="124">
        <f t="shared" si="1973"/>
        <v>0</v>
      </c>
      <c r="HI288" s="124">
        <f t="shared" si="1973"/>
        <v>0</v>
      </c>
      <c r="HJ288" s="124">
        <f t="shared" si="1973"/>
        <v>0</v>
      </c>
      <c r="HK288" s="124">
        <f t="shared" si="1973"/>
        <v>0</v>
      </c>
      <c r="HL288" s="124">
        <f t="shared" si="1973"/>
        <v>0</v>
      </c>
      <c r="HM288" s="124">
        <f t="shared" si="1974"/>
        <v>0</v>
      </c>
      <c r="HN288" s="124">
        <f t="shared" si="1974"/>
        <v>0</v>
      </c>
      <c r="HO288" s="554">
        <f t="shared" si="1975"/>
        <v>0</v>
      </c>
      <c r="HP288" s="554">
        <f t="shared" si="1975"/>
        <v>0</v>
      </c>
      <c r="HQ288" s="554">
        <f t="shared" si="1975"/>
        <v>0</v>
      </c>
      <c r="HR288" s="125">
        <f t="shared" si="1976"/>
        <v>0</v>
      </c>
      <c r="HS288" s="125">
        <f t="shared" si="1976"/>
        <v>0</v>
      </c>
      <c r="HT288" s="125">
        <f t="shared" si="1976"/>
        <v>0</v>
      </c>
      <c r="HU288" s="125">
        <f t="shared" si="1976"/>
        <v>0</v>
      </c>
      <c r="HV288" s="125">
        <f t="shared" si="1976"/>
        <v>0</v>
      </c>
      <c r="HW288" s="125">
        <f t="shared" si="1976"/>
        <v>0</v>
      </c>
      <c r="HX288" s="125">
        <f t="shared" si="1976"/>
        <v>0</v>
      </c>
      <c r="HY288" s="125">
        <f t="shared" si="1976"/>
        <v>0</v>
      </c>
      <c r="HZ288" s="125">
        <f t="shared" si="1976"/>
        <v>0</v>
      </c>
      <c r="IA288" s="125">
        <f t="shared" si="1976"/>
        <v>0</v>
      </c>
      <c r="IB288" s="125">
        <f t="shared" si="1976"/>
        <v>0</v>
      </c>
      <c r="IC288" s="125">
        <f t="shared" si="1976"/>
        <v>0</v>
      </c>
      <c r="ID288" s="125">
        <f t="shared" si="1976"/>
        <v>0</v>
      </c>
      <c r="IE288" s="5">
        <f t="shared" si="1977"/>
        <v>67</v>
      </c>
      <c r="IF288" s="9"/>
      <c r="IG288" s="5">
        <f t="shared" si="1978"/>
        <v>1</v>
      </c>
      <c r="IH288" s="5" t="b">
        <f t="shared" si="1978"/>
        <v>0</v>
      </c>
      <c r="II288" s="19">
        <f t="shared" ca="1" si="1979"/>
        <v>0</v>
      </c>
      <c r="IJ288" s="5">
        <f t="shared" si="1978"/>
        <v>55</v>
      </c>
      <c r="IK288" s="5" cm="1">
        <f t="array" ref="IK288">INDEX(i.pi_yatf,$X288+1,IK$7)</f>
        <v>1</v>
      </c>
      <c r="IL288" s="19">
        <f t="shared" ca="1" si="1980"/>
        <v>0</v>
      </c>
      <c r="IM288" s="19">
        <f t="shared" ca="1" si="1980"/>
        <v>0</v>
      </c>
      <c r="IN288" s="19">
        <f t="shared" ca="1" si="1980"/>
        <v>0</v>
      </c>
      <c r="IO288" s="19">
        <f t="shared" ca="1" si="1980"/>
        <v>0</v>
      </c>
      <c r="IP288" s="19">
        <f t="shared" ca="1" si="1980"/>
        <v>0</v>
      </c>
      <c r="IQ288" s="19">
        <f t="shared" ca="1" si="1980"/>
        <v>0</v>
      </c>
      <c r="IR288" s="19">
        <f t="shared" ca="1" si="1980"/>
        <v>0</v>
      </c>
      <c r="IS288" s="19">
        <f t="shared" ca="1" si="1980"/>
        <v>0</v>
      </c>
      <c r="IT288" s="19">
        <f t="shared" ca="1" si="1980"/>
        <v>0</v>
      </c>
      <c r="IU288" s="19">
        <f t="shared" ca="1" si="1980"/>
        <v>0</v>
      </c>
      <c r="IV288" s="19">
        <f t="shared" ca="1" si="1980"/>
        <v>0</v>
      </c>
      <c r="IW288" s="19">
        <f t="shared" ca="1" si="1980"/>
        <v>0</v>
      </c>
      <c r="IX288" s="19">
        <f t="shared" ca="1" si="1980"/>
        <v>0</v>
      </c>
      <c r="IY288" s="19">
        <f t="shared" ca="1" si="1980"/>
        <v>0</v>
      </c>
      <c r="IZ288" s="19">
        <f t="shared" ca="1" si="1980"/>
        <v>0</v>
      </c>
      <c r="JA288" s="19">
        <f t="shared" ref="JA288:JI293" ca="1" si="2006">OFFSET(JA$5,$B288,0)</f>
        <v>0</v>
      </c>
      <c r="JB288" s="19">
        <f t="shared" ca="1" si="2006"/>
        <v>0</v>
      </c>
      <c r="JC288" s="19">
        <f t="shared" ca="1" si="2006"/>
        <v>0</v>
      </c>
      <c r="JD288" s="19">
        <f t="shared" ca="1" si="2006"/>
        <v>0</v>
      </c>
      <c r="JE288" s="19">
        <f t="shared" ca="1" si="2006"/>
        <v>0</v>
      </c>
      <c r="JF288" s="19">
        <f t="shared" ca="1" si="2006"/>
        <v>0</v>
      </c>
      <c r="JG288" s="19">
        <f t="shared" ca="1" si="2006"/>
        <v>1</v>
      </c>
      <c r="JH288" s="19">
        <f t="shared" ca="1" si="2006"/>
        <v>0</v>
      </c>
      <c r="JI288" s="19">
        <f t="shared" ca="1" si="2006"/>
        <v>1</v>
      </c>
      <c r="JJ288" s="9"/>
      <c r="JK288" s="5" t="b">
        <f t="shared" ca="1" si="1981"/>
        <v>0</v>
      </c>
      <c r="JL288" s="477" t="b">
        <v>0</v>
      </c>
      <c r="JM288" s="477">
        <v>9.7327499999999993</v>
      </c>
      <c r="JN288" s="5" t="b">
        <f t="shared" si="1982"/>
        <v>0</v>
      </c>
      <c r="JO288" s="5" t="b">
        <f t="shared" si="1982"/>
        <v>0</v>
      </c>
      <c r="JP288" s="5" t="b">
        <f t="shared" si="1982"/>
        <v>1</v>
      </c>
      <c r="JQ288" s="144">
        <f t="shared" si="1983"/>
        <v>1</v>
      </c>
      <c r="JR288" s="144">
        <f t="shared" si="1983"/>
        <v>1</v>
      </c>
      <c r="JS288" s="5" t="b">
        <f t="shared" si="1984"/>
        <v>0</v>
      </c>
      <c r="JT288" s="5" t="b">
        <f t="shared" si="1984"/>
        <v>1</v>
      </c>
      <c r="JU288" s="5" t="b">
        <f t="shared" si="1984"/>
        <v>1</v>
      </c>
      <c r="JV288" s="5" t="b">
        <f t="shared" si="1984"/>
        <v>0</v>
      </c>
      <c r="JW288" s="5">
        <f t="shared" si="1985"/>
        <v>1</v>
      </c>
      <c r="JX288" s="5">
        <f t="shared" si="1985"/>
        <v>0</v>
      </c>
      <c r="JY288" s="5" t="b">
        <f t="shared" si="1986"/>
        <v>0</v>
      </c>
      <c r="JZ288" s="5" t="str" cm="1">
        <f t="array" aca="1" ref="JZ288" ca="1">IF(OR(KA288:KH288&lt;&gt;"-"),TRUE,"-")</f>
        <v>-</v>
      </c>
      <c r="KA288" s="19" t="str">
        <f t="shared" ca="1" si="1987"/>
        <v>-</v>
      </c>
      <c r="KB288" s="19" t="str">
        <f t="shared" ca="1" si="1987"/>
        <v>-</v>
      </c>
      <c r="KC288" s="19" t="str">
        <f t="shared" ca="1" si="1987"/>
        <v>-</v>
      </c>
      <c r="KD288" s="19" t="str">
        <f t="shared" ca="1" si="1987"/>
        <v>-</v>
      </c>
      <c r="KE288" s="19" t="str">
        <f t="shared" ca="1" si="1987"/>
        <v>-</v>
      </c>
      <c r="KF288" s="19" t="str">
        <f t="shared" ca="1" si="1987"/>
        <v>-</v>
      </c>
      <c r="KG288" s="19" t="str">
        <f t="shared" ca="1" si="1987"/>
        <v>-</v>
      </c>
      <c r="KH288" s="19" t="str">
        <f t="shared" ca="1" si="1987"/>
        <v>-</v>
      </c>
      <c r="KI288" s="5" t="b">
        <f t="array" aca="1" ref="KI288" ca="1">IF(OR(KJ288:KP288&lt;&gt;"-"),TRUE,"-")</f>
        <v>1</v>
      </c>
      <c r="KJ288" s="19">
        <f t="shared" ca="1" si="1988"/>
        <v>0</v>
      </c>
      <c r="KK288" s="19" t="str">
        <f t="shared" ca="1" si="1988"/>
        <v>-</v>
      </c>
      <c r="KL288" s="19">
        <f t="shared" ca="1" si="1988"/>
        <v>999999</v>
      </c>
      <c r="KM288" s="19">
        <f t="shared" ca="1" si="1988"/>
        <v>999999</v>
      </c>
      <c r="KN288" s="19">
        <f t="shared" ca="1" si="1988"/>
        <v>999999</v>
      </c>
      <c r="KO288" s="19">
        <f t="shared" ca="1" si="1988"/>
        <v>999999</v>
      </c>
      <c r="KP288" s="19">
        <f t="shared" ca="1" si="1988"/>
        <v>999999</v>
      </c>
      <c r="KQ288" s="19" t="str">
        <f t="shared" ca="1" si="1988"/>
        <v>-</v>
      </c>
      <c r="KR288" s="19" t="str">
        <f t="shared" ca="1" si="1988"/>
        <v>-</v>
      </c>
      <c r="KS288" s="19" t="str">
        <f t="shared" ca="1" si="1988"/>
        <v>-</v>
      </c>
      <c r="KT288" s="19" t="b">
        <f t="shared" ca="1" si="1988"/>
        <v>1</v>
      </c>
      <c r="KU288" s="19">
        <f t="shared" ca="1" si="1988"/>
        <v>0</v>
      </c>
      <c r="KV288" s="5" t="str">
        <f t="shared" si="1989"/>
        <v>-</v>
      </c>
      <c r="KW288" s="5" t="str">
        <f t="shared" si="1989"/>
        <v>-</v>
      </c>
      <c r="KX288" s="5" t="str">
        <f t="shared" si="1989"/>
        <v>-</v>
      </c>
      <c r="KY288" s="5" t="str">
        <f t="shared" si="1989"/>
        <v>-</v>
      </c>
      <c r="KZ288" s="19" t="str">
        <f t="shared" ca="1" si="1990"/>
        <v>-</v>
      </c>
      <c r="LA288" s="19" t="str">
        <f t="shared" ca="1" si="1990"/>
        <v>-</v>
      </c>
      <c r="LB288" s="19" t="str">
        <f t="shared" ca="1" si="1990"/>
        <v>-</v>
      </c>
      <c r="LC288" s="19" t="str">
        <f t="shared" ca="1" si="1990"/>
        <v>-</v>
      </c>
      <c r="LD288" s="19" t="str">
        <f t="shared" ca="1" si="1990"/>
        <v>-</v>
      </c>
      <c r="LE288" s="19" t="str">
        <f t="shared" ca="1" si="1990"/>
        <v>-</v>
      </c>
      <c r="LF288" s="19" t="str">
        <f t="shared" ca="1" si="1990"/>
        <v>-</v>
      </c>
      <c r="LG288" s="5" t="str">
        <f t="shared" si="1991"/>
        <v>-</v>
      </c>
      <c r="LH288" s="5">
        <f t="shared" si="1991"/>
        <v>500</v>
      </c>
      <c r="LI288" s="5">
        <f t="shared" si="1991"/>
        <v>500</v>
      </c>
      <c r="LJ288" s="5" t="str">
        <f t="shared" si="1991"/>
        <v>-</v>
      </c>
      <c r="LK288" s="5" t="str" cm="1">
        <f t="array" ref="LK288">INDEX(i.meatgrid,$Q288,LK$7)</f>
        <v>-</v>
      </c>
      <c r="LL288" s="5" t="str">
        <f t="shared" si="1992"/>
        <v>-</v>
      </c>
      <c r="LM288" s="5">
        <f t="shared" si="1993"/>
        <v>1</v>
      </c>
      <c r="LN288" s="9"/>
      <c r="LO288" s="19">
        <f t="shared" ca="1" si="1994"/>
        <v>70</v>
      </c>
      <c r="LP288" s="19">
        <f t="shared" ca="1" si="1994"/>
        <v>50</v>
      </c>
      <c r="LQ288" s="19">
        <f t="shared" ca="1" si="1994"/>
        <v>80</v>
      </c>
      <c r="LR288" s="19">
        <f t="shared" ca="1" si="1994"/>
        <v>50</v>
      </c>
      <c r="LS288" s="5" t="b" cm="1">
        <f t="array" ref="LS288">INDEX(i.meatgrid,$Q288,LS$7)</f>
        <v>0</v>
      </c>
      <c r="LT288" s="5" t="b" cm="1">
        <f t="array" ref="LT288">INDEX(i.meatgrid,$Q288,LT$7)</f>
        <v>0</v>
      </c>
      <c r="LU288" s="5" cm="1">
        <f t="array" ref="LU288">INDEX(i.meatgrid,$Q288,LU$7)</f>
        <v>40</v>
      </c>
      <c r="LV288" s="5" t="str" cm="1">
        <f t="array" ref="LV288">INDEX(i.meatgrid,$Q288,LV$7)</f>
        <v>-</v>
      </c>
      <c r="LW288" s="5">
        <f t="shared" si="1995"/>
        <v>1</v>
      </c>
      <c r="LX288" s="5">
        <f t="shared" si="1996"/>
        <v>1</v>
      </c>
      <c r="LY288" s="5" cm="1">
        <f t="array" ref="LY288">INDEX(i.meatgrid,$Q288,LY$7)</f>
        <v>1</v>
      </c>
      <c r="LZ288" s="5" cm="1">
        <f t="array" ref="LZ288">INDEX(i.meatgrid,$Q288,LZ$7)</f>
        <v>0</v>
      </c>
      <c r="MA288" s="5" cm="1">
        <f t="array" ref="MA288">INDEX(i.meatgrid,$Q288,MA$7)</f>
        <v>0</v>
      </c>
      <c r="MB288" s="5" cm="1">
        <f t="array" ref="MB288">INDEX(i.meatgrid,$Q288,MB$7)</f>
        <v>0</v>
      </c>
      <c r="MC288" s="5" cm="1">
        <f t="array" ref="MC288">INDEX(i.meatgrid,$Q288,MC$7)</f>
        <v>0</v>
      </c>
      <c r="MD288" s="5" cm="1">
        <f t="array" ref="MD288">INDEX(i.meatgrid,$Q288,MD$7)</f>
        <v>1</v>
      </c>
      <c r="ME288" s="5" cm="1">
        <f t="array" ref="ME288">INDEX(i.meatgrid,$Q288,ME$7)</f>
        <v>1</v>
      </c>
      <c r="MF288" s="5" cm="1">
        <f t="array" ref="MF288">INDEX(i.meatgrid,$Q288,MF$7)</f>
        <v>1</v>
      </c>
      <c r="MG288" s="5">
        <f t="shared" si="1997"/>
        <v>1</v>
      </c>
      <c r="MH288" s="9"/>
      <c r="MI288" s="19" t="b">
        <f t="shared" ca="1" si="1998"/>
        <v>0</v>
      </c>
      <c r="MJ288" s="19" t="b">
        <f t="shared" ca="1" si="1998"/>
        <v>0</v>
      </c>
      <c r="MK288" s="19">
        <f t="shared" ca="1" si="1998"/>
        <v>1</v>
      </c>
      <c r="ML288" s="19">
        <f t="shared" ca="1" si="1998"/>
        <v>0.75</v>
      </c>
      <c r="MM288" s="19">
        <f t="shared" ca="1" si="1998"/>
        <v>0.75</v>
      </c>
      <c r="MN288" s="19">
        <f t="shared" ca="1" si="1998"/>
        <v>0.8</v>
      </c>
      <c r="MO288" s="19">
        <f t="shared" ca="1" si="1998"/>
        <v>0.82499999999999996</v>
      </c>
      <c r="MP288" s="19">
        <f t="shared" ca="1" si="1998"/>
        <v>0.875</v>
      </c>
      <c r="MQ288" s="19">
        <f t="shared" ca="1" si="1998"/>
        <v>0.9</v>
      </c>
      <c r="MR288" s="19">
        <f t="shared" ca="1" si="1998"/>
        <v>1</v>
      </c>
      <c r="MS288" s="19">
        <f t="shared" ca="1" si="1998"/>
        <v>0.875</v>
      </c>
      <c r="MT288" s="19" t="b">
        <f t="shared" ca="1" si="1998"/>
        <v>1</v>
      </c>
      <c r="MU288" s="19">
        <f t="shared" ca="1" si="1998"/>
        <v>74.989999999999995</v>
      </c>
      <c r="MV288" s="19" t="str">
        <f t="shared" ca="1" si="1998"/>
        <v>-</v>
      </c>
      <c r="MW288" s="19" t="str">
        <f t="shared" ca="1" si="1998"/>
        <v>-</v>
      </c>
      <c r="MX288" s="19" t="str">
        <f t="shared" ca="1" si="1998"/>
        <v>-</v>
      </c>
      <c r="MY288" s="19" t="str">
        <f t="shared" ca="1" si="1999"/>
        <v>-</v>
      </c>
      <c r="MZ288" s="19" t="str">
        <f t="shared" ca="1" si="1999"/>
        <v>-</v>
      </c>
      <c r="NA288" s="19" t="str">
        <f t="shared" ca="1" si="1999"/>
        <v>-</v>
      </c>
      <c r="NB288" s="19" t="str">
        <f t="shared" ca="1" si="1999"/>
        <v>-</v>
      </c>
      <c r="NC288" s="19">
        <f t="shared" ca="1" si="1999"/>
        <v>36.99</v>
      </c>
      <c r="ND288" s="19">
        <f t="shared" ca="1" si="1999"/>
        <v>36.99</v>
      </c>
      <c r="NE288" s="19" t="str">
        <f t="shared" ca="1" si="1999"/>
        <v>-</v>
      </c>
      <c r="NF288" s="19" t="str">
        <f t="shared" ca="1" si="1999"/>
        <v>-</v>
      </c>
      <c r="NG288" s="19" t="str">
        <f t="shared" ca="1" si="1999"/>
        <v>-</v>
      </c>
      <c r="NH288" s="19" t="str">
        <f t="shared" ca="1" si="1999"/>
        <v>-</v>
      </c>
      <c r="NI288" s="19" t="str">
        <f t="shared" ca="1" si="1999"/>
        <v>-</v>
      </c>
      <c r="NJ288" s="19">
        <f t="shared" ca="1" si="1999"/>
        <v>49.99</v>
      </c>
      <c r="NK288" s="19">
        <f t="shared" ca="1" si="1999"/>
        <v>49.99</v>
      </c>
      <c r="NL288" s="19">
        <f t="shared" ca="1" si="1999"/>
        <v>49.99</v>
      </c>
      <c r="NM288" s="19">
        <f t="shared" ca="1" si="1999"/>
        <v>49.99</v>
      </c>
      <c r="NN288" s="19">
        <f t="shared" ca="1" si="1999"/>
        <v>49.99</v>
      </c>
      <c r="NO288" s="19">
        <f t="shared" ca="1" si="2000"/>
        <v>49.99</v>
      </c>
      <c r="NP288" s="19">
        <f t="shared" ca="1" si="2000"/>
        <v>49.99</v>
      </c>
      <c r="NQ288" s="19">
        <f t="shared" ca="1" si="2000"/>
        <v>49.99</v>
      </c>
      <c r="NR288" s="19">
        <f t="shared" ca="1" si="2000"/>
        <v>412.99</v>
      </c>
      <c r="NS288" s="19">
        <f t="shared" ca="1" si="2000"/>
        <v>412.99</v>
      </c>
      <c r="NT288" s="19" t="str">
        <f t="shared" ca="1" si="2000"/>
        <v>-</v>
      </c>
      <c r="NU288" s="19" t="str">
        <f t="shared" ca="1" si="2000"/>
        <v>-</v>
      </c>
      <c r="NV288" s="19" t="str">
        <f t="shared" ca="1" si="2000"/>
        <v>-</v>
      </c>
      <c r="NW288" s="19" t="str">
        <f t="shared" ca="1" si="2000"/>
        <v>-</v>
      </c>
      <c r="NX288" s="19" t="str">
        <f t="shared" ca="1" si="2000"/>
        <v>-</v>
      </c>
      <c r="NY288" s="19">
        <f t="shared" ca="1" si="2000"/>
        <v>6.8900000000000006</v>
      </c>
      <c r="NZ288" s="19">
        <f t="shared" ca="1" si="2000"/>
        <v>6.8900000000000006</v>
      </c>
      <c r="OA288" s="19">
        <f t="shared" ca="1" si="2000"/>
        <v>6.8900000000000006</v>
      </c>
      <c r="OB288" s="19">
        <f t="shared" ca="1" si="2000"/>
        <v>6.8900000000000006</v>
      </c>
      <c r="OC288" s="19">
        <f t="shared" ca="1" si="2000"/>
        <v>6.8900000000000006</v>
      </c>
      <c r="OD288" s="19">
        <f t="shared" ca="1" si="2000"/>
        <v>6.8900000000000006</v>
      </c>
      <c r="OE288" s="19">
        <f t="shared" ca="1" si="2001"/>
        <v>6.8900000000000006</v>
      </c>
      <c r="OF288" s="19">
        <f t="shared" ca="1" si="2001"/>
        <v>6.8900000000000006</v>
      </c>
      <c r="OG288" s="19">
        <f t="shared" ca="1" si="2001"/>
        <v>346.99</v>
      </c>
      <c r="OH288" s="19">
        <f t="shared" ca="1" si="2001"/>
        <v>346.99</v>
      </c>
      <c r="OI288" s="19" t="str">
        <f t="shared" ca="1" si="2001"/>
        <v>-</v>
      </c>
      <c r="OJ288" s="19" t="str">
        <f t="shared" ca="1" si="2001"/>
        <v>-</v>
      </c>
      <c r="OK288" s="19" t="str">
        <f t="shared" ca="1" si="2001"/>
        <v>-</v>
      </c>
      <c r="OL288" s="19" t="str">
        <f t="shared" ca="1" si="2001"/>
        <v>-</v>
      </c>
      <c r="OM288" s="19" t="str">
        <f t="shared" ca="1" si="2001"/>
        <v>-</v>
      </c>
      <c r="ON288" s="19">
        <f t="shared" ca="1" si="2001"/>
        <v>0</v>
      </c>
      <c r="OO288" s="24">
        <v>0</v>
      </c>
    </row>
    <row r="289" spans="1:405" outlineLevel="1">
      <c r="A289" s="21">
        <f t="shared" si="158"/>
        <v>284</v>
      </c>
      <c r="B289" s="21">
        <f t="shared" si="1940"/>
        <v>19</v>
      </c>
      <c r="C289">
        <v>114</v>
      </c>
      <c r="D289" s="144" t="str">
        <f t="shared" si="1941"/>
        <v>GSM</v>
      </c>
      <c r="E289" t="b">
        <v>0</v>
      </c>
      <c r="F289" t="b">
        <v>0</v>
      </c>
      <c r="G289" t="b">
        <f t="shared" ref="G289:G293" si="2007">E289</f>
        <v>0</v>
      </c>
      <c r="H289" s="29">
        <v>2</v>
      </c>
      <c r="I289" s="29">
        <v>1</v>
      </c>
      <c r="J289" s="29" t="str">
        <f>""</f>
        <v/>
      </c>
      <c r="K289" s="29">
        <f t="shared" si="1943"/>
        <v>2</v>
      </c>
      <c r="L289" s="29">
        <v>2</v>
      </c>
      <c r="M289" s="29">
        <v>2</v>
      </c>
      <c r="N289" s="29">
        <v>3</v>
      </c>
      <c r="O289" s="29">
        <v>1</v>
      </c>
      <c r="P289" s="29">
        <v>1</v>
      </c>
      <c r="Q289" s="237">
        <f t="shared" ca="1" si="2003"/>
        <v>4</v>
      </c>
      <c r="R289" s="29">
        <v>2</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si="1944"/>
        <v>2</v>
      </c>
      <c r="AH289" s="5">
        <f t="shared" si="1944"/>
        <v>0</v>
      </c>
      <c r="AI289" s="5">
        <f t="shared" si="1945"/>
        <v>1</v>
      </c>
      <c r="AJ289" s="218"/>
      <c r="AK289" s="218"/>
      <c r="AL289" s="366" t="str">
        <f ca="1">TEXT(LEFT(OFFSET(AL289,-1,0),5)+1,"00000")&amp;MID(OFFSET(AL289,-1,0),6,FIND(" ",OFFSET(AL289,-1,0),7)-5)
&amp; $D289           &amp; " Day"&amp;INDEX(i.DOY,$N289,1)              &amp; IF($IG289=0," FWM","")&amp;IF($IG289=1," MWM","")&amp;IF($IG289=5," Mat","")&amp;IF($IH289=TRUE,"&amp;BBT","    ")
&amp;INDEX(DataMaster!$B$98:$B$104,$Q289,0)    &amp;IF(JL289," SR"&amp;JM289,"")&amp; " WP"&amp;TEXT($LW289*100,"000p")           &amp; " MP"&amp;TEXT($LX289*100,"000p")           &amp; " GP"&amp;TEXT($MG289*100,"000p")
&amp; " (F"&amp;3+COUNTIF($CV289:$CY289,TRUE)&amp;3&amp;"N"&amp;$DM289&amp;$DN289&amp;")"</f>
        <v>00007 DSP_price_SA GSM Day204 MWM    Prime WP075p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si="1946"/>
        <v>0</v>
      </c>
      <c r="AY289" s="5" t="str">
        <f t="shared" si="1946"/>
        <v>-</v>
      </c>
      <c r="AZ289" s="5" t="b">
        <f t="shared" si="1946"/>
        <v>0</v>
      </c>
      <c r="BA289" s="5" t="b">
        <f t="shared" si="1946"/>
        <v>1</v>
      </c>
      <c r="BB289" s="5" t="b">
        <f t="shared" si="1946"/>
        <v>1</v>
      </c>
      <c r="BC289" s="144">
        <f t="shared" si="1946"/>
        <v>0</v>
      </c>
      <c r="BD289" s="19" t="b">
        <f t="shared" ca="1" si="1947"/>
        <v>1</v>
      </c>
      <c r="BE289" s="9"/>
      <c r="BF289" s="5" t="str">
        <f t="shared" ca="1" si="1948"/>
        <v>-</v>
      </c>
      <c r="BG289" s="19" t="str">
        <f t="shared" ca="1" si="1949"/>
        <v>-</v>
      </c>
      <c r="BH289" s="19" t="str">
        <f t="shared" ca="1" si="1949"/>
        <v>-</v>
      </c>
      <c r="BI289" s="19" t="str">
        <f t="shared" ca="1" si="1949"/>
        <v>-</v>
      </c>
      <c r="BJ289" s="5" t="str">
        <f t="shared" ca="1" si="1950"/>
        <v>-</v>
      </c>
      <c r="BK289" s="19" t="str">
        <f t="shared" ca="1" si="1951"/>
        <v>-</v>
      </c>
      <c r="BL289" s="5" t="str">
        <f t="shared" ca="1" si="1952"/>
        <v>-</v>
      </c>
      <c r="BM289" s="19" t="str">
        <f t="shared" ca="1" si="1953"/>
        <v>-</v>
      </c>
      <c r="BN289" s="19" t="str">
        <f t="shared" ca="1" si="1953"/>
        <v>-</v>
      </c>
      <c r="BO289" s="19" t="str">
        <f t="shared" ca="1" si="1953"/>
        <v>-</v>
      </c>
      <c r="BP289" s="5" t="str">
        <f t="shared" ca="1" si="1954"/>
        <v>-</v>
      </c>
      <c r="BQ289" s="9"/>
      <c r="BR289" s="5" t="b">
        <f t="shared" si="1955"/>
        <v>0</v>
      </c>
      <c r="BS289" s="5" t="str">
        <f t="shared" ca="1" si="1956"/>
        <v>-</v>
      </c>
      <c r="BT289" s="5" t="str">
        <f t="shared" ca="1" si="1957"/>
        <v>-</v>
      </c>
      <c r="BU289" s="5" t="str">
        <f t="shared" ca="1" si="1957"/>
        <v>-</v>
      </c>
      <c r="BV289" s="5" t="str">
        <f t="shared" ca="1" si="1957"/>
        <v>-</v>
      </c>
      <c r="BW289" s="5" t="str">
        <f t="shared" ca="1" si="1957"/>
        <v>-</v>
      </c>
      <c r="BX289" s="5" t="str">
        <f t="shared" ca="1" si="1957"/>
        <v>-</v>
      </c>
      <c r="BY289" s="5" t="str">
        <f t="shared" ca="1" si="1957"/>
        <v>-</v>
      </c>
      <c r="BZ289" s="5" t="str">
        <f t="shared" ca="1" si="1957"/>
        <v>-</v>
      </c>
      <c r="CA289" s="5" t="str">
        <f t="shared" ca="1" si="1957"/>
        <v>-</v>
      </c>
      <c r="CB289" s="9"/>
      <c r="CC289" s="237" t="b">
        <f t="shared" ca="1" si="2004"/>
        <v>1</v>
      </c>
      <c r="CD289" s="237" t="b">
        <f t="shared" ca="1" si="2004"/>
        <v>1</v>
      </c>
      <c r="CE289" s="237" t="b">
        <f t="shared" ca="1" si="2004"/>
        <v>1</v>
      </c>
      <c r="CF289" s="12">
        <f t="shared" ca="1" si="1958"/>
        <v>2234105</v>
      </c>
      <c r="CG289" s="144" t="b">
        <f t="shared" ref="CG289:CG293" ca="1" si="2008">NOT(CE289)</f>
        <v>0</v>
      </c>
      <c r="CH289" s="12" t="s">
        <v>34</v>
      </c>
      <c r="CI289" s="19" t="str">
        <f t="shared" ca="1" si="1960"/>
        <v>-</v>
      </c>
      <c r="CJ289" s="19" t="str">
        <f t="shared" ca="1" si="1960"/>
        <v>-</v>
      </c>
      <c r="CK289" s="19" t="str">
        <f t="shared" ca="1" si="1960"/>
        <v>-</v>
      </c>
      <c r="CL289" s="19">
        <f t="shared" ca="1" si="1960"/>
        <v>1</v>
      </c>
      <c r="CM289" s="19">
        <f t="shared" ca="1" si="1960"/>
        <v>1</v>
      </c>
      <c r="CN289" s="9"/>
      <c r="CO289" s="444">
        <f t="shared" si="1961"/>
        <v>652</v>
      </c>
      <c r="CP289" s="444">
        <f t="shared" si="1961"/>
        <v>686</v>
      </c>
      <c r="CQ289" s="444">
        <f t="shared" si="1961"/>
        <v>721</v>
      </c>
      <c r="CR289" s="152">
        <f t="shared" si="1962"/>
        <v>378</v>
      </c>
      <c r="CS289" s="152">
        <f t="shared" si="1962"/>
        <v>413</v>
      </c>
      <c r="CT289" s="152">
        <f t="shared" si="1962"/>
        <v>448</v>
      </c>
      <c r="CU289" s="19" t="str">
        <f t="shared" ca="1" si="1963"/>
        <v>-</v>
      </c>
      <c r="CV289" s="19" t="str">
        <f t="shared" ca="1" si="1963"/>
        <v>-</v>
      </c>
      <c r="CW289" s="19" t="str">
        <f t="shared" ca="1" si="1963"/>
        <v>-</v>
      </c>
      <c r="CX289" s="19" t="str">
        <f t="shared" ca="1" si="1963"/>
        <v>-</v>
      </c>
      <c r="CY289" s="19" t="str">
        <f t="shared" ca="1" si="1963"/>
        <v>-</v>
      </c>
      <c r="CZ289" s="19" t="b">
        <f t="shared" ca="1" si="1963"/>
        <v>1</v>
      </c>
      <c r="DA289" s="19">
        <f t="shared" ca="1" si="1963"/>
        <v>0</v>
      </c>
      <c r="DB289" s="19">
        <f t="shared" ca="1" si="1963"/>
        <v>0</v>
      </c>
      <c r="DC289" s="19">
        <f t="shared" ca="1" si="1963"/>
        <v>0</v>
      </c>
      <c r="DD289" s="19">
        <f t="shared" ca="1" si="1963"/>
        <v>0</v>
      </c>
      <c r="DE289" s="19">
        <f t="shared" ca="1" si="1963"/>
        <v>0</v>
      </c>
      <c r="DF289" s="19">
        <f t="shared" ca="1" si="1963"/>
        <v>0</v>
      </c>
      <c r="DG289" s="19">
        <f t="shared" ca="1" si="1963"/>
        <v>0</v>
      </c>
      <c r="DH289" s="19">
        <f t="shared" ca="1" si="1963"/>
        <v>0</v>
      </c>
      <c r="DI289" s="19">
        <f t="shared" ca="1" si="1963"/>
        <v>0</v>
      </c>
      <c r="DJ289" s="19">
        <f t="shared" ca="1" si="1963"/>
        <v>0</v>
      </c>
      <c r="DK289" s="19">
        <f t="shared" ca="1" si="1964"/>
        <v>0</v>
      </c>
      <c r="DL289" s="19">
        <f t="shared" ca="1" si="1964"/>
        <v>0</v>
      </c>
      <c r="DM289" s="19">
        <f t="shared" ca="1" si="1964"/>
        <v>1</v>
      </c>
      <c r="DN289" s="19">
        <f t="shared" ca="1" si="1964"/>
        <v>1</v>
      </c>
      <c r="DO289" s="19">
        <f t="shared" ca="1" si="1964"/>
        <v>0</v>
      </c>
      <c r="DP289" s="19" t="str">
        <f t="shared" ca="1" si="1964"/>
        <v>-</v>
      </c>
      <c r="DQ289" s="19" t="str">
        <f t="shared" ca="1" si="1964"/>
        <v>-</v>
      </c>
      <c r="DR289" s="19" t="str">
        <f t="shared" ca="1" si="1964"/>
        <v>-</v>
      </c>
      <c r="DS289" s="19" t="str">
        <f t="shared" ca="1" si="1964"/>
        <v>-</v>
      </c>
      <c r="DT289" s="19" t="str">
        <f t="shared" ca="1" si="1964"/>
        <v>-</v>
      </c>
      <c r="DU289" s="19">
        <f t="shared" ca="1" si="1964"/>
        <v>0</v>
      </c>
      <c r="DV289" s="19" t="str">
        <f t="shared" ca="1" si="1964"/>
        <v>-</v>
      </c>
      <c r="DW289" s="19" t="str">
        <f t="shared" ca="1" si="1964"/>
        <v>-</v>
      </c>
      <c r="DX289" s="19" t="str">
        <f t="shared" ca="1" si="1964"/>
        <v>-</v>
      </c>
      <c r="DY289" s="19" t="str">
        <f t="shared" ca="1" si="1964"/>
        <v>-</v>
      </c>
      <c r="DZ289" s="19" t="str">
        <f t="shared" ca="1" si="1964"/>
        <v>-</v>
      </c>
      <c r="EA289" s="19" t="str">
        <f t="shared" ca="1" si="1964"/>
        <v>-</v>
      </c>
      <c r="EB289" s="19" t="str">
        <f t="shared" ca="1" si="1964"/>
        <v>-</v>
      </c>
      <c r="EC289" s="19" t="str">
        <f t="shared" ca="1" si="1964"/>
        <v>-</v>
      </c>
      <c r="ED289" s="19">
        <f t="shared" ca="1" si="1964"/>
        <v>0</v>
      </c>
      <c r="EE289" s="444">
        <f t="shared" si="1965"/>
        <v>0</v>
      </c>
      <c r="EF289" s="444">
        <f t="shared" si="1965"/>
        <v>0</v>
      </c>
      <c r="EG289" s="124">
        <f t="shared" si="1966"/>
        <v>0</v>
      </c>
      <c r="EH289" s="124">
        <f t="shared" si="1966"/>
        <v>0</v>
      </c>
      <c r="EI289" s="124">
        <f t="shared" si="1966"/>
        <v>0</v>
      </c>
      <c r="EJ289" s="124">
        <f t="shared" si="1966"/>
        <v>0</v>
      </c>
      <c r="EK289" s="124">
        <f t="shared" si="1966"/>
        <v>0</v>
      </c>
      <c r="EL289" s="124">
        <f t="shared" si="1966"/>
        <v>0</v>
      </c>
      <c r="EM289" s="124">
        <f t="shared" si="1966"/>
        <v>0</v>
      </c>
      <c r="EN289" s="124">
        <f t="shared" si="1966"/>
        <v>0</v>
      </c>
      <c r="EO289" s="124">
        <f t="shared" si="1966"/>
        <v>0</v>
      </c>
      <c r="EP289" s="124">
        <f t="shared" si="1966"/>
        <v>0</v>
      </c>
      <c r="EQ289" s="124">
        <f t="shared" si="1966"/>
        <v>0</v>
      </c>
      <c r="ER289" s="124">
        <f t="shared" si="1966"/>
        <v>0</v>
      </c>
      <c r="ES289" s="124">
        <f t="shared" si="1966"/>
        <v>0</v>
      </c>
      <c r="ET289" s="124">
        <f t="shared" si="1966"/>
        <v>0</v>
      </c>
      <c r="EU289" s="124">
        <f t="shared" si="1966"/>
        <v>0</v>
      </c>
      <c r="EV289" s="124">
        <f t="shared" si="1966"/>
        <v>0</v>
      </c>
      <c r="EW289" s="124">
        <f t="shared" si="1967"/>
        <v>0</v>
      </c>
      <c r="EX289" s="124">
        <f t="shared" si="1967"/>
        <v>0</v>
      </c>
      <c r="EY289" s="554">
        <f t="shared" si="1968"/>
        <v>0</v>
      </c>
      <c r="EZ289" s="554">
        <f t="shared" si="1968"/>
        <v>0</v>
      </c>
      <c r="FA289" s="554">
        <f t="shared" si="1968"/>
        <v>0</v>
      </c>
      <c r="FB289" s="125">
        <f t="shared" si="1968"/>
        <v>0</v>
      </c>
      <c r="FC289" s="125">
        <f t="shared" si="1968"/>
        <v>0</v>
      </c>
      <c r="FD289" s="125">
        <f t="shared" si="1968"/>
        <v>0</v>
      </c>
      <c r="FE289" s="125">
        <f t="shared" si="1968"/>
        <v>0</v>
      </c>
      <c r="FF289" s="125">
        <f t="shared" si="1968"/>
        <v>0</v>
      </c>
      <c r="FG289" s="125">
        <f t="shared" si="1968"/>
        <v>0</v>
      </c>
      <c r="FH289" s="125">
        <f t="shared" si="1968"/>
        <v>0</v>
      </c>
      <c r="FI289" s="125">
        <f t="shared" si="1968"/>
        <v>0</v>
      </c>
      <c r="FJ289" s="125">
        <f t="shared" si="1968"/>
        <v>0</v>
      </c>
      <c r="FK289" s="125">
        <f t="shared" si="1968"/>
        <v>0</v>
      </c>
      <c r="FL289" s="125">
        <f t="shared" si="1968"/>
        <v>0</v>
      </c>
      <c r="FM289" s="125">
        <f t="shared" si="1968"/>
        <v>0</v>
      </c>
      <c r="FN289" s="125">
        <f t="shared" si="1968"/>
        <v>0</v>
      </c>
      <c r="FO289" s="124">
        <f t="shared" si="1969"/>
        <v>0</v>
      </c>
      <c r="FP289" s="124">
        <f t="shared" si="1969"/>
        <v>0</v>
      </c>
      <c r="FQ289" s="124">
        <f t="shared" si="1969"/>
        <v>0</v>
      </c>
      <c r="FR289" s="124">
        <f t="shared" si="1969"/>
        <v>0</v>
      </c>
      <c r="FS289" s="124">
        <f t="shared" si="1969"/>
        <v>0</v>
      </c>
      <c r="FT289" s="124">
        <f t="shared" si="1969"/>
        <v>0</v>
      </c>
      <c r="FU289" s="124">
        <f t="shared" si="1969"/>
        <v>0</v>
      </c>
      <c r="FV289" s="124">
        <f t="shared" si="1969"/>
        <v>0</v>
      </c>
      <c r="FW289" s="124">
        <f t="shared" si="1969"/>
        <v>0</v>
      </c>
      <c r="FX289" s="124">
        <f t="shared" si="1969"/>
        <v>0</v>
      </c>
      <c r="FY289" s="124">
        <f t="shared" si="1969"/>
        <v>0</v>
      </c>
      <c r="FZ289" s="124">
        <f t="shared" si="1969"/>
        <v>0</v>
      </c>
      <c r="GA289" s="124">
        <f t="shared" si="1969"/>
        <v>0</v>
      </c>
      <c r="GB289" s="124">
        <f t="shared" si="1969"/>
        <v>0</v>
      </c>
      <c r="GC289" s="124">
        <f t="shared" si="1969"/>
        <v>0</v>
      </c>
      <c r="GD289" s="124">
        <f t="shared" si="1969"/>
        <v>0</v>
      </c>
      <c r="GE289" s="124">
        <f t="shared" si="1970"/>
        <v>0</v>
      </c>
      <c r="GF289" s="124">
        <f t="shared" si="1970"/>
        <v>0</v>
      </c>
      <c r="GG289" s="554">
        <f t="shared" si="1971"/>
        <v>0</v>
      </c>
      <c r="GH289" s="554">
        <f t="shared" si="1971"/>
        <v>0</v>
      </c>
      <c r="GI289" s="554">
        <f t="shared" si="1971"/>
        <v>0</v>
      </c>
      <c r="GJ289" s="125">
        <f t="shared" si="1972"/>
        <v>0</v>
      </c>
      <c r="GK289" s="125">
        <f t="shared" si="1972"/>
        <v>0</v>
      </c>
      <c r="GL289" s="125">
        <f t="shared" si="1972"/>
        <v>0</v>
      </c>
      <c r="GM289" s="125">
        <f t="shared" si="1972"/>
        <v>0</v>
      </c>
      <c r="GN289" s="125">
        <f t="shared" si="1972"/>
        <v>0</v>
      </c>
      <c r="GO289" s="125">
        <f t="shared" si="1972"/>
        <v>0</v>
      </c>
      <c r="GP289" s="125">
        <f t="shared" si="1972"/>
        <v>0</v>
      </c>
      <c r="GQ289" s="125">
        <f t="shared" si="1972"/>
        <v>0</v>
      </c>
      <c r="GR289" s="125">
        <f t="shared" si="1972"/>
        <v>0</v>
      </c>
      <c r="GS289" s="125">
        <f t="shared" si="1972"/>
        <v>0</v>
      </c>
      <c r="GT289" s="125">
        <f t="shared" si="1972"/>
        <v>0</v>
      </c>
      <c r="GU289" s="125">
        <f t="shared" si="1972"/>
        <v>0</v>
      </c>
      <c r="GV289" s="125">
        <f t="shared" si="1972"/>
        <v>0</v>
      </c>
      <c r="GW289" s="124">
        <f t="shared" si="1973"/>
        <v>0</v>
      </c>
      <c r="GX289" s="124">
        <f t="shared" si="1973"/>
        <v>0</v>
      </c>
      <c r="GY289" s="124">
        <f t="shared" si="1973"/>
        <v>0</v>
      </c>
      <c r="GZ289" s="124">
        <f t="shared" si="1973"/>
        <v>0</v>
      </c>
      <c r="HA289" s="124">
        <f t="shared" si="1973"/>
        <v>0</v>
      </c>
      <c r="HB289" s="124">
        <f t="shared" si="1973"/>
        <v>0</v>
      </c>
      <c r="HC289" s="124">
        <f t="shared" si="1973"/>
        <v>0</v>
      </c>
      <c r="HD289" s="124">
        <f t="shared" si="1973"/>
        <v>0</v>
      </c>
      <c r="HE289" s="124">
        <f t="shared" si="1973"/>
        <v>0</v>
      </c>
      <c r="HF289" s="124">
        <f t="shared" si="1973"/>
        <v>0</v>
      </c>
      <c r="HG289" s="124">
        <f t="shared" si="1973"/>
        <v>0</v>
      </c>
      <c r="HH289" s="124">
        <f t="shared" si="1973"/>
        <v>0</v>
      </c>
      <c r="HI289" s="124">
        <f t="shared" si="1973"/>
        <v>0</v>
      </c>
      <c r="HJ289" s="124">
        <f t="shared" si="1973"/>
        <v>0</v>
      </c>
      <c r="HK289" s="124">
        <f t="shared" si="1973"/>
        <v>0</v>
      </c>
      <c r="HL289" s="124">
        <f t="shared" si="1973"/>
        <v>0</v>
      </c>
      <c r="HM289" s="124">
        <f t="shared" si="1974"/>
        <v>0</v>
      </c>
      <c r="HN289" s="124">
        <f t="shared" si="1974"/>
        <v>0</v>
      </c>
      <c r="HO289" s="554">
        <f t="shared" si="1975"/>
        <v>0</v>
      </c>
      <c r="HP289" s="554">
        <f t="shared" si="1975"/>
        <v>0</v>
      </c>
      <c r="HQ289" s="554">
        <f t="shared" si="1975"/>
        <v>0</v>
      </c>
      <c r="HR289" s="125">
        <f t="shared" si="1976"/>
        <v>0</v>
      </c>
      <c r="HS289" s="125">
        <f t="shared" si="1976"/>
        <v>0</v>
      </c>
      <c r="HT289" s="125">
        <f t="shared" si="1976"/>
        <v>0</v>
      </c>
      <c r="HU289" s="125">
        <f t="shared" si="1976"/>
        <v>0</v>
      </c>
      <c r="HV289" s="125">
        <f t="shared" si="1976"/>
        <v>0</v>
      </c>
      <c r="HW289" s="125">
        <f t="shared" si="1976"/>
        <v>0</v>
      </c>
      <c r="HX289" s="125">
        <f t="shared" si="1976"/>
        <v>0</v>
      </c>
      <c r="HY289" s="125">
        <f t="shared" si="1976"/>
        <v>0</v>
      </c>
      <c r="HZ289" s="125">
        <f t="shared" si="1976"/>
        <v>0</v>
      </c>
      <c r="IA289" s="125">
        <f t="shared" si="1976"/>
        <v>0</v>
      </c>
      <c r="IB289" s="125">
        <f t="shared" si="1976"/>
        <v>0</v>
      </c>
      <c r="IC289" s="125">
        <f t="shared" si="1976"/>
        <v>0</v>
      </c>
      <c r="ID289" s="125">
        <f t="shared" si="1976"/>
        <v>0</v>
      </c>
      <c r="IE289" s="5">
        <f t="shared" si="1977"/>
        <v>67</v>
      </c>
      <c r="IF289" s="9"/>
      <c r="IG289" s="5">
        <f t="shared" si="1978"/>
        <v>1</v>
      </c>
      <c r="IH289" s="5" t="b">
        <f t="shared" si="1978"/>
        <v>0</v>
      </c>
      <c r="II289" s="19">
        <f t="shared" ca="1" si="1979"/>
        <v>0</v>
      </c>
      <c r="IJ289" s="5">
        <f t="shared" si="1978"/>
        <v>55</v>
      </c>
      <c r="IK289" s="5" cm="1">
        <f t="array" ref="IK289">INDEX(i.pi_yatf,$X289+1,IK$7)</f>
        <v>1</v>
      </c>
      <c r="IL289" s="19">
        <f t="shared" ref="IL289:JI299" ca="1" si="2009">OFFSET(IL$5,$B289,0)</f>
        <v>0</v>
      </c>
      <c r="IM289" s="19">
        <f t="shared" ca="1" si="2009"/>
        <v>0</v>
      </c>
      <c r="IN289" s="19">
        <f t="shared" ca="1" si="2009"/>
        <v>0</v>
      </c>
      <c r="IO289" s="19">
        <f t="shared" ca="1" si="2009"/>
        <v>0</v>
      </c>
      <c r="IP289" s="19">
        <f t="shared" ca="1" si="2009"/>
        <v>0</v>
      </c>
      <c r="IQ289" s="19">
        <f t="shared" ca="1" si="2009"/>
        <v>0</v>
      </c>
      <c r="IR289" s="19">
        <f t="shared" ca="1" si="2009"/>
        <v>0</v>
      </c>
      <c r="IS289" s="19">
        <f t="shared" ca="1" si="2009"/>
        <v>0</v>
      </c>
      <c r="IT289" s="19">
        <f t="shared" ca="1" si="2009"/>
        <v>0</v>
      </c>
      <c r="IU289" s="19">
        <f t="shared" ca="1" si="2009"/>
        <v>0</v>
      </c>
      <c r="IV289" s="19">
        <f t="shared" ca="1" si="2009"/>
        <v>0</v>
      </c>
      <c r="IW289" s="19">
        <f t="shared" ca="1" si="2009"/>
        <v>0</v>
      </c>
      <c r="IX289" s="19">
        <f t="shared" ca="1" si="2009"/>
        <v>0</v>
      </c>
      <c r="IY289" s="19">
        <f t="shared" ca="1" si="2009"/>
        <v>0</v>
      </c>
      <c r="IZ289" s="19">
        <f t="shared" ca="1" si="2009"/>
        <v>0</v>
      </c>
      <c r="JA289" s="19">
        <f t="shared" ca="1" si="2009"/>
        <v>0</v>
      </c>
      <c r="JB289" s="19">
        <f t="shared" ca="1" si="2009"/>
        <v>0</v>
      </c>
      <c r="JC289" s="19">
        <f t="shared" ca="1" si="2009"/>
        <v>0</v>
      </c>
      <c r="JD289" s="19">
        <f t="shared" ca="1" si="2009"/>
        <v>0</v>
      </c>
      <c r="JE289" s="19">
        <f t="shared" ca="1" si="2009"/>
        <v>0</v>
      </c>
      <c r="JF289" s="19">
        <f t="shared" ca="1" si="2009"/>
        <v>0</v>
      </c>
      <c r="JG289" s="19">
        <f t="shared" ca="1" si="2009"/>
        <v>1</v>
      </c>
      <c r="JH289" s="19">
        <f t="shared" ca="1" si="2009"/>
        <v>0</v>
      </c>
      <c r="JI289" s="19">
        <f t="shared" ca="1" si="2009"/>
        <v>1</v>
      </c>
      <c r="JJ289" s="9"/>
      <c r="JK289" s="5" t="b">
        <f t="shared" ca="1" si="1981"/>
        <v>0</v>
      </c>
      <c r="JL289" s="477" t="b">
        <v>0</v>
      </c>
      <c r="JM289" s="477">
        <v>9.7327499999999993</v>
      </c>
      <c r="JN289" s="5" t="b">
        <f t="shared" si="1982"/>
        <v>0</v>
      </c>
      <c r="JO289" s="5" t="b">
        <f t="shared" si="1982"/>
        <v>0</v>
      </c>
      <c r="JP289" s="5" t="b">
        <f t="shared" si="1982"/>
        <v>1</v>
      </c>
      <c r="JQ289" s="144">
        <f t="shared" si="1983"/>
        <v>1</v>
      </c>
      <c r="JR289" s="144">
        <f t="shared" si="1983"/>
        <v>1</v>
      </c>
      <c r="JS289" s="5" t="b">
        <f t="shared" si="1984"/>
        <v>0</v>
      </c>
      <c r="JT289" s="5" t="b">
        <f t="shared" si="1984"/>
        <v>1</v>
      </c>
      <c r="JU289" s="5" t="b">
        <f t="shared" si="1984"/>
        <v>1</v>
      </c>
      <c r="JV289" s="5" t="b">
        <f t="shared" si="1984"/>
        <v>0</v>
      </c>
      <c r="JW289" s="5">
        <f t="shared" si="1985"/>
        <v>1</v>
      </c>
      <c r="JX289" s="5">
        <f t="shared" si="1985"/>
        <v>0</v>
      </c>
      <c r="JY289" s="5" t="b">
        <f t="shared" si="1986"/>
        <v>0</v>
      </c>
      <c r="JZ289" s="5" t="str" cm="1">
        <f t="array" aca="1" ref="JZ289" ca="1">IF(OR(KA289:KH289&lt;&gt;"-"),TRUE,"-")</f>
        <v>-</v>
      </c>
      <c r="KA289" s="19" t="str">
        <f t="shared" ca="1" si="1987"/>
        <v>-</v>
      </c>
      <c r="KB289" s="19" t="str">
        <f t="shared" ca="1" si="1987"/>
        <v>-</v>
      </c>
      <c r="KC289" s="19" t="str">
        <f t="shared" ca="1" si="1987"/>
        <v>-</v>
      </c>
      <c r="KD289" s="19" t="str">
        <f t="shared" ca="1" si="1987"/>
        <v>-</v>
      </c>
      <c r="KE289" s="19" t="str">
        <f t="shared" ca="1" si="1987"/>
        <v>-</v>
      </c>
      <c r="KF289" s="19" t="str">
        <f t="shared" ca="1" si="1987"/>
        <v>-</v>
      </c>
      <c r="KG289" s="19" t="str">
        <f t="shared" ca="1" si="1987"/>
        <v>-</v>
      </c>
      <c r="KH289" s="19" t="str">
        <f t="shared" ca="1" si="1987"/>
        <v>-</v>
      </c>
      <c r="KI289" s="5" t="b">
        <f t="array" aca="1" ref="KI289" ca="1">IF(OR(KJ289:KP289&lt;&gt;"-"),TRUE,"-")</f>
        <v>1</v>
      </c>
      <c r="KJ289" s="19">
        <f t="shared" ca="1" si="1988"/>
        <v>0</v>
      </c>
      <c r="KK289" s="19" t="str">
        <f t="shared" ca="1" si="1988"/>
        <v>-</v>
      </c>
      <c r="KL289" s="19">
        <f t="shared" ca="1" si="1988"/>
        <v>999999</v>
      </c>
      <c r="KM289" s="19">
        <f t="shared" ca="1" si="1988"/>
        <v>999999</v>
      </c>
      <c r="KN289" s="19">
        <f t="shared" ca="1" si="1988"/>
        <v>999999</v>
      </c>
      <c r="KO289" s="19">
        <f t="shared" ca="1" si="1988"/>
        <v>999999</v>
      </c>
      <c r="KP289" s="19">
        <f t="shared" ca="1" si="1988"/>
        <v>999999</v>
      </c>
      <c r="KQ289" s="19" t="str">
        <f t="shared" ca="1" si="1988"/>
        <v>-</v>
      </c>
      <c r="KR289" s="19" t="str">
        <f t="shared" ca="1" si="1988"/>
        <v>-</v>
      </c>
      <c r="KS289" s="19" t="str">
        <f t="shared" ca="1" si="1988"/>
        <v>-</v>
      </c>
      <c r="KT289" s="19" t="b">
        <f t="shared" ca="1" si="1988"/>
        <v>1</v>
      </c>
      <c r="KU289" s="19">
        <f t="shared" ca="1" si="1988"/>
        <v>0</v>
      </c>
      <c r="KV289" s="5" t="str">
        <f t="shared" si="1989"/>
        <v>-</v>
      </c>
      <c r="KW289" s="5" t="str">
        <f t="shared" si="1989"/>
        <v>-</v>
      </c>
      <c r="KX289" s="5" t="str">
        <f t="shared" si="1989"/>
        <v>-</v>
      </c>
      <c r="KY289" s="5" t="str">
        <f t="shared" si="1989"/>
        <v>-</v>
      </c>
      <c r="KZ289" s="19" t="str">
        <f t="shared" ca="1" si="1990"/>
        <v>-</v>
      </c>
      <c r="LA289" s="19" t="str">
        <f t="shared" ca="1" si="1990"/>
        <v>-</v>
      </c>
      <c r="LB289" s="19" t="str">
        <f t="shared" ca="1" si="1990"/>
        <v>-</v>
      </c>
      <c r="LC289" s="19" t="str">
        <f t="shared" ca="1" si="1990"/>
        <v>-</v>
      </c>
      <c r="LD289" s="19" t="str">
        <f t="shared" ca="1" si="1990"/>
        <v>-</v>
      </c>
      <c r="LE289" s="19" t="str">
        <f t="shared" ca="1" si="1990"/>
        <v>-</v>
      </c>
      <c r="LF289" s="19" t="str">
        <f t="shared" ca="1" si="1990"/>
        <v>-</v>
      </c>
      <c r="LG289" s="5" t="str">
        <f t="shared" si="1991"/>
        <v>-</v>
      </c>
      <c r="LH289" s="5">
        <f t="shared" si="1991"/>
        <v>500</v>
      </c>
      <c r="LI289" s="5">
        <f t="shared" si="1991"/>
        <v>500</v>
      </c>
      <c r="LJ289" s="5" t="str">
        <f t="shared" si="1991"/>
        <v>-</v>
      </c>
      <c r="LK289" s="5" t="str" cm="1">
        <f t="array" aca="1" ref="LK289" ca="1">INDEX(i.meatgrid,$Q289,LK$7)</f>
        <v>-</v>
      </c>
      <c r="LL289" s="5" t="str">
        <f t="shared" si="1992"/>
        <v>-</v>
      </c>
      <c r="LM289" s="5">
        <f t="shared" si="1993"/>
        <v>1</v>
      </c>
      <c r="LN289" s="9"/>
      <c r="LO289" s="19">
        <f t="shared" ca="1" si="1994"/>
        <v>70</v>
      </c>
      <c r="LP289" s="19">
        <f t="shared" ca="1" si="1994"/>
        <v>50</v>
      </c>
      <c r="LQ289" s="19">
        <f t="shared" ca="1" si="1994"/>
        <v>80</v>
      </c>
      <c r="LR289" s="19">
        <f t="shared" ca="1" si="1994"/>
        <v>50</v>
      </c>
      <c r="LS289" s="5" t="b" cm="1">
        <f t="array" aca="1" ref="LS289" ca="1">INDEX(i.meatgrid,$Q289,LS$7)</f>
        <v>0</v>
      </c>
      <c r="LT289" s="5" t="b" cm="1">
        <f t="array" aca="1" ref="LT289" ca="1">INDEX(i.meatgrid,$Q289,LT$7)</f>
        <v>0</v>
      </c>
      <c r="LU289" s="5" cm="1">
        <f t="array" aca="1" ref="LU289" ca="1">INDEX(i.meatgrid,$Q289,LU$7)</f>
        <v>40</v>
      </c>
      <c r="LV289" s="5" t="str" cm="1">
        <f t="array" aca="1" ref="LV289" ca="1">INDEX(i.meatgrid,$Q289,LV$7)</f>
        <v>-</v>
      </c>
      <c r="LW289" s="5">
        <f t="shared" si="1995"/>
        <v>0.75</v>
      </c>
      <c r="LX289" s="5">
        <f t="shared" si="1996"/>
        <v>1</v>
      </c>
      <c r="LY289" s="5" cm="1">
        <f t="array" aca="1" ref="LY289" ca="1">INDEX(i.meatgrid,$Q289,LY$7)</f>
        <v>1</v>
      </c>
      <c r="LZ289" s="5" cm="1">
        <f t="array" aca="1" ref="LZ289" ca="1">INDEX(i.meatgrid,$Q289,LZ$7)</f>
        <v>0</v>
      </c>
      <c r="MA289" s="5" cm="1">
        <f t="array" aca="1" ref="MA289" ca="1">INDEX(i.meatgrid,$Q289,MA$7)</f>
        <v>0</v>
      </c>
      <c r="MB289" s="5" cm="1">
        <f t="array" aca="1" ref="MB289" ca="1">INDEX(i.meatgrid,$Q289,MB$7)</f>
        <v>0</v>
      </c>
      <c r="MC289" s="5" cm="1">
        <f t="array" aca="1" ref="MC289" ca="1">INDEX(i.meatgrid,$Q289,MC$7)</f>
        <v>0</v>
      </c>
      <c r="MD289" s="5" cm="1">
        <f t="array" aca="1" ref="MD289" ca="1">INDEX(i.meatgrid,$Q289,MD$7)</f>
        <v>1</v>
      </c>
      <c r="ME289" s="5" cm="1">
        <f t="array" aca="1" ref="ME289" ca="1">INDEX(i.meatgrid,$Q289,ME$7)</f>
        <v>1</v>
      </c>
      <c r="MF289" s="5" cm="1">
        <f t="array" aca="1" ref="MF289" ca="1">INDEX(i.meatgrid,$Q289,MF$7)</f>
        <v>1</v>
      </c>
      <c r="MG289" s="5">
        <f t="shared" si="1997"/>
        <v>1</v>
      </c>
      <c r="MH289" s="9"/>
      <c r="MI289" s="19" t="b">
        <f t="shared" ca="1" si="1998"/>
        <v>0</v>
      </c>
      <c r="MJ289" s="19" t="b">
        <f t="shared" ca="1" si="1998"/>
        <v>0</v>
      </c>
      <c r="MK289" s="19">
        <f t="shared" ca="1" si="1998"/>
        <v>1</v>
      </c>
      <c r="ML289" s="19">
        <f t="shared" ca="1" si="1998"/>
        <v>0.75</v>
      </c>
      <c r="MM289" s="19">
        <f t="shared" ca="1" si="1998"/>
        <v>0.75</v>
      </c>
      <c r="MN289" s="19">
        <f t="shared" ca="1" si="1998"/>
        <v>0.8</v>
      </c>
      <c r="MO289" s="19">
        <f t="shared" ca="1" si="1998"/>
        <v>0.82499999999999996</v>
      </c>
      <c r="MP289" s="19">
        <f t="shared" ca="1" si="1998"/>
        <v>0.875</v>
      </c>
      <c r="MQ289" s="19">
        <f t="shared" ca="1" si="1998"/>
        <v>0.9</v>
      </c>
      <c r="MR289" s="19">
        <f t="shared" ca="1" si="1998"/>
        <v>1</v>
      </c>
      <c r="MS289" s="19">
        <f t="shared" ca="1" si="1998"/>
        <v>0.875</v>
      </c>
      <c r="MT289" s="19" t="b">
        <f t="shared" ca="1" si="1998"/>
        <v>1</v>
      </c>
      <c r="MU289" s="19">
        <f t="shared" ca="1" si="1998"/>
        <v>74.989999999999995</v>
      </c>
      <c r="MV289" s="19" t="str">
        <f t="shared" ca="1" si="1998"/>
        <v>-</v>
      </c>
      <c r="MW289" s="19" t="str">
        <f t="shared" ca="1" si="1998"/>
        <v>-</v>
      </c>
      <c r="MX289" s="19" t="str">
        <f t="shared" ca="1" si="1998"/>
        <v>-</v>
      </c>
      <c r="MY289" s="19" t="str">
        <f t="shared" ca="1" si="1999"/>
        <v>-</v>
      </c>
      <c r="MZ289" s="19" t="str">
        <f t="shared" ca="1" si="1999"/>
        <v>-</v>
      </c>
      <c r="NA289" s="19" t="str">
        <f t="shared" ca="1" si="1999"/>
        <v>-</v>
      </c>
      <c r="NB289" s="19" t="str">
        <f t="shared" ca="1" si="1999"/>
        <v>-</v>
      </c>
      <c r="NC289" s="19">
        <f t="shared" ca="1" si="1999"/>
        <v>36.99</v>
      </c>
      <c r="ND289" s="19">
        <f t="shared" ca="1" si="1999"/>
        <v>36.99</v>
      </c>
      <c r="NE289" s="19" t="str">
        <f t="shared" ca="1" si="1999"/>
        <v>-</v>
      </c>
      <c r="NF289" s="19" t="str">
        <f t="shared" ca="1" si="1999"/>
        <v>-</v>
      </c>
      <c r="NG289" s="19" t="str">
        <f t="shared" ca="1" si="1999"/>
        <v>-</v>
      </c>
      <c r="NH289" s="19" t="str">
        <f t="shared" ca="1" si="1999"/>
        <v>-</v>
      </c>
      <c r="NI289" s="19" t="str">
        <f t="shared" ca="1" si="1999"/>
        <v>-</v>
      </c>
      <c r="NJ289" s="19">
        <f t="shared" ca="1" si="1999"/>
        <v>49.99</v>
      </c>
      <c r="NK289" s="19">
        <f t="shared" ca="1" si="1999"/>
        <v>49.99</v>
      </c>
      <c r="NL289" s="19">
        <f t="shared" ca="1" si="1999"/>
        <v>49.99</v>
      </c>
      <c r="NM289" s="19">
        <f t="shared" ca="1" si="1999"/>
        <v>49.99</v>
      </c>
      <c r="NN289" s="19">
        <f t="shared" ca="1" si="1999"/>
        <v>49.99</v>
      </c>
      <c r="NO289" s="19">
        <f t="shared" ca="1" si="2000"/>
        <v>49.99</v>
      </c>
      <c r="NP289" s="19">
        <f t="shared" ca="1" si="2000"/>
        <v>49.99</v>
      </c>
      <c r="NQ289" s="19">
        <f t="shared" ca="1" si="2000"/>
        <v>49.99</v>
      </c>
      <c r="NR289" s="19">
        <f t="shared" ca="1" si="2000"/>
        <v>412.99</v>
      </c>
      <c r="NS289" s="19">
        <f t="shared" ca="1" si="2000"/>
        <v>412.99</v>
      </c>
      <c r="NT289" s="19" t="str">
        <f t="shared" ca="1" si="2000"/>
        <v>-</v>
      </c>
      <c r="NU289" s="19" t="str">
        <f t="shared" ca="1" si="2000"/>
        <v>-</v>
      </c>
      <c r="NV289" s="19" t="str">
        <f t="shared" ca="1" si="2000"/>
        <v>-</v>
      </c>
      <c r="NW289" s="19" t="str">
        <f t="shared" ca="1" si="2000"/>
        <v>-</v>
      </c>
      <c r="NX289" s="19" t="str">
        <f t="shared" ca="1" si="2000"/>
        <v>-</v>
      </c>
      <c r="NY289" s="19">
        <f t="shared" ca="1" si="2000"/>
        <v>6.8900000000000006</v>
      </c>
      <c r="NZ289" s="19">
        <f t="shared" ca="1" si="2000"/>
        <v>6.8900000000000006</v>
      </c>
      <c r="OA289" s="19">
        <f t="shared" ca="1" si="2000"/>
        <v>6.8900000000000006</v>
      </c>
      <c r="OB289" s="19">
        <f t="shared" ca="1" si="2000"/>
        <v>6.8900000000000006</v>
      </c>
      <c r="OC289" s="19">
        <f t="shared" ca="1" si="2000"/>
        <v>6.8900000000000006</v>
      </c>
      <c r="OD289" s="19">
        <f t="shared" ca="1" si="2000"/>
        <v>6.8900000000000006</v>
      </c>
      <c r="OE289" s="19">
        <f t="shared" ca="1" si="2001"/>
        <v>6.8900000000000006</v>
      </c>
      <c r="OF289" s="19">
        <f t="shared" ca="1" si="2001"/>
        <v>6.8900000000000006</v>
      </c>
      <c r="OG289" s="19">
        <f t="shared" ca="1" si="2001"/>
        <v>346.99</v>
      </c>
      <c r="OH289" s="19">
        <f t="shared" ca="1" si="2001"/>
        <v>346.99</v>
      </c>
      <c r="OI289" s="19" t="str">
        <f t="shared" ca="1" si="2001"/>
        <v>-</v>
      </c>
      <c r="OJ289" s="19" t="str">
        <f t="shared" ca="1" si="2001"/>
        <v>-</v>
      </c>
      <c r="OK289" s="19" t="str">
        <f t="shared" ca="1" si="2001"/>
        <v>-</v>
      </c>
      <c r="OL289" s="19" t="str">
        <f t="shared" ca="1" si="2001"/>
        <v>-</v>
      </c>
      <c r="OM289" s="19" t="str">
        <f t="shared" ca="1" si="2001"/>
        <v>-</v>
      </c>
      <c r="ON289" s="19">
        <f t="shared" ca="1" si="2001"/>
        <v>0</v>
      </c>
      <c r="OO289" s="24">
        <v>0</v>
      </c>
    </row>
    <row r="290" spans="1:405" outlineLevel="1">
      <c r="A290" s="21">
        <f t="shared" si="158"/>
        <v>285</v>
      </c>
      <c r="B290" s="21">
        <f t="shared" si="1940"/>
        <v>19</v>
      </c>
      <c r="C290">
        <v>114</v>
      </c>
      <c r="D290" s="144" t="str">
        <f t="shared" si="1941"/>
        <v>GSM</v>
      </c>
      <c r="E290" t="b">
        <v>0</v>
      </c>
      <c r="F290" t="b">
        <v>0</v>
      </c>
      <c r="G290" t="b">
        <f t="shared" si="2007"/>
        <v>0</v>
      </c>
      <c r="H290" s="29">
        <v>2</v>
      </c>
      <c r="I290" s="29">
        <v>1</v>
      </c>
      <c r="J290" s="29" t="str">
        <f>""</f>
        <v/>
      </c>
      <c r="K290" s="29">
        <f t="shared" si="1943"/>
        <v>2</v>
      </c>
      <c r="L290" s="29">
        <v>2</v>
      </c>
      <c r="M290" s="29">
        <v>2</v>
      </c>
      <c r="N290" s="29">
        <v>3</v>
      </c>
      <c r="O290" s="29">
        <v>1</v>
      </c>
      <c r="P290" s="29">
        <v>1</v>
      </c>
      <c r="Q290" s="237">
        <f t="shared" ca="1" si="2003"/>
        <v>4</v>
      </c>
      <c r="R290" s="29">
        <v>3</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1944"/>
        <v>2</v>
      </c>
      <c r="AH290" s="5">
        <f t="shared" si="1944"/>
        <v>0</v>
      </c>
      <c r="AI290" s="5">
        <f t="shared" si="1945"/>
        <v>1</v>
      </c>
      <c r="AJ290" s="218"/>
      <c r="AK290" s="218"/>
      <c r="AL290" s="366" t="str">
        <f ca="1">TEXT(LEFT(OFFSET(AL290,-1,0),5)+1,"00000")&amp;MID(OFFSET(AL290,-1,0),6,FIND(" ",OFFSET(AL290,-1,0),7)-5)
&amp; $D290           &amp; " Day"&amp;INDEX(i.DOY,$N290,1)              &amp; IF($IG290=0," FWM","")&amp;IF($IG290=1," MWM","")&amp;IF($IG290=5," Mat","")&amp;IF($IH290=TRUE,"&amp;BBT","    ")
&amp;INDEX(DataMaster!$B$98:$B$104,$Q290,0)    &amp;IF(JL290," SR"&amp;JM290,"")&amp; " WP"&amp;TEXT($LW290*100,"000p")           &amp; " MP"&amp;TEXT($LX290*100,"000p")           &amp; " GP"&amp;TEXT($MG290*100,"000p")
&amp; " (F"&amp;3+COUNTIF($CV290:$CY290,TRUE)&amp;3&amp;"N"&amp;$DM290&amp;$DN290&amp;")"</f>
        <v>00008 DSP_price_SA GSM Day204 MWM    Prime WP125p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1946"/>
        <v>0</v>
      </c>
      <c r="AY290" s="5" t="str">
        <f t="shared" si="1946"/>
        <v>-</v>
      </c>
      <c r="AZ290" s="5" t="b">
        <f t="shared" si="1946"/>
        <v>0</v>
      </c>
      <c r="BA290" s="5" t="b">
        <f t="shared" si="1946"/>
        <v>1</v>
      </c>
      <c r="BB290" s="5" t="b">
        <f t="shared" si="1946"/>
        <v>1</v>
      </c>
      <c r="BC290" s="144">
        <f t="shared" si="1946"/>
        <v>0</v>
      </c>
      <c r="BD290" s="19" t="b">
        <f t="shared" ca="1" si="1947"/>
        <v>1</v>
      </c>
      <c r="BE290" s="9"/>
      <c r="BF290" s="5" t="str">
        <f t="shared" ca="1" si="1948"/>
        <v>-</v>
      </c>
      <c r="BG290" s="19" t="str">
        <f t="shared" ca="1" si="1949"/>
        <v>-</v>
      </c>
      <c r="BH290" s="19" t="str">
        <f t="shared" ca="1" si="1949"/>
        <v>-</v>
      </c>
      <c r="BI290" s="19" t="str">
        <f t="shared" ca="1" si="1949"/>
        <v>-</v>
      </c>
      <c r="BJ290" s="5" t="str">
        <f t="shared" ca="1" si="1950"/>
        <v>-</v>
      </c>
      <c r="BK290" s="19" t="str">
        <f t="shared" ca="1" si="1951"/>
        <v>-</v>
      </c>
      <c r="BL290" s="5" t="str">
        <f t="shared" ca="1" si="1952"/>
        <v>-</v>
      </c>
      <c r="BM290" s="19" t="str">
        <f t="shared" ca="1" si="1953"/>
        <v>-</v>
      </c>
      <c r="BN290" s="19" t="str">
        <f t="shared" ca="1" si="1953"/>
        <v>-</v>
      </c>
      <c r="BO290" s="19" t="str">
        <f t="shared" ca="1" si="1953"/>
        <v>-</v>
      </c>
      <c r="BP290" s="5" t="str">
        <f t="shared" ca="1" si="1954"/>
        <v>-</v>
      </c>
      <c r="BQ290" s="9"/>
      <c r="BR290" s="5" t="b">
        <f t="shared" si="1955"/>
        <v>0</v>
      </c>
      <c r="BS290" s="5" t="str">
        <f t="shared" ca="1" si="1956"/>
        <v>-</v>
      </c>
      <c r="BT290" s="5" t="str">
        <f t="shared" ca="1" si="1957"/>
        <v>-</v>
      </c>
      <c r="BU290" s="5" t="str">
        <f t="shared" ca="1" si="1957"/>
        <v>-</v>
      </c>
      <c r="BV290" s="5" t="str">
        <f t="shared" ca="1" si="1957"/>
        <v>-</v>
      </c>
      <c r="BW290" s="5" t="str">
        <f t="shared" ca="1" si="1957"/>
        <v>-</v>
      </c>
      <c r="BX290" s="5" t="str">
        <f t="shared" ca="1" si="1957"/>
        <v>-</v>
      </c>
      <c r="BY290" s="5" t="str">
        <f t="shared" ca="1" si="1957"/>
        <v>-</v>
      </c>
      <c r="BZ290" s="5" t="str">
        <f t="shared" ca="1" si="1957"/>
        <v>-</v>
      </c>
      <c r="CA290" s="5" t="str">
        <f t="shared" ca="1" si="1957"/>
        <v>-</v>
      </c>
      <c r="CB290" s="9"/>
      <c r="CC290" s="237" t="b">
        <f t="shared" ca="1" si="2004"/>
        <v>1</v>
      </c>
      <c r="CD290" s="237" t="b">
        <f t="shared" ca="1" si="2004"/>
        <v>1</v>
      </c>
      <c r="CE290" s="237" t="b">
        <f t="shared" ca="1" si="2004"/>
        <v>1</v>
      </c>
      <c r="CF290" s="12">
        <f t="shared" ca="1" si="1958"/>
        <v>2234105</v>
      </c>
      <c r="CG290" s="144" t="b">
        <f t="shared" ca="1" si="2008"/>
        <v>0</v>
      </c>
      <c r="CH290" s="12" t="s">
        <v>34</v>
      </c>
      <c r="CI290" s="19" t="str">
        <f t="shared" ca="1" si="1960"/>
        <v>-</v>
      </c>
      <c r="CJ290" s="19" t="str">
        <f t="shared" ca="1" si="1960"/>
        <v>-</v>
      </c>
      <c r="CK290" s="19" t="str">
        <f t="shared" ca="1" si="1960"/>
        <v>-</v>
      </c>
      <c r="CL290" s="19">
        <f t="shared" ca="1" si="1960"/>
        <v>1</v>
      </c>
      <c r="CM290" s="19">
        <f t="shared" ca="1" si="1960"/>
        <v>1</v>
      </c>
      <c r="CN290" s="9"/>
      <c r="CO290" s="444">
        <f t="shared" si="1961"/>
        <v>652</v>
      </c>
      <c r="CP290" s="444">
        <f t="shared" si="1961"/>
        <v>686</v>
      </c>
      <c r="CQ290" s="444">
        <f t="shared" si="1961"/>
        <v>721</v>
      </c>
      <c r="CR290" s="152">
        <f t="shared" si="1962"/>
        <v>378</v>
      </c>
      <c r="CS290" s="152">
        <f t="shared" si="1962"/>
        <v>413</v>
      </c>
      <c r="CT290" s="152">
        <f t="shared" si="1962"/>
        <v>448</v>
      </c>
      <c r="CU290" s="19" t="str">
        <f t="shared" ca="1" si="1963"/>
        <v>-</v>
      </c>
      <c r="CV290" s="19" t="str">
        <f t="shared" ca="1" si="1963"/>
        <v>-</v>
      </c>
      <c r="CW290" s="19" t="str">
        <f t="shared" ca="1" si="1963"/>
        <v>-</v>
      </c>
      <c r="CX290" s="19" t="str">
        <f t="shared" ca="1" si="1963"/>
        <v>-</v>
      </c>
      <c r="CY290" s="19" t="str">
        <f t="shared" ca="1" si="1963"/>
        <v>-</v>
      </c>
      <c r="CZ290" s="19" t="b">
        <f t="shared" ca="1" si="1963"/>
        <v>1</v>
      </c>
      <c r="DA290" s="19">
        <f t="shared" ca="1" si="1963"/>
        <v>0</v>
      </c>
      <c r="DB290" s="19">
        <f t="shared" ca="1" si="1963"/>
        <v>0</v>
      </c>
      <c r="DC290" s="19">
        <f t="shared" ca="1" si="1963"/>
        <v>0</v>
      </c>
      <c r="DD290" s="19">
        <f t="shared" ca="1" si="1963"/>
        <v>0</v>
      </c>
      <c r="DE290" s="19">
        <f t="shared" ca="1" si="1963"/>
        <v>0</v>
      </c>
      <c r="DF290" s="19">
        <f t="shared" ca="1" si="1963"/>
        <v>0</v>
      </c>
      <c r="DG290" s="19">
        <f t="shared" ca="1" si="1963"/>
        <v>0</v>
      </c>
      <c r="DH290" s="19">
        <f t="shared" ca="1" si="1963"/>
        <v>0</v>
      </c>
      <c r="DI290" s="19">
        <f t="shared" ca="1" si="1963"/>
        <v>0</v>
      </c>
      <c r="DJ290" s="19">
        <f t="shared" ca="1" si="1963"/>
        <v>0</v>
      </c>
      <c r="DK290" s="19">
        <f t="shared" ca="1" si="1964"/>
        <v>0</v>
      </c>
      <c r="DL290" s="19">
        <f t="shared" ca="1" si="1964"/>
        <v>0</v>
      </c>
      <c r="DM290" s="19">
        <f t="shared" ca="1" si="1964"/>
        <v>1</v>
      </c>
      <c r="DN290" s="19">
        <f t="shared" ca="1" si="1964"/>
        <v>1</v>
      </c>
      <c r="DO290" s="19">
        <f t="shared" ca="1" si="1964"/>
        <v>0</v>
      </c>
      <c r="DP290" s="19" t="str">
        <f t="shared" ca="1" si="1964"/>
        <v>-</v>
      </c>
      <c r="DQ290" s="19" t="str">
        <f t="shared" ca="1" si="1964"/>
        <v>-</v>
      </c>
      <c r="DR290" s="19" t="str">
        <f t="shared" ca="1" si="1964"/>
        <v>-</v>
      </c>
      <c r="DS290" s="19" t="str">
        <f t="shared" ca="1" si="1964"/>
        <v>-</v>
      </c>
      <c r="DT290" s="19" t="str">
        <f t="shared" ca="1" si="1964"/>
        <v>-</v>
      </c>
      <c r="DU290" s="19">
        <f t="shared" ca="1" si="1964"/>
        <v>0</v>
      </c>
      <c r="DV290" s="19" t="str">
        <f t="shared" ca="1" si="1964"/>
        <v>-</v>
      </c>
      <c r="DW290" s="19" t="str">
        <f t="shared" ca="1" si="1964"/>
        <v>-</v>
      </c>
      <c r="DX290" s="19" t="str">
        <f t="shared" ca="1" si="1964"/>
        <v>-</v>
      </c>
      <c r="DY290" s="19" t="str">
        <f t="shared" ca="1" si="1964"/>
        <v>-</v>
      </c>
      <c r="DZ290" s="19" t="str">
        <f t="shared" ref="DZ290:ED290" ca="1" si="2010">OFFSET(DZ$5,$B290,0)</f>
        <v>-</v>
      </c>
      <c r="EA290" s="19" t="str">
        <f t="shared" ca="1" si="2010"/>
        <v>-</v>
      </c>
      <c r="EB290" s="19" t="str">
        <f t="shared" ca="1" si="2010"/>
        <v>-</v>
      </c>
      <c r="EC290" s="19" t="str">
        <f t="shared" ca="1" si="2010"/>
        <v>-</v>
      </c>
      <c r="ED290" s="19">
        <f t="shared" ca="1" si="2010"/>
        <v>0</v>
      </c>
      <c r="EE290" s="444">
        <f t="shared" si="1965"/>
        <v>0</v>
      </c>
      <c r="EF290" s="444">
        <f t="shared" si="1965"/>
        <v>0</v>
      </c>
      <c r="EG290" s="124">
        <f t="shared" si="1966"/>
        <v>0</v>
      </c>
      <c r="EH290" s="124">
        <f t="shared" si="1966"/>
        <v>0</v>
      </c>
      <c r="EI290" s="124">
        <f t="shared" si="1966"/>
        <v>0</v>
      </c>
      <c r="EJ290" s="124">
        <f t="shared" si="1966"/>
        <v>0</v>
      </c>
      <c r="EK290" s="124">
        <f t="shared" si="1966"/>
        <v>0</v>
      </c>
      <c r="EL290" s="124">
        <f t="shared" si="1966"/>
        <v>0</v>
      </c>
      <c r="EM290" s="124">
        <f t="shared" si="1966"/>
        <v>0</v>
      </c>
      <c r="EN290" s="124">
        <f t="shared" si="1966"/>
        <v>0</v>
      </c>
      <c r="EO290" s="124">
        <f t="shared" si="1966"/>
        <v>0</v>
      </c>
      <c r="EP290" s="124">
        <f t="shared" si="1966"/>
        <v>0</v>
      </c>
      <c r="EQ290" s="124">
        <f t="shared" si="1966"/>
        <v>0</v>
      </c>
      <c r="ER290" s="124">
        <f t="shared" si="1966"/>
        <v>0</v>
      </c>
      <c r="ES290" s="124">
        <f t="shared" si="1966"/>
        <v>0</v>
      </c>
      <c r="ET290" s="124">
        <f t="shared" si="1966"/>
        <v>0</v>
      </c>
      <c r="EU290" s="124">
        <f t="shared" si="1966"/>
        <v>0</v>
      </c>
      <c r="EV290" s="124">
        <f t="shared" si="1966"/>
        <v>0</v>
      </c>
      <c r="EW290" s="124">
        <f t="shared" si="1967"/>
        <v>0</v>
      </c>
      <c r="EX290" s="124">
        <f t="shared" si="1967"/>
        <v>0</v>
      </c>
      <c r="EY290" s="554">
        <f t="shared" si="1968"/>
        <v>0</v>
      </c>
      <c r="EZ290" s="554">
        <f t="shared" si="1968"/>
        <v>0</v>
      </c>
      <c r="FA290" s="554">
        <f t="shared" si="1968"/>
        <v>0</v>
      </c>
      <c r="FB290" s="125">
        <f t="shared" si="1968"/>
        <v>0</v>
      </c>
      <c r="FC290" s="125">
        <f t="shared" si="1968"/>
        <v>0</v>
      </c>
      <c r="FD290" s="125">
        <f t="shared" si="1968"/>
        <v>0</v>
      </c>
      <c r="FE290" s="125">
        <f t="shared" si="1968"/>
        <v>0</v>
      </c>
      <c r="FF290" s="125">
        <f t="shared" si="1968"/>
        <v>0</v>
      </c>
      <c r="FG290" s="125">
        <f t="shared" si="1968"/>
        <v>0</v>
      </c>
      <c r="FH290" s="125">
        <f t="shared" si="1968"/>
        <v>0</v>
      </c>
      <c r="FI290" s="125">
        <f t="shared" si="1968"/>
        <v>0</v>
      </c>
      <c r="FJ290" s="125">
        <f t="shared" si="1968"/>
        <v>0</v>
      </c>
      <c r="FK290" s="125">
        <f t="shared" si="1968"/>
        <v>0</v>
      </c>
      <c r="FL290" s="125">
        <f t="shared" si="1968"/>
        <v>0</v>
      </c>
      <c r="FM290" s="125">
        <f t="shared" si="1968"/>
        <v>0</v>
      </c>
      <c r="FN290" s="125">
        <f t="shared" si="1968"/>
        <v>0</v>
      </c>
      <c r="FO290" s="124">
        <f t="shared" si="1969"/>
        <v>0</v>
      </c>
      <c r="FP290" s="124">
        <f t="shared" si="1969"/>
        <v>0</v>
      </c>
      <c r="FQ290" s="124">
        <f t="shared" si="1969"/>
        <v>0</v>
      </c>
      <c r="FR290" s="124">
        <f t="shared" si="1969"/>
        <v>0</v>
      </c>
      <c r="FS290" s="124">
        <f t="shared" si="1969"/>
        <v>0</v>
      </c>
      <c r="FT290" s="124">
        <f t="shared" si="1969"/>
        <v>0</v>
      </c>
      <c r="FU290" s="124">
        <f t="shared" si="1969"/>
        <v>0</v>
      </c>
      <c r="FV290" s="124">
        <f t="shared" si="1969"/>
        <v>0</v>
      </c>
      <c r="FW290" s="124">
        <f t="shared" si="1969"/>
        <v>0</v>
      </c>
      <c r="FX290" s="124">
        <f t="shared" si="1969"/>
        <v>0</v>
      </c>
      <c r="FY290" s="124">
        <f t="shared" si="1969"/>
        <v>0</v>
      </c>
      <c r="FZ290" s="124">
        <f t="shared" si="1969"/>
        <v>0</v>
      </c>
      <c r="GA290" s="124">
        <f t="shared" si="1969"/>
        <v>0</v>
      </c>
      <c r="GB290" s="124">
        <f t="shared" si="1969"/>
        <v>0</v>
      </c>
      <c r="GC290" s="124">
        <f t="shared" si="1969"/>
        <v>0</v>
      </c>
      <c r="GD290" s="124">
        <f t="shared" si="1969"/>
        <v>0</v>
      </c>
      <c r="GE290" s="124">
        <f t="shared" si="1970"/>
        <v>0</v>
      </c>
      <c r="GF290" s="124">
        <f t="shared" si="1970"/>
        <v>0</v>
      </c>
      <c r="GG290" s="554">
        <f t="shared" si="1971"/>
        <v>0</v>
      </c>
      <c r="GH290" s="554">
        <f t="shared" si="1971"/>
        <v>0</v>
      </c>
      <c r="GI290" s="554">
        <f t="shared" si="1971"/>
        <v>0</v>
      </c>
      <c r="GJ290" s="125">
        <f t="shared" si="1972"/>
        <v>0</v>
      </c>
      <c r="GK290" s="125">
        <f t="shared" si="1972"/>
        <v>0</v>
      </c>
      <c r="GL290" s="125">
        <f t="shared" si="1972"/>
        <v>0</v>
      </c>
      <c r="GM290" s="125">
        <f t="shared" si="1972"/>
        <v>0</v>
      </c>
      <c r="GN290" s="125">
        <f t="shared" si="1972"/>
        <v>0</v>
      </c>
      <c r="GO290" s="125">
        <f t="shared" si="1972"/>
        <v>0</v>
      </c>
      <c r="GP290" s="125">
        <f t="shared" si="1972"/>
        <v>0</v>
      </c>
      <c r="GQ290" s="125">
        <f t="shared" si="1972"/>
        <v>0</v>
      </c>
      <c r="GR290" s="125">
        <f t="shared" si="1972"/>
        <v>0</v>
      </c>
      <c r="GS290" s="125">
        <f t="shared" si="1972"/>
        <v>0</v>
      </c>
      <c r="GT290" s="125">
        <f t="shared" si="1972"/>
        <v>0</v>
      </c>
      <c r="GU290" s="125">
        <f t="shared" si="1972"/>
        <v>0</v>
      </c>
      <c r="GV290" s="125">
        <f t="shared" si="1972"/>
        <v>0</v>
      </c>
      <c r="GW290" s="124">
        <f t="shared" si="1973"/>
        <v>0</v>
      </c>
      <c r="GX290" s="124">
        <f t="shared" si="1973"/>
        <v>0</v>
      </c>
      <c r="GY290" s="124">
        <f t="shared" si="1973"/>
        <v>0</v>
      </c>
      <c r="GZ290" s="124">
        <f t="shared" si="1973"/>
        <v>0</v>
      </c>
      <c r="HA290" s="124">
        <f t="shared" si="1973"/>
        <v>0</v>
      </c>
      <c r="HB290" s="124">
        <f t="shared" si="1973"/>
        <v>0</v>
      </c>
      <c r="HC290" s="124">
        <f t="shared" si="1973"/>
        <v>0</v>
      </c>
      <c r="HD290" s="124">
        <f t="shared" si="1973"/>
        <v>0</v>
      </c>
      <c r="HE290" s="124">
        <f t="shared" si="1973"/>
        <v>0</v>
      </c>
      <c r="HF290" s="124">
        <f t="shared" si="1973"/>
        <v>0</v>
      </c>
      <c r="HG290" s="124">
        <f t="shared" si="1973"/>
        <v>0</v>
      </c>
      <c r="HH290" s="124">
        <f t="shared" si="1973"/>
        <v>0</v>
      </c>
      <c r="HI290" s="124">
        <f t="shared" si="1973"/>
        <v>0</v>
      </c>
      <c r="HJ290" s="124">
        <f t="shared" si="1973"/>
        <v>0</v>
      </c>
      <c r="HK290" s="124">
        <f t="shared" si="1973"/>
        <v>0</v>
      </c>
      <c r="HL290" s="124">
        <f t="shared" si="1973"/>
        <v>0</v>
      </c>
      <c r="HM290" s="124">
        <f t="shared" si="1974"/>
        <v>0</v>
      </c>
      <c r="HN290" s="124">
        <f t="shared" si="1974"/>
        <v>0</v>
      </c>
      <c r="HO290" s="554">
        <f t="shared" si="1975"/>
        <v>0</v>
      </c>
      <c r="HP290" s="554">
        <f t="shared" si="1975"/>
        <v>0</v>
      </c>
      <c r="HQ290" s="554">
        <f t="shared" si="1975"/>
        <v>0</v>
      </c>
      <c r="HR290" s="125">
        <f t="shared" si="1976"/>
        <v>0</v>
      </c>
      <c r="HS290" s="125">
        <f t="shared" si="1976"/>
        <v>0</v>
      </c>
      <c r="HT290" s="125">
        <f t="shared" si="1976"/>
        <v>0</v>
      </c>
      <c r="HU290" s="125">
        <f t="shared" si="1976"/>
        <v>0</v>
      </c>
      <c r="HV290" s="125">
        <f t="shared" si="1976"/>
        <v>0</v>
      </c>
      <c r="HW290" s="125">
        <f t="shared" si="1976"/>
        <v>0</v>
      </c>
      <c r="HX290" s="125">
        <f t="shared" si="1976"/>
        <v>0</v>
      </c>
      <c r="HY290" s="125">
        <f t="shared" si="1976"/>
        <v>0</v>
      </c>
      <c r="HZ290" s="125">
        <f t="shared" si="1976"/>
        <v>0</v>
      </c>
      <c r="IA290" s="125">
        <f t="shared" si="1976"/>
        <v>0</v>
      </c>
      <c r="IB290" s="125">
        <f t="shared" si="1976"/>
        <v>0</v>
      </c>
      <c r="IC290" s="125">
        <f t="shared" si="1976"/>
        <v>0</v>
      </c>
      <c r="ID290" s="125">
        <f t="shared" si="1976"/>
        <v>0</v>
      </c>
      <c r="IE290" s="5">
        <f t="shared" si="1977"/>
        <v>67</v>
      </c>
      <c r="IF290" s="9"/>
      <c r="IG290" s="5">
        <f t="shared" si="1978"/>
        <v>1</v>
      </c>
      <c r="IH290" s="5" t="b">
        <f t="shared" si="1978"/>
        <v>0</v>
      </c>
      <c r="II290" s="19">
        <f t="shared" ca="1" si="1979"/>
        <v>0</v>
      </c>
      <c r="IJ290" s="5">
        <f t="shared" si="1978"/>
        <v>55</v>
      </c>
      <c r="IK290" s="5" cm="1">
        <f t="array" ref="IK290">INDEX(i.pi_yatf,$X290+1,IK$7)</f>
        <v>1</v>
      </c>
      <c r="IL290" s="19">
        <f t="shared" ca="1" si="2009"/>
        <v>0</v>
      </c>
      <c r="IM290" s="19">
        <f t="shared" ca="1" si="2009"/>
        <v>0</v>
      </c>
      <c r="IN290" s="19">
        <f t="shared" ca="1" si="2009"/>
        <v>0</v>
      </c>
      <c r="IO290" s="19">
        <f t="shared" ca="1" si="2009"/>
        <v>0</v>
      </c>
      <c r="IP290" s="19">
        <f t="shared" ca="1" si="2009"/>
        <v>0</v>
      </c>
      <c r="IQ290" s="19">
        <f t="shared" ca="1" si="2009"/>
        <v>0</v>
      </c>
      <c r="IR290" s="19">
        <f t="shared" ca="1" si="2009"/>
        <v>0</v>
      </c>
      <c r="IS290" s="19">
        <f t="shared" ca="1" si="2009"/>
        <v>0</v>
      </c>
      <c r="IT290" s="19">
        <f t="shared" ca="1" si="2009"/>
        <v>0</v>
      </c>
      <c r="IU290" s="19">
        <f t="shared" ca="1" si="2009"/>
        <v>0</v>
      </c>
      <c r="IV290" s="19">
        <f t="shared" ca="1" si="2009"/>
        <v>0</v>
      </c>
      <c r="IW290" s="19">
        <f t="shared" ca="1" si="2009"/>
        <v>0</v>
      </c>
      <c r="IX290" s="19">
        <f t="shared" ca="1" si="2009"/>
        <v>0</v>
      </c>
      <c r="IY290" s="19">
        <f t="shared" ca="1" si="2009"/>
        <v>0</v>
      </c>
      <c r="IZ290" s="19">
        <f t="shared" ca="1" si="2009"/>
        <v>0</v>
      </c>
      <c r="JA290" s="19">
        <f t="shared" ca="1" si="2009"/>
        <v>0</v>
      </c>
      <c r="JB290" s="19">
        <f t="shared" ca="1" si="2009"/>
        <v>0</v>
      </c>
      <c r="JC290" s="19">
        <f t="shared" ca="1" si="2009"/>
        <v>0</v>
      </c>
      <c r="JD290" s="19">
        <f t="shared" ca="1" si="2009"/>
        <v>0</v>
      </c>
      <c r="JE290" s="19">
        <f t="shared" ca="1" si="2009"/>
        <v>0</v>
      </c>
      <c r="JF290" s="19">
        <f t="shared" ca="1" si="2009"/>
        <v>0</v>
      </c>
      <c r="JG290" s="19">
        <f t="shared" ca="1" si="2009"/>
        <v>1</v>
      </c>
      <c r="JH290" s="19">
        <f t="shared" ca="1" si="2009"/>
        <v>0</v>
      </c>
      <c r="JI290" s="19">
        <f t="shared" ca="1" si="2009"/>
        <v>1</v>
      </c>
      <c r="JJ290" s="9"/>
      <c r="JK290" s="5" t="b">
        <f t="shared" ca="1" si="1981"/>
        <v>0</v>
      </c>
      <c r="JL290" s="477" t="b">
        <v>0</v>
      </c>
      <c r="JM290" s="477">
        <v>9.7327499999999993</v>
      </c>
      <c r="JN290" s="5" t="b">
        <f t="shared" si="1982"/>
        <v>0</v>
      </c>
      <c r="JO290" s="5" t="b">
        <f t="shared" si="1982"/>
        <v>0</v>
      </c>
      <c r="JP290" s="5" t="b">
        <f t="shared" si="1982"/>
        <v>1</v>
      </c>
      <c r="JQ290" s="144">
        <f t="shared" si="1983"/>
        <v>1</v>
      </c>
      <c r="JR290" s="144">
        <f t="shared" si="1983"/>
        <v>1</v>
      </c>
      <c r="JS290" s="5" t="b">
        <f t="shared" si="1984"/>
        <v>0</v>
      </c>
      <c r="JT290" s="5" t="b">
        <f t="shared" si="1984"/>
        <v>1</v>
      </c>
      <c r="JU290" s="5" t="b">
        <f t="shared" si="1984"/>
        <v>1</v>
      </c>
      <c r="JV290" s="5" t="b">
        <f t="shared" si="1984"/>
        <v>0</v>
      </c>
      <c r="JW290" s="5">
        <f t="shared" si="1985"/>
        <v>1</v>
      </c>
      <c r="JX290" s="5">
        <f t="shared" si="1985"/>
        <v>0</v>
      </c>
      <c r="JY290" s="5" t="b">
        <f t="shared" si="1986"/>
        <v>0</v>
      </c>
      <c r="JZ290" s="5" t="str" cm="1">
        <f t="array" aca="1" ref="JZ290" ca="1">IF(OR(KA290:KH290&lt;&gt;"-"),TRUE,"-")</f>
        <v>-</v>
      </c>
      <c r="KA290" s="19" t="str">
        <f t="shared" ca="1" si="1987"/>
        <v>-</v>
      </c>
      <c r="KB290" s="19" t="str">
        <f t="shared" ca="1" si="1987"/>
        <v>-</v>
      </c>
      <c r="KC290" s="19" t="str">
        <f t="shared" ca="1" si="1987"/>
        <v>-</v>
      </c>
      <c r="KD290" s="19" t="str">
        <f t="shared" ca="1" si="1987"/>
        <v>-</v>
      </c>
      <c r="KE290" s="19" t="str">
        <f t="shared" ca="1" si="1987"/>
        <v>-</v>
      </c>
      <c r="KF290" s="19" t="str">
        <f t="shared" ca="1" si="1987"/>
        <v>-</v>
      </c>
      <c r="KG290" s="19" t="str">
        <f t="shared" ca="1" si="1987"/>
        <v>-</v>
      </c>
      <c r="KH290" s="19" t="str">
        <f t="shared" ca="1" si="1987"/>
        <v>-</v>
      </c>
      <c r="KI290" s="5" t="b">
        <f t="array" aca="1" ref="KI290" ca="1">IF(OR(KJ290:KP290&lt;&gt;"-"),TRUE,"-")</f>
        <v>1</v>
      </c>
      <c r="KJ290" s="19">
        <f t="shared" ca="1" si="1988"/>
        <v>0</v>
      </c>
      <c r="KK290" s="19" t="str">
        <f t="shared" ca="1" si="1988"/>
        <v>-</v>
      </c>
      <c r="KL290" s="19">
        <f t="shared" ca="1" si="1988"/>
        <v>999999</v>
      </c>
      <c r="KM290" s="19">
        <f t="shared" ca="1" si="1988"/>
        <v>999999</v>
      </c>
      <c r="KN290" s="19">
        <f t="shared" ca="1" si="1988"/>
        <v>999999</v>
      </c>
      <c r="KO290" s="19">
        <f t="shared" ca="1" si="1988"/>
        <v>999999</v>
      </c>
      <c r="KP290" s="19">
        <f t="shared" ca="1" si="1988"/>
        <v>999999</v>
      </c>
      <c r="KQ290" s="19" t="str">
        <f t="shared" ca="1" si="1988"/>
        <v>-</v>
      </c>
      <c r="KR290" s="19" t="str">
        <f t="shared" ca="1" si="1988"/>
        <v>-</v>
      </c>
      <c r="KS290" s="19" t="str">
        <f t="shared" ca="1" si="1988"/>
        <v>-</v>
      </c>
      <c r="KT290" s="19" t="b">
        <f t="shared" ca="1" si="1988"/>
        <v>1</v>
      </c>
      <c r="KU290" s="19">
        <f t="shared" ca="1" si="1988"/>
        <v>0</v>
      </c>
      <c r="KV290" s="5" t="str">
        <f t="shared" si="1989"/>
        <v>-</v>
      </c>
      <c r="KW290" s="5" t="str">
        <f t="shared" si="1989"/>
        <v>-</v>
      </c>
      <c r="KX290" s="5" t="str">
        <f t="shared" si="1989"/>
        <v>-</v>
      </c>
      <c r="KY290" s="5" t="str">
        <f t="shared" si="1989"/>
        <v>-</v>
      </c>
      <c r="KZ290" s="19" t="str">
        <f t="shared" ca="1" si="1990"/>
        <v>-</v>
      </c>
      <c r="LA290" s="19" t="str">
        <f t="shared" ca="1" si="1990"/>
        <v>-</v>
      </c>
      <c r="LB290" s="19" t="str">
        <f t="shared" ca="1" si="1990"/>
        <v>-</v>
      </c>
      <c r="LC290" s="19" t="str">
        <f t="shared" ca="1" si="1990"/>
        <v>-</v>
      </c>
      <c r="LD290" s="19" t="str">
        <f t="shared" ca="1" si="1990"/>
        <v>-</v>
      </c>
      <c r="LE290" s="19" t="str">
        <f t="shared" ca="1" si="1990"/>
        <v>-</v>
      </c>
      <c r="LF290" s="19" t="str">
        <f t="shared" ca="1" si="1990"/>
        <v>-</v>
      </c>
      <c r="LG290" s="5" t="str">
        <f t="shared" si="1991"/>
        <v>-</v>
      </c>
      <c r="LH290" s="5">
        <f t="shared" si="1991"/>
        <v>500</v>
      </c>
      <c r="LI290" s="5">
        <f t="shared" si="1991"/>
        <v>500</v>
      </c>
      <c r="LJ290" s="5" t="str">
        <f t="shared" si="1991"/>
        <v>-</v>
      </c>
      <c r="LK290" s="5" t="str" cm="1">
        <f t="array" aca="1" ref="LK290" ca="1">INDEX(i.meatgrid,$Q290,LK$7)</f>
        <v>-</v>
      </c>
      <c r="LL290" s="5" t="str">
        <f t="shared" si="1992"/>
        <v>-</v>
      </c>
      <c r="LM290" s="5">
        <f t="shared" si="1993"/>
        <v>1</v>
      </c>
      <c r="LN290" s="9"/>
      <c r="LO290" s="19">
        <f t="shared" ca="1" si="1994"/>
        <v>70</v>
      </c>
      <c r="LP290" s="19">
        <f t="shared" ca="1" si="1994"/>
        <v>50</v>
      </c>
      <c r="LQ290" s="19">
        <f t="shared" ca="1" si="1994"/>
        <v>80</v>
      </c>
      <c r="LR290" s="19">
        <f t="shared" ca="1" si="1994"/>
        <v>50</v>
      </c>
      <c r="LS290" s="5" t="b" cm="1">
        <f t="array" aca="1" ref="LS290" ca="1">INDEX(i.meatgrid,$Q290,LS$7)</f>
        <v>0</v>
      </c>
      <c r="LT290" s="5" t="b" cm="1">
        <f t="array" aca="1" ref="LT290" ca="1">INDEX(i.meatgrid,$Q290,LT$7)</f>
        <v>0</v>
      </c>
      <c r="LU290" s="5" cm="1">
        <f t="array" aca="1" ref="LU290" ca="1">INDEX(i.meatgrid,$Q290,LU$7)</f>
        <v>40</v>
      </c>
      <c r="LV290" s="5" t="str" cm="1">
        <f t="array" aca="1" ref="LV290" ca="1">INDEX(i.meatgrid,$Q290,LV$7)</f>
        <v>-</v>
      </c>
      <c r="LW290" s="5">
        <f t="shared" si="1995"/>
        <v>1.25</v>
      </c>
      <c r="LX290" s="5">
        <f t="shared" si="1996"/>
        <v>1</v>
      </c>
      <c r="LY290" s="5" cm="1">
        <f t="array" aca="1" ref="LY290" ca="1">INDEX(i.meatgrid,$Q290,LY$7)</f>
        <v>1</v>
      </c>
      <c r="LZ290" s="5" cm="1">
        <f t="array" aca="1" ref="LZ290" ca="1">INDEX(i.meatgrid,$Q290,LZ$7)</f>
        <v>0</v>
      </c>
      <c r="MA290" s="5" cm="1">
        <f t="array" aca="1" ref="MA290" ca="1">INDEX(i.meatgrid,$Q290,MA$7)</f>
        <v>0</v>
      </c>
      <c r="MB290" s="5" cm="1">
        <f t="array" aca="1" ref="MB290" ca="1">INDEX(i.meatgrid,$Q290,MB$7)</f>
        <v>0</v>
      </c>
      <c r="MC290" s="5" cm="1">
        <f t="array" aca="1" ref="MC290" ca="1">INDEX(i.meatgrid,$Q290,MC$7)</f>
        <v>0</v>
      </c>
      <c r="MD290" s="5" cm="1">
        <f t="array" aca="1" ref="MD290" ca="1">INDEX(i.meatgrid,$Q290,MD$7)</f>
        <v>1</v>
      </c>
      <c r="ME290" s="5" cm="1">
        <f t="array" aca="1" ref="ME290" ca="1">INDEX(i.meatgrid,$Q290,ME$7)</f>
        <v>1</v>
      </c>
      <c r="MF290" s="5" cm="1">
        <f t="array" aca="1" ref="MF290" ca="1">INDEX(i.meatgrid,$Q290,MF$7)</f>
        <v>1</v>
      </c>
      <c r="MG290" s="5">
        <f t="shared" si="1997"/>
        <v>1</v>
      </c>
      <c r="MH290" s="9"/>
      <c r="MI290" s="19" t="b">
        <f t="shared" ca="1" si="1998"/>
        <v>0</v>
      </c>
      <c r="MJ290" s="19" t="b">
        <f t="shared" ca="1" si="1998"/>
        <v>0</v>
      </c>
      <c r="MK290" s="19">
        <f t="shared" ca="1" si="1998"/>
        <v>1</v>
      </c>
      <c r="ML290" s="19">
        <f t="shared" ca="1" si="1998"/>
        <v>0.75</v>
      </c>
      <c r="MM290" s="19">
        <f t="shared" ca="1" si="1998"/>
        <v>0.75</v>
      </c>
      <c r="MN290" s="19">
        <f t="shared" ca="1" si="1998"/>
        <v>0.8</v>
      </c>
      <c r="MO290" s="19">
        <f t="shared" ca="1" si="1998"/>
        <v>0.82499999999999996</v>
      </c>
      <c r="MP290" s="19">
        <f t="shared" ca="1" si="1998"/>
        <v>0.875</v>
      </c>
      <c r="MQ290" s="19">
        <f t="shared" ca="1" si="1998"/>
        <v>0.9</v>
      </c>
      <c r="MR290" s="19">
        <f t="shared" ca="1" si="1998"/>
        <v>1</v>
      </c>
      <c r="MS290" s="19">
        <f t="shared" ca="1" si="1998"/>
        <v>0.875</v>
      </c>
      <c r="MT290" s="19" t="b">
        <f t="shared" ca="1" si="1998"/>
        <v>1</v>
      </c>
      <c r="MU290" s="19">
        <f t="shared" ca="1" si="1998"/>
        <v>74.989999999999995</v>
      </c>
      <c r="MV290" s="19" t="str">
        <f t="shared" ca="1" si="1998"/>
        <v>-</v>
      </c>
      <c r="MW290" s="19" t="str">
        <f t="shared" ca="1" si="1998"/>
        <v>-</v>
      </c>
      <c r="MX290" s="19" t="str">
        <f t="shared" ca="1" si="1998"/>
        <v>-</v>
      </c>
      <c r="MY290" s="19" t="str">
        <f t="shared" ca="1" si="1999"/>
        <v>-</v>
      </c>
      <c r="MZ290" s="19" t="str">
        <f t="shared" ca="1" si="1999"/>
        <v>-</v>
      </c>
      <c r="NA290" s="19" t="str">
        <f t="shared" ca="1" si="1999"/>
        <v>-</v>
      </c>
      <c r="NB290" s="19" t="str">
        <f t="shared" ca="1" si="1999"/>
        <v>-</v>
      </c>
      <c r="NC290" s="19">
        <f t="shared" ca="1" si="1999"/>
        <v>36.99</v>
      </c>
      <c r="ND290" s="19">
        <f t="shared" ca="1" si="1999"/>
        <v>36.99</v>
      </c>
      <c r="NE290" s="19" t="str">
        <f t="shared" ca="1" si="1999"/>
        <v>-</v>
      </c>
      <c r="NF290" s="19" t="str">
        <f t="shared" ca="1" si="1999"/>
        <v>-</v>
      </c>
      <c r="NG290" s="19" t="str">
        <f t="shared" ca="1" si="1999"/>
        <v>-</v>
      </c>
      <c r="NH290" s="19" t="str">
        <f t="shared" ca="1" si="1999"/>
        <v>-</v>
      </c>
      <c r="NI290" s="19" t="str">
        <f t="shared" ca="1" si="1999"/>
        <v>-</v>
      </c>
      <c r="NJ290" s="19">
        <f t="shared" ca="1" si="1999"/>
        <v>49.99</v>
      </c>
      <c r="NK290" s="19">
        <f t="shared" ca="1" si="1999"/>
        <v>49.99</v>
      </c>
      <c r="NL290" s="19">
        <f t="shared" ca="1" si="1999"/>
        <v>49.99</v>
      </c>
      <c r="NM290" s="19">
        <f t="shared" ca="1" si="1999"/>
        <v>49.99</v>
      </c>
      <c r="NN290" s="19">
        <f t="shared" ca="1" si="1999"/>
        <v>49.99</v>
      </c>
      <c r="NO290" s="19">
        <f t="shared" ca="1" si="2000"/>
        <v>49.99</v>
      </c>
      <c r="NP290" s="19">
        <f t="shared" ca="1" si="2000"/>
        <v>49.99</v>
      </c>
      <c r="NQ290" s="19">
        <f t="shared" ca="1" si="2000"/>
        <v>49.99</v>
      </c>
      <c r="NR290" s="19">
        <f t="shared" ca="1" si="2000"/>
        <v>412.99</v>
      </c>
      <c r="NS290" s="19">
        <f t="shared" ca="1" si="2000"/>
        <v>412.99</v>
      </c>
      <c r="NT290" s="19" t="str">
        <f t="shared" ca="1" si="2000"/>
        <v>-</v>
      </c>
      <c r="NU290" s="19" t="str">
        <f t="shared" ca="1" si="2000"/>
        <v>-</v>
      </c>
      <c r="NV290" s="19" t="str">
        <f t="shared" ca="1" si="2000"/>
        <v>-</v>
      </c>
      <c r="NW290" s="19" t="str">
        <f t="shared" ca="1" si="2000"/>
        <v>-</v>
      </c>
      <c r="NX290" s="19" t="str">
        <f t="shared" ca="1" si="2000"/>
        <v>-</v>
      </c>
      <c r="NY290" s="19">
        <f t="shared" ca="1" si="2000"/>
        <v>6.8900000000000006</v>
      </c>
      <c r="NZ290" s="19">
        <f t="shared" ca="1" si="2000"/>
        <v>6.8900000000000006</v>
      </c>
      <c r="OA290" s="19">
        <f t="shared" ca="1" si="2000"/>
        <v>6.8900000000000006</v>
      </c>
      <c r="OB290" s="19">
        <f t="shared" ca="1" si="2000"/>
        <v>6.8900000000000006</v>
      </c>
      <c r="OC290" s="19">
        <f t="shared" ca="1" si="2000"/>
        <v>6.8900000000000006</v>
      </c>
      <c r="OD290" s="19">
        <f t="shared" ca="1" si="2000"/>
        <v>6.8900000000000006</v>
      </c>
      <c r="OE290" s="19">
        <f t="shared" ca="1" si="2001"/>
        <v>6.8900000000000006</v>
      </c>
      <c r="OF290" s="19">
        <f t="shared" ca="1" si="2001"/>
        <v>6.8900000000000006</v>
      </c>
      <c r="OG290" s="19">
        <f t="shared" ca="1" si="2001"/>
        <v>346.99</v>
      </c>
      <c r="OH290" s="19">
        <f t="shared" ca="1" si="2001"/>
        <v>346.99</v>
      </c>
      <c r="OI290" s="19" t="str">
        <f t="shared" ca="1" si="2001"/>
        <v>-</v>
      </c>
      <c r="OJ290" s="19" t="str">
        <f t="shared" ca="1" si="2001"/>
        <v>-</v>
      </c>
      <c r="OK290" s="19" t="str">
        <f t="shared" ca="1" si="2001"/>
        <v>-</v>
      </c>
      <c r="OL290" s="19" t="str">
        <f t="shared" ca="1" si="2001"/>
        <v>-</v>
      </c>
      <c r="OM290" s="19" t="str">
        <f t="shared" ca="1" si="2001"/>
        <v>-</v>
      </c>
      <c r="ON290" s="19">
        <f t="shared" ca="1" si="2001"/>
        <v>0</v>
      </c>
      <c r="OO290" s="24">
        <v>0</v>
      </c>
    </row>
    <row r="291" spans="1:405" outlineLevel="1">
      <c r="A291" s="21">
        <f t="shared" si="158"/>
        <v>286</v>
      </c>
      <c r="B291" s="21">
        <f t="shared" si="1940"/>
        <v>19</v>
      </c>
      <c r="C291">
        <v>114</v>
      </c>
      <c r="D291" s="144" t="str">
        <f t="shared" si="1941"/>
        <v>GSM</v>
      </c>
      <c r="E291" t="b">
        <v>0</v>
      </c>
      <c r="F291" t="b">
        <v>0</v>
      </c>
      <c r="G291" t="b">
        <f t="shared" si="2007"/>
        <v>0</v>
      </c>
      <c r="H291" s="29">
        <v>2</v>
      </c>
      <c r="I291" s="29">
        <v>1</v>
      </c>
      <c r="J291" s="29" t="str">
        <f>""</f>
        <v/>
      </c>
      <c r="K291" s="29">
        <f t="shared" si="1943"/>
        <v>2</v>
      </c>
      <c r="L291" s="29">
        <v>2</v>
      </c>
      <c r="M291" s="29">
        <v>2</v>
      </c>
      <c r="N291" s="29">
        <v>3</v>
      </c>
      <c r="O291" s="29">
        <v>1</v>
      </c>
      <c r="P291" s="29">
        <v>1</v>
      </c>
      <c r="Q291" s="237">
        <f t="shared" ca="1" si="2003"/>
        <v>4</v>
      </c>
      <c r="R291" s="29">
        <v>1</v>
      </c>
      <c r="S291" s="29">
        <v>2</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1944"/>
        <v>2</v>
      </c>
      <c r="AH291" s="5">
        <f t="shared" si="1944"/>
        <v>0</v>
      </c>
      <c r="AI291" s="5">
        <f t="shared" si="1945"/>
        <v>1</v>
      </c>
      <c r="AJ291" s="218"/>
      <c r="AK291" s="218"/>
      <c r="AL291" s="366" t="str">
        <f ca="1">TEXT(LEFT(OFFSET(AL291,-1,0),5)+1,"00000")&amp;MID(OFFSET(AL291,-1,0),6,FIND(" ",OFFSET(AL291,-1,0),7)-5)
&amp; $D291           &amp; " Day"&amp;INDEX(i.DOY,$N291,1)              &amp; IF($IG291=0," FWM","")&amp;IF($IG291=1," MWM","")&amp;IF($IG291=5," Mat","")&amp;IF($IH291=TRUE,"&amp;BBT","    ")
&amp;INDEX(DataMaster!$B$98:$B$104,$Q291,0)    &amp;IF(JL291," SR"&amp;JM291,"")&amp; " WP"&amp;TEXT($LW291*100,"000p")           &amp; " MP"&amp;TEXT($LX291*100,"000p")           &amp; " GP"&amp;TEXT($MG291*100,"000p")
&amp; " (F"&amp;3+COUNTIF($CV291:$CY291,TRUE)&amp;3&amp;"N"&amp;$DM291&amp;$DN291&amp;")"</f>
        <v>00009 DSP_price_SA GSM Day204 MWM    Prime WP100p MP075p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1946"/>
        <v>0</v>
      </c>
      <c r="AY291" s="5" t="str">
        <f t="shared" si="1946"/>
        <v>-</v>
      </c>
      <c r="AZ291" s="5" t="b">
        <f t="shared" si="1946"/>
        <v>0</v>
      </c>
      <c r="BA291" s="5" t="b">
        <f t="shared" si="1946"/>
        <v>1</v>
      </c>
      <c r="BB291" s="5" t="b">
        <f t="shared" si="1946"/>
        <v>1</v>
      </c>
      <c r="BC291" s="144">
        <f t="shared" si="1946"/>
        <v>0</v>
      </c>
      <c r="BD291" s="19" t="b">
        <f t="shared" ca="1" si="1947"/>
        <v>1</v>
      </c>
      <c r="BE291" s="9"/>
      <c r="BF291" s="5" t="str">
        <f t="shared" ca="1" si="1948"/>
        <v>-</v>
      </c>
      <c r="BG291" s="19" t="str">
        <f t="shared" ca="1" si="1949"/>
        <v>-</v>
      </c>
      <c r="BH291" s="19" t="str">
        <f t="shared" ca="1" si="1949"/>
        <v>-</v>
      </c>
      <c r="BI291" s="19" t="str">
        <f t="shared" ca="1" si="1949"/>
        <v>-</v>
      </c>
      <c r="BJ291" s="5" t="str">
        <f t="shared" ca="1" si="1950"/>
        <v>-</v>
      </c>
      <c r="BK291" s="19" t="str">
        <f t="shared" ca="1" si="1951"/>
        <v>-</v>
      </c>
      <c r="BL291" s="5" t="str">
        <f t="shared" ca="1" si="1952"/>
        <v>-</v>
      </c>
      <c r="BM291" s="19" t="str">
        <f t="shared" ca="1" si="1953"/>
        <v>-</v>
      </c>
      <c r="BN291" s="19" t="str">
        <f t="shared" ca="1" si="1953"/>
        <v>-</v>
      </c>
      <c r="BO291" s="19" t="str">
        <f t="shared" ca="1" si="1953"/>
        <v>-</v>
      </c>
      <c r="BP291" s="5" t="str">
        <f t="shared" ca="1" si="1954"/>
        <v>-</v>
      </c>
      <c r="BQ291" s="9"/>
      <c r="BR291" s="5" t="b">
        <f t="shared" si="1955"/>
        <v>0</v>
      </c>
      <c r="BS291" s="5" t="str">
        <f t="shared" ca="1" si="1956"/>
        <v>-</v>
      </c>
      <c r="BT291" s="5" t="str">
        <f t="shared" ca="1" si="1957"/>
        <v>-</v>
      </c>
      <c r="BU291" s="5" t="str">
        <f t="shared" ca="1" si="1957"/>
        <v>-</v>
      </c>
      <c r="BV291" s="5" t="str">
        <f t="shared" ca="1" si="1957"/>
        <v>-</v>
      </c>
      <c r="BW291" s="5" t="str">
        <f t="shared" ca="1" si="1957"/>
        <v>-</v>
      </c>
      <c r="BX291" s="5" t="str">
        <f t="shared" ca="1" si="1957"/>
        <v>-</v>
      </c>
      <c r="BY291" s="5" t="str">
        <f t="shared" ca="1" si="1957"/>
        <v>-</v>
      </c>
      <c r="BZ291" s="5" t="str">
        <f t="shared" ca="1" si="1957"/>
        <v>-</v>
      </c>
      <c r="CA291" s="5" t="str">
        <f t="shared" ca="1" si="1957"/>
        <v>-</v>
      </c>
      <c r="CB291" s="9"/>
      <c r="CC291" s="237" t="b">
        <f t="shared" ca="1" si="2004"/>
        <v>1</v>
      </c>
      <c r="CD291" s="237" t="b">
        <f t="shared" ca="1" si="2004"/>
        <v>1</v>
      </c>
      <c r="CE291" s="237" t="b">
        <f t="shared" ca="1" si="2004"/>
        <v>1</v>
      </c>
      <c r="CF291" s="12">
        <f t="shared" ca="1" si="1958"/>
        <v>2234105</v>
      </c>
      <c r="CG291" s="144" t="b">
        <f t="shared" ca="1" si="2008"/>
        <v>0</v>
      </c>
      <c r="CH291" s="12" t="s">
        <v>34</v>
      </c>
      <c r="CI291" s="19" t="str">
        <f t="shared" ca="1" si="1960"/>
        <v>-</v>
      </c>
      <c r="CJ291" s="19" t="str">
        <f t="shared" ca="1" si="1960"/>
        <v>-</v>
      </c>
      <c r="CK291" s="19" t="str">
        <f t="shared" ca="1" si="1960"/>
        <v>-</v>
      </c>
      <c r="CL291" s="19">
        <f t="shared" ca="1" si="1960"/>
        <v>1</v>
      </c>
      <c r="CM291" s="19">
        <f t="shared" ca="1" si="1960"/>
        <v>1</v>
      </c>
      <c r="CN291" s="9"/>
      <c r="CO291" s="444">
        <f t="shared" si="1961"/>
        <v>652</v>
      </c>
      <c r="CP291" s="444">
        <f t="shared" si="1961"/>
        <v>686</v>
      </c>
      <c r="CQ291" s="444">
        <f t="shared" si="1961"/>
        <v>721</v>
      </c>
      <c r="CR291" s="152">
        <f t="shared" si="1962"/>
        <v>378</v>
      </c>
      <c r="CS291" s="152">
        <f t="shared" si="1962"/>
        <v>413</v>
      </c>
      <c r="CT291" s="152">
        <f t="shared" si="1962"/>
        <v>448</v>
      </c>
      <c r="CU291" s="19" t="str">
        <f t="shared" ca="1" si="1963"/>
        <v>-</v>
      </c>
      <c r="CV291" s="19" t="str">
        <f t="shared" ca="1" si="1963"/>
        <v>-</v>
      </c>
      <c r="CW291" s="19" t="str">
        <f t="shared" ca="1" si="1963"/>
        <v>-</v>
      </c>
      <c r="CX291" s="19" t="str">
        <f t="shared" ca="1" si="1963"/>
        <v>-</v>
      </c>
      <c r="CY291" s="19" t="str">
        <f t="shared" ca="1" si="1963"/>
        <v>-</v>
      </c>
      <c r="CZ291" s="19" t="b">
        <f t="shared" ca="1" si="1963"/>
        <v>1</v>
      </c>
      <c r="DA291" s="19">
        <f t="shared" ca="1" si="1963"/>
        <v>0</v>
      </c>
      <c r="DB291" s="19">
        <f t="shared" ca="1" si="1963"/>
        <v>0</v>
      </c>
      <c r="DC291" s="19">
        <f t="shared" ca="1" si="1963"/>
        <v>0</v>
      </c>
      <c r="DD291" s="19">
        <f t="shared" ca="1" si="1963"/>
        <v>0</v>
      </c>
      <c r="DE291" s="19">
        <f t="shared" ca="1" si="1963"/>
        <v>0</v>
      </c>
      <c r="DF291" s="19">
        <f t="shared" ca="1" si="1963"/>
        <v>0</v>
      </c>
      <c r="DG291" s="19">
        <f t="shared" ca="1" si="1963"/>
        <v>0</v>
      </c>
      <c r="DH291" s="19">
        <f t="shared" ca="1" si="1963"/>
        <v>0</v>
      </c>
      <c r="DI291" s="19">
        <f t="shared" ca="1" si="1963"/>
        <v>0</v>
      </c>
      <c r="DJ291" s="19">
        <f t="shared" ca="1" si="1963"/>
        <v>0</v>
      </c>
      <c r="DK291" s="19">
        <f t="shared" ref="DK291:ED303" ca="1" si="2011">OFFSET(DK$5,$B291,0)</f>
        <v>0</v>
      </c>
      <c r="DL291" s="19">
        <f t="shared" ca="1" si="2011"/>
        <v>0</v>
      </c>
      <c r="DM291" s="19">
        <f t="shared" ca="1" si="2011"/>
        <v>1</v>
      </c>
      <c r="DN291" s="19">
        <f t="shared" ca="1" si="2011"/>
        <v>1</v>
      </c>
      <c r="DO291" s="19">
        <f t="shared" ca="1" si="2011"/>
        <v>0</v>
      </c>
      <c r="DP291" s="19" t="str">
        <f t="shared" ca="1" si="2011"/>
        <v>-</v>
      </c>
      <c r="DQ291" s="19" t="str">
        <f t="shared" ca="1" si="2011"/>
        <v>-</v>
      </c>
      <c r="DR291" s="19" t="str">
        <f t="shared" ca="1" si="2011"/>
        <v>-</v>
      </c>
      <c r="DS291" s="19" t="str">
        <f t="shared" ca="1" si="2011"/>
        <v>-</v>
      </c>
      <c r="DT291" s="19" t="str">
        <f t="shared" ca="1" si="2011"/>
        <v>-</v>
      </c>
      <c r="DU291" s="19">
        <f t="shared" ca="1" si="2011"/>
        <v>0</v>
      </c>
      <c r="DV291" s="19" t="str">
        <f t="shared" ca="1" si="2011"/>
        <v>-</v>
      </c>
      <c r="DW291" s="19" t="str">
        <f t="shared" ca="1" si="2011"/>
        <v>-</v>
      </c>
      <c r="DX291" s="19" t="str">
        <f t="shared" ca="1" si="2011"/>
        <v>-</v>
      </c>
      <c r="DY291" s="19" t="str">
        <f t="shared" ca="1" si="2011"/>
        <v>-</v>
      </c>
      <c r="DZ291" s="19" t="str">
        <f t="shared" ca="1" si="2011"/>
        <v>-</v>
      </c>
      <c r="EA291" s="19" t="str">
        <f t="shared" ca="1" si="2011"/>
        <v>-</v>
      </c>
      <c r="EB291" s="19" t="str">
        <f t="shared" ca="1" si="2011"/>
        <v>-</v>
      </c>
      <c r="EC291" s="19" t="str">
        <f t="shared" ca="1" si="2011"/>
        <v>-</v>
      </c>
      <c r="ED291" s="19">
        <f t="shared" ca="1" si="2011"/>
        <v>0</v>
      </c>
      <c r="EE291" s="444">
        <f t="shared" si="1965"/>
        <v>0</v>
      </c>
      <c r="EF291" s="444">
        <f t="shared" si="1965"/>
        <v>0</v>
      </c>
      <c r="EG291" s="124">
        <f t="shared" si="1966"/>
        <v>0</v>
      </c>
      <c r="EH291" s="124">
        <f t="shared" si="1966"/>
        <v>0</v>
      </c>
      <c r="EI291" s="124">
        <f t="shared" si="1966"/>
        <v>0</v>
      </c>
      <c r="EJ291" s="124">
        <f t="shared" si="1966"/>
        <v>0</v>
      </c>
      <c r="EK291" s="124">
        <f t="shared" si="1966"/>
        <v>0</v>
      </c>
      <c r="EL291" s="124">
        <f t="shared" si="1966"/>
        <v>0</v>
      </c>
      <c r="EM291" s="124">
        <f t="shared" si="1966"/>
        <v>0</v>
      </c>
      <c r="EN291" s="124">
        <f t="shared" si="1966"/>
        <v>0</v>
      </c>
      <c r="EO291" s="124">
        <f t="shared" si="1966"/>
        <v>0</v>
      </c>
      <c r="EP291" s="124">
        <f t="shared" si="1966"/>
        <v>0</v>
      </c>
      <c r="EQ291" s="124">
        <f t="shared" si="1966"/>
        <v>0</v>
      </c>
      <c r="ER291" s="124">
        <f t="shared" si="1966"/>
        <v>0</v>
      </c>
      <c r="ES291" s="124">
        <f t="shared" si="1966"/>
        <v>0</v>
      </c>
      <c r="ET291" s="124">
        <f t="shared" si="1966"/>
        <v>0</v>
      </c>
      <c r="EU291" s="124">
        <f t="shared" si="1966"/>
        <v>0</v>
      </c>
      <c r="EV291" s="124">
        <f t="shared" si="1966"/>
        <v>0</v>
      </c>
      <c r="EW291" s="124">
        <f t="shared" si="1967"/>
        <v>0</v>
      </c>
      <c r="EX291" s="124">
        <f t="shared" si="1967"/>
        <v>0</v>
      </c>
      <c r="EY291" s="554">
        <f t="shared" si="1968"/>
        <v>0</v>
      </c>
      <c r="EZ291" s="554">
        <f t="shared" si="1968"/>
        <v>0</v>
      </c>
      <c r="FA291" s="554">
        <f t="shared" si="1968"/>
        <v>0</v>
      </c>
      <c r="FB291" s="125">
        <f t="shared" si="1968"/>
        <v>0</v>
      </c>
      <c r="FC291" s="125">
        <f t="shared" si="1968"/>
        <v>0</v>
      </c>
      <c r="FD291" s="125">
        <f t="shared" si="1968"/>
        <v>0</v>
      </c>
      <c r="FE291" s="125">
        <f t="shared" si="1968"/>
        <v>0</v>
      </c>
      <c r="FF291" s="125">
        <f t="shared" si="1968"/>
        <v>0</v>
      </c>
      <c r="FG291" s="125">
        <f t="shared" si="1968"/>
        <v>0</v>
      </c>
      <c r="FH291" s="125">
        <f t="shared" si="1968"/>
        <v>0</v>
      </c>
      <c r="FI291" s="125">
        <f t="shared" si="1968"/>
        <v>0</v>
      </c>
      <c r="FJ291" s="125">
        <f t="shared" si="1968"/>
        <v>0</v>
      </c>
      <c r="FK291" s="125">
        <f t="shared" si="1968"/>
        <v>0</v>
      </c>
      <c r="FL291" s="125">
        <f t="shared" si="1968"/>
        <v>0</v>
      </c>
      <c r="FM291" s="125">
        <f t="shared" si="1968"/>
        <v>0</v>
      </c>
      <c r="FN291" s="125">
        <f t="shared" si="1968"/>
        <v>0</v>
      </c>
      <c r="FO291" s="124">
        <f t="shared" si="1969"/>
        <v>0</v>
      </c>
      <c r="FP291" s="124">
        <f t="shared" si="1969"/>
        <v>0</v>
      </c>
      <c r="FQ291" s="124">
        <f t="shared" si="1969"/>
        <v>0</v>
      </c>
      <c r="FR291" s="124">
        <f t="shared" si="1969"/>
        <v>0</v>
      </c>
      <c r="FS291" s="124">
        <f t="shared" si="1969"/>
        <v>0</v>
      </c>
      <c r="FT291" s="124">
        <f t="shared" si="1969"/>
        <v>0</v>
      </c>
      <c r="FU291" s="124">
        <f t="shared" si="1969"/>
        <v>0</v>
      </c>
      <c r="FV291" s="124">
        <f t="shared" si="1969"/>
        <v>0</v>
      </c>
      <c r="FW291" s="124">
        <f t="shared" si="1969"/>
        <v>0</v>
      </c>
      <c r="FX291" s="124">
        <f t="shared" si="1969"/>
        <v>0</v>
      </c>
      <c r="FY291" s="124">
        <f t="shared" si="1969"/>
        <v>0</v>
      </c>
      <c r="FZ291" s="124">
        <f t="shared" si="1969"/>
        <v>0</v>
      </c>
      <c r="GA291" s="124">
        <f t="shared" si="1969"/>
        <v>0</v>
      </c>
      <c r="GB291" s="124">
        <f t="shared" si="1969"/>
        <v>0</v>
      </c>
      <c r="GC291" s="124">
        <f t="shared" si="1969"/>
        <v>0</v>
      </c>
      <c r="GD291" s="124">
        <f t="shared" si="1969"/>
        <v>0</v>
      </c>
      <c r="GE291" s="124">
        <f t="shared" si="1970"/>
        <v>0</v>
      </c>
      <c r="GF291" s="124">
        <f t="shared" si="1970"/>
        <v>0</v>
      </c>
      <c r="GG291" s="554">
        <f t="shared" si="1971"/>
        <v>0</v>
      </c>
      <c r="GH291" s="554">
        <f t="shared" si="1971"/>
        <v>0</v>
      </c>
      <c r="GI291" s="554">
        <f t="shared" si="1971"/>
        <v>0</v>
      </c>
      <c r="GJ291" s="125">
        <f t="shared" si="1972"/>
        <v>0</v>
      </c>
      <c r="GK291" s="125">
        <f t="shared" si="1972"/>
        <v>0</v>
      </c>
      <c r="GL291" s="125">
        <f t="shared" si="1972"/>
        <v>0</v>
      </c>
      <c r="GM291" s="125">
        <f t="shared" si="1972"/>
        <v>0</v>
      </c>
      <c r="GN291" s="125">
        <f t="shared" si="1972"/>
        <v>0</v>
      </c>
      <c r="GO291" s="125">
        <f t="shared" si="1972"/>
        <v>0</v>
      </c>
      <c r="GP291" s="125">
        <f t="shared" si="1972"/>
        <v>0</v>
      </c>
      <c r="GQ291" s="125">
        <f t="shared" si="1972"/>
        <v>0</v>
      </c>
      <c r="GR291" s="125">
        <f t="shared" si="1972"/>
        <v>0</v>
      </c>
      <c r="GS291" s="125">
        <f t="shared" si="1972"/>
        <v>0</v>
      </c>
      <c r="GT291" s="125">
        <f t="shared" si="1972"/>
        <v>0</v>
      </c>
      <c r="GU291" s="125">
        <f t="shared" si="1972"/>
        <v>0</v>
      </c>
      <c r="GV291" s="125">
        <f t="shared" si="1972"/>
        <v>0</v>
      </c>
      <c r="GW291" s="124">
        <f t="shared" si="1973"/>
        <v>0</v>
      </c>
      <c r="GX291" s="124">
        <f t="shared" si="1973"/>
        <v>0</v>
      </c>
      <c r="GY291" s="124">
        <f t="shared" si="1973"/>
        <v>0</v>
      </c>
      <c r="GZ291" s="124">
        <f t="shared" si="1973"/>
        <v>0</v>
      </c>
      <c r="HA291" s="124">
        <f t="shared" si="1973"/>
        <v>0</v>
      </c>
      <c r="HB291" s="124">
        <f t="shared" si="1973"/>
        <v>0</v>
      </c>
      <c r="HC291" s="124">
        <f t="shared" si="1973"/>
        <v>0</v>
      </c>
      <c r="HD291" s="124">
        <f t="shared" si="1973"/>
        <v>0</v>
      </c>
      <c r="HE291" s="124">
        <f t="shared" si="1973"/>
        <v>0</v>
      </c>
      <c r="HF291" s="124">
        <f t="shared" si="1973"/>
        <v>0</v>
      </c>
      <c r="HG291" s="124">
        <f t="shared" si="1973"/>
        <v>0</v>
      </c>
      <c r="HH291" s="124">
        <f t="shared" si="1973"/>
        <v>0</v>
      </c>
      <c r="HI291" s="124">
        <f t="shared" si="1973"/>
        <v>0</v>
      </c>
      <c r="HJ291" s="124">
        <f t="shared" si="1973"/>
        <v>0</v>
      </c>
      <c r="HK291" s="124">
        <f t="shared" si="1973"/>
        <v>0</v>
      </c>
      <c r="HL291" s="124">
        <f t="shared" si="1973"/>
        <v>0</v>
      </c>
      <c r="HM291" s="124">
        <f t="shared" si="1974"/>
        <v>0</v>
      </c>
      <c r="HN291" s="124">
        <f t="shared" si="1974"/>
        <v>0</v>
      </c>
      <c r="HO291" s="554">
        <f t="shared" si="1975"/>
        <v>0</v>
      </c>
      <c r="HP291" s="554">
        <f t="shared" si="1975"/>
        <v>0</v>
      </c>
      <c r="HQ291" s="554">
        <f t="shared" si="1975"/>
        <v>0</v>
      </c>
      <c r="HR291" s="125">
        <f t="shared" si="1976"/>
        <v>0</v>
      </c>
      <c r="HS291" s="125">
        <f t="shared" si="1976"/>
        <v>0</v>
      </c>
      <c r="HT291" s="125">
        <f t="shared" si="1976"/>
        <v>0</v>
      </c>
      <c r="HU291" s="125">
        <f t="shared" si="1976"/>
        <v>0</v>
      </c>
      <c r="HV291" s="125">
        <f t="shared" si="1976"/>
        <v>0</v>
      </c>
      <c r="HW291" s="125">
        <f t="shared" si="1976"/>
        <v>0</v>
      </c>
      <c r="HX291" s="125">
        <f t="shared" si="1976"/>
        <v>0</v>
      </c>
      <c r="HY291" s="125">
        <f t="shared" si="1976"/>
        <v>0</v>
      </c>
      <c r="HZ291" s="125">
        <f t="shared" si="1976"/>
        <v>0</v>
      </c>
      <c r="IA291" s="125">
        <f t="shared" si="1976"/>
        <v>0</v>
      </c>
      <c r="IB291" s="125">
        <f t="shared" si="1976"/>
        <v>0</v>
      </c>
      <c r="IC291" s="125">
        <f t="shared" si="1976"/>
        <v>0</v>
      </c>
      <c r="ID291" s="125">
        <f t="shared" si="1976"/>
        <v>0</v>
      </c>
      <c r="IE291" s="5">
        <f t="shared" si="1977"/>
        <v>67</v>
      </c>
      <c r="IF291" s="9"/>
      <c r="IG291" s="5">
        <f t="shared" si="1978"/>
        <v>1</v>
      </c>
      <c r="IH291" s="5" t="b">
        <f t="shared" si="1978"/>
        <v>0</v>
      </c>
      <c r="II291" s="19">
        <f t="shared" ca="1" si="1979"/>
        <v>0</v>
      </c>
      <c r="IJ291" s="5">
        <f t="shared" si="1978"/>
        <v>55</v>
      </c>
      <c r="IK291" s="5" cm="1">
        <f t="array" ref="IK291">INDEX(i.pi_yatf,$X291+1,IK$7)</f>
        <v>1</v>
      </c>
      <c r="IL291" s="19">
        <f t="shared" ca="1" si="2009"/>
        <v>0</v>
      </c>
      <c r="IM291" s="19">
        <f t="shared" ca="1" si="2009"/>
        <v>0</v>
      </c>
      <c r="IN291" s="19">
        <f t="shared" ca="1" si="2009"/>
        <v>0</v>
      </c>
      <c r="IO291" s="19">
        <f t="shared" ca="1" si="2009"/>
        <v>0</v>
      </c>
      <c r="IP291" s="19">
        <f t="shared" ca="1" si="2009"/>
        <v>0</v>
      </c>
      <c r="IQ291" s="19">
        <f t="shared" ca="1" si="2009"/>
        <v>0</v>
      </c>
      <c r="IR291" s="19">
        <f t="shared" ca="1" si="2009"/>
        <v>0</v>
      </c>
      <c r="IS291" s="19">
        <f t="shared" ca="1" si="2009"/>
        <v>0</v>
      </c>
      <c r="IT291" s="19">
        <f t="shared" ca="1" si="2009"/>
        <v>0</v>
      </c>
      <c r="IU291" s="19">
        <f t="shared" ca="1" si="2009"/>
        <v>0</v>
      </c>
      <c r="IV291" s="19">
        <f t="shared" ca="1" si="2009"/>
        <v>0</v>
      </c>
      <c r="IW291" s="19">
        <f t="shared" ca="1" si="2009"/>
        <v>0</v>
      </c>
      <c r="IX291" s="19">
        <f t="shared" ca="1" si="2009"/>
        <v>0</v>
      </c>
      <c r="IY291" s="19">
        <f t="shared" ca="1" si="2009"/>
        <v>0</v>
      </c>
      <c r="IZ291" s="19">
        <f t="shared" ca="1" si="2009"/>
        <v>0</v>
      </c>
      <c r="JA291" s="19">
        <f t="shared" ca="1" si="2009"/>
        <v>0</v>
      </c>
      <c r="JB291" s="19">
        <f t="shared" ca="1" si="2009"/>
        <v>0</v>
      </c>
      <c r="JC291" s="19">
        <f t="shared" ca="1" si="2009"/>
        <v>0</v>
      </c>
      <c r="JD291" s="19">
        <f t="shared" ca="1" si="2009"/>
        <v>0</v>
      </c>
      <c r="JE291" s="19">
        <f t="shared" ca="1" si="2009"/>
        <v>0</v>
      </c>
      <c r="JF291" s="19">
        <f t="shared" ca="1" si="2009"/>
        <v>0</v>
      </c>
      <c r="JG291" s="19">
        <f t="shared" ca="1" si="2009"/>
        <v>1</v>
      </c>
      <c r="JH291" s="19">
        <f t="shared" ca="1" si="2009"/>
        <v>0</v>
      </c>
      <c r="JI291" s="19">
        <f t="shared" ca="1" si="2009"/>
        <v>1</v>
      </c>
      <c r="JJ291" s="9"/>
      <c r="JK291" s="5" t="b">
        <f t="shared" ca="1" si="1981"/>
        <v>0</v>
      </c>
      <c r="JL291" s="477" t="b">
        <v>0</v>
      </c>
      <c r="JM291" s="477">
        <v>9.7327499999999993</v>
      </c>
      <c r="JN291" s="5" t="b">
        <f t="shared" si="1982"/>
        <v>0</v>
      </c>
      <c r="JO291" s="5" t="b">
        <f t="shared" si="1982"/>
        <v>0</v>
      </c>
      <c r="JP291" s="5" t="b">
        <f t="shared" si="1982"/>
        <v>1</v>
      </c>
      <c r="JQ291" s="144">
        <f t="shared" si="1983"/>
        <v>1</v>
      </c>
      <c r="JR291" s="144">
        <f t="shared" si="1983"/>
        <v>1</v>
      </c>
      <c r="JS291" s="5" t="b">
        <f t="shared" si="1984"/>
        <v>0</v>
      </c>
      <c r="JT291" s="5" t="b">
        <f t="shared" si="1984"/>
        <v>1</v>
      </c>
      <c r="JU291" s="5" t="b">
        <f t="shared" si="1984"/>
        <v>1</v>
      </c>
      <c r="JV291" s="5" t="b">
        <f t="shared" si="1984"/>
        <v>0</v>
      </c>
      <c r="JW291" s="5">
        <f t="shared" si="1985"/>
        <v>1</v>
      </c>
      <c r="JX291" s="5">
        <f t="shared" si="1985"/>
        <v>0</v>
      </c>
      <c r="JY291" s="5" t="b">
        <f t="shared" si="1986"/>
        <v>0</v>
      </c>
      <c r="JZ291" s="5" t="str" cm="1">
        <f t="array" aca="1" ref="JZ291" ca="1">IF(OR(KA291:KH291&lt;&gt;"-"),TRUE,"-")</f>
        <v>-</v>
      </c>
      <c r="KA291" s="19" t="str">
        <f t="shared" ca="1" si="1987"/>
        <v>-</v>
      </c>
      <c r="KB291" s="19" t="str">
        <f t="shared" ca="1" si="1987"/>
        <v>-</v>
      </c>
      <c r="KC291" s="19" t="str">
        <f t="shared" ca="1" si="1987"/>
        <v>-</v>
      </c>
      <c r="KD291" s="19" t="str">
        <f t="shared" ca="1" si="1987"/>
        <v>-</v>
      </c>
      <c r="KE291" s="19" t="str">
        <f t="shared" ca="1" si="1987"/>
        <v>-</v>
      </c>
      <c r="KF291" s="19" t="str">
        <f t="shared" ca="1" si="1987"/>
        <v>-</v>
      </c>
      <c r="KG291" s="19" t="str">
        <f t="shared" ca="1" si="1987"/>
        <v>-</v>
      </c>
      <c r="KH291" s="19" t="str">
        <f t="shared" ca="1" si="1987"/>
        <v>-</v>
      </c>
      <c r="KI291" s="5" t="b">
        <f t="array" aca="1" ref="KI291" ca="1">IF(OR(KJ291:KP291&lt;&gt;"-"),TRUE,"-")</f>
        <v>1</v>
      </c>
      <c r="KJ291" s="19">
        <f t="shared" ca="1" si="1988"/>
        <v>0</v>
      </c>
      <c r="KK291" s="19" t="str">
        <f t="shared" ca="1" si="1988"/>
        <v>-</v>
      </c>
      <c r="KL291" s="19">
        <f t="shared" ca="1" si="1988"/>
        <v>999999</v>
      </c>
      <c r="KM291" s="19">
        <f t="shared" ca="1" si="1988"/>
        <v>999999</v>
      </c>
      <c r="KN291" s="19">
        <f t="shared" ca="1" si="1988"/>
        <v>999999</v>
      </c>
      <c r="KO291" s="19">
        <f t="shared" ca="1" si="1988"/>
        <v>999999</v>
      </c>
      <c r="KP291" s="19">
        <f t="shared" ca="1" si="1988"/>
        <v>999999</v>
      </c>
      <c r="KQ291" s="19" t="str">
        <f t="shared" ca="1" si="1988"/>
        <v>-</v>
      </c>
      <c r="KR291" s="19" t="str">
        <f t="shared" ca="1" si="1988"/>
        <v>-</v>
      </c>
      <c r="KS291" s="19" t="str">
        <f t="shared" ca="1" si="1988"/>
        <v>-</v>
      </c>
      <c r="KT291" s="19" t="b">
        <f t="shared" ca="1" si="1988"/>
        <v>1</v>
      </c>
      <c r="KU291" s="19">
        <f t="shared" ca="1" si="1988"/>
        <v>0</v>
      </c>
      <c r="KV291" s="5" t="str">
        <f t="shared" si="1989"/>
        <v>-</v>
      </c>
      <c r="KW291" s="5" t="str">
        <f t="shared" si="1989"/>
        <v>-</v>
      </c>
      <c r="KX291" s="5" t="str">
        <f t="shared" si="1989"/>
        <v>-</v>
      </c>
      <c r="KY291" s="5" t="str">
        <f t="shared" si="1989"/>
        <v>-</v>
      </c>
      <c r="KZ291" s="19" t="str">
        <f t="shared" ca="1" si="1990"/>
        <v>-</v>
      </c>
      <c r="LA291" s="19" t="str">
        <f t="shared" ca="1" si="1990"/>
        <v>-</v>
      </c>
      <c r="LB291" s="19" t="str">
        <f t="shared" ca="1" si="1990"/>
        <v>-</v>
      </c>
      <c r="LC291" s="19" t="str">
        <f t="shared" ca="1" si="1990"/>
        <v>-</v>
      </c>
      <c r="LD291" s="19" t="str">
        <f t="shared" ca="1" si="1990"/>
        <v>-</v>
      </c>
      <c r="LE291" s="19" t="str">
        <f t="shared" ca="1" si="1990"/>
        <v>-</v>
      </c>
      <c r="LF291" s="19" t="str">
        <f t="shared" ca="1" si="1990"/>
        <v>-</v>
      </c>
      <c r="LG291" s="5" t="str">
        <f t="shared" si="1991"/>
        <v>-</v>
      </c>
      <c r="LH291" s="5">
        <f t="shared" si="1991"/>
        <v>500</v>
      </c>
      <c r="LI291" s="5">
        <f t="shared" si="1991"/>
        <v>500</v>
      </c>
      <c r="LJ291" s="5" t="str">
        <f t="shared" si="1991"/>
        <v>-</v>
      </c>
      <c r="LK291" s="5" t="str" cm="1">
        <f t="array" aca="1" ref="LK291" ca="1">INDEX(i.meatgrid,$Q291,LK$7)</f>
        <v>-</v>
      </c>
      <c r="LL291" s="5" t="str">
        <f t="shared" si="1992"/>
        <v>-</v>
      </c>
      <c r="LM291" s="5">
        <f t="shared" si="1993"/>
        <v>1</v>
      </c>
      <c r="LN291" s="9"/>
      <c r="LO291" s="19">
        <f t="shared" ca="1" si="1994"/>
        <v>70</v>
      </c>
      <c r="LP291" s="19">
        <f t="shared" ca="1" si="1994"/>
        <v>50</v>
      </c>
      <c r="LQ291" s="19">
        <f t="shared" ca="1" si="1994"/>
        <v>80</v>
      </c>
      <c r="LR291" s="19">
        <f t="shared" ca="1" si="1994"/>
        <v>50</v>
      </c>
      <c r="LS291" s="5" t="b" cm="1">
        <f t="array" aca="1" ref="LS291" ca="1">INDEX(i.meatgrid,$Q291,LS$7)</f>
        <v>0</v>
      </c>
      <c r="LT291" s="5" t="b" cm="1">
        <f t="array" aca="1" ref="LT291" ca="1">INDEX(i.meatgrid,$Q291,LT$7)</f>
        <v>0</v>
      </c>
      <c r="LU291" s="5" cm="1">
        <f t="array" aca="1" ref="LU291" ca="1">INDEX(i.meatgrid,$Q291,LU$7)</f>
        <v>40</v>
      </c>
      <c r="LV291" s="5" t="str" cm="1">
        <f t="array" aca="1" ref="LV291" ca="1">INDEX(i.meatgrid,$Q291,LV$7)</f>
        <v>-</v>
      </c>
      <c r="LW291" s="5">
        <f t="shared" si="1995"/>
        <v>1</v>
      </c>
      <c r="LX291" s="5">
        <f t="shared" si="1996"/>
        <v>0.75</v>
      </c>
      <c r="LY291" s="5" cm="1">
        <f t="array" aca="1" ref="LY291" ca="1">INDEX(i.meatgrid,$Q291,LY$7)</f>
        <v>1</v>
      </c>
      <c r="LZ291" s="5" cm="1">
        <f t="array" aca="1" ref="LZ291" ca="1">INDEX(i.meatgrid,$Q291,LZ$7)</f>
        <v>0</v>
      </c>
      <c r="MA291" s="5" cm="1">
        <f t="array" aca="1" ref="MA291" ca="1">INDEX(i.meatgrid,$Q291,MA$7)</f>
        <v>0</v>
      </c>
      <c r="MB291" s="5" cm="1">
        <f t="array" aca="1" ref="MB291" ca="1">INDEX(i.meatgrid,$Q291,MB$7)</f>
        <v>0</v>
      </c>
      <c r="MC291" s="5" cm="1">
        <f t="array" aca="1" ref="MC291" ca="1">INDEX(i.meatgrid,$Q291,MC$7)</f>
        <v>0</v>
      </c>
      <c r="MD291" s="5" cm="1">
        <f t="array" aca="1" ref="MD291" ca="1">INDEX(i.meatgrid,$Q291,MD$7)</f>
        <v>1</v>
      </c>
      <c r="ME291" s="5" cm="1">
        <f t="array" aca="1" ref="ME291" ca="1">INDEX(i.meatgrid,$Q291,ME$7)</f>
        <v>1</v>
      </c>
      <c r="MF291" s="5" cm="1">
        <f t="array" aca="1" ref="MF291" ca="1">INDEX(i.meatgrid,$Q291,MF$7)</f>
        <v>1</v>
      </c>
      <c r="MG291" s="5">
        <f t="shared" si="1997"/>
        <v>1</v>
      </c>
      <c r="MH291" s="9"/>
      <c r="MI291" s="19" t="b">
        <f t="shared" ca="1" si="1998"/>
        <v>0</v>
      </c>
      <c r="MJ291" s="19" t="b">
        <f t="shared" ca="1" si="1998"/>
        <v>0</v>
      </c>
      <c r="MK291" s="19">
        <f t="shared" ca="1" si="1998"/>
        <v>1</v>
      </c>
      <c r="ML291" s="19">
        <f t="shared" ca="1" si="1998"/>
        <v>0.75</v>
      </c>
      <c r="MM291" s="19">
        <f t="shared" ca="1" si="1998"/>
        <v>0.75</v>
      </c>
      <c r="MN291" s="19">
        <f t="shared" ca="1" si="1998"/>
        <v>0.8</v>
      </c>
      <c r="MO291" s="19">
        <f t="shared" ca="1" si="1998"/>
        <v>0.82499999999999996</v>
      </c>
      <c r="MP291" s="19">
        <f t="shared" ca="1" si="1998"/>
        <v>0.875</v>
      </c>
      <c r="MQ291" s="19">
        <f t="shared" ca="1" si="1998"/>
        <v>0.9</v>
      </c>
      <c r="MR291" s="19">
        <f t="shared" ca="1" si="1998"/>
        <v>1</v>
      </c>
      <c r="MS291" s="19">
        <f t="shared" ca="1" si="1998"/>
        <v>0.875</v>
      </c>
      <c r="MT291" s="19" t="b">
        <f t="shared" ca="1" si="1998"/>
        <v>1</v>
      </c>
      <c r="MU291" s="19">
        <f t="shared" ca="1" si="1998"/>
        <v>74.989999999999995</v>
      </c>
      <c r="MV291" s="19" t="str">
        <f t="shared" ca="1" si="1998"/>
        <v>-</v>
      </c>
      <c r="MW291" s="19" t="str">
        <f t="shared" ca="1" si="1998"/>
        <v>-</v>
      </c>
      <c r="MX291" s="19" t="str">
        <f t="shared" ca="1" si="1998"/>
        <v>-</v>
      </c>
      <c r="MY291" s="19" t="str">
        <f t="shared" ca="1" si="1999"/>
        <v>-</v>
      </c>
      <c r="MZ291" s="19" t="str">
        <f t="shared" ca="1" si="1999"/>
        <v>-</v>
      </c>
      <c r="NA291" s="19" t="str">
        <f t="shared" ca="1" si="1999"/>
        <v>-</v>
      </c>
      <c r="NB291" s="19" t="str">
        <f t="shared" ca="1" si="1999"/>
        <v>-</v>
      </c>
      <c r="NC291" s="19">
        <f t="shared" ca="1" si="1999"/>
        <v>36.99</v>
      </c>
      <c r="ND291" s="19">
        <f t="shared" ca="1" si="1999"/>
        <v>36.99</v>
      </c>
      <c r="NE291" s="19" t="str">
        <f t="shared" ca="1" si="1999"/>
        <v>-</v>
      </c>
      <c r="NF291" s="19" t="str">
        <f t="shared" ca="1" si="1999"/>
        <v>-</v>
      </c>
      <c r="NG291" s="19" t="str">
        <f t="shared" ca="1" si="1999"/>
        <v>-</v>
      </c>
      <c r="NH291" s="19" t="str">
        <f t="shared" ca="1" si="1999"/>
        <v>-</v>
      </c>
      <c r="NI291" s="19" t="str">
        <f t="shared" ca="1" si="1999"/>
        <v>-</v>
      </c>
      <c r="NJ291" s="19">
        <f t="shared" ca="1" si="1999"/>
        <v>49.99</v>
      </c>
      <c r="NK291" s="19">
        <f t="shared" ca="1" si="1999"/>
        <v>49.99</v>
      </c>
      <c r="NL291" s="19">
        <f t="shared" ca="1" si="1999"/>
        <v>49.99</v>
      </c>
      <c r="NM291" s="19">
        <f t="shared" ca="1" si="1999"/>
        <v>49.99</v>
      </c>
      <c r="NN291" s="19">
        <f t="shared" ca="1" si="1999"/>
        <v>49.99</v>
      </c>
      <c r="NO291" s="19">
        <f t="shared" ca="1" si="2000"/>
        <v>49.99</v>
      </c>
      <c r="NP291" s="19">
        <f t="shared" ca="1" si="2000"/>
        <v>49.99</v>
      </c>
      <c r="NQ291" s="19">
        <f t="shared" ca="1" si="2000"/>
        <v>49.99</v>
      </c>
      <c r="NR291" s="19">
        <f t="shared" ca="1" si="2000"/>
        <v>412.99</v>
      </c>
      <c r="NS291" s="19">
        <f t="shared" ca="1" si="2000"/>
        <v>412.99</v>
      </c>
      <c r="NT291" s="19" t="str">
        <f t="shared" ca="1" si="2000"/>
        <v>-</v>
      </c>
      <c r="NU291" s="19" t="str">
        <f t="shared" ca="1" si="2000"/>
        <v>-</v>
      </c>
      <c r="NV291" s="19" t="str">
        <f t="shared" ca="1" si="2000"/>
        <v>-</v>
      </c>
      <c r="NW291" s="19" t="str">
        <f t="shared" ca="1" si="2000"/>
        <v>-</v>
      </c>
      <c r="NX291" s="19" t="str">
        <f t="shared" ca="1" si="2000"/>
        <v>-</v>
      </c>
      <c r="NY291" s="19">
        <f t="shared" ca="1" si="2000"/>
        <v>6.8900000000000006</v>
      </c>
      <c r="NZ291" s="19">
        <f t="shared" ca="1" si="2000"/>
        <v>6.8900000000000006</v>
      </c>
      <c r="OA291" s="19">
        <f t="shared" ca="1" si="2000"/>
        <v>6.8900000000000006</v>
      </c>
      <c r="OB291" s="19">
        <f t="shared" ca="1" si="2000"/>
        <v>6.8900000000000006</v>
      </c>
      <c r="OC291" s="19">
        <f t="shared" ca="1" si="2000"/>
        <v>6.8900000000000006</v>
      </c>
      <c r="OD291" s="19">
        <f t="shared" ca="1" si="2000"/>
        <v>6.8900000000000006</v>
      </c>
      <c r="OE291" s="19">
        <f t="shared" ca="1" si="2001"/>
        <v>6.8900000000000006</v>
      </c>
      <c r="OF291" s="19">
        <f t="shared" ca="1" si="2001"/>
        <v>6.8900000000000006</v>
      </c>
      <c r="OG291" s="19">
        <f t="shared" ca="1" si="2001"/>
        <v>346.99</v>
      </c>
      <c r="OH291" s="19">
        <f t="shared" ca="1" si="2001"/>
        <v>346.99</v>
      </c>
      <c r="OI291" s="19" t="str">
        <f t="shared" ca="1" si="2001"/>
        <v>-</v>
      </c>
      <c r="OJ291" s="19" t="str">
        <f t="shared" ca="1" si="2001"/>
        <v>-</v>
      </c>
      <c r="OK291" s="19" t="str">
        <f t="shared" ca="1" si="2001"/>
        <v>-</v>
      </c>
      <c r="OL291" s="19" t="str">
        <f t="shared" ca="1" si="2001"/>
        <v>-</v>
      </c>
      <c r="OM291" s="19" t="str">
        <f t="shared" ca="1" si="2001"/>
        <v>-</v>
      </c>
      <c r="ON291" s="19">
        <f t="shared" ca="1" si="2001"/>
        <v>0</v>
      </c>
      <c r="OO291" s="24">
        <v>0</v>
      </c>
    </row>
    <row r="292" spans="1:405" outlineLevel="1">
      <c r="A292" s="21">
        <f t="shared" si="158"/>
        <v>287</v>
      </c>
      <c r="B292" s="21">
        <f t="shared" si="1940"/>
        <v>19</v>
      </c>
      <c r="C292">
        <v>114</v>
      </c>
      <c r="D292" s="144" t="str">
        <f t="shared" si="1941"/>
        <v>GSM</v>
      </c>
      <c r="E292" t="b">
        <v>0</v>
      </c>
      <c r="F292" t="b">
        <v>0</v>
      </c>
      <c r="G292" t="b">
        <f t="shared" si="2007"/>
        <v>0</v>
      </c>
      <c r="H292" s="29">
        <v>2</v>
      </c>
      <c r="I292" s="29">
        <v>1</v>
      </c>
      <c r="J292" s="29" t="str">
        <f>""</f>
        <v/>
      </c>
      <c r="K292" s="29">
        <f t="shared" si="1943"/>
        <v>2</v>
      </c>
      <c r="L292" s="29">
        <v>2</v>
      </c>
      <c r="M292" s="29">
        <v>2</v>
      </c>
      <c r="N292" s="29">
        <v>3</v>
      </c>
      <c r="O292" s="29">
        <v>1</v>
      </c>
      <c r="P292" s="29">
        <v>1</v>
      </c>
      <c r="Q292" s="237">
        <f t="shared" ca="1" si="2003"/>
        <v>4</v>
      </c>
      <c r="R292" s="29">
        <v>1</v>
      </c>
      <c r="S292" s="29">
        <v>3</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1944"/>
        <v>2</v>
      </c>
      <c r="AH292" s="5">
        <f t="shared" si="1944"/>
        <v>0</v>
      </c>
      <c r="AI292" s="5">
        <f t="shared" si="1945"/>
        <v>1</v>
      </c>
      <c r="AJ292" s="218"/>
      <c r="AK292" s="218"/>
      <c r="AL292" s="366" t="str">
        <f ca="1">TEXT(LEFT(OFFSET(AL292,-1,0),5)+1,"00000")&amp;MID(OFFSET(AL292,-1,0),6,FIND(" ",OFFSET(AL292,-1,0),7)-5)
&amp; $D292           &amp; " Day"&amp;INDEX(i.DOY,$N292,1)              &amp; IF($IG292=0," FWM","")&amp;IF($IG292=1," MWM","")&amp;IF($IG292=5," Mat","")&amp;IF($IH292=TRUE,"&amp;BBT","    ")
&amp;INDEX(DataMaster!$B$98:$B$104,$Q292,0)    &amp;IF(JL292," SR"&amp;JM292,"")&amp; " WP"&amp;TEXT($LW292*100,"000p")           &amp; " MP"&amp;TEXT($LX292*100,"000p")           &amp; " GP"&amp;TEXT($MG292*100,"000p")
&amp; " (F"&amp;3+COUNTIF($CV292:$CY292,TRUE)&amp;3&amp;"N"&amp;$DM292&amp;$DN292&amp;")"</f>
        <v>00010 DSP_price_SA GSM Day204 MWM    Prime WP100p MP125p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1946"/>
        <v>0</v>
      </c>
      <c r="AY292" s="5" t="str">
        <f t="shared" si="1946"/>
        <v>-</v>
      </c>
      <c r="AZ292" s="5" t="b">
        <f t="shared" si="1946"/>
        <v>0</v>
      </c>
      <c r="BA292" s="5" t="b">
        <f t="shared" si="1946"/>
        <v>1</v>
      </c>
      <c r="BB292" s="5" t="b">
        <f t="shared" si="1946"/>
        <v>1</v>
      </c>
      <c r="BC292" s="144">
        <f t="shared" si="1946"/>
        <v>0</v>
      </c>
      <c r="BD292" s="19" t="b">
        <f t="shared" ca="1" si="1947"/>
        <v>1</v>
      </c>
      <c r="BE292" s="9"/>
      <c r="BF292" s="5" t="str">
        <f t="shared" ca="1" si="1948"/>
        <v>-</v>
      </c>
      <c r="BG292" s="19" t="str">
        <f t="shared" ca="1" si="1949"/>
        <v>-</v>
      </c>
      <c r="BH292" s="19" t="str">
        <f t="shared" ca="1" si="1949"/>
        <v>-</v>
      </c>
      <c r="BI292" s="19" t="str">
        <f t="shared" ca="1" si="1949"/>
        <v>-</v>
      </c>
      <c r="BJ292" s="5" t="str">
        <f t="shared" ca="1" si="1950"/>
        <v>-</v>
      </c>
      <c r="BK292" s="19" t="str">
        <f t="shared" ca="1" si="1951"/>
        <v>-</v>
      </c>
      <c r="BL292" s="5" t="str">
        <f t="shared" ca="1" si="1952"/>
        <v>-</v>
      </c>
      <c r="BM292" s="19" t="str">
        <f t="shared" ca="1" si="1953"/>
        <v>-</v>
      </c>
      <c r="BN292" s="19" t="str">
        <f t="shared" ca="1" si="1953"/>
        <v>-</v>
      </c>
      <c r="BO292" s="19" t="str">
        <f t="shared" ca="1" si="1953"/>
        <v>-</v>
      </c>
      <c r="BP292" s="5" t="str">
        <f t="shared" ca="1" si="1954"/>
        <v>-</v>
      </c>
      <c r="BQ292" s="9"/>
      <c r="BR292" s="5" t="b">
        <f t="shared" si="1955"/>
        <v>0</v>
      </c>
      <c r="BS292" s="5" t="str">
        <f t="shared" ca="1" si="1956"/>
        <v>-</v>
      </c>
      <c r="BT292" s="5" t="str">
        <f t="shared" ca="1" si="1957"/>
        <v>-</v>
      </c>
      <c r="BU292" s="5" t="str">
        <f t="shared" ca="1" si="1957"/>
        <v>-</v>
      </c>
      <c r="BV292" s="5" t="str">
        <f t="shared" ca="1" si="1957"/>
        <v>-</v>
      </c>
      <c r="BW292" s="5" t="str">
        <f t="shared" ca="1" si="1957"/>
        <v>-</v>
      </c>
      <c r="BX292" s="5" t="str">
        <f t="shared" ca="1" si="1957"/>
        <v>-</v>
      </c>
      <c r="BY292" s="5" t="str">
        <f t="shared" ca="1" si="1957"/>
        <v>-</v>
      </c>
      <c r="BZ292" s="5" t="str">
        <f t="shared" ca="1" si="1957"/>
        <v>-</v>
      </c>
      <c r="CA292" s="5" t="str">
        <f t="shared" ca="1" si="1957"/>
        <v>-</v>
      </c>
      <c r="CB292" s="9"/>
      <c r="CC292" s="237" t="b">
        <f t="shared" ca="1" si="2004"/>
        <v>1</v>
      </c>
      <c r="CD292" s="237" t="b">
        <f t="shared" ca="1" si="2004"/>
        <v>1</v>
      </c>
      <c r="CE292" s="237" t="b">
        <f t="shared" ca="1" si="2004"/>
        <v>1</v>
      </c>
      <c r="CF292" s="12">
        <f t="shared" ca="1" si="1958"/>
        <v>2234105</v>
      </c>
      <c r="CG292" s="144" t="b">
        <f t="shared" ca="1" si="2008"/>
        <v>0</v>
      </c>
      <c r="CH292" s="12" t="s">
        <v>34</v>
      </c>
      <c r="CI292" s="19" t="str">
        <f t="shared" ca="1" si="1960"/>
        <v>-</v>
      </c>
      <c r="CJ292" s="19" t="str">
        <f t="shared" ca="1" si="1960"/>
        <v>-</v>
      </c>
      <c r="CK292" s="19" t="str">
        <f t="shared" ca="1" si="1960"/>
        <v>-</v>
      </c>
      <c r="CL292" s="19">
        <f t="shared" ca="1" si="1960"/>
        <v>1</v>
      </c>
      <c r="CM292" s="19">
        <f t="shared" ca="1" si="1960"/>
        <v>1</v>
      </c>
      <c r="CN292" s="9"/>
      <c r="CO292" s="444">
        <f t="shared" si="1961"/>
        <v>652</v>
      </c>
      <c r="CP292" s="444">
        <f t="shared" si="1961"/>
        <v>686</v>
      </c>
      <c r="CQ292" s="444">
        <f t="shared" si="1961"/>
        <v>721</v>
      </c>
      <c r="CR292" s="152">
        <f t="shared" si="1962"/>
        <v>378</v>
      </c>
      <c r="CS292" s="152">
        <f t="shared" si="1962"/>
        <v>413</v>
      </c>
      <c r="CT292" s="152">
        <f t="shared" si="1962"/>
        <v>448</v>
      </c>
      <c r="CU292" s="19" t="str">
        <f t="shared" ca="1" si="1963"/>
        <v>-</v>
      </c>
      <c r="CV292" s="19" t="str">
        <f t="shared" ca="1" si="1963"/>
        <v>-</v>
      </c>
      <c r="CW292" s="19" t="str">
        <f t="shared" ca="1" si="1963"/>
        <v>-</v>
      </c>
      <c r="CX292" s="19" t="str">
        <f t="shared" ca="1" si="1963"/>
        <v>-</v>
      </c>
      <c r="CY292" s="19" t="str">
        <f t="shared" ca="1" si="1963"/>
        <v>-</v>
      </c>
      <c r="CZ292" s="19" t="b">
        <f t="shared" ca="1" si="1963"/>
        <v>1</v>
      </c>
      <c r="DA292" s="19">
        <f t="shared" ca="1" si="1963"/>
        <v>0</v>
      </c>
      <c r="DB292" s="19">
        <f t="shared" ca="1" si="1963"/>
        <v>0</v>
      </c>
      <c r="DC292" s="19">
        <f t="shared" ca="1" si="1963"/>
        <v>0</v>
      </c>
      <c r="DD292" s="19">
        <f t="shared" ca="1" si="1963"/>
        <v>0</v>
      </c>
      <c r="DE292" s="19">
        <f t="shared" ca="1" si="1963"/>
        <v>0</v>
      </c>
      <c r="DF292" s="19">
        <f t="shared" ca="1" si="1963"/>
        <v>0</v>
      </c>
      <c r="DG292" s="19">
        <f t="shared" ca="1" si="1963"/>
        <v>0</v>
      </c>
      <c r="DH292" s="19">
        <f t="shared" ca="1" si="1963"/>
        <v>0</v>
      </c>
      <c r="DI292" s="19">
        <f t="shared" ca="1" si="1963"/>
        <v>0</v>
      </c>
      <c r="DJ292" s="19">
        <f t="shared" ca="1" si="1963"/>
        <v>0</v>
      </c>
      <c r="DK292" s="19">
        <f t="shared" ca="1" si="2011"/>
        <v>0</v>
      </c>
      <c r="DL292" s="19">
        <f t="shared" ca="1" si="2011"/>
        <v>0</v>
      </c>
      <c r="DM292" s="19">
        <f t="shared" ca="1" si="2011"/>
        <v>1</v>
      </c>
      <c r="DN292" s="19">
        <f t="shared" ca="1" si="2011"/>
        <v>1</v>
      </c>
      <c r="DO292" s="19">
        <f t="shared" ca="1" si="2011"/>
        <v>0</v>
      </c>
      <c r="DP292" s="19" t="str">
        <f t="shared" ca="1" si="2011"/>
        <v>-</v>
      </c>
      <c r="DQ292" s="19" t="str">
        <f t="shared" ca="1" si="2011"/>
        <v>-</v>
      </c>
      <c r="DR292" s="19" t="str">
        <f t="shared" ca="1" si="2011"/>
        <v>-</v>
      </c>
      <c r="DS292" s="19" t="str">
        <f t="shared" ca="1" si="2011"/>
        <v>-</v>
      </c>
      <c r="DT292" s="19" t="str">
        <f t="shared" ca="1" si="2011"/>
        <v>-</v>
      </c>
      <c r="DU292" s="19">
        <f t="shared" ca="1" si="2011"/>
        <v>0</v>
      </c>
      <c r="DV292" s="19" t="str">
        <f t="shared" ca="1" si="2011"/>
        <v>-</v>
      </c>
      <c r="DW292" s="19" t="str">
        <f t="shared" ca="1" si="2011"/>
        <v>-</v>
      </c>
      <c r="DX292" s="19" t="str">
        <f t="shared" ca="1" si="2011"/>
        <v>-</v>
      </c>
      <c r="DY292" s="19" t="str">
        <f t="shared" ca="1" si="2011"/>
        <v>-</v>
      </c>
      <c r="DZ292" s="19" t="str">
        <f t="shared" ca="1" si="2011"/>
        <v>-</v>
      </c>
      <c r="EA292" s="19" t="str">
        <f t="shared" ca="1" si="2011"/>
        <v>-</v>
      </c>
      <c r="EB292" s="19" t="str">
        <f t="shared" ca="1" si="2011"/>
        <v>-</v>
      </c>
      <c r="EC292" s="19" t="str">
        <f t="shared" ca="1" si="2011"/>
        <v>-</v>
      </c>
      <c r="ED292" s="19">
        <f t="shared" ca="1" si="2011"/>
        <v>0</v>
      </c>
      <c r="EE292" s="444">
        <f t="shared" si="1965"/>
        <v>0</v>
      </c>
      <c r="EF292" s="444">
        <f t="shared" si="1965"/>
        <v>0</v>
      </c>
      <c r="EG292" s="124">
        <f t="shared" si="1966"/>
        <v>0</v>
      </c>
      <c r="EH292" s="124">
        <f t="shared" si="1966"/>
        <v>0</v>
      </c>
      <c r="EI292" s="124">
        <f t="shared" si="1966"/>
        <v>0</v>
      </c>
      <c r="EJ292" s="124">
        <f t="shared" si="1966"/>
        <v>0</v>
      </c>
      <c r="EK292" s="124">
        <f t="shared" si="1966"/>
        <v>0</v>
      </c>
      <c r="EL292" s="124">
        <f t="shared" si="1966"/>
        <v>0</v>
      </c>
      <c r="EM292" s="124">
        <f t="shared" si="1966"/>
        <v>0</v>
      </c>
      <c r="EN292" s="124">
        <f t="shared" si="1966"/>
        <v>0</v>
      </c>
      <c r="EO292" s="124">
        <f t="shared" si="1966"/>
        <v>0</v>
      </c>
      <c r="EP292" s="124">
        <f t="shared" si="1966"/>
        <v>0</v>
      </c>
      <c r="EQ292" s="124">
        <f t="shared" si="1966"/>
        <v>0</v>
      </c>
      <c r="ER292" s="124">
        <f t="shared" si="1966"/>
        <v>0</v>
      </c>
      <c r="ES292" s="124">
        <f t="shared" si="1966"/>
        <v>0</v>
      </c>
      <c r="ET292" s="124">
        <f t="shared" si="1966"/>
        <v>0</v>
      </c>
      <c r="EU292" s="124">
        <f t="shared" si="1966"/>
        <v>0</v>
      </c>
      <c r="EV292" s="124">
        <f t="shared" si="1966"/>
        <v>0</v>
      </c>
      <c r="EW292" s="124">
        <f t="shared" si="1967"/>
        <v>0</v>
      </c>
      <c r="EX292" s="124">
        <f t="shared" si="1967"/>
        <v>0</v>
      </c>
      <c r="EY292" s="554">
        <f t="shared" si="1968"/>
        <v>0</v>
      </c>
      <c r="EZ292" s="554">
        <f t="shared" si="1968"/>
        <v>0</v>
      </c>
      <c r="FA292" s="554">
        <f t="shared" si="1968"/>
        <v>0</v>
      </c>
      <c r="FB292" s="125">
        <f t="shared" si="1968"/>
        <v>0</v>
      </c>
      <c r="FC292" s="125">
        <f t="shared" si="1968"/>
        <v>0</v>
      </c>
      <c r="FD292" s="125">
        <f t="shared" si="1968"/>
        <v>0</v>
      </c>
      <c r="FE292" s="125">
        <f t="shared" si="1968"/>
        <v>0</v>
      </c>
      <c r="FF292" s="125">
        <f t="shared" si="1968"/>
        <v>0</v>
      </c>
      <c r="FG292" s="125">
        <f t="shared" si="1968"/>
        <v>0</v>
      </c>
      <c r="FH292" s="125">
        <f t="shared" si="1968"/>
        <v>0</v>
      </c>
      <c r="FI292" s="125">
        <f t="shared" si="1968"/>
        <v>0</v>
      </c>
      <c r="FJ292" s="125">
        <f t="shared" si="1968"/>
        <v>0</v>
      </c>
      <c r="FK292" s="125">
        <f t="shared" si="1968"/>
        <v>0</v>
      </c>
      <c r="FL292" s="125">
        <f t="shared" si="1968"/>
        <v>0</v>
      </c>
      <c r="FM292" s="125">
        <f t="shared" si="1968"/>
        <v>0</v>
      </c>
      <c r="FN292" s="125">
        <f t="shared" si="1968"/>
        <v>0</v>
      </c>
      <c r="FO292" s="124">
        <f t="shared" si="1969"/>
        <v>0</v>
      </c>
      <c r="FP292" s="124">
        <f t="shared" si="1969"/>
        <v>0</v>
      </c>
      <c r="FQ292" s="124">
        <f t="shared" si="1969"/>
        <v>0</v>
      </c>
      <c r="FR292" s="124">
        <f t="shared" si="1969"/>
        <v>0</v>
      </c>
      <c r="FS292" s="124">
        <f t="shared" si="1969"/>
        <v>0</v>
      </c>
      <c r="FT292" s="124">
        <f t="shared" si="1969"/>
        <v>0</v>
      </c>
      <c r="FU292" s="124">
        <f t="shared" si="1969"/>
        <v>0</v>
      </c>
      <c r="FV292" s="124">
        <f t="shared" si="1969"/>
        <v>0</v>
      </c>
      <c r="FW292" s="124">
        <f t="shared" si="1969"/>
        <v>0</v>
      </c>
      <c r="FX292" s="124">
        <f t="shared" si="1969"/>
        <v>0</v>
      </c>
      <c r="FY292" s="124">
        <f t="shared" si="1969"/>
        <v>0</v>
      </c>
      <c r="FZ292" s="124">
        <f t="shared" si="1969"/>
        <v>0</v>
      </c>
      <c r="GA292" s="124">
        <f t="shared" si="1969"/>
        <v>0</v>
      </c>
      <c r="GB292" s="124">
        <f t="shared" si="1969"/>
        <v>0</v>
      </c>
      <c r="GC292" s="124">
        <f t="shared" si="1969"/>
        <v>0</v>
      </c>
      <c r="GD292" s="124">
        <f t="shared" si="1969"/>
        <v>0</v>
      </c>
      <c r="GE292" s="124">
        <f t="shared" si="1970"/>
        <v>0</v>
      </c>
      <c r="GF292" s="124">
        <f t="shared" si="1970"/>
        <v>0</v>
      </c>
      <c r="GG292" s="554">
        <f t="shared" si="1971"/>
        <v>0</v>
      </c>
      <c r="GH292" s="554">
        <f t="shared" si="1971"/>
        <v>0</v>
      </c>
      <c r="GI292" s="554">
        <f t="shared" si="1971"/>
        <v>0</v>
      </c>
      <c r="GJ292" s="125">
        <f t="shared" si="1972"/>
        <v>0</v>
      </c>
      <c r="GK292" s="125">
        <f t="shared" si="1972"/>
        <v>0</v>
      </c>
      <c r="GL292" s="125">
        <f t="shared" si="1972"/>
        <v>0</v>
      </c>
      <c r="GM292" s="125">
        <f t="shared" si="1972"/>
        <v>0</v>
      </c>
      <c r="GN292" s="125">
        <f t="shared" si="1972"/>
        <v>0</v>
      </c>
      <c r="GO292" s="125">
        <f t="shared" si="1972"/>
        <v>0</v>
      </c>
      <c r="GP292" s="125">
        <f t="shared" si="1972"/>
        <v>0</v>
      </c>
      <c r="GQ292" s="125">
        <f t="shared" si="1972"/>
        <v>0</v>
      </c>
      <c r="GR292" s="125">
        <f t="shared" si="1972"/>
        <v>0</v>
      </c>
      <c r="GS292" s="125">
        <f t="shared" si="1972"/>
        <v>0</v>
      </c>
      <c r="GT292" s="125">
        <f t="shared" si="1972"/>
        <v>0</v>
      </c>
      <c r="GU292" s="125">
        <f t="shared" si="1972"/>
        <v>0</v>
      </c>
      <c r="GV292" s="125">
        <f t="shared" si="1972"/>
        <v>0</v>
      </c>
      <c r="GW292" s="124">
        <f t="shared" si="1973"/>
        <v>0</v>
      </c>
      <c r="GX292" s="124">
        <f t="shared" si="1973"/>
        <v>0</v>
      </c>
      <c r="GY292" s="124">
        <f t="shared" si="1973"/>
        <v>0</v>
      </c>
      <c r="GZ292" s="124">
        <f t="shared" si="1973"/>
        <v>0</v>
      </c>
      <c r="HA292" s="124">
        <f t="shared" si="1973"/>
        <v>0</v>
      </c>
      <c r="HB292" s="124">
        <f t="shared" si="1973"/>
        <v>0</v>
      </c>
      <c r="HC292" s="124">
        <f t="shared" si="1973"/>
        <v>0</v>
      </c>
      <c r="HD292" s="124">
        <f t="shared" si="1973"/>
        <v>0</v>
      </c>
      <c r="HE292" s="124">
        <f t="shared" si="1973"/>
        <v>0</v>
      </c>
      <c r="HF292" s="124">
        <f t="shared" si="1973"/>
        <v>0</v>
      </c>
      <c r="HG292" s="124">
        <f t="shared" si="1973"/>
        <v>0</v>
      </c>
      <c r="HH292" s="124">
        <f t="shared" si="1973"/>
        <v>0</v>
      </c>
      <c r="HI292" s="124">
        <f t="shared" si="1973"/>
        <v>0</v>
      </c>
      <c r="HJ292" s="124">
        <f t="shared" si="1973"/>
        <v>0</v>
      </c>
      <c r="HK292" s="124">
        <f t="shared" si="1973"/>
        <v>0</v>
      </c>
      <c r="HL292" s="124">
        <f t="shared" si="1973"/>
        <v>0</v>
      </c>
      <c r="HM292" s="124">
        <f t="shared" si="1974"/>
        <v>0</v>
      </c>
      <c r="HN292" s="124">
        <f t="shared" si="1974"/>
        <v>0</v>
      </c>
      <c r="HO292" s="554">
        <f t="shared" si="1975"/>
        <v>0</v>
      </c>
      <c r="HP292" s="554">
        <f t="shared" si="1975"/>
        <v>0</v>
      </c>
      <c r="HQ292" s="554">
        <f t="shared" si="1975"/>
        <v>0</v>
      </c>
      <c r="HR292" s="125">
        <f t="shared" si="1976"/>
        <v>0</v>
      </c>
      <c r="HS292" s="125">
        <f t="shared" si="1976"/>
        <v>0</v>
      </c>
      <c r="HT292" s="125">
        <f t="shared" si="1976"/>
        <v>0</v>
      </c>
      <c r="HU292" s="125">
        <f t="shared" si="1976"/>
        <v>0</v>
      </c>
      <c r="HV292" s="125">
        <f t="shared" si="1976"/>
        <v>0</v>
      </c>
      <c r="HW292" s="125">
        <f t="shared" si="1976"/>
        <v>0</v>
      </c>
      <c r="HX292" s="125">
        <f t="shared" si="1976"/>
        <v>0</v>
      </c>
      <c r="HY292" s="125">
        <f t="shared" si="1976"/>
        <v>0</v>
      </c>
      <c r="HZ292" s="125">
        <f t="shared" si="1976"/>
        <v>0</v>
      </c>
      <c r="IA292" s="125">
        <f t="shared" si="1976"/>
        <v>0</v>
      </c>
      <c r="IB292" s="125">
        <f t="shared" si="1976"/>
        <v>0</v>
      </c>
      <c r="IC292" s="125">
        <f t="shared" si="1976"/>
        <v>0</v>
      </c>
      <c r="ID292" s="125">
        <f t="shared" si="1976"/>
        <v>0</v>
      </c>
      <c r="IE292" s="5">
        <f t="shared" si="1977"/>
        <v>67</v>
      </c>
      <c r="IF292" s="9"/>
      <c r="IG292" s="5">
        <f t="shared" si="1978"/>
        <v>1</v>
      </c>
      <c r="IH292" s="5" t="b">
        <f t="shared" si="1978"/>
        <v>0</v>
      </c>
      <c r="II292" s="19">
        <f t="shared" ca="1" si="1979"/>
        <v>0</v>
      </c>
      <c r="IJ292" s="5">
        <f t="shared" si="1978"/>
        <v>55</v>
      </c>
      <c r="IK292" s="5" cm="1">
        <f t="array" ref="IK292">INDEX(i.pi_yatf,$X292+1,IK$7)</f>
        <v>1</v>
      </c>
      <c r="IL292" s="19">
        <f t="shared" ca="1" si="2009"/>
        <v>0</v>
      </c>
      <c r="IM292" s="19">
        <f t="shared" ca="1" si="2009"/>
        <v>0</v>
      </c>
      <c r="IN292" s="19">
        <f t="shared" ca="1" si="2009"/>
        <v>0</v>
      </c>
      <c r="IO292" s="19">
        <f t="shared" ca="1" si="2009"/>
        <v>0</v>
      </c>
      <c r="IP292" s="19">
        <f t="shared" ca="1" si="2009"/>
        <v>0</v>
      </c>
      <c r="IQ292" s="19">
        <f t="shared" ca="1" si="2009"/>
        <v>0</v>
      </c>
      <c r="IR292" s="19">
        <f t="shared" ca="1" si="2009"/>
        <v>0</v>
      </c>
      <c r="IS292" s="19">
        <f t="shared" ca="1" si="2009"/>
        <v>0</v>
      </c>
      <c r="IT292" s="19">
        <f t="shared" ca="1" si="2009"/>
        <v>0</v>
      </c>
      <c r="IU292" s="19">
        <f t="shared" ca="1" si="2009"/>
        <v>0</v>
      </c>
      <c r="IV292" s="19">
        <f t="shared" ca="1" si="2009"/>
        <v>0</v>
      </c>
      <c r="IW292" s="19">
        <f t="shared" ca="1" si="2009"/>
        <v>0</v>
      </c>
      <c r="IX292" s="19">
        <f t="shared" ca="1" si="2009"/>
        <v>0</v>
      </c>
      <c r="IY292" s="19">
        <f t="shared" ca="1" si="2009"/>
        <v>0</v>
      </c>
      <c r="IZ292" s="19">
        <f t="shared" ca="1" si="2009"/>
        <v>0</v>
      </c>
      <c r="JA292" s="19">
        <f t="shared" ca="1" si="2009"/>
        <v>0</v>
      </c>
      <c r="JB292" s="19">
        <f t="shared" ca="1" si="2009"/>
        <v>0</v>
      </c>
      <c r="JC292" s="19">
        <f t="shared" ca="1" si="2009"/>
        <v>0</v>
      </c>
      <c r="JD292" s="19">
        <f t="shared" ca="1" si="2009"/>
        <v>0</v>
      </c>
      <c r="JE292" s="19">
        <f t="shared" ca="1" si="2009"/>
        <v>0</v>
      </c>
      <c r="JF292" s="19">
        <f t="shared" ca="1" si="2009"/>
        <v>0</v>
      </c>
      <c r="JG292" s="19">
        <f t="shared" ca="1" si="2009"/>
        <v>1</v>
      </c>
      <c r="JH292" s="19">
        <f t="shared" ca="1" si="2009"/>
        <v>0</v>
      </c>
      <c r="JI292" s="19">
        <f t="shared" ca="1" si="2009"/>
        <v>1</v>
      </c>
      <c r="JJ292" s="9"/>
      <c r="JK292" s="5" t="b">
        <f t="shared" ca="1" si="1981"/>
        <v>0</v>
      </c>
      <c r="JL292" s="477" t="b">
        <v>0</v>
      </c>
      <c r="JM292" s="477">
        <v>9.7327499999999993</v>
      </c>
      <c r="JN292" s="5" t="b">
        <f t="shared" si="1982"/>
        <v>0</v>
      </c>
      <c r="JO292" s="5" t="b">
        <f t="shared" si="1982"/>
        <v>0</v>
      </c>
      <c r="JP292" s="5" t="b">
        <f t="shared" si="1982"/>
        <v>1</v>
      </c>
      <c r="JQ292" s="144">
        <f t="shared" si="1983"/>
        <v>1</v>
      </c>
      <c r="JR292" s="144">
        <f t="shared" si="1983"/>
        <v>1</v>
      </c>
      <c r="JS292" s="5" t="b">
        <f t="shared" si="1984"/>
        <v>0</v>
      </c>
      <c r="JT292" s="5" t="b">
        <f t="shared" si="1984"/>
        <v>1</v>
      </c>
      <c r="JU292" s="5" t="b">
        <f t="shared" si="1984"/>
        <v>1</v>
      </c>
      <c r="JV292" s="5" t="b">
        <f t="shared" si="1984"/>
        <v>0</v>
      </c>
      <c r="JW292" s="5">
        <f t="shared" si="1985"/>
        <v>1</v>
      </c>
      <c r="JX292" s="5">
        <f t="shared" si="1985"/>
        <v>0</v>
      </c>
      <c r="JY292" s="5" t="b">
        <f t="shared" si="1986"/>
        <v>0</v>
      </c>
      <c r="JZ292" s="5" t="str" cm="1">
        <f t="array" aca="1" ref="JZ292" ca="1">IF(OR(KA292:KH292&lt;&gt;"-"),TRUE,"-")</f>
        <v>-</v>
      </c>
      <c r="KA292" s="19" t="str">
        <f t="shared" ca="1" si="1987"/>
        <v>-</v>
      </c>
      <c r="KB292" s="19" t="str">
        <f t="shared" ca="1" si="1987"/>
        <v>-</v>
      </c>
      <c r="KC292" s="19" t="str">
        <f t="shared" ca="1" si="1987"/>
        <v>-</v>
      </c>
      <c r="KD292" s="19" t="str">
        <f t="shared" ca="1" si="1987"/>
        <v>-</v>
      </c>
      <c r="KE292" s="19" t="str">
        <f t="shared" ca="1" si="1987"/>
        <v>-</v>
      </c>
      <c r="KF292" s="19" t="str">
        <f t="shared" ca="1" si="1987"/>
        <v>-</v>
      </c>
      <c r="KG292" s="19" t="str">
        <f t="shared" ca="1" si="1987"/>
        <v>-</v>
      </c>
      <c r="KH292" s="19" t="str">
        <f t="shared" ca="1" si="1987"/>
        <v>-</v>
      </c>
      <c r="KI292" s="5" t="b">
        <f t="array" aca="1" ref="KI292" ca="1">IF(OR(KJ292:KP292&lt;&gt;"-"),TRUE,"-")</f>
        <v>1</v>
      </c>
      <c r="KJ292" s="19">
        <f t="shared" ca="1" si="1988"/>
        <v>0</v>
      </c>
      <c r="KK292" s="19" t="str">
        <f t="shared" ca="1" si="1988"/>
        <v>-</v>
      </c>
      <c r="KL292" s="19">
        <f t="shared" ca="1" si="1988"/>
        <v>999999</v>
      </c>
      <c r="KM292" s="19">
        <f t="shared" ca="1" si="1988"/>
        <v>999999</v>
      </c>
      <c r="KN292" s="19">
        <f t="shared" ca="1" si="1988"/>
        <v>999999</v>
      </c>
      <c r="KO292" s="19">
        <f t="shared" ca="1" si="1988"/>
        <v>999999</v>
      </c>
      <c r="KP292" s="19">
        <f t="shared" ca="1" si="1988"/>
        <v>999999</v>
      </c>
      <c r="KQ292" s="19" t="str">
        <f t="shared" ca="1" si="1988"/>
        <v>-</v>
      </c>
      <c r="KR292" s="19" t="str">
        <f t="shared" ca="1" si="1988"/>
        <v>-</v>
      </c>
      <c r="KS292" s="19" t="str">
        <f t="shared" ca="1" si="1988"/>
        <v>-</v>
      </c>
      <c r="KT292" s="19" t="b">
        <f t="shared" ca="1" si="1988"/>
        <v>1</v>
      </c>
      <c r="KU292" s="19">
        <f t="shared" ca="1" si="1988"/>
        <v>0</v>
      </c>
      <c r="KV292" s="5" t="str">
        <f t="shared" si="1989"/>
        <v>-</v>
      </c>
      <c r="KW292" s="5" t="str">
        <f t="shared" si="1989"/>
        <v>-</v>
      </c>
      <c r="KX292" s="5" t="str">
        <f t="shared" si="1989"/>
        <v>-</v>
      </c>
      <c r="KY292" s="5" t="str">
        <f t="shared" si="1989"/>
        <v>-</v>
      </c>
      <c r="KZ292" s="19" t="str">
        <f t="shared" ca="1" si="1990"/>
        <v>-</v>
      </c>
      <c r="LA292" s="19" t="str">
        <f t="shared" ca="1" si="1990"/>
        <v>-</v>
      </c>
      <c r="LB292" s="19" t="str">
        <f t="shared" ca="1" si="1990"/>
        <v>-</v>
      </c>
      <c r="LC292" s="19" t="str">
        <f t="shared" ca="1" si="1990"/>
        <v>-</v>
      </c>
      <c r="LD292" s="19" t="str">
        <f t="shared" ca="1" si="1990"/>
        <v>-</v>
      </c>
      <c r="LE292" s="19" t="str">
        <f t="shared" ca="1" si="1990"/>
        <v>-</v>
      </c>
      <c r="LF292" s="19" t="str">
        <f t="shared" ca="1" si="1990"/>
        <v>-</v>
      </c>
      <c r="LG292" s="5" t="str">
        <f t="shared" si="1991"/>
        <v>-</v>
      </c>
      <c r="LH292" s="5">
        <f t="shared" si="1991"/>
        <v>500</v>
      </c>
      <c r="LI292" s="5">
        <f t="shared" si="1991"/>
        <v>500</v>
      </c>
      <c r="LJ292" s="5" t="str">
        <f t="shared" si="1991"/>
        <v>-</v>
      </c>
      <c r="LK292" s="5" t="str" cm="1">
        <f t="array" aca="1" ref="LK292" ca="1">INDEX(i.meatgrid,$Q292,LK$7)</f>
        <v>-</v>
      </c>
      <c r="LL292" s="5" t="str">
        <f t="shared" si="1992"/>
        <v>-</v>
      </c>
      <c r="LM292" s="5">
        <f t="shared" si="1993"/>
        <v>1</v>
      </c>
      <c r="LN292" s="9"/>
      <c r="LO292" s="19">
        <f t="shared" ca="1" si="1994"/>
        <v>70</v>
      </c>
      <c r="LP292" s="19">
        <f t="shared" ca="1" si="1994"/>
        <v>50</v>
      </c>
      <c r="LQ292" s="19">
        <f t="shared" ca="1" si="1994"/>
        <v>80</v>
      </c>
      <c r="LR292" s="19">
        <f t="shared" ca="1" si="1994"/>
        <v>50</v>
      </c>
      <c r="LS292" s="5" t="b" cm="1">
        <f t="array" aca="1" ref="LS292" ca="1">INDEX(i.meatgrid,$Q292,LS$7)</f>
        <v>0</v>
      </c>
      <c r="LT292" s="5" t="b" cm="1">
        <f t="array" aca="1" ref="LT292" ca="1">INDEX(i.meatgrid,$Q292,LT$7)</f>
        <v>0</v>
      </c>
      <c r="LU292" s="5" cm="1">
        <f t="array" aca="1" ref="LU292" ca="1">INDEX(i.meatgrid,$Q292,LU$7)</f>
        <v>40</v>
      </c>
      <c r="LV292" s="5" t="str" cm="1">
        <f t="array" aca="1" ref="LV292" ca="1">INDEX(i.meatgrid,$Q292,LV$7)</f>
        <v>-</v>
      </c>
      <c r="LW292" s="5">
        <f t="shared" si="1995"/>
        <v>1</v>
      </c>
      <c r="LX292" s="5">
        <f t="shared" si="1996"/>
        <v>1.25</v>
      </c>
      <c r="LY292" s="5" cm="1">
        <f t="array" aca="1" ref="LY292" ca="1">INDEX(i.meatgrid,$Q292,LY$7)</f>
        <v>1</v>
      </c>
      <c r="LZ292" s="5" cm="1">
        <f t="array" aca="1" ref="LZ292" ca="1">INDEX(i.meatgrid,$Q292,LZ$7)</f>
        <v>0</v>
      </c>
      <c r="MA292" s="5" cm="1">
        <f t="array" aca="1" ref="MA292" ca="1">INDEX(i.meatgrid,$Q292,MA$7)</f>
        <v>0</v>
      </c>
      <c r="MB292" s="5" cm="1">
        <f t="array" aca="1" ref="MB292" ca="1">INDEX(i.meatgrid,$Q292,MB$7)</f>
        <v>0</v>
      </c>
      <c r="MC292" s="5" cm="1">
        <f t="array" aca="1" ref="MC292" ca="1">INDEX(i.meatgrid,$Q292,MC$7)</f>
        <v>0</v>
      </c>
      <c r="MD292" s="5" cm="1">
        <f t="array" aca="1" ref="MD292" ca="1">INDEX(i.meatgrid,$Q292,MD$7)</f>
        <v>1</v>
      </c>
      <c r="ME292" s="5" cm="1">
        <f t="array" aca="1" ref="ME292" ca="1">INDEX(i.meatgrid,$Q292,ME$7)</f>
        <v>1</v>
      </c>
      <c r="MF292" s="5" cm="1">
        <f t="array" aca="1" ref="MF292" ca="1">INDEX(i.meatgrid,$Q292,MF$7)</f>
        <v>1</v>
      </c>
      <c r="MG292" s="5">
        <f t="shared" si="1997"/>
        <v>1</v>
      </c>
      <c r="MH292" s="9"/>
      <c r="MI292" s="19" t="b">
        <f t="shared" ca="1" si="1998"/>
        <v>0</v>
      </c>
      <c r="MJ292" s="19" t="b">
        <f t="shared" ca="1" si="1998"/>
        <v>0</v>
      </c>
      <c r="MK292" s="19">
        <f t="shared" ca="1" si="1998"/>
        <v>1</v>
      </c>
      <c r="ML292" s="19">
        <f t="shared" ca="1" si="1998"/>
        <v>0.75</v>
      </c>
      <c r="MM292" s="19">
        <f t="shared" ca="1" si="1998"/>
        <v>0.75</v>
      </c>
      <c r="MN292" s="19">
        <f t="shared" ca="1" si="1998"/>
        <v>0.8</v>
      </c>
      <c r="MO292" s="19">
        <f t="shared" ca="1" si="1998"/>
        <v>0.82499999999999996</v>
      </c>
      <c r="MP292" s="19">
        <f t="shared" ca="1" si="1998"/>
        <v>0.875</v>
      </c>
      <c r="MQ292" s="19">
        <f t="shared" ca="1" si="1998"/>
        <v>0.9</v>
      </c>
      <c r="MR292" s="19">
        <f t="shared" ca="1" si="1998"/>
        <v>1</v>
      </c>
      <c r="MS292" s="19">
        <f t="shared" ca="1" si="1998"/>
        <v>0.875</v>
      </c>
      <c r="MT292" s="19" t="b">
        <f t="shared" ca="1" si="1998"/>
        <v>1</v>
      </c>
      <c r="MU292" s="19">
        <f t="shared" ca="1" si="1998"/>
        <v>74.989999999999995</v>
      </c>
      <c r="MV292" s="19" t="str">
        <f t="shared" ca="1" si="1998"/>
        <v>-</v>
      </c>
      <c r="MW292" s="19" t="str">
        <f t="shared" ca="1" si="1998"/>
        <v>-</v>
      </c>
      <c r="MX292" s="19" t="str">
        <f t="shared" ca="1" si="1998"/>
        <v>-</v>
      </c>
      <c r="MY292" s="19" t="str">
        <f t="shared" ca="1" si="1999"/>
        <v>-</v>
      </c>
      <c r="MZ292" s="19" t="str">
        <f t="shared" ca="1" si="1999"/>
        <v>-</v>
      </c>
      <c r="NA292" s="19" t="str">
        <f t="shared" ca="1" si="1999"/>
        <v>-</v>
      </c>
      <c r="NB292" s="19" t="str">
        <f t="shared" ca="1" si="1999"/>
        <v>-</v>
      </c>
      <c r="NC292" s="19">
        <f t="shared" ca="1" si="1999"/>
        <v>36.99</v>
      </c>
      <c r="ND292" s="19">
        <f t="shared" ca="1" si="1999"/>
        <v>36.99</v>
      </c>
      <c r="NE292" s="19" t="str">
        <f t="shared" ca="1" si="1999"/>
        <v>-</v>
      </c>
      <c r="NF292" s="19" t="str">
        <f t="shared" ca="1" si="1999"/>
        <v>-</v>
      </c>
      <c r="NG292" s="19" t="str">
        <f t="shared" ca="1" si="1999"/>
        <v>-</v>
      </c>
      <c r="NH292" s="19" t="str">
        <f t="shared" ca="1" si="1999"/>
        <v>-</v>
      </c>
      <c r="NI292" s="19" t="str">
        <f t="shared" ca="1" si="1999"/>
        <v>-</v>
      </c>
      <c r="NJ292" s="19">
        <f t="shared" ca="1" si="1999"/>
        <v>49.99</v>
      </c>
      <c r="NK292" s="19">
        <f t="shared" ca="1" si="1999"/>
        <v>49.99</v>
      </c>
      <c r="NL292" s="19">
        <f t="shared" ca="1" si="1999"/>
        <v>49.99</v>
      </c>
      <c r="NM292" s="19">
        <f t="shared" ca="1" si="1999"/>
        <v>49.99</v>
      </c>
      <c r="NN292" s="19">
        <f t="shared" ca="1" si="1999"/>
        <v>49.99</v>
      </c>
      <c r="NO292" s="19">
        <f t="shared" ca="1" si="2000"/>
        <v>49.99</v>
      </c>
      <c r="NP292" s="19">
        <f t="shared" ca="1" si="2000"/>
        <v>49.99</v>
      </c>
      <c r="NQ292" s="19">
        <f t="shared" ca="1" si="2000"/>
        <v>49.99</v>
      </c>
      <c r="NR292" s="19">
        <f t="shared" ca="1" si="2000"/>
        <v>412.99</v>
      </c>
      <c r="NS292" s="19">
        <f t="shared" ca="1" si="2000"/>
        <v>412.99</v>
      </c>
      <c r="NT292" s="19" t="str">
        <f t="shared" ca="1" si="2000"/>
        <v>-</v>
      </c>
      <c r="NU292" s="19" t="str">
        <f t="shared" ca="1" si="2000"/>
        <v>-</v>
      </c>
      <c r="NV292" s="19" t="str">
        <f t="shared" ca="1" si="2000"/>
        <v>-</v>
      </c>
      <c r="NW292" s="19" t="str">
        <f t="shared" ca="1" si="2000"/>
        <v>-</v>
      </c>
      <c r="NX292" s="19" t="str">
        <f t="shared" ca="1" si="2000"/>
        <v>-</v>
      </c>
      <c r="NY292" s="19">
        <f t="shared" ca="1" si="2000"/>
        <v>6.8900000000000006</v>
      </c>
      <c r="NZ292" s="19">
        <f t="shared" ca="1" si="2000"/>
        <v>6.8900000000000006</v>
      </c>
      <c r="OA292" s="19">
        <f t="shared" ca="1" si="2000"/>
        <v>6.8900000000000006</v>
      </c>
      <c r="OB292" s="19">
        <f t="shared" ca="1" si="2000"/>
        <v>6.8900000000000006</v>
      </c>
      <c r="OC292" s="19">
        <f t="shared" ca="1" si="2000"/>
        <v>6.8900000000000006</v>
      </c>
      <c r="OD292" s="19">
        <f t="shared" ca="1" si="2000"/>
        <v>6.8900000000000006</v>
      </c>
      <c r="OE292" s="19">
        <f t="shared" ca="1" si="2001"/>
        <v>6.8900000000000006</v>
      </c>
      <c r="OF292" s="19">
        <f t="shared" ca="1" si="2001"/>
        <v>6.8900000000000006</v>
      </c>
      <c r="OG292" s="19">
        <f t="shared" ca="1" si="2001"/>
        <v>346.99</v>
      </c>
      <c r="OH292" s="19">
        <f t="shared" ca="1" si="2001"/>
        <v>346.99</v>
      </c>
      <c r="OI292" s="19" t="str">
        <f t="shared" ca="1" si="2001"/>
        <v>-</v>
      </c>
      <c r="OJ292" s="19" t="str">
        <f t="shared" ca="1" si="2001"/>
        <v>-</v>
      </c>
      <c r="OK292" s="19" t="str">
        <f t="shared" ca="1" si="2001"/>
        <v>-</v>
      </c>
      <c r="OL292" s="19" t="str">
        <f t="shared" ca="1" si="2001"/>
        <v>-</v>
      </c>
      <c r="OM292" s="19" t="str">
        <f t="shared" ca="1" si="2001"/>
        <v>-</v>
      </c>
      <c r="ON292" s="19">
        <f t="shared" ca="1" si="2001"/>
        <v>0</v>
      </c>
      <c r="OO292" s="24">
        <v>0</v>
      </c>
    </row>
    <row r="293" spans="1:405" outlineLevel="1">
      <c r="A293" s="21">
        <f t="shared" si="158"/>
        <v>288</v>
      </c>
      <c r="B293" s="21">
        <f t="shared" si="1940"/>
        <v>19</v>
      </c>
      <c r="C293">
        <v>114</v>
      </c>
      <c r="D293" s="144" t="str">
        <f t="shared" si="1941"/>
        <v>GSM</v>
      </c>
      <c r="E293" t="b">
        <v>1</v>
      </c>
      <c r="F293" t="b">
        <v>0</v>
      </c>
      <c r="G293" t="b">
        <f t="shared" si="2007"/>
        <v>1</v>
      </c>
      <c r="H293" s="29">
        <v>2</v>
      </c>
      <c r="I293" s="29">
        <v>1</v>
      </c>
      <c r="J293" s="29" t="str">
        <f>""</f>
        <v/>
      </c>
      <c r="K293" s="29">
        <f t="shared" si="1943"/>
        <v>2</v>
      </c>
      <c r="L293" s="29">
        <v>2</v>
      </c>
      <c r="M293" s="29">
        <v>2</v>
      </c>
      <c r="N293" s="29">
        <v>3</v>
      </c>
      <c r="O293" s="29">
        <v>1</v>
      </c>
      <c r="P293" s="29">
        <v>1</v>
      </c>
      <c r="Q293" s="29">
        <v>2</v>
      </c>
      <c r="R293" s="29">
        <v>1</v>
      </c>
      <c r="S293" s="29">
        <v>1</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1944"/>
        <v>2</v>
      </c>
      <c r="AH293" s="5">
        <f t="shared" si="1944"/>
        <v>0</v>
      </c>
      <c r="AI293" s="5">
        <f t="shared" si="1945"/>
        <v>1</v>
      </c>
      <c r="AJ293" s="218"/>
      <c r="AK293" s="218"/>
      <c r="AL293" s="366" t="str">
        <f ca="1">TEXT(LEFT(OFFSET(AL293,-1,0),5)+1,"00000")&amp;MID(OFFSET(AL293,-1,0),6,FIND(" ",OFFSET(AL293,-1,0),7)-5)
&amp; $D293           &amp; " Day"&amp;INDEX(i.DOY,$N293,1)              &amp; IF($IG293=0," FWM","")&amp;IF($IG293=1," MWM","")&amp;IF($IG293=5," Mat","")&amp;IF($IH293=TRUE,"&amp;BBT","    ")
&amp;INDEX(DataMaster!$B$98:$B$104,$Q293,0)    &amp;IF(JL293," SR"&amp;JM293,"")&amp; " WP"&amp;TEXT($LW293*100,"000p")           &amp; " MP"&amp;TEXT($LX293*100,"000p")           &amp; " GP"&amp;TEXT($MG293*100,"000p")
&amp; " (F"&amp;3+COUNTIF($CV293:$CY293,TRUE)&amp;3&amp;"N"&amp;$DM293&amp;$DN293&amp;")"</f>
        <v>00011 DSP_price_SA GSM Day204 MWM    Only export WP100p MP100p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1946"/>
        <v>0</v>
      </c>
      <c r="AY293" s="5" t="str">
        <f t="shared" si="1946"/>
        <v>-</v>
      </c>
      <c r="AZ293" s="5" t="b">
        <f t="shared" si="1946"/>
        <v>0</v>
      </c>
      <c r="BA293" s="5" t="b">
        <f t="shared" si="1946"/>
        <v>1</v>
      </c>
      <c r="BB293" s="5" t="b">
        <f t="shared" si="1946"/>
        <v>1</v>
      </c>
      <c r="BC293" s="144">
        <f t="shared" si="1946"/>
        <v>0</v>
      </c>
      <c r="BD293" s="19" t="b">
        <f t="shared" ca="1" si="1947"/>
        <v>1</v>
      </c>
      <c r="BE293" s="9"/>
      <c r="BF293" s="5" t="str">
        <f t="shared" ca="1" si="1948"/>
        <v>-</v>
      </c>
      <c r="BG293" s="19" t="str">
        <f t="shared" ca="1" si="1949"/>
        <v>-</v>
      </c>
      <c r="BH293" s="19" t="str">
        <f t="shared" ca="1" si="1949"/>
        <v>-</v>
      </c>
      <c r="BI293" s="19" t="str">
        <f t="shared" ca="1" si="1949"/>
        <v>-</v>
      </c>
      <c r="BJ293" s="5" t="str">
        <f t="shared" ca="1" si="1950"/>
        <v>-</v>
      </c>
      <c r="BK293" s="19" t="str">
        <f t="shared" ca="1" si="1951"/>
        <v>-</v>
      </c>
      <c r="BL293" s="5" t="str">
        <f t="shared" ca="1" si="1952"/>
        <v>-</v>
      </c>
      <c r="BM293" s="19" t="str">
        <f t="shared" ca="1" si="1953"/>
        <v>-</v>
      </c>
      <c r="BN293" s="19" t="str">
        <f t="shared" ca="1" si="1953"/>
        <v>-</v>
      </c>
      <c r="BO293" s="19" t="str">
        <f t="shared" ca="1" si="1953"/>
        <v>-</v>
      </c>
      <c r="BP293" s="5" t="str">
        <f t="shared" ca="1" si="1954"/>
        <v>-</v>
      </c>
      <c r="BQ293" s="9"/>
      <c r="BR293" s="5" t="b">
        <f t="shared" si="1955"/>
        <v>0</v>
      </c>
      <c r="BS293" s="5" t="str">
        <f t="shared" ca="1" si="1956"/>
        <v>-</v>
      </c>
      <c r="BT293" s="5" t="str">
        <f t="shared" ca="1" si="1957"/>
        <v>-</v>
      </c>
      <c r="BU293" s="5" t="str">
        <f t="shared" ca="1" si="1957"/>
        <v>-</v>
      </c>
      <c r="BV293" s="5" t="str">
        <f t="shared" ca="1" si="1957"/>
        <v>-</v>
      </c>
      <c r="BW293" s="5" t="str">
        <f t="shared" ca="1" si="1957"/>
        <v>-</v>
      </c>
      <c r="BX293" s="5" t="str">
        <f t="shared" ca="1" si="1957"/>
        <v>-</v>
      </c>
      <c r="BY293" s="5" t="str">
        <f t="shared" ca="1" si="1957"/>
        <v>-</v>
      </c>
      <c r="BZ293" s="5" t="str">
        <f t="shared" ca="1" si="1957"/>
        <v>-</v>
      </c>
      <c r="CA293" s="5" t="str">
        <f t="shared" ca="1" si="1957"/>
        <v>-</v>
      </c>
      <c r="CB293" s="9"/>
      <c r="CC293" s="237" t="b">
        <f t="shared" ca="1" si="2004"/>
        <v>1</v>
      </c>
      <c r="CD293" s="237" t="b">
        <f t="shared" ca="1" si="2004"/>
        <v>1</v>
      </c>
      <c r="CE293" s="237" t="b">
        <f t="shared" ca="1" si="2004"/>
        <v>1</v>
      </c>
      <c r="CF293" s="12">
        <f t="shared" si="1958"/>
        <v>2232105</v>
      </c>
      <c r="CG293" s="144" t="b">
        <f t="shared" ca="1" si="2008"/>
        <v>0</v>
      </c>
      <c r="CH293" s="12" t="s">
        <v>34</v>
      </c>
      <c r="CI293" s="19" t="str">
        <f t="shared" ca="1" si="1960"/>
        <v>-</v>
      </c>
      <c r="CJ293" s="19" t="str">
        <f t="shared" ca="1" si="1960"/>
        <v>-</v>
      </c>
      <c r="CK293" s="19" t="str">
        <f t="shared" ca="1" si="1960"/>
        <v>-</v>
      </c>
      <c r="CL293" s="19">
        <f t="shared" ca="1" si="1960"/>
        <v>1</v>
      </c>
      <c r="CM293" s="19">
        <f t="shared" ca="1" si="1960"/>
        <v>1</v>
      </c>
      <c r="CN293" s="9"/>
      <c r="CO293" s="444">
        <f t="shared" si="1961"/>
        <v>652</v>
      </c>
      <c r="CP293" s="444">
        <f t="shared" si="1961"/>
        <v>686</v>
      </c>
      <c r="CQ293" s="444">
        <f t="shared" si="1961"/>
        <v>721</v>
      </c>
      <c r="CR293" s="152">
        <f t="shared" si="1962"/>
        <v>378</v>
      </c>
      <c r="CS293" s="152">
        <f t="shared" si="1962"/>
        <v>413</v>
      </c>
      <c r="CT293" s="152">
        <f t="shared" si="1962"/>
        <v>448</v>
      </c>
      <c r="CU293" s="19" t="str">
        <f t="shared" ca="1" si="1963"/>
        <v>-</v>
      </c>
      <c r="CV293" s="19" t="str">
        <f t="shared" ca="1" si="1963"/>
        <v>-</v>
      </c>
      <c r="CW293" s="19" t="str">
        <f t="shared" ca="1" si="1963"/>
        <v>-</v>
      </c>
      <c r="CX293" s="19" t="str">
        <f t="shared" ca="1" si="1963"/>
        <v>-</v>
      </c>
      <c r="CY293" s="19" t="str">
        <f t="shared" ca="1" si="1963"/>
        <v>-</v>
      </c>
      <c r="CZ293" s="19" t="b">
        <f t="shared" ca="1" si="1963"/>
        <v>1</v>
      </c>
      <c r="DA293" s="19">
        <f t="shared" ca="1" si="1963"/>
        <v>0</v>
      </c>
      <c r="DB293" s="19">
        <f t="shared" ca="1" si="1963"/>
        <v>0</v>
      </c>
      <c r="DC293" s="19">
        <f t="shared" ca="1" si="1963"/>
        <v>0</v>
      </c>
      <c r="DD293" s="19">
        <f t="shared" ca="1" si="1963"/>
        <v>0</v>
      </c>
      <c r="DE293" s="19">
        <f t="shared" ca="1" si="1963"/>
        <v>0</v>
      </c>
      <c r="DF293" s="19">
        <f t="shared" ca="1" si="1963"/>
        <v>0</v>
      </c>
      <c r="DG293" s="19">
        <f t="shared" ca="1" si="1963"/>
        <v>0</v>
      </c>
      <c r="DH293" s="19">
        <f t="shared" ca="1" si="1963"/>
        <v>0</v>
      </c>
      <c r="DI293" s="19">
        <f t="shared" ca="1" si="1963"/>
        <v>0</v>
      </c>
      <c r="DJ293" s="19">
        <f t="shared" ref="DJ293:DJ298" ca="1" si="2012">OFFSET(DJ$5,$B293,0)</f>
        <v>0</v>
      </c>
      <c r="DK293" s="19">
        <f t="shared" ca="1" si="2011"/>
        <v>0</v>
      </c>
      <c r="DL293" s="19">
        <f t="shared" ca="1" si="2011"/>
        <v>0</v>
      </c>
      <c r="DM293" s="19">
        <f t="shared" ca="1" si="2011"/>
        <v>1</v>
      </c>
      <c r="DN293" s="19">
        <f t="shared" ca="1" si="2011"/>
        <v>1</v>
      </c>
      <c r="DO293" s="19">
        <f t="shared" ca="1" si="2011"/>
        <v>0</v>
      </c>
      <c r="DP293" s="19" t="str">
        <f t="shared" ca="1" si="2011"/>
        <v>-</v>
      </c>
      <c r="DQ293" s="19" t="str">
        <f t="shared" ca="1" si="2011"/>
        <v>-</v>
      </c>
      <c r="DR293" s="19" t="str">
        <f t="shared" ca="1" si="2011"/>
        <v>-</v>
      </c>
      <c r="DS293" s="19" t="str">
        <f t="shared" ca="1" si="2011"/>
        <v>-</v>
      </c>
      <c r="DT293" s="19" t="str">
        <f t="shared" ca="1" si="2011"/>
        <v>-</v>
      </c>
      <c r="DU293" s="19">
        <f t="shared" ca="1" si="2011"/>
        <v>0</v>
      </c>
      <c r="DV293" s="19" t="str">
        <f t="shared" ca="1" si="2011"/>
        <v>-</v>
      </c>
      <c r="DW293" s="19" t="str">
        <f t="shared" ca="1" si="2011"/>
        <v>-</v>
      </c>
      <c r="DX293" s="19" t="str">
        <f t="shared" ca="1" si="2011"/>
        <v>-</v>
      </c>
      <c r="DY293" s="19" t="str">
        <f t="shared" ca="1" si="2011"/>
        <v>-</v>
      </c>
      <c r="DZ293" s="19" t="str">
        <f t="shared" ca="1" si="2011"/>
        <v>-</v>
      </c>
      <c r="EA293" s="19" t="str">
        <f t="shared" ca="1" si="2011"/>
        <v>-</v>
      </c>
      <c r="EB293" s="19" t="str">
        <f t="shared" ca="1" si="2011"/>
        <v>-</v>
      </c>
      <c r="EC293" s="19" t="str">
        <f t="shared" ca="1" si="2011"/>
        <v>-</v>
      </c>
      <c r="ED293" s="19">
        <f t="shared" ca="1" si="2011"/>
        <v>0</v>
      </c>
      <c r="EE293" s="444">
        <f t="shared" si="1965"/>
        <v>0</v>
      </c>
      <c r="EF293" s="444">
        <f t="shared" si="1965"/>
        <v>0</v>
      </c>
      <c r="EG293" s="124">
        <f t="shared" si="1966"/>
        <v>0</v>
      </c>
      <c r="EH293" s="124">
        <f t="shared" si="1966"/>
        <v>0</v>
      </c>
      <c r="EI293" s="124">
        <f t="shared" si="1966"/>
        <v>0</v>
      </c>
      <c r="EJ293" s="124">
        <f t="shared" si="1966"/>
        <v>0</v>
      </c>
      <c r="EK293" s="124">
        <f t="shared" si="1966"/>
        <v>0</v>
      </c>
      <c r="EL293" s="124">
        <f t="shared" si="1966"/>
        <v>0</v>
      </c>
      <c r="EM293" s="124">
        <f t="shared" si="1966"/>
        <v>0</v>
      </c>
      <c r="EN293" s="124">
        <f t="shared" si="1966"/>
        <v>0</v>
      </c>
      <c r="EO293" s="124">
        <f t="shared" si="1966"/>
        <v>0</v>
      </c>
      <c r="EP293" s="124">
        <f t="shared" si="1966"/>
        <v>0</v>
      </c>
      <c r="EQ293" s="124">
        <f t="shared" si="1966"/>
        <v>0</v>
      </c>
      <c r="ER293" s="124">
        <f t="shared" si="1966"/>
        <v>0</v>
      </c>
      <c r="ES293" s="124">
        <f t="shared" si="1966"/>
        <v>0</v>
      </c>
      <c r="ET293" s="124">
        <f t="shared" si="1966"/>
        <v>0</v>
      </c>
      <c r="EU293" s="124">
        <f t="shared" si="1966"/>
        <v>0</v>
      </c>
      <c r="EV293" s="124">
        <f t="shared" ref="EV293:EV298" si="2013">IF(AND($K293=EV$9,$N293=EV$11,$AB293=EV$8,$AI293=EV$12,$Y293&lt;&gt;0),INDEX(i.FS_Strategy,$Y293,$AB293),0)</f>
        <v>0</v>
      </c>
      <c r="EW293" s="124">
        <f t="shared" si="1967"/>
        <v>0</v>
      </c>
      <c r="EX293" s="124">
        <f t="shared" si="1967"/>
        <v>0</v>
      </c>
      <c r="EY293" s="554">
        <f t="shared" si="1968"/>
        <v>0</v>
      </c>
      <c r="EZ293" s="554">
        <f t="shared" si="1968"/>
        <v>0</v>
      </c>
      <c r="FA293" s="554">
        <f t="shared" si="1968"/>
        <v>0</v>
      </c>
      <c r="FB293" s="125">
        <f t="shared" si="1968"/>
        <v>0</v>
      </c>
      <c r="FC293" s="125">
        <f t="shared" si="1968"/>
        <v>0</v>
      </c>
      <c r="FD293" s="125">
        <f t="shared" si="1968"/>
        <v>0</v>
      </c>
      <c r="FE293" s="125">
        <f t="shared" si="1968"/>
        <v>0</v>
      </c>
      <c r="FF293" s="125">
        <f t="shared" si="1968"/>
        <v>0</v>
      </c>
      <c r="FG293" s="125">
        <f t="shared" si="1968"/>
        <v>0</v>
      </c>
      <c r="FH293" s="125">
        <f t="shared" si="1968"/>
        <v>0</v>
      </c>
      <c r="FI293" s="125">
        <f t="shared" si="1968"/>
        <v>0</v>
      </c>
      <c r="FJ293" s="125">
        <f t="shared" si="1968"/>
        <v>0</v>
      </c>
      <c r="FK293" s="125">
        <f t="shared" si="1968"/>
        <v>0</v>
      </c>
      <c r="FL293" s="125">
        <f t="shared" si="1968"/>
        <v>0</v>
      </c>
      <c r="FM293" s="125">
        <f t="shared" si="1968"/>
        <v>0</v>
      </c>
      <c r="FN293" s="125">
        <f t="shared" ref="FN293:FN298" si="2014">IF(AND($K293=FN$9,$N293=FN$11,$AB293=FN$8,$AI293=FN$12,$Z293&lt;&gt;0),INDEX(i.FS_Strategy,$Z293,$AB293),0)</f>
        <v>0</v>
      </c>
      <c r="FO293" s="124">
        <f t="shared" si="1969"/>
        <v>0</v>
      </c>
      <c r="FP293" s="124">
        <f t="shared" si="1969"/>
        <v>0</v>
      </c>
      <c r="FQ293" s="124">
        <f t="shared" si="1969"/>
        <v>0</v>
      </c>
      <c r="FR293" s="124">
        <f t="shared" si="1969"/>
        <v>0</v>
      </c>
      <c r="FS293" s="124">
        <f t="shared" si="1969"/>
        <v>0</v>
      </c>
      <c r="FT293" s="124">
        <f t="shared" si="1969"/>
        <v>0</v>
      </c>
      <c r="FU293" s="124">
        <f t="shared" si="1969"/>
        <v>0</v>
      </c>
      <c r="FV293" s="124">
        <f t="shared" si="1969"/>
        <v>0</v>
      </c>
      <c r="FW293" s="124">
        <f t="shared" si="1969"/>
        <v>0</v>
      </c>
      <c r="FX293" s="124">
        <f t="shared" si="1969"/>
        <v>0</v>
      </c>
      <c r="FY293" s="124">
        <f t="shared" si="1969"/>
        <v>0</v>
      </c>
      <c r="FZ293" s="124">
        <f t="shared" si="1969"/>
        <v>0</v>
      </c>
      <c r="GA293" s="124">
        <f t="shared" si="1969"/>
        <v>0</v>
      </c>
      <c r="GB293" s="124">
        <f t="shared" si="1969"/>
        <v>0</v>
      </c>
      <c r="GC293" s="124">
        <f t="shared" si="1969"/>
        <v>0</v>
      </c>
      <c r="GD293" s="124">
        <f t="shared" ref="GD293:GD298" si="2015">IF(AND($K293=GD$9,$N293=GD$11,$AB293=GD$8,$AI293=GD$12),INDEX(i.FS_Strategy,$AC293+1,$AB293),0)</f>
        <v>0</v>
      </c>
      <c r="GE293" s="124">
        <f t="shared" si="1970"/>
        <v>0</v>
      </c>
      <c r="GF293" s="124">
        <f t="shared" si="1970"/>
        <v>0</v>
      </c>
      <c r="GG293" s="554">
        <f t="shared" si="1971"/>
        <v>0</v>
      </c>
      <c r="GH293" s="554">
        <f t="shared" si="1971"/>
        <v>0</v>
      </c>
      <c r="GI293" s="554">
        <f t="shared" si="1971"/>
        <v>0</v>
      </c>
      <c r="GJ293" s="125">
        <f t="shared" si="1972"/>
        <v>0</v>
      </c>
      <c r="GK293" s="125">
        <f t="shared" si="1972"/>
        <v>0</v>
      </c>
      <c r="GL293" s="125">
        <f t="shared" si="1972"/>
        <v>0</v>
      </c>
      <c r="GM293" s="125">
        <f t="shared" si="1972"/>
        <v>0</v>
      </c>
      <c r="GN293" s="125">
        <f t="shared" si="1972"/>
        <v>0</v>
      </c>
      <c r="GO293" s="125">
        <f t="shared" si="1972"/>
        <v>0</v>
      </c>
      <c r="GP293" s="125">
        <f t="shared" si="1972"/>
        <v>0</v>
      </c>
      <c r="GQ293" s="125">
        <f t="shared" si="1972"/>
        <v>0</v>
      </c>
      <c r="GR293" s="125">
        <f t="shared" si="1972"/>
        <v>0</v>
      </c>
      <c r="GS293" s="125">
        <f t="shared" si="1972"/>
        <v>0</v>
      </c>
      <c r="GT293" s="125">
        <f t="shared" si="1972"/>
        <v>0</v>
      </c>
      <c r="GU293" s="125">
        <f t="shared" si="1972"/>
        <v>0</v>
      </c>
      <c r="GV293" s="125">
        <f t="shared" si="1972"/>
        <v>0</v>
      </c>
      <c r="GW293" s="124">
        <f t="shared" si="1973"/>
        <v>0</v>
      </c>
      <c r="GX293" s="124">
        <f t="shared" si="1973"/>
        <v>0</v>
      </c>
      <c r="GY293" s="124">
        <f t="shared" si="1973"/>
        <v>0</v>
      </c>
      <c r="GZ293" s="124">
        <f t="shared" si="1973"/>
        <v>0</v>
      </c>
      <c r="HA293" s="124">
        <f t="shared" si="1973"/>
        <v>0</v>
      </c>
      <c r="HB293" s="124">
        <f t="shared" si="1973"/>
        <v>0</v>
      </c>
      <c r="HC293" s="124">
        <f t="shared" si="1973"/>
        <v>0</v>
      </c>
      <c r="HD293" s="124">
        <f t="shared" si="1973"/>
        <v>0</v>
      </c>
      <c r="HE293" s="124">
        <f t="shared" si="1973"/>
        <v>0</v>
      </c>
      <c r="HF293" s="124">
        <f t="shared" si="1973"/>
        <v>0</v>
      </c>
      <c r="HG293" s="124">
        <f t="shared" si="1973"/>
        <v>0</v>
      </c>
      <c r="HH293" s="124">
        <f t="shared" si="1973"/>
        <v>0</v>
      </c>
      <c r="HI293" s="124">
        <f t="shared" si="1973"/>
        <v>0</v>
      </c>
      <c r="HJ293" s="124">
        <f t="shared" si="1973"/>
        <v>0</v>
      </c>
      <c r="HK293" s="124">
        <f t="shared" si="1973"/>
        <v>0</v>
      </c>
      <c r="HL293" s="124">
        <f t="shared" ref="HL293:HL298" si="2016">IF(AND($K293=HL$9,$N293=HL$11,$AB293=HL$8,$AI293=HL$12),INDEX(i.FS_Strategy,$AC293+1,$AB293),0)</f>
        <v>0</v>
      </c>
      <c r="HM293" s="124">
        <f t="shared" si="1974"/>
        <v>0</v>
      </c>
      <c r="HN293" s="124">
        <f t="shared" si="1974"/>
        <v>0</v>
      </c>
      <c r="HO293" s="554">
        <f t="shared" si="1975"/>
        <v>0</v>
      </c>
      <c r="HP293" s="554">
        <f t="shared" si="1975"/>
        <v>0</v>
      </c>
      <c r="HQ293" s="554">
        <f t="shared" si="1975"/>
        <v>0</v>
      </c>
      <c r="HR293" s="125">
        <f t="shared" si="1976"/>
        <v>0</v>
      </c>
      <c r="HS293" s="125">
        <f t="shared" si="1976"/>
        <v>0</v>
      </c>
      <c r="HT293" s="125">
        <f t="shared" si="1976"/>
        <v>0</v>
      </c>
      <c r="HU293" s="125">
        <f t="shared" si="1976"/>
        <v>0</v>
      </c>
      <c r="HV293" s="125">
        <f t="shared" si="1976"/>
        <v>0</v>
      </c>
      <c r="HW293" s="125">
        <f t="shared" si="1976"/>
        <v>0</v>
      </c>
      <c r="HX293" s="125">
        <f t="shared" si="1976"/>
        <v>0</v>
      </c>
      <c r="HY293" s="125">
        <f t="shared" si="1976"/>
        <v>0</v>
      </c>
      <c r="HZ293" s="125">
        <f t="shared" si="1976"/>
        <v>0</v>
      </c>
      <c r="IA293" s="125">
        <f t="shared" si="1976"/>
        <v>0</v>
      </c>
      <c r="IB293" s="125">
        <f t="shared" si="1976"/>
        <v>0</v>
      </c>
      <c r="IC293" s="125">
        <f t="shared" si="1976"/>
        <v>0</v>
      </c>
      <c r="ID293" s="125">
        <f t="shared" si="1976"/>
        <v>0</v>
      </c>
      <c r="IE293" s="5">
        <f t="shared" si="1977"/>
        <v>67</v>
      </c>
      <c r="IF293" s="9"/>
      <c r="IG293" s="5">
        <f t="shared" si="1978"/>
        <v>1</v>
      </c>
      <c r="IH293" s="5" t="b">
        <f t="shared" si="1978"/>
        <v>0</v>
      </c>
      <c r="II293" s="19">
        <f t="shared" ca="1" si="1979"/>
        <v>0</v>
      </c>
      <c r="IJ293" s="5">
        <f t="shared" si="1978"/>
        <v>55</v>
      </c>
      <c r="IK293" s="5" cm="1">
        <f t="array" ref="IK293">INDEX(i.pi_yatf,$X293+1,IK$7)</f>
        <v>1</v>
      </c>
      <c r="IL293" s="19">
        <f t="shared" ca="1" si="2009"/>
        <v>0</v>
      </c>
      <c r="IM293" s="19">
        <f t="shared" ca="1" si="2009"/>
        <v>0</v>
      </c>
      <c r="IN293" s="19">
        <f t="shared" ca="1" si="2009"/>
        <v>0</v>
      </c>
      <c r="IO293" s="19">
        <f t="shared" ca="1" si="2009"/>
        <v>0</v>
      </c>
      <c r="IP293" s="19">
        <f t="shared" ca="1" si="2009"/>
        <v>0</v>
      </c>
      <c r="IQ293" s="19">
        <f t="shared" ca="1" si="2009"/>
        <v>0</v>
      </c>
      <c r="IR293" s="19">
        <f t="shared" ca="1" si="2009"/>
        <v>0</v>
      </c>
      <c r="IS293" s="19">
        <f t="shared" ca="1" si="2009"/>
        <v>0</v>
      </c>
      <c r="IT293" s="19">
        <f t="shared" ca="1" si="2009"/>
        <v>0</v>
      </c>
      <c r="IU293" s="19">
        <f t="shared" ca="1" si="2009"/>
        <v>0</v>
      </c>
      <c r="IV293" s="19">
        <f t="shared" ca="1" si="2009"/>
        <v>0</v>
      </c>
      <c r="IW293" s="19">
        <f t="shared" ca="1" si="2009"/>
        <v>0</v>
      </c>
      <c r="IX293" s="19">
        <f t="shared" ca="1" si="2009"/>
        <v>0</v>
      </c>
      <c r="IY293" s="19">
        <f t="shared" ca="1" si="2009"/>
        <v>0</v>
      </c>
      <c r="IZ293" s="19">
        <f t="shared" ca="1" si="2009"/>
        <v>0</v>
      </c>
      <c r="JA293" s="19">
        <f t="shared" ca="1" si="2006"/>
        <v>0</v>
      </c>
      <c r="JB293" s="19">
        <f t="shared" ca="1" si="2006"/>
        <v>0</v>
      </c>
      <c r="JC293" s="19">
        <f t="shared" ca="1" si="2006"/>
        <v>0</v>
      </c>
      <c r="JD293" s="19">
        <f t="shared" ca="1" si="2006"/>
        <v>0</v>
      </c>
      <c r="JE293" s="19">
        <f t="shared" ca="1" si="2006"/>
        <v>0</v>
      </c>
      <c r="JF293" s="19">
        <f t="shared" ca="1" si="2006"/>
        <v>0</v>
      </c>
      <c r="JG293" s="19">
        <f t="shared" ca="1" si="2006"/>
        <v>1</v>
      </c>
      <c r="JH293" s="19">
        <f t="shared" ca="1" si="2006"/>
        <v>0</v>
      </c>
      <c r="JI293" s="19">
        <f t="shared" ca="1" si="2006"/>
        <v>1</v>
      </c>
      <c r="JJ293" s="9"/>
      <c r="JK293" s="5" t="b">
        <f t="shared" ca="1" si="1981"/>
        <v>0</v>
      </c>
      <c r="JL293" s="477" t="b">
        <v>0</v>
      </c>
      <c r="JM293" s="477">
        <v>9.7327499999999993</v>
      </c>
      <c r="JN293" s="5" t="b">
        <f t="shared" si="1982"/>
        <v>0</v>
      </c>
      <c r="JO293" s="5" t="b">
        <f t="shared" si="1982"/>
        <v>0</v>
      </c>
      <c r="JP293" s="5" t="b">
        <f t="shared" si="1982"/>
        <v>1</v>
      </c>
      <c r="JQ293" s="144">
        <f t="shared" si="1983"/>
        <v>1</v>
      </c>
      <c r="JR293" s="144">
        <f t="shared" si="1983"/>
        <v>1</v>
      </c>
      <c r="JS293" s="5" t="b">
        <f t="shared" si="1984"/>
        <v>0</v>
      </c>
      <c r="JT293" s="5" t="b">
        <f t="shared" si="1984"/>
        <v>1</v>
      </c>
      <c r="JU293" s="5" t="b">
        <f t="shared" si="1984"/>
        <v>1</v>
      </c>
      <c r="JV293" s="5" t="b">
        <f t="shared" si="1984"/>
        <v>0</v>
      </c>
      <c r="JW293" s="5">
        <f t="shared" si="1985"/>
        <v>1</v>
      </c>
      <c r="JX293" s="5">
        <f t="shared" si="1985"/>
        <v>0</v>
      </c>
      <c r="JY293" s="5" t="b">
        <f t="shared" si="1986"/>
        <v>0</v>
      </c>
      <c r="JZ293" s="5" t="str" cm="1">
        <f t="array" aca="1" ref="JZ293" ca="1">IF(OR(KA293:KH293&lt;&gt;"-"),TRUE,"-")</f>
        <v>-</v>
      </c>
      <c r="KA293" s="19" t="str">
        <f t="shared" ca="1" si="1987"/>
        <v>-</v>
      </c>
      <c r="KB293" s="19" t="str">
        <f t="shared" ca="1" si="1987"/>
        <v>-</v>
      </c>
      <c r="KC293" s="19" t="str">
        <f t="shared" ca="1" si="1987"/>
        <v>-</v>
      </c>
      <c r="KD293" s="19" t="str">
        <f t="shared" ca="1" si="1987"/>
        <v>-</v>
      </c>
      <c r="KE293" s="19" t="str">
        <f t="shared" ca="1" si="1987"/>
        <v>-</v>
      </c>
      <c r="KF293" s="19" t="str">
        <f t="shared" ca="1" si="1987"/>
        <v>-</v>
      </c>
      <c r="KG293" s="19" t="str">
        <f t="shared" ca="1" si="1987"/>
        <v>-</v>
      </c>
      <c r="KH293" s="19" t="str">
        <f t="shared" ca="1" si="1987"/>
        <v>-</v>
      </c>
      <c r="KI293" s="5" t="b">
        <f t="array" aca="1" ref="KI293" ca="1">IF(OR(KJ293:KP293&lt;&gt;"-"),TRUE,"-")</f>
        <v>1</v>
      </c>
      <c r="KJ293" s="19">
        <f t="shared" ca="1" si="1988"/>
        <v>0</v>
      </c>
      <c r="KK293" s="19" t="str">
        <f t="shared" ca="1" si="1988"/>
        <v>-</v>
      </c>
      <c r="KL293" s="19">
        <f t="shared" ca="1" si="1988"/>
        <v>999999</v>
      </c>
      <c r="KM293" s="19">
        <f t="shared" ca="1" si="1988"/>
        <v>999999</v>
      </c>
      <c r="KN293" s="19">
        <f t="shared" ca="1" si="1988"/>
        <v>999999</v>
      </c>
      <c r="KO293" s="19">
        <f t="shared" ca="1" si="1988"/>
        <v>999999</v>
      </c>
      <c r="KP293" s="19">
        <f t="shared" ca="1" si="1988"/>
        <v>999999</v>
      </c>
      <c r="KQ293" s="19" t="str">
        <f t="shared" ca="1" si="1988"/>
        <v>-</v>
      </c>
      <c r="KR293" s="19" t="str">
        <f t="shared" ca="1" si="1988"/>
        <v>-</v>
      </c>
      <c r="KS293" s="19" t="str">
        <f t="shared" ca="1" si="1988"/>
        <v>-</v>
      </c>
      <c r="KT293" s="19" t="b">
        <f t="shared" ca="1" si="1988"/>
        <v>1</v>
      </c>
      <c r="KU293" s="19">
        <f t="shared" ca="1" si="1988"/>
        <v>0</v>
      </c>
      <c r="KV293" s="5" t="str">
        <f t="shared" si="1989"/>
        <v>-</v>
      </c>
      <c r="KW293" s="5" t="str">
        <f t="shared" si="1989"/>
        <v>-</v>
      </c>
      <c r="KX293" s="5" t="str">
        <f t="shared" si="1989"/>
        <v>-</v>
      </c>
      <c r="KY293" s="5" t="str">
        <f t="shared" si="1989"/>
        <v>-</v>
      </c>
      <c r="KZ293" s="19" t="str">
        <f t="shared" ca="1" si="1990"/>
        <v>-</v>
      </c>
      <c r="LA293" s="19" t="str">
        <f t="shared" ca="1" si="1990"/>
        <v>-</v>
      </c>
      <c r="LB293" s="19" t="str">
        <f t="shared" ca="1" si="1990"/>
        <v>-</v>
      </c>
      <c r="LC293" s="19" t="str">
        <f t="shared" ca="1" si="1990"/>
        <v>-</v>
      </c>
      <c r="LD293" s="19" t="str">
        <f t="shared" ca="1" si="1990"/>
        <v>-</v>
      </c>
      <c r="LE293" s="19" t="str">
        <f t="shared" ca="1" si="1990"/>
        <v>-</v>
      </c>
      <c r="LF293" s="19" t="str">
        <f t="shared" ca="1" si="1990"/>
        <v>-</v>
      </c>
      <c r="LG293" s="5" t="str">
        <f t="shared" si="1991"/>
        <v>-</v>
      </c>
      <c r="LH293" s="5">
        <f t="shared" si="1991"/>
        <v>500</v>
      </c>
      <c r="LI293" s="5">
        <f t="shared" si="1991"/>
        <v>500</v>
      </c>
      <c r="LJ293" s="5" t="str">
        <f t="shared" si="1991"/>
        <v>-</v>
      </c>
      <c r="LK293" s="5" t="str" cm="1">
        <f t="array" ref="LK293">INDEX(i.meatgrid,$Q293,LK$7)</f>
        <v>-</v>
      </c>
      <c r="LL293" s="5" t="str">
        <f t="shared" si="1992"/>
        <v>-</v>
      </c>
      <c r="LM293" s="5">
        <f t="shared" si="1993"/>
        <v>1</v>
      </c>
      <c r="LN293" s="9"/>
      <c r="LO293" s="19">
        <f t="shared" ca="1" si="1994"/>
        <v>70</v>
      </c>
      <c r="LP293" s="19">
        <f t="shared" ca="1" si="1994"/>
        <v>50</v>
      </c>
      <c r="LQ293" s="19">
        <f t="shared" ca="1" si="1994"/>
        <v>80</v>
      </c>
      <c r="LR293" s="19">
        <f t="shared" ca="1" si="1994"/>
        <v>50</v>
      </c>
      <c r="LS293" s="5" t="b" cm="1">
        <f t="array" ref="LS293">INDEX(i.meatgrid,$Q293,LS$7)</f>
        <v>0</v>
      </c>
      <c r="LT293" s="5" t="b" cm="1">
        <f t="array" ref="LT293">INDEX(i.meatgrid,$Q293,LT$7)</f>
        <v>0</v>
      </c>
      <c r="LU293" s="5" t="str" cm="1">
        <f t="array" ref="LU293">INDEX(i.meatgrid,$Q293,LU$7)</f>
        <v>-</v>
      </c>
      <c r="LV293" s="5" t="str" cm="1">
        <f t="array" ref="LV293">INDEX(i.meatgrid,$Q293,LV$7)</f>
        <v>-</v>
      </c>
      <c r="LW293" s="5">
        <f t="shared" si="1995"/>
        <v>1</v>
      </c>
      <c r="LX293" s="5">
        <f t="shared" si="1996"/>
        <v>1</v>
      </c>
      <c r="LY293" s="5" cm="1">
        <f t="array" ref="LY293">INDEX(i.meatgrid,$Q293,LY$7)</f>
        <v>0</v>
      </c>
      <c r="LZ293" s="5" cm="1">
        <f t="array" ref="LZ293">INDEX(i.meatgrid,$Q293,LZ$7)</f>
        <v>0</v>
      </c>
      <c r="MA293" s="5" cm="1">
        <f t="array" ref="MA293">INDEX(i.meatgrid,$Q293,MA$7)</f>
        <v>0</v>
      </c>
      <c r="MB293" s="5" cm="1">
        <f t="array" ref="MB293">INDEX(i.meatgrid,$Q293,MB$7)</f>
        <v>0</v>
      </c>
      <c r="MC293" s="5" cm="1">
        <f t="array" ref="MC293">INDEX(i.meatgrid,$Q293,MC$7)</f>
        <v>1</v>
      </c>
      <c r="MD293" s="5" cm="1">
        <f t="array" ref="MD293">INDEX(i.meatgrid,$Q293,MD$7)</f>
        <v>1</v>
      </c>
      <c r="ME293" s="5" cm="1">
        <f t="array" ref="ME293">INDEX(i.meatgrid,$Q293,ME$7)</f>
        <v>1</v>
      </c>
      <c r="MF293" s="5" cm="1">
        <f t="array" ref="MF293">INDEX(i.meatgrid,$Q293,MF$7)</f>
        <v>1</v>
      </c>
      <c r="MG293" s="5">
        <f t="shared" si="1997"/>
        <v>1</v>
      </c>
      <c r="MH293" s="9"/>
      <c r="MI293" s="19" t="b">
        <f t="shared" ca="1" si="1998"/>
        <v>0</v>
      </c>
      <c r="MJ293" s="19" t="b">
        <f t="shared" ca="1" si="1998"/>
        <v>0</v>
      </c>
      <c r="MK293" s="19">
        <f t="shared" ca="1" si="1998"/>
        <v>1</v>
      </c>
      <c r="ML293" s="19">
        <f t="shared" ca="1" si="1998"/>
        <v>0.75</v>
      </c>
      <c r="MM293" s="19">
        <f t="shared" ca="1" si="1998"/>
        <v>0.75</v>
      </c>
      <c r="MN293" s="19">
        <f t="shared" ca="1" si="1998"/>
        <v>0.8</v>
      </c>
      <c r="MO293" s="19">
        <f t="shared" ca="1" si="1998"/>
        <v>0.82499999999999996</v>
      </c>
      <c r="MP293" s="19">
        <f t="shared" ca="1" si="1998"/>
        <v>0.875</v>
      </c>
      <c r="MQ293" s="19">
        <f t="shared" ca="1" si="1998"/>
        <v>0.9</v>
      </c>
      <c r="MR293" s="19">
        <f t="shared" ca="1" si="1998"/>
        <v>1</v>
      </c>
      <c r="MS293" s="19">
        <f t="shared" ca="1" si="1998"/>
        <v>0.875</v>
      </c>
      <c r="MT293" s="19" t="b">
        <f t="shared" ca="1" si="1998"/>
        <v>1</v>
      </c>
      <c r="MU293" s="19">
        <f t="shared" ca="1" si="1998"/>
        <v>74.989999999999995</v>
      </c>
      <c r="MV293" s="19" t="str">
        <f t="shared" ca="1" si="1998"/>
        <v>-</v>
      </c>
      <c r="MW293" s="19" t="str">
        <f t="shared" ca="1" si="1998"/>
        <v>-</v>
      </c>
      <c r="MX293" s="19" t="str">
        <f t="shared" ref="MX293:MX298" ca="1" si="2017">OFFSET(MX$5,$B293,0)</f>
        <v>-</v>
      </c>
      <c r="MY293" s="19" t="str">
        <f t="shared" ca="1" si="1999"/>
        <v>-</v>
      </c>
      <c r="MZ293" s="19" t="str">
        <f t="shared" ca="1" si="1999"/>
        <v>-</v>
      </c>
      <c r="NA293" s="19" t="str">
        <f t="shared" ca="1" si="1999"/>
        <v>-</v>
      </c>
      <c r="NB293" s="19" t="str">
        <f t="shared" ca="1" si="1999"/>
        <v>-</v>
      </c>
      <c r="NC293" s="19">
        <f t="shared" ca="1" si="1999"/>
        <v>36.99</v>
      </c>
      <c r="ND293" s="19">
        <f t="shared" ca="1" si="1999"/>
        <v>36.99</v>
      </c>
      <c r="NE293" s="19" t="str">
        <f t="shared" ca="1" si="1999"/>
        <v>-</v>
      </c>
      <c r="NF293" s="19" t="str">
        <f t="shared" ca="1" si="1999"/>
        <v>-</v>
      </c>
      <c r="NG293" s="19" t="str">
        <f t="shared" ca="1" si="1999"/>
        <v>-</v>
      </c>
      <c r="NH293" s="19" t="str">
        <f t="shared" ca="1" si="1999"/>
        <v>-</v>
      </c>
      <c r="NI293" s="19" t="str">
        <f t="shared" ca="1" si="1999"/>
        <v>-</v>
      </c>
      <c r="NJ293" s="19">
        <f t="shared" ca="1" si="1999"/>
        <v>49.99</v>
      </c>
      <c r="NK293" s="19">
        <f t="shared" ca="1" si="1999"/>
        <v>49.99</v>
      </c>
      <c r="NL293" s="19">
        <f t="shared" ca="1" si="1999"/>
        <v>49.99</v>
      </c>
      <c r="NM293" s="19">
        <f t="shared" ca="1" si="1999"/>
        <v>49.99</v>
      </c>
      <c r="NN293" s="19">
        <f t="shared" ref="NN293:NN298" ca="1" si="2018">OFFSET(NN$5,$B293,0)</f>
        <v>49.99</v>
      </c>
      <c r="NO293" s="19">
        <f t="shared" ca="1" si="2000"/>
        <v>49.99</v>
      </c>
      <c r="NP293" s="19">
        <f t="shared" ca="1" si="2000"/>
        <v>49.99</v>
      </c>
      <c r="NQ293" s="19">
        <f t="shared" ca="1" si="2000"/>
        <v>49.99</v>
      </c>
      <c r="NR293" s="19">
        <f t="shared" ca="1" si="2000"/>
        <v>412.99</v>
      </c>
      <c r="NS293" s="19">
        <f t="shared" ca="1" si="2000"/>
        <v>412.99</v>
      </c>
      <c r="NT293" s="19" t="str">
        <f t="shared" ca="1" si="2000"/>
        <v>-</v>
      </c>
      <c r="NU293" s="19" t="str">
        <f t="shared" ca="1" si="2000"/>
        <v>-</v>
      </c>
      <c r="NV293" s="19" t="str">
        <f t="shared" ca="1" si="2000"/>
        <v>-</v>
      </c>
      <c r="NW293" s="19" t="str">
        <f t="shared" ca="1" si="2000"/>
        <v>-</v>
      </c>
      <c r="NX293" s="19" t="str">
        <f t="shared" ca="1" si="2000"/>
        <v>-</v>
      </c>
      <c r="NY293" s="19">
        <f t="shared" ca="1" si="2000"/>
        <v>6.8900000000000006</v>
      </c>
      <c r="NZ293" s="19">
        <f t="shared" ca="1" si="2000"/>
        <v>6.8900000000000006</v>
      </c>
      <c r="OA293" s="19">
        <f t="shared" ca="1" si="2000"/>
        <v>6.8900000000000006</v>
      </c>
      <c r="OB293" s="19">
        <f t="shared" ca="1" si="2000"/>
        <v>6.8900000000000006</v>
      </c>
      <c r="OC293" s="19">
        <f t="shared" ca="1" si="2000"/>
        <v>6.8900000000000006</v>
      </c>
      <c r="OD293" s="19">
        <f t="shared" ref="OD293:OD298" ca="1" si="2019">OFFSET(OD$5,$B293,0)</f>
        <v>6.8900000000000006</v>
      </c>
      <c r="OE293" s="19">
        <f t="shared" ca="1" si="2001"/>
        <v>6.8900000000000006</v>
      </c>
      <c r="OF293" s="19">
        <f t="shared" ca="1" si="2001"/>
        <v>6.8900000000000006</v>
      </c>
      <c r="OG293" s="19">
        <f t="shared" ca="1" si="2001"/>
        <v>346.99</v>
      </c>
      <c r="OH293" s="19">
        <f t="shared" ca="1" si="2001"/>
        <v>346.99</v>
      </c>
      <c r="OI293" s="19" t="str">
        <f t="shared" ca="1" si="2001"/>
        <v>-</v>
      </c>
      <c r="OJ293" s="19" t="str">
        <f t="shared" ca="1" si="2001"/>
        <v>-</v>
      </c>
      <c r="OK293" s="19" t="str">
        <f t="shared" ca="1" si="2001"/>
        <v>-</v>
      </c>
      <c r="OL293" s="19" t="str">
        <f t="shared" ca="1" si="2001"/>
        <v>-</v>
      </c>
      <c r="OM293" s="19" t="str">
        <f t="shared" ca="1" si="2001"/>
        <v>-</v>
      </c>
      <c r="ON293" s="19">
        <f t="shared" ca="1" si="2001"/>
        <v>0</v>
      </c>
      <c r="OO293" s="24">
        <v>0</v>
      </c>
    </row>
    <row r="294" spans="1:405" outlineLevel="1">
      <c r="A294" s="21">
        <f t="shared" si="158"/>
        <v>289</v>
      </c>
      <c r="B294" s="21">
        <f t="shared" si="1940"/>
        <v>19</v>
      </c>
      <c r="C294">
        <v>114</v>
      </c>
      <c r="D294" s="144" t="str">
        <f t="shared" si="1941"/>
        <v>GSM</v>
      </c>
      <c r="E294" t="b">
        <v>1</v>
      </c>
      <c r="F294" t="b">
        <v>0</v>
      </c>
      <c r="G294" t="b">
        <f t="shared" ref="G294:G298" si="2020">E294</f>
        <v>1</v>
      </c>
      <c r="H294" s="29">
        <v>2</v>
      </c>
      <c r="I294" s="29">
        <v>1</v>
      </c>
      <c r="J294" s="29" t="str">
        <f>""</f>
        <v/>
      </c>
      <c r="K294" s="29">
        <f t="shared" si="1943"/>
        <v>2</v>
      </c>
      <c r="L294" s="29">
        <v>2</v>
      </c>
      <c r="M294" s="29">
        <v>2</v>
      </c>
      <c r="N294" s="29">
        <v>3</v>
      </c>
      <c r="O294" s="29">
        <v>1</v>
      </c>
      <c r="P294" s="29">
        <v>1</v>
      </c>
      <c r="Q294" s="237">
        <f t="shared" ca="1" si="2003"/>
        <v>2</v>
      </c>
      <c r="R294" s="29">
        <v>2</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1944"/>
        <v>2</v>
      </c>
      <c r="AH294" s="5">
        <f t="shared" si="1944"/>
        <v>0</v>
      </c>
      <c r="AI294" s="5">
        <f t="shared" si="1945"/>
        <v>1</v>
      </c>
      <c r="AJ294" s="218"/>
      <c r="AK294" s="218"/>
      <c r="AL294" s="366" t="str">
        <f ca="1">TEXT(LEFT(OFFSET(AL294,-1,0),5)+1,"00000")&amp;MID(OFFSET(AL294,-1,0),6,FIND(" ",OFFSET(AL294,-1,0),7)-5)
&amp; $D294           &amp; " Day"&amp;INDEX(i.DOY,$N294,1)              &amp; IF($IG294=0," FWM","")&amp;IF($IG294=1," MWM","")&amp;IF($IG294=5," Mat","")&amp;IF($IH294=TRUE,"&amp;BBT","    ")
&amp;INDEX(DataMaster!$B$98:$B$104,$Q294,0)    &amp;IF(JL294," SR"&amp;JM294,"")&amp; " WP"&amp;TEXT($LW294*100,"000p")           &amp; " MP"&amp;TEXT($LX294*100,"000p")           &amp; " GP"&amp;TEXT($MG294*100,"000p")
&amp; " (F"&amp;3+COUNTIF($CV294:$CY294,TRUE)&amp;3&amp;"N"&amp;$DM294&amp;$DN294&amp;")"</f>
        <v>00012 DSP_price_SA GSM Day204 MWM    Only export WP075p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1946"/>
        <v>0</v>
      </c>
      <c r="AY294" s="5" t="str">
        <f t="shared" si="1946"/>
        <v>-</v>
      </c>
      <c r="AZ294" s="5" t="b">
        <f t="shared" si="1946"/>
        <v>0</v>
      </c>
      <c r="BA294" s="5" t="b">
        <f t="shared" si="1946"/>
        <v>1</v>
      </c>
      <c r="BB294" s="5" t="b">
        <f t="shared" si="1946"/>
        <v>1</v>
      </c>
      <c r="BC294" s="144">
        <f t="shared" si="1946"/>
        <v>0</v>
      </c>
      <c r="BD294" s="19" t="b">
        <f t="shared" ca="1" si="1947"/>
        <v>1</v>
      </c>
      <c r="BE294" s="9"/>
      <c r="BF294" s="5" t="str">
        <f t="shared" ca="1" si="1948"/>
        <v>-</v>
      </c>
      <c r="BG294" s="19" t="str">
        <f t="shared" ca="1" si="1949"/>
        <v>-</v>
      </c>
      <c r="BH294" s="19" t="str">
        <f t="shared" ca="1" si="1949"/>
        <v>-</v>
      </c>
      <c r="BI294" s="19" t="str">
        <f t="shared" ca="1" si="1949"/>
        <v>-</v>
      </c>
      <c r="BJ294" s="5" t="str">
        <f t="shared" ca="1" si="1950"/>
        <v>-</v>
      </c>
      <c r="BK294" s="19" t="str">
        <f t="shared" ca="1" si="1951"/>
        <v>-</v>
      </c>
      <c r="BL294" s="5" t="str">
        <f t="shared" ca="1" si="1952"/>
        <v>-</v>
      </c>
      <c r="BM294" s="19" t="str">
        <f t="shared" ca="1" si="1953"/>
        <v>-</v>
      </c>
      <c r="BN294" s="19" t="str">
        <f t="shared" ca="1" si="1953"/>
        <v>-</v>
      </c>
      <c r="BO294" s="19" t="str">
        <f t="shared" ca="1" si="1953"/>
        <v>-</v>
      </c>
      <c r="BP294" s="5" t="str">
        <f t="shared" ca="1" si="1954"/>
        <v>-</v>
      </c>
      <c r="BQ294" s="9"/>
      <c r="BR294" s="5" t="b">
        <f t="shared" si="1955"/>
        <v>0</v>
      </c>
      <c r="BS294" s="5" t="str">
        <f t="shared" ca="1" si="1956"/>
        <v>-</v>
      </c>
      <c r="BT294" s="5" t="str">
        <f t="shared" ca="1" si="1957"/>
        <v>-</v>
      </c>
      <c r="BU294" s="5" t="str">
        <f t="shared" ca="1" si="1957"/>
        <v>-</v>
      </c>
      <c r="BV294" s="5" t="str">
        <f t="shared" ca="1" si="1957"/>
        <v>-</v>
      </c>
      <c r="BW294" s="5" t="str">
        <f t="shared" ca="1" si="1957"/>
        <v>-</v>
      </c>
      <c r="BX294" s="5" t="str">
        <f t="shared" ca="1" si="1957"/>
        <v>-</v>
      </c>
      <c r="BY294" s="5" t="str">
        <f t="shared" ca="1" si="1957"/>
        <v>-</v>
      </c>
      <c r="BZ294" s="5" t="str">
        <f t="shared" ca="1" si="1957"/>
        <v>-</v>
      </c>
      <c r="CA294" s="5" t="str">
        <f t="shared" ca="1" si="1957"/>
        <v>-</v>
      </c>
      <c r="CB294" s="9"/>
      <c r="CC294" s="237" t="b">
        <f t="shared" ca="1" si="2004"/>
        <v>1</v>
      </c>
      <c r="CD294" s="237" t="b">
        <f t="shared" ca="1" si="2004"/>
        <v>1</v>
      </c>
      <c r="CE294" s="237" t="b">
        <f t="shared" ca="1" si="2004"/>
        <v>1</v>
      </c>
      <c r="CF294" s="12">
        <f t="shared" ca="1" si="1958"/>
        <v>2232105</v>
      </c>
      <c r="CG294" s="144" t="b">
        <f t="shared" ref="CG294:CG298" ca="1" si="2021">NOT(CE294)</f>
        <v>0</v>
      </c>
      <c r="CH294" s="12" t="s">
        <v>34</v>
      </c>
      <c r="CI294" s="19" t="str">
        <f t="shared" ca="1" si="1960"/>
        <v>-</v>
      </c>
      <c r="CJ294" s="19" t="str">
        <f t="shared" ca="1" si="1960"/>
        <v>-</v>
      </c>
      <c r="CK294" s="19" t="str">
        <f t="shared" ca="1" si="1960"/>
        <v>-</v>
      </c>
      <c r="CL294" s="19">
        <f t="shared" ca="1" si="1960"/>
        <v>1</v>
      </c>
      <c r="CM294" s="19">
        <f t="shared" ca="1" si="1960"/>
        <v>1</v>
      </c>
      <c r="CN294" s="9"/>
      <c r="CO294" s="444">
        <f t="shared" si="1961"/>
        <v>652</v>
      </c>
      <c r="CP294" s="444">
        <f t="shared" si="1961"/>
        <v>686</v>
      </c>
      <c r="CQ294" s="444">
        <f t="shared" si="1961"/>
        <v>721</v>
      </c>
      <c r="CR294" s="152">
        <f t="shared" si="1962"/>
        <v>378</v>
      </c>
      <c r="CS294" s="152">
        <f t="shared" si="1962"/>
        <v>413</v>
      </c>
      <c r="CT294" s="152">
        <f t="shared" si="1962"/>
        <v>448</v>
      </c>
      <c r="CU294" s="19" t="str">
        <f t="shared" ref="CU294:DJ307" ca="1" si="2022">OFFSET(CU$5,$B294,0)</f>
        <v>-</v>
      </c>
      <c r="CV294" s="19" t="str">
        <f t="shared" ca="1" si="2022"/>
        <v>-</v>
      </c>
      <c r="CW294" s="19" t="str">
        <f t="shared" ca="1" si="2022"/>
        <v>-</v>
      </c>
      <c r="CX294" s="19" t="str">
        <f t="shared" ca="1" si="2022"/>
        <v>-</v>
      </c>
      <c r="CY294" s="19" t="str">
        <f t="shared" ca="1" si="2022"/>
        <v>-</v>
      </c>
      <c r="CZ294" s="19" t="b">
        <f t="shared" ca="1" si="2022"/>
        <v>1</v>
      </c>
      <c r="DA294" s="19">
        <f t="shared" ca="1" si="2022"/>
        <v>0</v>
      </c>
      <c r="DB294" s="19">
        <f t="shared" ca="1" si="2022"/>
        <v>0</v>
      </c>
      <c r="DC294" s="19">
        <f t="shared" ca="1" si="2022"/>
        <v>0</v>
      </c>
      <c r="DD294" s="19">
        <f t="shared" ca="1" si="2022"/>
        <v>0</v>
      </c>
      <c r="DE294" s="19">
        <f t="shared" ca="1" si="2022"/>
        <v>0</v>
      </c>
      <c r="DF294" s="19">
        <f t="shared" ca="1" si="2022"/>
        <v>0</v>
      </c>
      <c r="DG294" s="19">
        <f t="shared" ca="1" si="2022"/>
        <v>0</v>
      </c>
      <c r="DH294" s="19">
        <f t="shared" ca="1" si="2022"/>
        <v>0</v>
      </c>
      <c r="DI294" s="19">
        <f t="shared" ca="1" si="2022"/>
        <v>0</v>
      </c>
      <c r="DJ294" s="19">
        <f t="shared" ca="1" si="2022"/>
        <v>0</v>
      </c>
      <c r="DK294" s="19">
        <f t="shared" ca="1" si="2011"/>
        <v>0</v>
      </c>
      <c r="DL294" s="19">
        <f t="shared" ca="1" si="2011"/>
        <v>0</v>
      </c>
      <c r="DM294" s="19">
        <f t="shared" ca="1" si="2011"/>
        <v>1</v>
      </c>
      <c r="DN294" s="19">
        <f t="shared" ca="1" si="2011"/>
        <v>1</v>
      </c>
      <c r="DO294" s="19">
        <f t="shared" ca="1" si="2011"/>
        <v>0</v>
      </c>
      <c r="DP294" s="19" t="str">
        <f t="shared" ca="1" si="2011"/>
        <v>-</v>
      </c>
      <c r="DQ294" s="19" t="str">
        <f t="shared" ca="1" si="2011"/>
        <v>-</v>
      </c>
      <c r="DR294" s="19" t="str">
        <f t="shared" ca="1" si="2011"/>
        <v>-</v>
      </c>
      <c r="DS294" s="19" t="str">
        <f t="shared" ca="1" si="2011"/>
        <v>-</v>
      </c>
      <c r="DT294" s="19" t="str">
        <f t="shared" ca="1" si="2011"/>
        <v>-</v>
      </c>
      <c r="DU294" s="19">
        <f t="shared" ca="1" si="2011"/>
        <v>0</v>
      </c>
      <c r="DV294" s="19" t="str">
        <f t="shared" ca="1" si="2011"/>
        <v>-</v>
      </c>
      <c r="DW294" s="19" t="str">
        <f t="shared" ca="1" si="2011"/>
        <v>-</v>
      </c>
      <c r="DX294" s="19" t="str">
        <f t="shared" ca="1" si="2011"/>
        <v>-</v>
      </c>
      <c r="DY294" s="19" t="str">
        <f t="shared" ca="1" si="2011"/>
        <v>-</v>
      </c>
      <c r="DZ294" s="19" t="str">
        <f t="shared" ca="1" si="2011"/>
        <v>-</v>
      </c>
      <c r="EA294" s="19" t="str">
        <f t="shared" ca="1" si="2011"/>
        <v>-</v>
      </c>
      <c r="EB294" s="19" t="str">
        <f t="shared" ca="1" si="2011"/>
        <v>-</v>
      </c>
      <c r="EC294" s="19" t="str">
        <f t="shared" ca="1" si="2011"/>
        <v>-</v>
      </c>
      <c r="ED294" s="19">
        <f t="shared" ca="1" si="2011"/>
        <v>0</v>
      </c>
      <c r="EE294" s="444">
        <f t="shared" si="1965"/>
        <v>0</v>
      </c>
      <c r="EF294" s="444">
        <f t="shared" si="1965"/>
        <v>0</v>
      </c>
      <c r="EG294" s="124">
        <f t="shared" ref="EG294:EV307" si="2023">IF(AND($K294=EG$9,$N294=EG$11,$AB294=EG$8,$AI294=EG$12,$Y294&lt;&gt;0),INDEX(i.FS_Strategy,$Y294,$AB294),0)</f>
        <v>0</v>
      </c>
      <c r="EH294" s="124">
        <f t="shared" si="2023"/>
        <v>0</v>
      </c>
      <c r="EI294" s="124">
        <f t="shared" si="2023"/>
        <v>0</v>
      </c>
      <c r="EJ294" s="124">
        <f t="shared" si="2023"/>
        <v>0</v>
      </c>
      <c r="EK294" s="124">
        <f t="shared" si="2023"/>
        <v>0</v>
      </c>
      <c r="EL294" s="124">
        <f t="shared" si="2023"/>
        <v>0</v>
      </c>
      <c r="EM294" s="124">
        <f t="shared" si="2023"/>
        <v>0</v>
      </c>
      <c r="EN294" s="124">
        <f t="shared" si="2023"/>
        <v>0</v>
      </c>
      <c r="EO294" s="124">
        <f t="shared" si="2023"/>
        <v>0</v>
      </c>
      <c r="EP294" s="124">
        <f t="shared" si="2023"/>
        <v>0</v>
      </c>
      <c r="EQ294" s="124">
        <f t="shared" si="2023"/>
        <v>0</v>
      </c>
      <c r="ER294" s="124">
        <f t="shared" si="2023"/>
        <v>0</v>
      </c>
      <c r="ES294" s="124">
        <f t="shared" si="2023"/>
        <v>0</v>
      </c>
      <c r="ET294" s="124">
        <f t="shared" si="2023"/>
        <v>0</v>
      </c>
      <c r="EU294" s="124">
        <f t="shared" si="2023"/>
        <v>0</v>
      </c>
      <c r="EV294" s="124">
        <f t="shared" si="2023"/>
        <v>0</v>
      </c>
      <c r="EW294" s="124">
        <f t="shared" si="1967"/>
        <v>0</v>
      </c>
      <c r="EX294" s="124">
        <f t="shared" si="1967"/>
        <v>0</v>
      </c>
      <c r="EY294" s="554">
        <f t="shared" ref="EY294:FN307" si="2024">IF(AND($K294=EY$9,$N294=EY$11,$AB294=EY$8,$AI294=EY$12,$Z294&lt;&gt;0),INDEX(i.FS_Strategy,$Z294,$AB294),0)</f>
        <v>0</v>
      </c>
      <c r="EZ294" s="554">
        <f t="shared" si="2024"/>
        <v>0</v>
      </c>
      <c r="FA294" s="554">
        <f t="shared" si="2024"/>
        <v>0</v>
      </c>
      <c r="FB294" s="125">
        <f t="shared" si="2024"/>
        <v>0</v>
      </c>
      <c r="FC294" s="125">
        <f t="shared" si="2024"/>
        <v>0</v>
      </c>
      <c r="FD294" s="125">
        <f t="shared" si="2024"/>
        <v>0</v>
      </c>
      <c r="FE294" s="125">
        <f t="shared" si="2024"/>
        <v>0</v>
      </c>
      <c r="FF294" s="125">
        <f t="shared" si="2024"/>
        <v>0</v>
      </c>
      <c r="FG294" s="125">
        <f t="shared" si="2024"/>
        <v>0</v>
      </c>
      <c r="FH294" s="125">
        <f t="shared" si="2024"/>
        <v>0</v>
      </c>
      <c r="FI294" s="125">
        <f t="shared" si="2024"/>
        <v>0</v>
      </c>
      <c r="FJ294" s="125">
        <f t="shared" si="2024"/>
        <v>0</v>
      </c>
      <c r="FK294" s="125">
        <f t="shared" si="2024"/>
        <v>0</v>
      </c>
      <c r="FL294" s="125">
        <f t="shared" si="2024"/>
        <v>0</v>
      </c>
      <c r="FM294" s="125">
        <f t="shared" si="2024"/>
        <v>0</v>
      </c>
      <c r="FN294" s="125">
        <f t="shared" si="2024"/>
        <v>0</v>
      </c>
      <c r="FO294" s="124">
        <f t="shared" ref="FO294:GD307" si="2025">IF(AND($K294=FO$9,$N294=FO$11,$AB294=FO$8,$AI294=FO$12),INDEX(i.FS_Strategy,$AC294+1,$AB294),0)</f>
        <v>0</v>
      </c>
      <c r="FP294" s="124">
        <f t="shared" si="2025"/>
        <v>0</v>
      </c>
      <c r="FQ294" s="124">
        <f t="shared" si="2025"/>
        <v>0</v>
      </c>
      <c r="FR294" s="124">
        <f t="shared" si="2025"/>
        <v>0</v>
      </c>
      <c r="FS294" s="124">
        <f t="shared" si="2025"/>
        <v>0</v>
      </c>
      <c r="FT294" s="124">
        <f t="shared" si="2025"/>
        <v>0</v>
      </c>
      <c r="FU294" s="124">
        <f t="shared" si="2025"/>
        <v>0</v>
      </c>
      <c r="FV294" s="124">
        <f t="shared" si="2025"/>
        <v>0</v>
      </c>
      <c r="FW294" s="124">
        <f t="shared" si="2025"/>
        <v>0</v>
      </c>
      <c r="FX294" s="124">
        <f t="shared" si="2025"/>
        <v>0</v>
      </c>
      <c r="FY294" s="124">
        <f t="shared" si="2025"/>
        <v>0</v>
      </c>
      <c r="FZ294" s="124">
        <f t="shared" si="2025"/>
        <v>0</v>
      </c>
      <c r="GA294" s="124">
        <f t="shared" si="2025"/>
        <v>0</v>
      </c>
      <c r="GB294" s="124">
        <f t="shared" si="2025"/>
        <v>0</v>
      </c>
      <c r="GC294" s="124">
        <f t="shared" si="2025"/>
        <v>0</v>
      </c>
      <c r="GD294" s="124">
        <f t="shared" si="2025"/>
        <v>0</v>
      </c>
      <c r="GE294" s="124">
        <f t="shared" si="1970"/>
        <v>0</v>
      </c>
      <c r="GF294" s="124">
        <f t="shared" si="1970"/>
        <v>0</v>
      </c>
      <c r="GG294" s="554">
        <f t="shared" si="1971"/>
        <v>0</v>
      </c>
      <c r="GH294" s="554">
        <f t="shared" si="1971"/>
        <v>0</v>
      </c>
      <c r="GI294" s="554">
        <f t="shared" si="1971"/>
        <v>0</v>
      </c>
      <c r="GJ294" s="125">
        <f t="shared" si="1972"/>
        <v>0</v>
      </c>
      <c r="GK294" s="125">
        <f t="shared" si="1972"/>
        <v>0</v>
      </c>
      <c r="GL294" s="125">
        <f t="shared" si="1972"/>
        <v>0</v>
      </c>
      <c r="GM294" s="125">
        <f t="shared" si="1972"/>
        <v>0</v>
      </c>
      <c r="GN294" s="125">
        <f t="shared" si="1972"/>
        <v>0</v>
      </c>
      <c r="GO294" s="125">
        <f t="shared" si="1972"/>
        <v>0</v>
      </c>
      <c r="GP294" s="125">
        <f t="shared" si="1972"/>
        <v>0</v>
      </c>
      <c r="GQ294" s="125">
        <f t="shared" si="1972"/>
        <v>0</v>
      </c>
      <c r="GR294" s="125">
        <f t="shared" si="1972"/>
        <v>0</v>
      </c>
      <c r="GS294" s="125">
        <f t="shared" si="1972"/>
        <v>0</v>
      </c>
      <c r="GT294" s="125">
        <f t="shared" si="1972"/>
        <v>0</v>
      </c>
      <c r="GU294" s="125">
        <f t="shared" si="1972"/>
        <v>0</v>
      </c>
      <c r="GV294" s="125">
        <f t="shared" si="1972"/>
        <v>0</v>
      </c>
      <c r="GW294" s="124">
        <f t="shared" ref="GW294:HL307" si="2026">IF(AND($K294=GW$9,$N294=GW$11,$AB294=GW$8,$AI294=GW$12),INDEX(i.FS_Strategy,$AC294+1,$AB294),0)</f>
        <v>0</v>
      </c>
      <c r="GX294" s="124">
        <f t="shared" si="2026"/>
        <v>0</v>
      </c>
      <c r="GY294" s="124">
        <f t="shared" si="2026"/>
        <v>0</v>
      </c>
      <c r="GZ294" s="124">
        <f t="shared" si="2026"/>
        <v>0</v>
      </c>
      <c r="HA294" s="124">
        <f t="shared" si="2026"/>
        <v>0</v>
      </c>
      <c r="HB294" s="124">
        <f t="shared" si="2026"/>
        <v>0</v>
      </c>
      <c r="HC294" s="124">
        <f t="shared" si="2026"/>
        <v>0</v>
      </c>
      <c r="HD294" s="124">
        <f t="shared" si="2026"/>
        <v>0</v>
      </c>
      <c r="HE294" s="124">
        <f t="shared" si="2026"/>
        <v>0</v>
      </c>
      <c r="HF294" s="124">
        <f t="shared" si="2026"/>
        <v>0</v>
      </c>
      <c r="HG294" s="124">
        <f t="shared" si="2026"/>
        <v>0</v>
      </c>
      <c r="HH294" s="124">
        <f t="shared" si="2026"/>
        <v>0</v>
      </c>
      <c r="HI294" s="124">
        <f t="shared" si="2026"/>
        <v>0</v>
      </c>
      <c r="HJ294" s="124">
        <f t="shared" si="2026"/>
        <v>0</v>
      </c>
      <c r="HK294" s="124">
        <f t="shared" si="2026"/>
        <v>0</v>
      </c>
      <c r="HL294" s="124">
        <f t="shared" si="2026"/>
        <v>0</v>
      </c>
      <c r="HM294" s="124">
        <f t="shared" si="1974"/>
        <v>0</v>
      </c>
      <c r="HN294" s="124">
        <f t="shared" si="1974"/>
        <v>0</v>
      </c>
      <c r="HO294" s="554">
        <f t="shared" si="1975"/>
        <v>0</v>
      </c>
      <c r="HP294" s="554">
        <f t="shared" si="1975"/>
        <v>0</v>
      </c>
      <c r="HQ294" s="554">
        <f t="shared" si="1975"/>
        <v>0</v>
      </c>
      <c r="HR294" s="125">
        <f t="shared" si="1976"/>
        <v>0</v>
      </c>
      <c r="HS294" s="125">
        <f t="shared" si="1976"/>
        <v>0</v>
      </c>
      <c r="HT294" s="125">
        <f t="shared" si="1976"/>
        <v>0</v>
      </c>
      <c r="HU294" s="125">
        <f t="shared" si="1976"/>
        <v>0</v>
      </c>
      <c r="HV294" s="125">
        <f t="shared" si="1976"/>
        <v>0</v>
      </c>
      <c r="HW294" s="125">
        <f t="shared" si="1976"/>
        <v>0</v>
      </c>
      <c r="HX294" s="125">
        <f t="shared" si="1976"/>
        <v>0</v>
      </c>
      <c r="HY294" s="125">
        <f t="shared" si="1976"/>
        <v>0</v>
      </c>
      <c r="HZ294" s="125">
        <f t="shared" si="1976"/>
        <v>0</v>
      </c>
      <c r="IA294" s="125">
        <f t="shared" si="1976"/>
        <v>0</v>
      </c>
      <c r="IB294" s="125">
        <f t="shared" si="1976"/>
        <v>0</v>
      </c>
      <c r="IC294" s="125">
        <f t="shared" si="1976"/>
        <v>0</v>
      </c>
      <c r="ID294" s="125">
        <f t="shared" si="1976"/>
        <v>0</v>
      </c>
      <c r="IE294" s="5">
        <f t="shared" si="1977"/>
        <v>67</v>
      </c>
      <c r="IF294" s="9"/>
      <c r="IG294" s="5">
        <f t="shared" si="1978"/>
        <v>1</v>
      </c>
      <c r="IH294" s="5" t="b">
        <f t="shared" si="1978"/>
        <v>0</v>
      </c>
      <c r="II294" s="19">
        <f t="shared" ca="1" si="1979"/>
        <v>0</v>
      </c>
      <c r="IJ294" s="5">
        <f t="shared" si="1978"/>
        <v>55</v>
      </c>
      <c r="IK294" s="5" cm="1">
        <f t="array" ref="IK294">INDEX(i.pi_yatf,$X294+1,IK$7)</f>
        <v>1</v>
      </c>
      <c r="IL294" s="19">
        <f t="shared" ca="1" si="2009"/>
        <v>0</v>
      </c>
      <c r="IM294" s="19">
        <f t="shared" ca="1" si="2009"/>
        <v>0</v>
      </c>
      <c r="IN294" s="19">
        <f t="shared" ca="1" si="2009"/>
        <v>0</v>
      </c>
      <c r="IO294" s="19">
        <f t="shared" ca="1" si="2009"/>
        <v>0</v>
      </c>
      <c r="IP294" s="19">
        <f t="shared" ca="1" si="2009"/>
        <v>0</v>
      </c>
      <c r="IQ294" s="19">
        <f t="shared" ca="1" si="2009"/>
        <v>0</v>
      </c>
      <c r="IR294" s="19">
        <f t="shared" ca="1" si="2009"/>
        <v>0</v>
      </c>
      <c r="IS294" s="19">
        <f t="shared" ca="1" si="2009"/>
        <v>0</v>
      </c>
      <c r="IT294" s="19">
        <f t="shared" ca="1" si="2009"/>
        <v>0</v>
      </c>
      <c r="IU294" s="19">
        <f t="shared" ca="1" si="2009"/>
        <v>0</v>
      </c>
      <c r="IV294" s="19">
        <f t="shared" ca="1" si="2009"/>
        <v>0</v>
      </c>
      <c r="IW294" s="19">
        <f t="shared" ca="1" si="2009"/>
        <v>0</v>
      </c>
      <c r="IX294" s="19">
        <f t="shared" ca="1" si="2009"/>
        <v>0</v>
      </c>
      <c r="IY294" s="19">
        <f t="shared" ca="1" si="2009"/>
        <v>0</v>
      </c>
      <c r="IZ294" s="19">
        <f t="shared" ca="1" si="2009"/>
        <v>0</v>
      </c>
      <c r="JA294" s="19">
        <f t="shared" ca="1" si="2009"/>
        <v>0</v>
      </c>
      <c r="JB294" s="19">
        <f t="shared" ca="1" si="2009"/>
        <v>0</v>
      </c>
      <c r="JC294" s="19">
        <f t="shared" ca="1" si="2009"/>
        <v>0</v>
      </c>
      <c r="JD294" s="19">
        <f t="shared" ca="1" si="2009"/>
        <v>0</v>
      </c>
      <c r="JE294" s="19">
        <f t="shared" ca="1" si="2009"/>
        <v>0</v>
      </c>
      <c r="JF294" s="19">
        <f t="shared" ca="1" si="2009"/>
        <v>0</v>
      </c>
      <c r="JG294" s="19">
        <f t="shared" ca="1" si="2009"/>
        <v>1</v>
      </c>
      <c r="JH294" s="19">
        <f t="shared" ca="1" si="2009"/>
        <v>0</v>
      </c>
      <c r="JI294" s="19">
        <f t="shared" ca="1" si="2009"/>
        <v>1</v>
      </c>
      <c r="JJ294" s="9"/>
      <c r="JK294" s="5" t="b">
        <f t="shared" ca="1" si="1981"/>
        <v>0</v>
      </c>
      <c r="JL294" s="477" t="b">
        <v>0</v>
      </c>
      <c r="JM294" s="477">
        <v>9.7327499999999993</v>
      </c>
      <c r="JN294" s="5" t="b">
        <f t="shared" si="1982"/>
        <v>0</v>
      </c>
      <c r="JO294" s="5" t="b">
        <f t="shared" si="1982"/>
        <v>0</v>
      </c>
      <c r="JP294" s="5" t="b">
        <f t="shared" si="1982"/>
        <v>1</v>
      </c>
      <c r="JQ294" s="144">
        <f t="shared" si="1983"/>
        <v>1</v>
      </c>
      <c r="JR294" s="144">
        <f t="shared" si="1983"/>
        <v>1</v>
      </c>
      <c r="JS294" s="5" t="b">
        <f t="shared" si="1984"/>
        <v>0</v>
      </c>
      <c r="JT294" s="5" t="b">
        <f t="shared" si="1984"/>
        <v>1</v>
      </c>
      <c r="JU294" s="5" t="b">
        <f t="shared" si="1984"/>
        <v>1</v>
      </c>
      <c r="JV294" s="5" t="b">
        <f t="shared" si="1984"/>
        <v>0</v>
      </c>
      <c r="JW294" s="5">
        <f t="shared" si="1985"/>
        <v>1</v>
      </c>
      <c r="JX294" s="5">
        <f t="shared" si="1985"/>
        <v>0</v>
      </c>
      <c r="JY294" s="5" t="b">
        <f t="shared" si="1986"/>
        <v>0</v>
      </c>
      <c r="JZ294" s="5" t="str" cm="1">
        <f t="array" aca="1" ref="JZ294" ca="1">IF(OR(KA294:KH294&lt;&gt;"-"),TRUE,"-")</f>
        <v>-</v>
      </c>
      <c r="KA294" s="19" t="str">
        <f t="shared" ca="1" si="1987"/>
        <v>-</v>
      </c>
      <c r="KB294" s="19" t="str">
        <f t="shared" ca="1" si="1987"/>
        <v>-</v>
      </c>
      <c r="KC294" s="19" t="str">
        <f t="shared" ca="1" si="1987"/>
        <v>-</v>
      </c>
      <c r="KD294" s="19" t="str">
        <f t="shared" ca="1" si="1987"/>
        <v>-</v>
      </c>
      <c r="KE294" s="19" t="str">
        <f t="shared" ca="1" si="1987"/>
        <v>-</v>
      </c>
      <c r="KF294" s="19" t="str">
        <f t="shared" ca="1" si="1987"/>
        <v>-</v>
      </c>
      <c r="KG294" s="19" t="str">
        <f t="shared" ca="1" si="1987"/>
        <v>-</v>
      </c>
      <c r="KH294" s="19" t="str">
        <f t="shared" ca="1" si="1987"/>
        <v>-</v>
      </c>
      <c r="KI294" s="5" t="b">
        <f t="array" aca="1" ref="KI294" ca="1">IF(OR(KJ294:KP294&lt;&gt;"-"),TRUE,"-")</f>
        <v>1</v>
      </c>
      <c r="KJ294" s="19">
        <f t="shared" ca="1" si="1988"/>
        <v>0</v>
      </c>
      <c r="KK294" s="19" t="str">
        <f t="shared" ca="1" si="1988"/>
        <v>-</v>
      </c>
      <c r="KL294" s="19">
        <f t="shared" ca="1" si="1988"/>
        <v>999999</v>
      </c>
      <c r="KM294" s="19">
        <f t="shared" ca="1" si="1988"/>
        <v>999999</v>
      </c>
      <c r="KN294" s="19">
        <f t="shared" ca="1" si="1988"/>
        <v>999999</v>
      </c>
      <c r="KO294" s="19">
        <f t="shared" ca="1" si="1988"/>
        <v>999999</v>
      </c>
      <c r="KP294" s="19">
        <f t="shared" ca="1" si="1988"/>
        <v>999999</v>
      </c>
      <c r="KQ294" s="19" t="str">
        <f t="shared" ca="1" si="1988"/>
        <v>-</v>
      </c>
      <c r="KR294" s="19" t="str">
        <f t="shared" ca="1" si="1988"/>
        <v>-</v>
      </c>
      <c r="KS294" s="19" t="str">
        <f t="shared" ca="1" si="1988"/>
        <v>-</v>
      </c>
      <c r="KT294" s="19" t="b">
        <f t="shared" ca="1" si="1988"/>
        <v>1</v>
      </c>
      <c r="KU294" s="19">
        <f t="shared" ca="1" si="1988"/>
        <v>0</v>
      </c>
      <c r="KV294" s="5" t="str">
        <f t="shared" si="1989"/>
        <v>-</v>
      </c>
      <c r="KW294" s="5" t="str">
        <f t="shared" si="1989"/>
        <v>-</v>
      </c>
      <c r="KX294" s="5" t="str">
        <f t="shared" si="1989"/>
        <v>-</v>
      </c>
      <c r="KY294" s="5" t="str">
        <f t="shared" si="1989"/>
        <v>-</v>
      </c>
      <c r="KZ294" s="19" t="str">
        <f t="shared" ca="1" si="1990"/>
        <v>-</v>
      </c>
      <c r="LA294" s="19" t="str">
        <f t="shared" ca="1" si="1990"/>
        <v>-</v>
      </c>
      <c r="LB294" s="19" t="str">
        <f t="shared" ca="1" si="1990"/>
        <v>-</v>
      </c>
      <c r="LC294" s="19" t="str">
        <f t="shared" ca="1" si="1990"/>
        <v>-</v>
      </c>
      <c r="LD294" s="19" t="str">
        <f t="shared" ca="1" si="1990"/>
        <v>-</v>
      </c>
      <c r="LE294" s="19" t="str">
        <f t="shared" ca="1" si="1990"/>
        <v>-</v>
      </c>
      <c r="LF294" s="19" t="str">
        <f t="shared" ca="1" si="1990"/>
        <v>-</v>
      </c>
      <c r="LG294" s="5" t="str">
        <f t="shared" si="1991"/>
        <v>-</v>
      </c>
      <c r="LH294" s="5">
        <f t="shared" si="1991"/>
        <v>500</v>
      </c>
      <c r="LI294" s="5">
        <f t="shared" si="1991"/>
        <v>500</v>
      </c>
      <c r="LJ294" s="5" t="str">
        <f t="shared" si="1991"/>
        <v>-</v>
      </c>
      <c r="LK294" s="5" t="str" cm="1">
        <f t="array" aca="1" ref="LK294" ca="1">INDEX(i.meatgrid,$Q294,LK$7)</f>
        <v>-</v>
      </c>
      <c r="LL294" s="5" t="str">
        <f t="shared" si="1992"/>
        <v>-</v>
      </c>
      <c r="LM294" s="5">
        <f t="shared" si="1993"/>
        <v>1</v>
      </c>
      <c r="LN294" s="9"/>
      <c r="LO294" s="19">
        <f t="shared" ca="1" si="1994"/>
        <v>70</v>
      </c>
      <c r="LP294" s="19">
        <f t="shared" ca="1" si="1994"/>
        <v>50</v>
      </c>
      <c r="LQ294" s="19">
        <f t="shared" ca="1" si="1994"/>
        <v>80</v>
      </c>
      <c r="LR294" s="19">
        <f t="shared" ca="1" si="1994"/>
        <v>50</v>
      </c>
      <c r="LS294" s="5" t="b" cm="1">
        <f t="array" aca="1" ref="LS294" ca="1">INDEX(i.meatgrid,$Q294,LS$7)</f>
        <v>0</v>
      </c>
      <c r="LT294" s="5" t="b" cm="1">
        <f t="array" aca="1" ref="LT294" ca="1">INDEX(i.meatgrid,$Q294,LT$7)</f>
        <v>0</v>
      </c>
      <c r="LU294" s="5" t="str" cm="1">
        <f t="array" aca="1" ref="LU294" ca="1">INDEX(i.meatgrid,$Q294,LU$7)</f>
        <v>-</v>
      </c>
      <c r="LV294" s="5" t="str" cm="1">
        <f t="array" aca="1" ref="LV294" ca="1">INDEX(i.meatgrid,$Q294,LV$7)</f>
        <v>-</v>
      </c>
      <c r="LW294" s="5">
        <f t="shared" si="1995"/>
        <v>0.75</v>
      </c>
      <c r="LX294" s="5">
        <f t="shared" si="1996"/>
        <v>1</v>
      </c>
      <c r="LY294" s="5" cm="1">
        <f t="array" aca="1" ref="LY294" ca="1">INDEX(i.meatgrid,$Q294,LY$7)</f>
        <v>0</v>
      </c>
      <c r="LZ294" s="5" cm="1">
        <f t="array" aca="1" ref="LZ294" ca="1">INDEX(i.meatgrid,$Q294,LZ$7)</f>
        <v>0</v>
      </c>
      <c r="MA294" s="5" cm="1">
        <f t="array" aca="1" ref="MA294" ca="1">INDEX(i.meatgrid,$Q294,MA$7)</f>
        <v>0</v>
      </c>
      <c r="MB294" s="5" cm="1">
        <f t="array" aca="1" ref="MB294" ca="1">INDEX(i.meatgrid,$Q294,MB$7)</f>
        <v>0</v>
      </c>
      <c r="MC294" s="5" cm="1">
        <f t="array" aca="1" ref="MC294" ca="1">INDEX(i.meatgrid,$Q294,MC$7)</f>
        <v>1</v>
      </c>
      <c r="MD294" s="5" cm="1">
        <f t="array" aca="1" ref="MD294" ca="1">INDEX(i.meatgrid,$Q294,MD$7)</f>
        <v>1</v>
      </c>
      <c r="ME294" s="5" cm="1">
        <f t="array" aca="1" ref="ME294" ca="1">INDEX(i.meatgrid,$Q294,ME$7)</f>
        <v>1</v>
      </c>
      <c r="MF294" s="5" cm="1">
        <f t="array" aca="1" ref="MF294" ca="1">INDEX(i.meatgrid,$Q294,MF$7)</f>
        <v>1</v>
      </c>
      <c r="MG294" s="5">
        <f t="shared" si="1997"/>
        <v>1</v>
      </c>
      <c r="MH294" s="9"/>
      <c r="MI294" s="19" t="b">
        <f t="shared" ref="MI294:MX307" ca="1" si="2027">OFFSET(MI$5,$B294,0)</f>
        <v>0</v>
      </c>
      <c r="MJ294" s="19" t="b">
        <f t="shared" ca="1" si="2027"/>
        <v>0</v>
      </c>
      <c r="MK294" s="19">
        <f t="shared" ca="1" si="2027"/>
        <v>1</v>
      </c>
      <c r="ML294" s="19">
        <f t="shared" ca="1" si="2027"/>
        <v>0.75</v>
      </c>
      <c r="MM294" s="19">
        <f t="shared" ca="1" si="2027"/>
        <v>0.75</v>
      </c>
      <c r="MN294" s="19">
        <f t="shared" ca="1" si="2027"/>
        <v>0.8</v>
      </c>
      <c r="MO294" s="19">
        <f t="shared" ca="1" si="2027"/>
        <v>0.82499999999999996</v>
      </c>
      <c r="MP294" s="19">
        <f t="shared" ca="1" si="2027"/>
        <v>0.875</v>
      </c>
      <c r="MQ294" s="19">
        <f t="shared" ca="1" si="2027"/>
        <v>0.9</v>
      </c>
      <c r="MR294" s="19">
        <f t="shared" ca="1" si="2027"/>
        <v>1</v>
      </c>
      <c r="MS294" s="19">
        <f t="shared" ca="1" si="2027"/>
        <v>0.875</v>
      </c>
      <c r="MT294" s="19" t="b">
        <f t="shared" ca="1" si="2027"/>
        <v>1</v>
      </c>
      <c r="MU294" s="19">
        <f t="shared" ca="1" si="2027"/>
        <v>74.989999999999995</v>
      </c>
      <c r="MV294" s="19" t="str">
        <f t="shared" ca="1" si="2027"/>
        <v>-</v>
      </c>
      <c r="MW294" s="19" t="str">
        <f t="shared" ca="1" si="2027"/>
        <v>-</v>
      </c>
      <c r="MX294" s="19" t="str">
        <f t="shared" ca="1" si="2027"/>
        <v>-</v>
      </c>
      <c r="MY294" s="19" t="str">
        <f t="shared" ref="MY294:NN307" ca="1" si="2028">OFFSET(MY$5,$B294,0)</f>
        <v>-</v>
      </c>
      <c r="MZ294" s="19" t="str">
        <f t="shared" ca="1" si="2028"/>
        <v>-</v>
      </c>
      <c r="NA294" s="19" t="str">
        <f t="shared" ca="1" si="2028"/>
        <v>-</v>
      </c>
      <c r="NB294" s="19" t="str">
        <f t="shared" ca="1" si="2028"/>
        <v>-</v>
      </c>
      <c r="NC294" s="19">
        <f t="shared" ca="1" si="2028"/>
        <v>36.99</v>
      </c>
      <c r="ND294" s="19">
        <f t="shared" ca="1" si="2028"/>
        <v>36.99</v>
      </c>
      <c r="NE294" s="19" t="str">
        <f t="shared" ca="1" si="2028"/>
        <v>-</v>
      </c>
      <c r="NF294" s="19" t="str">
        <f t="shared" ca="1" si="2028"/>
        <v>-</v>
      </c>
      <c r="NG294" s="19" t="str">
        <f t="shared" ca="1" si="2028"/>
        <v>-</v>
      </c>
      <c r="NH294" s="19" t="str">
        <f t="shared" ca="1" si="2028"/>
        <v>-</v>
      </c>
      <c r="NI294" s="19" t="str">
        <f t="shared" ca="1" si="2028"/>
        <v>-</v>
      </c>
      <c r="NJ294" s="19">
        <f t="shared" ca="1" si="2028"/>
        <v>49.99</v>
      </c>
      <c r="NK294" s="19">
        <f t="shared" ca="1" si="2028"/>
        <v>49.99</v>
      </c>
      <c r="NL294" s="19">
        <f t="shared" ca="1" si="2028"/>
        <v>49.99</v>
      </c>
      <c r="NM294" s="19">
        <f t="shared" ca="1" si="2028"/>
        <v>49.99</v>
      </c>
      <c r="NN294" s="19">
        <f t="shared" ca="1" si="2028"/>
        <v>49.99</v>
      </c>
      <c r="NO294" s="19">
        <f t="shared" ref="NO294:OD307" ca="1" si="2029">OFFSET(NO$5,$B294,0)</f>
        <v>49.99</v>
      </c>
      <c r="NP294" s="19">
        <f t="shared" ca="1" si="2029"/>
        <v>49.99</v>
      </c>
      <c r="NQ294" s="19">
        <f t="shared" ca="1" si="2029"/>
        <v>49.99</v>
      </c>
      <c r="NR294" s="19">
        <f t="shared" ca="1" si="2029"/>
        <v>412.99</v>
      </c>
      <c r="NS294" s="19">
        <f t="shared" ca="1" si="2029"/>
        <v>412.99</v>
      </c>
      <c r="NT294" s="19" t="str">
        <f t="shared" ca="1" si="2029"/>
        <v>-</v>
      </c>
      <c r="NU294" s="19" t="str">
        <f t="shared" ca="1" si="2029"/>
        <v>-</v>
      </c>
      <c r="NV294" s="19" t="str">
        <f t="shared" ca="1" si="2029"/>
        <v>-</v>
      </c>
      <c r="NW294" s="19" t="str">
        <f t="shared" ca="1" si="2029"/>
        <v>-</v>
      </c>
      <c r="NX294" s="19" t="str">
        <f t="shared" ca="1" si="2029"/>
        <v>-</v>
      </c>
      <c r="NY294" s="19">
        <f t="shared" ca="1" si="2029"/>
        <v>6.8900000000000006</v>
      </c>
      <c r="NZ294" s="19">
        <f t="shared" ca="1" si="2029"/>
        <v>6.8900000000000006</v>
      </c>
      <c r="OA294" s="19">
        <f t="shared" ca="1" si="2029"/>
        <v>6.8900000000000006</v>
      </c>
      <c r="OB294" s="19">
        <f t="shared" ca="1" si="2029"/>
        <v>6.8900000000000006</v>
      </c>
      <c r="OC294" s="19">
        <f t="shared" ca="1" si="2029"/>
        <v>6.8900000000000006</v>
      </c>
      <c r="OD294" s="19">
        <f t="shared" ca="1" si="2029"/>
        <v>6.8900000000000006</v>
      </c>
      <c r="OE294" s="19">
        <f t="shared" ca="1" si="2001"/>
        <v>6.8900000000000006</v>
      </c>
      <c r="OF294" s="19">
        <f t="shared" ca="1" si="2001"/>
        <v>6.8900000000000006</v>
      </c>
      <c r="OG294" s="19">
        <f t="shared" ca="1" si="2001"/>
        <v>346.99</v>
      </c>
      <c r="OH294" s="19">
        <f t="shared" ca="1" si="2001"/>
        <v>346.99</v>
      </c>
      <c r="OI294" s="19" t="str">
        <f t="shared" ca="1" si="2001"/>
        <v>-</v>
      </c>
      <c r="OJ294" s="19" t="str">
        <f t="shared" ca="1" si="2001"/>
        <v>-</v>
      </c>
      <c r="OK294" s="19" t="str">
        <f t="shared" ca="1" si="2001"/>
        <v>-</v>
      </c>
      <c r="OL294" s="19" t="str">
        <f t="shared" ca="1" si="2001"/>
        <v>-</v>
      </c>
      <c r="OM294" s="19" t="str">
        <f t="shared" ca="1" si="2001"/>
        <v>-</v>
      </c>
      <c r="ON294" s="19">
        <f t="shared" ca="1" si="2001"/>
        <v>0</v>
      </c>
      <c r="OO294" s="24">
        <v>0</v>
      </c>
    </row>
    <row r="295" spans="1:405" outlineLevel="1">
      <c r="A295" s="21">
        <f t="shared" si="158"/>
        <v>290</v>
      </c>
      <c r="B295" s="21">
        <f t="shared" si="1940"/>
        <v>19</v>
      </c>
      <c r="C295">
        <v>114</v>
      </c>
      <c r="D295" s="144" t="str">
        <f t="shared" si="1941"/>
        <v>GSM</v>
      </c>
      <c r="E295" t="b">
        <v>1</v>
      </c>
      <c r="F295" t="b">
        <v>0</v>
      </c>
      <c r="G295" t="b">
        <f t="shared" si="2020"/>
        <v>1</v>
      </c>
      <c r="H295" s="29">
        <v>2</v>
      </c>
      <c r="I295" s="29">
        <v>1</v>
      </c>
      <c r="J295" s="29" t="str">
        <f>""</f>
        <v/>
      </c>
      <c r="K295" s="29">
        <f t="shared" si="1943"/>
        <v>2</v>
      </c>
      <c r="L295" s="29">
        <v>2</v>
      </c>
      <c r="M295" s="29">
        <v>2</v>
      </c>
      <c r="N295" s="29">
        <v>3</v>
      </c>
      <c r="O295" s="29">
        <v>1</v>
      </c>
      <c r="P295" s="29">
        <v>1</v>
      </c>
      <c r="Q295" s="237">
        <f t="shared" ca="1" si="2003"/>
        <v>2</v>
      </c>
      <c r="R295" s="29">
        <v>3</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1944"/>
        <v>2</v>
      </c>
      <c r="AH295" s="5">
        <f t="shared" si="1944"/>
        <v>0</v>
      </c>
      <c r="AI295" s="5">
        <f t="shared" si="1945"/>
        <v>1</v>
      </c>
      <c r="AJ295" s="218"/>
      <c r="AK295" s="218"/>
      <c r="AL295" s="366" t="str">
        <f ca="1">TEXT(LEFT(OFFSET(AL295,-1,0),5)+1,"00000")&amp;MID(OFFSET(AL295,-1,0),6,FIND(" ",OFFSET(AL295,-1,0),7)-5)
&amp; $D295           &amp; " Day"&amp;INDEX(i.DOY,$N295,1)              &amp; IF($IG295=0," FWM","")&amp;IF($IG295=1," MWM","")&amp;IF($IG295=5," Mat","")&amp;IF($IH295=TRUE,"&amp;BBT","    ")
&amp;INDEX(DataMaster!$B$98:$B$104,$Q295,0)    &amp;IF(JL295," SR"&amp;JM295,"")&amp; " WP"&amp;TEXT($LW295*100,"000p")           &amp; " MP"&amp;TEXT($LX295*100,"000p")           &amp; " GP"&amp;TEXT($MG295*100,"000p")
&amp; " (F"&amp;3+COUNTIF($CV295:$CY295,TRUE)&amp;3&amp;"N"&amp;$DM295&amp;$DN295&amp;")"</f>
        <v>00013 DSP_price_SA GSM Day204 MWM    Only export WP125p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1946"/>
        <v>0</v>
      </c>
      <c r="AY295" s="5" t="str">
        <f t="shared" si="1946"/>
        <v>-</v>
      </c>
      <c r="AZ295" s="5" t="b">
        <f t="shared" si="1946"/>
        <v>0</v>
      </c>
      <c r="BA295" s="5" t="b">
        <f t="shared" si="1946"/>
        <v>1</v>
      </c>
      <c r="BB295" s="5" t="b">
        <f t="shared" si="1946"/>
        <v>1</v>
      </c>
      <c r="BC295" s="144">
        <f t="shared" si="1946"/>
        <v>0</v>
      </c>
      <c r="BD295" s="19" t="b">
        <f t="shared" ca="1" si="1947"/>
        <v>1</v>
      </c>
      <c r="BE295" s="9"/>
      <c r="BF295" s="5" t="str">
        <f t="shared" ca="1" si="1948"/>
        <v>-</v>
      </c>
      <c r="BG295" s="19" t="str">
        <f t="shared" ca="1" si="1949"/>
        <v>-</v>
      </c>
      <c r="BH295" s="19" t="str">
        <f t="shared" ca="1" si="1949"/>
        <v>-</v>
      </c>
      <c r="BI295" s="19" t="str">
        <f t="shared" ca="1" si="1949"/>
        <v>-</v>
      </c>
      <c r="BJ295" s="5" t="str">
        <f t="shared" ca="1" si="1950"/>
        <v>-</v>
      </c>
      <c r="BK295" s="19" t="str">
        <f t="shared" ca="1" si="1951"/>
        <v>-</v>
      </c>
      <c r="BL295" s="5" t="str">
        <f t="shared" ca="1" si="1952"/>
        <v>-</v>
      </c>
      <c r="BM295" s="19" t="str">
        <f t="shared" ca="1" si="1953"/>
        <v>-</v>
      </c>
      <c r="BN295" s="19" t="str">
        <f t="shared" ca="1" si="1953"/>
        <v>-</v>
      </c>
      <c r="BO295" s="19" t="str">
        <f t="shared" ca="1" si="1953"/>
        <v>-</v>
      </c>
      <c r="BP295" s="5" t="str">
        <f t="shared" ca="1" si="1954"/>
        <v>-</v>
      </c>
      <c r="BQ295" s="9"/>
      <c r="BR295" s="5" t="b">
        <f t="shared" si="1955"/>
        <v>0</v>
      </c>
      <c r="BS295" s="5" t="str">
        <f t="shared" ca="1" si="1956"/>
        <v>-</v>
      </c>
      <c r="BT295" s="5" t="str">
        <f t="shared" ca="1" si="1957"/>
        <v>-</v>
      </c>
      <c r="BU295" s="5" t="str">
        <f t="shared" ca="1" si="1957"/>
        <v>-</v>
      </c>
      <c r="BV295" s="5" t="str">
        <f t="shared" ca="1" si="1957"/>
        <v>-</v>
      </c>
      <c r="BW295" s="5" t="str">
        <f t="shared" ca="1" si="1957"/>
        <v>-</v>
      </c>
      <c r="BX295" s="5" t="str">
        <f t="shared" ca="1" si="1957"/>
        <v>-</v>
      </c>
      <c r="BY295" s="5" t="str">
        <f t="shared" ca="1" si="1957"/>
        <v>-</v>
      </c>
      <c r="BZ295" s="5" t="str">
        <f t="shared" ca="1" si="1957"/>
        <v>-</v>
      </c>
      <c r="CA295" s="5" t="str">
        <f t="shared" ca="1" si="1957"/>
        <v>-</v>
      </c>
      <c r="CB295" s="9"/>
      <c r="CC295" s="237" t="b">
        <f t="shared" ca="1" si="2004"/>
        <v>1</v>
      </c>
      <c r="CD295" s="237" t="b">
        <f t="shared" ca="1" si="2004"/>
        <v>1</v>
      </c>
      <c r="CE295" s="237" t="b">
        <f t="shared" ca="1" si="2004"/>
        <v>1</v>
      </c>
      <c r="CF295" s="12">
        <f t="shared" ca="1" si="1958"/>
        <v>2232105</v>
      </c>
      <c r="CG295" s="144" t="b">
        <f t="shared" ca="1" si="2021"/>
        <v>0</v>
      </c>
      <c r="CH295" s="12" t="s">
        <v>34</v>
      </c>
      <c r="CI295" s="19" t="str">
        <f t="shared" ca="1" si="1960"/>
        <v>-</v>
      </c>
      <c r="CJ295" s="19" t="str">
        <f t="shared" ca="1" si="1960"/>
        <v>-</v>
      </c>
      <c r="CK295" s="19" t="str">
        <f t="shared" ca="1" si="1960"/>
        <v>-</v>
      </c>
      <c r="CL295" s="19">
        <f t="shared" ca="1" si="1960"/>
        <v>1</v>
      </c>
      <c r="CM295" s="19">
        <f t="shared" ca="1" si="1960"/>
        <v>1</v>
      </c>
      <c r="CN295" s="9"/>
      <c r="CO295" s="444">
        <f t="shared" si="1961"/>
        <v>652</v>
      </c>
      <c r="CP295" s="444">
        <f t="shared" si="1961"/>
        <v>686</v>
      </c>
      <c r="CQ295" s="444">
        <f t="shared" si="1961"/>
        <v>721</v>
      </c>
      <c r="CR295" s="152">
        <f t="shared" si="1962"/>
        <v>378</v>
      </c>
      <c r="CS295" s="152">
        <f t="shared" si="1962"/>
        <v>413</v>
      </c>
      <c r="CT295" s="152">
        <f t="shared" si="1962"/>
        <v>448</v>
      </c>
      <c r="CU295" s="19" t="str">
        <f t="shared" ca="1" si="2022"/>
        <v>-</v>
      </c>
      <c r="CV295" s="19" t="str">
        <f t="shared" ca="1" si="2022"/>
        <v>-</v>
      </c>
      <c r="CW295" s="19" t="str">
        <f t="shared" ca="1" si="2022"/>
        <v>-</v>
      </c>
      <c r="CX295" s="19" t="str">
        <f t="shared" ca="1" si="2022"/>
        <v>-</v>
      </c>
      <c r="CY295" s="19" t="str">
        <f t="shared" ca="1" si="2022"/>
        <v>-</v>
      </c>
      <c r="CZ295" s="19" t="b">
        <f t="shared" ca="1" si="2022"/>
        <v>1</v>
      </c>
      <c r="DA295" s="19">
        <f t="shared" ca="1" si="2022"/>
        <v>0</v>
      </c>
      <c r="DB295" s="19">
        <f t="shared" ca="1" si="2022"/>
        <v>0</v>
      </c>
      <c r="DC295" s="19">
        <f t="shared" ca="1" si="2022"/>
        <v>0</v>
      </c>
      <c r="DD295" s="19">
        <f t="shared" ca="1" si="2022"/>
        <v>0</v>
      </c>
      <c r="DE295" s="19">
        <f t="shared" ca="1" si="2022"/>
        <v>0</v>
      </c>
      <c r="DF295" s="19">
        <f t="shared" ca="1" si="2022"/>
        <v>0</v>
      </c>
      <c r="DG295" s="19">
        <f t="shared" ca="1" si="2022"/>
        <v>0</v>
      </c>
      <c r="DH295" s="19">
        <f t="shared" ca="1" si="2022"/>
        <v>0</v>
      </c>
      <c r="DI295" s="19">
        <f t="shared" ca="1" si="2022"/>
        <v>0</v>
      </c>
      <c r="DJ295" s="19">
        <f t="shared" ca="1" si="2022"/>
        <v>0</v>
      </c>
      <c r="DK295" s="19">
        <f t="shared" ca="1" si="2011"/>
        <v>0</v>
      </c>
      <c r="DL295" s="19">
        <f t="shared" ca="1" si="2011"/>
        <v>0</v>
      </c>
      <c r="DM295" s="19">
        <f t="shared" ca="1" si="2011"/>
        <v>1</v>
      </c>
      <c r="DN295" s="19">
        <f t="shared" ca="1" si="2011"/>
        <v>1</v>
      </c>
      <c r="DO295" s="19">
        <f t="shared" ca="1" si="2011"/>
        <v>0</v>
      </c>
      <c r="DP295" s="19" t="str">
        <f t="shared" ca="1" si="2011"/>
        <v>-</v>
      </c>
      <c r="DQ295" s="19" t="str">
        <f t="shared" ca="1" si="2011"/>
        <v>-</v>
      </c>
      <c r="DR295" s="19" t="str">
        <f t="shared" ca="1" si="2011"/>
        <v>-</v>
      </c>
      <c r="DS295" s="19" t="str">
        <f t="shared" ca="1" si="2011"/>
        <v>-</v>
      </c>
      <c r="DT295" s="19" t="str">
        <f t="shared" ca="1" si="2011"/>
        <v>-</v>
      </c>
      <c r="DU295" s="19">
        <f t="shared" ca="1" si="2011"/>
        <v>0</v>
      </c>
      <c r="DV295" s="19" t="str">
        <f t="shared" ca="1" si="2011"/>
        <v>-</v>
      </c>
      <c r="DW295" s="19" t="str">
        <f t="shared" ca="1" si="2011"/>
        <v>-</v>
      </c>
      <c r="DX295" s="19" t="str">
        <f t="shared" ca="1" si="2011"/>
        <v>-</v>
      </c>
      <c r="DY295" s="19" t="str">
        <f t="shared" ca="1" si="2011"/>
        <v>-</v>
      </c>
      <c r="DZ295" s="19" t="str">
        <f t="shared" ca="1" si="2011"/>
        <v>-</v>
      </c>
      <c r="EA295" s="19" t="str">
        <f t="shared" ca="1" si="2011"/>
        <v>-</v>
      </c>
      <c r="EB295" s="19" t="str">
        <f t="shared" ca="1" si="2011"/>
        <v>-</v>
      </c>
      <c r="EC295" s="19" t="str">
        <f t="shared" ca="1" si="2011"/>
        <v>-</v>
      </c>
      <c r="ED295" s="19">
        <f t="shared" ca="1" si="2011"/>
        <v>0</v>
      </c>
      <c r="EE295" s="444">
        <f t="shared" si="1965"/>
        <v>0</v>
      </c>
      <c r="EF295" s="444">
        <f t="shared" si="1965"/>
        <v>0</v>
      </c>
      <c r="EG295" s="124">
        <f t="shared" si="2023"/>
        <v>0</v>
      </c>
      <c r="EH295" s="124">
        <f t="shared" si="2023"/>
        <v>0</v>
      </c>
      <c r="EI295" s="124">
        <f t="shared" si="2023"/>
        <v>0</v>
      </c>
      <c r="EJ295" s="124">
        <f t="shared" si="2023"/>
        <v>0</v>
      </c>
      <c r="EK295" s="124">
        <f t="shared" si="2023"/>
        <v>0</v>
      </c>
      <c r="EL295" s="124">
        <f t="shared" si="2023"/>
        <v>0</v>
      </c>
      <c r="EM295" s="124">
        <f t="shared" si="2023"/>
        <v>0</v>
      </c>
      <c r="EN295" s="124">
        <f t="shared" si="2023"/>
        <v>0</v>
      </c>
      <c r="EO295" s="124">
        <f t="shared" si="2023"/>
        <v>0</v>
      </c>
      <c r="EP295" s="124">
        <f t="shared" si="2023"/>
        <v>0</v>
      </c>
      <c r="EQ295" s="124">
        <f t="shared" si="2023"/>
        <v>0</v>
      </c>
      <c r="ER295" s="124">
        <f t="shared" si="2023"/>
        <v>0</v>
      </c>
      <c r="ES295" s="124">
        <f t="shared" si="2023"/>
        <v>0</v>
      </c>
      <c r="ET295" s="124">
        <f t="shared" si="2023"/>
        <v>0</v>
      </c>
      <c r="EU295" s="124">
        <f t="shared" si="2023"/>
        <v>0</v>
      </c>
      <c r="EV295" s="124">
        <f t="shared" si="2023"/>
        <v>0</v>
      </c>
      <c r="EW295" s="124">
        <f t="shared" si="1967"/>
        <v>0</v>
      </c>
      <c r="EX295" s="124">
        <f t="shared" si="1967"/>
        <v>0</v>
      </c>
      <c r="EY295" s="554">
        <f t="shared" si="2024"/>
        <v>0</v>
      </c>
      <c r="EZ295" s="554">
        <f t="shared" si="2024"/>
        <v>0</v>
      </c>
      <c r="FA295" s="554">
        <f t="shared" si="2024"/>
        <v>0</v>
      </c>
      <c r="FB295" s="125">
        <f t="shared" si="2024"/>
        <v>0</v>
      </c>
      <c r="FC295" s="125">
        <f t="shared" si="2024"/>
        <v>0</v>
      </c>
      <c r="FD295" s="125">
        <f t="shared" si="2024"/>
        <v>0</v>
      </c>
      <c r="FE295" s="125">
        <f t="shared" si="2024"/>
        <v>0</v>
      </c>
      <c r="FF295" s="125">
        <f t="shared" si="2024"/>
        <v>0</v>
      </c>
      <c r="FG295" s="125">
        <f t="shared" si="2024"/>
        <v>0</v>
      </c>
      <c r="FH295" s="125">
        <f t="shared" si="2024"/>
        <v>0</v>
      </c>
      <c r="FI295" s="125">
        <f t="shared" si="2024"/>
        <v>0</v>
      </c>
      <c r="FJ295" s="125">
        <f t="shared" si="2024"/>
        <v>0</v>
      </c>
      <c r="FK295" s="125">
        <f t="shared" si="2024"/>
        <v>0</v>
      </c>
      <c r="FL295" s="125">
        <f t="shared" si="2024"/>
        <v>0</v>
      </c>
      <c r="FM295" s="125">
        <f t="shared" si="2024"/>
        <v>0</v>
      </c>
      <c r="FN295" s="125">
        <f t="shared" si="2024"/>
        <v>0</v>
      </c>
      <c r="FO295" s="124">
        <f t="shared" si="2025"/>
        <v>0</v>
      </c>
      <c r="FP295" s="124">
        <f t="shared" si="2025"/>
        <v>0</v>
      </c>
      <c r="FQ295" s="124">
        <f t="shared" si="2025"/>
        <v>0</v>
      </c>
      <c r="FR295" s="124">
        <f t="shared" si="2025"/>
        <v>0</v>
      </c>
      <c r="FS295" s="124">
        <f t="shared" si="2025"/>
        <v>0</v>
      </c>
      <c r="FT295" s="124">
        <f t="shared" si="2025"/>
        <v>0</v>
      </c>
      <c r="FU295" s="124">
        <f t="shared" si="2025"/>
        <v>0</v>
      </c>
      <c r="FV295" s="124">
        <f t="shared" si="2025"/>
        <v>0</v>
      </c>
      <c r="FW295" s="124">
        <f t="shared" si="2025"/>
        <v>0</v>
      </c>
      <c r="FX295" s="124">
        <f t="shared" si="2025"/>
        <v>0</v>
      </c>
      <c r="FY295" s="124">
        <f t="shared" si="2025"/>
        <v>0</v>
      </c>
      <c r="FZ295" s="124">
        <f t="shared" si="2025"/>
        <v>0</v>
      </c>
      <c r="GA295" s="124">
        <f t="shared" si="2025"/>
        <v>0</v>
      </c>
      <c r="GB295" s="124">
        <f t="shared" si="2025"/>
        <v>0</v>
      </c>
      <c r="GC295" s="124">
        <f t="shared" si="2025"/>
        <v>0</v>
      </c>
      <c r="GD295" s="124">
        <f t="shared" si="2025"/>
        <v>0</v>
      </c>
      <c r="GE295" s="124">
        <f t="shared" si="1970"/>
        <v>0</v>
      </c>
      <c r="GF295" s="124">
        <f t="shared" si="1970"/>
        <v>0</v>
      </c>
      <c r="GG295" s="554">
        <f t="shared" si="1971"/>
        <v>0</v>
      </c>
      <c r="GH295" s="554">
        <f t="shared" si="1971"/>
        <v>0</v>
      </c>
      <c r="GI295" s="554">
        <f t="shared" si="1971"/>
        <v>0</v>
      </c>
      <c r="GJ295" s="125">
        <f t="shared" si="1972"/>
        <v>0</v>
      </c>
      <c r="GK295" s="125">
        <f t="shared" si="1972"/>
        <v>0</v>
      </c>
      <c r="GL295" s="125">
        <f t="shared" si="1972"/>
        <v>0</v>
      </c>
      <c r="GM295" s="125">
        <f t="shared" si="1972"/>
        <v>0</v>
      </c>
      <c r="GN295" s="125">
        <f t="shared" si="1972"/>
        <v>0</v>
      </c>
      <c r="GO295" s="125">
        <f t="shared" si="1972"/>
        <v>0</v>
      </c>
      <c r="GP295" s="125">
        <f t="shared" si="1972"/>
        <v>0</v>
      </c>
      <c r="GQ295" s="125">
        <f t="shared" si="1972"/>
        <v>0</v>
      </c>
      <c r="GR295" s="125">
        <f t="shared" si="1972"/>
        <v>0</v>
      </c>
      <c r="GS295" s="125">
        <f t="shared" si="1972"/>
        <v>0</v>
      </c>
      <c r="GT295" s="125">
        <f t="shared" si="1972"/>
        <v>0</v>
      </c>
      <c r="GU295" s="125">
        <f t="shared" si="1972"/>
        <v>0</v>
      </c>
      <c r="GV295" s="125">
        <f t="shared" si="1972"/>
        <v>0</v>
      </c>
      <c r="GW295" s="124">
        <f t="shared" si="2026"/>
        <v>0</v>
      </c>
      <c r="GX295" s="124">
        <f t="shared" si="2026"/>
        <v>0</v>
      </c>
      <c r="GY295" s="124">
        <f t="shared" si="2026"/>
        <v>0</v>
      </c>
      <c r="GZ295" s="124">
        <f t="shared" si="2026"/>
        <v>0</v>
      </c>
      <c r="HA295" s="124">
        <f t="shared" si="2026"/>
        <v>0</v>
      </c>
      <c r="HB295" s="124">
        <f t="shared" si="2026"/>
        <v>0</v>
      </c>
      <c r="HC295" s="124">
        <f t="shared" si="2026"/>
        <v>0</v>
      </c>
      <c r="HD295" s="124">
        <f t="shared" si="2026"/>
        <v>0</v>
      </c>
      <c r="HE295" s="124">
        <f t="shared" si="2026"/>
        <v>0</v>
      </c>
      <c r="HF295" s="124">
        <f t="shared" si="2026"/>
        <v>0</v>
      </c>
      <c r="HG295" s="124">
        <f t="shared" si="2026"/>
        <v>0</v>
      </c>
      <c r="HH295" s="124">
        <f t="shared" si="2026"/>
        <v>0</v>
      </c>
      <c r="HI295" s="124">
        <f t="shared" si="2026"/>
        <v>0</v>
      </c>
      <c r="HJ295" s="124">
        <f t="shared" si="2026"/>
        <v>0</v>
      </c>
      <c r="HK295" s="124">
        <f t="shared" si="2026"/>
        <v>0</v>
      </c>
      <c r="HL295" s="124">
        <f t="shared" si="2026"/>
        <v>0</v>
      </c>
      <c r="HM295" s="124">
        <f t="shared" si="1974"/>
        <v>0</v>
      </c>
      <c r="HN295" s="124">
        <f t="shared" si="1974"/>
        <v>0</v>
      </c>
      <c r="HO295" s="554">
        <f t="shared" si="1975"/>
        <v>0</v>
      </c>
      <c r="HP295" s="554">
        <f t="shared" si="1975"/>
        <v>0</v>
      </c>
      <c r="HQ295" s="554">
        <f t="shared" si="1975"/>
        <v>0</v>
      </c>
      <c r="HR295" s="125">
        <f t="shared" si="1976"/>
        <v>0</v>
      </c>
      <c r="HS295" s="125">
        <f t="shared" si="1976"/>
        <v>0</v>
      </c>
      <c r="HT295" s="125">
        <f t="shared" si="1976"/>
        <v>0</v>
      </c>
      <c r="HU295" s="125">
        <f t="shared" si="1976"/>
        <v>0</v>
      </c>
      <c r="HV295" s="125">
        <f t="shared" si="1976"/>
        <v>0</v>
      </c>
      <c r="HW295" s="125">
        <f t="shared" si="1976"/>
        <v>0</v>
      </c>
      <c r="HX295" s="125">
        <f t="shared" si="1976"/>
        <v>0</v>
      </c>
      <c r="HY295" s="125">
        <f t="shared" si="1976"/>
        <v>0</v>
      </c>
      <c r="HZ295" s="125">
        <f t="shared" si="1976"/>
        <v>0</v>
      </c>
      <c r="IA295" s="125">
        <f t="shared" si="1976"/>
        <v>0</v>
      </c>
      <c r="IB295" s="125">
        <f t="shared" si="1976"/>
        <v>0</v>
      </c>
      <c r="IC295" s="125">
        <f t="shared" si="1976"/>
        <v>0</v>
      </c>
      <c r="ID295" s="125">
        <f t="shared" si="1976"/>
        <v>0</v>
      </c>
      <c r="IE295" s="5">
        <f t="shared" si="1977"/>
        <v>67</v>
      </c>
      <c r="IF295" s="9"/>
      <c r="IG295" s="5">
        <f t="shared" si="1978"/>
        <v>1</v>
      </c>
      <c r="IH295" s="5" t="b">
        <f t="shared" si="1978"/>
        <v>0</v>
      </c>
      <c r="II295" s="19">
        <f t="shared" ca="1" si="1979"/>
        <v>0</v>
      </c>
      <c r="IJ295" s="5">
        <f t="shared" si="1978"/>
        <v>55</v>
      </c>
      <c r="IK295" s="5" cm="1">
        <f t="array" ref="IK295">INDEX(i.pi_yatf,$X295+1,IK$7)</f>
        <v>1</v>
      </c>
      <c r="IL295" s="19">
        <f t="shared" ca="1" si="2009"/>
        <v>0</v>
      </c>
      <c r="IM295" s="19">
        <f t="shared" ca="1" si="2009"/>
        <v>0</v>
      </c>
      <c r="IN295" s="19">
        <f t="shared" ca="1" si="2009"/>
        <v>0</v>
      </c>
      <c r="IO295" s="19">
        <f t="shared" ca="1" si="2009"/>
        <v>0</v>
      </c>
      <c r="IP295" s="19">
        <f t="shared" ca="1" si="2009"/>
        <v>0</v>
      </c>
      <c r="IQ295" s="19">
        <f t="shared" ca="1" si="2009"/>
        <v>0</v>
      </c>
      <c r="IR295" s="19">
        <f t="shared" ca="1" si="2009"/>
        <v>0</v>
      </c>
      <c r="IS295" s="19">
        <f t="shared" ca="1" si="2009"/>
        <v>0</v>
      </c>
      <c r="IT295" s="19">
        <f t="shared" ca="1" si="2009"/>
        <v>0</v>
      </c>
      <c r="IU295" s="19">
        <f t="shared" ca="1" si="2009"/>
        <v>0</v>
      </c>
      <c r="IV295" s="19">
        <f t="shared" ca="1" si="2009"/>
        <v>0</v>
      </c>
      <c r="IW295" s="19">
        <f t="shared" ca="1" si="2009"/>
        <v>0</v>
      </c>
      <c r="IX295" s="19">
        <f t="shared" ca="1" si="2009"/>
        <v>0</v>
      </c>
      <c r="IY295" s="19">
        <f t="shared" ca="1" si="2009"/>
        <v>0</v>
      </c>
      <c r="IZ295" s="19">
        <f t="shared" ca="1" si="2009"/>
        <v>0</v>
      </c>
      <c r="JA295" s="19">
        <f t="shared" ca="1" si="2009"/>
        <v>0</v>
      </c>
      <c r="JB295" s="19">
        <f t="shared" ca="1" si="2009"/>
        <v>0</v>
      </c>
      <c r="JC295" s="19">
        <f t="shared" ca="1" si="2009"/>
        <v>0</v>
      </c>
      <c r="JD295" s="19">
        <f t="shared" ca="1" si="2009"/>
        <v>0</v>
      </c>
      <c r="JE295" s="19">
        <f t="shared" ca="1" si="2009"/>
        <v>0</v>
      </c>
      <c r="JF295" s="19">
        <f t="shared" ca="1" si="2009"/>
        <v>0</v>
      </c>
      <c r="JG295" s="19">
        <f t="shared" ca="1" si="2009"/>
        <v>1</v>
      </c>
      <c r="JH295" s="19">
        <f t="shared" ca="1" si="2009"/>
        <v>0</v>
      </c>
      <c r="JI295" s="19">
        <f t="shared" ca="1" si="2009"/>
        <v>1</v>
      </c>
      <c r="JJ295" s="9"/>
      <c r="JK295" s="5" t="b">
        <f t="shared" ca="1" si="1981"/>
        <v>0</v>
      </c>
      <c r="JL295" s="477" t="b">
        <v>0</v>
      </c>
      <c r="JM295" s="477">
        <v>9.7327499999999993</v>
      </c>
      <c r="JN295" s="5" t="b">
        <f t="shared" si="1982"/>
        <v>0</v>
      </c>
      <c r="JO295" s="5" t="b">
        <f t="shared" si="1982"/>
        <v>0</v>
      </c>
      <c r="JP295" s="5" t="b">
        <f t="shared" si="1982"/>
        <v>1</v>
      </c>
      <c r="JQ295" s="144">
        <f t="shared" si="1983"/>
        <v>1</v>
      </c>
      <c r="JR295" s="144">
        <f t="shared" si="1983"/>
        <v>1</v>
      </c>
      <c r="JS295" s="5" t="b">
        <f t="shared" si="1984"/>
        <v>0</v>
      </c>
      <c r="JT295" s="5" t="b">
        <f t="shared" si="1984"/>
        <v>1</v>
      </c>
      <c r="JU295" s="5" t="b">
        <f t="shared" si="1984"/>
        <v>1</v>
      </c>
      <c r="JV295" s="5" t="b">
        <f t="shared" si="1984"/>
        <v>0</v>
      </c>
      <c r="JW295" s="5">
        <f t="shared" si="1985"/>
        <v>1</v>
      </c>
      <c r="JX295" s="5">
        <f t="shared" si="1985"/>
        <v>0</v>
      </c>
      <c r="JY295" s="5" t="b">
        <f t="shared" si="1986"/>
        <v>0</v>
      </c>
      <c r="JZ295" s="5" t="str" cm="1">
        <f t="array" aca="1" ref="JZ295" ca="1">IF(OR(KA295:KH295&lt;&gt;"-"),TRUE,"-")</f>
        <v>-</v>
      </c>
      <c r="KA295" s="19" t="str">
        <f t="shared" ca="1" si="1987"/>
        <v>-</v>
      </c>
      <c r="KB295" s="19" t="str">
        <f t="shared" ca="1" si="1987"/>
        <v>-</v>
      </c>
      <c r="KC295" s="19" t="str">
        <f t="shared" ca="1" si="1987"/>
        <v>-</v>
      </c>
      <c r="KD295" s="19" t="str">
        <f t="shared" ca="1" si="1987"/>
        <v>-</v>
      </c>
      <c r="KE295" s="19" t="str">
        <f t="shared" ca="1" si="1987"/>
        <v>-</v>
      </c>
      <c r="KF295" s="19" t="str">
        <f t="shared" ca="1" si="1987"/>
        <v>-</v>
      </c>
      <c r="KG295" s="19" t="str">
        <f t="shared" ca="1" si="1987"/>
        <v>-</v>
      </c>
      <c r="KH295" s="19" t="str">
        <f t="shared" ca="1" si="1987"/>
        <v>-</v>
      </c>
      <c r="KI295" s="5" t="b">
        <f t="array" aca="1" ref="KI295" ca="1">IF(OR(KJ295:KP295&lt;&gt;"-"),TRUE,"-")</f>
        <v>1</v>
      </c>
      <c r="KJ295" s="19">
        <f t="shared" ca="1" si="1988"/>
        <v>0</v>
      </c>
      <c r="KK295" s="19" t="str">
        <f t="shared" ca="1" si="1988"/>
        <v>-</v>
      </c>
      <c r="KL295" s="19">
        <f t="shared" ca="1" si="1988"/>
        <v>999999</v>
      </c>
      <c r="KM295" s="19">
        <f t="shared" ca="1" si="1988"/>
        <v>999999</v>
      </c>
      <c r="KN295" s="19">
        <f t="shared" ca="1" si="1988"/>
        <v>999999</v>
      </c>
      <c r="KO295" s="19">
        <f t="shared" ca="1" si="1988"/>
        <v>999999</v>
      </c>
      <c r="KP295" s="19">
        <f t="shared" ca="1" si="1988"/>
        <v>999999</v>
      </c>
      <c r="KQ295" s="19" t="str">
        <f t="shared" ca="1" si="1988"/>
        <v>-</v>
      </c>
      <c r="KR295" s="19" t="str">
        <f t="shared" ca="1" si="1988"/>
        <v>-</v>
      </c>
      <c r="KS295" s="19" t="str">
        <f t="shared" ca="1" si="1988"/>
        <v>-</v>
      </c>
      <c r="KT295" s="19" t="b">
        <f t="shared" ca="1" si="1988"/>
        <v>1</v>
      </c>
      <c r="KU295" s="19">
        <f t="shared" ca="1" si="1988"/>
        <v>0</v>
      </c>
      <c r="KV295" s="5" t="str">
        <f t="shared" si="1989"/>
        <v>-</v>
      </c>
      <c r="KW295" s="5" t="str">
        <f t="shared" si="1989"/>
        <v>-</v>
      </c>
      <c r="KX295" s="5" t="str">
        <f t="shared" si="1989"/>
        <v>-</v>
      </c>
      <c r="KY295" s="5" t="str">
        <f t="shared" si="1989"/>
        <v>-</v>
      </c>
      <c r="KZ295" s="19" t="str">
        <f t="shared" ca="1" si="1990"/>
        <v>-</v>
      </c>
      <c r="LA295" s="19" t="str">
        <f t="shared" ca="1" si="1990"/>
        <v>-</v>
      </c>
      <c r="LB295" s="19" t="str">
        <f t="shared" ca="1" si="1990"/>
        <v>-</v>
      </c>
      <c r="LC295" s="19" t="str">
        <f t="shared" ca="1" si="1990"/>
        <v>-</v>
      </c>
      <c r="LD295" s="19" t="str">
        <f t="shared" ca="1" si="1990"/>
        <v>-</v>
      </c>
      <c r="LE295" s="19" t="str">
        <f t="shared" ca="1" si="1990"/>
        <v>-</v>
      </c>
      <c r="LF295" s="19" t="str">
        <f t="shared" ca="1" si="1990"/>
        <v>-</v>
      </c>
      <c r="LG295" s="5" t="str">
        <f t="shared" si="1991"/>
        <v>-</v>
      </c>
      <c r="LH295" s="5">
        <f t="shared" si="1991"/>
        <v>500</v>
      </c>
      <c r="LI295" s="5">
        <f t="shared" si="1991"/>
        <v>500</v>
      </c>
      <c r="LJ295" s="5" t="str">
        <f t="shared" si="1991"/>
        <v>-</v>
      </c>
      <c r="LK295" s="5" t="str" cm="1">
        <f t="array" aca="1" ref="LK295" ca="1">INDEX(i.meatgrid,$Q295,LK$7)</f>
        <v>-</v>
      </c>
      <c r="LL295" s="5" t="str">
        <f t="shared" si="1992"/>
        <v>-</v>
      </c>
      <c r="LM295" s="5">
        <f t="shared" si="1993"/>
        <v>1</v>
      </c>
      <c r="LN295" s="9"/>
      <c r="LO295" s="19">
        <f t="shared" ca="1" si="1994"/>
        <v>70</v>
      </c>
      <c r="LP295" s="19">
        <f t="shared" ca="1" si="1994"/>
        <v>50</v>
      </c>
      <c r="LQ295" s="19">
        <f t="shared" ca="1" si="1994"/>
        <v>80</v>
      </c>
      <c r="LR295" s="19">
        <f t="shared" ca="1" si="1994"/>
        <v>50</v>
      </c>
      <c r="LS295" s="5" t="b" cm="1">
        <f t="array" aca="1" ref="LS295" ca="1">INDEX(i.meatgrid,$Q295,LS$7)</f>
        <v>0</v>
      </c>
      <c r="LT295" s="5" t="b" cm="1">
        <f t="array" aca="1" ref="LT295" ca="1">INDEX(i.meatgrid,$Q295,LT$7)</f>
        <v>0</v>
      </c>
      <c r="LU295" s="5" t="str" cm="1">
        <f t="array" aca="1" ref="LU295" ca="1">INDEX(i.meatgrid,$Q295,LU$7)</f>
        <v>-</v>
      </c>
      <c r="LV295" s="5" t="str" cm="1">
        <f t="array" aca="1" ref="LV295" ca="1">INDEX(i.meatgrid,$Q295,LV$7)</f>
        <v>-</v>
      </c>
      <c r="LW295" s="5">
        <f t="shared" si="1995"/>
        <v>1.25</v>
      </c>
      <c r="LX295" s="5">
        <f t="shared" si="1996"/>
        <v>1</v>
      </c>
      <c r="LY295" s="5" cm="1">
        <f t="array" aca="1" ref="LY295" ca="1">INDEX(i.meatgrid,$Q295,LY$7)</f>
        <v>0</v>
      </c>
      <c r="LZ295" s="5" cm="1">
        <f t="array" aca="1" ref="LZ295" ca="1">INDEX(i.meatgrid,$Q295,LZ$7)</f>
        <v>0</v>
      </c>
      <c r="MA295" s="5" cm="1">
        <f t="array" aca="1" ref="MA295" ca="1">INDEX(i.meatgrid,$Q295,MA$7)</f>
        <v>0</v>
      </c>
      <c r="MB295" s="5" cm="1">
        <f t="array" aca="1" ref="MB295" ca="1">INDEX(i.meatgrid,$Q295,MB$7)</f>
        <v>0</v>
      </c>
      <c r="MC295" s="5" cm="1">
        <f t="array" aca="1" ref="MC295" ca="1">INDEX(i.meatgrid,$Q295,MC$7)</f>
        <v>1</v>
      </c>
      <c r="MD295" s="5" cm="1">
        <f t="array" aca="1" ref="MD295" ca="1">INDEX(i.meatgrid,$Q295,MD$7)</f>
        <v>1</v>
      </c>
      <c r="ME295" s="5" cm="1">
        <f t="array" aca="1" ref="ME295" ca="1">INDEX(i.meatgrid,$Q295,ME$7)</f>
        <v>1</v>
      </c>
      <c r="MF295" s="5" cm="1">
        <f t="array" aca="1" ref="MF295" ca="1">INDEX(i.meatgrid,$Q295,MF$7)</f>
        <v>1</v>
      </c>
      <c r="MG295" s="5">
        <f t="shared" si="1997"/>
        <v>1</v>
      </c>
      <c r="MH295" s="9"/>
      <c r="MI295" s="19" t="b">
        <f t="shared" ca="1" si="2027"/>
        <v>0</v>
      </c>
      <c r="MJ295" s="19" t="b">
        <f t="shared" ca="1" si="2027"/>
        <v>0</v>
      </c>
      <c r="MK295" s="19">
        <f t="shared" ca="1" si="2027"/>
        <v>1</v>
      </c>
      <c r="ML295" s="19">
        <f t="shared" ca="1" si="2027"/>
        <v>0.75</v>
      </c>
      <c r="MM295" s="19">
        <f t="shared" ca="1" si="2027"/>
        <v>0.75</v>
      </c>
      <c r="MN295" s="19">
        <f t="shared" ca="1" si="2027"/>
        <v>0.8</v>
      </c>
      <c r="MO295" s="19">
        <f t="shared" ca="1" si="2027"/>
        <v>0.82499999999999996</v>
      </c>
      <c r="MP295" s="19">
        <f t="shared" ca="1" si="2027"/>
        <v>0.875</v>
      </c>
      <c r="MQ295" s="19">
        <f t="shared" ca="1" si="2027"/>
        <v>0.9</v>
      </c>
      <c r="MR295" s="19">
        <f t="shared" ca="1" si="2027"/>
        <v>1</v>
      </c>
      <c r="MS295" s="19">
        <f t="shared" ca="1" si="2027"/>
        <v>0.875</v>
      </c>
      <c r="MT295" s="19" t="b">
        <f t="shared" ca="1" si="2027"/>
        <v>1</v>
      </c>
      <c r="MU295" s="19">
        <f t="shared" ca="1" si="2027"/>
        <v>74.989999999999995</v>
      </c>
      <c r="MV295" s="19" t="str">
        <f t="shared" ca="1" si="2027"/>
        <v>-</v>
      </c>
      <c r="MW295" s="19" t="str">
        <f t="shared" ca="1" si="2027"/>
        <v>-</v>
      </c>
      <c r="MX295" s="19" t="str">
        <f t="shared" ca="1" si="2027"/>
        <v>-</v>
      </c>
      <c r="MY295" s="19" t="str">
        <f t="shared" ca="1" si="2028"/>
        <v>-</v>
      </c>
      <c r="MZ295" s="19" t="str">
        <f t="shared" ca="1" si="2028"/>
        <v>-</v>
      </c>
      <c r="NA295" s="19" t="str">
        <f t="shared" ca="1" si="2028"/>
        <v>-</v>
      </c>
      <c r="NB295" s="19" t="str">
        <f t="shared" ca="1" si="2028"/>
        <v>-</v>
      </c>
      <c r="NC295" s="19">
        <f t="shared" ca="1" si="2028"/>
        <v>36.99</v>
      </c>
      <c r="ND295" s="19">
        <f t="shared" ca="1" si="2028"/>
        <v>36.99</v>
      </c>
      <c r="NE295" s="19" t="str">
        <f t="shared" ca="1" si="2028"/>
        <v>-</v>
      </c>
      <c r="NF295" s="19" t="str">
        <f t="shared" ca="1" si="2028"/>
        <v>-</v>
      </c>
      <c r="NG295" s="19" t="str">
        <f t="shared" ca="1" si="2028"/>
        <v>-</v>
      </c>
      <c r="NH295" s="19" t="str">
        <f t="shared" ca="1" si="2028"/>
        <v>-</v>
      </c>
      <c r="NI295" s="19" t="str">
        <f t="shared" ca="1" si="2028"/>
        <v>-</v>
      </c>
      <c r="NJ295" s="19">
        <f t="shared" ca="1" si="2028"/>
        <v>49.99</v>
      </c>
      <c r="NK295" s="19">
        <f t="shared" ca="1" si="2028"/>
        <v>49.99</v>
      </c>
      <c r="NL295" s="19">
        <f t="shared" ca="1" si="2028"/>
        <v>49.99</v>
      </c>
      <c r="NM295" s="19">
        <f t="shared" ca="1" si="2028"/>
        <v>49.99</v>
      </c>
      <c r="NN295" s="19">
        <f t="shared" ca="1" si="2028"/>
        <v>49.99</v>
      </c>
      <c r="NO295" s="19">
        <f t="shared" ca="1" si="2029"/>
        <v>49.99</v>
      </c>
      <c r="NP295" s="19">
        <f t="shared" ca="1" si="2029"/>
        <v>49.99</v>
      </c>
      <c r="NQ295" s="19">
        <f t="shared" ca="1" si="2029"/>
        <v>49.99</v>
      </c>
      <c r="NR295" s="19">
        <f t="shared" ca="1" si="2029"/>
        <v>412.99</v>
      </c>
      <c r="NS295" s="19">
        <f t="shared" ca="1" si="2029"/>
        <v>412.99</v>
      </c>
      <c r="NT295" s="19" t="str">
        <f t="shared" ca="1" si="2029"/>
        <v>-</v>
      </c>
      <c r="NU295" s="19" t="str">
        <f t="shared" ca="1" si="2029"/>
        <v>-</v>
      </c>
      <c r="NV295" s="19" t="str">
        <f t="shared" ca="1" si="2029"/>
        <v>-</v>
      </c>
      <c r="NW295" s="19" t="str">
        <f t="shared" ca="1" si="2029"/>
        <v>-</v>
      </c>
      <c r="NX295" s="19" t="str">
        <f t="shared" ca="1" si="2029"/>
        <v>-</v>
      </c>
      <c r="NY295" s="19">
        <f t="shared" ca="1" si="2029"/>
        <v>6.8900000000000006</v>
      </c>
      <c r="NZ295" s="19">
        <f t="shared" ca="1" si="2029"/>
        <v>6.8900000000000006</v>
      </c>
      <c r="OA295" s="19">
        <f t="shared" ca="1" si="2029"/>
        <v>6.8900000000000006</v>
      </c>
      <c r="OB295" s="19">
        <f t="shared" ca="1" si="2029"/>
        <v>6.8900000000000006</v>
      </c>
      <c r="OC295" s="19">
        <f t="shared" ca="1" si="2029"/>
        <v>6.8900000000000006</v>
      </c>
      <c r="OD295" s="19">
        <f t="shared" ca="1" si="2029"/>
        <v>6.8900000000000006</v>
      </c>
      <c r="OE295" s="19">
        <f t="shared" ca="1" si="2001"/>
        <v>6.8900000000000006</v>
      </c>
      <c r="OF295" s="19">
        <f t="shared" ca="1" si="2001"/>
        <v>6.8900000000000006</v>
      </c>
      <c r="OG295" s="19">
        <f t="shared" ca="1" si="2001"/>
        <v>346.99</v>
      </c>
      <c r="OH295" s="19">
        <f t="shared" ca="1" si="2001"/>
        <v>346.99</v>
      </c>
      <c r="OI295" s="19" t="str">
        <f t="shared" ca="1" si="2001"/>
        <v>-</v>
      </c>
      <c r="OJ295" s="19" t="str">
        <f t="shared" ca="1" si="2001"/>
        <v>-</v>
      </c>
      <c r="OK295" s="19" t="str">
        <f t="shared" ca="1" si="2001"/>
        <v>-</v>
      </c>
      <c r="OL295" s="19" t="str">
        <f t="shared" ca="1" si="2001"/>
        <v>-</v>
      </c>
      <c r="OM295" s="19" t="str">
        <f t="shared" ca="1" si="2001"/>
        <v>-</v>
      </c>
      <c r="ON295" s="19">
        <f t="shared" ca="1" si="2001"/>
        <v>0</v>
      </c>
      <c r="OO295" s="24">
        <v>0</v>
      </c>
    </row>
    <row r="296" spans="1:405" outlineLevel="1">
      <c r="A296" s="21">
        <f t="shared" si="158"/>
        <v>291</v>
      </c>
      <c r="B296" s="21">
        <f t="shared" si="1940"/>
        <v>19</v>
      </c>
      <c r="C296">
        <v>114</v>
      </c>
      <c r="D296" s="144" t="str">
        <f t="shared" si="1941"/>
        <v>GSM</v>
      </c>
      <c r="E296" t="b">
        <v>1</v>
      </c>
      <c r="F296" t="b">
        <v>0</v>
      </c>
      <c r="G296" t="b">
        <f t="shared" si="2020"/>
        <v>1</v>
      </c>
      <c r="H296" s="29">
        <v>2</v>
      </c>
      <c r="I296" s="29">
        <v>1</v>
      </c>
      <c r="J296" s="29" t="str">
        <f>""</f>
        <v/>
      </c>
      <c r="K296" s="29">
        <f t="shared" si="1943"/>
        <v>2</v>
      </c>
      <c r="L296" s="29">
        <v>2</v>
      </c>
      <c r="M296" s="29">
        <v>2</v>
      </c>
      <c r="N296" s="29">
        <v>3</v>
      </c>
      <c r="O296" s="29">
        <v>1</v>
      </c>
      <c r="P296" s="29">
        <v>1</v>
      </c>
      <c r="Q296" s="237">
        <f t="shared" ca="1" si="2003"/>
        <v>2</v>
      </c>
      <c r="R296" s="29">
        <v>1</v>
      </c>
      <c r="S296" s="29">
        <v>2</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1944"/>
        <v>2</v>
      </c>
      <c r="AH296" s="5">
        <f t="shared" si="1944"/>
        <v>0</v>
      </c>
      <c r="AI296" s="5">
        <f t="shared" si="1945"/>
        <v>1</v>
      </c>
      <c r="AJ296" s="218"/>
      <c r="AK296" s="218"/>
      <c r="AL296" s="366" t="str">
        <f ca="1">TEXT(LEFT(OFFSET(AL296,-1,0),5)+1,"00000")&amp;MID(OFFSET(AL296,-1,0),6,FIND(" ",OFFSET(AL296,-1,0),7)-5)
&amp; $D296           &amp; " Day"&amp;INDEX(i.DOY,$N296,1)              &amp; IF($IG296=0," FWM","")&amp;IF($IG296=1," MWM","")&amp;IF($IG296=5," Mat","")&amp;IF($IH296=TRUE,"&amp;BBT","    ")
&amp;INDEX(DataMaster!$B$98:$B$104,$Q296,0)    &amp;IF(JL296," SR"&amp;JM296,"")&amp; " WP"&amp;TEXT($LW296*100,"000p")           &amp; " MP"&amp;TEXT($LX296*100,"000p")           &amp; " GP"&amp;TEXT($MG296*100,"000p")
&amp; " (F"&amp;3+COUNTIF($CV296:$CY296,TRUE)&amp;3&amp;"N"&amp;$DM296&amp;$DN296&amp;")"</f>
        <v>00014 DSP_price_SA GSM Day204 MWM    Only export WP100p MP075p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1946"/>
        <v>0</v>
      </c>
      <c r="AY296" s="5" t="str">
        <f t="shared" si="1946"/>
        <v>-</v>
      </c>
      <c r="AZ296" s="5" t="b">
        <f t="shared" si="1946"/>
        <v>0</v>
      </c>
      <c r="BA296" s="5" t="b">
        <f t="shared" si="1946"/>
        <v>1</v>
      </c>
      <c r="BB296" s="5" t="b">
        <f t="shared" si="1946"/>
        <v>1</v>
      </c>
      <c r="BC296" s="144">
        <f t="shared" si="1946"/>
        <v>0</v>
      </c>
      <c r="BD296" s="19" t="b">
        <f t="shared" ca="1" si="1947"/>
        <v>1</v>
      </c>
      <c r="BE296" s="9"/>
      <c r="BF296" s="5" t="str">
        <f t="shared" ca="1" si="1948"/>
        <v>-</v>
      </c>
      <c r="BG296" s="19" t="str">
        <f t="shared" ca="1" si="1949"/>
        <v>-</v>
      </c>
      <c r="BH296" s="19" t="str">
        <f t="shared" ca="1" si="1949"/>
        <v>-</v>
      </c>
      <c r="BI296" s="19" t="str">
        <f t="shared" ca="1" si="1949"/>
        <v>-</v>
      </c>
      <c r="BJ296" s="5" t="str">
        <f t="shared" ca="1" si="1950"/>
        <v>-</v>
      </c>
      <c r="BK296" s="19" t="str">
        <f t="shared" ca="1" si="1951"/>
        <v>-</v>
      </c>
      <c r="BL296" s="5" t="str">
        <f t="shared" ca="1" si="1952"/>
        <v>-</v>
      </c>
      <c r="BM296" s="19" t="str">
        <f t="shared" ca="1" si="1953"/>
        <v>-</v>
      </c>
      <c r="BN296" s="19" t="str">
        <f t="shared" ca="1" si="1953"/>
        <v>-</v>
      </c>
      <c r="BO296" s="19" t="str">
        <f t="shared" ca="1" si="1953"/>
        <v>-</v>
      </c>
      <c r="BP296" s="5" t="str">
        <f t="shared" ca="1" si="1954"/>
        <v>-</v>
      </c>
      <c r="BQ296" s="9"/>
      <c r="BR296" s="5" t="b">
        <f t="shared" si="1955"/>
        <v>0</v>
      </c>
      <c r="BS296" s="5" t="str">
        <f t="shared" ca="1" si="1956"/>
        <v>-</v>
      </c>
      <c r="BT296" s="5" t="str">
        <f t="shared" ca="1" si="1957"/>
        <v>-</v>
      </c>
      <c r="BU296" s="5" t="str">
        <f t="shared" ca="1" si="1957"/>
        <v>-</v>
      </c>
      <c r="BV296" s="5" t="str">
        <f t="shared" ca="1" si="1957"/>
        <v>-</v>
      </c>
      <c r="BW296" s="5" t="str">
        <f t="shared" ca="1" si="1957"/>
        <v>-</v>
      </c>
      <c r="BX296" s="5" t="str">
        <f t="shared" ca="1" si="1957"/>
        <v>-</v>
      </c>
      <c r="BY296" s="5" t="str">
        <f t="shared" ca="1" si="1957"/>
        <v>-</v>
      </c>
      <c r="BZ296" s="5" t="str">
        <f t="shared" ca="1" si="1957"/>
        <v>-</v>
      </c>
      <c r="CA296" s="5" t="str">
        <f t="shared" ca="1" si="1957"/>
        <v>-</v>
      </c>
      <c r="CB296" s="9"/>
      <c r="CC296" s="237" t="b">
        <f t="shared" ca="1" si="2004"/>
        <v>1</v>
      </c>
      <c r="CD296" s="237" t="b">
        <f t="shared" ca="1" si="2004"/>
        <v>1</v>
      </c>
      <c r="CE296" s="237" t="b">
        <f t="shared" ca="1" si="2004"/>
        <v>1</v>
      </c>
      <c r="CF296" s="12">
        <f t="shared" ca="1" si="1958"/>
        <v>2232105</v>
      </c>
      <c r="CG296" s="144" t="b">
        <f t="shared" ca="1" si="2021"/>
        <v>0</v>
      </c>
      <c r="CH296" s="12" t="s">
        <v>34</v>
      </c>
      <c r="CI296" s="19" t="str">
        <f t="shared" ca="1" si="1960"/>
        <v>-</v>
      </c>
      <c r="CJ296" s="19" t="str">
        <f t="shared" ca="1" si="1960"/>
        <v>-</v>
      </c>
      <c r="CK296" s="19" t="str">
        <f t="shared" ca="1" si="1960"/>
        <v>-</v>
      </c>
      <c r="CL296" s="19">
        <f t="shared" ca="1" si="1960"/>
        <v>1</v>
      </c>
      <c r="CM296" s="19">
        <f t="shared" ca="1" si="1960"/>
        <v>1</v>
      </c>
      <c r="CN296" s="9"/>
      <c r="CO296" s="444">
        <f t="shared" si="1961"/>
        <v>652</v>
      </c>
      <c r="CP296" s="444">
        <f t="shared" si="1961"/>
        <v>686</v>
      </c>
      <c r="CQ296" s="444">
        <f t="shared" si="1961"/>
        <v>721</v>
      </c>
      <c r="CR296" s="152">
        <f t="shared" si="1962"/>
        <v>378</v>
      </c>
      <c r="CS296" s="152">
        <f t="shared" si="1962"/>
        <v>413</v>
      </c>
      <c r="CT296" s="152">
        <f t="shared" si="1962"/>
        <v>448</v>
      </c>
      <c r="CU296" s="19" t="str">
        <f t="shared" ca="1" si="2022"/>
        <v>-</v>
      </c>
      <c r="CV296" s="19" t="str">
        <f t="shared" ca="1" si="2022"/>
        <v>-</v>
      </c>
      <c r="CW296" s="19" t="str">
        <f t="shared" ca="1" si="2022"/>
        <v>-</v>
      </c>
      <c r="CX296" s="19" t="str">
        <f t="shared" ca="1" si="2022"/>
        <v>-</v>
      </c>
      <c r="CY296" s="19" t="str">
        <f t="shared" ca="1" si="2022"/>
        <v>-</v>
      </c>
      <c r="CZ296" s="19" t="b">
        <f t="shared" ca="1" si="2022"/>
        <v>1</v>
      </c>
      <c r="DA296" s="19">
        <f t="shared" ca="1" si="2022"/>
        <v>0</v>
      </c>
      <c r="DB296" s="19">
        <f t="shared" ca="1" si="2022"/>
        <v>0</v>
      </c>
      <c r="DC296" s="19">
        <f t="shared" ca="1" si="2022"/>
        <v>0</v>
      </c>
      <c r="DD296" s="19">
        <f t="shared" ca="1" si="2022"/>
        <v>0</v>
      </c>
      <c r="DE296" s="19">
        <f t="shared" ca="1" si="2022"/>
        <v>0</v>
      </c>
      <c r="DF296" s="19">
        <f t="shared" ca="1" si="2022"/>
        <v>0</v>
      </c>
      <c r="DG296" s="19">
        <f t="shared" ca="1" si="2022"/>
        <v>0</v>
      </c>
      <c r="DH296" s="19">
        <f t="shared" ca="1" si="2022"/>
        <v>0</v>
      </c>
      <c r="DI296" s="19">
        <f t="shared" ca="1" si="2022"/>
        <v>0</v>
      </c>
      <c r="DJ296" s="19">
        <f t="shared" ca="1" si="2022"/>
        <v>0</v>
      </c>
      <c r="DK296" s="19">
        <f t="shared" ca="1" si="2011"/>
        <v>0</v>
      </c>
      <c r="DL296" s="19">
        <f t="shared" ca="1" si="2011"/>
        <v>0</v>
      </c>
      <c r="DM296" s="19">
        <f t="shared" ca="1" si="2011"/>
        <v>1</v>
      </c>
      <c r="DN296" s="19">
        <f t="shared" ca="1" si="2011"/>
        <v>1</v>
      </c>
      <c r="DO296" s="19">
        <f t="shared" ca="1" si="2011"/>
        <v>0</v>
      </c>
      <c r="DP296" s="19" t="str">
        <f t="shared" ca="1" si="2011"/>
        <v>-</v>
      </c>
      <c r="DQ296" s="19" t="str">
        <f t="shared" ca="1" si="2011"/>
        <v>-</v>
      </c>
      <c r="DR296" s="19" t="str">
        <f t="shared" ca="1" si="2011"/>
        <v>-</v>
      </c>
      <c r="DS296" s="19" t="str">
        <f t="shared" ca="1" si="2011"/>
        <v>-</v>
      </c>
      <c r="DT296" s="19" t="str">
        <f t="shared" ca="1" si="2011"/>
        <v>-</v>
      </c>
      <c r="DU296" s="19">
        <f t="shared" ca="1" si="2011"/>
        <v>0</v>
      </c>
      <c r="DV296" s="19" t="str">
        <f t="shared" ca="1" si="2011"/>
        <v>-</v>
      </c>
      <c r="DW296" s="19" t="str">
        <f t="shared" ca="1" si="2011"/>
        <v>-</v>
      </c>
      <c r="DX296" s="19" t="str">
        <f t="shared" ca="1" si="2011"/>
        <v>-</v>
      </c>
      <c r="DY296" s="19" t="str">
        <f t="shared" ca="1" si="2011"/>
        <v>-</v>
      </c>
      <c r="DZ296" s="19" t="str">
        <f t="shared" ca="1" si="2011"/>
        <v>-</v>
      </c>
      <c r="EA296" s="19" t="str">
        <f t="shared" ca="1" si="2011"/>
        <v>-</v>
      </c>
      <c r="EB296" s="19" t="str">
        <f t="shared" ca="1" si="2011"/>
        <v>-</v>
      </c>
      <c r="EC296" s="19" t="str">
        <f t="shared" ca="1" si="2011"/>
        <v>-</v>
      </c>
      <c r="ED296" s="19">
        <f t="shared" ca="1" si="2011"/>
        <v>0</v>
      </c>
      <c r="EE296" s="444">
        <f t="shared" si="1965"/>
        <v>0</v>
      </c>
      <c r="EF296" s="444">
        <f t="shared" si="1965"/>
        <v>0</v>
      </c>
      <c r="EG296" s="124">
        <f t="shared" si="2023"/>
        <v>0</v>
      </c>
      <c r="EH296" s="124">
        <f t="shared" si="2023"/>
        <v>0</v>
      </c>
      <c r="EI296" s="124">
        <f t="shared" si="2023"/>
        <v>0</v>
      </c>
      <c r="EJ296" s="124">
        <f t="shared" si="2023"/>
        <v>0</v>
      </c>
      <c r="EK296" s="124">
        <f t="shared" si="2023"/>
        <v>0</v>
      </c>
      <c r="EL296" s="124">
        <f t="shared" si="2023"/>
        <v>0</v>
      </c>
      <c r="EM296" s="124">
        <f t="shared" si="2023"/>
        <v>0</v>
      </c>
      <c r="EN296" s="124">
        <f t="shared" si="2023"/>
        <v>0</v>
      </c>
      <c r="EO296" s="124">
        <f t="shared" si="2023"/>
        <v>0</v>
      </c>
      <c r="EP296" s="124">
        <f t="shared" si="2023"/>
        <v>0</v>
      </c>
      <c r="EQ296" s="124">
        <f t="shared" si="2023"/>
        <v>0</v>
      </c>
      <c r="ER296" s="124">
        <f t="shared" si="2023"/>
        <v>0</v>
      </c>
      <c r="ES296" s="124">
        <f t="shared" si="2023"/>
        <v>0</v>
      </c>
      <c r="ET296" s="124">
        <f t="shared" si="2023"/>
        <v>0</v>
      </c>
      <c r="EU296" s="124">
        <f t="shared" si="2023"/>
        <v>0</v>
      </c>
      <c r="EV296" s="124">
        <f t="shared" si="2023"/>
        <v>0</v>
      </c>
      <c r="EW296" s="124">
        <f t="shared" si="1967"/>
        <v>0</v>
      </c>
      <c r="EX296" s="124">
        <f t="shared" si="1967"/>
        <v>0</v>
      </c>
      <c r="EY296" s="554">
        <f t="shared" si="2024"/>
        <v>0</v>
      </c>
      <c r="EZ296" s="554">
        <f t="shared" si="2024"/>
        <v>0</v>
      </c>
      <c r="FA296" s="554">
        <f t="shared" si="2024"/>
        <v>0</v>
      </c>
      <c r="FB296" s="125">
        <f t="shared" si="2024"/>
        <v>0</v>
      </c>
      <c r="FC296" s="125">
        <f t="shared" si="2024"/>
        <v>0</v>
      </c>
      <c r="FD296" s="125">
        <f t="shared" si="2024"/>
        <v>0</v>
      </c>
      <c r="FE296" s="125">
        <f t="shared" si="2024"/>
        <v>0</v>
      </c>
      <c r="FF296" s="125">
        <f t="shared" si="2024"/>
        <v>0</v>
      </c>
      <c r="FG296" s="125">
        <f t="shared" si="2024"/>
        <v>0</v>
      </c>
      <c r="FH296" s="125">
        <f t="shared" si="2024"/>
        <v>0</v>
      </c>
      <c r="FI296" s="125">
        <f t="shared" si="2024"/>
        <v>0</v>
      </c>
      <c r="FJ296" s="125">
        <f t="shared" si="2024"/>
        <v>0</v>
      </c>
      <c r="FK296" s="125">
        <f t="shared" si="2024"/>
        <v>0</v>
      </c>
      <c r="FL296" s="125">
        <f t="shared" si="2024"/>
        <v>0</v>
      </c>
      <c r="FM296" s="125">
        <f t="shared" si="2024"/>
        <v>0</v>
      </c>
      <c r="FN296" s="125">
        <f t="shared" si="2024"/>
        <v>0</v>
      </c>
      <c r="FO296" s="124">
        <f t="shared" si="2025"/>
        <v>0</v>
      </c>
      <c r="FP296" s="124">
        <f t="shared" si="2025"/>
        <v>0</v>
      </c>
      <c r="FQ296" s="124">
        <f t="shared" si="2025"/>
        <v>0</v>
      </c>
      <c r="FR296" s="124">
        <f t="shared" si="2025"/>
        <v>0</v>
      </c>
      <c r="FS296" s="124">
        <f t="shared" si="2025"/>
        <v>0</v>
      </c>
      <c r="FT296" s="124">
        <f t="shared" si="2025"/>
        <v>0</v>
      </c>
      <c r="FU296" s="124">
        <f t="shared" si="2025"/>
        <v>0</v>
      </c>
      <c r="FV296" s="124">
        <f t="shared" si="2025"/>
        <v>0</v>
      </c>
      <c r="FW296" s="124">
        <f t="shared" si="2025"/>
        <v>0</v>
      </c>
      <c r="FX296" s="124">
        <f t="shared" si="2025"/>
        <v>0</v>
      </c>
      <c r="FY296" s="124">
        <f t="shared" si="2025"/>
        <v>0</v>
      </c>
      <c r="FZ296" s="124">
        <f t="shared" si="2025"/>
        <v>0</v>
      </c>
      <c r="GA296" s="124">
        <f t="shared" si="2025"/>
        <v>0</v>
      </c>
      <c r="GB296" s="124">
        <f t="shared" si="2025"/>
        <v>0</v>
      </c>
      <c r="GC296" s="124">
        <f t="shared" si="2025"/>
        <v>0</v>
      </c>
      <c r="GD296" s="124">
        <f t="shared" si="2025"/>
        <v>0</v>
      </c>
      <c r="GE296" s="124">
        <f t="shared" si="1970"/>
        <v>0</v>
      </c>
      <c r="GF296" s="124">
        <f t="shared" si="1970"/>
        <v>0</v>
      </c>
      <c r="GG296" s="554">
        <f t="shared" si="1971"/>
        <v>0</v>
      </c>
      <c r="GH296" s="554">
        <f t="shared" si="1971"/>
        <v>0</v>
      </c>
      <c r="GI296" s="554">
        <f t="shared" si="1971"/>
        <v>0</v>
      </c>
      <c r="GJ296" s="125">
        <f t="shared" si="1972"/>
        <v>0</v>
      </c>
      <c r="GK296" s="125">
        <f t="shared" si="1972"/>
        <v>0</v>
      </c>
      <c r="GL296" s="125">
        <f t="shared" si="1972"/>
        <v>0</v>
      </c>
      <c r="GM296" s="125">
        <f t="shared" si="1972"/>
        <v>0</v>
      </c>
      <c r="GN296" s="125">
        <f t="shared" si="1972"/>
        <v>0</v>
      </c>
      <c r="GO296" s="125">
        <f t="shared" si="1972"/>
        <v>0</v>
      </c>
      <c r="GP296" s="125">
        <f t="shared" si="1972"/>
        <v>0</v>
      </c>
      <c r="GQ296" s="125">
        <f t="shared" si="1972"/>
        <v>0</v>
      </c>
      <c r="GR296" s="125">
        <f t="shared" si="1972"/>
        <v>0</v>
      </c>
      <c r="GS296" s="125">
        <f t="shared" si="1972"/>
        <v>0</v>
      </c>
      <c r="GT296" s="125">
        <f t="shared" si="1972"/>
        <v>0</v>
      </c>
      <c r="GU296" s="125">
        <f t="shared" si="1972"/>
        <v>0</v>
      </c>
      <c r="GV296" s="125">
        <f t="shared" si="1972"/>
        <v>0</v>
      </c>
      <c r="GW296" s="124">
        <f t="shared" si="2026"/>
        <v>0</v>
      </c>
      <c r="GX296" s="124">
        <f t="shared" si="2026"/>
        <v>0</v>
      </c>
      <c r="GY296" s="124">
        <f t="shared" si="2026"/>
        <v>0</v>
      </c>
      <c r="GZ296" s="124">
        <f t="shared" si="2026"/>
        <v>0</v>
      </c>
      <c r="HA296" s="124">
        <f t="shared" si="2026"/>
        <v>0</v>
      </c>
      <c r="HB296" s="124">
        <f t="shared" si="2026"/>
        <v>0</v>
      </c>
      <c r="HC296" s="124">
        <f t="shared" si="2026"/>
        <v>0</v>
      </c>
      <c r="HD296" s="124">
        <f t="shared" si="2026"/>
        <v>0</v>
      </c>
      <c r="HE296" s="124">
        <f t="shared" si="2026"/>
        <v>0</v>
      </c>
      <c r="HF296" s="124">
        <f t="shared" si="2026"/>
        <v>0</v>
      </c>
      <c r="HG296" s="124">
        <f t="shared" si="2026"/>
        <v>0</v>
      </c>
      <c r="HH296" s="124">
        <f t="shared" si="2026"/>
        <v>0</v>
      </c>
      <c r="HI296" s="124">
        <f t="shared" si="2026"/>
        <v>0</v>
      </c>
      <c r="HJ296" s="124">
        <f t="shared" si="2026"/>
        <v>0</v>
      </c>
      <c r="HK296" s="124">
        <f t="shared" si="2026"/>
        <v>0</v>
      </c>
      <c r="HL296" s="124">
        <f t="shared" si="2026"/>
        <v>0</v>
      </c>
      <c r="HM296" s="124">
        <f t="shared" si="1974"/>
        <v>0</v>
      </c>
      <c r="HN296" s="124">
        <f t="shared" si="1974"/>
        <v>0</v>
      </c>
      <c r="HO296" s="554">
        <f t="shared" si="1975"/>
        <v>0</v>
      </c>
      <c r="HP296" s="554">
        <f t="shared" si="1975"/>
        <v>0</v>
      </c>
      <c r="HQ296" s="554">
        <f t="shared" si="1975"/>
        <v>0</v>
      </c>
      <c r="HR296" s="125">
        <f t="shared" si="1976"/>
        <v>0</v>
      </c>
      <c r="HS296" s="125">
        <f t="shared" si="1976"/>
        <v>0</v>
      </c>
      <c r="HT296" s="125">
        <f t="shared" si="1976"/>
        <v>0</v>
      </c>
      <c r="HU296" s="125">
        <f t="shared" si="1976"/>
        <v>0</v>
      </c>
      <c r="HV296" s="125">
        <f t="shared" si="1976"/>
        <v>0</v>
      </c>
      <c r="HW296" s="125">
        <f t="shared" si="1976"/>
        <v>0</v>
      </c>
      <c r="HX296" s="125">
        <f t="shared" si="1976"/>
        <v>0</v>
      </c>
      <c r="HY296" s="125">
        <f t="shared" si="1976"/>
        <v>0</v>
      </c>
      <c r="HZ296" s="125">
        <f t="shared" si="1976"/>
        <v>0</v>
      </c>
      <c r="IA296" s="125">
        <f t="shared" si="1976"/>
        <v>0</v>
      </c>
      <c r="IB296" s="125">
        <f t="shared" si="1976"/>
        <v>0</v>
      </c>
      <c r="IC296" s="125">
        <f t="shared" si="1976"/>
        <v>0</v>
      </c>
      <c r="ID296" s="125">
        <f t="shared" si="1976"/>
        <v>0</v>
      </c>
      <c r="IE296" s="5">
        <f t="shared" si="1977"/>
        <v>67</v>
      </c>
      <c r="IF296" s="9"/>
      <c r="IG296" s="5">
        <f t="shared" si="1978"/>
        <v>1</v>
      </c>
      <c r="IH296" s="5" t="b">
        <f t="shared" si="1978"/>
        <v>0</v>
      </c>
      <c r="II296" s="19">
        <f t="shared" ca="1" si="1979"/>
        <v>0</v>
      </c>
      <c r="IJ296" s="5">
        <f t="shared" si="1978"/>
        <v>55</v>
      </c>
      <c r="IK296" s="5" cm="1">
        <f t="array" ref="IK296">INDEX(i.pi_yatf,$X296+1,IK$7)</f>
        <v>1</v>
      </c>
      <c r="IL296" s="19">
        <f t="shared" ca="1" si="2009"/>
        <v>0</v>
      </c>
      <c r="IM296" s="19">
        <f t="shared" ca="1" si="2009"/>
        <v>0</v>
      </c>
      <c r="IN296" s="19">
        <f t="shared" ca="1" si="2009"/>
        <v>0</v>
      </c>
      <c r="IO296" s="19">
        <f t="shared" ca="1" si="2009"/>
        <v>0</v>
      </c>
      <c r="IP296" s="19">
        <f t="shared" ca="1" si="2009"/>
        <v>0</v>
      </c>
      <c r="IQ296" s="19">
        <f t="shared" ca="1" si="2009"/>
        <v>0</v>
      </c>
      <c r="IR296" s="19">
        <f t="shared" ca="1" si="2009"/>
        <v>0</v>
      </c>
      <c r="IS296" s="19">
        <f t="shared" ca="1" si="2009"/>
        <v>0</v>
      </c>
      <c r="IT296" s="19">
        <f t="shared" ca="1" si="2009"/>
        <v>0</v>
      </c>
      <c r="IU296" s="19">
        <f t="shared" ca="1" si="2009"/>
        <v>0</v>
      </c>
      <c r="IV296" s="19">
        <f t="shared" ca="1" si="2009"/>
        <v>0</v>
      </c>
      <c r="IW296" s="19">
        <f t="shared" ca="1" si="2009"/>
        <v>0</v>
      </c>
      <c r="IX296" s="19">
        <f t="shared" ca="1" si="2009"/>
        <v>0</v>
      </c>
      <c r="IY296" s="19">
        <f t="shared" ca="1" si="2009"/>
        <v>0</v>
      </c>
      <c r="IZ296" s="19">
        <f t="shared" ca="1" si="2009"/>
        <v>0</v>
      </c>
      <c r="JA296" s="19">
        <f t="shared" ca="1" si="2009"/>
        <v>0</v>
      </c>
      <c r="JB296" s="19">
        <f t="shared" ca="1" si="2009"/>
        <v>0</v>
      </c>
      <c r="JC296" s="19">
        <f t="shared" ca="1" si="2009"/>
        <v>0</v>
      </c>
      <c r="JD296" s="19">
        <f t="shared" ca="1" si="2009"/>
        <v>0</v>
      </c>
      <c r="JE296" s="19">
        <f t="shared" ca="1" si="2009"/>
        <v>0</v>
      </c>
      <c r="JF296" s="19">
        <f t="shared" ca="1" si="2009"/>
        <v>0</v>
      </c>
      <c r="JG296" s="19">
        <f t="shared" ca="1" si="2009"/>
        <v>1</v>
      </c>
      <c r="JH296" s="19">
        <f t="shared" ca="1" si="2009"/>
        <v>0</v>
      </c>
      <c r="JI296" s="19">
        <f t="shared" ca="1" si="2009"/>
        <v>1</v>
      </c>
      <c r="JJ296" s="9"/>
      <c r="JK296" s="5" t="b">
        <f t="shared" ca="1" si="1981"/>
        <v>0</v>
      </c>
      <c r="JL296" s="477" t="b">
        <v>0</v>
      </c>
      <c r="JM296" s="477">
        <v>9.7327499999999993</v>
      </c>
      <c r="JN296" s="5" t="b">
        <f t="shared" si="1982"/>
        <v>0</v>
      </c>
      <c r="JO296" s="5" t="b">
        <f t="shared" si="1982"/>
        <v>0</v>
      </c>
      <c r="JP296" s="5" t="b">
        <f t="shared" si="1982"/>
        <v>1</v>
      </c>
      <c r="JQ296" s="144">
        <f t="shared" si="1983"/>
        <v>1</v>
      </c>
      <c r="JR296" s="144">
        <f t="shared" si="1983"/>
        <v>1</v>
      </c>
      <c r="JS296" s="5" t="b">
        <f t="shared" si="1984"/>
        <v>0</v>
      </c>
      <c r="JT296" s="5" t="b">
        <f t="shared" si="1984"/>
        <v>1</v>
      </c>
      <c r="JU296" s="5" t="b">
        <f t="shared" si="1984"/>
        <v>1</v>
      </c>
      <c r="JV296" s="5" t="b">
        <f t="shared" si="1984"/>
        <v>0</v>
      </c>
      <c r="JW296" s="5">
        <f t="shared" si="1985"/>
        <v>1</v>
      </c>
      <c r="JX296" s="5">
        <f t="shared" si="1985"/>
        <v>0</v>
      </c>
      <c r="JY296" s="5" t="b">
        <f t="shared" si="1986"/>
        <v>0</v>
      </c>
      <c r="JZ296" s="5" t="str" cm="1">
        <f t="array" aca="1" ref="JZ296" ca="1">IF(OR(KA296:KH296&lt;&gt;"-"),TRUE,"-")</f>
        <v>-</v>
      </c>
      <c r="KA296" s="19" t="str">
        <f t="shared" ca="1" si="1987"/>
        <v>-</v>
      </c>
      <c r="KB296" s="19" t="str">
        <f t="shared" ca="1" si="1987"/>
        <v>-</v>
      </c>
      <c r="KC296" s="19" t="str">
        <f t="shared" ca="1" si="1987"/>
        <v>-</v>
      </c>
      <c r="KD296" s="19" t="str">
        <f t="shared" ca="1" si="1987"/>
        <v>-</v>
      </c>
      <c r="KE296" s="19" t="str">
        <f t="shared" ca="1" si="1987"/>
        <v>-</v>
      </c>
      <c r="KF296" s="19" t="str">
        <f t="shared" ca="1" si="1987"/>
        <v>-</v>
      </c>
      <c r="KG296" s="19" t="str">
        <f t="shared" ca="1" si="1987"/>
        <v>-</v>
      </c>
      <c r="KH296" s="19" t="str">
        <f t="shared" ca="1" si="1987"/>
        <v>-</v>
      </c>
      <c r="KI296" s="5" t="b">
        <f t="array" aca="1" ref="KI296" ca="1">IF(OR(KJ296:KP296&lt;&gt;"-"),TRUE,"-")</f>
        <v>1</v>
      </c>
      <c r="KJ296" s="19">
        <f t="shared" ca="1" si="1988"/>
        <v>0</v>
      </c>
      <c r="KK296" s="19" t="str">
        <f t="shared" ca="1" si="1988"/>
        <v>-</v>
      </c>
      <c r="KL296" s="19">
        <f t="shared" ca="1" si="1988"/>
        <v>999999</v>
      </c>
      <c r="KM296" s="19">
        <f t="shared" ca="1" si="1988"/>
        <v>999999</v>
      </c>
      <c r="KN296" s="19">
        <f t="shared" ca="1" si="1988"/>
        <v>999999</v>
      </c>
      <c r="KO296" s="19">
        <f t="shared" ca="1" si="1988"/>
        <v>999999</v>
      </c>
      <c r="KP296" s="19">
        <f t="shared" ca="1" si="1988"/>
        <v>999999</v>
      </c>
      <c r="KQ296" s="19" t="str">
        <f t="shared" ca="1" si="1988"/>
        <v>-</v>
      </c>
      <c r="KR296" s="19" t="str">
        <f t="shared" ca="1" si="1988"/>
        <v>-</v>
      </c>
      <c r="KS296" s="19" t="str">
        <f t="shared" ca="1" si="1988"/>
        <v>-</v>
      </c>
      <c r="KT296" s="19" t="b">
        <f t="shared" ca="1" si="1988"/>
        <v>1</v>
      </c>
      <c r="KU296" s="19">
        <f t="shared" ca="1" si="1988"/>
        <v>0</v>
      </c>
      <c r="KV296" s="5" t="str">
        <f t="shared" si="1989"/>
        <v>-</v>
      </c>
      <c r="KW296" s="5" t="str">
        <f t="shared" si="1989"/>
        <v>-</v>
      </c>
      <c r="KX296" s="5" t="str">
        <f t="shared" si="1989"/>
        <v>-</v>
      </c>
      <c r="KY296" s="5" t="str">
        <f t="shared" si="1989"/>
        <v>-</v>
      </c>
      <c r="KZ296" s="19" t="str">
        <f t="shared" ca="1" si="1990"/>
        <v>-</v>
      </c>
      <c r="LA296" s="19" t="str">
        <f t="shared" ca="1" si="1990"/>
        <v>-</v>
      </c>
      <c r="LB296" s="19" t="str">
        <f t="shared" ca="1" si="1990"/>
        <v>-</v>
      </c>
      <c r="LC296" s="19" t="str">
        <f t="shared" ca="1" si="1990"/>
        <v>-</v>
      </c>
      <c r="LD296" s="19" t="str">
        <f t="shared" ca="1" si="1990"/>
        <v>-</v>
      </c>
      <c r="LE296" s="19" t="str">
        <f t="shared" ca="1" si="1990"/>
        <v>-</v>
      </c>
      <c r="LF296" s="19" t="str">
        <f t="shared" ca="1" si="1990"/>
        <v>-</v>
      </c>
      <c r="LG296" s="5" t="str">
        <f t="shared" si="1991"/>
        <v>-</v>
      </c>
      <c r="LH296" s="5">
        <f t="shared" si="1991"/>
        <v>500</v>
      </c>
      <c r="LI296" s="5">
        <f t="shared" si="1991"/>
        <v>500</v>
      </c>
      <c r="LJ296" s="5" t="str">
        <f t="shared" si="1991"/>
        <v>-</v>
      </c>
      <c r="LK296" s="5" t="str" cm="1">
        <f t="array" aca="1" ref="LK296" ca="1">INDEX(i.meatgrid,$Q296,LK$7)</f>
        <v>-</v>
      </c>
      <c r="LL296" s="5" t="str">
        <f t="shared" si="1992"/>
        <v>-</v>
      </c>
      <c r="LM296" s="5">
        <f t="shared" si="1993"/>
        <v>1</v>
      </c>
      <c r="LN296" s="9"/>
      <c r="LO296" s="19">
        <f t="shared" ca="1" si="1994"/>
        <v>70</v>
      </c>
      <c r="LP296" s="19">
        <f t="shared" ca="1" si="1994"/>
        <v>50</v>
      </c>
      <c r="LQ296" s="19">
        <f t="shared" ca="1" si="1994"/>
        <v>80</v>
      </c>
      <c r="LR296" s="19">
        <f t="shared" ca="1" si="1994"/>
        <v>50</v>
      </c>
      <c r="LS296" s="5" t="b" cm="1">
        <f t="array" aca="1" ref="LS296" ca="1">INDEX(i.meatgrid,$Q296,LS$7)</f>
        <v>0</v>
      </c>
      <c r="LT296" s="5" t="b" cm="1">
        <f t="array" aca="1" ref="LT296" ca="1">INDEX(i.meatgrid,$Q296,LT$7)</f>
        <v>0</v>
      </c>
      <c r="LU296" s="5" t="str" cm="1">
        <f t="array" aca="1" ref="LU296" ca="1">INDEX(i.meatgrid,$Q296,LU$7)</f>
        <v>-</v>
      </c>
      <c r="LV296" s="5" t="str" cm="1">
        <f t="array" aca="1" ref="LV296" ca="1">INDEX(i.meatgrid,$Q296,LV$7)</f>
        <v>-</v>
      </c>
      <c r="LW296" s="5">
        <f t="shared" si="1995"/>
        <v>1</v>
      </c>
      <c r="LX296" s="5">
        <f t="shared" si="1996"/>
        <v>0.75</v>
      </c>
      <c r="LY296" s="5" cm="1">
        <f t="array" aca="1" ref="LY296" ca="1">INDEX(i.meatgrid,$Q296,LY$7)</f>
        <v>0</v>
      </c>
      <c r="LZ296" s="5" cm="1">
        <f t="array" aca="1" ref="LZ296" ca="1">INDEX(i.meatgrid,$Q296,LZ$7)</f>
        <v>0</v>
      </c>
      <c r="MA296" s="5" cm="1">
        <f t="array" aca="1" ref="MA296" ca="1">INDEX(i.meatgrid,$Q296,MA$7)</f>
        <v>0</v>
      </c>
      <c r="MB296" s="5" cm="1">
        <f t="array" aca="1" ref="MB296" ca="1">INDEX(i.meatgrid,$Q296,MB$7)</f>
        <v>0</v>
      </c>
      <c r="MC296" s="5" cm="1">
        <f t="array" aca="1" ref="MC296" ca="1">INDEX(i.meatgrid,$Q296,MC$7)</f>
        <v>1</v>
      </c>
      <c r="MD296" s="5" cm="1">
        <f t="array" aca="1" ref="MD296" ca="1">INDEX(i.meatgrid,$Q296,MD$7)</f>
        <v>1</v>
      </c>
      <c r="ME296" s="5" cm="1">
        <f t="array" aca="1" ref="ME296" ca="1">INDEX(i.meatgrid,$Q296,ME$7)</f>
        <v>1</v>
      </c>
      <c r="MF296" s="5" cm="1">
        <f t="array" aca="1" ref="MF296" ca="1">INDEX(i.meatgrid,$Q296,MF$7)</f>
        <v>1</v>
      </c>
      <c r="MG296" s="5">
        <f t="shared" si="1997"/>
        <v>1</v>
      </c>
      <c r="MH296" s="9"/>
      <c r="MI296" s="19" t="b">
        <f t="shared" ca="1" si="2027"/>
        <v>0</v>
      </c>
      <c r="MJ296" s="19" t="b">
        <f t="shared" ca="1" si="2027"/>
        <v>0</v>
      </c>
      <c r="MK296" s="19">
        <f t="shared" ca="1" si="2027"/>
        <v>1</v>
      </c>
      <c r="ML296" s="19">
        <f t="shared" ca="1" si="2027"/>
        <v>0.75</v>
      </c>
      <c r="MM296" s="19">
        <f t="shared" ca="1" si="2027"/>
        <v>0.75</v>
      </c>
      <c r="MN296" s="19">
        <f t="shared" ca="1" si="2027"/>
        <v>0.8</v>
      </c>
      <c r="MO296" s="19">
        <f t="shared" ca="1" si="2027"/>
        <v>0.82499999999999996</v>
      </c>
      <c r="MP296" s="19">
        <f t="shared" ca="1" si="2027"/>
        <v>0.875</v>
      </c>
      <c r="MQ296" s="19">
        <f t="shared" ca="1" si="2027"/>
        <v>0.9</v>
      </c>
      <c r="MR296" s="19">
        <f t="shared" ca="1" si="2027"/>
        <v>1</v>
      </c>
      <c r="MS296" s="19">
        <f t="shared" ca="1" si="2027"/>
        <v>0.875</v>
      </c>
      <c r="MT296" s="19" t="b">
        <f t="shared" ca="1" si="2027"/>
        <v>1</v>
      </c>
      <c r="MU296" s="19">
        <f t="shared" ca="1" si="2027"/>
        <v>74.989999999999995</v>
      </c>
      <c r="MV296" s="19" t="str">
        <f t="shared" ca="1" si="2027"/>
        <v>-</v>
      </c>
      <c r="MW296" s="19" t="str">
        <f t="shared" ca="1" si="2027"/>
        <v>-</v>
      </c>
      <c r="MX296" s="19" t="str">
        <f t="shared" ca="1" si="2027"/>
        <v>-</v>
      </c>
      <c r="MY296" s="19" t="str">
        <f t="shared" ca="1" si="2028"/>
        <v>-</v>
      </c>
      <c r="MZ296" s="19" t="str">
        <f t="shared" ca="1" si="2028"/>
        <v>-</v>
      </c>
      <c r="NA296" s="19" t="str">
        <f t="shared" ca="1" si="2028"/>
        <v>-</v>
      </c>
      <c r="NB296" s="19" t="str">
        <f t="shared" ca="1" si="2028"/>
        <v>-</v>
      </c>
      <c r="NC296" s="19">
        <f t="shared" ca="1" si="2028"/>
        <v>36.99</v>
      </c>
      <c r="ND296" s="19">
        <f t="shared" ca="1" si="2028"/>
        <v>36.99</v>
      </c>
      <c r="NE296" s="19" t="str">
        <f t="shared" ca="1" si="2028"/>
        <v>-</v>
      </c>
      <c r="NF296" s="19" t="str">
        <f t="shared" ca="1" si="2028"/>
        <v>-</v>
      </c>
      <c r="NG296" s="19" t="str">
        <f t="shared" ca="1" si="2028"/>
        <v>-</v>
      </c>
      <c r="NH296" s="19" t="str">
        <f t="shared" ca="1" si="2028"/>
        <v>-</v>
      </c>
      <c r="NI296" s="19" t="str">
        <f t="shared" ca="1" si="2028"/>
        <v>-</v>
      </c>
      <c r="NJ296" s="19">
        <f t="shared" ca="1" si="2028"/>
        <v>49.99</v>
      </c>
      <c r="NK296" s="19">
        <f t="shared" ca="1" si="2028"/>
        <v>49.99</v>
      </c>
      <c r="NL296" s="19">
        <f t="shared" ca="1" si="2028"/>
        <v>49.99</v>
      </c>
      <c r="NM296" s="19">
        <f t="shared" ca="1" si="2028"/>
        <v>49.99</v>
      </c>
      <c r="NN296" s="19">
        <f t="shared" ca="1" si="2028"/>
        <v>49.99</v>
      </c>
      <c r="NO296" s="19">
        <f t="shared" ca="1" si="2029"/>
        <v>49.99</v>
      </c>
      <c r="NP296" s="19">
        <f t="shared" ca="1" si="2029"/>
        <v>49.99</v>
      </c>
      <c r="NQ296" s="19">
        <f t="shared" ca="1" si="2029"/>
        <v>49.99</v>
      </c>
      <c r="NR296" s="19">
        <f t="shared" ca="1" si="2029"/>
        <v>412.99</v>
      </c>
      <c r="NS296" s="19">
        <f t="shared" ca="1" si="2029"/>
        <v>412.99</v>
      </c>
      <c r="NT296" s="19" t="str">
        <f t="shared" ca="1" si="2029"/>
        <v>-</v>
      </c>
      <c r="NU296" s="19" t="str">
        <f t="shared" ca="1" si="2029"/>
        <v>-</v>
      </c>
      <c r="NV296" s="19" t="str">
        <f t="shared" ca="1" si="2029"/>
        <v>-</v>
      </c>
      <c r="NW296" s="19" t="str">
        <f t="shared" ca="1" si="2029"/>
        <v>-</v>
      </c>
      <c r="NX296" s="19" t="str">
        <f t="shared" ca="1" si="2029"/>
        <v>-</v>
      </c>
      <c r="NY296" s="19">
        <f t="shared" ca="1" si="2029"/>
        <v>6.8900000000000006</v>
      </c>
      <c r="NZ296" s="19">
        <f t="shared" ca="1" si="2029"/>
        <v>6.8900000000000006</v>
      </c>
      <c r="OA296" s="19">
        <f t="shared" ca="1" si="2029"/>
        <v>6.8900000000000006</v>
      </c>
      <c r="OB296" s="19">
        <f t="shared" ca="1" si="2029"/>
        <v>6.8900000000000006</v>
      </c>
      <c r="OC296" s="19">
        <f t="shared" ca="1" si="2029"/>
        <v>6.8900000000000006</v>
      </c>
      <c r="OD296" s="19">
        <f t="shared" ca="1" si="2029"/>
        <v>6.8900000000000006</v>
      </c>
      <c r="OE296" s="19">
        <f t="shared" ca="1" si="2001"/>
        <v>6.8900000000000006</v>
      </c>
      <c r="OF296" s="19">
        <f t="shared" ca="1" si="2001"/>
        <v>6.8900000000000006</v>
      </c>
      <c r="OG296" s="19">
        <f t="shared" ca="1" si="2001"/>
        <v>346.99</v>
      </c>
      <c r="OH296" s="19">
        <f t="shared" ca="1" si="2001"/>
        <v>346.99</v>
      </c>
      <c r="OI296" s="19" t="str">
        <f t="shared" ca="1" si="2001"/>
        <v>-</v>
      </c>
      <c r="OJ296" s="19" t="str">
        <f t="shared" ca="1" si="2001"/>
        <v>-</v>
      </c>
      <c r="OK296" s="19" t="str">
        <f t="shared" ca="1" si="2001"/>
        <v>-</v>
      </c>
      <c r="OL296" s="19" t="str">
        <f t="shared" ca="1" si="2001"/>
        <v>-</v>
      </c>
      <c r="OM296" s="19" t="str">
        <f t="shared" ca="1" si="2001"/>
        <v>-</v>
      </c>
      <c r="ON296" s="19">
        <f t="shared" ca="1" si="2001"/>
        <v>0</v>
      </c>
      <c r="OO296" s="24">
        <v>0</v>
      </c>
    </row>
    <row r="297" spans="1:405" outlineLevel="1">
      <c r="A297" s="21">
        <f t="shared" si="158"/>
        <v>292</v>
      </c>
      <c r="B297" s="21">
        <f t="shared" si="1940"/>
        <v>19</v>
      </c>
      <c r="C297">
        <v>114</v>
      </c>
      <c r="D297" s="144" t="str">
        <f t="shared" si="1941"/>
        <v>GSM</v>
      </c>
      <c r="E297" t="b">
        <v>1</v>
      </c>
      <c r="F297" t="b">
        <v>0</v>
      </c>
      <c r="G297" t="b">
        <f t="shared" si="2020"/>
        <v>1</v>
      </c>
      <c r="H297" s="29">
        <v>2</v>
      </c>
      <c r="I297" s="29">
        <v>1</v>
      </c>
      <c r="J297" s="29" t="str">
        <f>""</f>
        <v/>
      </c>
      <c r="K297" s="29">
        <f t="shared" si="1943"/>
        <v>2</v>
      </c>
      <c r="L297" s="29">
        <v>2</v>
      </c>
      <c r="M297" s="29">
        <v>2</v>
      </c>
      <c r="N297" s="29">
        <v>3</v>
      </c>
      <c r="O297" s="29">
        <v>1</v>
      </c>
      <c r="P297" s="29">
        <v>1</v>
      </c>
      <c r="Q297" s="237">
        <f t="shared" ca="1" si="2003"/>
        <v>2</v>
      </c>
      <c r="R297" s="29">
        <v>1</v>
      </c>
      <c r="S297" s="29">
        <v>3</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1944"/>
        <v>2</v>
      </c>
      <c r="AH297" s="5">
        <f t="shared" si="1944"/>
        <v>0</v>
      </c>
      <c r="AI297" s="5">
        <f t="shared" si="1945"/>
        <v>1</v>
      </c>
      <c r="AJ297" s="218"/>
      <c r="AK297" s="218"/>
      <c r="AL297" s="366" t="str">
        <f ca="1">TEXT(LEFT(OFFSET(AL297,-1,0),5)+1,"00000")&amp;MID(OFFSET(AL297,-1,0),6,FIND(" ",OFFSET(AL297,-1,0),7)-5)
&amp; $D297           &amp; " Day"&amp;INDEX(i.DOY,$N297,1)              &amp; IF($IG297=0," FWM","")&amp;IF($IG297=1," MWM","")&amp;IF($IG297=5," Mat","")&amp;IF($IH297=TRUE,"&amp;BBT","    ")
&amp;INDEX(DataMaster!$B$98:$B$104,$Q297,0)    &amp;IF(JL297," SR"&amp;JM297,"")&amp; " WP"&amp;TEXT($LW297*100,"000p")           &amp; " MP"&amp;TEXT($LX297*100,"000p")           &amp; " GP"&amp;TEXT($MG297*100,"000p")
&amp; " (F"&amp;3+COUNTIF($CV297:$CY297,TRUE)&amp;3&amp;"N"&amp;$DM297&amp;$DN297&amp;")"</f>
        <v>00015 DSP_price_SA GSM Day204 MWM    Only export WP100p MP125p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1946"/>
        <v>0</v>
      </c>
      <c r="AY297" s="5" t="str">
        <f t="shared" si="1946"/>
        <v>-</v>
      </c>
      <c r="AZ297" s="5" t="b">
        <f t="shared" si="1946"/>
        <v>0</v>
      </c>
      <c r="BA297" s="5" t="b">
        <f t="shared" si="1946"/>
        <v>1</v>
      </c>
      <c r="BB297" s="5" t="b">
        <f t="shared" si="1946"/>
        <v>1</v>
      </c>
      <c r="BC297" s="144">
        <f t="shared" si="1946"/>
        <v>0</v>
      </c>
      <c r="BD297" s="19" t="b">
        <f t="shared" ca="1" si="1947"/>
        <v>1</v>
      </c>
      <c r="BE297" s="9"/>
      <c r="BF297" s="5" t="str">
        <f t="shared" ca="1" si="1948"/>
        <v>-</v>
      </c>
      <c r="BG297" s="19" t="str">
        <f t="shared" ca="1" si="1949"/>
        <v>-</v>
      </c>
      <c r="BH297" s="19" t="str">
        <f t="shared" ca="1" si="1949"/>
        <v>-</v>
      </c>
      <c r="BI297" s="19" t="str">
        <f t="shared" ca="1" si="1949"/>
        <v>-</v>
      </c>
      <c r="BJ297" s="5" t="str">
        <f t="shared" ca="1" si="1950"/>
        <v>-</v>
      </c>
      <c r="BK297" s="19" t="str">
        <f t="shared" ca="1" si="1951"/>
        <v>-</v>
      </c>
      <c r="BL297" s="5" t="str">
        <f t="shared" ca="1" si="1952"/>
        <v>-</v>
      </c>
      <c r="BM297" s="19" t="str">
        <f t="shared" ca="1" si="1953"/>
        <v>-</v>
      </c>
      <c r="BN297" s="19" t="str">
        <f t="shared" ca="1" si="1953"/>
        <v>-</v>
      </c>
      <c r="BO297" s="19" t="str">
        <f t="shared" ca="1" si="1953"/>
        <v>-</v>
      </c>
      <c r="BP297" s="5" t="str">
        <f t="shared" ca="1" si="1954"/>
        <v>-</v>
      </c>
      <c r="BQ297" s="9"/>
      <c r="BR297" s="5" t="b">
        <f t="shared" si="1955"/>
        <v>0</v>
      </c>
      <c r="BS297" s="5" t="str">
        <f t="shared" ca="1" si="1956"/>
        <v>-</v>
      </c>
      <c r="BT297" s="5" t="str">
        <f t="shared" ca="1" si="1957"/>
        <v>-</v>
      </c>
      <c r="BU297" s="5" t="str">
        <f t="shared" ca="1" si="1957"/>
        <v>-</v>
      </c>
      <c r="BV297" s="5" t="str">
        <f t="shared" ca="1" si="1957"/>
        <v>-</v>
      </c>
      <c r="BW297" s="5" t="str">
        <f t="shared" ca="1" si="1957"/>
        <v>-</v>
      </c>
      <c r="BX297" s="5" t="str">
        <f t="shared" ca="1" si="1957"/>
        <v>-</v>
      </c>
      <c r="BY297" s="5" t="str">
        <f t="shared" ca="1" si="1957"/>
        <v>-</v>
      </c>
      <c r="BZ297" s="5" t="str">
        <f t="shared" ca="1" si="1957"/>
        <v>-</v>
      </c>
      <c r="CA297" s="5" t="str">
        <f t="shared" ca="1" si="1957"/>
        <v>-</v>
      </c>
      <c r="CB297" s="9"/>
      <c r="CC297" s="237" t="b">
        <f t="shared" ca="1" si="2004"/>
        <v>1</v>
      </c>
      <c r="CD297" s="237" t="b">
        <f t="shared" ca="1" si="2004"/>
        <v>1</v>
      </c>
      <c r="CE297" s="237" t="b">
        <f t="shared" ca="1" si="2004"/>
        <v>1</v>
      </c>
      <c r="CF297" s="12">
        <f t="shared" ca="1" si="1958"/>
        <v>2232105</v>
      </c>
      <c r="CG297" s="144" t="b">
        <f t="shared" ca="1" si="2021"/>
        <v>0</v>
      </c>
      <c r="CH297" s="12" t="s">
        <v>34</v>
      </c>
      <c r="CI297" s="19" t="str">
        <f t="shared" ca="1" si="1960"/>
        <v>-</v>
      </c>
      <c r="CJ297" s="19" t="str">
        <f t="shared" ca="1" si="1960"/>
        <v>-</v>
      </c>
      <c r="CK297" s="19" t="str">
        <f t="shared" ca="1" si="1960"/>
        <v>-</v>
      </c>
      <c r="CL297" s="19">
        <f t="shared" ca="1" si="1960"/>
        <v>1</v>
      </c>
      <c r="CM297" s="19">
        <f t="shared" ca="1" si="1960"/>
        <v>1</v>
      </c>
      <c r="CN297" s="9"/>
      <c r="CO297" s="444">
        <f t="shared" si="1961"/>
        <v>652</v>
      </c>
      <c r="CP297" s="444">
        <f t="shared" si="1961"/>
        <v>686</v>
      </c>
      <c r="CQ297" s="444">
        <f t="shared" si="1961"/>
        <v>721</v>
      </c>
      <c r="CR297" s="152">
        <f t="shared" si="1962"/>
        <v>378</v>
      </c>
      <c r="CS297" s="152">
        <f t="shared" si="1962"/>
        <v>413</v>
      </c>
      <c r="CT297" s="152">
        <f t="shared" si="1962"/>
        <v>448</v>
      </c>
      <c r="CU297" s="19" t="str">
        <f t="shared" ca="1" si="2022"/>
        <v>-</v>
      </c>
      <c r="CV297" s="19" t="str">
        <f t="shared" ca="1" si="2022"/>
        <v>-</v>
      </c>
      <c r="CW297" s="19" t="str">
        <f t="shared" ca="1" si="2022"/>
        <v>-</v>
      </c>
      <c r="CX297" s="19" t="str">
        <f t="shared" ca="1" si="2022"/>
        <v>-</v>
      </c>
      <c r="CY297" s="19" t="str">
        <f t="shared" ca="1" si="2022"/>
        <v>-</v>
      </c>
      <c r="CZ297" s="19" t="b">
        <f t="shared" ca="1" si="2022"/>
        <v>1</v>
      </c>
      <c r="DA297" s="19">
        <f t="shared" ca="1" si="2022"/>
        <v>0</v>
      </c>
      <c r="DB297" s="19">
        <f t="shared" ca="1" si="2022"/>
        <v>0</v>
      </c>
      <c r="DC297" s="19">
        <f t="shared" ca="1" si="2022"/>
        <v>0</v>
      </c>
      <c r="DD297" s="19">
        <f t="shared" ca="1" si="2022"/>
        <v>0</v>
      </c>
      <c r="DE297" s="19">
        <f t="shared" ca="1" si="2022"/>
        <v>0</v>
      </c>
      <c r="DF297" s="19">
        <f t="shared" ca="1" si="2022"/>
        <v>0</v>
      </c>
      <c r="DG297" s="19">
        <f t="shared" ca="1" si="2022"/>
        <v>0</v>
      </c>
      <c r="DH297" s="19">
        <f t="shared" ca="1" si="2022"/>
        <v>0</v>
      </c>
      <c r="DI297" s="19">
        <f t="shared" ca="1" si="2022"/>
        <v>0</v>
      </c>
      <c r="DJ297" s="19">
        <f t="shared" ca="1" si="2022"/>
        <v>0</v>
      </c>
      <c r="DK297" s="19">
        <f t="shared" ca="1" si="2011"/>
        <v>0</v>
      </c>
      <c r="DL297" s="19">
        <f t="shared" ca="1" si="2011"/>
        <v>0</v>
      </c>
      <c r="DM297" s="19">
        <f t="shared" ca="1" si="2011"/>
        <v>1</v>
      </c>
      <c r="DN297" s="19">
        <f t="shared" ca="1" si="2011"/>
        <v>1</v>
      </c>
      <c r="DO297" s="19">
        <f t="shared" ca="1" si="2011"/>
        <v>0</v>
      </c>
      <c r="DP297" s="19" t="str">
        <f t="shared" ca="1" si="2011"/>
        <v>-</v>
      </c>
      <c r="DQ297" s="19" t="str">
        <f t="shared" ca="1" si="2011"/>
        <v>-</v>
      </c>
      <c r="DR297" s="19" t="str">
        <f t="shared" ca="1" si="2011"/>
        <v>-</v>
      </c>
      <c r="DS297" s="19" t="str">
        <f t="shared" ca="1" si="2011"/>
        <v>-</v>
      </c>
      <c r="DT297" s="19" t="str">
        <f t="shared" ca="1" si="2011"/>
        <v>-</v>
      </c>
      <c r="DU297" s="19">
        <f t="shared" ca="1" si="2011"/>
        <v>0</v>
      </c>
      <c r="DV297" s="19" t="str">
        <f t="shared" ca="1" si="2011"/>
        <v>-</v>
      </c>
      <c r="DW297" s="19" t="str">
        <f t="shared" ca="1" si="2011"/>
        <v>-</v>
      </c>
      <c r="DX297" s="19" t="str">
        <f t="shared" ca="1" si="2011"/>
        <v>-</v>
      </c>
      <c r="DY297" s="19" t="str">
        <f t="shared" ca="1" si="2011"/>
        <v>-</v>
      </c>
      <c r="DZ297" s="19" t="str">
        <f t="shared" ca="1" si="2011"/>
        <v>-</v>
      </c>
      <c r="EA297" s="19" t="str">
        <f t="shared" ca="1" si="2011"/>
        <v>-</v>
      </c>
      <c r="EB297" s="19" t="str">
        <f t="shared" ca="1" si="2011"/>
        <v>-</v>
      </c>
      <c r="EC297" s="19" t="str">
        <f t="shared" ca="1" si="2011"/>
        <v>-</v>
      </c>
      <c r="ED297" s="19">
        <f t="shared" ca="1" si="2011"/>
        <v>0</v>
      </c>
      <c r="EE297" s="444">
        <f t="shared" si="1965"/>
        <v>0</v>
      </c>
      <c r="EF297" s="444">
        <f t="shared" si="1965"/>
        <v>0</v>
      </c>
      <c r="EG297" s="124">
        <f t="shared" si="2023"/>
        <v>0</v>
      </c>
      <c r="EH297" s="124">
        <f t="shared" si="2023"/>
        <v>0</v>
      </c>
      <c r="EI297" s="124">
        <f t="shared" si="2023"/>
        <v>0</v>
      </c>
      <c r="EJ297" s="124">
        <f t="shared" si="2023"/>
        <v>0</v>
      </c>
      <c r="EK297" s="124">
        <f t="shared" si="2023"/>
        <v>0</v>
      </c>
      <c r="EL297" s="124">
        <f t="shared" si="2023"/>
        <v>0</v>
      </c>
      <c r="EM297" s="124">
        <f t="shared" si="2023"/>
        <v>0</v>
      </c>
      <c r="EN297" s="124">
        <f t="shared" si="2023"/>
        <v>0</v>
      </c>
      <c r="EO297" s="124">
        <f t="shared" si="2023"/>
        <v>0</v>
      </c>
      <c r="EP297" s="124">
        <f t="shared" si="2023"/>
        <v>0</v>
      </c>
      <c r="EQ297" s="124">
        <f t="shared" si="2023"/>
        <v>0</v>
      </c>
      <c r="ER297" s="124">
        <f t="shared" si="2023"/>
        <v>0</v>
      </c>
      <c r="ES297" s="124">
        <f t="shared" si="2023"/>
        <v>0</v>
      </c>
      <c r="ET297" s="124">
        <f t="shared" si="2023"/>
        <v>0</v>
      </c>
      <c r="EU297" s="124">
        <f t="shared" si="2023"/>
        <v>0</v>
      </c>
      <c r="EV297" s="124">
        <f t="shared" si="2023"/>
        <v>0</v>
      </c>
      <c r="EW297" s="124">
        <f t="shared" si="1967"/>
        <v>0</v>
      </c>
      <c r="EX297" s="124">
        <f t="shared" si="1967"/>
        <v>0</v>
      </c>
      <c r="EY297" s="554">
        <f t="shared" si="2024"/>
        <v>0</v>
      </c>
      <c r="EZ297" s="554">
        <f t="shared" si="2024"/>
        <v>0</v>
      </c>
      <c r="FA297" s="554">
        <f t="shared" si="2024"/>
        <v>0</v>
      </c>
      <c r="FB297" s="125">
        <f t="shared" si="2024"/>
        <v>0</v>
      </c>
      <c r="FC297" s="125">
        <f t="shared" si="2024"/>
        <v>0</v>
      </c>
      <c r="FD297" s="125">
        <f t="shared" si="2024"/>
        <v>0</v>
      </c>
      <c r="FE297" s="125">
        <f t="shared" si="2024"/>
        <v>0</v>
      </c>
      <c r="FF297" s="125">
        <f t="shared" si="2024"/>
        <v>0</v>
      </c>
      <c r="FG297" s="125">
        <f t="shared" si="2024"/>
        <v>0</v>
      </c>
      <c r="FH297" s="125">
        <f t="shared" si="2024"/>
        <v>0</v>
      </c>
      <c r="FI297" s="125">
        <f t="shared" si="2024"/>
        <v>0</v>
      </c>
      <c r="FJ297" s="125">
        <f t="shared" si="2024"/>
        <v>0</v>
      </c>
      <c r="FK297" s="125">
        <f t="shared" si="2024"/>
        <v>0</v>
      </c>
      <c r="FL297" s="125">
        <f t="shared" si="2024"/>
        <v>0</v>
      </c>
      <c r="FM297" s="125">
        <f t="shared" si="2024"/>
        <v>0</v>
      </c>
      <c r="FN297" s="125">
        <f t="shared" si="2024"/>
        <v>0</v>
      </c>
      <c r="FO297" s="124">
        <f t="shared" si="2025"/>
        <v>0</v>
      </c>
      <c r="FP297" s="124">
        <f t="shared" si="2025"/>
        <v>0</v>
      </c>
      <c r="FQ297" s="124">
        <f t="shared" si="2025"/>
        <v>0</v>
      </c>
      <c r="FR297" s="124">
        <f t="shared" si="2025"/>
        <v>0</v>
      </c>
      <c r="FS297" s="124">
        <f t="shared" si="2025"/>
        <v>0</v>
      </c>
      <c r="FT297" s="124">
        <f t="shared" si="2025"/>
        <v>0</v>
      </c>
      <c r="FU297" s="124">
        <f t="shared" si="2025"/>
        <v>0</v>
      </c>
      <c r="FV297" s="124">
        <f t="shared" si="2025"/>
        <v>0</v>
      </c>
      <c r="FW297" s="124">
        <f t="shared" si="2025"/>
        <v>0</v>
      </c>
      <c r="FX297" s="124">
        <f t="shared" si="2025"/>
        <v>0</v>
      </c>
      <c r="FY297" s="124">
        <f t="shared" si="2025"/>
        <v>0</v>
      </c>
      <c r="FZ297" s="124">
        <f t="shared" si="2025"/>
        <v>0</v>
      </c>
      <c r="GA297" s="124">
        <f t="shared" si="2025"/>
        <v>0</v>
      </c>
      <c r="GB297" s="124">
        <f t="shared" si="2025"/>
        <v>0</v>
      </c>
      <c r="GC297" s="124">
        <f t="shared" si="2025"/>
        <v>0</v>
      </c>
      <c r="GD297" s="124">
        <f t="shared" si="2025"/>
        <v>0</v>
      </c>
      <c r="GE297" s="124">
        <f t="shared" si="1970"/>
        <v>0</v>
      </c>
      <c r="GF297" s="124">
        <f t="shared" si="1970"/>
        <v>0</v>
      </c>
      <c r="GG297" s="554">
        <f t="shared" si="1971"/>
        <v>0</v>
      </c>
      <c r="GH297" s="554">
        <f t="shared" si="1971"/>
        <v>0</v>
      </c>
      <c r="GI297" s="554">
        <f t="shared" si="1971"/>
        <v>0</v>
      </c>
      <c r="GJ297" s="125">
        <f t="shared" si="1972"/>
        <v>0</v>
      </c>
      <c r="GK297" s="125">
        <f t="shared" si="1972"/>
        <v>0</v>
      </c>
      <c r="GL297" s="125">
        <f t="shared" si="1972"/>
        <v>0</v>
      </c>
      <c r="GM297" s="125">
        <f t="shared" si="1972"/>
        <v>0</v>
      </c>
      <c r="GN297" s="125">
        <f t="shared" si="1972"/>
        <v>0</v>
      </c>
      <c r="GO297" s="125">
        <f t="shared" si="1972"/>
        <v>0</v>
      </c>
      <c r="GP297" s="125">
        <f t="shared" si="1972"/>
        <v>0</v>
      </c>
      <c r="GQ297" s="125">
        <f t="shared" si="1972"/>
        <v>0</v>
      </c>
      <c r="GR297" s="125">
        <f t="shared" ref="GR297:GV297" si="2030">IF(AND($K297=GR$9,$N297=GR$11,$AB297=GR$8),INDEX(i.FS_Strategy,$AE297+1,$AB297),0)</f>
        <v>0</v>
      </c>
      <c r="GS297" s="125">
        <f t="shared" si="2030"/>
        <v>0</v>
      </c>
      <c r="GT297" s="125">
        <f t="shared" si="2030"/>
        <v>0</v>
      </c>
      <c r="GU297" s="125">
        <f t="shared" si="2030"/>
        <v>0</v>
      </c>
      <c r="GV297" s="125">
        <f t="shared" si="2030"/>
        <v>0</v>
      </c>
      <c r="GW297" s="124">
        <f t="shared" si="2026"/>
        <v>0</v>
      </c>
      <c r="GX297" s="124">
        <f t="shared" si="2026"/>
        <v>0</v>
      </c>
      <c r="GY297" s="124">
        <f t="shared" si="2026"/>
        <v>0</v>
      </c>
      <c r="GZ297" s="124">
        <f t="shared" si="2026"/>
        <v>0</v>
      </c>
      <c r="HA297" s="124">
        <f t="shared" si="2026"/>
        <v>0</v>
      </c>
      <c r="HB297" s="124">
        <f t="shared" si="2026"/>
        <v>0</v>
      </c>
      <c r="HC297" s="124">
        <f t="shared" si="2026"/>
        <v>0</v>
      </c>
      <c r="HD297" s="124">
        <f t="shared" si="2026"/>
        <v>0</v>
      </c>
      <c r="HE297" s="124">
        <f t="shared" si="2026"/>
        <v>0</v>
      </c>
      <c r="HF297" s="124">
        <f t="shared" si="2026"/>
        <v>0</v>
      </c>
      <c r="HG297" s="124">
        <f t="shared" si="2026"/>
        <v>0</v>
      </c>
      <c r="HH297" s="124">
        <f t="shared" si="2026"/>
        <v>0</v>
      </c>
      <c r="HI297" s="124">
        <f t="shared" si="2026"/>
        <v>0</v>
      </c>
      <c r="HJ297" s="124">
        <f t="shared" si="2026"/>
        <v>0</v>
      </c>
      <c r="HK297" s="124">
        <f t="shared" si="2026"/>
        <v>0</v>
      </c>
      <c r="HL297" s="124">
        <f t="shared" si="2026"/>
        <v>0</v>
      </c>
      <c r="HM297" s="124">
        <f t="shared" si="1974"/>
        <v>0</v>
      </c>
      <c r="HN297" s="124">
        <f t="shared" si="1974"/>
        <v>0</v>
      </c>
      <c r="HO297" s="554">
        <f t="shared" si="1975"/>
        <v>0</v>
      </c>
      <c r="HP297" s="554">
        <f t="shared" si="1975"/>
        <v>0</v>
      </c>
      <c r="HQ297" s="554">
        <f t="shared" si="1975"/>
        <v>0</v>
      </c>
      <c r="HR297" s="125">
        <f t="shared" si="1976"/>
        <v>0</v>
      </c>
      <c r="HS297" s="125">
        <f t="shared" si="1976"/>
        <v>0</v>
      </c>
      <c r="HT297" s="125">
        <f t="shared" si="1976"/>
        <v>0</v>
      </c>
      <c r="HU297" s="125">
        <f t="shared" si="1976"/>
        <v>0</v>
      </c>
      <c r="HV297" s="125">
        <f t="shared" si="1976"/>
        <v>0</v>
      </c>
      <c r="HW297" s="125">
        <f t="shared" si="1976"/>
        <v>0</v>
      </c>
      <c r="HX297" s="125">
        <f t="shared" si="1976"/>
        <v>0</v>
      </c>
      <c r="HY297" s="125">
        <f t="shared" si="1976"/>
        <v>0</v>
      </c>
      <c r="HZ297" s="125">
        <f t="shared" ref="HZ297:ID297" si="2031">IF(AND($K297=HZ$9,$N297=HZ$11,$AB297=HZ$8),INDEX(i.FS_Strategy,$AE297+1,$AB297),0)</f>
        <v>0</v>
      </c>
      <c r="IA297" s="125">
        <f t="shared" si="2031"/>
        <v>0</v>
      </c>
      <c r="IB297" s="125">
        <f t="shared" si="2031"/>
        <v>0</v>
      </c>
      <c r="IC297" s="125">
        <f t="shared" si="2031"/>
        <v>0</v>
      </c>
      <c r="ID297" s="125">
        <f t="shared" si="2031"/>
        <v>0</v>
      </c>
      <c r="IE297" s="5">
        <f t="shared" si="1977"/>
        <v>67</v>
      </c>
      <c r="IF297" s="9"/>
      <c r="IG297" s="5">
        <f t="shared" si="1978"/>
        <v>1</v>
      </c>
      <c r="IH297" s="5" t="b">
        <f t="shared" si="1978"/>
        <v>0</v>
      </c>
      <c r="II297" s="19">
        <f t="shared" ca="1" si="1979"/>
        <v>0</v>
      </c>
      <c r="IJ297" s="5">
        <f t="shared" si="1978"/>
        <v>55</v>
      </c>
      <c r="IK297" s="5" cm="1">
        <f t="array" ref="IK297">INDEX(i.pi_yatf,$X297+1,IK$7)</f>
        <v>1</v>
      </c>
      <c r="IL297" s="19">
        <f t="shared" ca="1" si="2009"/>
        <v>0</v>
      </c>
      <c r="IM297" s="19">
        <f t="shared" ca="1" si="2009"/>
        <v>0</v>
      </c>
      <c r="IN297" s="19">
        <f t="shared" ca="1" si="2009"/>
        <v>0</v>
      </c>
      <c r="IO297" s="19">
        <f t="shared" ca="1" si="2009"/>
        <v>0</v>
      </c>
      <c r="IP297" s="19">
        <f t="shared" ca="1" si="2009"/>
        <v>0</v>
      </c>
      <c r="IQ297" s="19">
        <f t="shared" ca="1" si="2009"/>
        <v>0</v>
      </c>
      <c r="IR297" s="19">
        <f t="shared" ca="1" si="2009"/>
        <v>0</v>
      </c>
      <c r="IS297" s="19">
        <f t="shared" ca="1" si="2009"/>
        <v>0</v>
      </c>
      <c r="IT297" s="19">
        <f t="shared" ca="1" si="2009"/>
        <v>0</v>
      </c>
      <c r="IU297" s="19">
        <f t="shared" ca="1" si="2009"/>
        <v>0</v>
      </c>
      <c r="IV297" s="19">
        <f t="shared" ca="1" si="2009"/>
        <v>0</v>
      </c>
      <c r="IW297" s="19">
        <f t="shared" ca="1" si="2009"/>
        <v>0</v>
      </c>
      <c r="IX297" s="19">
        <f t="shared" ca="1" si="2009"/>
        <v>0</v>
      </c>
      <c r="IY297" s="19">
        <f t="shared" ca="1" si="2009"/>
        <v>0</v>
      </c>
      <c r="IZ297" s="19">
        <f t="shared" ca="1" si="2009"/>
        <v>0</v>
      </c>
      <c r="JA297" s="19">
        <f t="shared" ca="1" si="2009"/>
        <v>0</v>
      </c>
      <c r="JB297" s="19">
        <f t="shared" ca="1" si="2009"/>
        <v>0</v>
      </c>
      <c r="JC297" s="19">
        <f t="shared" ca="1" si="2009"/>
        <v>0</v>
      </c>
      <c r="JD297" s="19">
        <f t="shared" ca="1" si="2009"/>
        <v>0</v>
      </c>
      <c r="JE297" s="19">
        <f t="shared" ca="1" si="2009"/>
        <v>0</v>
      </c>
      <c r="JF297" s="19">
        <f t="shared" ca="1" si="2009"/>
        <v>0</v>
      </c>
      <c r="JG297" s="19">
        <f t="shared" ca="1" si="2009"/>
        <v>1</v>
      </c>
      <c r="JH297" s="19">
        <f t="shared" ca="1" si="2009"/>
        <v>0</v>
      </c>
      <c r="JI297" s="19">
        <f t="shared" ca="1" si="2009"/>
        <v>1</v>
      </c>
      <c r="JJ297" s="9"/>
      <c r="JK297" s="5" t="b">
        <f t="shared" ca="1" si="1981"/>
        <v>0</v>
      </c>
      <c r="JL297" s="477" t="b">
        <v>0</v>
      </c>
      <c r="JM297" s="477">
        <v>9.7327499999999993</v>
      </c>
      <c r="JN297" s="5" t="b">
        <f t="shared" si="1982"/>
        <v>0</v>
      </c>
      <c r="JO297" s="5" t="b">
        <f t="shared" si="1982"/>
        <v>0</v>
      </c>
      <c r="JP297" s="5" t="b">
        <f t="shared" si="1982"/>
        <v>1</v>
      </c>
      <c r="JQ297" s="144">
        <f t="shared" si="1983"/>
        <v>1</v>
      </c>
      <c r="JR297" s="144">
        <f t="shared" si="1983"/>
        <v>1</v>
      </c>
      <c r="JS297" s="5" t="b">
        <f t="shared" si="1984"/>
        <v>0</v>
      </c>
      <c r="JT297" s="5" t="b">
        <f t="shared" si="1984"/>
        <v>1</v>
      </c>
      <c r="JU297" s="5" t="b">
        <f t="shared" si="1984"/>
        <v>1</v>
      </c>
      <c r="JV297" s="5" t="b">
        <f t="shared" si="1984"/>
        <v>0</v>
      </c>
      <c r="JW297" s="5">
        <f t="shared" si="1985"/>
        <v>1</v>
      </c>
      <c r="JX297" s="5">
        <f t="shared" si="1985"/>
        <v>0</v>
      </c>
      <c r="JY297" s="5" t="b">
        <f t="shared" si="1986"/>
        <v>0</v>
      </c>
      <c r="JZ297" s="5" t="str" cm="1">
        <f t="array" aca="1" ref="JZ297" ca="1">IF(OR(KA297:KH297&lt;&gt;"-"),TRUE,"-")</f>
        <v>-</v>
      </c>
      <c r="KA297" s="19" t="str">
        <f t="shared" ca="1" si="1987"/>
        <v>-</v>
      </c>
      <c r="KB297" s="19" t="str">
        <f t="shared" ca="1" si="1987"/>
        <v>-</v>
      </c>
      <c r="KC297" s="19" t="str">
        <f t="shared" ca="1" si="1987"/>
        <v>-</v>
      </c>
      <c r="KD297" s="19" t="str">
        <f t="shared" ca="1" si="1987"/>
        <v>-</v>
      </c>
      <c r="KE297" s="19" t="str">
        <f t="shared" ca="1" si="1987"/>
        <v>-</v>
      </c>
      <c r="KF297" s="19" t="str">
        <f t="shared" ca="1" si="1987"/>
        <v>-</v>
      </c>
      <c r="KG297" s="19" t="str">
        <f t="shared" ca="1" si="1987"/>
        <v>-</v>
      </c>
      <c r="KH297" s="19" t="str">
        <f t="shared" ca="1" si="1987"/>
        <v>-</v>
      </c>
      <c r="KI297" s="5" t="b">
        <f t="array" aca="1" ref="KI297" ca="1">IF(OR(KJ297:KP297&lt;&gt;"-"),TRUE,"-")</f>
        <v>1</v>
      </c>
      <c r="KJ297" s="19">
        <f t="shared" ca="1" si="1988"/>
        <v>0</v>
      </c>
      <c r="KK297" s="19" t="str">
        <f t="shared" ca="1" si="1988"/>
        <v>-</v>
      </c>
      <c r="KL297" s="19">
        <f t="shared" ca="1" si="1988"/>
        <v>999999</v>
      </c>
      <c r="KM297" s="19">
        <f t="shared" ca="1" si="1988"/>
        <v>999999</v>
      </c>
      <c r="KN297" s="19">
        <f t="shared" ca="1" si="1988"/>
        <v>999999</v>
      </c>
      <c r="KO297" s="19">
        <f t="shared" ca="1" si="1988"/>
        <v>999999</v>
      </c>
      <c r="KP297" s="19">
        <f t="shared" ca="1" si="1988"/>
        <v>999999</v>
      </c>
      <c r="KQ297" s="19" t="str">
        <f t="shared" ca="1" si="1988"/>
        <v>-</v>
      </c>
      <c r="KR297" s="19" t="str">
        <f t="shared" ca="1" si="1988"/>
        <v>-</v>
      </c>
      <c r="KS297" s="19" t="str">
        <f t="shared" ca="1" si="1988"/>
        <v>-</v>
      </c>
      <c r="KT297" s="19" t="b">
        <f t="shared" ca="1" si="1988"/>
        <v>1</v>
      </c>
      <c r="KU297" s="19">
        <f t="shared" ca="1" si="1988"/>
        <v>0</v>
      </c>
      <c r="KV297" s="5" t="str">
        <f t="shared" si="1989"/>
        <v>-</v>
      </c>
      <c r="KW297" s="5" t="str">
        <f t="shared" si="1989"/>
        <v>-</v>
      </c>
      <c r="KX297" s="5" t="str">
        <f t="shared" si="1989"/>
        <v>-</v>
      </c>
      <c r="KY297" s="5" t="str">
        <f t="shared" si="1989"/>
        <v>-</v>
      </c>
      <c r="KZ297" s="19" t="str">
        <f t="shared" ca="1" si="1990"/>
        <v>-</v>
      </c>
      <c r="LA297" s="19" t="str">
        <f t="shared" ca="1" si="1990"/>
        <v>-</v>
      </c>
      <c r="LB297" s="19" t="str">
        <f t="shared" ca="1" si="1990"/>
        <v>-</v>
      </c>
      <c r="LC297" s="19" t="str">
        <f t="shared" ca="1" si="1990"/>
        <v>-</v>
      </c>
      <c r="LD297" s="19" t="str">
        <f t="shared" ca="1" si="1990"/>
        <v>-</v>
      </c>
      <c r="LE297" s="19" t="str">
        <f t="shared" ca="1" si="1990"/>
        <v>-</v>
      </c>
      <c r="LF297" s="19" t="str">
        <f t="shared" ca="1" si="1990"/>
        <v>-</v>
      </c>
      <c r="LG297" s="5" t="str">
        <f t="shared" si="1991"/>
        <v>-</v>
      </c>
      <c r="LH297" s="5">
        <f t="shared" si="1991"/>
        <v>500</v>
      </c>
      <c r="LI297" s="5">
        <f t="shared" si="1991"/>
        <v>500</v>
      </c>
      <c r="LJ297" s="5" t="str">
        <f t="shared" si="1991"/>
        <v>-</v>
      </c>
      <c r="LK297" s="5" t="str" cm="1">
        <f t="array" aca="1" ref="LK297" ca="1">INDEX(i.meatgrid,$Q297,LK$7)</f>
        <v>-</v>
      </c>
      <c r="LL297" s="5" t="str">
        <f t="shared" si="1992"/>
        <v>-</v>
      </c>
      <c r="LM297" s="5">
        <f t="shared" si="1993"/>
        <v>1</v>
      </c>
      <c r="LN297" s="9"/>
      <c r="LO297" s="19">
        <f t="shared" ca="1" si="1994"/>
        <v>70</v>
      </c>
      <c r="LP297" s="19">
        <f t="shared" ca="1" si="1994"/>
        <v>50</v>
      </c>
      <c r="LQ297" s="19">
        <f t="shared" ca="1" si="1994"/>
        <v>80</v>
      </c>
      <c r="LR297" s="19">
        <f t="shared" ca="1" si="1994"/>
        <v>50</v>
      </c>
      <c r="LS297" s="5" t="b" cm="1">
        <f t="array" aca="1" ref="LS297" ca="1">INDEX(i.meatgrid,$Q297,LS$7)</f>
        <v>0</v>
      </c>
      <c r="LT297" s="5" t="b" cm="1">
        <f t="array" aca="1" ref="LT297" ca="1">INDEX(i.meatgrid,$Q297,LT$7)</f>
        <v>0</v>
      </c>
      <c r="LU297" s="5" t="str" cm="1">
        <f t="array" aca="1" ref="LU297" ca="1">INDEX(i.meatgrid,$Q297,LU$7)</f>
        <v>-</v>
      </c>
      <c r="LV297" s="5" t="str" cm="1">
        <f t="array" aca="1" ref="LV297" ca="1">INDEX(i.meatgrid,$Q297,LV$7)</f>
        <v>-</v>
      </c>
      <c r="LW297" s="5">
        <f t="shared" si="1995"/>
        <v>1</v>
      </c>
      <c r="LX297" s="5">
        <f t="shared" si="1996"/>
        <v>1.25</v>
      </c>
      <c r="LY297" s="5" cm="1">
        <f t="array" aca="1" ref="LY297" ca="1">INDEX(i.meatgrid,$Q297,LY$7)</f>
        <v>0</v>
      </c>
      <c r="LZ297" s="5" cm="1">
        <f t="array" aca="1" ref="LZ297" ca="1">INDEX(i.meatgrid,$Q297,LZ$7)</f>
        <v>0</v>
      </c>
      <c r="MA297" s="5" cm="1">
        <f t="array" aca="1" ref="MA297" ca="1">INDEX(i.meatgrid,$Q297,MA$7)</f>
        <v>0</v>
      </c>
      <c r="MB297" s="5" cm="1">
        <f t="array" aca="1" ref="MB297" ca="1">INDEX(i.meatgrid,$Q297,MB$7)</f>
        <v>0</v>
      </c>
      <c r="MC297" s="5" cm="1">
        <f t="array" aca="1" ref="MC297" ca="1">INDEX(i.meatgrid,$Q297,MC$7)</f>
        <v>1</v>
      </c>
      <c r="MD297" s="5" cm="1">
        <f t="array" aca="1" ref="MD297" ca="1">INDEX(i.meatgrid,$Q297,MD$7)</f>
        <v>1</v>
      </c>
      <c r="ME297" s="5" cm="1">
        <f t="array" aca="1" ref="ME297" ca="1">INDEX(i.meatgrid,$Q297,ME$7)</f>
        <v>1</v>
      </c>
      <c r="MF297" s="5" cm="1">
        <f t="array" aca="1" ref="MF297" ca="1">INDEX(i.meatgrid,$Q297,MF$7)</f>
        <v>1</v>
      </c>
      <c r="MG297" s="5">
        <f t="shared" si="1997"/>
        <v>1</v>
      </c>
      <c r="MH297" s="9"/>
      <c r="MI297" s="19" t="b">
        <f t="shared" ca="1" si="2027"/>
        <v>0</v>
      </c>
      <c r="MJ297" s="19" t="b">
        <f t="shared" ca="1" si="2027"/>
        <v>0</v>
      </c>
      <c r="MK297" s="19">
        <f t="shared" ca="1" si="2027"/>
        <v>1</v>
      </c>
      <c r="ML297" s="19">
        <f t="shared" ca="1" si="2027"/>
        <v>0.75</v>
      </c>
      <c r="MM297" s="19">
        <f t="shared" ca="1" si="2027"/>
        <v>0.75</v>
      </c>
      <c r="MN297" s="19">
        <f t="shared" ca="1" si="2027"/>
        <v>0.8</v>
      </c>
      <c r="MO297" s="19">
        <f t="shared" ca="1" si="2027"/>
        <v>0.82499999999999996</v>
      </c>
      <c r="MP297" s="19">
        <f t="shared" ca="1" si="2027"/>
        <v>0.875</v>
      </c>
      <c r="MQ297" s="19">
        <f t="shared" ca="1" si="2027"/>
        <v>0.9</v>
      </c>
      <c r="MR297" s="19">
        <f t="shared" ca="1" si="2027"/>
        <v>1</v>
      </c>
      <c r="MS297" s="19">
        <f t="shared" ca="1" si="2027"/>
        <v>0.875</v>
      </c>
      <c r="MT297" s="19" t="b">
        <f t="shared" ca="1" si="2027"/>
        <v>1</v>
      </c>
      <c r="MU297" s="19">
        <f t="shared" ca="1" si="2027"/>
        <v>74.989999999999995</v>
      </c>
      <c r="MV297" s="19" t="str">
        <f t="shared" ca="1" si="2027"/>
        <v>-</v>
      </c>
      <c r="MW297" s="19" t="str">
        <f t="shared" ca="1" si="2027"/>
        <v>-</v>
      </c>
      <c r="MX297" s="19" t="str">
        <f t="shared" ca="1" si="2027"/>
        <v>-</v>
      </c>
      <c r="MY297" s="19" t="str">
        <f t="shared" ca="1" si="2028"/>
        <v>-</v>
      </c>
      <c r="MZ297" s="19" t="str">
        <f t="shared" ca="1" si="2028"/>
        <v>-</v>
      </c>
      <c r="NA297" s="19" t="str">
        <f t="shared" ca="1" si="2028"/>
        <v>-</v>
      </c>
      <c r="NB297" s="19" t="str">
        <f t="shared" ca="1" si="2028"/>
        <v>-</v>
      </c>
      <c r="NC297" s="19">
        <f t="shared" ca="1" si="2028"/>
        <v>36.99</v>
      </c>
      <c r="ND297" s="19">
        <f t="shared" ca="1" si="2028"/>
        <v>36.99</v>
      </c>
      <c r="NE297" s="19" t="str">
        <f t="shared" ca="1" si="2028"/>
        <v>-</v>
      </c>
      <c r="NF297" s="19" t="str">
        <f t="shared" ca="1" si="2028"/>
        <v>-</v>
      </c>
      <c r="NG297" s="19" t="str">
        <f t="shared" ca="1" si="2028"/>
        <v>-</v>
      </c>
      <c r="NH297" s="19" t="str">
        <f t="shared" ca="1" si="2028"/>
        <v>-</v>
      </c>
      <c r="NI297" s="19" t="str">
        <f t="shared" ca="1" si="2028"/>
        <v>-</v>
      </c>
      <c r="NJ297" s="19">
        <f t="shared" ca="1" si="2028"/>
        <v>49.99</v>
      </c>
      <c r="NK297" s="19">
        <f t="shared" ca="1" si="2028"/>
        <v>49.99</v>
      </c>
      <c r="NL297" s="19">
        <f t="shared" ca="1" si="2028"/>
        <v>49.99</v>
      </c>
      <c r="NM297" s="19">
        <f t="shared" ca="1" si="2028"/>
        <v>49.99</v>
      </c>
      <c r="NN297" s="19">
        <f t="shared" ca="1" si="2028"/>
        <v>49.99</v>
      </c>
      <c r="NO297" s="19">
        <f t="shared" ca="1" si="2029"/>
        <v>49.99</v>
      </c>
      <c r="NP297" s="19">
        <f t="shared" ca="1" si="2029"/>
        <v>49.99</v>
      </c>
      <c r="NQ297" s="19">
        <f t="shared" ca="1" si="2029"/>
        <v>49.99</v>
      </c>
      <c r="NR297" s="19">
        <f t="shared" ca="1" si="2029"/>
        <v>412.99</v>
      </c>
      <c r="NS297" s="19">
        <f t="shared" ca="1" si="2029"/>
        <v>412.99</v>
      </c>
      <c r="NT297" s="19" t="str">
        <f t="shared" ca="1" si="2029"/>
        <v>-</v>
      </c>
      <c r="NU297" s="19" t="str">
        <f t="shared" ca="1" si="2029"/>
        <v>-</v>
      </c>
      <c r="NV297" s="19" t="str">
        <f t="shared" ca="1" si="2029"/>
        <v>-</v>
      </c>
      <c r="NW297" s="19" t="str">
        <f t="shared" ca="1" si="2029"/>
        <v>-</v>
      </c>
      <c r="NX297" s="19" t="str">
        <f t="shared" ca="1" si="2029"/>
        <v>-</v>
      </c>
      <c r="NY297" s="19">
        <f t="shared" ca="1" si="2029"/>
        <v>6.8900000000000006</v>
      </c>
      <c r="NZ297" s="19">
        <f t="shared" ca="1" si="2029"/>
        <v>6.8900000000000006</v>
      </c>
      <c r="OA297" s="19">
        <f t="shared" ca="1" si="2029"/>
        <v>6.8900000000000006</v>
      </c>
      <c r="OB297" s="19">
        <f t="shared" ca="1" si="2029"/>
        <v>6.8900000000000006</v>
      </c>
      <c r="OC297" s="19">
        <f t="shared" ca="1" si="2029"/>
        <v>6.8900000000000006</v>
      </c>
      <c r="OD297" s="19">
        <f t="shared" ca="1" si="2029"/>
        <v>6.8900000000000006</v>
      </c>
      <c r="OE297" s="19">
        <f t="shared" ca="1" si="2001"/>
        <v>6.8900000000000006</v>
      </c>
      <c r="OF297" s="19">
        <f t="shared" ca="1" si="2001"/>
        <v>6.8900000000000006</v>
      </c>
      <c r="OG297" s="19">
        <f t="shared" ca="1" si="2001"/>
        <v>346.99</v>
      </c>
      <c r="OH297" s="19">
        <f t="shared" ca="1" si="2001"/>
        <v>346.99</v>
      </c>
      <c r="OI297" s="19" t="str">
        <f t="shared" ca="1" si="2001"/>
        <v>-</v>
      </c>
      <c r="OJ297" s="19" t="str">
        <f t="shared" ca="1" si="2001"/>
        <v>-</v>
      </c>
      <c r="OK297" s="19" t="str">
        <f t="shared" ca="1" si="2001"/>
        <v>-</v>
      </c>
      <c r="OL297" s="19" t="str">
        <f t="shared" ca="1" si="2001"/>
        <v>-</v>
      </c>
      <c r="OM297" s="19" t="str">
        <f t="shared" ca="1" si="2001"/>
        <v>-</v>
      </c>
      <c r="ON297" s="19">
        <f t="shared" ca="1" si="2001"/>
        <v>0</v>
      </c>
      <c r="OO297" s="24">
        <v>0</v>
      </c>
    </row>
    <row r="298" spans="1:405" outlineLevel="1">
      <c r="A298" s="21">
        <f t="shared" si="158"/>
        <v>293</v>
      </c>
      <c r="B298" s="21">
        <f t="shared" si="1940"/>
        <v>19</v>
      </c>
      <c r="C298">
        <v>114</v>
      </c>
      <c r="D298" s="144" t="str">
        <f t="shared" si="1941"/>
        <v>GSM</v>
      </c>
      <c r="E298" t="b">
        <v>0</v>
      </c>
      <c r="F298" t="b">
        <v>0</v>
      </c>
      <c r="G298" t="b">
        <f t="shared" si="2020"/>
        <v>0</v>
      </c>
      <c r="H298" s="29">
        <v>2</v>
      </c>
      <c r="I298" s="29">
        <v>1</v>
      </c>
      <c r="J298" s="29" t="str">
        <f>""</f>
        <v/>
      </c>
      <c r="K298" s="29">
        <f t="shared" si="1943"/>
        <v>2</v>
      </c>
      <c r="L298" s="29">
        <v>2</v>
      </c>
      <c r="M298" s="29">
        <v>2</v>
      </c>
      <c r="N298" s="29">
        <v>3</v>
      </c>
      <c r="O298" s="29">
        <v>1</v>
      </c>
      <c r="P298" s="29">
        <v>1</v>
      </c>
      <c r="Q298" s="29">
        <v>6</v>
      </c>
      <c r="R298" s="29">
        <v>1</v>
      </c>
      <c r="S298" s="29">
        <v>1</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1944"/>
        <v>2</v>
      </c>
      <c r="AH298" s="5">
        <f t="shared" si="1944"/>
        <v>0</v>
      </c>
      <c r="AI298" s="5">
        <f t="shared" si="1945"/>
        <v>1</v>
      </c>
      <c r="AJ298" s="218"/>
      <c r="AK298" s="218"/>
      <c r="AL298" s="366" t="str">
        <f ca="1">TEXT(LEFT(OFFSET(AL298,-1,0),5)+1,"00000")&amp;MID(OFFSET(AL298,-1,0),6,FIND(" ",OFFSET(AL298,-1,0),7)-5)
&amp; $D298           &amp; " Day"&amp;INDEX(i.DOY,$N298,1)              &amp; IF($IG298=0," FWM","")&amp;IF($IG298=1," MWM","")&amp;IF($IG298=5," Mat","")&amp;IF($IH298=TRUE,"&amp;BBT","    ")
&amp;INDEX(DataMaster!$B$98:$B$104,$Q298,0)    &amp;IF(JL298," SR"&amp;JM298,"")&amp; " WP"&amp;TEXT($LW298*100,"000p")           &amp; " MP"&amp;TEXT($LX298*100,"000p")           &amp; " GP"&amp;TEXT($MG298*100,"000p")
&amp; " (F"&amp;3+COUNTIF($CV298:$CY298,TRUE)&amp;3&amp;"N"&amp;$DM298&amp;$DN298&amp;")"</f>
        <v>00016 DSP_price_SA GSM Day204 MWM    Mutton WP100p MP100p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1946"/>
        <v>0</v>
      </c>
      <c r="AY298" s="5" t="str">
        <f t="shared" si="1946"/>
        <v>-</v>
      </c>
      <c r="AZ298" s="5" t="b">
        <f t="shared" si="1946"/>
        <v>0</v>
      </c>
      <c r="BA298" s="5" t="b">
        <f t="shared" si="1946"/>
        <v>1</v>
      </c>
      <c r="BB298" s="5" t="b">
        <f t="shared" si="1946"/>
        <v>1</v>
      </c>
      <c r="BC298" s="144">
        <f t="shared" si="1946"/>
        <v>0</v>
      </c>
      <c r="BD298" s="19" t="b">
        <f t="shared" ca="1" si="1947"/>
        <v>1</v>
      </c>
      <c r="BE298" s="9"/>
      <c r="BF298" s="5" t="str">
        <f t="shared" ca="1" si="1948"/>
        <v>-</v>
      </c>
      <c r="BG298" s="19" t="str">
        <f t="shared" ca="1" si="1949"/>
        <v>-</v>
      </c>
      <c r="BH298" s="19" t="str">
        <f t="shared" ca="1" si="1949"/>
        <v>-</v>
      </c>
      <c r="BI298" s="19" t="str">
        <f t="shared" ca="1" si="1949"/>
        <v>-</v>
      </c>
      <c r="BJ298" s="5" t="str">
        <f t="shared" ca="1" si="1950"/>
        <v>-</v>
      </c>
      <c r="BK298" s="19" t="str">
        <f t="shared" ca="1" si="1951"/>
        <v>-</v>
      </c>
      <c r="BL298" s="5" t="str">
        <f t="shared" ca="1" si="1952"/>
        <v>-</v>
      </c>
      <c r="BM298" s="19" t="str">
        <f t="shared" ca="1" si="1953"/>
        <v>-</v>
      </c>
      <c r="BN298" s="19" t="str">
        <f t="shared" ca="1" si="1953"/>
        <v>-</v>
      </c>
      <c r="BO298" s="19" t="str">
        <f t="shared" ca="1" si="1953"/>
        <v>-</v>
      </c>
      <c r="BP298" s="5" t="str">
        <f t="shared" ca="1" si="1954"/>
        <v>-</v>
      </c>
      <c r="BQ298" s="9"/>
      <c r="BR298" s="5" t="b">
        <f t="shared" si="1955"/>
        <v>0</v>
      </c>
      <c r="BS298" s="5" t="str">
        <f t="shared" ca="1" si="1956"/>
        <v>-</v>
      </c>
      <c r="BT298" s="5" t="str">
        <f t="shared" ca="1" si="1957"/>
        <v>-</v>
      </c>
      <c r="BU298" s="5" t="str">
        <f t="shared" ca="1" si="1957"/>
        <v>-</v>
      </c>
      <c r="BV298" s="5" t="str">
        <f t="shared" ca="1" si="1957"/>
        <v>-</v>
      </c>
      <c r="BW298" s="5" t="str">
        <f t="shared" ca="1" si="1957"/>
        <v>-</v>
      </c>
      <c r="BX298" s="5" t="str">
        <f t="shared" ca="1" si="1957"/>
        <v>-</v>
      </c>
      <c r="BY298" s="5" t="str">
        <f t="shared" ca="1" si="1957"/>
        <v>-</v>
      </c>
      <c r="BZ298" s="5" t="str">
        <f t="shared" ca="1" si="1957"/>
        <v>-</v>
      </c>
      <c r="CA298" s="5" t="str">
        <f t="shared" ca="1" si="1957"/>
        <v>-</v>
      </c>
      <c r="CB298" s="9"/>
      <c r="CC298" s="237" t="b">
        <f t="shared" ca="1" si="2004"/>
        <v>1</v>
      </c>
      <c r="CD298" s="237" t="b">
        <f t="shared" ca="1" si="2004"/>
        <v>1</v>
      </c>
      <c r="CE298" s="237" t="b">
        <f t="shared" ca="1" si="2004"/>
        <v>1</v>
      </c>
      <c r="CF298" s="12">
        <f t="shared" si="1958"/>
        <v>2236105</v>
      </c>
      <c r="CG298" s="144" t="b">
        <f t="shared" ca="1" si="2021"/>
        <v>0</v>
      </c>
      <c r="CH298" s="12" t="s">
        <v>34</v>
      </c>
      <c r="CI298" s="19" t="str">
        <f t="shared" ca="1" si="1960"/>
        <v>-</v>
      </c>
      <c r="CJ298" s="19" t="str">
        <f t="shared" ca="1" si="1960"/>
        <v>-</v>
      </c>
      <c r="CK298" s="19" t="str">
        <f t="shared" ca="1" si="1960"/>
        <v>-</v>
      </c>
      <c r="CL298" s="19">
        <f t="shared" ca="1" si="1960"/>
        <v>1</v>
      </c>
      <c r="CM298" s="19">
        <f t="shared" ca="1" si="1960"/>
        <v>1</v>
      </c>
      <c r="CN298" s="9"/>
      <c r="CO298" s="444">
        <f t="shared" si="1961"/>
        <v>652</v>
      </c>
      <c r="CP298" s="444">
        <f t="shared" si="1961"/>
        <v>686</v>
      </c>
      <c r="CQ298" s="444">
        <f t="shared" si="1961"/>
        <v>721</v>
      </c>
      <c r="CR298" s="152">
        <f t="shared" si="1962"/>
        <v>378</v>
      </c>
      <c r="CS298" s="152">
        <f t="shared" si="1962"/>
        <v>413</v>
      </c>
      <c r="CT298" s="152">
        <f t="shared" si="1962"/>
        <v>448</v>
      </c>
      <c r="CU298" s="19" t="str">
        <f t="shared" ca="1" si="2022"/>
        <v>-</v>
      </c>
      <c r="CV298" s="19" t="str">
        <f t="shared" ca="1" si="2022"/>
        <v>-</v>
      </c>
      <c r="CW298" s="19" t="str">
        <f t="shared" ca="1" si="2022"/>
        <v>-</v>
      </c>
      <c r="CX298" s="19" t="str">
        <f t="shared" ca="1" si="2022"/>
        <v>-</v>
      </c>
      <c r="CY298" s="19" t="str">
        <f t="shared" ca="1" si="2022"/>
        <v>-</v>
      </c>
      <c r="CZ298" s="19" t="b">
        <f t="shared" ca="1" si="2022"/>
        <v>1</v>
      </c>
      <c r="DA298" s="19">
        <f t="shared" ca="1" si="2022"/>
        <v>0</v>
      </c>
      <c r="DB298" s="19">
        <f t="shared" ca="1" si="2022"/>
        <v>0</v>
      </c>
      <c r="DC298" s="19">
        <f t="shared" ca="1" si="2022"/>
        <v>0</v>
      </c>
      <c r="DD298" s="19">
        <f t="shared" ca="1" si="2022"/>
        <v>0</v>
      </c>
      <c r="DE298" s="19">
        <f t="shared" ca="1" si="2022"/>
        <v>0</v>
      </c>
      <c r="DF298" s="19">
        <f t="shared" ca="1" si="2022"/>
        <v>0</v>
      </c>
      <c r="DG298" s="19">
        <f t="shared" ca="1" si="2022"/>
        <v>0</v>
      </c>
      <c r="DH298" s="19">
        <f t="shared" ca="1" si="2022"/>
        <v>0</v>
      </c>
      <c r="DI298" s="19">
        <f t="shared" ca="1" si="2022"/>
        <v>0</v>
      </c>
      <c r="DJ298" s="19">
        <f t="shared" ca="1" si="2012"/>
        <v>0</v>
      </c>
      <c r="DK298" s="19">
        <f t="shared" ca="1" si="2011"/>
        <v>0</v>
      </c>
      <c r="DL298" s="19">
        <f t="shared" ca="1" si="2011"/>
        <v>0</v>
      </c>
      <c r="DM298" s="19">
        <f t="shared" ca="1" si="2011"/>
        <v>1</v>
      </c>
      <c r="DN298" s="19">
        <f t="shared" ca="1" si="2011"/>
        <v>1</v>
      </c>
      <c r="DO298" s="19">
        <f t="shared" ca="1" si="2011"/>
        <v>0</v>
      </c>
      <c r="DP298" s="19" t="str">
        <f t="shared" ca="1" si="2011"/>
        <v>-</v>
      </c>
      <c r="DQ298" s="19" t="str">
        <f t="shared" ca="1" si="2011"/>
        <v>-</v>
      </c>
      <c r="DR298" s="19" t="str">
        <f t="shared" ca="1" si="2011"/>
        <v>-</v>
      </c>
      <c r="DS298" s="19" t="str">
        <f t="shared" ca="1" si="2011"/>
        <v>-</v>
      </c>
      <c r="DT298" s="19" t="str">
        <f t="shared" ca="1" si="2011"/>
        <v>-</v>
      </c>
      <c r="DU298" s="19">
        <f t="shared" ca="1" si="2011"/>
        <v>0</v>
      </c>
      <c r="DV298" s="19" t="str">
        <f t="shared" ca="1" si="2011"/>
        <v>-</v>
      </c>
      <c r="DW298" s="19" t="str">
        <f t="shared" ca="1" si="2011"/>
        <v>-</v>
      </c>
      <c r="DX298" s="19" t="str">
        <f t="shared" ca="1" si="2011"/>
        <v>-</v>
      </c>
      <c r="DY298" s="19" t="str">
        <f t="shared" ca="1" si="2011"/>
        <v>-</v>
      </c>
      <c r="DZ298" s="19" t="str">
        <f t="shared" ca="1" si="2011"/>
        <v>-</v>
      </c>
      <c r="EA298" s="19" t="str">
        <f t="shared" ca="1" si="2011"/>
        <v>-</v>
      </c>
      <c r="EB298" s="19" t="str">
        <f t="shared" ca="1" si="2011"/>
        <v>-</v>
      </c>
      <c r="EC298" s="19" t="str">
        <f t="shared" ca="1" si="2011"/>
        <v>-</v>
      </c>
      <c r="ED298" s="19">
        <f t="shared" ca="1" si="2011"/>
        <v>0</v>
      </c>
      <c r="EE298" s="444">
        <f t="shared" si="1965"/>
        <v>0</v>
      </c>
      <c r="EF298" s="444">
        <f t="shared" si="1965"/>
        <v>0</v>
      </c>
      <c r="EG298" s="124">
        <f t="shared" si="2023"/>
        <v>0</v>
      </c>
      <c r="EH298" s="124">
        <f t="shared" si="2023"/>
        <v>0</v>
      </c>
      <c r="EI298" s="124">
        <f t="shared" si="2023"/>
        <v>0</v>
      </c>
      <c r="EJ298" s="124">
        <f t="shared" si="2023"/>
        <v>0</v>
      </c>
      <c r="EK298" s="124">
        <f t="shared" si="2023"/>
        <v>0</v>
      </c>
      <c r="EL298" s="124">
        <f t="shared" si="2023"/>
        <v>0</v>
      </c>
      <c r="EM298" s="124">
        <f t="shared" si="2023"/>
        <v>0</v>
      </c>
      <c r="EN298" s="124">
        <f t="shared" si="2023"/>
        <v>0</v>
      </c>
      <c r="EO298" s="124">
        <f t="shared" si="2023"/>
        <v>0</v>
      </c>
      <c r="EP298" s="124">
        <f t="shared" si="2023"/>
        <v>0</v>
      </c>
      <c r="EQ298" s="124">
        <f t="shared" si="2023"/>
        <v>0</v>
      </c>
      <c r="ER298" s="124">
        <f t="shared" si="2023"/>
        <v>0</v>
      </c>
      <c r="ES298" s="124">
        <f t="shared" si="2023"/>
        <v>0</v>
      </c>
      <c r="ET298" s="124">
        <f t="shared" si="2023"/>
        <v>0</v>
      </c>
      <c r="EU298" s="124">
        <f t="shared" si="2023"/>
        <v>0</v>
      </c>
      <c r="EV298" s="124">
        <f t="shared" si="2013"/>
        <v>0</v>
      </c>
      <c r="EW298" s="124">
        <f t="shared" si="1967"/>
        <v>0</v>
      </c>
      <c r="EX298" s="124">
        <f t="shared" si="1967"/>
        <v>0</v>
      </c>
      <c r="EY298" s="554">
        <f t="shared" si="2024"/>
        <v>0</v>
      </c>
      <c r="EZ298" s="554">
        <f t="shared" si="2024"/>
        <v>0</v>
      </c>
      <c r="FA298" s="554">
        <f t="shared" si="2024"/>
        <v>0</v>
      </c>
      <c r="FB298" s="125">
        <f t="shared" si="2024"/>
        <v>0</v>
      </c>
      <c r="FC298" s="125">
        <f t="shared" si="2024"/>
        <v>0</v>
      </c>
      <c r="FD298" s="125">
        <f t="shared" si="2024"/>
        <v>0</v>
      </c>
      <c r="FE298" s="125">
        <f t="shared" si="2024"/>
        <v>0</v>
      </c>
      <c r="FF298" s="125">
        <f t="shared" si="2024"/>
        <v>0</v>
      </c>
      <c r="FG298" s="125">
        <f t="shared" si="2024"/>
        <v>0</v>
      </c>
      <c r="FH298" s="125">
        <f t="shared" si="2024"/>
        <v>0</v>
      </c>
      <c r="FI298" s="125">
        <f t="shared" si="2024"/>
        <v>0</v>
      </c>
      <c r="FJ298" s="125">
        <f t="shared" si="2024"/>
        <v>0</v>
      </c>
      <c r="FK298" s="125">
        <f t="shared" si="2024"/>
        <v>0</v>
      </c>
      <c r="FL298" s="125">
        <f t="shared" si="2024"/>
        <v>0</v>
      </c>
      <c r="FM298" s="125">
        <f t="shared" si="2024"/>
        <v>0</v>
      </c>
      <c r="FN298" s="125">
        <f t="shared" si="2014"/>
        <v>0</v>
      </c>
      <c r="FO298" s="124">
        <f t="shared" si="2025"/>
        <v>0</v>
      </c>
      <c r="FP298" s="124">
        <f t="shared" si="2025"/>
        <v>0</v>
      </c>
      <c r="FQ298" s="124">
        <f t="shared" si="2025"/>
        <v>0</v>
      </c>
      <c r="FR298" s="124">
        <f t="shared" si="2025"/>
        <v>0</v>
      </c>
      <c r="FS298" s="124">
        <f t="shared" si="2025"/>
        <v>0</v>
      </c>
      <c r="FT298" s="124">
        <f t="shared" si="2025"/>
        <v>0</v>
      </c>
      <c r="FU298" s="124">
        <f t="shared" si="2025"/>
        <v>0</v>
      </c>
      <c r="FV298" s="124">
        <f t="shared" si="2025"/>
        <v>0</v>
      </c>
      <c r="FW298" s="124">
        <f t="shared" si="2025"/>
        <v>0</v>
      </c>
      <c r="FX298" s="124">
        <f t="shared" si="2025"/>
        <v>0</v>
      </c>
      <c r="FY298" s="124">
        <f t="shared" si="2025"/>
        <v>0</v>
      </c>
      <c r="FZ298" s="124">
        <f t="shared" si="2025"/>
        <v>0</v>
      </c>
      <c r="GA298" s="124">
        <f t="shared" si="2025"/>
        <v>0</v>
      </c>
      <c r="GB298" s="124">
        <f t="shared" si="2025"/>
        <v>0</v>
      </c>
      <c r="GC298" s="124">
        <f t="shared" si="2025"/>
        <v>0</v>
      </c>
      <c r="GD298" s="124">
        <f t="shared" si="2015"/>
        <v>0</v>
      </c>
      <c r="GE298" s="124">
        <f t="shared" si="1970"/>
        <v>0</v>
      </c>
      <c r="GF298" s="124">
        <f t="shared" si="1970"/>
        <v>0</v>
      </c>
      <c r="GG298" s="554">
        <f t="shared" si="1971"/>
        <v>0</v>
      </c>
      <c r="GH298" s="554">
        <f t="shared" si="1971"/>
        <v>0</v>
      </c>
      <c r="GI298" s="554">
        <f t="shared" si="1971"/>
        <v>0</v>
      </c>
      <c r="GJ298" s="125">
        <f t="shared" ref="GJ298:GV307" si="2032">IF(AND($K298=GJ$9,$N298=GJ$11,$AB298=GJ$8),INDEX(i.FS_Strategy,$AE298+1,$AB298),0)</f>
        <v>0</v>
      </c>
      <c r="GK298" s="125">
        <f t="shared" si="2032"/>
        <v>0</v>
      </c>
      <c r="GL298" s="125">
        <f t="shared" si="2032"/>
        <v>0</v>
      </c>
      <c r="GM298" s="125">
        <f t="shared" si="2032"/>
        <v>0</v>
      </c>
      <c r="GN298" s="125">
        <f t="shared" si="2032"/>
        <v>0</v>
      </c>
      <c r="GO298" s="125">
        <f t="shared" si="2032"/>
        <v>0</v>
      </c>
      <c r="GP298" s="125">
        <f t="shared" si="2032"/>
        <v>0</v>
      </c>
      <c r="GQ298" s="125">
        <f t="shared" si="2032"/>
        <v>0</v>
      </c>
      <c r="GR298" s="125">
        <f t="shared" si="2032"/>
        <v>0</v>
      </c>
      <c r="GS298" s="125">
        <f t="shared" si="2032"/>
        <v>0</v>
      </c>
      <c r="GT298" s="125">
        <f t="shared" si="2032"/>
        <v>0</v>
      </c>
      <c r="GU298" s="125">
        <f t="shared" si="2032"/>
        <v>0</v>
      </c>
      <c r="GV298" s="125">
        <f t="shared" si="2032"/>
        <v>0</v>
      </c>
      <c r="GW298" s="124">
        <f t="shared" si="2026"/>
        <v>0</v>
      </c>
      <c r="GX298" s="124">
        <f t="shared" si="2026"/>
        <v>0</v>
      </c>
      <c r="GY298" s="124">
        <f t="shared" si="2026"/>
        <v>0</v>
      </c>
      <c r="GZ298" s="124">
        <f t="shared" si="2026"/>
        <v>0</v>
      </c>
      <c r="HA298" s="124">
        <f t="shared" si="2026"/>
        <v>0</v>
      </c>
      <c r="HB298" s="124">
        <f t="shared" si="2026"/>
        <v>0</v>
      </c>
      <c r="HC298" s="124">
        <f t="shared" si="2026"/>
        <v>0</v>
      </c>
      <c r="HD298" s="124">
        <f t="shared" si="2026"/>
        <v>0</v>
      </c>
      <c r="HE298" s="124">
        <f t="shared" si="2026"/>
        <v>0</v>
      </c>
      <c r="HF298" s="124">
        <f t="shared" si="2026"/>
        <v>0</v>
      </c>
      <c r="HG298" s="124">
        <f t="shared" si="2026"/>
        <v>0</v>
      </c>
      <c r="HH298" s="124">
        <f t="shared" si="2026"/>
        <v>0</v>
      </c>
      <c r="HI298" s="124">
        <f t="shared" si="2026"/>
        <v>0</v>
      </c>
      <c r="HJ298" s="124">
        <f t="shared" si="2026"/>
        <v>0</v>
      </c>
      <c r="HK298" s="124">
        <f t="shared" si="2026"/>
        <v>0</v>
      </c>
      <c r="HL298" s="124">
        <f t="shared" si="2016"/>
        <v>0</v>
      </c>
      <c r="HM298" s="124">
        <f t="shared" si="1974"/>
        <v>0</v>
      </c>
      <c r="HN298" s="124">
        <f t="shared" si="1974"/>
        <v>0</v>
      </c>
      <c r="HO298" s="554">
        <f t="shared" si="1975"/>
        <v>0</v>
      </c>
      <c r="HP298" s="554">
        <f t="shared" si="1975"/>
        <v>0</v>
      </c>
      <c r="HQ298" s="554">
        <f t="shared" si="1975"/>
        <v>0</v>
      </c>
      <c r="HR298" s="125">
        <f t="shared" ref="HR298:ID307" si="2033">IF(AND($K298=HR$9,$N298=HR$11,$AB298=HR$8),INDEX(i.FS_Strategy,$AE298+1,$AB298),0)</f>
        <v>0</v>
      </c>
      <c r="HS298" s="125">
        <f t="shared" si="2033"/>
        <v>0</v>
      </c>
      <c r="HT298" s="125">
        <f t="shared" si="2033"/>
        <v>0</v>
      </c>
      <c r="HU298" s="125">
        <f t="shared" si="2033"/>
        <v>0</v>
      </c>
      <c r="HV298" s="125">
        <f t="shared" si="2033"/>
        <v>0</v>
      </c>
      <c r="HW298" s="125">
        <f t="shared" si="2033"/>
        <v>0</v>
      </c>
      <c r="HX298" s="125">
        <f t="shared" si="2033"/>
        <v>0</v>
      </c>
      <c r="HY298" s="125">
        <f t="shared" si="2033"/>
        <v>0</v>
      </c>
      <c r="HZ298" s="125">
        <f t="shared" si="2033"/>
        <v>0</v>
      </c>
      <c r="IA298" s="125">
        <f t="shared" si="2033"/>
        <v>0</v>
      </c>
      <c r="IB298" s="125">
        <f t="shared" si="2033"/>
        <v>0</v>
      </c>
      <c r="IC298" s="125">
        <f t="shared" si="2033"/>
        <v>0</v>
      </c>
      <c r="ID298" s="125">
        <f t="shared" si="2033"/>
        <v>0</v>
      </c>
      <c r="IE298" s="5">
        <f t="shared" si="1977"/>
        <v>67</v>
      </c>
      <c r="IF298" s="9"/>
      <c r="IG298" s="5">
        <f t="shared" si="1978"/>
        <v>1</v>
      </c>
      <c r="IH298" s="5" t="b">
        <f t="shared" si="1978"/>
        <v>0</v>
      </c>
      <c r="II298" s="19">
        <f t="shared" ca="1" si="1979"/>
        <v>0</v>
      </c>
      <c r="IJ298" s="5">
        <f t="shared" si="1978"/>
        <v>55</v>
      </c>
      <c r="IK298" s="5" cm="1">
        <f t="array" ref="IK298">INDEX(i.pi_yatf,$X298+1,IK$7)</f>
        <v>1</v>
      </c>
      <c r="IL298" s="19">
        <f t="shared" ca="1" si="2009"/>
        <v>0</v>
      </c>
      <c r="IM298" s="19">
        <f t="shared" ca="1" si="2009"/>
        <v>0</v>
      </c>
      <c r="IN298" s="19">
        <f t="shared" ca="1" si="2009"/>
        <v>0</v>
      </c>
      <c r="IO298" s="19">
        <f t="shared" ca="1" si="2009"/>
        <v>0</v>
      </c>
      <c r="IP298" s="19">
        <f t="shared" ca="1" si="2009"/>
        <v>0</v>
      </c>
      <c r="IQ298" s="19">
        <f t="shared" ca="1" si="2009"/>
        <v>0</v>
      </c>
      <c r="IR298" s="19">
        <f t="shared" ca="1" si="2009"/>
        <v>0</v>
      </c>
      <c r="IS298" s="19">
        <f t="shared" ca="1" si="2009"/>
        <v>0</v>
      </c>
      <c r="IT298" s="19">
        <f t="shared" ca="1" si="2009"/>
        <v>0</v>
      </c>
      <c r="IU298" s="19">
        <f t="shared" ca="1" si="2009"/>
        <v>0</v>
      </c>
      <c r="IV298" s="19">
        <f t="shared" ca="1" si="2009"/>
        <v>0</v>
      </c>
      <c r="IW298" s="19">
        <f t="shared" ca="1" si="2009"/>
        <v>0</v>
      </c>
      <c r="IX298" s="19">
        <f t="shared" ca="1" si="2009"/>
        <v>0</v>
      </c>
      <c r="IY298" s="19">
        <f t="shared" ca="1" si="2009"/>
        <v>0</v>
      </c>
      <c r="IZ298" s="19">
        <f t="shared" ca="1" si="2009"/>
        <v>0</v>
      </c>
      <c r="JA298" s="19">
        <f t="shared" ca="1" si="2009"/>
        <v>0</v>
      </c>
      <c r="JB298" s="19">
        <f t="shared" ca="1" si="2009"/>
        <v>0</v>
      </c>
      <c r="JC298" s="19">
        <f t="shared" ca="1" si="2009"/>
        <v>0</v>
      </c>
      <c r="JD298" s="19">
        <f t="shared" ca="1" si="2009"/>
        <v>0</v>
      </c>
      <c r="JE298" s="19">
        <f t="shared" ca="1" si="2009"/>
        <v>0</v>
      </c>
      <c r="JF298" s="19">
        <f t="shared" ca="1" si="2009"/>
        <v>0</v>
      </c>
      <c r="JG298" s="19">
        <f t="shared" ca="1" si="2009"/>
        <v>1</v>
      </c>
      <c r="JH298" s="19">
        <f t="shared" ca="1" si="2009"/>
        <v>0</v>
      </c>
      <c r="JI298" s="19">
        <f t="shared" ca="1" si="2009"/>
        <v>1</v>
      </c>
      <c r="JJ298" s="9"/>
      <c r="JK298" s="5" t="b">
        <f t="shared" ca="1" si="1981"/>
        <v>0</v>
      </c>
      <c r="JL298" s="477" t="b">
        <v>0</v>
      </c>
      <c r="JM298" s="477">
        <v>9.7327499999999993</v>
      </c>
      <c r="JN298" s="5" t="b">
        <f t="shared" si="1982"/>
        <v>0</v>
      </c>
      <c r="JO298" s="5" t="b">
        <f t="shared" si="1982"/>
        <v>0</v>
      </c>
      <c r="JP298" s="5" t="b">
        <f t="shared" si="1982"/>
        <v>1</v>
      </c>
      <c r="JQ298" s="144">
        <f t="shared" si="1983"/>
        <v>1</v>
      </c>
      <c r="JR298" s="144">
        <f t="shared" si="1983"/>
        <v>1</v>
      </c>
      <c r="JS298" s="5" t="b">
        <f t="shared" si="1984"/>
        <v>0</v>
      </c>
      <c r="JT298" s="5" t="b">
        <f t="shared" si="1984"/>
        <v>1</v>
      </c>
      <c r="JU298" s="5" t="b">
        <f t="shared" si="1984"/>
        <v>1</v>
      </c>
      <c r="JV298" s="5" t="b">
        <f t="shared" si="1984"/>
        <v>0</v>
      </c>
      <c r="JW298" s="5">
        <f t="shared" si="1985"/>
        <v>1</v>
      </c>
      <c r="JX298" s="5">
        <f t="shared" si="1985"/>
        <v>0</v>
      </c>
      <c r="JY298" s="5" t="b">
        <f t="shared" si="1986"/>
        <v>0</v>
      </c>
      <c r="JZ298" s="5" t="str" cm="1">
        <f t="array" aca="1" ref="JZ298" ca="1">IF(OR(KA298:KH298&lt;&gt;"-"),TRUE,"-")</f>
        <v>-</v>
      </c>
      <c r="KA298" s="19" t="str">
        <f t="shared" ca="1" si="1987"/>
        <v>-</v>
      </c>
      <c r="KB298" s="19" t="str">
        <f t="shared" ca="1" si="1987"/>
        <v>-</v>
      </c>
      <c r="KC298" s="19" t="str">
        <f t="shared" ca="1" si="1987"/>
        <v>-</v>
      </c>
      <c r="KD298" s="19" t="str">
        <f t="shared" ca="1" si="1987"/>
        <v>-</v>
      </c>
      <c r="KE298" s="19" t="str">
        <f t="shared" ca="1" si="1987"/>
        <v>-</v>
      </c>
      <c r="KF298" s="19" t="str">
        <f t="shared" ca="1" si="1987"/>
        <v>-</v>
      </c>
      <c r="KG298" s="19" t="str">
        <f t="shared" ca="1" si="1987"/>
        <v>-</v>
      </c>
      <c r="KH298" s="19" t="str">
        <f t="shared" ca="1" si="1987"/>
        <v>-</v>
      </c>
      <c r="KI298" s="5" t="b">
        <f t="array" aca="1" ref="KI298" ca="1">IF(OR(KJ298:KP298&lt;&gt;"-"),TRUE,"-")</f>
        <v>1</v>
      </c>
      <c r="KJ298" s="19">
        <f t="shared" ca="1" si="1988"/>
        <v>0</v>
      </c>
      <c r="KK298" s="19" t="str">
        <f t="shared" ca="1" si="1988"/>
        <v>-</v>
      </c>
      <c r="KL298" s="19">
        <f t="shared" ca="1" si="1988"/>
        <v>999999</v>
      </c>
      <c r="KM298" s="19">
        <f t="shared" ca="1" si="1988"/>
        <v>999999</v>
      </c>
      <c r="KN298" s="19">
        <f t="shared" ca="1" si="1988"/>
        <v>999999</v>
      </c>
      <c r="KO298" s="19">
        <f t="shared" ca="1" si="1988"/>
        <v>999999</v>
      </c>
      <c r="KP298" s="19">
        <f t="shared" ca="1" si="1988"/>
        <v>999999</v>
      </c>
      <c r="KQ298" s="19" t="str">
        <f t="shared" ca="1" si="1988"/>
        <v>-</v>
      </c>
      <c r="KR298" s="19" t="str">
        <f t="shared" ca="1" si="1988"/>
        <v>-</v>
      </c>
      <c r="KS298" s="19" t="str">
        <f t="shared" ca="1" si="1988"/>
        <v>-</v>
      </c>
      <c r="KT298" s="19" t="b">
        <f t="shared" ca="1" si="1988"/>
        <v>1</v>
      </c>
      <c r="KU298" s="19">
        <f t="shared" ca="1" si="1988"/>
        <v>0</v>
      </c>
      <c r="KV298" s="5" t="str">
        <f t="shared" si="1989"/>
        <v>-</v>
      </c>
      <c r="KW298" s="5" t="str">
        <f t="shared" si="1989"/>
        <v>-</v>
      </c>
      <c r="KX298" s="5" t="str">
        <f t="shared" si="1989"/>
        <v>-</v>
      </c>
      <c r="KY298" s="5" t="str">
        <f t="shared" si="1989"/>
        <v>-</v>
      </c>
      <c r="KZ298" s="19" t="str">
        <f t="shared" ca="1" si="1990"/>
        <v>-</v>
      </c>
      <c r="LA298" s="19" t="str">
        <f t="shared" ca="1" si="1990"/>
        <v>-</v>
      </c>
      <c r="LB298" s="19" t="str">
        <f t="shared" ca="1" si="1990"/>
        <v>-</v>
      </c>
      <c r="LC298" s="19" t="str">
        <f t="shared" ca="1" si="1990"/>
        <v>-</v>
      </c>
      <c r="LD298" s="19" t="str">
        <f t="shared" ca="1" si="1990"/>
        <v>-</v>
      </c>
      <c r="LE298" s="19" t="str">
        <f t="shared" ca="1" si="1990"/>
        <v>-</v>
      </c>
      <c r="LF298" s="19" t="str">
        <f t="shared" ca="1" si="1990"/>
        <v>-</v>
      </c>
      <c r="LG298" s="5" t="str">
        <f t="shared" si="1991"/>
        <v>-</v>
      </c>
      <c r="LH298" s="5">
        <f t="shared" si="1991"/>
        <v>500</v>
      </c>
      <c r="LI298" s="5">
        <f t="shared" si="1991"/>
        <v>500</v>
      </c>
      <c r="LJ298" s="5" t="str">
        <f t="shared" si="1991"/>
        <v>-</v>
      </c>
      <c r="LK298" s="5" t="str" cm="1">
        <f t="array" ref="LK298">INDEX(i.meatgrid,$Q298,LK$7)</f>
        <v>-</v>
      </c>
      <c r="LL298" s="5" t="str">
        <f t="shared" si="1992"/>
        <v>-</v>
      </c>
      <c r="LM298" s="5">
        <f t="shared" si="1993"/>
        <v>1</v>
      </c>
      <c r="LN298" s="9"/>
      <c r="LO298" s="19">
        <f t="shared" ca="1" si="1994"/>
        <v>70</v>
      </c>
      <c r="LP298" s="19">
        <f t="shared" ca="1" si="1994"/>
        <v>50</v>
      </c>
      <c r="LQ298" s="19">
        <f t="shared" ca="1" si="1994"/>
        <v>80</v>
      </c>
      <c r="LR298" s="19">
        <f t="shared" ca="1" si="1994"/>
        <v>50</v>
      </c>
      <c r="LS298" s="5" t="b" cm="1">
        <f t="array" ref="LS298">INDEX(i.meatgrid,$Q298,LS$7)</f>
        <v>1</v>
      </c>
      <c r="LT298" s="5" t="b" cm="1">
        <f t="array" ref="LT298">INDEX(i.meatgrid,$Q298,LT$7)</f>
        <v>0</v>
      </c>
      <c r="LU298" s="5" t="str" cm="1">
        <f t="array" ref="LU298">INDEX(i.meatgrid,$Q298,LU$7)</f>
        <v>-</v>
      </c>
      <c r="LV298" s="5" t="str" cm="1">
        <f t="array" ref="LV298">INDEX(i.meatgrid,$Q298,LV$7)</f>
        <v>-</v>
      </c>
      <c r="LW298" s="5">
        <f t="shared" si="1995"/>
        <v>1</v>
      </c>
      <c r="LX298" s="5">
        <f t="shared" si="1996"/>
        <v>1</v>
      </c>
      <c r="LY298" s="5" cm="1">
        <f t="array" ref="LY298">INDEX(i.meatgrid,$Q298,LY$7)</f>
        <v>0</v>
      </c>
      <c r="LZ298" s="5" cm="1">
        <f t="array" ref="LZ298">INDEX(i.meatgrid,$Q298,LZ$7)</f>
        <v>0</v>
      </c>
      <c r="MA298" s="5" cm="1">
        <f t="array" ref="MA298">INDEX(i.meatgrid,$Q298,MA$7)</f>
        <v>0</v>
      </c>
      <c r="MB298" s="5" cm="1">
        <f t="array" ref="MB298">INDEX(i.meatgrid,$Q298,MB$7)</f>
        <v>0</v>
      </c>
      <c r="MC298" s="5" cm="1">
        <f t="array" ref="MC298">INDEX(i.meatgrid,$Q298,MC$7)</f>
        <v>0</v>
      </c>
      <c r="MD298" s="5" cm="1">
        <f t="array" ref="MD298">INDEX(i.meatgrid,$Q298,MD$7)</f>
        <v>1</v>
      </c>
      <c r="ME298" s="5" cm="1">
        <f t="array" ref="ME298">INDEX(i.meatgrid,$Q298,ME$7)</f>
        <v>1</v>
      </c>
      <c r="MF298" s="5" cm="1">
        <f t="array" ref="MF298">INDEX(i.meatgrid,$Q298,MF$7)</f>
        <v>1</v>
      </c>
      <c r="MG298" s="5">
        <f t="shared" si="1997"/>
        <v>1</v>
      </c>
      <c r="MH298" s="9"/>
      <c r="MI298" s="19" t="b">
        <f t="shared" ca="1" si="2027"/>
        <v>0</v>
      </c>
      <c r="MJ298" s="19" t="b">
        <f t="shared" ca="1" si="2027"/>
        <v>0</v>
      </c>
      <c r="MK298" s="19">
        <f t="shared" ca="1" si="2027"/>
        <v>1</v>
      </c>
      <c r="ML298" s="19">
        <f t="shared" ca="1" si="2027"/>
        <v>0.75</v>
      </c>
      <c r="MM298" s="19">
        <f t="shared" ca="1" si="2027"/>
        <v>0.75</v>
      </c>
      <c r="MN298" s="19">
        <f t="shared" ca="1" si="2027"/>
        <v>0.8</v>
      </c>
      <c r="MO298" s="19">
        <f t="shared" ca="1" si="2027"/>
        <v>0.82499999999999996</v>
      </c>
      <c r="MP298" s="19">
        <f t="shared" ca="1" si="2027"/>
        <v>0.875</v>
      </c>
      <c r="MQ298" s="19">
        <f t="shared" ca="1" si="2027"/>
        <v>0.9</v>
      </c>
      <c r="MR298" s="19">
        <f t="shared" ca="1" si="2027"/>
        <v>1</v>
      </c>
      <c r="MS298" s="19">
        <f t="shared" ca="1" si="2027"/>
        <v>0.875</v>
      </c>
      <c r="MT298" s="19" t="b">
        <f t="shared" ca="1" si="2027"/>
        <v>1</v>
      </c>
      <c r="MU298" s="19">
        <f t="shared" ca="1" si="2027"/>
        <v>74.989999999999995</v>
      </c>
      <c r="MV298" s="19" t="str">
        <f t="shared" ca="1" si="2027"/>
        <v>-</v>
      </c>
      <c r="MW298" s="19" t="str">
        <f t="shared" ca="1" si="2027"/>
        <v>-</v>
      </c>
      <c r="MX298" s="19" t="str">
        <f t="shared" ca="1" si="2017"/>
        <v>-</v>
      </c>
      <c r="MY298" s="19" t="str">
        <f t="shared" ca="1" si="2028"/>
        <v>-</v>
      </c>
      <c r="MZ298" s="19" t="str">
        <f t="shared" ca="1" si="2028"/>
        <v>-</v>
      </c>
      <c r="NA298" s="19" t="str">
        <f t="shared" ca="1" si="2028"/>
        <v>-</v>
      </c>
      <c r="NB298" s="19" t="str">
        <f t="shared" ca="1" si="2028"/>
        <v>-</v>
      </c>
      <c r="NC298" s="19">
        <f t="shared" ca="1" si="2028"/>
        <v>36.99</v>
      </c>
      <c r="ND298" s="19">
        <f t="shared" ca="1" si="2028"/>
        <v>36.99</v>
      </c>
      <c r="NE298" s="19" t="str">
        <f t="shared" ca="1" si="2028"/>
        <v>-</v>
      </c>
      <c r="NF298" s="19" t="str">
        <f t="shared" ca="1" si="2028"/>
        <v>-</v>
      </c>
      <c r="NG298" s="19" t="str">
        <f t="shared" ca="1" si="2028"/>
        <v>-</v>
      </c>
      <c r="NH298" s="19" t="str">
        <f t="shared" ca="1" si="2028"/>
        <v>-</v>
      </c>
      <c r="NI298" s="19" t="str">
        <f t="shared" ca="1" si="2028"/>
        <v>-</v>
      </c>
      <c r="NJ298" s="19">
        <f t="shared" ca="1" si="2028"/>
        <v>49.99</v>
      </c>
      <c r="NK298" s="19">
        <f t="shared" ca="1" si="2028"/>
        <v>49.99</v>
      </c>
      <c r="NL298" s="19">
        <f t="shared" ca="1" si="2028"/>
        <v>49.99</v>
      </c>
      <c r="NM298" s="19">
        <f t="shared" ca="1" si="2028"/>
        <v>49.99</v>
      </c>
      <c r="NN298" s="19">
        <f t="shared" ca="1" si="2018"/>
        <v>49.99</v>
      </c>
      <c r="NO298" s="19">
        <f t="shared" ca="1" si="2029"/>
        <v>49.99</v>
      </c>
      <c r="NP298" s="19">
        <f t="shared" ca="1" si="2029"/>
        <v>49.99</v>
      </c>
      <c r="NQ298" s="19">
        <f t="shared" ca="1" si="2029"/>
        <v>49.99</v>
      </c>
      <c r="NR298" s="19">
        <f t="shared" ca="1" si="2029"/>
        <v>412.99</v>
      </c>
      <c r="NS298" s="19">
        <f t="shared" ca="1" si="2029"/>
        <v>412.99</v>
      </c>
      <c r="NT298" s="19" t="str">
        <f t="shared" ca="1" si="2029"/>
        <v>-</v>
      </c>
      <c r="NU298" s="19" t="str">
        <f t="shared" ca="1" si="2029"/>
        <v>-</v>
      </c>
      <c r="NV298" s="19" t="str">
        <f t="shared" ca="1" si="2029"/>
        <v>-</v>
      </c>
      <c r="NW298" s="19" t="str">
        <f t="shared" ca="1" si="2029"/>
        <v>-</v>
      </c>
      <c r="NX298" s="19" t="str">
        <f t="shared" ca="1" si="2029"/>
        <v>-</v>
      </c>
      <c r="NY298" s="19">
        <f t="shared" ca="1" si="2029"/>
        <v>6.8900000000000006</v>
      </c>
      <c r="NZ298" s="19">
        <f t="shared" ca="1" si="2029"/>
        <v>6.8900000000000006</v>
      </c>
      <c r="OA298" s="19">
        <f t="shared" ca="1" si="2029"/>
        <v>6.8900000000000006</v>
      </c>
      <c r="OB298" s="19">
        <f t="shared" ca="1" si="2029"/>
        <v>6.8900000000000006</v>
      </c>
      <c r="OC298" s="19">
        <f t="shared" ca="1" si="2029"/>
        <v>6.8900000000000006</v>
      </c>
      <c r="OD298" s="19">
        <f t="shared" ca="1" si="2019"/>
        <v>6.8900000000000006</v>
      </c>
      <c r="OE298" s="19">
        <f t="shared" ca="1" si="2001"/>
        <v>6.8900000000000006</v>
      </c>
      <c r="OF298" s="19">
        <f t="shared" ca="1" si="2001"/>
        <v>6.8900000000000006</v>
      </c>
      <c r="OG298" s="19">
        <f t="shared" ca="1" si="2001"/>
        <v>346.99</v>
      </c>
      <c r="OH298" s="19">
        <f t="shared" ca="1" si="2001"/>
        <v>346.99</v>
      </c>
      <c r="OI298" s="19" t="str">
        <f t="shared" ca="1" si="2001"/>
        <v>-</v>
      </c>
      <c r="OJ298" s="19" t="str">
        <f t="shared" ca="1" si="2001"/>
        <v>-</v>
      </c>
      <c r="OK298" s="19" t="str">
        <f t="shared" ca="1" si="2001"/>
        <v>-</v>
      </c>
      <c r="OL298" s="19" t="str">
        <f t="shared" ca="1" si="2001"/>
        <v>-</v>
      </c>
      <c r="OM298" s="19" t="str">
        <f t="shared" ca="1" si="2001"/>
        <v>-</v>
      </c>
      <c r="ON298" s="19">
        <f t="shared" ca="1" si="2001"/>
        <v>0</v>
      </c>
      <c r="OO298" s="24">
        <v>0</v>
      </c>
    </row>
    <row r="299" spans="1:405" outlineLevel="1">
      <c r="A299" s="21">
        <f t="shared" si="158"/>
        <v>294</v>
      </c>
      <c r="B299" s="21">
        <f t="shared" si="1940"/>
        <v>19</v>
      </c>
      <c r="C299">
        <v>114</v>
      </c>
      <c r="D299" s="144" t="str">
        <f t="shared" si="1941"/>
        <v>GSM</v>
      </c>
      <c r="E299" t="b">
        <v>0</v>
      </c>
      <c r="F299" t="b">
        <v>0</v>
      </c>
      <c r="G299" t="b">
        <f t="shared" ref="G299:G303" si="2034">E299</f>
        <v>0</v>
      </c>
      <c r="H299" s="29">
        <v>2</v>
      </c>
      <c r="I299" s="29">
        <v>1</v>
      </c>
      <c r="J299" s="29" t="str">
        <f>""</f>
        <v/>
      </c>
      <c r="K299" s="29">
        <f t="shared" si="1943"/>
        <v>2</v>
      </c>
      <c r="L299" s="29">
        <v>2</v>
      </c>
      <c r="M299" s="29">
        <v>2</v>
      </c>
      <c r="N299" s="29">
        <v>3</v>
      </c>
      <c r="O299" s="29">
        <v>1</v>
      </c>
      <c r="P299" s="29">
        <v>1</v>
      </c>
      <c r="Q299" s="237">
        <f t="shared" ca="1" si="2003"/>
        <v>6</v>
      </c>
      <c r="R299" s="29">
        <v>2</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1944"/>
        <v>2</v>
      </c>
      <c r="AH299" s="5">
        <f t="shared" si="1944"/>
        <v>0</v>
      </c>
      <c r="AI299" s="5">
        <f t="shared" si="1945"/>
        <v>1</v>
      </c>
      <c r="AJ299" s="218"/>
      <c r="AK299" s="218"/>
      <c r="AL299" s="366" t="str">
        <f ca="1">TEXT(LEFT(OFFSET(AL299,-1,0),5)+1,"00000")&amp;MID(OFFSET(AL299,-1,0),6,FIND(" ",OFFSET(AL299,-1,0),7)-5)
&amp; $D299           &amp; " Day"&amp;INDEX(i.DOY,$N299,1)              &amp; IF($IG299=0," FWM","")&amp;IF($IG299=1," MWM","")&amp;IF($IG299=5," Mat","")&amp;IF($IH299=TRUE,"&amp;BBT","    ")
&amp;INDEX(DataMaster!$B$98:$B$104,$Q299,0)    &amp;IF(JL299," SR"&amp;JM299,"")&amp; " WP"&amp;TEXT($LW299*100,"000p")           &amp; " MP"&amp;TEXT($LX299*100,"000p")           &amp; " GP"&amp;TEXT($MG299*100,"000p")
&amp; " (F"&amp;3+COUNTIF($CV299:$CY299,TRUE)&amp;3&amp;"N"&amp;$DM299&amp;$DN299&amp;")"</f>
        <v>00017 DSP_price_SA GSM Day204 MWM    Mutton WP075p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1946"/>
        <v>0</v>
      </c>
      <c r="AY299" s="5" t="str">
        <f t="shared" si="1946"/>
        <v>-</v>
      </c>
      <c r="AZ299" s="5" t="b">
        <f t="shared" si="1946"/>
        <v>0</v>
      </c>
      <c r="BA299" s="5" t="b">
        <f t="shared" si="1946"/>
        <v>1</v>
      </c>
      <c r="BB299" s="5" t="b">
        <f t="shared" si="1946"/>
        <v>1</v>
      </c>
      <c r="BC299" s="144">
        <f t="shared" si="1946"/>
        <v>0</v>
      </c>
      <c r="BD299" s="19" t="b">
        <f t="shared" ca="1" si="1947"/>
        <v>1</v>
      </c>
      <c r="BE299" s="9"/>
      <c r="BF299" s="5" t="str">
        <f t="shared" ca="1" si="1948"/>
        <v>-</v>
      </c>
      <c r="BG299" s="19" t="str">
        <f t="shared" ca="1" si="1949"/>
        <v>-</v>
      </c>
      <c r="BH299" s="19" t="str">
        <f t="shared" ca="1" si="1949"/>
        <v>-</v>
      </c>
      <c r="BI299" s="19" t="str">
        <f t="shared" ca="1" si="1949"/>
        <v>-</v>
      </c>
      <c r="BJ299" s="5" t="str">
        <f t="shared" ca="1" si="1950"/>
        <v>-</v>
      </c>
      <c r="BK299" s="19" t="str">
        <f t="shared" ca="1" si="1951"/>
        <v>-</v>
      </c>
      <c r="BL299" s="5" t="str">
        <f t="shared" ca="1" si="1952"/>
        <v>-</v>
      </c>
      <c r="BM299" s="19" t="str">
        <f t="shared" ca="1" si="1953"/>
        <v>-</v>
      </c>
      <c r="BN299" s="19" t="str">
        <f t="shared" ca="1" si="1953"/>
        <v>-</v>
      </c>
      <c r="BO299" s="19" t="str">
        <f t="shared" ca="1" si="1953"/>
        <v>-</v>
      </c>
      <c r="BP299" s="5" t="str">
        <f t="shared" ca="1" si="1954"/>
        <v>-</v>
      </c>
      <c r="BQ299" s="9"/>
      <c r="BR299" s="5" t="b">
        <f t="shared" si="1955"/>
        <v>0</v>
      </c>
      <c r="BS299" s="5" t="str">
        <f t="shared" ca="1" si="1956"/>
        <v>-</v>
      </c>
      <c r="BT299" s="5" t="str">
        <f t="shared" ca="1" si="1957"/>
        <v>-</v>
      </c>
      <c r="BU299" s="5" t="str">
        <f t="shared" ca="1" si="1957"/>
        <v>-</v>
      </c>
      <c r="BV299" s="5" t="str">
        <f t="shared" ca="1" si="1957"/>
        <v>-</v>
      </c>
      <c r="BW299" s="5" t="str">
        <f t="shared" ca="1" si="1957"/>
        <v>-</v>
      </c>
      <c r="BX299" s="5" t="str">
        <f t="shared" ca="1" si="1957"/>
        <v>-</v>
      </c>
      <c r="BY299" s="5" t="str">
        <f t="shared" ca="1" si="1957"/>
        <v>-</v>
      </c>
      <c r="BZ299" s="5" t="str">
        <f t="shared" ca="1" si="1957"/>
        <v>-</v>
      </c>
      <c r="CA299" s="5" t="str">
        <f t="shared" ca="1" si="1957"/>
        <v>-</v>
      </c>
      <c r="CB299" s="9"/>
      <c r="CC299" s="237" t="b">
        <f t="shared" ca="1" si="2004"/>
        <v>1</v>
      </c>
      <c r="CD299" s="237" t="b">
        <f t="shared" ca="1" si="2004"/>
        <v>1</v>
      </c>
      <c r="CE299" s="237" t="b">
        <f t="shared" ca="1" si="2004"/>
        <v>1</v>
      </c>
      <c r="CF299" s="12">
        <f t="shared" ca="1" si="1958"/>
        <v>2236105</v>
      </c>
      <c r="CG299" s="144" t="b">
        <f t="shared" ref="CG299:CG303" ca="1" si="2035">NOT(CE299)</f>
        <v>0</v>
      </c>
      <c r="CH299" s="12" t="s">
        <v>34</v>
      </c>
      <c r="CI299" s="19" t="str">
        <f t="shared" ca="1" si="1960"/>
        <v>-</v>
      </c>
      <c r="CJ299" s="19" t="str">
        <f t="shared" ca="1" si="1960"/>
        <v>-</v>
      </c>
      <c r="CK299" s="19" t="str">
        <f t="shared" ca="1" si="1960"/>
        <v>-</v>
      </c>
      <c r="CL299" s="19">
        <f t="shared" ca="1" si="1960"/>
        <v>1</v>
      </c>
      <c r="CM299" s="19">
        <f t="shared" ca="1" si="1960"/>
        <v>1</v>
      </c>
      <c r="CN299" s="9"/>
      <c r="CO299" s="444">
        <f t="shared" si="1961"/>
        <v>652</v>
      </c>
      <c r="CP299" s="444">
        <f t="shared" si="1961"/>
        <v>686</v>
      </c>
      <c r="CQ299" s="444">
        <f t="shared" si="1961"/>
        <v>721</v>
      </c>
      <c r="CR299" s="152">
        <f t="shared" si="1962"/>
        <v>378</v>
      </c>
      <c r="CS299" s="152">
        <f t="shared" si="1962"/>
        <v>413</v>
      </c>
      <c r="CT299" s="152">
        <f t="shared" si="1962"/>
        <v>448</v>
      </c>
      <c r="CU299" s="19" t="str">
        <f t="shared" ca="1" si="2022"/>
        <v>-</v>
      </c>
      <c r="CV299" s="19" t="str">
        <f t="shared" ca="1" si="2022"/>
        <v>-</v>
      </c>
      <c r="CW299" s="19" t="str">
        <f t="shared" ca="1" si="2022"/>
        <v>-</v>
      </c>
      <c r="CX299" s="19" t="str">
        <f t="shared" ca="1" si="2022"/>
        <v>-</v>
      </c>
      <c r="CY299" s="19" t="str">
        <f t="shared" ca="1" si="2022"/>
        <v>-</v>
      </c>
      <c r="CZ299" s="19" t="b">
        <f t="shared" ca="1" si="2022"/>
        <v>1</v>
      </c>
      <c r="DA299" s="19">
        <f t="shared" ca="1" si="2022"/>
        <v>0</v>
      </c>
      <c r="DB299" s="19">
        <f t="shared" ca="1" si="2022"/>
        <v>0</v>
      </c>
      <c r="DC299" s="19">
        <f t="shared" ca="1" si="2022"/>
        <v>0</v>
      </c>
      <c r="DD299" s="19">
        <f t="shared" ca="1" si="2022"/>
        <v>0</v>
      </c>
      <c r="DE299" s="19">
        <f t="shared" ca="1" si="2022"/>
        <v>0</v>
      </c>
      <c r="DF299" s="19">
        <f t="shared" ca="1" si="2022"/>
        <v>0</v>
      </c>
      <c r="DG299" s="19">
        <f t="shared" ca="1" si="2022"/>
        <v>0</v>
      </c>
      <c r="DH299" s="19">
        <f t="shared" ca="1" si="2022"/>
        <v>0</v>
      </c>
      <c r="DI299" s="19">
        <f t="shared" ca="1" si="2022"/>
        <v>0</v>
      </c>
      <c r="DJ299" s="19">
        <f t="shared" ca="1" si="2022"/>
        <v>0</v>
      </c>
      <c r="DK299" s="19">
        <f t="shared" ca="1" si="2011"/>
        <v>0</v>
      </c>
      <c r="DL299" s="19">
        <f t="shared" ca="1" si="2011"/>
        <v>0</v>
      </c>
      <c r="DM299" s="19">
        <f t="shared" ca="1" si="2011"/>
        <v>1</v>
      </c>
      <c r="DN299" s="19">
        <f t="shared" ca="1" si="2011"/>
        <v>1</v>
      </c>
      <c r="DO299" s="19">
        <f t="shared" ca="1" si="2011"/>
        <v>0</v>
      </c>
      <c r="DP299" s="19" t="str">
        <f t="shared" ca="1" si="2011"/>
        <v>-</v>
      </c>
      <c r="DQ299" s="19" t="str">
        <f t="shared" ca="1" si="2011"/>
        <v>-</v>
      </c>
      <c r="DR299" s="19" t="str">
        <f t="shared" ca="1" si="2011"/>
        <v>-</v>
      </c>
      <c r="DS299" s="19" t="str">
        <f t="shared" ca="1" si="2011"/>
        <v>-</v>
      </c>
      <c r="DT299" s="19" t="str">
        <f t="shared" ca="1" si="2011"/>
        <v>-</v>
      </c>
      <c r="DU299" s="19">
        <f t="shared" ca="1" si="2011"/>
        <v>0</v>
      </c>
      <c r="DV299" s="19" t="str">
        <f t="shared" ca="1" si="2011"/>
        <v>-</v>
      </c>
      <c r="DW299" s="19" t="str">
        <f t="shared" ca="1" si="2011"/>
        <v>-</v>
      </c>
      <c r="DX299" s="19" t="str">
        <f t="shared" ca="1" si="2011"/>
        <v>-</v>
      </c>
      <c r="DY299" s="19" t="str">
        <f t="shared" ca="1" si="2011"/>
        <v>-</v>
      </c>
      <c r="DZ299" s="19" t="str">
        <f t="shared" ca="1" si="2011"/>
        <v>-</v>
      </c>
      <c r="EA299" s="19" t="str">
        <f t="shared" ca="1" si="2011"/>
        <v>-</v>
      </c>
      <c r="EB299" s="19" t="str">
        <f t="shared" ca="1" si="2011"/>
        <v>-</v>
      </c>
      <c r="EC299" s="19" t="str">
        <f t="shared" ca="1" si="2011"/>
        <v>-</v>
      </c>
      <c r="ED299" s="19">
        <f t="shared" ca="1" si="2011"/>
        <v>0</v>
      </c>
      <c r="EE299" s="444">
        <f t="shared" si="1965"/>
        <v>0</v>
      </c>
      <c r="EF299" s="444">
        <f t="shared" si="1965"/>
        <v>0</v>
      </c>
      <c r="EG299" s="124">
        <f t="shared" si="2023"/>
        <v>0</v>
      </c>
      <c r="EH299" s="124">
        <f t="shared" si="2023"/>
        <v>0</v>
      </c>
      <c r="EI299" s="124">
        <f t="shared" si="2023"/>
        <v>0</v>
      </c>
      <c r="EJ299" s="124">
        <f t="shared" si="2023"/>
        <v>0</v>
      </c>
      <c r="EK299" s="124">
        <f t="shared" si="2023"/>
        <v>0</v>
      </c>
      <c r="EL299" s="124">
        <f t="shared" si="2023"/>
        <v>0</v>
      </c>
      <c r="EM299" s="124">
        <f t="shared" si="2023"/>
        <v>0</v>
      </c>
      <c r="EN299" s="124">
        <f t="shared" si="2023"/>
        <v>0</v>
      </c>
      <c r="EO299" s="124">
        <f t="shared" si="2023"/>
        <v>0</v>
      </c>
      <c r="EP299" s="124">
        <f t="shared" si="2023"/>
        <v>0</v>
      </c>
      <c r="EQ299" s="124">
        <f t="shared" si="2023"/>
        <v>0</v>
      </c>
      <c r="ER299" s="124">
        <f t="shared" si="2023"/>
        <v>0</v>
      </c>
      <c r="ES299" s="124">
        <f t="shared" si="2023"/>
        <v>0</v>
      </c>
      <c r="ET299" s="124">
        <f t="shared" si="2023"/>
        <v>0</v>
      </c>
      <c r="EU299" s="124">
        <f t="shared" si="2023"/>
        <v>0</v>
      </c>
      <c r="EV299" s="124">
        <f t="shared" si="2023"/>
        <v>0</v>
      </c>
      <c r="EW299" s="124">
        <f t="shared" si="1967"/>
        <v>0</v>
      </c>
      <c r="EX299" s="124">
        <f t="shared" si="1967"/>
        <v>0</v>
      </c>
      <c r="EY299" s="554">
        <f t="shared" si="2024"/>
        <v>0</v>
      </c>
      <c r="EZ299" s="554">
        <f t="shared" si="2024"/>
        <v>0</v>
      </c>
      <c r="FA299" s="554">
        <f t="shared" si="2024"/>
        <v>0</v>
      </c>
      <c r="FB299" s="125">
        <f t="shared" si="2024"/>
        <v>0</v>
      </c>
      <c r="FC299" s="125">
        <f t="shared" si="2024"/>
        <v>0</v>
      </c>
      <c r="FD299" s="125">
        <f t="shared" si="2024"/>
        <v>0</v>
      </c>
      <c r="FE299" s="125">
        <f t="shared" si="2024"/>
        <v>0</v>
      </c>
      <c r="FF299" s="125">
        <f t="shared" si="2024"/>
        <v>0</v>
      </c>
      <c r="FG299" s="125">
        <f t="shared" si="2024"/>
        <v>0</v>
      </c>
      <c r="FH299" s="125">
        <f t="shared" si="2024"/>
        <v>0</v>
      </c>
      <c r="FI299" s="125">
        <f t="shared" si="2024"/>
        <v>0</v>
      </c>
      <c r="FJ299" s="125">
        <f t="shared" si="2024"/>
        <v>0</v>
      </c>
      <c r="FK299" s="125">
        <f t="shared" si="2024"/>
        <v>0</v>
      </c>
      <c r="FL299" s="125">
        <f t="shared" si="2024"/>
        <v>0</v>
      </c>
      <c r="FM299" s="125">
        <f t="shared" si="2024"/>
        <v>0</v>
      </c>
      <c r="FN299" s="125">
        <f t="shared" si="2024"/>
        <v>0</v>
      </c>
      <c r="FO299" s="124">
        <f t="shared" si="2025"/>
        <v>0</v>
      </c>
      <c r="FP299" s="124">
        <f t="shared" si="2025"/>
        <v>0</v>
      </c>
      <c r="FQ299" s="124">
        <f t="shared" si="2025"/>
        <v>0</v>
      </c>
      <c r="FR299" s="124">
        <f t="shared" si="2025"/>
        <v>0</v>
      </c>
      <c r="FS299" s="124">
        <f t="shared" si="2025"/>
        <v>0</v>
      </c>
      <c r="FT299" s="124">
        <f t="shared" si="2025"/>
        <v>0</v>
      </c>
      <c r="FU299" s="124">
        <f t="shared" si="2025"/>
        <v>0</v>
      </c>
      <c r="FV299" s="124">
        <f t="shared" si="2025"/>
        <v>0</v>
      </c>
      <c r="FW299" s="124">
        <f t="shared" si="2025"/>
        <v>0</v>
      </c>
      <c r="FX299" s="124">
        <f t="shared" si="2025"/>
        <v>0</v>
      </c>
      <c r="FY299" s="124">
        <f t="shared" si="2025"/>
        <v>0</v>
      </c>
      <c r="FZ299" s="124">
        <f t="shared" si="2025"/>
        <v>0</v>
      </c>
      <c r="GA299" s="124">
        <f t="shared" si="2025"/>
        <v>0</v>
      </c>
      <c r="GB299" s="124">
        <f t="shared" si="2025"/>
        <v>0</v>
      </c>
      <c r="GC299" s="124">
        <f t="shared" si="2025"/>
        <v>0</v>
      </c>
      <c r="GD299" s="124">
        <f t="shared" si="2025"/>
        <v>0</v>
      </c>
      <c r="GE299" s="124">
        <f t="shared" si="1970"/>
        <v>0</v>
      </c>
      <c r="GF299" s="124">
        <f t="shared" si="1970"/>
        <v>0</v>
      </c>
      <c r="GG299" s="554">
        <f t="shared" si="1971"/>
        <v>0</v>
      </c>
      <c r="GH299" s="554">
        <f t="shared" si="1971"/>
        <v>0</v>
      </c>
      <c r="GI299" s="554">
        <f t="shared" si="1971"/>
        <v>0</v>
      </c>
      <c r="GJ299" s="125">
        <f t="shared" si="2032"/>
        <v>0</v>
      </c>
      <c r="GK299" s="125">
        <f t="shared" si="2032"/>
        <v>0</v>
      </c>
      <c r="GL299" s="125">
        <f t="shared" si="2032"/>
        <v>0</v>
      </c>
      <c r="GM299" s="125">
        <f t="shared" si="2032"/>
        <v>0</v>
      </c>
      <c r="GN299" s="125">
        <f t="shared" si="2032"/>
        <v>0</v>
      </c>
      <c r="GO299" s="125">
        <f t="shared" si="2032"/>
        <v>0</v>
      </c>
      <c r="GP299" s="125">
        <f t="shared" si="2032"/>
        <v>0</v>
      </c>
      <c r="GQ299" s="125">
        <f t="shared" si="2032"/>
        <v>0</v>
      </c>
      <c r="GR299" s="125">
        <f t="shared" si="2032"/>
        <v>0</v>
      </c>
      <c r="GS299" s="125">
        <f t="shared" si="2032"/>
        <v>0</v>
      </c>
      <c r="GT299" s="125">
        <f t="shared" si="2032"/>
        <v>0</v>
      </c>
      <c r="GU299" s="125">
        <f t="shared" si="2032"/>
        <v>0</v>
      </c>
      <c r="GV299" s="125">
        <f t="shared" si="2032"/>
        <v>0</v>
      </c>
      <c r="GW299" s="124">
        <f t="shared" si="2026"/>
        <v>0</v>
      </c>
      <c r="GX299" s="124">
        <f t="shared" si="2026"/>
        <v>0</v>
      </c>
      <c r="GY299" s="124">
        <f t="shared" si="2026"/>
        <v>0</v>
      </c>
      <c r="GZ299" s="124">
        <f t="shared" si="2026"/>
        <v>0</v>
      </c>
      <c r="HA299" s="124">
        <f t="shared" si="2026"/>
        <v>0</v>
      </c>
      <c r="HB299" s="124">
        <f t="shared" si="2026"/>
        <v>0</v>
      </c>
      <c r="HC299" s="124">
        <f t="shared" si="2026"/>
        <v>0</v>
      </c>
      <c r="HD299" s="124">
        <f t="shared" si="2026"/>
        <v>0</v>
      </c>
      <c r="HE299" s="124">
        <f t="shared" si="2026"/>
        <v>0</v>
      </c>
      <c r="HF299" s="124">
        <f t="shared" si="2026"/>
        <v>0</v>
      </c>
      <c r="HG299" s="124">
        <f t="shared" si="2026"/>
        <v>0</v>
      </c>
      <c r="HH299" s="124">
        <f t="shared" si="2026"/>
        <v>0</v>
      </c>
      <c r="HI299" s="124">
        <f t="shared" si="2026"/>
        <v>0</v>
      </c>
      <c r="HJ299" s="124">
        <f t="shared" si="2026"/>
        <v>0</v>
      </c>
      <c r="HK299" s="124">
        <f t="shared" si="2026"/>
        <v>0</v>
      </c>
      <c r="HL299" s="124">
        <f t="shared" si="2026"/>
        <v>0</v>
      </c>
      <c r="HM299" s="124">
        <f t="shared" si="1974"/>
        <v>0</v>
      </c>
      <c r="HN299" s="124">
        <f t="shared" si="1974"/>
        <v>0</v>
      </c>
      <c r="HO299" s="554">
        <f t="shared" si="1975"/>
        <v>0</v>
      </c>
      <c r="HP299" s="554">
        <f t="shared" si="1975"/>
        <v>0</v>
      </c>
      <c r="HQ299" s="554">
        <f t="shared" si="1975"/>
        <v>0</v>
      </c>
      <c r="HR299" s="125">
        <f t="shared" si="2033"/>
        <v>0</v>
      </c>
      <c r="HS299" s="125">
        <f t="shared" si="2033"/>
        <v>0</v>
      </c>
      <c r="HT299" s="125">
        <f t="shared" si="2033"/>
        <v>0</v>
      </c>
      <c r="HU299" s="125">
        <f t="shared" si="2033"/>
        <v>0</v>
      </c>
      <c r="HV299" s="125">
        <f t="shared" si="2033"/>
        <v>0</v>
      </c>
      <c r="HW299" s="125">
        <f t="shared" si="2033"/>
        <v>0</v>
      </c>
      <c r="HX299" s="125">
        <f t="shared" si="2033"/>
        <v>0</v>
      </c>
      <c r="HY299" s="125">
        <f t="shared" si="2033"/>
        <v>0</v>
      </c>
      <c r="HZ299" s="125">
        <f t="shared" si="2033"/>
        <v>0</v>
      </c>
      <c r="IA299" s="125">
        <f t="shared" si="2033"/>
        <v>0</v>
      </c>
      <c r="IB299" s="125">
        <f t="shared" si="2033"/>
        <v>0</v>
      </c>
      <c r="IC299" s="125">
        <f t="shared" si="2033"/>
        <v>0</v>
      </c>
      <c r="ID299" s="125">
        <f t="shared" si="2033"/>
        <v>0</v>
      </c>
      <c r="IE299" s="5">
        <f t="shared" si="1977"/>
        <v>67</v>
      </c>
      <c r="IF299" s="9"/>
      <c r="IG299" s="5">
        <f t="shared" si="1978"/>
        <v>1</v>
      </c>
      <c r="IH299" s="5" t="b">
        <f t="shared" si="1978"/>
        <v>0</v>
      </c>
      <c r="II299" s="19">
        <f t="shared" ca="1" si="1979"/>
        <v>0</v>
      </c>
      <c r="IJ299" s="5">
        <f t="shared" si="1978"/>
        <v>55</v>
      </c>
      <c r="IK299" s="5" cm="1">
        <f t="array" ref="IK299">INDEX(i.pi_yatf,$X299+1,IK$7)</f>
        <v>1</v>
      </c>
      <c r="IL299" s="19">
        <f t="shared" ca="1" si="2009"/>
        <v>0</v>
      </c>
      <c r="IM299" s="19">
        <f t="shared" ca="1" si="2009"/>
        <v>0</v>
      </c>
      <c r="IN299" s="19">
        <f t="shared" ca="1" si="2009"/>
        <v>0</v>
      </c>
      <c r="IO299" s="19">
        <f t="shared" ca="1" si="2009"/>
        <v>0</v>
      </c>
      <c r="IP299" s="19">
        <f t="shared" ca="1" si="2009"/>
        <v>0</v>
      </c>
      <c r="IQ299" s="19">
        <f t="shared" ca="1" si="2009"/>
        <v>0</v>
      </c>
      <c r="IR299" s="19">
        <f t="shared" ca="1" si="2009"/>
        <v>0</v>
      </c>
      <c r="IS299" s="19">
        <f t="shared" ca="1" si="2009"/>
        <v>0</v>
      </c>
      <c r="IT299" s="19">
        <f t="shared" ca="1" si="2009"/>
        <v>0</v>
      </c>
      <c r="IU299" s="19">
        <f t="shared" ca="1" si="2009"/>
        <v>0</v>
      </c>
      <c r="IV299" s="19">
        <f t="shared" ca="1" si="2009"/>
        <v>0</v>
      </c>
      <c r="IW299" s="19">
        <f t="shared" ca="1" si="2009"/>
        <v>0</v>
      </c>
      <c r="IX299" s="19">
        <f t="shared" ca="1" si="2009"/>
        <v>0</v>
      </c>
      <c r="IY299" s="19">
        <f t="shared" ca="1" si="2009"/>
        <v>0</v>
      </c>
      <c r="IZ299" s="19">
        <f t="shared" ca="1" si="2009"/>
        <v>0</v>
      </c>
      <c r="JA299" s="19">
        <f t="shared" ca="1" si="2009"/>
        <v>0</v>
      </c>
      <c r="JB299" s="19">
        <f t="shared" ca="1" si="2009"/>
        <v>0</v>
      </c>
      <c r="JC299" s="19">
        <f t="shared" ca="1" si="2009"/>
        <v>0</v>
      </c>
      <c r="JD299" s="19">
        <f t="shared" ca="1" si="2009"/>
        <v>0</v>
      </c>
      <c r="JE299" s="19">
        <f t="shared" ca="1" si="2009"/>
        <v>0</v>
      </c>
      <c r="JF299" s="19">
        <f t="shared" ca="1" si="2009"/>
        <v>0</v>
      </c>
      <c r="JG299" s="19">
        <f t="shared" ca="1" si="2009"/>
        <v>1</v>
      </c>
      <c r="JH299" s="19">
        <f t="shared" ca="1" si="2009"/>
        <v>0</v>
      </c>
      <c r="JI299" s="19">
        <f t="shared" ca="1" si="2009"/>
        <v>1</v>
      </c>
      <c r="JJ299" s="9"/>
      <c r="JK299" s="5" t="b">
        <f t="shared" ca="1" si="1981"/>
        <v>0</v>
      </c>
      <c r="JL299" s="477" t="b">
        <v>0</v>
      </c>
      <c r="JM299" s="477">
        <v>9.7327499999999993</v>
      </c>
      <c r="JN299" s="5" t="b">
        <f t="shared" si="1982"/>
        <v>0</v>
      </c>
      <c r="JO299" s="5" t="b">
        <f t="shared" si="1982"/>
        <v>0</v>
      </c>
      <c r="JP299" s="5" t="b">
        <f t="shared" si="1982"/>
        <v>1</v>
      </c>
      <c r="JQ299" s="144">
        <f t="shared" si="1983"/>
        <v>1</v>
      </c>
      <c r="JR299" s="144">
        <f t="shared" si="1983"/>
        <v>1</v>
      </c>
      <c r="JS299" s="5" t="b">
        <f t="shared" si="1984"/>
        <v>0</v>
      </c>
      <c r="JT299" s="5" t="b">
        <f t="shared" si="1984"/>
        <v>1</v>
      </c>
      <c r="JU299" s="5" t="b">
        <f t="shared" si="1984"/>
        <v>1</v>
      </c>
      <c r="JV299" s="5" t="b">
        <f t="shared" si="1984"/>
        <v>0</v>
      </c>
      <c r="JW299" s="5">
        <f t="shared" si="1985"/>
        <v>1</v>
      </c>
      <c r="JX299" s="5">
        <f t="shared" si="1985"/>
        <v>0</v>
      </c>
      <c r="JY299" s="5" t="b">
        <f t="shared" si="1986"/>
        <v>0</v>
      </c>
      <c r="JZ299" s="5" t="str" cm="1">
        <f t="array" aca="1" ref="JZ299" ca="1">IF(OR(KA299:KH299&lt;&gt;"-"),TRUE,"-")</f>
        <v>-</v>
      </c>
      <c r="KA299" s="19" t="str">
        <f t="shared" ca="1" si="1987"/>
        <v>-</v>
      </c>
      <c r="KB299" s="19" t="str">
        <f t="shared" ca="1" si="1987"/>
        <v>-</v>
      </c>
      <c r="KC299" s="19" t="str">
        <f t="shared" ca="1" si="1987"/>
        <v>-</v>
      </c>
      <c r="KD299" s="19" t="str">
        <f t="shared" ca="1" si="1987"/>
        <v>-</v>
      </c>
      <c r="KE299" s="19" t="str">
        <f t="shared" ca="1" si="1987"/>
        <v>-</v>
      </c>
      <c r="KF299" s="19" t="str">
        <f t="shared" ca="1" si="1987"/>
        <v>-</v>
      </c>
      <c r="KG299" s="19" t="str">
        <f t="shared" ca="1" si="1987"/>
        <v>-</v>
      </c>
      <c r="KH299" s="19" t="str">
        <f t="shared" ca="1" si="1987"/>
        <v>-</v>
      </c>
      <c r="KI299" s="5" t="b">
        <f t="array" aca="1" ref="KI299" ca="1">IF(OR(KJ299:KP299&lt;&gt;"-"),TRUE,"-")</f>
        <v>1</v>
      </c>
      <c r="KJ299" s="19">
        <f t="shared" ca="1" si="1988"/>
        <v>0</v>
      </c>
      <c r="KK299" s="19" t="str">
        <f t="shared" ca="1" si="1988"/>
        <v>-</v>
      </c>
      <c r="KL299" s="19">
        <f t="shared" ca="1" si="1988"/>
        <v>999999</v>
      </c>
      <c r="KM299" s="19">
        <f t="shared" ref="KM299:KU304" ca="1" si="2036">OFFSET(KM$5,$B299,0)</f>
        <v>999999</v>
      </c>
      <c r="KN299" s="19">
        <f t="shared" ca="1" si="2036"/>
        <v>999999</v>
      </c>
      <c r="KO299" s="19">
        <f t="shared" ca="1" si="2036"/>
        <v>999999</v>
      </c>
      <c r="KP299" s="19">
        <f t="shared" ca="1" si="2036"/>
        <v>999999</v>
      </c>
      <c r="KQ299" s="19" t="str">
        <f t="shared" ca="1" si="2036"/>
        <v>-</v>
      </c>
      <c r="KR299" s="19" t="str">
        <f t="shared" ca="1" si="2036"/>
        <v>-</v>
      </c>
      <c r="KS299" s="19" t="str">
        <f t="shared" ca="1" si="2036"/>
        <v>-</v>
      </c>
      <c r="KT299" s="19" t="b">
        <f t="shared" ca="1" si="2036"/>
        <v>1</v>
      </c>
      <c r="KU299" s="19">
        <f t="shared" ca="1" si="2036"/>
        <v>0</v>
      </c>
      <c r="KV299" s="5" t="str">
        <f t="shared" si="1989"/>
        <v>-</v>
      </c>
      <c r="KW299" s="5" t="str">
        <f t="shared" si="1989"/>
        <v>-</v>
      </c>
      <c r="KX299" s="5" t="str">
        <f t="shared" si="1989"/>
        <v>-</v>
      </c>
      <c r="KY299" s="5" t="str">
        <f t="shared" si="1989"/>
        <v>-</v>
      </c>
      <c r="KZ299" s="19" t="str">
        <f t="shared" ca="1" si="1990"/>
        <v>-</v>
      </c>
      <c r="LA299" s="19" t="str">
        <f t="shared" ca="1" si="1990"/>
        <v>-</v>
      </c>
      <c r="LB299" s="19" t="str">
        <f t="shared" ca="1" si="1990"/>
        <v>-</v>
      </c>
      <c r="LC299" s="19" t="str">
        <f t="shared" ca="1" si="1990"/>
        <v>-</v>
      </c>
      <c r="LD299" s="19" t="str">
        <f t="shared" ca="1" si="1990"/>
        <v>-</v>
      </c>
      <c r="LE299" s="19" t="str">
        <f t="shared" ca="1" si="1990"/>
        <v>-</v>
      </c>
      <c r="LF299" s="19" t="str">
        <f t="shared" ca="1" si="1990"/>
        <v>-</v>
      </c>
      <c r="LG299" s="5" t="str">
        <f t="shared" si="1991"/>
        <v>-</v>
      </c>
      <c r="LH299" s="5">
        <f t="shared" si="1991"/>
        <v>500</v>
      </c>
      <c r="LI299" s="5">
        <f t="shared" si="1991"/>
        <v>500</v>
      </c>
      <c r="LJ299" s="5" t="str">
        <f t="shared" si="1991"/>
        <v>-</v>
      </c>
      <c r="LK299" s="5" t="str" cm="1">
        <f t="array" aca="1" ref="LK299" ca="1">INDEX(i.meatgrid,$Q299,LK$7)</f>
        <v>-</v>
      </c>
      <c r="LL299" s="5" t="str">
        <f t="shared" si="1992"/>
        <v>-</v>
      </c>
      <c r="LM299" s="5">
        <f t="shared" si="1993"/>
        <v>1</v>
      </c>
      <c r="LN299" s="9"/>
      <c r="LO299" s="19">
        <f t="shared" ca="1" si="1994"/>
        <v>70</v>
      </c>
      <c r="LP299" s="19">
        <f t="shared" ca="1" si="1994"/>
        <v>50</v>
      </c>
      <c r="LQ299" s="19">
        <f t="shared" ca="1" si="1994"/>
        <v>80</v>
      </c>
      <c r="LR299" s="19">
        <f t="shared" ca="1" si="1994"/>
        <v>50</v>
      </c>
      <c r="LS299" s="5" t="b" cm="1">
        <f t="array" aca="1" ref="LS299" ca="1">INDEX(i.meatgrid,$Q299,LS$7)</f>
        <v>1</v>
      </c>
      <c r="LT299" s="5" t="b" cm="1">
        <f t="array" aca="1" ref="LT299" ca="1">INDEX(i.meatgrid,$Q299,LT$7)</f>
        <v>0</v>
      </c>
      <c r="LU299" s="5" t="str" cm="1">
        <f t="array" aca="1" ref="LU299" ca="1">INDEX(i.meatgrid,$Q299,LU$7)</f>
        <v>-</v>
      </c>
      <c r="LV299" s="5" t="str" cm="1">
        <f t="array" aca="1" ref="LV299" ca="1">INDEX(i.meatgrid,$Q299,LV$7)</f>
        <v>-</v>
      </c>
      <c r="LW299" s="5">
        <f t="shared" si="1995"/>
        <v>0.75</v>
      </c>
      <c r="LX299" s="5">
        <f t="shared" si="1996"/>
        <v>1</v>
      </c>
      <c r="LY299" s="5" cm="1">
        <f t="array" aca="1" ref="LY299" ca="1">INDEX(i.meatgrid,$Q299,LY$7)</f>
        <v>0</v>
      </c>
      <c r="LZ299" s="5" cm="1">
        <f t="array" aca="1" ref="LZ299" ca="1">INDEX(i.meatgrid,$Q299,LZ$7)</f>
        <v>0</v>
      </c>
      <c r="MA299" s="5" cm="1">
        <f t="array" aca="1" ref="MA299" ca="1">INDEX(i.meatgrid,$Q299,MA$7)</f>
        <v>0</v>
      </c>
      <c r="MB299" s="5" cm="1">
        <f t="array" aca="1" ref="MB299" ca="1">INDEX(i.meatgrid,$Q299,MB$7)</f>
        <v>0</v>
      </c>
      <c r="MC299" s="5" cm="1">
        <f t="array" aca="1" ref="MC299" ca="1">INDEX(i.meatgrid,$Q299,MC$7)</f>
        <v>0</v>
      </c>
      <c r="MD299" s="5" cm="1">
        <f t="array" aca="1" ref="MD299" ca="1">INDEX(i.meatgrid,$Q299,MD$7)</f>
        <v>1</v>
      </c>
      <c r="ME299" s="5" cm="1">
        <f t="array" aca="1" ref="ME299" ca="1">INDEX(i.meatgrid,$Q299,ME$7)</f>
        <v>1</v>
      </c>
      <c r="MF299" s="5" cm="1">
        <f t="array" aca="1" ref="MF299" ca="1">INDEX(i.meatgrid,$Q299,MF$7)</f>
        <v>1</v>
      </c>
      <c r="MG299" s="5">
        <f t="shared" si="1997"/>
        <v>1</v>
      </c>
      <c r="MH299" s="9"/>
      <c r="MI299" s="19" t="b">
        <f t="shared" ca="1" si="2027"/>
        <v>0</v>
      </c>
      <c r="MJ299" s="19" t="b">
        <f t="shared" ca="1" si="2027"/>
        <v>0</v>
      </c>
      <c r="MK299" s="19">
        <f t="shared" ca="1" si="2027"/>
        <v>1</v>
      </c>
      <c r="ML299" s="19">
        <f t="shared" ca="1" si="2027"/>
        <v>0.75</v>
      </c>
      <c r="MM299" s="19">
        <f t="shared" ca="1" si="2027"/>
        <v>0.75</v>
      </c>
      <c r="MN299" s="19">
        <f t="shared" ca="1" si="2027"/>
        <v>0.8</v>
      </c>
      <c r="MO299" s="19">
        <f t="shared" ca="1" si="2027"/>
        <v>0.82499999999999996</v>
      </c>
      <c r="MP299" s="19">
        <f t="shared" ca="1" si="2027"/>
        <v>0.875</v>
      </c>
      <c r="MQ299" s="19">
        <f t="shared" ca="1" si="2027"/>
        <v>0.9</v>
      </c>
      <c r="MR299" s="19">
        <f t="shared" ca="1" si="2027"/>
        <v>1</v>
      </c>
      <c r="MS299" s="19">
        <f t="shared" ca="1" si="2027"/>
        <v>0.875</v>
      </c>
      <c r="MT299" s="19" t="b">
        <f t="shared" ca="1" si="2027"/>
        <v>1</v>
      </c>
      <c r="MU299" s="19">
        <f t="shared" ca="1" si="2027"/>
        <v>74.989999999999995</v>
      </c>
      <c r="MV299" s="19" t="str">
        <f t="shared" ca="1" si="2027"/>
        <v>-</v>
      </c>
      <c r="MW299" s="19" t="str">
        <f t="shared" ca="1" si="2027"/>
        <v>-</v>
      </c>
      <c r="MX299" s="19" t="str">
        <f t="shared" ca="1" si="2027"/>
        <v>-</v>
      </c>
      <c r="MY299" s="19" t="str">
        <f t="shared" ca="1" si="2028"/>
        <v>-</v>
      </c>
      <c r="MZ299" s="19" t="str">
        <f t="shared" ca="1" si="2028"/>
        <v>-</v>
      </c>
      <c r="NA299" s="19" t="str">
        <f t="shared" ca="1" si="2028"/>
        <v>-</v>
      </c>
      <c r="NB299" s="19" t="str">
        <f t="shared" ca="1" si="2028"/>
        <v>-</v>
      </c>
      <c r="NC299" s="19">
        <f t="shared" ca="1" si="2028"/>
        <v>36.99</v>
      </c>
      <c r="ND299" s="19">
        <f t="shared" ca="1" si="2028"/>
        <v>36.99</v>
      </c>
      <c r="NE299" s="19" t="str">
        <f t="shared" ca="1" si="2028"/>
        <v>-</v>
      </c>
      <c r="NF299" s="19" t="str">
        <f t="shared" ca="1" si="2028"/>
        <v>-</v>
      </c>
      <c r="NG299" s="19" t="str">
        <f t="shared" ca="1" si="2028"/>
        <v>-</v>
      </c>
      <c r="NH299" s="19" t="str">
        <f t="shared" ca="1" si="2028"/>
        <v>-</v>
      </c>
      <c r="NI299" s="19" t="str">
        <f t="shared" ca="1" si="2028"/>
        <v>-</v>
      </c>
      <c r="NJ299" s="19">
        <f t="shared" ca="1" si="2028"/>
        <v>49.99</v>
      </c>
      <c r="NK299" s="19">
        <f t="shared" ca="1" si="2028"/>
        <v>49.99</v>
      </c>
      <c r="NL299" s="19">
        <f t="shared" ca="1" si="2028"/>
        <v>49.99</v>
      </c>
      <c r="NM299" s="19">
        <f t="shared" ca="1" si="2028"/>
        <v>49.99</v>
      </c>
      <c r="NN299" s="19">
        <f t="shared" ca="1" si="2028"/>
        <v>49.99</v>
      </c>
      <c r="NO299" s="19">
        <f t="shared" ca="1" si="2029"/>
        <v>49.99</v>
      </c>
      <c r="NP299" s="19">
        <f t="shared" ca="1" si="2029"/>
        <v>49.99</v>
      </c>
      <c r="NQ299" s="19">
        <f t="shared" ca="1" si="2029"/>
        <v>49.99</v>
      </c>
      <c r="NR299" s="19">
        <f t="shared" ca="1" si="2029"/>
        <v>412.99</v>
      </c>
      <c r="NS299" s="19">
        <f t="shared" ca="1" si="2029"/>
        <v>412.99</v>
      </c>
      <c r="NT299" s="19" t="str">
        <f t="shared" ca="1" si="2029"/>
        <v>-</v>
      </c>
      <c r="NU299" s="19" t="str">
        <f t="shared" ca="1" si="2029"/>
        <v>-</v>
      </c>
      <c r="NV299" s="19" t="str">
        <f t="shared" ca="1" si="2029"/>
        <v>-</v>
      </c>
      <c r="NW299" s="19" t="str">
        <f t="shared" ca="1" si="2029"/>
        <v>-</v>
      </c>
      <c r="NX299" s="19" t="str">
        <f t="shared" ca="1" si="2029"/>
        <v>-</v>
      </c>
      <c r="NY299" s="19">
        <f t="shared" ca="1" si="2029"/>
        <v>6.8900000000000006</v>
      </c>
      <c r="NZ299" s="19">
        <f t="shared" ca="1" si="2029"/>
        <v>6.8900000000000006</v>
      </c>
      <c r="OA299" s="19">
        <f t="shared" ca="1" si="2029"/>
        <v>6.8900000000000006</v>
      </c>
      <c r="OB299" s="19">
        <f t="shared" ca="1" si="2029"/>
        <v>6.8900000000000006</v>
      </c>
      <c r="OC299" s="19">
        <f t="shared" ca="1" si="2029"/>
        <v>6.8900000000000006</v>
      </c>
      <c r="OD299" s="19">
        <f t="shared" ca="1" si="2029"/>
        <v>6.8900000000000006</v>
      </c>
      <c r="OE299" s="19">
        <f t="shared" ca="1" si="2001"/>
        <v>6.8900000000000006</v>
      </c>
      <c r="OF299" s="19">
        <f t="shared" ca="1" si="2001"/>
        <v>6.8900000000000006</v>
      </c>
      <c r="OG299" s="19">
        <f t="shared" ca="1" si="2001"/>
        <v>346.99</v>
      </c>
      <c r="OH299" s="19">
        <f t="shared" ca="1" si="2001"/>
        <v>346.99</v>
      </c>
      <c r="OI299" s="19" t="str">
        <f t="shared" ca="1" si="2001"/>
        <v>-</v>
      </c>
      <c r="OJ299" s="19" t="str">
        <f t="shared" ca="1" si="2001"/>
        <v>-</v>
      </c>
      <c r="OK299" s="19" t="str">
        <f t="shared" ca="1" si="2001"/>
        <v>-</v>
      </c>
      <c r="OL299" s="19" t="str">
        <f t="shared" ca="1" si="2001"/>
        <v>-</v>
      </c>
      <c r="OM299" s="19" t="str">
        <f t="shared" ca="1" si="2001"/>
        <v>-</v>
      </c>
      <c r="ON299" s="19">
        <f t="shared" ca="1" si="2001"/>
        <v>0</v>
      </c>
      <c r="OO299" s="24">
        <v>0</v>
      </c>
    </row>
    <row r="300" spans="1:405" outlineLevel="1">
      <c r="A300" s="21">
        <f t="shared" si="158"/>
        <v>295</v>
      </c>
      <c r="B300" s="21">
        <f t="shared" si="1940"/>
        <v>19</v>
      </c>
      <c r="C300">
        <v>114</v>
      </c>
      <c r="D300" s="144" t="str">
        <f t="shared" si="1941"/>
        <v>GSM</v>
      </c>
      <c r="E300" t="b">
        <v>0</v>
      </c>
      <c r="F300" t="b">
        <v>0</v>
      </c>
      <c r="G300" t="b">
        <f t="shared" si="2034"/>
        <v>0</v>
      </c>
      <c r="H300" s="29">
        <v>2</v>
      </c>
      <c r="I300" s="29">
        <v>1</v>
      </c>
      <c r="J300" s="29" t="str">
        <f>""</f>
        <v/>
      </c>
      <c r="K300" s="29">
        <f t="shared" si="1943"/>
        <v>2</v>
      </c>
      <c r="L300" s="29">
        <v>2</v>
      </c>
      <c r="M300" s="29">
        <v>2</v>
      </c>
      <c r="N300" s="29">
        <v>3</v>
      </c>
      <c r="O300" s="29">
        <v>1</v>
      </c>
      <c r="P300" s="29">
        <v>1</v>
      </c>
      <c r="Q300" s="237">
        <f t="shared" ca="1" si="2003"/>
        <v>6</v>
      </c>
      <c r="R300" s="29">
        <v>3</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1944"/>
        <v>2</v>
      </c>
      <c r="AH300" s="5">
        <f t="shared" si="1944"/>
        <v>0</v>
      </c>
      <c r="AI300" s="5">
        <f t="shared" si="1945"/>
        <v>1</v>
      </c>
      <c r="AJ300" s="218"/>
      <c r="AK300" s="218"/>
      <c r="AL300" s="366" t="str">
        <f ca="1">TEXT(LEFT(OFFSET(AL300,-1,0),5)+1,"00000")&amp;MID(OFFSET(AL300,-1,0),6,FIND(" ",OFFSET(AL300,-1,0),7)-5)
&amp; $D300           &amp; " Day"&amp;INDEX(i.DOY,$N300,1)              &amp; IF($IG300=0," FWM","")&amp;IF($IG300=1," MWM","")&amp;IF($IG300=5," Mat","")&amp;IF($IH300=TRUE,"&amp;BBT","    ")
&amp;INDEX(DataMaster!$B$98:$B$104,$Q300,0)    &amp;IF(JL300," SR"&amp;JM300,"")&amp; " WP"&amp;TEXT($LW300*100,"000p")           &amp; " MP"&amp;TEXT($LX300*100,"000p")           &amp; " GP"&amp;TEXT($MG300*100,"000p")
&amp; " (F"&amp;3+COUNTIF($CV300:$CY300,TRUE)&amp;3&amp;"N"&amp;$DM300&amp;$DN300&amp;")"</f>
        <v>00018 DSP_price_SA GSM Day204 MWM    Mutton WP125p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1946"/>
        <v>0</v>
      </c>
      <c r="AY300" s="5" t="str">
        <f t="shared" si="1946"/>
        <v>-</v>
      </c>
      <c r="AZ300" s="5" t="b">
        <f t="shared" si="1946"/>
        <v>0</v>
      </c>
      <c r="BA300" s="5" t="b">
        <f t="shared" si="1946"/>
        <v>1</v>
      </c>
      <c r="BB300" s="5" t="b">
        <f t="shared" si="1946"/>
        <v>1</v>
      </c>
      <c r="BC300" s="144">
        <f t="shared" si="1946"/>
        <v>0</v>
      </c>
      <c r="BD300" s="19" t="b">
        <f t="shared" ca="1" si="1947"/>
        <v>1</v>
      </c>
      <c r="BE300" s="9"/>
      <c r="BF300" s="5" t="str">
        <f t="shared" ca="1" si="1948"/>
        <v>-</v>
      </c>
      <c r="BG300" s="19" t="str">
        <f t="shared" ca="1" si="1949"/>
        <v>-</v>
      </c>
      <c r="BH300" s="19" t="str">
        <f t="shared" ca="1" si="1949"/>
        <v>-</v>
      </c>
      <c r="BI300" s="19" t="str">
        <f t="shared" ca="1" si="1949"/>
        <v>-</v>
      </c>
      <c r="BJ300" s="5" t="str">
        <f t="shared" ca="1" si="1950"/>
        <v>-</v>
      </c>
      <c r="BK300" s="19" t="str">
        <f t="shared" ca="1" si="1951"/>
        <v>-</v>
      </c>
      <c r="BL300" s="5" t="str">
        <f t="shared" ca="1" si="1952"/>
        <v>-</v>
      </c>
      <c r="BM300" s="19" t="str">
        <f t="shared" ca="1" si="1953"/>
        <v>-</v>
      </c>
      <c r="BN300" s="19" t="str">
        <f t="shared" ca="1" si="1953"/>
        <v>-</v>
      </c>
      <c r="BO300" s="19" t="str">
        <f t="shared" ca="1" si="1953"/>
        <v>-</v>
      </c>
      <c r="BP300" s="5" t="str">
        <f t="shared" ca="1" si="1954"/>
        <v>-</v>
      </c>
      <c r="BQ300" s="9"/>
      <c r="BR300" s="5" t="b">
        <f t="shared" si="1955"/>
        <v>0</v>
      </c>
      <c r="BS300" s="5" t="str">
        <f t="shared" ca="1" si="1956"/>
        <v>-</v>
      </c>
      <c r="BT300" s="5" t="str">
        <f t="shared" ca="1" si="1957"/>
        <v>-</v>
      </c>
      <c r="BU300" s="5" t="str">
        <f t="shared" ca="1" si="1957"/>
        <v>-</v>
      </c>
      <c r="BV300" s="5" t="str">
        <f t="shared" ca="1" si="1957"/>
        <v>-</v>
      </c>
      <c r="BW300" s="5" t="str">
        <f t="shared" ca="1" si="1957"/>
        <v>-</v>
      </c>
      <c r="BX300" s="5" t="str">
        <f t="shared" ca="1" si="1957"/>
        <v>-</v>
      </c>
      <c r="BY300" s="5" t="str">
        <f t="shared" ca="1" si="1957"/>
        <v>-</v>
      </c>
      <c r="BZ300" s="5" t="str">
        <f t="shared" ca="1" si="1957"/>
        <v>-</v>
      </c>
      <c r="CA300" s="5" t="str">
        <f t="shared" ca="1" si="1957"/>
        <v>-</v>
      </c>
      <c r="CB300" s="9"/>
      <c r="CC300" s="237" t="b">
        <f t="shared" ca="1" si="2004"/>
        <v>1</v>
      </c>
      <c r="CD300" s="237" t="b">
        <f t="shared" ca="1" si="2004"/>
        <v>1</v>
      </c>
      <c r="CE300" s="237" t="b">
        <f t="shared" ca="1" si="2004"/>
        <v>1</v>
      </c>
      <c r="CF300" s="12">
        <f t="shared" ca="1" si="1958"/>
        <v>2236105</v>
      </c>
      <c r="CG300" s="144" t="b">
        <f t="shared" ca="1" si="2035"/>
        <v>0</v>
      </c>
      <c r="CH300" s="12" t="s">
        <v>34</v>
      </c>
      <c r="CI300" s="19" t="str">
        <f t="shared" ca="1" si="1960"/>
        <v>-</v>
      </c>
      <c r="CJ300" s="19" t="str">
        <f t="shared" ca="1" si="1960"/>
        <v>-</v>
      </c>
      <c r="CK300" s="19" t="str">
        <f t="shared" ca="1" si="1960"/>
        <v>-</v>
      </c>
      <c r="CL300" s="19">
        <f t="shared" ca="1" si="1960"/>
        <v>1</v>
      </c>
      <c r="CM300" s="19">
        <f t="shared" ca="1" si="1960"/>
        <v>1</v>
      </c>
      <c r="CN300" s="9"/>
      <c r="CO300" s="444">
        <f t="shared" si="1961"/>
        <v>652</v>
      </c>
      <c r="CP300" s="444">
        <f t="shared" si="1961"/>
        <v>686</v>
      </c>
      <c r="CQ300" s="444">
        <f t="shared" si="1961"/>
        <v>721</v>
      </c>
      <c r="CR300" s="152">
        <f t="shared" si="1962"/>
        <v>378</v>
      </c>
      <c r="CS300" s="152">
        <f t="shared" si="1962"/>
        <v>413</v>
      </c>
      <c r="CT300" s="152">
        <f t="shared" si="1962"/>
        <v>448</v>
      </c>
      <c r="CU300" s="19" t="str">
        <f t="shared" ca="1" si="2022"/>
        <v>-</v>
      </c>
      <c r="CV300" s="19" t="str">
        <f t="shared" ca="1" si="2022"/>
        <v>-</v>
      </c>
      <c r="CW300" s="19" t="str">
        <f t="shared" ca="1" si="2022"/>
        <v>-</v>
      </c>
      <c r="CX300" s="19" t="str">
        <f t="shared" ca="1" si="2022"/>
        <v>-</v>
      </c>
      <c r="CY300" s="19" t="str">
        <f t="shared" ca="1" si="2022"/>
        <v>-</v>
      </c>
      <c r="CZ300" s="19" t="b">
        <f t="shared" ca="1" si="2022"/>
        <v>1</v>
      </c>
      <c r="DA300" s="19">
        <f t="shared" ca="1" si="2022"/>
        <v>0</v>
      </c>
      <c r="DB300" s="19">
        <f t="shared" ca="1" si="2022"/>
        <v>0</v>
      </c>
      <c r="DC300" s="19">
        <f t="shared" ca="1" si="2022"/>
        <v>0</v>
      </c>
      <c r="DD300" s="19">
        <f t="shared" ca="1" si="2022"/>
        <v>0</v>
      </c>
      <c r="DE300" s="19">
        <f t="shared" ca="1" si="2022"/>
        <v>0</v>
      </c>
      <c r="DF300" s="19">
        <f t="shared" ca="1" si="2022"/>
        <v>0</v>
      </c>
      <c r="DG300" s="19">
        <f t="shared" ca="1" si="2022"/>
        <v>0</v>
      </c>
      <c r="DH300" s="19">
        <f t="shared" ca="1" si="2022"/>
        <v>0</v>
      </c>
      <c r="DI300" s="19">
        <f t="shared" ca="1" si="2022"/>
        <v>0</v>
      </c>
      <c r="DJ300" s="19">
        <f t="shared" ca="1" si="2022"/>
        <v>0</v>
      </c>
      <c r="DK300" s="19">
        <f t="shared" ca="1" si="2011"/>
        <v>0</v>
      </c>
      <c r="DL300" s="19">
        <f t="shared" ca="1" si="2011"/>
        <v>0</v>
      </c>
      <c r="DM300" s="19">
        <f t="shared" ca="1" si="2011"/>
        <v>1</v>
      </c>
      <c r="DN300" s="19">
        <f t="shared" ca="1" si="2011"/>
        <v>1</v>
      </c>
      <c r="DO300" s="19">
        <f t="shared" ca="1" si="2011"/>
        <v>0</v>
      </c>
      <c r="DP300" s="19" t="str">
        <f t="shared" ca="1" si="2011"/>
        <v>-</v>
      </c>
      <c r="DQ300" s="19" t="str">
        <f t="shared" ca="1" si="2011"/>
        <v>-</v>
      </c>
      <c r="DR300" s="19" t="str">
        <f t="shared" ca="1" si="2011"/>
        <v>-</v>
      </c>
      <c r="DS300" s="19" t="str">
        <f t="shared" ca="1" si="2011"/>
        <v>-</v>
      </c>
      <c r="DT300" s="19" t="str">
        <f t="shared" ca="1" si="2011"/>
        <v>-</v>
      </c>
      <c r="DU300" s="19">
        <f t="shared" ca="1" si="2011"/>
        <v>0</v>
      </c>
      <c r="DV300" s="19" t="str">
        <f t="shared" ca="1" si="2011"/>
        <v>-</v>
      </c>
      <c r="DW300" s="19" t="str">
        <f t="shared" ca="1" si="2011"/>
        <v>-</v>
      </c>
      <c r="DX300" s="19" t="str">
        <f t="shared" ca="1" si="2011"/>
        <v>-</v>
      </c>
      <c r="DY300" s="19" t="str">
        <f t="shared" ca="1" si="2011"/>
        <v>-</v>
      </c>
      <c r="DZ300" s="19" t="str">
        <f t="shared" ca="1" si="2011"/>
        <v>-</v>
      </c>
      <c r="EA300" s="19" t="str">
        <f t="shared" ca="1" si="2011"/>
        <v>-</v>
      </c>
      <c r="EB300" s="19" t="str">
        <f t="shared" ca="1" si="2011"/>
        <v>-</v>
      </c>
      <c r="EC300" s="19" t="str">
        <f t="shared" ca="1" si="2011"/>
        <v>-</v>
      </c>
      <c r="ED300" s="19">
        <f t="shared" ca="1" si="2011"/>
        <v>0</v>
      </c>
      <c r="EE300" s="444">
        <f t="shared" si="1965"/>
        <v>0</v>
      </c>
      <c r="EF300" s="444">
        <f t="shared" si="1965"/>
        <v>0</v>
      </c>
      <c r="EG300" s="124">
        <f t="shared" si="2023"/>
        <v>0</v>
      </c>
      <c r="EH300" s="124">
        <f t="shared" si="2023"/>
        <v>0</v>
      </c>
      <c r="EI300" s="124">
        <f t="shared" si="2023"/>
        <v>0</v>
      </c>
      <c r="EJ300" s="124">
        <f t="shared" si="2023"/>
        <v>0</v>
      </c>
      <c r="EK300" s="124">
        <f t="shared" si="2023"/>
        <v>0</v>
      </c>
      <c r="EL300" s="124">
        <f t="shared" si="2023"/>
        <v>0</v>
      </c>
      <c r="EM300" s="124">
        <f t="shared" si="2023"/>
        <v>0</v>
      </c>
      <c r="EN300" s="124">
        <f t="shared" si="2023"/>
        <v>0</v>
      </c>
      <c r="EO300" s="124">
        <f t="shared" si="2023"/>
        <v>0</v>
      </c>
      <c r="EP300" s="124">
        <f t="shared" si="2023"/>
        <v>0</v>
      </c>
      <c r="EQ300" s="124">
        <f t="shared" si="2023"/>
        <v>0</v>
      </c>
      <c r="ER300" s="124">
        <f t="shared" si="2023"/>
        <v>0</v>
      </c>
      <c r="ES300" s="124">
        <f t="shared" si="2023"/>
        <v>0</v>
      </c>
      <c r="ET300" s="124">
        <f t="shared" si="2023"/>
        <v>0</v>
      </c>
      <c r="EU300" s="124">
        <f t="shared" si="2023"/>
        <v>0</v>
      </c>
      <c r="EV300" s="124">
        <f t="shared" si="2023"/>
        <v>0</v>
      </c>
      <c r="EW300" s="124">
        <f t="shared" si="1967"/>
        <v>0</v>
      </c>
      <c r="EX300" s="124">
        <f t="shared" si="1967"/>
        <v>0</v>
      </c>
      <c r="EY300" s="554">
        <f t="shared" si="2024"/>
        <v>0</v>
      </c>
      <c r="EZ300" s="554">
        <f t="shared" si="2024"/>
        <v>0</v>
      </c>
      <c r="FA300" s="554">
        <f t="shared" si="2024"/>
        <v>0</v>
      </c>
      <c r="FB300" s="125">
        <f t="shared" si="2024"/>
        <v>0</v>
      </c>
      <c r="FC300" s="125">
        <f t="shared" si="2024"/>
        <v>0</v>
      </c>
      <c r="FD300" s="125">
        <f t="shared" si="2024"/>
        <v>0</v>
      </c>
      <c r="FE300" s="125">
        <f t="shared" si="2024"/>
        <v>0</v>
      </c>
      <c r="FF300" s="125">
        <f t="shared" si="2024"/>
        <v>0</v>
      </c>
      <c r="FG300" s="125">
        <f t="shared" si="2024"/>
        <v>0</v>
      </c>
      <c r="FH300" s="125">
        <f t="shared" si="2024"/>
        <v>0</v>
      </c>
      <c r="FI300" s="125">
        <f t="shared" si="2024"/>
        <v>0</v>
      </c>
      <c r="FJ300" s="125">
        <f t="shared" si="2024"/>
        <v>0</v>
      </c>
      <c r="FK300" s="125">
        <f t="shared" si="2024"/>
        <v>0</v>
      </c>
      <c r="FL300" s="125">
        <f t="shared" si="2024"/>
        <v>0</v>
      </c>
      <c r="FM300" s="125">
        <f t="shared" si="2024"/>
        <v>0</v>
      </c>
      <c r="FN300" s="125">
        <f t="shared" si="2024"/>
        <v>0</v>
      </c>
      <c r="FO300" s="124">
        <f t="shared" si="2025"/>
        <v>0</v>
      </c>
      <c r="FP300" s="124">
        <f t="shared" si="2025"/>
        <v>0</v>
      </c>
      <c r="FQ300" s="124">
        <f t="shared" si="2025"/>
        <v>0</v>
      </c>
      <c r="FR300" s="124">
        <f t="shared" si="2025"/>
        <v>0</v>
      </c>
      <c r="FS300" s="124">
        <f t="shared" si="2025"/>
        <v>0</v>
      </c>
      <c r="FT300" s="124">
        <f t="shared" si="2025"/>
        <v>0</v>
      </c>
      <c r="FU300" s="124">
        <f t="shared" si="2025"/>
        <v>0</v>
      </c>
      <c r="FV300" s="124">
        <f t="shared" si="2025"/>
        <v>0</v>
      </c>
      <c r="FW300" s="124">
        <f t="shared" si="2025"/>
        <v>0</v>
      </c>
      <c r="FX300" s="124">
        <f t="shared" si="2025"/>
        <v>0</v>
      </c>
      <c r="FY300" s="124">
        <f t="shared" si="2025"/>
        <v>0</v>
      </c>
      <c r="FZ300" s="124">
        <f t="shared" si="2025"/>
        <v>0</v>
      </c>
      <c r="GA300" s="124">
        <f t="shared" si="2025"/>
        <v>0</v>
      </c>
      <c r="GB300" s="124">
        <f t="shared" si="2025"/>
        <v>0</v>
      </c>
      <c r="GC300" s="124">
        <f t="shared" si="2025"/>
        <v>0</v>
      </c>
      <c r="GD300" s="124">
        <f t="shared" si="2025"/>
        <v>0</v>
      </c>
      <c r="GE300" s="124">
        <f t="shared" si="1970"/>
        <v>0</v>
      </c>
      <c r="GF300" s="124">
        <f t="shared" si="1970"/>
        <v>0</v>
      </c>
      <c r="GG300" s="554">
        <f t="shared" si="1971"/>
        <v>0</v>
      </c>
      <c r="GH300" s="554">
        <f t="shared" si="1971"/>
        <v>0</v>
      </c>
      <c r="GI300" s="554">
        <f t="shared" si="1971"/>
        <v>0</v>
      </c>
      <c r="GJ300" s="125">
        <f t="shared" si="2032"/>
        <v>0</v>
      </c>
      <c r="GK300" s="125">
        <f t="shared" si="2032"/>
        <v>0</v>
      </c>
      <c r="GL300" s="125">
        <f t="shared" si="2032"/>
        <v>0</v>
      </c>
      <c r="GM300" s="125">
        <f t="shared" si="2032"/>
        <v>0</v>
      </c>
      <c r="GN300" s="125">
        <f t="shared" si="2032"/>
        <v>0</v>
      </c>
      <c r="GO300" s="125">
        <f t="shared" si="2032"/>
        <v>0</v>
      </c>
      <c r="GP300" s="125">
        <f t="shared" si="2032"/>
        <v>0</v>
      </c>
      <c r="GQ300" s="125">
        <f t="shared" si="2032"/>
        <v>0</v>
      </c>
      <c r="GR300" s="125">
        <f t="shared" si="2032"/>
        <v>0</v>
      </c>
      <c r="GS300" s="125">
        <f t="shared" si="2032"/>
        <v>0</v>
      </c>
      <c r="GT300" s="125">
        <f t="shared" si="2032"/>
        <v>0</v>
      </c>
      <c r="GU300" s="125">
        <f t="shared" si="2032"/>
        <v>0</v>
      </c>
      <c r="GV300" s="125">
        <f t="shared" si="2032"/>
        <v>0</v>
      </c>
      <c r="GW300" s="124">
        <f t="shared" si="2026"/>
        <v>0</v>
      </c>
      <c r="GX300" s="124">
        <f t="shared" si="2026"/>
        <v>0</v>
      </c>
      <c r="GY300" s="124">
        <f t="shared" si="2026"/>
        <v>0</v>
      </c>
      <c r="GZ300" s="124">
        <f t="shared" si="2026"/>
        <v>0</v>
      </c>
      <c r="HA300" s="124">
        <f t="shared" si="2026"/>
        <v>0</v>
      </c>
      <c r="HB300" s="124">
        <f t="shared" si="2026"/>
        <v>0</v>
      </c>
      <c r="HC300" s="124">
        <f t="shared" si="2026"/>
        <v>0</v>
      </c>
      <c r="HD300" s="124">
        <f t="shared" si="2026"/>
        <v>0</v>
      </c>
      <c r="HE300" s="124">
        <f t="shared" si="2026"/>
        <v>0</v>
      </c>
      <c r="HF300" s="124">
        <f t="shared" si="2026"/>
        <v>0</v>
      </c>
      <c r="HG300" s="124">
        <f t="shared" si="2026"/>
        <v>0</v>
      </c>
      <c r="HH300" s="124">
        <f t="shared" si="2026"/>
        <v>0</v>
      </c>
      <c r="HI300" s="124">
        <f t="shared" si="2026"/>
        <v>0</v>
      </c>
      <c r="HJ300" s="124">
        <f t="shared" si="2026"/>
        <v>0</v>
      </c>
      <c r="HK300" s="124">
        <f t="shared" si="2026"/>
        <v>0</v>
      </c>
      <c r="HL300" s="124">
        <f t="shared" si="2026"/>
        <v>0</v>
      </c>
      <c r="HM300" s="124">
        <f t="shared" si="1974"/>
        <v>0</v>
      </c>
      <c r="HN300" s="124">
        <f t="shared" si="1974"/>
        <v>0</v>
      </c>
      <c r="HO300" s="554">
        <f t="shared" si="1975"/>
        <v>0</v>
      </c>
      <c r="HP300" s="554">
        <f t="shared" si="1975"/>
        <v>0</v>
      </c>
      <c r="HQ300" s="554">
        <f t="shared" si="1975"/>
        <v>0</v>
      </c>
      <c r="HR300" s="125">
        <f t="shared" si="2033"/>
        <v>0</v>
      </c>
      <c r="HS300" s="125">
        <f t="shared" si="2033"/>
        <v>0</v>
      </c>
      <c r="HT300" s="125">
        <f t="shared" si="2033"/>
        <v>0</v>
      </c>
      <c r="HU300" s="125">
        <f t="shared" si="2033"/>
        <v>0</v>
      </c>
      <c r="HV300" s="125">
        <f t="shared" si="2033"/>
        <v>0</v>
      </c>
      <c r="HW300" s="125">
        <f t="shared" si="2033"/>
        <v>0</v>
      </c>
      <c r="HX300" s="125">
        <f t="shared" si="2033"/>
        <v>0</v>
      </c>
      <c r="HY300" s="125">
        <f t="shared" si="2033"/>
        <v>0</v>
      </c>
      <c r="HZ300" s="125">
        <f t="shared" si="2033"/>
        <v>0</v>
      </c>
      <c r="IA300" s="125">
        <f t="shared" si="2033"/>
        <v>0</v>
      </c>
      <c r="IB300" s="125">
        <f t="shared" si="2033"/>
        <v>0</v>
      </c>
      <c r="IC300" s="125">
        <f t="shared" si="2033"/>
        <v>0</v>
      </c>
      <c r="ID300" s="125">
        <f t="shared" si="2033"/>
        <v>0</v>
      </c>
      <c r="IE300" s="5">
        <f t="shared" si="1977"/>
        <v>67</v>
      </c>
      <c r="IF300" s="9"/>
      <c r="IG300" s="5">
        <f t="shared" si="1978"/>
        <v>1</v>
      </c>
      <c r="IH300" s="5" t="b">
        <f t="shared" si="1978"/>
        <v>0</v>
      </c>
      <c r="II300" s="19">
        <f t="shared" ca="1" si="1979"/>
        <v>0</v>
      </c>
      <c r="IJ300" s="5">
        <f t="shared" si="1978"/>
        <v>55</v>
      </c>
      <c r="IK300" s="5" cm="1">
        <f t="array" ref="IK300">INDEX(i.pi_yatf,$X300+1,IK$7)</f>
        <v>1</v>
      </c>
      <c r="IL300" s="19">
        <f t="shared" ref="IL300:JI307" ca="1" si="2037">OFFSET(IL$5,$B300,0)</f>
        <v>0</v>
      </c>
      <c r="IM300" s="19">
        <f t="shared" ca="1" si="2037"/>
        <v>0</v>
      </c>
      <c r="IN300" s="19">
        <f t="shared" ca="1" si="2037"/>
        <v>0</v>
      </c>
      <c r="IO300" s="19">
        <f t="shared" ca="1" si="2037"/>
        <v>0</v>
      </c>
      <c r="IP300" s="19">
        <f t="shared" ca="1" si="2037"/>
        <v>0</v>
      </c>
      <c r="IQ300" s="19">
        <f t="shared" ca="1" si="2037"/>
        <v>0</v>
      </c>
      <c r="IR300" s="19">
        <f t="shared" ca="1" si="2037"/>
        <v>0</v>
      </c>
      <c r="IS300" s="19">
        <f t="shared" ca="1" si="2037"/>
        <v>0</v>
      </c>
      <c r="IT300" s="19">
        <f t="shared" ca="1" si="2037"/>
        <v>0</v>
      </c>
      <c r="IU300" s="19">
        <f t="shared" ca="1" si="2037"/>
        <v>0</v>
      </c>
      <c r="IV300" s="19">
        <f t="shared" ca="1" si="2037"/>
        <v>0</v>
      </c>
      <c r="IW300" s="19">
        <f t="shared" ca="1" si="2037"/>
        <v>0</v>
      </c>
      <c r="IX300" s="19">
        <f t="shared" ca="1" si="2037"/>
        <v>0</v>
      </c>
      <c r="IY300" s="19">
        <f t="shared" ca="1" si="2037"/>
        <v>0</v>
      </c>
      <c r="IZ300" s="19">
        <f t="shared" ca="1" si="2037"/>
        <v>0</v>
      </c>
      <c r="JA300" s="19">
        <f t="shared" ca="1" si="2037"/>
        <v>0</v>
      </c>
      <c r="JB300" s="19">
        <f t="shared" ca="1" si="2037"/>
        <v>0</v>
      </c>
      <c r="JC300" s="19">
        <f t="shared" ca="1" si="2037"/>
        <v>0</v>
      </c>
      <c r="JD300" s="19">
        <f t="shared" ca="1" si="2037"/>
        <v>0</v>
      </c>
      <c r="JE300" s="19">
        <f t="shared" ca="1" si="2037"/>
        <v>0</v>
      </c>
      <c r="JF300" s="19">
        <f t="shared" ca="1" si="2037"/>
        <v>0</v>
      </c>
      <c r="JG300" s="19">
        <f t="shared" ca="1" si="2037"/>
        <v>1</v>
      </c>
      <c r="JH300" s="19">
        <f t="shared" ca="1" si="2037"/>
        <v>0</v>
      </c>
      <c r="JI300" s="19">
        <f t="shared" ca="1" si="2037"/>
        <v>1</v>
      </c>
      <c r="JJ300" s="9"/>
      <c r="JK300" s="5" t="b">
        <f t="shared" ca="1" si="1981"/>
        <v>0</v>
      </c>
      <c r="JL300" s="477" t="b">
        <v>0</v>
      </c>
      <c r="JM300" s="477">
        <v>9.7327499999999993</v>
      </c>
      <c r="JN300" s="5" t="b">
        <f t="shared" si="1982"/>
        <v>0</v>
      </c>
      <c r="JO300" s="5" t="b">
        <f t="shared" si="1982"/>
        <v>0</v>
      </c>
      <c r="JP300" s="5" t="b">
        <f t="shared" si="1982"/>
        <v>1</v>
      </c>
      <c r="JQ300" s="144">
        <f t="shared" si="1983"/>
        <v>1</v>
      </c>
      <c r="JR300" s="144">
        <f t="shared" si="1983"/>
        <v>1</v>
      </c>
      <c r="JS300" s="5" t="b">
        <f t="shared" si="1984"/>
        <v>0</v>
      </c>
      <c r="JT300" s="5" t="b">
        <f t="shared" si="1984"/>
        <v>1</v>
      </c>
      <c r="JU300" s="5" t="b">
        <f t="shared" si="1984"/>
        <v>1</v>
      </c>
      <c r="JV300" s="5" t="b">
        <f t="shared" si="1984"/>
        <v>0</v>
      </c>
      <c r="JW300" s="5">
        <f t="shared" si="1985"/>
        <v>1</v>
      </c>
      <c r="JX300" s="5">
        <f t="shared" si="1985"/>
        <v>0</v>
      </c>
      <c r="JY300" s="5" t="b">
        <f t="shared" si="1986"/>
        <v>0</v>
      </c>
      <c r="JZ300" s="5" t="str" cm="1">
        <f t="array" aca="1" ref="JZ300" ca="1">IF(OR(KA300:KH300&lt;&gt;"-"),TRUE,"-")</f>
        <v>-</v>
      </c>
      <c r="KA300" s="19" t="str">
        <f t="shared" ca="1" si="1987"/>
        <v>-</v>
      </c>
      <c r="KB300" s="19" t="str">
        <f t="shared" ca="1" si="1987"/>
        <v>-</v>
      </c>
      <c r="KC300" s="19" t="str">
        <f t="shared" ca="1" si="1987"/>
        <v>-</v>
      </c>
      <c r="KD300" s="19" t="str">
        <f t="shared" ca="1" si="1987"/>
        <v>-</v>
      </c>
      <c r="KE300" s="19" t="str">
        <f t="shared" ca="1" si="1987"/>
        <v>-</v>
      </c>
      <c r="KF300" s="19" t="str">
        <f t="shared" ca="1" si="1987"/>
        <v>-</v>
      </c>
      <c r="KG300" s="19" t="str">
        <f t="shared" ca="1" si="1987"/>
        <v>-</v>
      </c>
      <c r="KH300" s="19" t="str">
        <f t="shared" ca="1" si="1987"/>
        <v>-</v>
      </c>
      <c r="KI300" s="5" t="b">
        <f t="array" aca="1" ref="KI300" ca="1">IF(OR(KJ300:KP300&lt;&gt;"-"),TRUE,"-")</f>
        <v>1</v>
      </c>
      <c r="KJ300" s="19">
        <f t="shared" ref="KJ300:KU307" ca="1" si="2038">OFFSET(KJ$5,$B300,0)</f>
        <v>0</v>
      </c>
      <c r="KK300" s="19" t="str">
        <f t="shared" ca="1" si="2038"/>
        <v>-</v>
      </c>
      <c r="KL300" s="19">
        <f t="shared" ca="1" si="2038"/>
        <v>999999</v>
      </c>
      <c r="KM300" s="19">
        <f t="shared" ca="1" si="2038"/>
        <v>999999</v>
      </c>
      <c r="KN300" s="19">
        <f t="shared" ca="1" si="2038"/>
        <v>999999</v>
      </c>
      <c r="KO300" s="19">
        <f t="shared" ca="1" si="2038"/>
        <v>999999</v>
      </c>
      <c r="KP300" s="19">
        <f t="shared" ca="1" si="2038"/>
        <v>999999</v>
      </c>
      <c r="KQ300" s="19" t="str">
        <f t="shared" ca="1" si="2038"/>
        <v>-</v>
      </c>
      <c r="KR300" s="19" t="str">
        <f t="shared" ca="1" si="2038"/>
        <v>-</v>
      </c>
      <c r="KS300" s="19" t="str">
        <f t="shared" ca="1" si="2038"/>
        <v>-</v>
      </c>
      <c r="KT300" s="19" t="b">
        <f t="shared" ca="1" si="2038"/>
        <v>1</v>
      </c>
      <c r="KU300" s="19">
        <f t="shared" ca="1" si="2038"/>
        <v>0</v>
      </c>
      <c r="KV300" s="5" t="str">
        <f t="shared" si="1989"/>
        <v>-</v>
      </c>
      <c r="KW300" s="5" t="str">
        <f t="shared" si="1989"/>
        <v>-</v>
      </c>
      <c r="KX300" s="5" t="str">
        <f t="shared" si="1989"/>
        <v>-</v>
      </c>
      <c r="KY300" s="5" t="str">
        <f t="shared" si="1989"/>
        <v>-</v>
      </c>
      <c r="KZ300" s="19" t="str">
        <f t="shared" ca="1" si="1990"/>
        <v>-</v>
      </c>
      <c r="LA300" s="19" t="str">
        <f t="shared" ca="1" si="1990"/>
        <v>-</v>
      </c>
      <c r="LB300" s="19" t="str">
        <f t="shared" ca="1" si="1990"/>
        <v>-</v>
      </c>
      <c r="LC300" s="19" t="str">
        <f t="shared" ca="1" si="1990"/>
        <v>-</v>
      </c>
      <c r="LD300" s="19" t="str">
        <f t="shared" ca="1" si="1990"/>
        <v>-</v>
      </c>
      <c r="LE300" s="19" t="str">
        <f t="shared" ca="1" si="1990"/>
        <v>-</v>
      </c>
      <c r="LF300" s="19" t="str">
        <f t="shared" ca="1" si="1990"/>
        <v>-</v>
      </c>
      <c r="LG300" s="5" t="str">
        <f t="shared" si="1991"/>
        <v>-</v>
      </c>
      <c r="LH300" s="5">
        <f t="shared" si="1991"/>
        <v>500</v>
      </c>
      <c r="LI300" s="5">
        <f t="shared" si="1991"/>
        <v>500</v>
      </c>
      <c r="LJ300" s="5" t="str">
        <f t="shared" si="1991"/>
        <v>-</v>
      </c>
      <c r="LK300" s="5" t="str" cm="1">
        <f t="array" aca="1" ref="LK300" ca="1">INDEX(i.meatgrid,$Q300,LK$7)</f>
        <v>-</v>
      </c>
      <c r="LL300" s="5" t="str">
        <f t="shared" si="1992"/>
        <v>-</v>
      </c>
      <c r="LM300" s="5">
        <f t="shared" si="1993"/>
        <v>1</v>
      </c>
      <c r="LN300" s="9"/>
      <c r="LO300" s="19">
        <f t="shared" ca="1" si="1994"/>
        <v>70</v>
      </c>
      <c r="LP300" s="19">
        <f t="shared" ca="1" si="1994"/>
        <v>50</v>
      </c>
      <c r="LQ300" s="19">
        <f t="shared" ca="1" si="1994"/>
        <v>80</v>
      </c>
      <c r="LR300" s="19">
        <f t="shared" ca="1" si="1994"/>
        <v>50</v>
      </c>
      <c r="LS300" s="5" t="b" cm="1">
        <f t="array" aca="1" ref="LS300" ca="1">INDEX(i.meatgrid,$Q300,LS$7)</f>
        <v>1</v>
      </c>
      <c r="LT300" s="5" t="b" cm="1">
        <f t="array" aca="1" ref="LT300" ca="1">INDEX(i.meatgrid,$Q300,LT$7)</f>
        <v>0</v>
      </c>
      <c r="LU300" s="5" t="str" cm="1">
        <f t="array" aca="1" ref="LU300" ca="1">INDEX(i.meatgrid,$Q300,LU$7)</f>
        <v>-</v>
      </c>
      <c r="LV300" s="5" t="str" cm="1">
        <f t="array" aca="1" ref="LV300" ca="1">INDEX(i.meatgrid,$Q300,LV$7)</f>
        <v>-</v>
      </c>
      <c r="LW300" s="5">
        <f t="shared" si="1995"/>
        <v>1.25</v>
      </c>
      <c r="LX300" s="5">
        <f t="shared" si="1996"/>
        <v>1</v>
      </c>
      <c r="LY300" s="5" cm="1">
        <f t="array" aca="1" ref="LY300" ca="1">INDEX(i.meatgrid,$Q300,LY$7)</f>
        <v>0</v>
      </c>
      <c r="LZ300" s="5" cm="1">
        <f t="array" aca="1" ref="LZ300" ca="1">INDEX(i.meatgrid,$Q300,LZ$7)</f>
        <v>0</v>
      </c>
      <c r="MA300" s="5" cm="1">
        <f t="array" aca="1" ref="MA300" ca="1">INDEX(i.meatgrid,$Q300,MA$7)</f>
        <v>0</v>
      </c>
      <c r="MB300" s="5" cm="1">
        <f t="array" aca="1" ref="MB300" ca="1">INDEX(i.meatgrid,$Q300,MB$7)</f>
        <v>0</v>
      </c>
      <c r="MC300" s="5" cm="1">
        <f t="array" aca="1" ref="MC300" ca="1">INDEX(i.meatgrid,$Q300,MC$7)</f>
        <v>0</v>
      </c>
      <c r="MD300" s="5" cm="1">
        <f t="array" aca="1" ref="MD300" ca="1">INDEX(i.meatgrid,$Q300,MD$7)</f>
        <v>1</v>
      </c>
      <c r="ME300" s="5" cm="1">
        <f t="array" aca="1" ref="ME300" ca="1">INDEX(i.meatgrid,$Q300,ME$7)</f>
        <v>1</v>
      </c>
      <c r="MF300" s="5" cm="1">
        <f t="array" aca="1" ref="MF300" ca="1">INDEX(i.meatgrid,$Q300,MF$7)</f>
        <v>1</v>
      </c>
      <c r="MG300" s="5">
        <f t="shared" si="1997"/>
        <v>1</v>
      </c>
      <c r="MH300" s="9"/>
      <c r="MI300" s="19" t="b">
        <f t="shared" ca="1" si="2027"/>
        <v>0</v>
      </c>
      <c r="MJ300" s="19" t="b">
        <f t="shared" ca="1" si="2027"/>
        <v>0</v>
      </c>
      <c r="MK300" s="19">
        <f t="shared" ca="1" si="2027"/>
        <v>1</v>
      </c>
      <c r="ML300" s="19">
        <f t="shared" ca="1" si="2027"/>
        <v>0.75</v>
      </c>
      <c r="MM300" s="19">
        <f t="shared" ca="1" si="2027"/>
        <v>0.75</v>
      </c>
      <c r="MN300" s="19">
        <f t="shared" ca="1" si="2027"/>
        <v>0.8</v>
      </c>
      <c r="MO300" s="19">
        <f t="shared" ca="1" si="2027"/>
        <v>0.82499999999999996</v>
      </c>
      <c r="MP300" s="19">
        <f t="shared" ca="1" si="2027"/>
        <v>0.875</v>
      </c>
      <c r="MQ300" s="19">
        <f t="shared" ca="1" si="2027"/>
        <v>0.9</v>
      </c>
      <c r="MR300" s="19">
        <f t="shared" ca="1" si="2027"/>
        <v>1</v>
      </c>
      <c r="MS300" s="19">
        <f t="shared" ca="1" si="2027"/>
        <v>0.875</v>
      </c>
      <c r="MT300" s="19" t="b">
        <f t="shared" ca="1" si="2027"/>
        <v>1</v>
      </c>
      <c r="MU300" s="19">
        <f t="shared" ca="1" si="2027"/>
        <v>74.989999999999995</v>
      </c>
      <c r="MV300" s="19" t="str">
        <f t="shared" ca="1" si="2027"/>
        <v>-</v>
      </c>
      <c r="MW300" s="19" t="str">
        <f t="shared" ca="1" si="2027"/>
        <v>-</v>
      </c>
      <c r="MX300" s="19" t="str">
        <f t="shared" ca="1" si="2027"/>
        <v>-</v>
      </c>
      <c r="MY300" s="19" t="str">
        <f t="shared" ca="1" si="2028"/>
        <v>-</v>
      </c>
      <c r="MZ300" s="19" t="str">
        <f t="shared" ca="1" si="2028"/>
        <v>-</v>
      </c>
      <c r="NA300" s="19" t="str">
        <f t="shared" ca="1" si="2028"/>
        <v>-</v>
      </c>
      <c r="NB300" s="19" t="str">
        <f t="shared" ca="1" si="2028"/>
        <v>-</v>
      </c>
      <c r="NC300" s="19">
        <f t="shared" ca="1" si="2028"/>
        <v>36.99</v>
      </c>
      <c r="ND300" s="19">
        <f t="shared" ca="1" si="2028"/>
        <v>36.99</v>
      </c>
      <c r="NE300" s="19" t="str">
        <f t="shared" ca="1" si="2028"/>
        <v>-</v>
      </c>
      <c r="NF300" s="19" t="str">
        <f t="shared" ca="1" si="2028"/>
        <v>-</v>
      </c>
      <c r="NG300" s="19" t="str">
        <f t="shared" ca="1" si="2028"/>
        <v>-</v>
      </c>
      <c r="NH300" s="19" t="str">
        <f t="shared" ca="1" si="2028"/>
        <v>-</v>
      </c>
      <c r="NI300" s="19" t="str">
        <f t="shared" ca="1" si="2028"/>
        <v>-</v>
      </c>
      <c r="NJ300" s="19">
        <f t="shared" ca="1" si="2028"/>
        <v>49.99</v>
      </c>
      <c r="NK300" s="19">
        <f t="shared" ca="1" si="2028"/>
        <v>49.99</v>
      </c>
      <c r="NL300" s="19">
        <f t="shared" ca="1" si="2028"/>
        <v>49.99</v>
      </c>
      <c r="NM300" s="19">
        <f t="shared" ca="1" si="2028"/>
        <v>49.99</v>
      </c>
      <c r="NN300" s="19">
        <f t="shared" ca="1" si="2028"/>
        <v>49.99</v>
      </c>
      <c r="NO300" s="19">
        <f t="shared" ca="1" si="2029"/>
        <v>49.99</v>
      </c>
      <c r="NP300" s="19">
        <f t="shared" ca="1" si="2029"/>
        <v>49.99</v>
      </c>
      <c r="NQ300" s="19">
        <f t="shared" ca="1" si="2029"/>
        <v>49.99</v>
      </c>
      <c r="NR300" s="19">
        <f t="shared" ca="1" si="2029"/>
        <v>412.99</v>
      </c>
      <c r="NS300" s="19">
        <f t="shared" ca="1" si="2029"/>
        <v>412.99</v>
      </c>
      <c r="NT300" s="19" t="str">
        <f t="shared" ca="1" si="2029"/>
        <v>-</v>
      </c>
      <c r="NU300" s="19" t="str">
        <f t="shared" ca="1" si="2029"/>
        <v>-</v>
      </c>
      <c r="NV300" s="19" t="str">
        <f t="shared" ca="1" si="2029"/>
        <v>-</v>
      </c>
      <c r="NW300" s="19" t="str">
        <f t="shared" ca="1" si="2029"/>
        <v>-</v>
      </c>
      <c r="NX300" s="19" t="str">
        <f t="shared" ca="1" si="2029"/>
        <v>-</v>
      </c>
      <c r="NY300" s="19">
        <f t="shared" ca="1" si="2029"/>
        <v>6.8900000000000006</v>
      </c>
      <c r="NZ300" s="19">
        <f t="shared" ca="1" si="2029"/>
        <v>6.8900000000000006</v>
      </c>
      <c r="OA300" s="19">
        <f t="shared" ca="1" si="2029"/>
        <v>6.8900000000000006</v>
      </c>
      <c r="OB300" s="19">
        <f t="shared" ca="1" si="2029"/>
        <v>6.8900000000000006</v>
      </c>
      <c r="OC300" s="19">
        <f t="shared" ca="1" si="2029"/>
        <v>6.8900000000000006</v>
      </c>
      <c r="OD300" s="19">
        <f t="shared" ca="1" si="2029"/>
        <v>6.8900000000000006</v>
      </c>
      <c r="OE300" s="19">
        <f t="shared" ca="1" si="2001"/>
        <v>6.8900000000000006</v>
      </c>
      <c r="OF300" s="19">
        <f t="shared" ca="1" si="2001"/>
        <v>6.8900000000000006</v>
      </c>
      <c r="OG300" s="19">
        <f t="shared" ca="1" si="2001"/>
        <v>346.99</v>
      </c>
      <c r="OH300" s="19">
        <f t="shared" ca="1" si="2001"/>
        <v>346.99</v>
      </c>
      <c r="OI300" s="19" t="str">
        <f t="shared" ca="1" si="2001"/>
        <v>-</v>
      </c>
      <c r="OJ300" s="19" t="str">
        <f t="shared" ca="1" si="2001"/>
        <v>-</v>
      </c>
      <c r="OK300" s="19" t="str">
        <f t="shared" ca="1" si="2001"/>
        <v>-</v>
      </c>
      <c r="OL300" s="19" t="str">
        <f t="shared" ca="1" si="2001"/>
        <v>-</v>
      </c>
      <c r="OM300" s="19" t="str">
        <f t="shared" ca="1" si="2001"/>
        <v>-</v>
      </c>
      <c r="ON300" s="19">
        <f t="shared" ca="1" si="2001"/>
        <v>0</v>
      </c>
      <c r="OO300" s="24">
        <v>0</v>
      </c>
    </row>
    <row r="301" spans="1:405" outlineLevel="1">
      <c r="A301" s="21">
        <f t="shared" si="158"/>
        <v>296</v>
      </c>
      <c r="B301" s="21">
        <f t="shared" si="1940"/>
        <v>19</v>
      </c>
      <c r="C301">
        <v>114</v>
      </c>
      <c r="D301" s="144" t="str">
        <f t="shared" si="1941"/>
        <v>GSM</v>
      </c>
      <c r="E301" t="b">
        <v>0</v>
      </c>
      <c r="F301" t="b">
        <v>0</v>
      </c>
      <c r="G301" t="b">
        <f t="shared" si="2034"/>
        <v>0</v>
      </c>
      <c r="H301" s="29">
        <v>2</v>
      </c>
      <c r="I301" s="29">
        <v>1</v>
      </c>
      <c r="J301" s="29" t="str">
        <f>""</f>
        <v/>
      </c>
      <c r="K301" s="29">
        <f t="shared" si="1943"/>
        <v>2</v>
      </c>
      <c r="L301" s="29">
        <v>2</v>
      </c>
      <c r="M301" s="29">
        <v>2</v>
      </c>
      <c r="N301" s="29">
        <v>3</v>
      </c>
      <c r="O301" s="29">
        <v>1</v>
      </c>
      <c r="P301" s="29">
        <v>1</v>
      </c>
      <c r="Q301" s="237">
        <f t="shared" ca="1" si="2003"/>
        <v>6</v>
      </c>
      <c r="R301" s="29">
        <v>1</v>
      </c>
      <c r="S301" s="29">
        <v>2</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1944"/>
        <v>2</v>
      </c>
      <c r="AH301" s="5">
        <f t="shared" si="1944"/>
        <v>0</v>
      </c>
      <c r="AI301" s="5">
        <f t="shared" si="1945"/>
        <v>1</v>
      </c>
      <c r="AJ301" s="218"/>
      <c r="AK301" s="218"/>
      <c r="AL301" s="366" t="str">
        <f ca="1">TEXT(LEFT(OFFSET(AL301,-1,0),5)+1,"00000")&amp;MID(OFFSET(AL301,-1,0),6,FIND(" ",OFFSET(AL301,-1,0),7)-5)
&amp; $D301           &amp; " Day"&amp;INDEX(i.DOY,$N301,1)              &amp; IF($IG301=0," FWM","")&amp;IF($IG301=1," MWM","")&amp;IF($IG301=5," Mat","")&amp;IF($IH301=TRUE,"&amp;BBT","    ")
&amp;INDEX(DataMaster!$B$98:$B$104,$Q301,0)    &amp;IF(JL301," SR"&amp;JM301,"")&amp; " WP"&amp;TEXT($LW301*100,"000p")           &amp; " MP"&amp;TEXT($LX301*100,"000p")           &amp; " GP"&amp;TEXT($MG301*100,"000p")
&amp; " (F"&amp;3+COUNTIF($CV301:$CY301,TRUE)&amp;3&amp;"N"&amp;$DM301&amp;$DN301&amp;")"</f>
        <v>00019 DSP_price_SA GSM Day204 MWM    Mutton WP100p MP075p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1946"/>
        <v>0</v>
      </c>
      <c r="AY301" s="5" t="str">
        <f t="shared" si="1946"/>
        <v>-</v>
      </c>
      <c r="AZ301" s="5" t="b">
        <f t="shared" si="1946"/>
        <v>0</v>
      </c>
      <c r="BA301" s="5" t="b">
        <f t="shared" si="1946"/>
        <v>1</v>
      </c>
      <c r="BB301" s="5" t="b">
        <f t="shared" si="1946"/>
        <v>1</v>
      </c>
      <c r="BC301" s="144">
        <f t="shared" si="1946"/>
        <v>0</v>
      </c>
      <c r="BD301" s="19" t="b">
        <f t="shared" ca="1" si="1947"/>
        <v>1</v>
      </c>
      <c r="BE301" s="9"/>
      <c r="BF301" s="5" t="str">
        <f t="shared" ca="1" si="1948"/>
        <v>-</v>
      </c>
      <c r="BG301" s="19" t="str">
        <f t="shared" ca="1" si="1949"/>
        <v>-</v>
      </c>
      <c r="BH301" s="19" t="str">
        <f t="shared" ca="1" si="1949"/>
        <v>-</v>
      </c>
      <c r="BI301" s="19" t="str">
        <f t="shared" ca="1" si="1949"/>
        <v>-</v>
      </c>
      <c r="BJ301" s="5" t="str">
        <f t="shared" ca="1" si="1950"/>
        <v>-</v>
      </c>
      <c r="BK301" s="19" t="str">
        <f t="shared" ca="1" si="1951"/>
        <v>-</v>
      </c>
      <c r="BL301" s="5" t="str">
        <f t="shared" ca="1" si="1952"/>
        <v>-</v>
      </c>
      <c r="BM301" s="19" t="str">
        <f t="shared" ca="1" si="1953"/>
        <v>-</v>
      </c>
      <c r="BN301" s="19" t="str">
        <f t="shared" ca="1" si="1953"/>
        <v>-</v>
      </c>
      <c r="BO301" s="19" t="str">
        <f t="shared" ca="1" si="1953"/>
        <v>-</v>
      </c>
      <c r="BP301" s="5" t="str">
        <f t="shared" ca="1" si="1954"/>
        <v>-</v>
      </c>
      <c r="BQ301" s="9"/>
      <c r="BR301" s="5" t="b">
        <f t="shared" si="1955"/>
        <v>0</v>
      </c>
      <c r="BS301" s="5" t="str">
        <f t="shared" ca="1" si="1956"/>
        <v>-</v>
      </c>
      <c r="BT301" s="5" t="str">
        <f t="shared" ca="1" si="1957"/>
        <v>-</v>
      </c>
      <c r="BU301" s="5" t="str">
        <f t="shared" ca="1" si="1957"/>
        <v>-</v>
      </c>
      <c r="BV301" s="5" t="str">
        <f t="shared" ca="1" si="1957"/>
        <v>-</v>
      </c>
      <c r="BW301" s="5" t="str">
        <f t="shared" ca="1" si="1957"/>
        <v>-</v>
      </c>
      <c r="BX301" s="5" t="str">
        <f t="shared" ca="1" si="1957"/>
        <v>-</v>
      </c>
      <c r="BY301" s="5" t="str">
        <f t="shared" ca="1" si="1957"/>
        <v>-</v>
      </c>
      <c r="BZ301" s="5" t="str">
        <f t="shared" ca="1" si="1957"/>
        <v>-</v>
      </c>
      <c r="CA301" s="5" t="str">
        <f t="shared" ca="1" si="1957"/>
        <v>-</v>
      </c>
      <c r="CB301" s="9"/>
      <c r="CC301" s="237" t="b">
        <f t="shared" ca="1" si="2004"/>
        <v>1</v>
      </c>
      <c r="CD301" s="237" t="b">
        <f t="shared" ca="1" si="2004"/>
        <v>1</v>
      </c>
      <c r="CE301" s="237" t="b">
        <f t="shared" ca="1" si="2004"/>
        <v>1</v>
      </c>
      <c r="CF301" s="12">
        <f t="shared" ca="1" si="1958"/>
        <v>2236105</v>
      </c>
      <c r="CG301" s="144" t="b">
        <f t="shared" ca="1" si="2035"/>
        <v>0</v>
      </c>
      <c r="CH301" s="12" t="s">
        <v>34</v>
      </c>
      <c r="CI301" s="19" t="str">
        <f t="shared" ca="1" si="1960"/>
        <v>-</v>
      </c>
      <c r="CJ301" s="19" t="str">
        <f t="shared" ca="1" si="1960"/>
        <v>-</v>
      </c>
      <c r="CK301" s="19" t="str">
        <f t="shared" ca="1" si="1960"/>
        <v>-</v>
      </c>
      <c r="CL301" s="19">
        <f t="shared" ca="1" si="1960"/>
        <v>1</v>
      </c>
      <c r="CM301" s="19">
        <f t="shared" ca="1" si="1960"/>
        <v>1</v>
      </c>
      <c r="CN301" s="9"/>
      <c r="CO301" s="444">
        <f t="shared" si="1961"/>
        <v>652</v>
      </c>
      <c r="CP301" s="444">
        <f t="shared" si="1961"/>
        <v>686</v>
      </c>
      <c r="CQ301" s="444">
        <f t="shared" si="1961"/>
        <v>721</v>
      </c>
      <c r="CR301" s="152">
        <f t="shared" si="1962"/>
        <v>378</v>
      </c>
      <c r="CS301" s="152">
        <f t="shared" si="1962"/>
        <v>413</v>
      </c>
      <c r="CT301" s="152">
        <f t="shared" si="1962"/>
        <v>448</v>
      </c>
      <c r="CU301" s="19" t="str">
        <f t="shared" ca="1" si="2022"/>
        <v>-</v>
      </c>
      <c r="CV301" s="19" t="str">
        <f t="shared" ca="1" si="2022"/>
        <v>-</v>
      </c>
      <c r="CW301" s="19" t="str">
        <f t="shared" ca="1" si="2022"/>
        <v>-</v>
      </c>
      <c r="CX301" s="19" t="str">
        <f t="shared" ca="1" si="2022"/>
        <v>-</v>
      </c>
      <c r="CY301" s="19" t="str">
        <f t="shared" ca="1" si="2022"/>
        <v>-</v>
      </c>
      <c r="CZ301" s="19" t="b">
        <f t="shared" ca="1" si="2022"/>
        <v>1</v>
      </c>
      <c r="DA301" s="19">
        <f t="shared" ca="1" si="2022"/>
        <v>0</v>
      </c>
      <c r="DB301" s="19">
        <f t="shared" ca="1" si="2022"/>
        <v>0</v>
      </c>
      <c r="DC301" s="19">
        <f t="shared" ca="1" si="2022"/>
        <v>0</v>
      </c>
      <c r="DD301" s="19">
        <f t="shared" ca="1" si="2022"/>
        <v>0</v>
      </c>
      <c r="DE301" s="19">
        <f t="shared" ca="1" si="2022"/>
        <v>0</v>
      </c>
      <c r="DF301" s="19">
        <f t="shared" ca="1" si="2022"/>
        <v>0</v>
      </c>
      <c r="DG301" s="19">
        <f t="shared" ca="1" si="2022"/>
        <v>0</v>
      </c>
      <c r="DH301" s="19">
        <f t="shared" ca="1" si="2022"/>
        <v>0</v>
      </c>
      <c r="DI301" s="19">
        <f t="shared" ca="1" si="2022"/>
        <v>0</v>
      </c>
      <c r="DJ301" s="19">
        <f t="shared" ca="1" si="2022"/>
        <v>0</v>
      </c>
      <c r="DK301" s="19">
        <f t="shared" ca="1" si="2011"/>
        <v>0</v>
      </c>
      <c r="DL301" s="19">
        <f t="shared" ca="1" si="2011"/>
        <v>0</v>
      </c>
      <c r="DM301" s="19">
        <f t="shared" ca="1" si="2011"/>
        <v>1</v>
      </c>
      <c r="DN301" s="19">
        <f t="shared" ca="1" si="2011"/>
        <v>1</v>
      </c>
      <c r="DO301" s="19">
        <f t="shared" ca="1" si="2011"/>
        <v>0</v>
      </c>
      <c r="DP301" s="19" t="str">
        <f t="shared" ca="1" si="2011"/>
        <v>-</v>
      </c>
      <c r="DQ301" s="19" t="str">
        <f t="shared" ca="1" si="2011"/>
        <v>-</v>
      </c>
      <c r="DR301" s="19" t="str">
        <f t="shared" ca="1" si="2011"/>
        <v>-</v>
      </c>
      <c r="DS301" s="19" t="str">
        <f t="shared" ca="1" si="2011"/>
        <v>-</v>
      </c>
      <c r="DT301" s="19" t="str">
        <f t="shared" ca="1" si="2011"/>
        <v>-</v>
      </c>
      <c r="DU301" s="19">
        <f t="shared" ca="1" si="2011"/>
        <v>0</v>
      </c>
      <c r="DV301" s="19" t="str">
        <f t="shared" ca="1" si="2011"/>
        <v>-</v>
      </c>
      <c r="DW301" s="19" t="str">
        <f t="shared" ca="1" si="2011"/>
        <v>-</v>
      </c>
      <c r="DX301" s="19" t="str">
        <f t="shared" ca="1" si="2011"/>
        <v>-</v>
      </c>
      <c r="DY301" s="19" t="str">
        <f t="shared" ca="1" si="2011"/>
        <v>-</v>
      </c>
      <c r="DZ301" s="19" t="str">
        <f t="shared" ca="1" si="2011"/>
        <v>-</v>
      </c>
      <c r="EA301" s="19" t="str">
        <f t="shared" ca="1" si="2011"/>
        <v>-</v>
      </c>
      <c r="EB301" s="19" t="str">
        <f t="shared" ca="1" si="2011"/>
        <v>-</v>
      </c>
      <c r="EC301" s="19" t="str">
        <f t="shared" ca="1" si="2011"/>
        <v>-</v>
      </c>
      <c r="ED301" s="19">
        <f t="shared" ca="1" si="2011"/>
        <v>0</v>
      </c>
      <c r="EE301" s="444">
        <f t="shared" si="1965"/>
        <v>0</v>
      </c>
      <c r="EF301" s="444">
        <f t="shared" si="1965"/>
        <v>0</v>
      </c>
      <c r="EG301" s="124">
        <f t="shared" si="2023"/>
        <v>0</v>
      </c>
      <c r="EH301" s="124">
        <f t="shared" si="2023"/>
        <v>0</v>
      </c>
      <c r="EI301" s="124">
        <f t="shared" si="2023"/>
        <v>0</v>
      </c>
      <c r="EJ301" s="124">
        <f t="shared" si="2023"/>
        <v>0</v>
      </c>
      <c r="EK301" s="124">
        <f t="shared" si="2023"/>
        <v>0</v>
      </c>
      <c r="EL301" s="124">
        <f t="shared" si="2023"/>
        <v>0</v>
      </c>
      <c r="EM301" s="124">
        <f t="shared" si="2023"/>
        <v>0</v>
      </c>
      <c r="EN301" s="124">
        <f t="shared" si="2023"/>
        <v>0</v>
      </c>
      <c r="EO301" s="124">
        <f t="shared" si="2023"/>
        <v>0</v>
      </c>
      <c r="EP301" s="124">
        <f t="shared" si="2023"/>
        <v>0</v>
      </c>
      <c r="EQ301" s="124">
        <f t="shared" si="2023"/>
        <v>0</v>
      </c>
      <c r="ER301" s="124">
        <f t="shared" si="2023"/>
        <v>0</v>
      </c>
      <c r="ES301" s="124">
        <f t="shared" si="2023"/>
        <v>0</v>
      </c>
      <c r="ET301" s="124">
        <f t="shared" si="2023"/>
        <v>0</v>
      </c>
      <c r="EU301" s="124">
        <f t="shared" si="2023"/>
        <v>0</v>
      </c>
      <c r="EV301" s="124">
        <f t="shared" si="2023"/>
        <v>0</v>
      </c>
      <c r="EW301" s="124">
        <f t="shared" si="1967"/>
        <v>0</v>
      </c>
      <c r="EX301" s="124">
        <f t="shared" si="1967"/>
        <v>0</v>
      </c>
      <c r="EY301" s="554">
        <f t="shared" si="2024"/>
        <v>0</v>
      </c>
      <c r="EZ301" s="554">
        <f t="shared" si="2024"/>
        <v>0</v>
      </c>
      <c r="FA301" s="554">
        <f t="shared" si="2024"/>
        <v>0</v>
      </c>
      <c r="FB301" s="125">
        <f t="shared" si="2024"/>
        <v>0</v>
      </c>
      <c r="FC301" s="125">
        <f t="shared" si="2024"/>
        <v>0</v>
      </c>
      <c r="FD301" s="125">
        <f t="shared" si="2024"/>
        <v>0</v>
      </c>
      <c r="FE301" s="125">
        <f t="shared" si="2024"/>
        <v>0</v>
      </c>
      <c r="FF301" s="125">
        <f t="shared" si="2024"/>
        <v>0</v>
      </c>
      <c r="FG301" s="125">
        <f t="shared" si="2024"/>
        <v>0</v>
      </c>
      <c r="FH301" s="125">
        <f t="shared" si="2024"/>
        <v>0</v>
      </c>
      <c r="FI301" s="125">
        <f t="shared" si="2024"/>
        <v>0</v>
      </c>
      <c r="FJ301" s="125">
        <f t="shared" si="2024"/>
        <v>0</v>
      </c>
      <c r="FK301" s="125">
        <f t="shared" si="2024"/>
        <v>0</v>
      </c>
      <c r="FL301" s="125">
        <f t="shared" si="2024"/>
        <v>0</v>
      </c>
      <c r="FM301" s="125">
        <f t="shared" si="2024"/>
        <v>0</v>
      </c>
      <c r="FN301" s="125">
        <f t="shared" si="2024"/>
        <v>0</v>
      </c>
      <c r="FO301" s="124">
        <f t="shared" si="2025"/>
        <v>0</v>
      </c>
      <c r="FP301" s="124">
        <f t="shared" si="2025"/>
        <v>0</v>
      </c>
      <c r="FQ301" s="124">
        <f t="shared" si="2025"/>
        <v>0</v>
      </c>
      <c r="FR301" s="124">
        <f t="shared" si="2025"/>
        <v>0</v>
      </c>
      <c r="FS301" s="124">
        <f t="shared" si="2025"/>
        <v>0</v>
      </c>
      <c r="FT301" s="124">
        <f t="shared" si="2025"/>
        <v>0</v>
      </c>
      <c r="FU301" s="124">
        <f t="shared" si="2025"/>
        <v>0</v>
      </c>
      <c r="FV301" s="124">
        <f t="shared" si="2025"/>
        <v>0</v>
      </c>
      <c r="FW301" s="124">
        <f t="shared" si="2025"/>
        <v>0</v>
      </c>
      <c r="FX301" s="124">
        <f t="shared" si="2025"/>
        <v>0</v>
      </c>
      <c r="FY301" s="124">
        <f t="shared" si="2025"/>
        <v>0</v>
      </c>
      <c r="FZ301" s="124">
        <f t="shared" si="2025"/>
        <v>0</v>
      </c>
      <c r="GA301" s="124">
        <f t="shared" si="2025"/>
        <v>0</v>
      </c>
      <c r="GB301" s="124">
        <f t="shared" si="2025"/>
        <v>0</v>
      </c>
      <c r="GC301" s="124">
        <f t="shared" si="2025"/>
        <v>0</v>
      </c>
      <c r="GD301" s="124">
        <f t="shared" si="2025"/>
        <v>0</v>
      </c>
      <c r="GE301" s="124">
        <f t="shared" si="1970"/>
        <v>0</v>
      </c>
      <c r="GF301" s="124">
        <f t="shared" si="1970"/>
        <v>0</v>
      </c>
      <c r="GG301" s="554">
        <f t="shared" si="1971"/>
        <v>0</v>
      </c>
      <c r="GH301" s="554">
        <f t="shared" si="1971"/>
        <v>0</v>
      </c>
      <c r="GI301" s="554">
        <f t="shared" si="1971"/>
        <v>0</v>
      </c>
      <c r="GJ301" s="125">
        <f t="shared" si="2032"/>
        <v>0</v>
      </c>
      <c r="GK301" s="125">
        <f t="shared" si="2032"/>
        <v>0</v>
      </c>
      <c r="GL301" s="125">
        <f t="shared" si="2032"/>
        <v>0</v>
      </c>
      <c r="GM301" s="125">
        <f t="shared" si="2032"/>
        <v>0</v>
      </c>
      <c r="GN301" s="125">
        <f t="shared" si="2032"/>
        <v>0</v>
      </c>
      <c r="GO301" s="125">
        <f t="shared" si="2032"/>
        <v>0</v>
      </c>
      <c r="GP301" s="125">
        <f t="shared" si="2032"/>
        <v>0</v>
      </c>
      <c r="GQ301" s="125">
        <f t="shared" si="2032"/>
        <v>0</v>
      </c>
      <c r="GR301" s="125">
        <f t="shared" si="2032"/>
        <v>0</v>
      </c>
      <c r="GS301" s="125">
        <f t="shared" si="2032"/>
        <v>0</v>
      </c>
      <c r="GT301" s="125">
        <f t="shared" si="2032"/>
        <v>0</v>
      </c>
      <c r="GU301" s="125">
        <f t="shared" si="2032"/>
        <v>0</v>
      </c>
      <c r="GV301" s="125">
        <f t="shared" si="2032"/>
        <v>0</v>
      </c>
      <c r="GW301" s="124">
        <f t="shared" si="2026"/>
        <v>0</v>
      </c>
      <c r="GX301" s="124">
        <f t="shared" si="2026"/>
        <v>0</v>
      </c>
      <c r="GY301" s="124">
        <f t="shared" si="2026"/>
        <v>0</v>
      </c>
      <c r="GZ301" s="124">
        <f t="shared" si="2026"/>
        <v>0</v>
      </c>
      <c r="HA301" s="124">
        <f t="shared" si="2026"/>
        <v>0</v>
      </c>
      <c r="HB301" s="124">
        <f t="shared" si="2026"/>
        <v>0</v>
      </c>
      <c r="HC301" s="124">
        <f t="shared" si="2026"/>
        <v>0</v>
      </c>
      <c r="HD301" s="124">
        <f t="shared" si="2026"/>
        <v>0</v>
      </c>
      <c r="HE301" s="124">
        <f t="shared" si="2026"/>
        <v>0</v>
      </c>
      <c r="HF301" s="124">
        <f t="shared" si="2026"/>
        <v>0</v>
      </c>
      <c r="HG301" s="124">
        <f t="shared" si="2026"/>
        <v>0</v>
      </c>
      <c r="HH301" s="124">
        <f t="shared" si="2026"/>
        <v>0</v>
      </c>
      <c r="HI301" s="124">
        <f t="shared" si="2026"/>
        <v>0</v>
      </c>
      <c r="HJ301" s="124">
        <f t="shared" si="2026"/>
        <v>0</v>
      </c>
      <c r="HK301" s="124">
        <f t="shared" si="2026"/>
        <v>0</v>
      </c>
      <c r="HL301" s="124">
        <f t="shared" si="2026"/>
        <v>0</v>
      </c>
      <c r="HM301" s="124">
        <f t="shared" si="1974"/>
        <v>0</v>
      </c>
      <c r="HN301" s="124">
        <f t="shared" si="1974"/>
        <v>0</v>
      </c>
      <c r="HO301" s="554">
        <f t="shared" si="1975"/>
        <v>0</v>
      </c>
      <c r="HP301" s="554">
        <f t="shared" si="1975"/>
        <v>0</v>
      </c>
      <c r="HQ301" s="554">
        <f t="shared" si="1975"/>
        <v>0</v>
      </c>
      <c r="HR301" s="125">
        <f t="shared" si="2033"/>
        <v>0</v>
      </c>
      <c r="HS301" s="125">
        <f t="shared" si="2033"/>
        <v>0</v>
      </c>
      <c r="HT301" s="125">
        <f t="shared" si="2033"/>
        <v>0</v>
      </c>
      <c r="HU301" s="125">
        <f t="shared" si="2033"/>
        <v>0</v>
      </c>
      <c r="HV301" s="125">
        <f t="shared" si="2033"/>
        <v>0</v>
      </c>
      <c r="HW301" s="125">
        <f t="shared" si="2033"/>
        <v>0</v>
      </c>
      <c r="HX301" s="125">
        <f t="shared" si="2033"/>
        <v>0</v>
      </c>
      <c r="HY301" s="125">
        <f t="shared" si="2033"/>
        <v>0</v>
      </c>
      <c r="HZ301" s="125">
        <f t="shared" si="2033"/>
        <v>0</v>
      </c>
      <c r="IA301" s="125">
        <f t="shared" si="2033"/>
        <v>0</v>
      </c>
      <c r="IB301" s="125">
        <f t="shared" si="2033"/>
        <v>0</v>
      </c>
      <c r="IC301" s="125">
        <f t="shared" si="2033"/>
        <v>0</v>
      </c>
      <c r="ID301" s="125">
        <f t="shared" si="2033"/>
        <v>0</v>
      </c>
      <c r="IE301" s="5">
        <f t="shared" si="1977"/>
        <v>67</v>
      </c>
      <c r="IF301" s="9"/>
      <c r="IG301" s="5">
        <f t="shared" si="1978"/>
        <v>1</v>
      </c>
      <c r="IH301" s="5" t="b">
        <f t="shared" si="1978"/>
        <v>0</v>
      </c>
      <c r="II301" s="19">
        <f t="shared" ca="1" si="1979"/>
        <v>0</v>
      </c>
      <c r="IJ301" s="5">
        <f t="shared" si="1978"/>
        <v>55</v>
      </c>
      <c r="IK301" s="5" cm="1">
        <f t="array" ref="IK301">INDEX(i.pi_yatf,$X301+1,IK$7)</f>
        <v>1</v>
      </c>
      <c r="IL301" s="19">
        <f t="shared" ca="1" si="2037"/>
        <v>0</v>
      </c>
      <c r="IM301" s="19">
        <f t="shared" ca="1" si="2037"/>
        <v>0</v>
      </c>
      <c r="IN301" s="19">
        <f t="shared" ca="1" si="2037"/>
        <v>0</v>
      </c>
      <c r="IO301" s="19">
        <f t="shared" ca="1" si="2037"/>
        <v>0</v>
      </c>
      <c r="IP301" s="19">
        <f t="shared" ca="1" si="2037"/>
        <v>0</v>
      </c>
      <c r="IQ301" s="19">
        <f t="shared" ca="1" si="2037"/>
        <v>0</v>
      </c>
      <c r="IR301" s="19">
        <f t="shared" ca="1" si="2037"/>
        <v>0</v>
      </c>
      <c r="IS301" s="19">
        <f t="shared" ca="1" si="2037"/>
        <v>0</v>
      </c>
      <c r="IT301" s="19">
        <f t="shared" ca="1" si="2037"/>
        <v>0</v>
      </c>
      <c r="IU301" s="19">
        <f t="shared" ca="1" si="2037"/>
        <v>0</v>
      </c>
      <c r="IV301" s="19">
        <f t="shared" ca="1" si="2037"/>
        <v>0</v>
      </c>
      <c r="IW301" s="19">
        <f t="shared" ca="1" si="2037"/>
        <v>0</v>
      </c>
      <c r="IX301" s="19">
        <f t="shared" ca="1" si="2037"/>
        <v>0</v>
      </c>
      <c r="IY301" s="19">
        <f t="shared" ca="1" si="2037"/>
        <v>0</v>
      </c>
      <c r="IZ301" s="19">
        <f t="shared" ca="1" si="2037"/>
        <v>0</v>
      </c>
      <c r="JA301" s="19">
        <f t="shared" ca="1" si="2037"/>
        <v>0</v>
      </c>
      <c r="JB301" s="19">
        <f t="shared" ca="1" si="2037"/>
        <v>0</v>
      </c>
      <c r="JC301" s="19">
        <f t="shared" ca="1" si="2037"/>
        <v>0</v>
      </c>
      <c r="JD301" s="19">
        <f t="shared" ca="1" si="2037"/>
        <v>0</v>
      </c>
      <c r="JE301" s="19">
        <f t="shared" ca="1" si="2037"/>
        <v>0</v>
      </c>
      <c r="JF301" s="19">
        <f t="shared" ca="1" si="2037"/>
        <v>0</v>
      </c>
      <c r="JG301" s="19">
        <f t="shared" ca="1" si="2037"/>
        <v>1</v>
      </c>
      <c r="JH301" s="19">
        <f t="shared" ca="1" si="2037"/>
        <v>0</v>
      </c>
      <c r="JI301" s="19">
        <f t="shared" ca="1" si="2037"/>
        <v>1</v>
      </c>
      <c r="JJ301" s="9"/>
      <c r="JK301" s="5" t="b">
        <f t="shared" ca="1" si="1981"/>
        <v>0</v>
      </c>
      <c r="JL301" s="477" t="b">
        <v>0</v>
      </c>
      <c r="JM301" s="477">
        <v>9.7327499999999993</v>
      </c>
      <c r="JN301" s="5" t="b">
        <f t="shared" si="1982"/>
        <v>0</v>
      </c>
      <c r="JO301" s="5" t="b">
        <f t="shared" si="1982"/>
        <v>0</v>
      </c>
      <c r="JP301" s="5" t="b">
        <f t="shared" si="1982"/>
        <v>1</v>
      </c>
      <c r="JQ301" s="144">
        <f t="shared" si="1983"/>
        <v>1</v>
      </c>
      <c r="JR301" s="144">
        <f t="shared" si="1983"/>
        <v>1</v>
      </c>
      <c r="JS301" s="5" t="b">
        <f t="shared" si="1984"/>
        <v>0</v>
      </c>
      <c r="JT301" s="5" t="b">
        <f t="shared" si="1984"/>
        <v>1</v>
      </c>
      <c r="JU301" s="5" t="b">
        <f t="shared" si="1984"/>
        <v>1</v>
      </c>
      <c r="JV301" s="5" t="b">
        <f t="shared" si="1984"/>
        <v>0</v>
      </c>
      <c r="JW301" s="5">
        <f t="shared" si="1985"/>
        <v>1</v>
      </c>
      <c r="JX301" s="5">
        <f t="shared" si="1985"/>
        <v>0</v>
      </c>
      <c r="JY301" s="5" t="b">
        <f t="shared" si="1986"/>
        <v>0</v>
      </c>
      <c r="JZ301" s="5" t="str" cm="1">
        <f t="array" aca="1" ref="JZ301" ca="1">IF(OR(KA301:KH301&lt;&gt;"-"),TRUE,"-")</f>
        <v>-</v>
      </c>
      <c r="KA301" s="19" t="str">
        <f t="shared" ca="1" si="1987"/>
        <v>-</v>
      </c>
      <c r="KB301" s="19" t="str">
        <f t="shared" ca="1" si="1987"/>
        <v>-</v>
      </c>
      <c r="KC301" s="19" t="str">
        <f t="shared" ca="1" si="1987"/>
        <v>-</v>
      </c>
      <c r="KD301" s="19" t="str">
        <f t="shared" ca="1" si="1987"/>
        <v>-</v>
      </c>
      <c r="KE301" s="19" t="str">
        <f t="shared" ca="1" si="1987"/>
        <v>-</v>
      </c>
      <c r="KF301" s="19" t="str">
        <f t="shared" ca="1" si="1987"/>
        <v>-</v>
      </c>
      <c r="KG301" s="19" t="str">
        <f t="shared" ca="1" si="1987"/>
        <v>-</v>
      </c>
      <c r="KH301" s="19" t="str">
        <f t="shared" ca="1" si="1987"/>
        <v>-</v>
      </c>
      <c r="KI301" s="5" t="b">
        <f t="array" aca="1" ref="KI301" ca="1">IF(OR(KJ301:KP301&lt;&gt;"-"),TRUE,"-")</f>
        <v>1</v>
      </c>
      <c r="KJ301" s="19">
        <f t="shared" ca="1" si="2038"/>
        <v>0</v>
      </c>
      <c r="KK301" s="19" t="str">
        <f t="shared" ca="1" si="2038"/>
        <v>-</v>
      </c>
      <c r="KL301" s="19">
        <f t="shared" ca="1" si="2038"/>
        <v>999999</v>
      </c>
      <c r="KM301" s="19">
        <f t="shared" ca="1" si="2038"/>
        <v>999999</v>
      </c>
      <c r="KN301" s="19">
        <f t="shared" ca="1" si="2038"/>
        <v>999999</v>
      </c>
      <c r="KO301" s="19">
        <f t="shared" ca="1" si="2038"/>
        <v>999999</v>
      </c>
      <c r="KP301" s="19">
        <f t="shared" ca="1" si="2038"/>
        <v>999999</v>
      </c>
      <c r="KQ301" s="19" t="str">
        <f t="shared" ca="1" si="2038"/>
        <v>-</v>
      </c>
      <c r="KR301" s="19" t="str">
        <f t="shared" ca="1" si="2038"/>
        <v>-</v>
      </c>
      <c r="KS301" s="19" t="str">
        <f t="shared" ca="1" si="2038"/>
        <v>-</v>
      </c>
      <c r="KT301" s="19" t="b">
        <f t="shared" ca="1" si="2038"/>
        <v>1</v>
      </c>
      <c r="KU301" s="19">
        <f t="shared" ca="1" si="2038"/>
        <v>0</v>
      </c>
      <c r="KV301" s="5" t="str">
        <f t="shared" si="1989"/>
        <v>-</v>
      </c>
      <c r="KW301" s="5" t="str">
        <f t="shared" si="1989"/>
        <v>-</v>
      </c>
      <c r="KX301" s="5" t="str">
        <f t="shared" si="1989"/>
        <v>-</v>
      </c>
      <c r="KY301" s="5" t="str">
        <f t="shared" si="1989"/>
        <v>-</v>
      </c>
      <c r="KZ301" s="19" t="str">
        <f t="shared" ca="1" si="1990"/>
        <v>-</v>
      </c>
      <c r="LA301" s="19" t="str">
        <f t="shared" ca="1" si="1990"/>
        <v>-</v>
      </c>
      <c r="LB301" s="19" t="str">
        <f t="shared" ca="1" si="1990"/>
        <v>-</v>
      </c>
      <c r="LC301" s="19" t="str">
        <f t="shared" ca="1" si="1990"/>
        <v>-</v>
      </c>
      <c r="LD301" s="19" t="str">
        <f t="shared" ca="1" si="1990"/>
        <v>-</v>
      </c>
      <c r="LE301" s="19" t="str">
        <f t="shared" ca="1" si="1990"/>
        <v>-</v>
      </c>
      <c r="LF301" s="19" t="str">
        <f t="shared" ca="1" si="1990"/>
        <v>-</v>
      </c>
      <c r="LG301" s="5" t="str">
        <f t="shared" si="1991"/>
        <v>-</v>
      </c>
      <c r="LH301" s="5">
        <f t="shared" si="1991"/>
        <v>500</v>
      </c>
      <c r="LI301" s="5">
        <f t="shared" si="1991"/>
        <v>500</v>
      </c>
      <c r="LJ301" s="5" t="str">
        <f t="shared" si="1991"/>
        <v>-</v>
      </c>
      <c r="LK301" s="5" t="str" cm="1">
        <f t="array" aca="1" ref="LK301" ca="1">INDEX(i.meatgrid,$Q301,LK$7)</f>
        <v>-</v>
      </c>
      <c r="LL301" s="5" t="str">
        <f t="shared" si="1992"/>
        <v>-</v>
      </c>
      <c r="LM301" s="5">
        <f t="shared" si="1993"/>
        <v>1</v>
      </c>
      <c r="LN301" s="9"/>
      <c r="LO301" s="19">
        <f t="shared" ca="1" si="1994"/>
        <v>70</v>
      </c>
      <c r="LP301" s="19">
        <f t="shared" ca="1" si="1994"/>
        <v>50</v>
      </c>
      <c r="LQ301" s="19">
        <f t="shared" ca="1" si="1994"/>
        <v>80</v>
      </c>
      <c r="LR301" s="19">
        <f t="shared" ca="1" si="1994"/>
        <v>50</v>
      </c>
      <c r="LS301" s="5" t="b" cm="1">
        <f t="array" aca="1" ref="LS301" ca="1">INDEX(i.meatgrid,$Q301,LS$7)</f>
        <v>1</v>
      </c>
      <c r="LT301" s="5" t="b" cm="1">
        <f t="array" aca="1" ref="LT301" ca="1">INDEX(i.meatgrid,$Q301,LT$7)</f>
        <v>0</v>
      </c>
      <c r="LU301" s="5" t="str" cm="1">
        <f t="array" aca="1" ref="LU301" ca="1">INDEX(i.meatgrid,$Q301,LU$7)</f>
        <v>-</v>
      </c>
      <c r="LV301" s="5" t="str" cm="1">
        <f t="array" aca="1" ref="LV301" ca="1">INDEX(i.meatgrid,$Q301,LV$7)</f>
        <v>-</v>
      </c>
      <c r="LW301" s="5">
        <f t="shared" si="1995"/>
        <v>1</v>
      </c>
      <c r="LX301" s="5">
        <f t="shared" si="1996"/>
        <v>0.75</v>
      </c>
      <c r="LY301" s="5" cm="1">
        <f t="array" aca="1" ref="LY301" ca="1">INDEX(i.meatgrid,$Q301,LY$7)</f>
        <v>0</v>
      </c>
      <c r="LZ301" s="5" cm="1">
        <f t="array" aca="1" ref="LZ301" ca="1">INDEX(i.meatgrid,$Q301,LZ$7)</f>
        <v>0</v>
      </c>
      <c r="MA301" s="5" cm="1">
        <f t="array" aca="1" ref="MA301" ca="1">INDEX(i.meatgrid,$Q301,MA$7)</f>
        <v>0</v>
      </c>
      <c r="MB301" s="5" cm="1">
        <f t="array" aca="1" ref="MB301" ca="1">INDEX(i.meatgrid,$Q301,MB$7)</f>
        <v>0</v>
      </c>
      <c r="MC301" s="5" cm="1">
        <f t="array" aca="1" ref="MC301" ca="1">INDEX(i.meatgrid,$Q301,MC$7)</f>
        <v>0</v>
      </c>
      <c r="MD301" s="5" cm="1">
        <f t="array" aca="1" ref="MD301" ca="1">INDEX(i.meatgrid,$Q301,MD$7)</f>
        <v>1</v>
      </c>
      <c r="ME301" s="5" cm="1">
        <f t="array" aca="1" ref="ME301" ca="1">INDEX(i.meatgrid,$Q301,ME$7)</f>
        <v>1</v>
      </c>
      <c r="MF301" s="5" cm="1">
        <f t="array" aca="1" ref="MF301" ca="1">INDEX(i.meatgrid,$Q301,MF$7)</f>
        <v>1</v>
      </c>
      <c r="MG301" s="5">
        <f t="shared" si="1997"/>
        <v>1</v>
      </c>
      <c r="MH301" s="9"/>
      <c r="MI301" s="19" t="b">
        <f t="shared" ca="1" si="2027"/>
        <v>0</v>
      </c>
      <c r="MJ301" s="19" t="b">
        <f t="shared" ca="1" si="2027"/>
        <v>0</v>
      </c>
      <c r="MK301" s="19">
        <f t="shared" ca="1" si="2027"/>
        <v>1</v>
      </c>
      <c r="ML301" s="19">
        <f t="shared" ca="1" si="2027"/>
        <v>0.75</v>
      </c>
      <c r="MM301" s="19">
        <f t="shared" ca="1" si="2027"/>
        <v>0.75</v>
      </c>
      <c r="MN301" s="19">
        <f t="shared" ca="1" si="2027"/>
        <v>0.8</v>
      </c>
      <c r="MO301" s="19">
        <f t="shared" ca="1" si="2027"/>
        <v>0.82499999999999996</v>
      </c>
      <c r="MP301" s="19">
        <f t="shared" ca="1" si="2027"/>
        <v>0.875</v>
      </c>
      <c r="MQ301" s="19">
        <f t="shared" ca="1" si="2027"/>
        <v>0.9</v>
      </c>
      <c r="MR301" s="19">
        <f t="shared" ca="1" si="2027"/>
        <v>1</v>
      </c>
      <c r="MS301" s="19">
        <f t="shared" ca="1" si="2027"/>
        <v>0.875</v>
      </c>
      <c r="MT301" s="19" t="b">
        <f t="shared" ca="1" si="2027"/>
        <v>1</v>
      </c>
      <c r="MU301" s="19">
        <f t="shared" ca="1" si="2027"/>
        <v>74.989999999999995</v>
      </c>
      <c r="MV301" s="19" t="str">
        <f t="shared" ca="1" si="2027"/>
        <v>-</v>
      </c>
      <c r="MW301" s="19" t="str">
        <f t="shared" ca="1" si="2027"/>
        <v>-</v>
      </c>
      <c r="MX301" s="19" t="str">
        <f t="shared" ca="1" si="2027"/>
        <v>-</v>
      </c>
      <c r="MY301" s="19" t="str">
        <f t="shared" ca="1" si="2028"/>
        <v>-</v>
      </c>
      <c r="MZ301" s="19" t="str">
        <f t="shared" ca="1" si="2028"/>
        <v>-</v>
      </c>
      <c r="NA301" s="19" t="str">
        <f t="shared" ca="1" si="2028"/>
        <v>-</v>
      </c>
      <c r="NB301" s="19" t="str">
        <f t="shared" ca="1" si="2028"/>
        <v>-</v>
      </c>
      <c r="NC301" s="19">
        <f t="shared" ca="1" si="2028"/>
        <v>36.99</v>
      </c>
      <c r="ND301" s="19">
        <f t="shared" ca="1" si="2028"/>
        <v>36.99</v>
      </c>
      <c r="NE301" s="19" t="str">
        <f t="shared" ca="1" si="2028"/>
        <v>-</v>
      </c>
      <c r="NF301" s="19" t="str">
        <f t="shared" ca="1" si="2028"/>
        <v>-</v>
      </c>
      <c r="NG301" s="19" t="str">
        <f t="shared" ca="1" si="2028"/>
        <v>-</v>
      </c>
      <c r="NH301" s="19" t="str">
        <f t="shared" ca="1" si="2028"/>
        <v>-</v>
      </c>
      <c r="NI301" s="19" t="str">
        <f t="shared" ca="1" si="2028"/>
        <v>-</v>
      </c>
      <c r="NJ301" s="19">
        <f t="shared" ca="1" si="2028"/>
        <v>49.99</v>
      </c>
      <c r="NK301" s="19">
        <f t="shared" ca="1" si="2028"/>
        <v>49.99</v>
      </c>
      <c r="NL301" s="19">
        <f t="shared" ca="1" si="2028"/>
        <v>49.99</v>
      </c>
      <c r="NM301" s="19">
        <f t="shared" ca="1" si="2028"/>
        <v>49.99</v>
      </c>
      <c r="NN301" s="19">
        <f t="shared" ca="1" si="2028"/>
        <v>49.99</v>
      </c>
      <c r="NO301" s="19">
        <f t="shared" ca="1" si="2029"/>
        <v>49.99</v>
      </c>
      <c r="NP301" s="19">
        <f t="shared" ca="1" si="2029"/>
        <v>49.99</v>
      </c>
      <c r="NQ301" s="19">
        <f t="shared" ca="1" si="2029"/>
        <v>49.99</v>
      </c>
      <c r="NR301" s="19">
        <f t="shared" ca="1" si="2029"/>
        <v>412.99</v>
      </c>
      <c r="NS301" s="19">
        <f t="shared" ca="1" si="2029"/>
        <v>412.99</v>
      </c>
      <c r="NT301" s="19" t="str">
        <f t="shared" ca="1" si="2029"/>
        <v>-</v>
      </c>
      <c r="NU301" s="19" t="str">
        <f t="shared" ca="1" si="2029"/>
        <v>-</v>
      </c>
      <c r="NV301" s="19" t="str">
        <f t="shared" ca="1" si="2029"/>
        <v>-</v>
      </c>
      <c r="NW301" s="19" t="str">
        <f t="shared" ca="1" si="2029"/>
        <v>-</v>
      </c>
      <c r="NX301" s="19" t="str">
        <f t="shared" ca="1" si="2029"/>
        <v>-</v>
      </c>
      <c r="NY301" s="19">
        <f t="shared" ca="1" si="2029"/>
        <v>6.8900000000000006</v>
      </c>
      <c r="NZ301" s="19">
        <f t="shared" ca="1" si="2029"/>
        <v>6.8900000000000006</v>
      </c>
      <c r="OA301" s="19">
        <f t="shared" ca="1" si="2029"/>
        <v>6.8900000000000006</v>
      </c>
      <c r="OB301" s="19">
        <f t="shared" ca="1" si="2029"/>
        <v>6.8900000000000006</v>
      </c>
      <c r="OC301" s="19">
        <f t="shared" ca="1" si="2029"/>
        <v>6.8900000000000006</v>
      </c>
      <c r="OD301" s="19">
        <f t="shared" ca="1" si="2029"/>
        <v>6.8900000000000006</v>
      </c>
      <c r="OE301" s="19">
        <f t="shared" ca="1" si="2001"/>
        <v>6.8900000000000006</v>
      </c>
      <c r="OF301" s="19">
        <f t="shared" ca="1" si="2001"/>
        <v>6.8900000000000006</v>
      </c>
      <c r="OG301" s="19">
        <f t="shared" ca="1" si="2001"/>
        <v>346.99</v>
      </c>
      <c r="OH301" s="19">
        <f t="shared" ca="1" si="2001"/>
        <v>346.99</v>
      </c>
      <c r="OI301" s="19" t="str">
        <f t="shared" ca="1" si="2001"/>
        <v>-</v>
      </c>
      <c r="OJ301" s="19" t="str">
        <f t="shared" ca="1" si="2001"/>
        <v>-</v>
      </c>
      <c r="OK301" s="19" t="str">
        <f t="shared" ca="1" si="2001"/>
        <v>-</v>
      </c>
      <c r="OL301" s="19" t="str">
        <f t="shared" ca="1" si="2001"/>
        <v>-</v>
      </c>
      <c r="OM301" s="19" t="str">
        <f t="shared" ca="1" si="2001"/>
        <v>-</v>
      </c>
      <c r="ON301" s="19">
        <f t="shared" ca="1" si="2001"/>
        <v>0</v>
      </c>
      <c r="OO301" s="24">
        <v>0</v>
      </c>
    </row>
    <row r="302" spans="1:405" outlineLevel="1">
      <c r="A302" s="21">
        <f t="shared" si="158"/>
        <v>297</v>
      </c>
      <c r="B302" s="21">
        <f t="shared" si="1940"/>
        <v>19</v>
      </c>
      <c r="C302">
        <v>114</v>
      </c>
      <c r="D302" s="144" t="str">
        <f t="shared" si="1941"/>
        <v>GSM</v>
      </c>
      <c r="E302" t="b">
        <v>0</v>
      </c>
      <c r="F302" t="b">
        <v>0</v>
      </c>
      <c r="G302" t="b">
        <f t="shared" si="2034"/>
        <v>0</v>
      </c>
      <c r="H302" s="29">
        <v>2</v>
      </c>
      <c r="I302" s="29">
        <v>1</v>
      </c>
      <c r="J302" s="29" t="str">
        <f>""</f>
        <v/>
      </c>
      <c r="K302" s="29">
        <f t="shared" si="1943"/>
        <v>2</v>
      </c>
      <c r="L302" s="29">
        <v>2</v>
      </c>
      <c r="M302" s="29">
        <v>2</v>
      </c>
      <c r="N302" s="29">
        <v>3</v>
      </c>
      <c r="O302" s="29">
        <v>1</v>
      </c>
      <c r="P302" s="29">
        <v>1</v>
      </c>
      <c r="Q302" s="237">
        <f t="shared" ca="1" si="2003"/>
        <v>6</v>
      </c>
      <c r="R302" s="29">
        <v>1</v>
      </c>
      <c r="S302" s="29">
        <v>3</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1944"/>
        <v>2</v>
      </c>
      <c r="AH302" s="5">
        <f t="shared" si="1944"/>
        <v>0</v>
      </c>
      <c r="AI302" s="5">
        <f t="shared" si="1945"/>
        <v>1</v>
      </c>
      <c r="AJ302" s="218"/>
      <c r="AK302" s="218"/>
      <c r="AL302" s="366" t="str">
        <f ca="1">TEXT(LEFT(OFFSET(AL302,-1,0),5)+1,"00000")&amp;MID(OFFSET(AL302,-1,0),6,FIND(" ",OFFSET(AL302,-1,0),7)-5)
&amp; $D302           &amp; " Day"&amp;INDEX(i.DOY,$N302,1)              &amp; IF($IG302=0," FWM","")&amp;IF($IG302=1," MWM","")&amp;IF($IG302=5," Mat","")&amp;IF($IH302=TRUE,"&amp;BBT","    ")
&amp;INDEX(DataMaster!$B$98:$B$104,$Q302,0)    &amp;IF(JL302," SR"&amp;JM302,"")&amp; " WP"&amp;TEXT($LW302*100,"000p")           &amp; " MP"&amp;TEXT($LX302*100,"000p")           &amp; " GP"&amp;TEXT($MG302*100,"000p")
&amp; " (F"&amp;3+COUNTIF($CV302:$CY302,TRUE)&amp;3&amp;"N"&amp;$DM302&amp;$DN302&amp;")"</f>
        <v>00020 DSP_price_SA GSM Day204 MWM    Mutton WP100p MP125p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1946"/>
        <v>0</v>
      </c>
      <c r="AY302" s="5" t="str">
        <f t="shared" si="1946"/>
        <v>-</v>
      </c>
      <c r="AZ302" s="5" t="b">
        <f t="shared" si="1946"/>
        <v>0</v>
      </c>
      <c r="BA302" s="5" t="b">
        <f t="shared" si="1946"/>
        <v>1</v>
      </c>
      <c r="BB302" s="5" t="b">
        <f t="shared" si="1946"/>
        <v>1</v>
      </c>
      <c r="BC302" s="144">
        <f t="shared" si="1946"/>
        <v>0</v>
      </c>
      <c r="BD302" s="19" t="b">
        <f t="shared" ca="1" si="1947"/>
        <v>1</v>
      </c>
      <c r="BE302" s="9"/>
      <c r="BF302" s="5" t="str">
        <f t="shared" ca="1" si="1948"/>
        <v>-</v>
      </c>
      <c r="BG302" s="19" t="str">
        <f t="shared" ca="1" si="1949"/>
        <v>-</v>
      </c>
      <c r="BH302" s="19" t="str">
        <f t="shared" ca="1" si="1949"/>
        <v>-</v>
      </c>
      <c r="BI302" s="19" t="str">
        <f t="shared" ca="1" si="1949"/>
        <v>-</v>
      </c>
      <c r="BJ302" s="5" t="str">
        <f t="shared" ca="1" si="1950"/>
        <v>-</v>
      </c>
      <c r="BK302" s="19" t="str">
        <f t="shared" ca="1" si="1951"/>
        <v>-</v>
      </c>
      <c r="BL302" s="5" t="str">
        <f t="shared" ca="1" si="1952"/>
        <v>-</v>
      </c>
      <c r="BM302" s="19" t="str">
        <f t="shared" ca="1" si="1953"/>
        <v>-</v>
      </c>
      <c r="BN302" s="19" t="str">
        <f t="shared" ca="1" si="1953"/>
        <v>-</v>
      </c>
      <c r="BO302" s="19" t="str">
        <f t="shared" ca="1" si="1953"/>
        <v>-</v>
      </c>
      <c r="BP302" s="5" t="str">
        <f t="shared" ca="1" si="1954"/>
        <v>-</v>
      </c>
      <c r="BQ302" s="9"/>
      <c r="BR302" s="5" t="b">
        <f t="shared" si="1955"/>
        <v>0</v>
      </c>
      <c r="BS302" s="5" t="str">
        <f t="shared" ca="1" si="1956"/>
        <v>-</v>
      </c>
      <c r="BT302" s="5" t="str">
        <f t="shared" ca="1" si="1957"/>
        <v>-</v>
      </c>
      <c r="BU302" s="5" t="str">
        <f t="shared" ca="1" si="1957"/>
        <v>-</v>
      </c>
      <c r="BV302" s="5" t="str">
        <f t="shared" ca="1" si="1957"/>
        <v>-</v>
      </c>
      <c r="BW302" s="5" t="str">
        <f t="shared" ca="1" si="1957"/>
        <v>-</v>
      </c>
      <c r="BX302" s="5" t="str">
        <f t="shared" ca="1" si="1957"/>
        <v>-</v>
      </c>
      <c r="BY302" s="5" t="str">
        <f t="shared" ca="1" si="1957"/>
        <v>-</v>
      </c>
      <c r="BZ302" s="5" t="str">
        <f t="shared" ca="1" si="1957"/>
        <v>-</v>
      </c>
      <c r="CA302" s="5" t="str">
        <f t="shared" ca="1" si="1957"/>
        <v>-</v>
      </c>
      <c r="CB302" s="9"/>
      <c r="CC302" s="237" t="b">
        <f t="shared" ca="1" si="2004"/>
        <v>1</v>
      </c>
      <c r="CD302" s="237" t="b">
        <f t="shared" ca="1" si="2004"/>
        <v>1</v>
      </c>
      <c r="CE302" s="237" t="b">
        <f t="shared" ca="1" si="2004"/>
        <v>1</v>
      </c>
      <c r="CF302" s="12">
        <f t="shared" ca="1" si="1958"/>
        <v>2236105</v>
      </c>
      <c r="CG302" s="144" t="b">
        <f t="shared" ca="1" si="2035"/>
        <v>0</v>
      </c>
      <c r="CH302" s="12" t="s">
        <v>34</v>
      </c>
      <c r="CI302" s="19" t="str">
        <f t="shared" ca="1" si="1960"/>
        <v>-</v>
      </c>
      <c r="CJ302" s="19" t="str">
        <f t="shared" ca="1" si="1960"/>
        <v>-</v>
      </c>
      <c r="CK302" s="19" t="str">
        <f t="shared" ca="1" si="1960"/>
        <v>-</v>
      </c>
      <c r="CL302" s="19">
        <f t="shared" ca="1" si="1960"/>
        <v>1</v>
      </c>
      <c r="CM302" s="19">
        <f t="shared" ca="1" si="1960"/>
        <v>1</v>
      </c>
      <c r="CN302" s="9"/>
      <c r="CO302" s="444">
        <f t="shared" si="1961"/>
        <v>652</v>
      </c>
      <c r="CP302" s="444">
        <f t="shared" si="1961"/>
        <v>686</v>
      </c>
      <c r="CQ302" s="444">
        <f t="shared" si="1961"/>
        <v>721</v>
      </c>
      <c r="CR302" s="152">
        <f t="shared" si="1962"/>
        <v>378</v>
      </c>
      <c r="CS302" s="152">
        <f t="shared" si="1962"/>
        <v>413</v>
      </c>
      <c r="CT302" s="152">
        <f t="shared" si="1962"/>
        <v>448</v>
      </c>
      <c r="CU302" s="19" t="str">
        <f t="shared" ca="1" si="2022"/>
        <v>-</v>
      </c>
      <c r="CV302" s="19" t="str">
        <f t="shared" ca="1" si="2022"/>
        <v>-</v>
      </c>
      <c r="CW302" s="19" t="str">
        <f t="shared" ca="1" si="2022"/>
        <v>-</v>
      </c>
      <c r="CX302" s="19" t="str">
        <f t="shared" ca="1" si="2022"/>
        <v>-</v>
      </c>
      <c r="CY302" s="19" t="str">
        <f t="shared" ca="1" si="2022"/>
        <v>-</v>
      </c>
      <c r="CZ302" s="19" t="b">
        <f t="shared" ca="1" si="2022"/>
        <v>1</v>
      </c>
      <c r="DA302" s="19">
        <f t="shared" ca="1" si="2022"/>
        <v>0</v>
      </c>
      <c r="DB302" s="19">
        <f t="shared" ca="1" si="2022"/>
        <v>0</v>
      </c>
      <c r="DC302" s="19">
        <f t="shared" ca="1" si="2022"/>
        <v>0</v>
      </c>
      <c r="DD302" s="19">
        <f t="shared" ca="1" si="2022"/>
        <v>0</v>
      </c>
      <c r="DE302" s="19">
        <f t="shared" ca="1" si="2022"/>
        <v>0</v>
      </c>
      <c r="DF302" s="19">
        <f t="shared" ca="1" si="2022"/>
        <v>0</v>
      </c>
      <c r="DG302" s="19">
        <f t="shared" ca="1" si="2022"/>
        <v>0</v>
      </c>
      <c r="DH302" s="19">
        <f t="shared" ca="1" si="2022"/>
        <v>0</v>
      </c>
      <c r="DI302" s="19">
        <f t="shared" ca="1" si="2022"/>
        <v>0</v>
      </c>
      <c r="DJ302" s="19">
        <f t="shared" ca="1" si="2022"/>
        <v>0</v>
      </c>
      <c r="DK302" s="19">
        <f t="shared" ca="1" si="2011"/>
        <v>0</v>
      </c>
      <c r="DL302" s="19">
        <f t="shared" ca="1" si="2011"/>
        <v>0</v>
      </c>
      <c r="DM302" s="19">
        <f t="shared" ca="1" si="2011"/>
        <v>1</v>
      </c>
      <c r="DN302" s="19">
        <f t="shared" ca="1" si="2011"/>
        <v>1</v>
      </c>
      <c r="DO302" s="19">
        <f t="shared" ca="1" si="2011"/>
        <v>0</v>
      </c>
      <c r="DP302" s="19" t="str">
        <f t="shared" ca="1" si="2011"/>
        <v>-</v>
      </c>
      <c r="DQ302" s="19" t="str">
        <f t="shared" ca="1" si="2011"/>
        <v>-</v>
      </c>
      <c r="DR302" s="19" t="str">
        <f t="shared" ca="1" si="2011"/>
        <v>-</v>
      </c>
      <c r="DS302" s="19" t="str">
        <f t="shared" ca="1" si="2011"/>
        <v>-</v>
      </c>
      <c r="DT302" s="19" t="str">
        <f t="shared" ca="1" si="2011"/>
        <v>-</v>
      </c>
      <c r="DU302" s="19">
        <f t="shared" ca="1" si="2011"/>
        <v>0</v>
      </c>
      <c r="DV302" s="19" t="str">
        <f t="shared" ca="1" si="2011"/>
        <v>-</v>
      </c>
      <c r="DW302" s="19" t="str">
        <f t="shared" ca="1" si="2011"/>
        <v>-</v>
      </c>
      <c r="DX302" s="19" t="str">
        <f t="shared" ca="1" si="2011"/>
        <v>-</v>
      </c>
      <c r="DY302" s="19" t="str">
        <f t="shared" ca="1" si="2011"/>
        <v>-</v>
      </c>
      <c r="DZ302" s="19" t="str">
        <f t="shared" ca="1" si="2011"/>
        <v>-</v>
      </c>
      <c r="EA302" s="19" t="str">
        <f t="shared" ca="1" si="2011"/>
        <v>-</v>
      </c>
      <c r="EB302" s="19" t="str">
        <f t="shared" ca="1" si="2011"/>
        <v>-</v>
      </c>
      <c r="EC302" s="19" t="str">
        <f t="shared" ca="1" si="2011"/>
        <v>-</v>
      </c>
      <c r="ED302" s="19">
        <f t="shared" ca="1" si="2011"/>
        <v>0</v>
      </c>
      <c r="EE302" s="444">
        <f t="shared" si="1965"/>
        <v>0</v>
      </c>
      <c r="EF302" s="444">
        <f t="shared" si="1965"/>
        <v>0</v>
      </c>
      <c r="EG302" s="124">
        <f t="shared" si="2023"/>
        <v>0</v>
      </c>
      <c r="EH302" s="124">
        <f t="shared" si="2023"/>
        <v>0</v>
      </c>
      <c r="EI302" s="124">
        <f t="shared" si="2023"/>
        <v>0</v>
      </c>
      <c r="EJ302" s="124">
        <f t="shared" si="2023"/>
        <v>0</v>
      </c>
      <c r="EK302" s="124">
        <f t="shared" si="2023"/>
        <v>0</v>
      </c>
      <c r="EL302" s="124">
        <f t="shared" si="2023"/>
        <v>0</v>
      </c>
      <c r="EM302" s="124">
        <f t="shared" si="2023"/>
        <v>0</v>
      </c>
      <c r="EN302" s="124">
        <f t="shared" si="2023"/>
        <v>0</v>
      </c>
      <c r="EO302" s="124">
        <f t="shared" si="2023"/>
        <v>0</v>
      </c>
      <c r="EP302" s="124">
        <f t="shared" si="2023"/>
        <v>0</v>
      </c>
      <c r="EQ302" s="124">
        <f t="shared" si="2023"/>
        <v>0</v>
      </c>
      <c r="ER302" s="124">
        <f t="shared" si="2023"/>
        <v>0</v>
      </c>
      <c r="ES302" s="124">
        <f t="shared" si="2023"/>
        <v>0</v>
      </c>
      <c r="ET302" s="124">
        <f t="shared" si="2023"/>
        <v>0</v>
      </c>
      <c r="EU302" s="124">
        <f t="shared" si="2023"/>
        <v>0</v>
      </c>
      <c r="EV302" s="124">
        <f t="shared" si="2023"/>
        <v>0</v>
      </c>
      <c r="EW302" s="124">
        <f t="shared" si="1967"/>
        <v>0</v>
      </c>
      <c r="EX302" s="124">
        <f t="shared" si="1967"/>
        <v>0</v>
      </c>
      <c r="EY302" s="554">
        <f t="shared" si="2024"/>
        <v>0</v>
      </c>
      <c r="EZ302" s="554">
        <f t="shared" si="2024"/>
        <v>0</v>
      </c>
      <c r="FA302" s="554">
        <f t="shared" si="2024"/>
        <v>0</v>
      </c>
      <c r="FB302" s="125">
        <f t="shared" si="2024"/>
        <v>0</v>
      </c>
      <c r="FC302" s="125">
        <f t="shared" si="2024"/>
        <v>0</v>
      </c>
      <c r="FD302" s="125">
        <f t="shared" si="2024"/>
        <v>0</v>
      </c>
      <c r="FE302" s="125">
        <f t="shared" si="2024"/>
        <v>0</v>
      </c>
      <c r="FF302" s="125">
        <f t="shared" si="2024"/>
        <v>0</v>
      </c>
      <c r="FG302" s="125">
        <f t="shared" si="2024"/>
        <v>0</v>
      </c>
      <c r="FH302" s="125">
        <f t="shared" si="2024"/>
        <v>0</v>
      </c>
      <c r="FI302" s="125">
        <f t="shared" si="2024"/>
        <v>0</v>
      </c>
      <c r="FJ302" s="125">
        <f t="shared" si="2024"/>
        <v>0</v>
      </c>
      <c r="FK302" s="125">
        <f t="shared" si="2024"/>
        <v>0</v>
      </c>
      <c r="FL302" s="125">
        <f t="shared" si="2024"/>
        <v>0</v>
      </c>
      <c r="FM302" s="125">
        <f t="shared" si="2024"/>
        <v>0</v>
      </c>
      <c r="FN302" s="125">
        <f t="shared" si="2024"/>
        <v>0</v>
      </c>
      <c r="FO302" s="124">
        <f t="shared" si="2025"/>
        <v>0</v>
      </c>
      <c r="FP302" s="124">
        <f t="shared" si="2025"/>
        <v>0</v>
      </c>
      <c r="FQ302" s="124">
        <f t="shared" si="2025"/>
        <v>0</v>
      </c>
      <c r="FR302" s="124">
        <f t="shared" si="2025"/>
        <v>0</v>
      </c>
      <c r="FS302" s="124">
        <f t="shared" si="2025"/>
        <v>0</v>
      </c>
      <c r="FT302" s="124">
        <f t="shared" si="2025"/>
        <v>0</v>
      </c>
      <c r="FU302" s="124">
        <f t="shared" si="2025"/>
        <v>0</v>
      </c>
      <c r="FV302" s="124">
        <f t="shared" si="2025"/>
        <v>0</v>
      </c>
      <c r="FW302" s="124">
        <f t="shared" si="2025"/>
        <v>0</v>
      </c>
      <c r="FX302" s="124">
        <f t="shared" si="2025"/>
        <v>0</v>
      </c>
      <c r="FY302" s="124">
        <f t="shared" si="2025"/>
        <v>0</v>
      </c>
      <c r="FZ302" s="124">
        <f t="shared" si="2025"/>
        <v>0</v>
      </c>
      <c r="GA302" s="124">
        <f t="shared" si="2025"/>
        <v>0</v>
      </c>
      <c r="GB302" s="124">
        <f t="shared" si="2025"/>
        <v>0</v>
      </c>
      <c r="GC302" s="124">
        <f t="shared" si="2025"/>
        <v>0</v>
      </c>
      <c r="GD302" s="124">
        <f t="shared" si="2025"/>
        <v>0</v>
      </c>
      <c r="GE302" s="124">
        <f t="shared" si="1970"/>
        <v>0</v>
      </c>
      <c r="GF302" s="124">
        <f t="shared" si="1970"/>
        <v>0</v>
      </c>
      <c r="GG302" s="554">
        <f t="shared" si="1971"/>
        <v>0</v>
      </c>
      <c r="GH302" s="554">
        <f t="shared" si="1971"/>
        <v>0</v>
      </c>
      <c r="GI302" s="554">
        <f t="shared" si="1971"/>
        <v>0</v>
      </c>
      <c r="GJ302" s="125">
        <f t="shared" si="2032"/>
        <v>0</v>
      </c>
      <c r="GK302" s="125">
        <f t="shared" si="2032"/>
        <v>0</v>
      </c>
      <c r="GL302" s="125">
        <f t="shared" si="2032"/>
        <v>0</v>
      </c>
      <c r="GM302" s="125">
        <f t="shared" si="2032"/>
        <v>0</v>
      </c>
      <c r="GN302" s="125">
        <f t="shared" si="2032"/>
        <v>0</v>
      </c>
      <c r="GO302" s="125">
        <f t="shared" si="2032"/>
        <v>0</v>
      </c>
      <c r="GP302" s="125">
        <f t="shared" si="2032"/>
        <v>0</v>
      </c>
      <c r="GQ302" s="125">
        <f t="shared" si="2032"/>
        <v>0</v>
      </c>
      <c r="GR302" s="125">
        <f t="shared" si="2032"/>
        <v>0</v>
      </c>
      <c r="GS302" s="125">
        <f t="shared" si="2032"/>
        <v>0</v>
      </c>
      <c r="GT302" s="125">
        <f t="shared" si="2032"/>
        <v>0</v>
      </c>
      <c r="GU302" s="125">
        <f t="shared" si="2032"/>
        <v>0</v>
      </c>
      <c r="GV302" s="125">
        <f t="shared" si="2032"/>
        <v>0</v>
      </c>
      <c r="GW302" s="124">
        <f t="shared" si="2026"/>
        <v>0</v>
      </c>
      <c r="GX302" s="124">
        <f t="shared" si="2026"/>
        <v>0</v>
      </c>
      <c r="GY302" s="124">
        <f t="shared" si="2026"/>
        <v>0</v>
      </c>
      <c r="GZ302" s="124">
        <f t="shared" si="2026"/>
        <v>0</v>
      </c>
      <c r="HA302" s="124">
        <f t="shared" si="2026"/>
        <v>0</v>
      </c>
      <c r="HB302" s="124">
        <f t="shared" si="2026"/>
        <v>0</v>
      </c>
      <c r="HC302" s="124">
        <f t="shared" si="2026"/>
        <v>0</v>
      </c>
      <c r="HD302" s="124">
        <f t="shared" si="2026"/>
        <v>0</v>
      </c>
      <c r="HE302" s="124">
        <f t="shared" si="2026"/>
        <v>0</v>
      </c>
      <c r="HF302" s="124">
        <f t="shared" si="2026"/>
        <v>0</v>
      </c>
      <c r="HG302" s="124">
        <f t="shared" si="2026"/>
        <v>0</v>
      </c>
      <c r="HH302" s="124">
        <f t="shared" si="2026"/>
        <v>0</v>
      </c>
      <c r="HI302" s="124">
        <f t="shared" si="2026"/>
        <v>0</v>
      </c>
      <c r="HJ302" s="124">
        <f t="shared" si="2026"/>
        <v>0</v>
      </c>
      <c r="HK302" s="124">
        <f t="shared" si="2026"/>
        <v>0</v>
      </c>
      <c r="HL302" s="124">
        <f t="shared" si="2026"/>
        <v>0</v>
      </c>
      <c r="HM302" s="124">
        <f t="shared" si="1974"/>
        <v>0</v>
      </c>
      <c r="HN302" s="124">
        <f t="shared" si="1974"/>
        <v>0</v>
      </c>
      <c r="HO302" s="554">
        <f t="shared" si="1975"/>
        <v>0</v>
      </c>
      <c r="HP302" s="554">
        <f t="shared" si="1975"/>
        <v>0</v>
      </c>
      <c r="HQ302" s="554">
        <f t="shared" si="1975"/>
        <v>0</v>
      </c>
      <c r="HR302" s="125">
        <f t="shared" si="2033"/>
        <v>0</v>
      </c>
      <c r="HS302" s="125">
        <f t="shared" si="2033"/>
        <v>0</v>
      </c>
      <c r="HT302" s="125">
        <f t="shared" si="2033"/>
        <v>0</v>
      </c>
      <c r="HU302" s="125">
        <f t="shared" si="2033"/>
        <v>0</v>
      </c>
      <c r="HV302" s="125">
        <f t="shared" si="2033"/>
        <v>0</v>
      </c>
      <c r="HW302" s="125">
        <f t="shared" si="2033"/>
        <v>0</v>
      </c>
      <c r="HX302" s="125">
        <f t="shared" si="2033"/>
        <v>0</v>
      </c>
      <c r="HY302" s="125">
        <f t="shared" si="2033"/>
        <v>0</v>
      </c>
      <c r="HZ302" s="125">
        <f t="shared" si="2033"/>
        <v>0</v>
      </c>
      <c r="IA302" s="125">
        <f t="shared" si="2033"/>
        <v>0</v>
      </c>
      <c r="IB302" s="125">
        <f t="shared" si="2033"/>
        <v>0</v>
      </c>
      <c r="IC302" s="125">
        <f t="shared" si="2033"/>
        <v>0</v>
      </c>
      <c r="ID302" s="125">
        <f t="shared" si="2033"/>
        <v>0</v>
      </c>
      <c r="IE302" s="5">
        <f t="shared" si="1977"/>
        <v>67</v>
      </c>
      <c r="IF302" s="9"/>
      <c r="IG302" s="5">
        <f t="shared" si="1978"/>
        <v>1</v>
      </c>
      <c r="IH302" s="5" t="b">
        <f t="shared" si="1978"/>
        <v>0</v>
      </c>
      <c r="II302" s="19">
        <f t="shared" ca="1" si="1979"/>
        <v>0</v>
      </c>
      <c r="IJ302" s="5">
        <f t="shared" si="1978"/>
        <v>55</v>
      </c>
      <c r="IK302" s="5" cm="1">
        <f t="array" ref="IK302">INDEX(i.pi_yatf,$X302+1,IK$7)</f>
        <v>1</v>
      </c>
      <c r="IL302" s="19">
        <f t="shared" ca="1" si="2037"/>
        <v>0</v>
      </c>
      <c r="IM302" s="19">
        <f t="shared" ca="1" si="2037"/>
        <v>0</v>
      </c>
      <c r="IN302" s="19">
        <f t="shared" ca="1" si="2037"/>
        <v>0</v>
      </c>
      <c r="IO302" s="19">
        <f t="shared" ca="1" si="2037"/>
        <v>0</v>
      </c>
      <c r="IP302" s="19">
        <f t="shared" ca="1" si="2037"/>
        <v>0</v>
      </c>
      <c r="IQ302" s="19">
        <f t="shared" ca="1" si="2037"/>
        <v>0</v>
      </c>
      <c r="IR302" s="19">
        <f t="shared" ca="1" si="2037"/>
        <v>0</v>
      </c>
      <c r="IS302" s="19">
        <f t="shared" ca="1" si="2037"/>
        <v>0</v>
      </c>
      <c r="IT302" s="19">
        <f t="shared" ca="1" si="2037"/>
        <v>0</v>
      </c>
      <c r="IU302" s="19">
        <f t="shared" ca="1" si="2037"/>
        <v>0</v>
      </c>
      <c r="IV302" s="19">
        <f t="shared" ca="1" si="2037"/>
        <v>0</v>
      </c>
      <c r="IW302" s="19">
        <f t="shared" ca="1" si="2037"/>
        <v>0</v>
      </c>
      <c r="IX302" s="19">
        <f t="shared" ca="1" si="2037"/>
        <v>0</v>
      </c>
      <c r="IY302" s="19">
        <f t="shared" ca="1" si="2037"/>
        <v>0</v>
      </c>
      <c r="IZ302" s="19">
        <f t="shared" ca="1" si="2037"/>
        <v>0</v>
      </c>
      <c r="JA302" s="19">
        <f t="shared" ca="1" si="2037"/>
        <v>0</v>
      </c>
      <c r="JB302" s="19">
        <f t="shared" ca="1" si="2037"/>
        <v>0</v>
      </c>
      <c r="JC302" s="19">
        <f t="shared" ca="1" si="2037"/>
        <v>0</v>
      </c>
      <c r="JD302" s="19">
        <f t="shared" ca="1" si="2037"/>
        <v>0</v>
      </c>
      <c r="JE302" s="19">
        <f t="shared" ca="1" si="2037"/>
        <v>0</v>
      </c>
      <c r="JF302" s="19">
        <f t="shared" ca="1" si="2037"/>
        <v>0</v>
      </c>
      <c r="JG302" s="19">
        <f t="shared" ca="1" si="2037"/>
        <v>1</v>
      </c>
      <c r="JH302" s="19">
        <f t="shared" ca="1" si="2037"/>
        <v>0</v>
      </c>
      <c r="JI302" s="19">
        <f t="shared" ca="1" si="2037"/>
        <v>1</v>
      </c>
      <c r="JJ302" s="9"/>
      <c r="JK302" s="5" t="b">
        <f t="shared" ca="1" si="1981"/>
        <v>0</v>
      </c>
      <c r="JL302" s="477" t="b">
        <v>0</v>
      </c>
      <c r="JM302" s="477">
        <v>9.7327499999999993</v>
      </c>
      <c r="JN302" s="5" t="b">
        <f t="shared" si="1982"/>
        <v>0</v>
      </c>
      <c r="JO302" s="5" t="b">
        <f t="shared" si="1982"/>
        <v>0</v>
      </c>
      <c r="JP302" s="5" t="b">
        <f t="shared" si="1982"/>
        <v>1</v>
      </c>
      <c r="JQ302" s="144">
        <f t="shared" si="1983"/>
        <v>1</v>
      </c>
      <c r="JR302" s="144">
        <f t="shared" si="1983"/>
        <v>1</v>
      </c>
      <c r="JS302" s="5" t="b">
        <f t="shared" si="1984"/>
        <v>0</v>
      </c>
      <c r="JT302" s="5" t="b">
        <f t="shared" si="1984"/>
        <v>1</v>
      </c>
      <c r="JU302" s="5" t="b">
        <f t="shared" si="1984"/>
        <v>1</v>
      </c>
      <c r="JV302" s="5" t="b">
        <f t="shared" si="1984"/>
        <v>0</v>
      </c>
      <c r="JW302" s="5">
        <f t="shared" si="1985"/>
        <v>1</v>
      </c>
      <c r="JX302" s="5">
        <f t="shared" si="1985"/>
        <v>0</v>
      </c>
      <c r="JY302" s="5" t="b">
        <f t="shared" si="1986"/>
        <v>0</v>
      </c>
      <c r="JZ302" s="5" t="str" cm="1">
        <f t="array" aca="1" ref="JZ302" ca="1">IF(OR(KA302:KH302&lt;&gt;"-"),TRUE,"-")</f>
        <v>-</v>
      </c>
      <c r="KA302" s="19" t="str">
        <f t="shared" ca="1" si="1987"/>
        <v>-</v>
      </c>
      <c r="KB302" s="19" t="str">
        <f t="shared" ca="1" si="1987"/>
        <v>-</v>
      </c>
      <c r="KC302" s="19" t="str">
        <f t="shared" ca="1" si="1987"/>
        <v>-</v>
      </c>
      <c r="KD302" s="19" t="str">
        <f t="shared" ca="1" si="1987"/>
        <v>-</v>
      </c>
      <c r="KE302" s="19" t="str">
        <f t="shared" ca="1" si="1987"/>
        <v>-</v>
      </c>
      <c r="KF302" s="19" t="str">
        <f t="shared" ca="1" si="1987"/>
        <v>-</v>
      </c>
      <c r="KG302" s="19" t="str">
        <f t="shared" ca="1" si="1987"/>
        <v>-</v>
      </c>
      <c r="KH302" s="19" t="str">
        <f t="shared" ca="1" si="1987"/>
        <v>-</v>
      </c>
      <c r="KI302" s="5" t="b">
        <f t="array" aca="1" ref="KI302" ca="1">IF(OR(KJ302:KP302&lt;&gt;"-"),TRUE,"-")</f>
        <v>1</v>
      </c>
      <c r="KJ302" s="19">
        <f t="shared" ca="1" si="2038"/>
        <v>0</v>
      </c>
      <c r="KK302" s="19" t="str">
        <f t="shared" ca="1" si="2038"/>
        <v>-</v>
      </c>
      <c r="KL302" s="19">
        <f t="shared" ca="1" si="2038"/>
        <v>999999</v>
      </c>
      <c r="KM302" s="19">
        <f t="shared" ca="1" si="2038"/>
        <v>999999</v>
      </c>
      <c r="KN302" s="19">
        <f t="shared" ca="1" si="2038"/>
        <v>999999</v>
      </c>
      <c r="KO302" s="19">
        <f t="shared" ca="1" si="2038"/>
        <v>999999</v>
      </c>
      <c r="KP302" s="19">
        <f t="shared" ca="1" si="2038"/>
        <v>999999</v>
      </c>
      <c r="KQ302" s="19" t="str">
        <f t="shared" ca="1" si="2038"/>
        <v>-</v>
      </c>
      <c r="KR302" s="19" t="str">
        <f t="shared" ca="1" si="2038"/>
        <v>-</v>
      </c>
      <c r="KS302" s="19" t="str">
        <f t="shared" ca="1" si="2038"/>
        <v>-</v>
      </c>
      <c r="KT302" s="19" t="b">
        <f t="shared" ca="1" si="2038"/>
        <v>1</v>
      </c>
      <c r="KU302" s="19">
        <f t="shared" ca="1" si="2038"/>
        <v>0</v>
      </c>
      <c r="KV302" s="5" t="str">
        <f t="shared" si="1989"/>
        <v>-</v>
      </c>
      <c r="KW302" s="5" t="str">
        <f t="shared" si="1989"/>
        <v>-</v>
      </c>
      <c r="KX302" s="5" t="str">
        <f t="shared" si="1989"/>
        <v>-</v>
      </c>
      <c r="KY302" s="5" t="str">
        <f t="shared" si="1989"/>
        <v>-</v>
      </c>
      <c r="KZ302" s="19" t="str">
        <f t="shared" ca="1" si="1990"/>
        <v>-</v>
      </c>
      <c r="LA302" s="19" t="str">
        <f t="shared" ca="1" si="1990"/>
        <v>-</v>
      </c>
      <c r="LB302" s="19" t="str">
        <f t="shared" ca="1" si="1990"/>
        <v>-</v>
      </c>
      <c r="LC302" s="19" t="str">
        <f t="shared" ca="1" si="1990"/>
        <v>-</v>
      </c>
      <c r="LD302" s="19" t="str">
        <f t="shared" ca="1" si="1990"/>
        <v>-</v>
      </c>
      <c r="LE302" s="19" t="str">
        <f t="shared" ca="1" si="1990"/>
        <v>-</v>
      </c>
      <c r="LF302" s="19" t="str">
        <f t="shared" ca="1" si="1990"/>
        <v>-</v>
      </c>
      <c r="LG302" s="5" t="str">
        <f t="shared" si="1991"/>
        <v>-</v>
      </c>
      <c r="LH302" s="5">
        <f t="shared" si="1991"/>
        <v>500</v>
      </c>
      <c r="LI302" s="5">
        <f t="shared" si="1991"/>
        <v>500</v>
      </c>
      <c r="LJ302" s="5" t="str">
        <f t="shared" si="1991"/>
        <v>-</v>
      </c>
      <c r="LK302" s="5" t="str" cm="1">
        <f t="array" aca="1" ref="LK302" ca="1">INDEX(i.meatgrid,$Q302,LK$7)</f>
        <v>-</v>
      </c>
      <c r="LL302" s="5" t="str">
        <f t="shared" si="1992"/>
        <v>-</v>
      </c>
      <c r="LM302" s="5">
        <f t="shared" si="1993"/>
        <v>1</v>
      </c>
      <c r="LN302" s="9"/>
      <c r="LO302" s="19">
        <f t="shared" ca="1" si="1994"/>
        <v>70</v>
      </c>
      <c r="LP302" s="19">
        <f t="shared" ca="1" si="1994"/>
        <v>50</v>
      </c>
      <c r="LQ302" s="19">
        <f t="shared" ca="1" si="1994"/>
        <v>80</v>
      </c>
      <c r="LR302" s="19">
        <f t="shared" ca="1" si="1994"/>
        <v>50</v>
      </c>
      <c r="LS302" s="5" t="b" cm="1">
        <f t="array" aca="1" ref="LS302" ca="1">INDEX(i.meatgrid,$Q302,LS$7)</f>
        <v>1</v>
      </c>
      <c r="LT302" s="5" t="b" cm="1">
        <f t="array" aca="1" ref="LT302" ca="1">INDEX(i.meatgrid,$Q302,LT$7)</f>
        <v>0</v>
      </c>
      <c r="LU302" s="5" t="str" cm="1">
        <f t="array" aca="1" ref="LU302" ca="1">INDEX(i.meatgrid,$Q302,LU$7)</f>
        <v>-</v>
      </c>
      <c r="LV302" s="5" t="str" cm="1">
        <f t="array" aca="1" ref="LV302" ca="1">INDEX(i.meatgrid,$Q302,LV$7)</f>
        <v>-</v>
      </c>
      <c r="LW302" s="5">
        <f t="shared" si="1995"/>
        <v>1</v>
      </c>
      <c r="LX302" s="5">
        <f t="shared" si="1996"/>
        <v>1.25</v>
      </c>
      <c r="LY302" s="5" cm="1">
        <f t="array" aca="1" ref="LY302" ca="1">INDEX(i.meatgrid,$Q302,LY$7)</f>
        <v>0</v>
      </c>
      <c r="LZ302" s="5" cm="1">
        <f t="array" aca="1" ref="LZ302" ca="1">INDEX(i.meatgrid,$Q302,LZ$7)</f>
        <v>0</v>
      </c>
      <c r="MA302" s="5" cm="1">
        <f t="array" aca="1" ref="MA302" ca="1">INDEX(i.meatgrid,$Q302,MA$7)</f>
        <v>0</v>
      </c>
      <c r="MB302" s="5" cm="1">
        <f t="array" aca="1" ref="MB302" ca="1">INDEX(i.meatgrid,$Q302,MB$7)</f>
        <v>0</v>
      </c>
      <c r="MC302" s="5" cm="1">
        <f t="array" aca="1" ref="MC302" ca="1">INDEX(i.meatgrid,$Q302,MC$7)</f>
        <v>0</v>
      </c>
      <c r="MD302" s="5" cm="1">
        <f t="array" aca="1" ref="MD302" ca="1">INDEX(i.meatgrid,$Q302,MD$7)</f>
        <v>1</v>
      </c>
      <c r="ME302" s="5" cm="1">
        <f t="array" aca="1" ref="ME302" ca="1">INDEX(i.meatgrid,$Q302,ME$7)</f>
        <v>1</v>
      </c>
      <c r="MF302" s="5" cm="1">
        <f t="array" aca="1" ref="MF302" ca="1">INDEX(i.meatgrid,$Q302,MF$7)</f>
        <v>1</v>
      </c>
      <c r="MG302" s="5">
        <f t="shared" si="1997"/>
        <v>1</v>
      </c>
      <c r="MH302" s="9"/>
      <c r="MI302" s="19" t="b">
        <f t="shared" ca="1" si="2027"/>
        <v>0</v>
      </c>
      <c r="MJ302" s="19" t="b">
        <f t="shared" ca="1" si="2027"/>
        <v>0</v>
      </c>
      <c r="MK302" s="19">
        <f t="shared" ca="1" si="2027"/>
        <v>1</v>
      </c>
      <c r="ML302" s="19">
        <f t="shared" ca="1" si="2027"/>
        <v>0.75</v>
      </c>
      <c r="MM302" s="19">
        <f t="shared" ca="1" si="2027"/>
        <v>0.75</v>
      </c>
      <c r="MN302" s="19">
        <f t="shared" ca="1" si="2027"/>
        <v>0.8</v>
      </c>
      <c r="MO302" s="19">
        <f t="shared" ca="1" si="2027"/>
        <v>0.82499999999999996</v>
      </c>
      <c r="MP302" s="19">
        <f t="shared" ca="1" si="2027"/>
        <v>0.875</v>
      </c>
      <c r="MQ302" s="19">
        <f t="shared" ca="1" si="2027"/>
        <v>0.9</v>
      </c>
      <c r="MR302" s="19">
        <f t="shared" ca="1" si="2027"/>
        <v>1</v>
      </c>
      <c r="MS302" s="19">
        <f t="shared" ca="1" si="2027"/>
        <v>0.875</v>
      </c>
      <c r="MT302" s="19" t="b">
        <f t="shared" ca="1" si="2027"/>
        <v>1</v>
      </c>
      <c r="MU302" s="19">
        <f t="shared" ca="1" si="2027"/>
        <v>74.989999999999995</v>
      </c>
      <c r="MV302" s="19" t="str">
        <f t="shared" ca="1" si="2027"/>
        <v>-</v>
      </c>
      <c r="MW302" s="19" t="str">
        <f t="shared" ca="1" si="2027"/>
        <v>-</v>
      </c>
      <c r="MX302" s="19" t="str">
        <f t="shared" ca="1" si="2027"/>
        <v>-</v>
      </c>
      <c r="MY302" s="19" t="str">
        <f t="shared" ca="1" si="2028"/>
        <v>-</v>
      </c>
      <c r="MZ302" s="19" t="str">
        <f t="shared" ca="1" si="2028"/>
        <v>-</v>
      </c>
      <c r="NA302" s="19" t="str">
        <f t="shared" ca="1" si="2028"/>
        <v>-</v>
      </c>
      <c r="NB302" s="19" t="str">
        <f t="shared" ca="1" si="2028"/>
        <v>-</v>
      </c>
      <c r="NC302" s="19">
        <f t="shared" ca="1" si="2028"/>
        <v>36.99</v>
      </c>
      <c r="ND302" s="19">
        <f t="shared" ca="1" si="2028"/>
        <v>36.99</v>
      </c>
      <c r="NE302" s="19" t="str">
        <f t="shared" ca="1" si="2028"/>
        <v>-</v>
      </c>
      <c r="NF302" s="19" t="str">
        <f t="shared" ca="1" si="2028"/>
        <v>-</v>
      </c>
      <c r="NG302" s="19" t="str">
        <f t="shared" ca="1" si="2028"/>
        <v>-</v>
      </c>
      <c r="NH302" s="19" t="str">
        <f t="shared" ca="1" si="2028"/>
        <v>-</v>
      </c>
      <c r="NI302" s="19" t="str">
        <f t="shared" ca="1" si="2028"/>
        <v>-</v>
      </c>
      <c r="NJ302" s="19">
        <f t="shared" ca="1" si="2028"/>
        <v>49.99</v>
      </c>
      <c r="NK302" s="19">
        <f t="shared" ca="1" si="2028"/>
        <v>49.99</v>
      </c>
      <c r="NL302" s="19">
        <f t="shared" ca="1" si="2028"/>
        <v>49.99</v>
      </c>
      <c r="NM302" s="19">
        <f t="shared" ca="1" si="2028"/>
        <v>49.99</v>
      </c>
      <c r="NN302" s="19">
        <f t="shared" ca="1" si="2028"/>
        <v>49.99</v>
      </c>
      <c r="NO302" s="19">
        <f t="shared" ca="1" si="2029"/>
        <v>49.99</v>
      </c>
      <c r="NP302" s="19">
        <f t="shared" ca="1" si="2029"/>
        <v>49.99</v>
      </c>
      <c r="NQ302" s="19">
        <f t="shared" ca="1" si="2029"/>
        <v>49.99</v>
      </c>
      <c r="NR302" s="19">
        <f t="shared" ca="1" si="2029"/>
        <v>412.99</v>
      </c>
      <c r="NS302" s="19">
        <f t="shared" ca="1" si="2029"/>
        <v>412.99</v>
      </c>
      <c r="NT302" s="19" t="str">
        <f t="shared" ca="1" si="2029"/>
        <v>-</v>
      </c>
      <c r="NU302" s="19" t="str">
        <f t="shared" ca="1" si="2029"/>
        <v>-</v>
      </c>
      <c r="NV302" s="19" t="str">
        <f t="shared" ca="1" si="2029"/>
        <v>-</v>
      </c>
      <c r="NW302" s="19" t="str">
        <f t="shared" ca="1" si="2029"/>
        <v>-</v>
      </c>
      <c r="NX302" s="19" t="str">
        <f t="shared" ca="1" si="2029"/>
        <v>-</v>
      </c>
      <c r="NY302" s="19">
        <f t="shared" ca="1" si="2029"/>
        <v>6.8900000000000006</v>
      </c>
      <c r="NZ302" s="19">
        <f t="shared" ca="1" si="2029"/>
        <v>6.8900000000000006</v>
      </c>
      <c r="OA302" s="19">
        <f t="shared" ca="1" si="2029"/>
        <v>6.8900000000000006</v>
      </c>
      <c r="OB302" s="19">
        <f t="shared" ca="1" si="2029"/>
        <v>6.8900000000000006</v>
      </c>
      <c r="OC302" s="19">
        <f t="shared" ca="1" si="2029"/>
        <v>6.8900000000000006</v>
      </c>
      <c r="OD302" s="19">
        <f t="shared" ca="1" si="2029"/>
        <v>6.8900000000000006</v>
      </c>
      <c r="OE302" s="19">
        <f t="shared" ca="1" si="2001"/>
        <v>6.8900000000000006</v>
      </c>
      <c r="OF302" s="19">
        <f t="shared" ca="1" si="2001"/>
        <v>6.8900000000000006</v>
      </c>
      <c r="OG302" s="19">
        <f t="shared" ca="1" si="2001"/>
        <v>346.99</v>
      </c>
      <c r="OH302" s="19">
        <f t="shared" ca="1" si="2001"/>
        <v>346.99</v>
      </c>
      <c r="OI302" s="19" t="str">
        <f t="shared" ca="1" si="2001"/>
        <v>-</v>
      </c>
      <c r="OJ302" s="19" t="str">
        <f t="shared" ca="1" si="2001"/>
        <v>-</v>
      </c>
      <c r="OK302" s="19" t="str">
        <f t="shared" ca="1" si="2001"/>
        <v>-</v>
      </c>
      <c r="OL302" s="19" t="str">
        <f t="shared" ca="1" si="2001"/>
        <v>-</v>
      </c>
      <c r="OM302" s="19" t="str">
        <f t="shared" ca="1" si="2001"/>
        <v>-</v>
      </c>
      <c r="ON302" s="19">
        <f t="shared" ca="1" si="2001"/>
        <v>0</v>
      </c>
      <c r="OO302" s="24">
        <v>0</v>
      </c>
    </row>
    <row r="303" spans="1:405" outlineLevel="1">
      <c r="A303" s="21">
        <f t="shared" si="158"/>
        <v>298</v>
      </c>
      <c r="B303" s="21">
        <f t="shared" si="1940"/>
        <v>19</v>
      </c>
      <c r="C303">
        <v>114</v>
      </c>
      <c r="D303" s="144" t="str">
        <f t="shared" si="1941"/>
        <v>GSM</v>
      </c>
      <c r="E303" t="b">
        <v>0</v>
      </c>
      <c r="F303" t="b">
        <v>0</v>
      </c>
      <c r="G303" t="b">
        <f t="shared" si="2034"/>
        <v>0</v>
      </c>
      <c r="H303" s="29">
        <v>2</v>
      </c>
      <c r="I303" s="29">
        <v>1</v>
      </c>
      <c r="J303" s="29" t="str">
        <f>""</f>
        <v/>
      </c>
      <c r="K303" s="29">
        <f t="shared" si="1943"/>
        <v>2</v>
      </c>
      <c r="L303" s="29">
        <v>2</v>
      </c>
      <c r="M303" s="29">
        <v>2</v>
      </c>
      <c r="N303" s="29">
        <v>3</v>
      </c>
      <c r="O303" s="29">
        <v>1</v>
      </c>
      <c r="P303" s="29">
        <v>1</v>
      </c>
      <c r="Q303" s="29">
        <v>7</v>
      </c>
      <c r="R303" s="29">
        <v>1</v>
      </c>
      <c r="S303" s="29">
        <v>1</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1944"/>
        <v>2</v>
      </c>
      <c r="AH303" s="5">
        <f t="shared" si="1944"/>
        <v>0</v>
      </c>
      <c r="AI303" s="5">
        <f t="shared" si="1945"/>
        <v>1</v>
      </c>
      <c r="AJ303" s="218"/>
      <c r="AK303" s="218"/>
      <c r="AL303" s="366" t="str">
        <f ca="1">TEXT(LEFT(OFFSET(AL303,-1,0),5)+1,"00000")&amp;MID(OFFSET(AL303,-1,0),6,FIND(" ",OFFSET(AL303,-1,0),7)-5)
&amp; $D303           &amp; " Day"&amp;INDEX(i.DOY,$N303,1)              &amp; IF($IG303=0," FWM","")&amp;IF($IG303=1," MWM","")&amp;IF($IG303=5," Mat","")&amp;IF($IH303=TRUE,"&amp;BBT","    ")
&amp;INDEX(DataMaster!$B$98:$B$104,$Q303,0)    &amp;IF(JL303," SR"&amp;JM303,"")&amp; " WP"&amp;TEXT($LW303*100,"000p")           &amp; " MP"&amp;TEXT($LX303*100,"000p")           &amp; " GP"&amp;TEXT($MG303*100,"000p")
&amp; " (F"&amp;3+COUNTIF($CV303:$CY303,TRUE)&amp;3&amp;"N"&amp;$DM303&amp;$DN303&amp;")"</f>
        <v>00021 DSP_price_SA GSM Day204 MWM    Older Mutton WP100p MP100p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1946"/>
        <v>0</v>
      </c>
      <c r="AY303" s="5" t="str">
        <f t="shared" si="1946"/>
        <v>-</v>
      </c>
      <c r="AZ303" s="5" t="b">
        <f t="shared" si="1946"/>
        <v>0</v>
      </c>
      <c r="BA303" s="5" t="b">
        <f t="shared" si="1946"/>
        <v>1</v>
      </c>
      <c r="BB303" s="5" t="b">
        <f t="shared" si="1946"/>
        <v>1</v>
      </c>
      <c r="BC303" s="144">
        <f t="shared" si="1946"/>
        <v>0</v>
      </c>
      <c r="BD303" s="19" t="b">
        <f t="shared" ca="1" si="1947"/>
        <v>1</v>
      </c>
      <c r="BE303" s="9"/>
      <c r="BF303" s="5" t="str">
        <f t="shared" ca="1" si="1948"/>
        <v>-</v>
      </c>
      <c r="BG303" s="19" t="str">
        <f t="shared" ca="1" si="1949"/>
        <v>-</v>
      </c>
      <c r="BH303" s="19" t="str">
        <f t="shared" ca="1" si="1949"/>
        <v>-</v>
      </c>
      <c r="BI303" s="19" t="str">
        <f t="shared" ca="1" si="1949"/>
        <v>-</v>
      </c>
      <c r="BJ303" s="5" t="str">
        <f t="shared" ca="1" si="1950"/>
        <v>-</v>
      </c>
      <c r="BK303" s="19" t="str">
        <f t="shared" ca="1" si="1951"/>
        <v>-</v>
      </c>
      <c r="BL303" s="5" t="str">
        <f t="shared" ca="1" si="1952"/>
        <v>-</v>
      </c>
      <c r="BM303" s="19" t="str">
        <f t="shared" ca="1" si="1953"/>
        <v>-</v>
      </c>
      <c r="BN303" s="19" t="str">
        <f t="shared" ca="1" si="1953"/>
        <v>-</v>
      </c>
      <c r="BO303" s="19" t="str">
        <f t="shared" ca="1" si="1953"/>
        <v>-</v>
      </c>
      <c r="BP303" s="5" t="str">
        <f t="shared" ca="1" si="1954"/>
        <v>-</v>
      </c>
      <c r="BQ303" s="9"/>
      <c r="BR303" s="5" t="b">
        <f t="shared" si="1955"/>
        <v>0</v>
      </c>
      <c r="BS303" s="5" t="str">
        <f t="shared" ca="1" si="1956"/>
        <v>-</v>
      </c>
      <c r="BT303" s="5" t="str">
        <f t="shared" ca="1" si="1957"/>
        <v>-</v>
      </c>
      <c r="BU303" s="5" t="str">
        <f t="shared" ca="1" si="1957"/>
        <v>-</v>
      </c>
      <c r="BV303" s="5" t="str">
        <f t="shared" ca="1" si="1957"/>
        <v>-</v>
      </c>
      <c r="BW303" s="5" t="str">
        <f t="shared" ca="1" si="1957"/>
        <v>-</v>
      </c>
      <c r="BX303" s="5" t="str">
        <f t="shared" ca="1" si="1957"/>
        <v>-</v>
      </c>
      <c r="BY303" s="5" t="str">
        <f t="shared" ca="1" si="1957"/>
        <v>-</v>
      </c>
      <c r="BZ303" s="5" t="str">
        <f t="shared" ca="1" si="1957"/>
        <v>-</v>
      </c>
      <c r="CA303" s="5" t="str">
        <f t="shared" ca="1" si="1957"/>
        <v>-</v>
      </c>
      <c r="CB303" s="9"/>
      <c r="CC303" s="237" t="b">
        <f t="shared" ca="1" si="2004"/>
        <v>1</v>
      </c>
      <c r="CD303" s="237" t="b">
        <f t="shared" ca="1" si="2004"/>
        <v>1</v>
      </c>
      <c r="CE303" s="237" t="b">
        <f t="shared" ca="1" si="2004"/>
        <v>1</v>
      </c>
      <c r="CF303" s="12">
        <f t="shared" si="1958"/>
        <v>2237105</v>
      </c>
      <c r="CG303" s="144" t="b">
        <f t="shared" ca="1" si="2035"/>
        <v>0</v>
      </c>
      <c r="CH303" s="12" t="s">
        <v>34</v>
      </c>
      <c r="CI303" s="19" t="str">
        <f t="shared" ca="1" si="1960"/>
        <v>-</v>
      </c>
      <c r="CJ303" s="19" t="str">
        <f t="shared" ca="1" si="1960"/>
        <v>-</v>
      </c>
      <c r="CK303" s="19" t="str">
        <f t="shared" ca="1" si="1960"/>
        <v>-</v>
      </c>
      <c r="CL303" s="19">
        <f t="shared" ca="1" si="1960"/>
        <v>1</v>
      </c>
      <c r="CM303" s="19">
        <f t="shared" ca="1" si="1960"/>
        <v>1</v>
      </c>
      <c r="CN303" s="9"/>
      <c r="CO303" s="444">
        <f t="shared" si="1961"/>
        <v>652</v>
      </c>
      <c r="CP303" s="444">
        <f t="shared" si="1961"/>
        <v>686</v>
      </c>
      <c r="CQ303" s="444">
        <f t="shared" si="1961"/>
        <v>721</v>
      </c>
      <c r="CR303" s="152">
        <f t="shared" si="1962"/>
        <v>378</v>
      </c>
      <c r="CS303" s="152">
        <f t="shared" si="1962"/>
        <v>413</v>
      </c>
      <c r="CT303" s="152">
        <f t="shared" si="1962"/>
        <v>448</v>
      </c>
      <c r="CU303" s="19" t="str">
        <f t="shared" ca="1" si="2022"/>
        <v>-</v>
      </c>
      <c r="CV303" s="19" t="str">
        <f t="shared" ca="1" si="2022"/>
        <v>-</v>
      </c>
      <c r="CW303" s="19" t="str">
        <f t="shared" ca="1" si="2022"/>
        <v>-</v>
      </c>
      <c r="CX303" s="19" t="str">
        <f t="shared" ca="1" si="2022"/>
        <v>-</v>
      </c>
      <c r="CY303" s="19" t="str">
        <f t="shared" ca="1" si="2022"/>
        <v>-</v>
      </c>
      <c r="CZ303" s="19" t="b">
        <f t="shared" ca="1" si="2022"/>
        <v>1</v>
      </c>
      <c r="DA303" s="19">
        <f t="shared" ca="1" si="2022"/>
        <v>0</v>
      </c>
      <c r="DB303" s="19">
        <f t="shared" ca="1" si="2022"/>
        <v>0</v>
      </c>
      <c r="DC303" s="19">
        <f t="shared" ca="1" si="2022"/>
        <v>0</v>
      </c>
      <c r="DD303" s="19">
        <f t="shared" ca="1" si="2022"/>
        <v>0</v>
      </c>
      <c r="DE303" s="19">
        <f t="shared" ca="1" si="2022"/>
        <v>0</v>
      </c>
      <c r="DF303" s="19">
        <f t="shared" ca="1" si="2022"/>
        <v>0</v>
      </c>
      <c r="DG303" s="19">
        <f t="shared" ca="1" si="2022"/>
        <v>0</v>
      </c>
      <c r="DH303" s="19">
        <f t="shared" ca="1" si="2022"/>
        <v>0</v>
      </c>
      <c r="DI303" s="19">
        <f t="shared" ca="1" si="2022"/>
        <v>0</v>
      </c>
      <c r="DJ303" s="19">
        <f t="shared" ca="1" si="2022"/>
        <v>0</v>
      </c>
      <c r="DK303" s="19">
        <f t="shared" ca="1" si="2011"/>
        <v>0</v>
      </c>
      <c r="DL303" s="19">
        <f t="shared" ca="1" si="2011"/>
        <v>0</v>
      </c>
      <c r="DM303" s="19">
        <f t="shared" ca="1" si="2011"/>
        <v>1</v>
      </c>
      <c r="DN303" s="19">
        <f t="shared" ca="1" si="2011"/>
        <v>1</v>
      </c>
      <c r="DO303" s="19">
        <f t="shared" ca="1" si="2011"/>
        <v>0</v>
      </c>
      <c r="DP303" s="19" t="str">
        <f t="shared" ca="1" si="2011"/>
        <v>-</v>
      </c>
      <c r="DQ303" s="19" t="str">
        <f t="shared" ca="1" si="2011"/>
        <v>-</v>
      </c>
      <c r="DR303" s="19" t="str">
        <f t="shared" ca="1" si="2011"/>
        <v>-</v>
      </c>
      <c r="DS303" s="19" t="str">
        <f t="shared" ca="1" si="2011"/>
        <v>-</v>
      </c>
      <c r="DT303" s="19" t="str">
        <f t="shared" ca="1" si="2011"/>
        <v>-</v>
      </c>
      <c r="DU303" s="19">
        <f t="shared" ca="1" si="2011"/>
        <v>0</v>
      </c>
      <c r="DV303" s="19" t="str">
        <f t="shared" ca="1" si="2011"/>
        <v>-</v>
      </c>
      <c r="DW303" s="19" t="str">
        <f t="shared" ca="1" si="2011"/>
        <v>-</v>
      </c>
      <c r="DX303" s="19" t="str">
        <f t="shared" ca="1" si="2011"/>
        <v>-</v>
      </c>
      <c r="DY303" s="19" t="str">
        <f t="shared" ca="1" si="2011"/>
        <v>-</v>
      </c>
      <c r="DZ303" s="19" t="str">
        <f t="shared" ref="DZ303:ED303" ca="1" si="2039">OFFSET(DZ$5,$B303,0)</f>
        <v>-</v>
      </c>
      <c r="EA303" s="19" t="str">
        <f t="shared" ca="1" si="2039"/>
        <v>-</v>
      </c>
      <c r="EB303" s="19" t="str">
        <f t="shared" ca="1" si="2039"/>
        <v>-</v>
      </c>
      <c r="EC303" s="19" t="str">
        <f t="shared" ca="1" si="2039"/>
        <v>-</v>
      </c>
      <c r="ED303" s="19">
        <f t="shared" ca="1" si="2039"/>
        <v>0</v>
      </c>
      <c r="EE303" s="444">
        <f t="shared" si="1965"/>
        <v>0</v>
      </c>
      <c r="EF303" s="444">
        <f t="shared" si="1965"/>
        <v>0</v>
      </c>
      <c r="EG303" s="124">
        <f t="shared" si="2023"/>
        <v>0</v>
      </c>
      <c r="EH303" s="124">
        <f t="shared" si="2023"/>
        <v>0</v>
      </c>
      <c r="EI303" s="124">
        <f t="shared" si="2023"/>
        <v>0</v>
      </c>
      <c r="EJ303" s="124">
        <f t="shared" si="2023"/>
        <v>0</v>
      </c>
      <c r="EK303" s="124">
        <f t="shared" si="2023"/>
        <v>0</v>
      </c>
      <c r="EL303" s="124">
        <f t="shared" si="2023"/>
        <v>0</v>
      </c>
      <c r="EM303" s="124">
        <f t="shared" si="2023"/>
        <v>0</v>
      </c>
      <c r="EN303" s="124">
        <f t="shared" si="2023"/>
        <v>0</v>
      </c>
      <c r="EO303" s="124">
        <f t="shared" si="2023"/>
        <v>0</v>
      </c>
      <c r="EP303" s="124">
        <f t="shared" si="2023"/>
        <v>0</v>
      </c>
      <c r="EQ303" s="124">
        <f t="shared" si="2023"/>
        <v>0</v>
      </c>
      <c r="ER303" s="124">
        <f t="shared" si="2023"/>
        <v>0</v>
      </c>
      <c r="ES303" s="124">
        <f t="shared" si="2023"/>
        <v>0</v>
      </c>
      <c r="ET303" s="124">
        <f t="shared" si="2023"/>
        <v>0</v>
      </c>
      <c r="EU303" s="124">
        <f t="shared" si="2023"/>
        <v>0</v>
      </c>
      <c r="EV303" s="124">
        <f t="shared" si="2023"/>
        <v>0</v>
      </c>
      <c r="EW303" s="124">
        <f t="shared" si="1967"/>
        <v>0</v>
      </c>
      <c r="EX303" s="124">
        <f t="shared" si="1967"/>
        <v>0</v>
      </c>
      <c r="EY303" s="554">
        <f t="shared" si="2024"/>
        <v>0</v>
      </c>
      <c r="EZ303" s="554">
        <f t="shared" si="2024"/>
        <v>0</v>
      </c>
      <c r="FA303" s="554">
        <f t="shared" si="2024"/>
        <v>0</v>
      </c>
      <c r="FB303" s="125">
        <f t="shared" si="2024"/>
        <v>0</v>
      </c>
      <c r="FC303" s="125">
        <f t="shared" si="2024"/>
        <v>0</v>
      </c>
      <c r="FD303" s="125">
        <f t="shared" si="2024"/>
        <v>0</v>
      </c>
      <c r="FE303" s="125">
        <f t="shared" si="2024"/>
        <v>0</v>
      </c>
      <c r="FF303" s="125">
        <f t="shared" si="2024"/>
        <v>0</v>
      </c>
      <c r="FG303" s="125">
        <f t="shared" si="2024"/>
        <v>0</v>
      </c>
      <c r="FH303" s="125">
        <f t="shared" si="2024"/>
        <v>0</v>
      </c>
      <c r="FI303" s="125">
        <f t="shared" si="2024"/>
        <v>0</v>
      </c>
      <c r="FJ303" s="125">
        <f t="shared" si="2024"/>
        <v>0</v>
      </c>
      <c r="FK303" s="125">
        <f t="shared" si="2024"/>
        <v>0</v>
      </c>
      <c r="FL303" s="125">
        <f t="shared" si="2024"/>
        <v>0</v>
      </c>
      <c r="FM303" s="125">
        <f t="shared" si="2024"/>
        <v>0</v>
      </c>
      <c r="FN303" s="125">
        <f t="shared" si="2024"/>
        <v>0</v>
      </c>
      <c r="FO303" s="124">
        <f t="shared" si="2025"/>
        <v>0</v>
      </c>
      <c r="FP303" s="124">
        <f t="shared" si="2025"/>
        <v>0</v>
      </c>
      <c r="FQ303" s="124">
        <f t="shared" si="2025"/>
        <v>0</v>
      </c>
      <c r="FR303" s="124">
        <f t="shared" si="2025"/>
        <v>0</v>
      </c>
      <c r="FS303" s="124">
        <f t="shared" si="2025"/>
        <v>0</v>
      </c>
      <c r="FT303" s="124">
        <f t="shared" si="2025"/>
        <v>0</v>
      </c>
      <c r="FU303" s="124">
        <f t="shared" si="2025"/>
        <v>0</v>
      </c>
      <c r="FV303" s="124">
        <f t="shared" si="2025"/>
        <v>0</v>
      </c>
      <c r="FW303" s="124">
        <f t="shared" si="2025"/>
        <v>0</v>
      </c>
      <c r="FX303" s="124">
        <f t="shared" si="2025"/>
        <v>0</v>
      </c>
      <c r="FY303" s="124">
        <f t="shared" si="2025"/>
        <v>0</v>
      </c>
      <c r="FZ303" s="124">
        <f t="shared" si="2025"/>
        <v>0</v>
      </c>
      <c r="GA303" s="124">
        <f t="shared" si="2025"/>
        <v>0</v>
      </c>
      <c r="GB303" s="124">
        <f t="shared" si="2025"/>
        <v>0</v>
      </c>
      <c r="GC303" s="124">
        <f t="shared" si="2025"/>
        <v>0</v>
      </c>
      <c r="GD303" s="124">
        <f t="shared" si="2025"/>
        <v>0</v>
      </c>
      <c r="GE303" s="124">
        <f t="shared" si="1970"/>
        <v>0</v>
      </c>
      <c r="GF303" s="124">
        <f t="shared" si="1970"/>
        <v>0</v>
      </c>
      <c r="GG303" s="554">
        <f t="shared" si="1971"/>
        <v>0</v>
      </c>
      <c r="GH303" s="554">
        <f t="shared" si="1971"/>
        <v>0</v>
      </c>
      <c r="GI303" s="554">
        <f t="shared" si="1971"/>
        <v>0</v>
      </c>
      <c r="GJ303" s="125">
        <f t="shared" si="2032"/>
        <v>0</v>
      </c>
      <c r="GK303" s="125">
        <f t="shared" si="2032"/>
        <v>0</v>
      </c>
      <c r="GL303" s="125">
        <f t="shared" si="2032"/>
        <v>0</v>
      </c>
      <c r="GM303" s="125">
        <f t="shared" si="2032"/>
        <v>0</v>
      </c>
      <c r="GN303" s="125">
        <f t="shared" si="2032"/>
        <v>0</v>
      </c>
      <c r="GO303" s="125">
        <f t="shared" si="2032"/>
        <v>0</v>
      </c>
      <c r="GP303" s="125">
        <f t="shared" si="2032"/>
        <v>0</v>
      </c>
      <c r="GQ303" s="125">
        <f t="shared" si="2032"/>
        <v>0</v>
      </c>
      <c r="GR303" s="125">
        <f t="shared" si="2032"/>
        <v>0</v>
      </c>
      <c r="GS303" s="125">
        <f t="shared" si="2032"/>
        <v>0</v>
      </c>
      <c r="GT303" s="125">
        <f t="shared" si="2032"/>
        <v>0</v>
      </c>
      <c r="GU303" s="125">
        <f t="shared" si="2032"/>
        <v>0</v>
      </c>
      <c r="GV303" s="125">
        <f t="shared" si="2032"/>
        <v>0</v>
      </c>
      <c r="GW303" s="124">
        <f t="shared" si="2026"/>
        <v>0</v>
      </c>
      <c r="GX303" s="124">
        <f t="shared" si="2026"/>
        <v>0</v>
      </c>
      <c r="GY303" s="124">
        <f t="shared" si="2026"/>
        <v>0</v>
      </c>
      <c r="GZ303" s="124">
        <f t="shared" si="2026"/>
        <v>0</v>
      </c>
      <c r="HA303" s="124">
        <f t="shared" si="2026"/>
        <v>0</v>
      </c>
      <c r="HB303" s="124">
        <f t="shared" si="2026"/>
        <v>0</v>
      </c>
      <c r="HC303" s="124">
        <f t="shared" si="2026"/>
        <v>0</v>
      </c>
      <c r="HD303" s="124">
        <f t="shared" si="2026"/>
        <v>0</v>
      </c>
      <c r="HE303" s="124">
        <f t="shared" si="2026"/>
        <v>0</v>
      </c>
      <c r="HF303" s="124">
        <f t="shared" si="2026"/>
        <v>0</v>
      </c>
      <c r="HG303" s="124">
        <f t="shared" si="2026"/>
        <v>0</v>
      </c>
      <c r="HH303" s="124">
        <f t="shared" si="2026"/>
        <v>0</v>
      </c>
      <c r="HI303" s="124">
        <f t="shared" si="2026"/>
        <v>0</v>
      </c>
      <c r="HJ303" s="124">
        <f t="shared" si="2026"/>
        <v>0</v>
      </c>
      <c r="HK303" s="124">
        <f t="shared" si="2026"/>
        <v>0</v>
      </c>
      <c r="HL303" s="124">
        <f t="shared" si="2026"/>
        <v>0</v>
      </c>
      <c r="HM303" s="124">
        <f t="shared" si="1974"/>
        <v>0</v>
      </c>
      <c r="HN303" s="124">
        <f t="shared" si="1974"/>
        <v>0</v>
      </c>
      <c r="HO303" s="554">
        <f t="shared" si="1975"/>
        <v>0</v>
      </c>
      <c r="HP303" s="554">
        <f t="shared" si="1975"/>
        <v>0</v>
      </c>
      <c r="HQ303" s="554">
        <f t="shared" si="1975"/>
        <v>0</v>
      </c>
      <c r="HR303" s="125">
        <f t="shared" si="2033"/>
        <v>0</v>
      </c>
      <c r="HS303" s="125">
        <f t="shared" si="2033"/>
        <v>0</v>
      </c>
      <c r="HT303" s="125">
        <f t="shared" si="2033"/>
        <v>0</v>
      </c>
      <c r="HU303" s="125">
        <f t="shared" si="2033"/>
        <v>0</v>
      </c>
      <c r="HV303" s="125">
        <f t="shared" si="2033"/>
        <v>0</v>
      </c>
      <c r="HW303" s="125">
        <f t="shared" si="2033"/>
        <v>0</v>
      </c>
      <c r="HX303" s="125">
        <f t="shared" si="2033"/>
        <v>0</v>
      </c>
      <c r="HY303" s="125">
        <f t="shared" si="2033"/>
        <v>0</v>
      </c>
      <c r="HZ303" s="125">
        <f t="shared" si="2033"/>
        <v>0</v>
      </c>
      <c r="IA303" s="125">
        <f t="shared" si="2033"/>
        <v>0</v>
      </c>
      <c r="IB303" s="125">
        <f t="shared" si="2033"/>
        <v>0</v>
      </c>
      <c r="IC303" s="125">
        <f t="shared" si="2033"/>
        <v>0</v>
      </c>
      <c r="ID303" s="125">
        <f t="shared" si="2033"/>
        <v>0</v>
      </c>
      <c r="IE303" s="5">
        <f t="shared" si="1977"/>
        <v>67</v>
      </c>
      <c r="IF303" s="9"/>
      <c r="IG303" s="5">
        <f t="shared" si="1978"/>
        <v>1</v>
      </c>
      <c r="IH303" s="5" t="b">
        <f t="shared" si="1978"/>
        <v>0</v>
      </c>
      <c r="II303" s="19">
        <f t="shared" ca="1" si="1979"/>
        <v>0</v>
      </c>
      <c r="IJ303" s="5">
        <f t="shared" si="1978"/>
        <v>55</v>
      </c>
      <c r="IK303" s="5" cm="1">
        <f t="array" ref="IK303">INDEX(i.pi_yatf,$X303+1,IK$7)</f>
        <v>1</v>
      </c>
      <c r="IL303" s="19">
        <f t="shared" ca="1" si="2037"/>
        <v>0</v>
      </c>
      <c r="IM303" s="19">
        <f t="shared" ca="1" si="2037"/>
        <v>0</v>
      </c>
      <c r="IN303" s="19">
        <f t="shared" ca="1" si="2037"/>
        <v>0</v>
      </c>
      <c r="IO303" s="19">
        <f t="shared" ca="1" si="2037"/>
        <v>0</v>
      </c>
      <c r="IP303" s="19">
        <f t="shared" ca="1" si="2037"/>
        <v>0</v>
      </c>
      <c r="IQ303" s="19">
        <f t="shared" ca="1" si="2037"/>
        <v>0</v>
      </c>
      <c r="IR303" s="19">
        <f t="shared" ca="1" si="2037"/>
        <v>0</v>
      </c>
      <c r="IS303" s="19">
        <f t="shared" ca="1" si="2037"/>
        <v>0</v>
      </c>
      <c r="IT303" s="19">
        <f t="shared" ca="1" si="2037"/>
        <v>0</v>
      </c>
      <c r="IU303" s="19">
        <f t="shared" ca="1" si="2037"/>
        <v>0</v>
      </c>
      <c r="IV303" s="19">
        <f t="shared" ca="1" si="2037"/>
        <v>0</v>
      </c>
      <c r="IW303" s="19">
        <f t="shared" ca="1" si="2037"/>
        <v>0</v>
      </c>
      <c r="IX303" s="19">
        <f t="shared" ca="1" si="2037"/>
        <v>0</v>
      </c>
      <c r="IY303" s="19">
        <f t="shared" ca="1" si="2037"/>
        <v>0</v>
      </c>
      <c r="IZ303" s="19">
        <f t="shared" ca="1" si="2037"/>
        <v>0</v>
      </c>
      <c r="JA303" s="19">
        <f t="shared" ca="1" si="2037"/>
        <v>0</v>
      </c>
      <c r="JB303" s="19">
        <f t="shared" ca="1" si="2037"/>
        <v>0</v>
      </c>
      <c r="JC303" s="19">
        <f t="shared" ca="1" si="2037"/>
        <v>0</v>
      </c>
      <c r="JD303" s="19">
        <f t="shared" ca="1" si="2037"/>
        <v>0</v>
      </c>
      <c r="JE303" s="19">
        <f t="shared" ca="1" si="2037"/>
        <v>0</v>
      </c>
      <c r="JF303" s="19">
        <f t="shared" ca="1" si="2037"/>
        <v>0</v>
      </c>
      <c r="JG303" s="19">
        <f t="shared" ca="1" si="2037"/>
        <v>1</v>
      </c>
      <c r="JH303" s="19">
        <f t="shared" ca="1" si="2037"/>
        <v>0</v>
      </c>
      <c r="JI303" s="19">
        <f t="shared" ca="1" si="2037"/>
        <v>1</v>
      </c>
      <c r="JJ303" s="9"/>
      <c r="JK303" s="5" t="b">
        <f t="shared" ca="1" si="1981"/>
        <v>0</v>
      </c>
      <c r="JL303" s="477" t="b">
        <v>0</v>
      </c>
      <c r="JM303" s="477">
        <v>9.7327499999999993</v>
      </c>
      <c r="JN303" s="5" t="b">
        <f t="shared" si="1982"/>
        <v>0</v>
      </c>
      <c r="JO303" s="5" t="b">
        <f t="shared" si="1982"/>
        <v>0</v>
      </c>
      <c r="JP303" s="5" t="b">
        <f t="shared" si="1982"/>
        <v>1</v>
      </c>
      <c r="JQ303" s="144">
        <f t="shared" si="1983"/>
        <v>1</v>
      </c>
      <c r="JR303" s="144">
        <f t="shared" si="1983"/>
        <v>1</v>
      </c>
      <c r="JS303" s="5" t="b">
        <f t="shared" si="1984"/>
        <v>0</v>
      </c>
      <c r="JT303" s="5" t="b">
        <f t="shared" si="1984"/>
        <v>1</v>
      </c>
      <c r="JU303" s="5" t="b">
        <f t="shared" si="1984"/>
        <v>1</v>
      </c>
      <c r="JV303" s="5" t="b">
        <f t="shared" si="1984"/>
        <v>0</v>
      </c>
      <c r="JW303" s="5">
        <f t="shared" si="1985"/>
        <v>1</v>
      </c>
      <c r="JX303" s="5">
        <f t="shared" si="1985"/>
        <v>0</v>
      </c>
      <c r="JY303" s="5" t="b">
        <f t="shared" si="1986"/>
        <v>0</v>
      </c>
      <c r="JZ303" s="5" t="str" cm="1">
        <f t="array" aca="1" ref="JZ303" ca="1">IF(OR(KA303:KH303&lt;&gt;"-"),TRUE,"-")</f>
        <v>-</v>
      </c>
      <c r="KA303" s="19" t="str">
        <f t="shared" ca="1" si="1987"/>
        <v>-</v>
      </c>
      <c r="KB303" s="19" t="str">
        <f t="shared" ca="1" si="1987"/>
        <v>-</v>
      </c>
      <c r="KC303" s="19" t="str">
        <f t="shared" ca="1" si="1987"/>
        <v>-</v>
      </c>
      <c r="KD303" s="19" t="str">
        <f t="shared" ca="1" si="1987"/>
        <v>-</v>
      </c>
      <c r="KE303" s="19" t="str">
        <f t="shared" ca="1" si="1987"/>
        <v>-</v>
      </c>
      <c r="KF303" s="19" t="str">
        <f t="shared" ca="1" si="1987"/>
        <v>-</v>
      </c>
      <c r="KG303" s="19" t="str">
        <f t="shared" ca="1" si="1987"/>
        <v>-</v>
      </c>
      <c r="KH303" s="19" t="str">
        <f t="shared" ca="1" si="1987"/>
        <v>-</v>
      </c>
      <c r="KI303" s="5" t="b">
        <f t="array" aca="1" ref="KI303" ca="1">IF(OR(KJ303:KP303&lt;&gt;"-"),TRUE,"-")</f>
        <v>1</v>
      </c>
      <c r="KJ303" s="19">
        <f t="shared" ca="1" si="2038"/>
        <v>0</v>
      </c>
      <c r="KK303" s="19" t="str">
        <f t="shared" ca="1" si="2038"/>
        <v>-</v>
      </c>
      <c r="KL303" s="19">
        <f t="shared" ca="1" si="2038"/>
        <v>999999</v>
      </c>
      <c r="KM303" s="19">
        <f t="shared" ca="1" si="2038"/>
        <v>999999</v>
      </c>
      <c r="KN303" s="19">
        <f t="shared" ca="1" si="2038"/>
        <v>999999</v>
      </c>
      <c r="KO303" s="19">
        <f t="shared" ca="1" si="2038"/>
        <v>999999</v>
      </c>
      <c r="KP303" s="19">
        <f t="shared" ca="1" si="2038"/>
        <v>999999</v>
      </c>
      <c r="KQ303" s="19" t="str">
        <f t="shared" ca="1" si="2038"/>
        <v>-</v>
      </c>
      <c r="KR303" s="19" t="str">
        <f t="shared" ca="1" si="2038"/>
        <v>-</v>
      </c>
      <c r="KS303" s="19" t="str">
        <f t="shared" ca="1" si="2038"/>
        <v>-</v>
      </c>
      <c r="KT303" s="19" t="b">
        <f t="shared" ca="1" si="2038"/>
        <v>1</v>
      </c>
      <c r="KU303" s="19">
        <f t="shared" ca="1" si="2038"/>
        <v>0</v>
      </c>
      <c r="KV303" s="5" t="str">
        <f t="shared" si="1989"/>
        <v>-</v>
      </c>
      <c r="KW303" s="5" t="str">
        <f t="shared" si="1989"/>
        <v>-</v>
      </c>
      <c r="KX303" s="5" t="str">
        <f t="shared" si="1989"/>
        <v>-</v>
      </c>
      <c r="KY303" s="5" t="str">
        <f t="shared" si="1989"/>
        <v>-</v>
      </c>
      <c r="KZ303" s="19" t="str">
        <f t="shared" ca="1" si="1990"/>
        <v>-</v>
      </c>
      <c r="LA303" s="19" t="str">
        <f t="shared" ca="1" si="1990"/>
        <v>-</v>
      </c>
      <c r="LB303" s="19" t="str">
        <f t="shared" ca="1" si="1990"/>
        <v>-</v>
      </c>
      <c r="LC303" s="19" t="str">
        <f t="shared" ca="1" si="1990"/>
        <v>-</v>
      </c>
      <c r="LD303" s="19" t="str">
        <f t="shared" ca="1" si="1990"/>
        <v>-</v>
      </c>
      <c r="LE303" s="19" t="str">
        <f t="shared" ca="1" si="1990"/>
        <v>-</v>
      </c>
      <c r="LF303" s="19" t="str">
        <f t="shared" ca="1" si="1990"/>
        <v>-</v>
      </c>
      <c r="LG303" s="5" t="str">
        <f t="shared" si="1991"/>
        <v>-</v>
      </c>
      <c r="LH303" s="5">
        <f t="shared" si="1991"/>
        <v>500</v>
      </c>
      <c r="LI303" s="5">
        <f t="shared" si="1991"/>
        <v>500</v>
      </c>
      <c r="LJ303" s="5" t="str">
        <f t="shared" si="1991"/>
        <v>-</v>
      </c>
      <c r="LK303" s="5" cm="1">
        <f t="array" ref="LK303">INDEX(i.meatgrid,$Q303,LK$7)</f>
        <v>1092</v>
      </c>
      <c r="LL303" s="5" t="str">
        <f t="shared" si="1992"/>
        <v>-</v>
      </c>
      <c r="LM303" s="5">
        <f t="shared" si="1993"/>
        <v>1</v>
      </c>
      <c r="LN303" s="9"/>
      <c r="LO303" s="19">
        <f t="shared" ca="1" si="1994"/>
        <v>70</v>
      </c>
      <c r="LP303" s="19">
        <f t="shared" ca="1" si="1994"/>
        <v>50</v>
      </c>
      <c r="LQ303" s="19">
        <f t="shared" ca="1" si="1994"/>
        <v>80</v>
      </c>
      <c r="LR303" s="19">
        <f t="shared" ca="1" si="1994"/>
        <v>50</v>
      </c>
      <c r="LS303" s="5" t="b" cm="1">
        <f t="array" ref="LS303">INDEX(i.meatgrid,$Q303,LS$7)</f>
        <v>1</v>
      </c>
      <c r="LT303" s="5" t="b" cm="1">
        <f t="array" ref="LT303">INDEX(i.meatgrid,$Q303,LT$7)</f>
        <v>0</v>
      </c>
      <c r="LU303" s="5" t="str" cm="1">
        <f t="array" ref="LU303">INDEX(i.meatgrid,$Q303,LU$7)</f>
        <v>-</v>
      </c>
      <c r="LV303" s="5" t="str" cm="1">
        <f t="array" ref="LV303">INDEX(i.meatgrid,$Q303,LV$7)</f>
        <v>-</v>
      </c>
      <c r="LW303" s="5">
        <f t="shared" si="1995"/>
        <v>1</v>
      </c>
      <c r="LX303" s="5">
        <f t="shared" si="1996"/>
        <v>1</v>
      </c>
      <c r="LY303" s="5" cm="1">
        <f t="array" ref="LY303">INDEX(i.meatgrid,$Q303,LY$7)</f>
        <v>0</v>
      </c>
      <c r="LZ303" s="5" cm="1">
        <f t="array" ref="LZ303">INDEX(i.meatgrid,$Q303,LZ$7)</f>
        <v>0</v>
      </c>
      <c r="MA303" s="5" cm="1">
        <f t="array" ref="MA303">INDEX(i.meatgrid,$Q303,MA$7)</f>
        <v>0</v>
      </c>
      <c r="MB303" s="5" cm="1">
        <f t="array" ref="MB303">INDEX(i.meatgrid,$Q303,MB$7)</f>
        <v>0</v>
      </c>
      <c r="MC303" s="5" cm="1">
        <f t="array" ref="MC303">INDEX(i.meatgrid,$Q303,MC$7)</f>
        <v>0</v>
      </c>
      <c r="MD303" s="5" cm="1">
        <f t="array" ref="MD303">INDEX(i.meatgrid,$Q303,MD$7)</f>
        <v>1</v>
      </c>
      <c r="ME303" s="5" cm="1">
        <f t="array" ref="ME303">INDEX(i.meatgrid,$Q303,ME$7)</f>
        <v>1</v>
      </c>
      <c r="MF303" s="5" cm="1">
        <f t="array" ref="MF303">INDEX(i.meatgrid,$Q303,MF$7)</f>
        <v>1</v>
      </c>
      <c r="MG303" s="5">
        <f t="shared" si="1997"/>
        <v>1</v>
      </c>
      <c r="MH303" s="9"/>
      <c r="MI303" s="19" t="b">
        <f t="shared" ca="1" si="2027"/>
        <v>0</v>
      </c>
      <c r="MJ303" s="19" t="b">
        <f t="shared" ca="1" si="2027"/>
        <v>0</v>
      </c>
      <c r="MK303" s="19">
        <f t="shared" ca="1" si="2027"/>
        <v>1</v>
      </c>
      <c r="ML303" s="19">
        <f t="shared" ca="1" si="2027"/>
        <v>0.75</v>
      </c>
      <c r="MM303" s="19">
        <f t="shared" ca="1" si="2027"/>
        <v>0.75</v>
      </c>
      <c r="MN303" s="19">
        <f t="shared" ca="1" si="2027"/>
        <v>0.8</v>
      </c>
      <c r="MO303" s="19">
        <f t="shared" ca="1" si="2027"/>
        <v>0.82499999999999996</v>
      </c>
      <c r="MP303" s="19">
        <f t="shared" ca="1" si="2027"/>
        <v>0.875</v>
      </c>
      <c r="MQ303" s="19">
        <f t="shared" ca="1" si="2027"/>
        <v>0.9</v>
      </c>
      <c r="MR303" s="19">
        <f t="shared" ca="1" si="2027"/>
        <v>1</v>
      </c>
      <c r="MS303" s="19">
        <f t="shared" ca="1" si="2027"/>
        <v>0.875</v>
      </c>
      <c r="MT303" s="19" t="b">
        <f t="shared" ca="1" si="2027"/>
        <v>1</v>
      </c>
      <c r="MU303" s="19">
        <f t="shared" ca="1" si="2027"/>
        <v>74.989999999999995</v>
      </c>
      <c r="MV303" s="19" t="str">
        <f t="shared" ca="1" si="2027"/>
        <v>-</v>
      </c>
      <c r="MW303" s="19" t="str">
        <f t="shared" ca="1" si="2027"/>
        <v>-</v>
      </c>
      <c r="MX303" s="19" t="str">
        <f t="shared" ca="1" si="2027"/>
        <v>-</v>
      </c>
      <c r="MY303" s="19" t="str">
        <f t="shared" ca="1" si="2028"/>
        <v>-</v>
      </c>
      <c r="MZ303" s="19" t="str">
        <f t="shared" ca="1" si="2028"/>
        <v>-</v>
      </c>
      <c r="NA303" s="19" t="str">
        <f t="shared" ca="1" si="2028"/>
        <v>-</v>
      </c>
      <c r="NB303" s="19" t="str">
        <f t="shared" ca="1" si="2028"/>
        <v>-</v>
      </c>
      <c r="NC303" s="19">
        <f t="shared" ca="1" si="2028"/>
        <v>36.99</v>
      </c>
      <c r="ND303" s="19">
        <f t="shared" ca="1" si="2028"/>
        <v>36.99</v>
      </c>
      <c r="NE303" s="19" t="str">
        <f t="shared" ca="1" si="2028"/>
        <v>-</v>
      </c>
      <c r="NF303" s="19" t="str">
        <f t="shared" ca="1" si="2028"/>
        <v>-</v>
      </c>
      <c r="NG303" s="19" t="str">
        <f t="shared" ca="1" si="2028"/>
        <v>-</v>
      </c>
      <c r="NH303" s="19" t="str">
        <f t="shared" ca="1" si="2028"/>
        <v>-</v>
      </c>
      <c r="NI303" s="19" t="str">
        <f t="shared" ca="1" si="2028"/>
        <v>-</v>
      </c>
      <c r="NJ303" s="19">
        <f t="shared" ca="1" si="2028"/>
        <v>49.99</v>
      </c>
      <c r="NK303" s="19">
        <f t="shared" ca="1" si="2028"/>
        <v>49.99</v>
      </c>
      <c r="NL303" s="19">
        <f t="shared" ca="1" si="2028"/>
        <v>49.99</v>
      </c>
      <c r="NM303" s="19">
        <f t="shared" ca="1" si="2028"/>
        <v>49.99</v>
      </c>
      <c r="NN303" s="19">
        <f t="shared" ca="1" si="2028"/>
        <v>49.99</v>
      </c>
      <c r="NO303" s="19">
        <f t="shared" ca="1" si="2029"/>
        <v>49.99</v>
      </c>
      <c r="NP303" s="19">
        <f t="shared" ca="1" si="2029"/>
        <v>49.99</v>
      </c>
      <c r="NQ303" s="19">
        <f t="shared" ca="1" si="2029"/>
        <v>49.99</v>
      </c>
      <c r="NR303" s="19">
        <f t="shared" ca="1" si="2029"/>
        <v>412.99</v>
      </c>
      <c r="NS303" s="19">
        <f t="shared" ca="1" si="2029"/>
        <v>412.99</v>
      </c>
      <c r="NT303" s="19" t="str">
        <f t="shared" ca="1" si="2029"/>
        <v>-</v>
      </c>
      <c r="NU303" s="19" t="str">
        <f t="shared" ca="1" si="2029"/>
        <v>-</v>
      </c>
      <c r="NV303" s="19" t="str">
        <f t="shared" ca="1" si="2029"/>
        <v>-</v>
      </c>
      <c r="NW303" s="19" t="str">
        <f t="shared" ca="1" si="2029"/>
        <v>-</v>
      </c>
      <c r="NX303" s="19" t="str">
        <f t="shared" ca="1" si="2029"/>
        <v>-</v>
      </c>
      <c r="NY303" s="19">
        <f t="shared" ca="1" si="2029"/>
        <v>6.8900000000000006</v>
      </c>
      <c r="NZ303" s="19">
        <f t="shared" ca="1" si="2029"/>
        <v>6.8900000000000006</v>
      </c>
      <c r="OA303" s="19">
        <f t="shared" ca="1" si="2029"/>
        <v>6.8900000000000006</v>
      </c>
      <c r="OB303" s="19">
        <f t="shared" ca="1" si="2029"/>
        <v>6.8900000000000006</v>
      </c>
      <c r="OC303" s="19">
        <f t="shared" ca="1" si="2029"/>
        <v>6.8900000000000006</v>
      </c>
      <c r="OD303" s="19">
        <f t="shared" ca="1" si="2029"/>
        <v>6.8900000000000006</v>
      </c>
      <c r="OE303" s="19">
        <f t="shared" ca="1" si="2001"/>
        <v>6.8900000000000006</v>
      </c>
      <c r="OF303" s="19">
        <f t="shared" ca="1" si="2001"/>
        <v>6.8900000000000006</v>
      </c>
      <c r="OG303" s="19">
        <f t="shared" ca="1" si="2001"/>
        <v>346.99</v>
      </c>
      <c r="OH303" s="19">
        <f t="shared" ca="1" si="2001"/>
        <v>346.99</v>
      </c>
      <c r="OI303" s="19" t="str">
        <f t="shared" ca="1" si="2001"/>
        <v>-</v>
      </c>
      <c r="OJ303" s="19" t="str">
        <f t="shared" ref="OJ303:ON303" ca="1" si="2040">OFFSET(OJ$5,$B303,0)</f>
        <v>-</v>
      </c>
      <c r="OK303" s="19" t="str">
        <f t="shared" ca="1" si="2040"/>
        <v>-</v>
      </c>
      <c r="OL303" s="19" t="str">
        <f t="shared" ca="1" si="2040"/>
        <v>-</v>
      </c>
      <c r="OM303" s="19" t="str">
        <f t="shared" ca="1" si="2040"/>
        <v>-</v>
      </c>
      <c r="ON303" s="19">
        <f t="shared" ca="1" si="2040"/>
        <v>0</v>
      </c>
      <c r="OO303" s="24">
        <v>0</v>
      </c>
    </row>
    <row r="304" spans="1:405" outlineLevel="1">
      <c r="A304" s="21">
        <f t="shared" si="158"/>
        <v>299</v>
      </c>
      <c r="B304" s="21">
        <f t="shared" si="1940"/>
        <v>19</v>
      </c>
      <c r="C304">
        <v>114</v>
      </c>
      <c r="D304" s="144" t="str">
        <f t="shared" si="1941"/>
        <v>GSM</v>
      </c>
      <c r="E304" t="b">
        <v>0</v>
      </c>
      <c r="F304" t="b">
        <v>0</v>
      </c>
      <c r="G304" t="b">
        <f t="shared" ref="G304:G307" si="2041">E304</f>
        <v>0</v>
      </c>
      <c r="H304" s="29">
        <v>2</v>
      </c>
      <c r="I304" s="29">
        <v>1</v>
      </c>
      <c r="J304" s="29" t="str">
        <f>""</f>
        <v/>
      </c>
      <c r="K304" s="29">
        <f t="shared" si="1943"/>
        <v>2</v>
      </c>
      <c r="L304" s="29">
        <v>2</v>
      </c>
      <c r="M304" s="29">
        <v>2</v>
      </c>
      <c r="N304" s="29">
        <v>3</v>
      </c>
      <c r="O304" s="29">
        <v>1</v>
      </c>
      <c r="P304" s="29">
        <v>1</v>
      </c>
      <c r="Q304" s="237">
        <f t="shared" ca="1" si="2003"/>
        <v>7</v>
      </c>
      <c r="R304" s="29">
        <v>2</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1944"/>
        <v>2</v>
      </c>
      <c r="AH304" s="5">
        <f t="shared" si="1944"/>
        <v>0</v>
      </c>
      <c r="AI304" s="5">
        <f t="shared" si="1945"/>
        <v>1</v>
      </c>
      <c r="AJ304" s="218"/>
      <c r="AK304" s="218"/>
      <c r="AL304" s="366" t="str">
        <f ca="1">TEXT(LEFT(OFFSET(AL304,-1,0),5)+1,"00000")&amp;MID(OFFSET(AL304,-1,0),6,FIND(" ",OFFSET(AL304,-1,0),7)-5)
&amp; $D304           &amp; " Day"&amp;INDEX(i.DOY,$N304,1)              &amp; IF($IG304=0," FWM","")&amp;IF($IG304=1," MWM","")&amp;IF($IG304=5," Mat","")&amp;IF($IH304=TRUE,"&amp;BBT","    ")
&amp;INDEX(DataMaster!$B$98:$B$104,$Q304,0)    &amp;IF(JL304," SR"&amp;JM304,"")&amp; " WP"&amp;TEXT($LW304*100,"000p")           &amp; " MP"&amp;TEXT($LX304*100,"000p")           &amp; " GP"&amp;TEXT($MG304*100,"000p")
&amp; " (F"&amp;3+COUNTIF($CV304:$CY304,TRUE)&amp;3&amp;"N"&amp;$DM304&amp;$DN304&amp;")"</f>
        <v>00022 DSP_price_SA GSM Day204 MWM    Older Mutton WP075p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1946"/>
        <v>0</v>
      </c>
      <c r="AY304" s="5" t="str">
        <f t="shared" si="1946"/>
        <v>-</v>
      </c>
      <c r="AZ304" s="5" t="b">
        <f t="shared" si="1946"/>
        <v>0</v>
      </c>
      <c r="BA304" s="5" t="b">
        <f t="shared" si="1946"/>
        <v>1</v>
      </c>
      <c r="BB304" s="5" t="b">
        <f t="shared" si="1946"/>
        <v>1</v>
      </c>
      <c r="BC304" s="144">
        <f t="shared" si="1946"/>
        <v>0</v>
      </c>
      <c r="BD304" s="19" t="b">
        <f t="shared" ca="1" si="1947"/>
        <v>1</v>
      </c>
      <c r="BE304" s="9"/>
      <c r="BF304" s="5" t="str">
        <f t="shared" ca="1" si="1948"/>
        <v>-</v>
      </c>
      <c r="BG304" s="19" t="str">
        <f t="shared" ca="1" si="1949"/>
        <v>-</v>
      </c>
      <c r="BH304" s="19" t="str">
        <f t="shared" ca="1" si="1949"/>
        <v>-</v>
      </c>
      <c r="BI304" s="19" t="str">
        <f t="shared" ca="1" si="1949"/>
        <v>-</v>
      </c>
      <c r="BJ304" s="5" t="str">
        <f t="shared" ca="1" si="1950"/>
        <v>-</v>
      </c>
      <c r="BK304" s="19" t="str">
        <f t="shared" ca="1" si="1951"/>
        <v>-</v>
      </c>
      <c r="BL304" s="5" t="str">
        <f t="shared" ca="1" si="1952"/>
        <v>-</v>
      </c>
      <c r="BM304" s="19" t="str">
        <f t="shared" ca="1" si="1953"/>
        <v>-</v>
      </c>
      <c r="BN304" s="19" t="str">
        <f t="shared" ca="1" si="1953"/>
        <v>-</v>
      </c>
      <c r="BO304" s="19" t="str">
        <f t="shared" ca="1" si="1953"/>
        <v>-</v>
      </c>
      <c r="BP304" s="5" t="str">
        <f t="shared" ca="1" si="1954"/>
        <v>-</v>
      </c>
      <c r="BQ304" s="9"/>
      <c r="BR304" s="5" t="b">
        <f t="shared" si="1955"/>
        <v>0</v>
      </c>
      <c r="BS304" s="5" t="str">
        <f t="shared" ca="1" si="1956"/>
        <v>-</v>
      </c>
      <c r="BT304" s="5" t="str">
        <f t="shared" ca="1" si="1957"/>
        <v>-</v>
      </c>
      <c r="BU304" s="5" t="str">
        <f t="shared" ca="1" si="1957"/>
        <v>-</v>
      </c>
      <c r="BV304" s="5" t="str">
        <f t="shared" ca="1" si="1957"/>
        <v>-</v>
      </c>
      <c r="BW304" s="5" t="str">
        <f t="shared" ca="1" si="1957"/>
        <v>-</v>
      </c>
      <c r="BX304" s="5" t="str">
        <f t="shared" ca="1" si="1957"/>
        <v>-</v>
      </c>
      <c r="BY304" s="5" t="str">
        <f t="shared" ca="1" si="1957"/>
        <v>-</v>
      </c>
      <c r="BZ304" s="5" t="str">
        <f t="shared" ca="1" si="1957"/>
        <v>-</v>
      </c>
      <c r="CA304" s="5" t="str">
        <f t="shared" ca="1" si="1957"/>
        <v>-</v>
      </c>
      <c r="CB304" s="9"/>
      <c r="CC304" s="237" t="b">
        <f t="shared" ca="1" si="2004"/>
        <v>1</v>
      </c>
      <c r="CD304" s="237" t="b">
        <f t="shared" ca="1" si="2004"/>
        <v>1</v>
      </c>
      <c r="CE304" s="237" t="b">
        <f t="shared" ca="1" si="2004"/>
        <v>1</v>
      </c>
      <c r="CF304" s="12">
        <f t="shared" ca="1" si="1958"/>
        <v>2237105</v>
      </c>
      <c r="CG304" s="144" t="b">
        <f t="shared" ref="CG304:CG307" ca="1" si="2042">NOT(CE304)</f>
        <v>0</v>
      </c>
      <c r="CH304" s="12" t="s">
        <v>34</v>
      </c>
      <c r="CI304" s="19" t="str">
        <f t="shared" ca="1" si="1960"/>
        <v>-</v>
      </c>
      <c r="CJ304" s="19" t="str">
        <f t="shared" ca="1" si="1960"/>
        <v>-</v>
      </c>
      <c r="CK304" s="19" t="str">
        <f t="shared" ca="1" si="1960"/>
        <v>-</v>
      </c>
      <c r="CL304" s="19">
        <f t="shared" ca="1" si="1960"/>
        <v>1</v>
      </c>
      <c r="CM304" s="19">
        <f t="shared" ca="1" si="1960"/>
        <v>1</v>
      </c>
      <c r="CN304" s="9"/>
      <c r="CO304" s="444">
        <f t="shared" si="1961"/>
        <v>652</v>
      </c>
      <c r="CP304" s="444">
        <f t="shared" si="1961"/>
        <v>686</v>
      </c>
      <c r="CQ304" s="444">
        <f t="shared" si="1961"/>
        <v>721</v>
      </c>
      <c r="CR304" s="152">
        <f t="shared" si="1962"/>
        <v>378</v>
      </c>
      <c r="CS304" s="152">
        <f t="shared" si="1962"/>
        <v>413</v>
      </c>
      <c r="CT304" s="152">
        <f t="shared" si="1962"/>
        <v>448</v>
      </c>
      <c r="CU304" s="19" t="str">
        <f t="shared" ca="1" si="2022"/>
        <v>-</v>
      </c>
      <c r="CV304" s="19" t="str">
        <f t="shared" ca="1" si="2022"/>
        <v>-</v>
      </c>
      <c r="CW304" s="19" t="str">
        <f t="shared" ca="1" si="2022"/>
        <v>-</v>
      </c>
      <c r="CX304" s="19" t="str">
        <f t="shared" ca="1" si="2022"/>
        <v>-</v>
      </c>
      <c r="CY304" s="19" t="str">
        <f t="shared" ca="1" si="2022"/>
        <v>-</v>
      </c>
      <c r="CZ304" s="19" t="b">
        <f t="shared" ca="1" si="2022"/>
        <v>1</v>
      </c>
      <c r="DA304" s="19">
        <f t="shared" ca="1" si="2022"/>
        <v>0</v>
      </c>
      <c r="DB304" s="19">
        <f t="shared" ca="1" si="2022"/>
        <v>0</v>
      </c>
      <c r="DC304" s="19">
        <f t="shared" ca="1" si="2022"/>
        <v>0</v>
      </c>
      <c r="DD304" s="19">
        <f t="shared" ca="1" si="2022"/>
        <v>0</v>
      </c>
      <c r="DE304" s="19">
        <f t="shared" ca="1" si="2022"/>
        <v>0</v>
      </c>
      <c r="DF304" s="19">
        <f t="shared" ca="1" si="2022"/>
        <v>0</v>
      </c>
      <c r="DG304" s="19">
        <f t="shared" ca="1" si="2022"/>
        <v>0</v>
      </c>
      <c r="DH304" s="19">
        <f t="shared" ca="1" si="2022"/>
        <v>0</v>
      </c>
      <c r="DI304" s="19">
        <f t="shared" ca="1" si="2022"/>
        <v>0</v>
      </c>
      <c r="DJ304" s="19">
        <f t="shared" ca="1" si="2022"/>
        <v>0</v>
      </c>
      <c r="DK304" s="19">
        <f t="shared" ref="DK304:ED307" ca="1" si="2043">OFFSET(DK$5,$B304,0)</f>
        <v>0</v>
      </c>
      <c r="DL304" s="19">
        <f t="shared" ca="1" si="2043"/>
        <v>0</v>
      </c>
      <c r="DM304" s="19">
        <f t="shared" ca="1" si="2043"/>
        <v>1</v>
      </c>
      <c r="DN304" s="19">
        <f t="shared" ca="1" si="2043"/>
        <v>1</v>
      </c>
      <c r="DO304" s="19">
        <f t="shared" ca="1" si="2043"/>
        <v>0</v>
      </c>
      <c r="DP304" s="19" t="str">
        <f t="shared" ca="1" si="2043"/>
        <v>-</v>
      </c>
      <c r="DQ304" s="19" t="str">
        <f t="shared" ca="1" si="2043"/>
        <v>-</v>
      </c>
      <c r="DR304" s="19" t="str">
        <f t="shared" ca="1" si="2043"/>
        <v>-</v>
      </c>
      <c r="DS304" s="19" t="str">
        <f t="shared" ca="1" si="2043"/>
        <v>-</v>
      </c>
      <c r="DT304" s="19" t="str">
        <f t="shared" ca="1" si="2043"/>
        <v>-</v>
      </c>
      <c r="DU304" s="19">
        <f t="shared" ca="1" si="2043"/>
        <v>0</v>
      </c>
      <c r="DV304" s="19" t="str">
        <f t="shared" ca="1" si="2043"/>
        <v>-</v>
      </c>
      <c r="DW304" s="19" t="str">
        <f t="shared" ca="1" si="2043"/>
        <v>-</v>
      </c>
      <c r="DX304" s="19" t="str">
        <f t="shared" ca="1" si="2043"/>
        <v>-</v>
      </c>
      <c r="DY304" s="19" t="str">
        <f t="shared" ca="1" si="2043"/>
        <v>-</v>
      </c>
      <c r="DZ304" s="19" t="str">
        <f t="shared" ca="1" si="2043"/>
        <v>-</v>
      </c>
      <c r="EA304" s="19" t="str">
        <f t="shared" ca="1" si="2043"/>
        <v>-</v>
      </c>
      <c r="EB304" s="19" t="str">
        <f t="shared" ca="1" si="2043"/>
        <v>-</v>
      </c>
      <c r="EC304" s="19" t="str">
        <f t="shared" ca="1" si="2043"/>
        <v>-</v>
      </c>
      <c r="ED304" s="19">
        <f t="shared" ca="1" si="2043"/>
        <v>0</v>
      </c>
      <c r="EE304" s="444">
        <f t="shared" si="1965"/>
        <v>0</v>
      </c>
      <c r="EF304" s="444">
        <f t="shared" si="1965"/>
        <v>0</v>
      </c>
      <c r="EG304" s="124">
        <f t="shared" si="2023"/>
        <v>0</v>
      </c>
      <c r="EH304" s="124">
        <f t="shared" si="2023"/>
        <v>0</v>
      </c>
      <c r="EI304" s="124">
        <f t="shared" si="2023"/>
        <v>0</v>
      </c>
      <c r="EJ304" s="124">
        <f t="shared" si="2023"/>
        <v>0</v>
      </c>
      <c r="EK304" s="124">
        <f t="shared" si="2023"/>
        <v>0</v>
      </c>
      <c r="EL304" s="124">
        <f t="shared" si="2023"/>
        <v>0</v>
      </c>
      <c r="EM304" s="124">
        <f t="shared" si="2023"/>
        <v>0</v>
      </c>
      <c r="EN304" s="124">
        <f t="shared" si="2023"/>
        <v>0</v>
      </c>
      <c r="EO304" s="124">
        <f t="shared" si="2023"/>
        <v>0</v>
      </c>
      <c r="EP304" s="124">
        <f t="shared" si="2023"/>
        <v>0</v>
      </c>
      <c r="EQ304" s="124">
        <f t="shared" si="2023"/>
        <v>0</v>
      </c>
      <c r="ER304" s="124">
        <f t="shared" si="2023"/>
        <v>0</v>
      </c>
      <c r="ES304" s="124">
        <f t="shared" si="2023"/>
        <v>0</v>
      </c>
      <c r="ET304" s="124">
        <f t="shared" si="2023"/>
        <v>0</v>
      </c>
      <c r="EU304" s="124">
        <f t="shared" si="2023"/>
        <v>0</v>
      </c>
      <c r="EV304" s="124">
        <f t="shared" si="2023"/>
        <v>0</v>
      </c>
      <c r="EW304" s="124">
        <f t="shared" si="1967"/>
        <v>0</v>
      </c>
      <c r="EX304" s="124">
        <f t="shared" si="1967"/>
        <v>0</v>
      </c>
      <c r="EY304" s="554">
        <f t="shared" si="2024"/>
        <v>0</v>
      </c>
      <c r="EZ304" s="554">
        <f t="shared" si="2024"/>
        <v>0</v>
      </c>
      <c r="FA304" s="554">
        <f t="shared" si="2024"/>
        <v>0</v>
      </c>
      <c r="FB304" s="125">
        <f t="shared" si="2024"/>
        <v>0</v>
      </c>
      <c r="FC304" s="125">
        <f t="shared" si="2024"/>
        <v>0</v>
      </c>
      <c r="FD304" s="125">
        <f t="shared" si="2024"/>
        <v>0</v>
      </c>
      <c r="FE304" s="125">
        <f t="shared" si="2024"/>
        <v>0</v>
      </c>
      <c r="FF304" s="125">
        <f t="shared" si="2024"/>
        <v>0</v>
      </c>
      <c r="FG304" s="125">
        <f t="shared" si="2024"/>
        <v>0</v>
      </c>
      <c r="FH304" s="125">
        <f t="shared" si="2024"/>
        <v>0</v>
      </c>
      <c r="FI304" s="125">
        <f t="shared" si="2024"/>
        <v>0</v>
      </c>
      <c r="FJ304" s="125">
        <f t="shared" si="2024"/>
        <v>0</v>
      </c>
      <c r="FK304" s="125">
        <f t="shared" si="2024"/>
        <v>0</v>
      </c>
      <c r="FL304" s="125">
        <f t="shared" si="2024"/>
        <v>0</v>
      </c>
      <c r="FM304" s="125">
        <f t="shared" si="2024"/>
        <v>0</v>
      </c>
      <c r="FN304" s="125">
        <f t="shared" si="2024"/>
        <v>0</v>
      </c>
      <c r="FO304" s="124">
        <f t="shared" si="2025"/>
        <v>0</v>
      </c>
      <c r="FP304" s="124">
        <f t="shared" si="2025"/>
        <v>0</v>
      </c>
      <c r="FQ304" s="124">
        <f t="shared" si="2025"/>
        <v>0</v>
      </c>
      <c r="FR304" s="124">
        <f t="shared" si="2025"/>
        <v>0</v>
      </c>
      <c r="FS304" s="124">
        <f t="shared" si="2025"/>
        <v>0</v>
      </c>
      <c r="FT304" s="124">
        <f t="shared" si="2025"/>
        <v>0</v>
      </c>
      <c r="FU304" s="124">
        <f t="shared" si="2025"/>
        <v>0</v>
      </c>
      <c r="FV304" s="124">
        <f t="shared" si="2025"/>
        <v>0</v>
      </c>
      <c r="FW304" s="124">
        <f t="shared" si="2025"/>
        <v>0</v>
      </c>
      <c r="FX304" s="124">
        <f t="shared" si="2025"/>
        <v>0</v>
      </c>
      <c r="FY304" s="124">
        <f t="shared" si="2025"/>
        <v>0</v>
      </c>
      <c r="FZ304" s="124">
        <f t="shared" si="2025"/>
        <v>0</v>
      </c>
      <c r="GA304" s="124">
        <f t="shared" si="2025"/>
        <v>0</v>
      </c>
      <c r="GB304" s="124">
        <f t="shared" si="2025"/>
        <v>0</v>
      </c>
      <c r="GC304" s="124">
        <f t="shared" si="2025"/>
        <v>0</v>
      </c>
      <c r="GD304" s="124">
        <f t="shared" si="2025"/>
        <v>0</v>
      </c>
      <c r="GE304" s="124">
        <f t="shared" si="1970"/>
        <v>0</v>
      </c>
      <c r="GF304" s="124">
        <f t="shared" si="1970"/>
        <v>0</v>
      </c>
      <c r="GG304" s="554">
        <f t="shared" si="1971"/>
        <v>0</v>
      </c>
      <c r="GH304" s="554">
        <f t="shared" si="1971"/>
        <v>0</v>
      </c>
      <c r="GI304" s="554">
        <f t="shared" si="1971"/>
        <v>0</v>
      </c>
      <c r="GJ304" s="125">
        <f t="shared" si="2032"/>
        <v>0</v>
      </c>
      <c r="GK304" s="125">
        <f t="shared" si="2032"/>
        <v>0</v>
      </c>
      <c r="GL304" s="125">
        <f t="shared" si="2032"/>
        <v>0</v>
      </c>
      <c r="GM304" s="125">
        <f t="shared" si="2032"/>
        <v>0</v>
      </c>
      <c r="GN304" s="125">
        <f t="shared" si="2032"/>
        <v>0</v>
      </c>
      <c r="GO304" s="125">
        <f t="shared" si="2032"/>
        <v>0</v>
      </c>
      <c r="GP304" s="125">
        <f t="shared" si="2032"/>
        <v>0</v>
      </c>
      <c r="GQ304" s="125">
        <f t="shared" si="2032"/>
        <v>0</v>
      </c>
      <c r="GR304" s="125">
        <f t="shared" si="2032"/>
        <v>0</v>
      </c>
      <c r="GS304" s="125">
        <f t="shared" si="2032"/>
        <v>0</v>
      </c>
      <c r="GT304" s="125">
        <f t="shared" si="2032"/>
        <v>0</v>
      </c>
      <c r="GU304" s="125">
        <f t="shared" si="2032"/>
        <v>0</v>
      </c>
      <c r="GV304" s="125">
        <f t="shared" si="2032"/>
        <v>0</v>
      </c>
      <c r="GW304" s="124">
        <f t="shared" si="2026"/>
        <v>0</v>
      </c>
      <c r="GX304" s="124">
        <f t="shared" si="2026"/>
        <v>0</v>
      </c>
      <c r="GY304" s="124">
        <f t="shared" si="2026"/>
        <v>0</v>
      </c>
      <c r="GZ304" s="124">
        <f t="shared" si="2026"/>
        <v>0</v>
      </c>
      <c r="HA304" s="124">
        <f t="shared" si="2026"/>
        <v>0</v>
      </c>
      <c r="HB304" s="124">
        <f t="shared" si="2026"/>
        <v>0</v>
      </c>
      <c r="HC304" s="124">
        <f t="shared" si="2026"/>
        <v>0</v>
      </c>
      <c r="HD304" s="124">
        <f t="shared" si="2026"/>
        <v>0</v>
      </c>
      <c r="HE304" s="124">
        <f t="shared" si="2026"/>
        <v>0</v>
      </c>
      <c r="HF304" s="124">
        <f t="shared" si="2026"/>
        <v>0</v>
      </c>
      <c r="HG304" s="124">
        <f t="shared" si="2026"/>
        <v>0</v>
      </c>
      <c r="HH304" s="124">
        <f t="shared" si="2026"/>
        <v>0</v>
      </c>
      <c r="HI304" s="124">
        <f t="shared" si="2026"/>
        <v>0</v>
      </c>
      <c r="HJ304" s="124">
        <f t="shared" si="2026"/>
        <v>0</v>
      </c>
      <c r="HK304" s="124">
        <f t="shared" si="2026"/>
        <v>0</v>
      </c>
      <c r="HL304" s="124">
        <f t="shared" si="2026"/>
        <v>0</v>
      </c>
      <c r="HM304" s="124">
        <f t="shared" si="1974"/>
        <v>0</v>
      </c>
      <c r="HN304" s="124">
        <f t="shared" si="1974"/>
        <v>0</v>
      </c>
      <c r="HO304" s="554">
        <f t="shared" si="1975"/>
        <v>0</v>
      </c>
      <c r="HP304" s="554">
        <f t="shared" si="1975"/>
        <v>0</v>
      </c>
      <c r="HQ304" s="554">
        <f t="shared" si="1975"/>
        <v>0</v>
      </c>
      <c r="HR304" s="125">
        <f t="shared" si="2033"/>
        <v>0</v>
      </c>
      <c r="HS304" s="125">
        <f t="shared" si="2033"/>
        <v>0</v>
      </c>
      <c r="HT304" s="125">
        <f t="shared" si="2033"/>
        <v>0</v>
      </c>
      <c r="HU304" s="125">
        <f t="shared" si="2033"/>
        <v>0</v>
      </c>
      <c r="HV304" s="125">
        <f t="shared" si="2033"/>
        <v>0</v>
      </c>
      <c r="HW304" s="125">
        <f t="shared" si="2033"/>
        <v>0</v>
      </c>
      <c r="HX304" s="125">
        <f t="shared" si="2033"/>
        <v>0</v>
      </c>
      <c r="HY304" s="125">
        <f t="shared" si="2033"/>
        <v>0</v>
      </c>
      <c r="HZ304" s="125">
        <f t="shared" si="2033"/>
        <v>0</v>
      </c>
      <c r="IA304" s="125">
        <f t="shared" si="2033"/>
        <v>0</v>
      </c>
      <c r="IB304" s="125">
        <f t="shared" si="2033"/>
        <v>0</v>
      </c>
      <c r="IC304" s="125">
        <f t="shared" si="2033"/>
        <v>0</v>
      </c>
      <c r="ID304" s="125">
        <f t="shared" si="2033"/>
        <v>0</v>
      </c>
      <c r="IE304" s="5">
        <f t="shared" si="1977"/>
        <v>67</v>
      </c>
      <c r="IF304" s="9"/>
      <c r="IG304" s="5">
        <f t="shared" si="1978"/>
        <v>1</v>
      </c>
      <c r="IH304" s="5" t="b">
        <f t="shared" si="1978"/>
        <v>0</v>
      </c>
      <c r="II304" s="19">
        <f t="shared" ca="1" si="1979"/>
        <v>0</v>
      </c>
      <c r="IJ304" s="5">
        <f t="shared" si="1978"/>
        <v>55</v>
      </c>
      <c r="IK304" s="5" cm="1">
        <f t="array" ref="IK304">INDEX(i.pi_yatf,$X304+1,IK$7)</f>
        <v>1</v>
      </c>
      <c r="IL304" s="19">
        <f t="shared" ca="1" si="2037"/>
        <v>0</v>
      </c>
      <c r="IM304" s="19">
        <f t="shared" ca="1" si="2037"/>
        <v>0</v>
      </c>
      <c r="IN304" s="19">
        <f t="shared" ca="1" si="2037"/>
        <v>0</v>
      </c>
      <c r="IO304" s="19">
        <f t="shared" ca="1" si="2037"/>
        <v>0</v>
      </c>
      <c r="IP304" s="19">
        <f t="shared" ca="1" si="2037"/>
        <v>0</v>
      </c>
      <c r="IQ304" s="19">
        <f t="shared" ca="1" si="2037"/>
        <v>0</v>
      </c>
      <c r="IR304" s="19">
        <f t="shared" ca="1" si="2037"/>
        <v>0</v>
      </c>
      <c r="IS304" s="19">
        <f t="shared" ca="1" si="2037"/>
        <v>0</v>
      </c>
      <c r="IT304" s="19">
        <f t="shared" ca="1" si="2037"/>
        <v>0</v>
      </c>
      <c r="IU304" s="19">
        <f t="shared" ca="1" si="2037"/>
        <v>0</v>
      </c>
      <c r="IV304" s="19">
        <f t="shared" ca="1" si="2037"/>
        <v>0</v>
      </c>
      <c r="IW304" s="19">
        <f t="shared" ca="1" si="2037"/>
        <v>0</v>
      </c>
      <c r="IX304" s="19">
        <f t="shared" ca="1" si="2037"/>
        <v>0</v>
      </c>
      <c r="IY304" s="19">
        <f t="shared" ca="1" si="2037"/>
        <v>0</v>
      </c>
      <c r="IZ304" s="19">
        <f t="shared" ca="1" si="2037"/>
        <v>0</v>
      </c>
      <c r="JA304" s="19">
        <f t="shared" ca="1" si="2037"/>
        <v>0</v>
      </c>
      <c r="JB304" s="19">
        <f t="shared" ca="1" si="2037"/>
        <v>0</v>
      </c>
      <c r="JC304" s="19">
        <f t="shared" ca="1" si="2037"/>
        <v>0</v>
      </c>
      <c r="JD304" s="19">
        <f t="shared" ca="1" si="2037"/>
        <v>0</v>
      </c>
      <c r="JE304" s="19">
        <f t="shared" ca="1" si="2037"/>
        <v>0</v>
      </c>
      <c r="JF304" s="19">
        <f t="shared" ca="1" si="2037"/>
        <v>0</v>
      </c>
      <c r="JG304" s="19">
        <f t="shared" ca="1" si="2037"/>
        <v>1</v>
      </c>
      <c r="JH304" s="19">
        <f t="shared" ca="1" si="2037"/>
        <v>0</v>
      </c>
      <c r="JI304" s="19">
        <f t="shared" ca="1" si="2037"/>
        <v>1</v>
      </c>
      <c r="JJ304" s="9"/>
      <c r="JK304" s="5" t="b">
        <f t="shared" ca="1" si="1981"/>
        <v>0</v>
      </c>
      <c r="JL304" s="477" t="b">
        <v>0</v>
      </c>
      <c r="JM304" s="477">
        <v>9.7327499999999993</v>
      </c>
      <c r="JN304" s="5" t="b">
        <f t="shared" si="1982"/>
        <v>0</v>
      </c>
      <c r="JO304" s="5" t="b">
        <f t="shared" si="1982"/>
        <v>0</v>
      </c>
      <c r="JP304" s="5" t="b">
        <f t="shared" si="1982"/>
        <v>1</v>
      </c>
      <c r="JQ304" s="144">
        <f t="shared" si="1983"/>
        <v>1</v>
      </c>
      <c r="JR304" s="144">
        <f t="shared" si="1983"/>
        <v>1</v>
      </c>
      <c r="JS304" s="5" t="b">
        <f t="shared" si="1984"/>
        <v>0</v>
      </c>
      <c r="JT304" s="5" t="b">
        <f t="shared" si="1984"/>
        <v>1</v>
      </c>
      <c r="JU304" s="5" t="b">
        <f t="shared" si="1984"/>
        <v>1</v>
      </c>
      <c r="JV304" s="5" t="b">
        <f t="shared" si="1984"/>
        <v>0</v>
      </c>
      <c r="JW304" s="5">
        <f t="shared" si="1985"/>
        <v>1</v>
      </c>
      <c r="JX304" s="5">
        <f t="shared" si="1985"/>
        <v>0</v>
      </c>
      <c r="JY304" s="5" t="b">
        <f t="shared" si="1986"/>
        <v>0</v>
      </c>
      <c r="JZ304" s="5" t="str" cm="1">
        <f t="array" aca="1" ref="JZ304" ca="1">IF(OR(KA304:KH304&lt;&gt;"-"),TRUE,"-")</f>
        <v>-</v>
      </c>
      <c r="KA304" s="19" t="str">
        <f t="shared" ca="1" si="1987"/>
        <v>-</v>
      </c>
      <c r="KB304" s="19" t="str">
        <f t="shared" ca="1" si="1987"/>
        <v>-</v>
      </c>
      <c r="KC304" s="19" t="str">
        <f t="shared" ca="1" si="1987"/>
        <v>-</v>
      </c>
      <c r="KD304" s="19" t="str">
        <f t="shared" ca="1" si="1987"/>
        <v>-</v>
      </c>
      <c r="KE304" s="19" t="str">
        <f t="shared" ca="1" si="1987"/>
        <v>-</v>
      </c>
      <c r="KF304" s="19" t="str">
        <f t="shared" ca="1" si="1987"/>
        <v>-</v>
      </c>
      <c r="KG304" s="19" t="str">
        <f t="shared" ca="1" si="1987"/>
        <v>-</v>
      </c>
      <c r="KH304" s="19" t="str">
        <f t="shared" ca="1" si="1987"/>
        <v>-</v>
      </c>
      <c r="KI304" s="5" t="b">
        <f t="array" aca="1" ref="KI304" ca="1">IF(OR(KJ304:KP304&lt;&gt;"-"),TRUE,"-")</f>
        <v>1</v>
      </c>
      <c r="KJ304" s="19">
        <f t="shared" ca="1" si="2038"/>
        <v>0</v>
      </c>
      <c r="KK304" s="19" t="str">
        <f t="shared" ca="1" si="2038"/>
        <v>-</v>
      </c>
      <c r="KL304" s="19">
        <f t="shared" ca="1" si="2038"/>
        <v>999999</v>
      </c>
      <c r="KM304" s="19">
        <f t="shared" ca="1" si="2036"/>
        <v>999999</v>
      </c>
      <c r="KN304" s="19">
        <f t="shared" ca="1" si="2036"/>
        <v>999999</v>
      </c>
      <c r="KO304" s="19">
        <f t="shared" ca="1" si="2036"/>
        <v>999999</v>
      </c>
      <c r="KP304" s="19">
        <f t="shared" ca="1" si="2036"/>
        <v>999999</v>
      </c>
      <c r="KQ304" s="19" t="str">
        <f t="shared" ca="1" si="2036"/>
        <v>-</v>
      </c>
      <c r="KR304" s="19" t="str">
        <f t="shared" ca="1" si="2036"/>
        <v>-</v>
      </c>
      <c r="KS304" s="19" t="str">
        <f t="shared" ca="1" si="2036"/>
        <v>-</v>
      </c>
      <c r="KT304" s="19" t="b">
        <f t="shared" ca="1" si="2036"/>
        <v>1</v>
      </c>
      <c r="KU304" s="19">
        <f t="shared" ca="1" si="2036"/>
        <v>0</v>
      </c>
      <c r="KV304" s="5" t="str">
        <f t="shared" si="1989"/>
        <v>-</v>
      </c>
      <c r="KW304" s="5" t="str">
        <f t="shared" si="1989"/>
        <v>-</v>
      </c>
      <c r="KX304" s="5" t="str">
        <f t="shared" si="1989"/>
        <v>-</v>
      </c>
      <c r="KY304" s="5" t="str">
        <f t="shared" si="1989"/>
        <v>-</v>
      </c>
      <c r="KZ304" s="19" t="str">
        <f t="shared" ca="1" si="1990"/>
        <v>-</v>
      </c>
      <c r="LA304" s="19" t="str">
        <f t="shared" ca="1" si="1990"/>
        <v>-</v>
      </c>
      <c r="LB304" s="19" t="str">
        <f t="shared" ca="1" si="1990"/>
        <v>-</v>
      </c>
      <c r="LC304" s="19" t="str">
        <f t="shared" ca="1" si="1990"/>
        <v>-</v>
      </c>
      <c r="LD304" s="19" t="str">
        <f t="shared" ca="1" si="1990"/>
        <v>-</v>
      </c>
      <c r="LE304" s="19" t="str">
        <f t="shared" ca="1" si="1990"/>
        <v>-</v>
      </c>
      <c r="LF304" s="19" t="str">
        <f t="shared" ca="1" si="1990"/>
        <v>-</v>
      </c>
      <c r="LG304" s="5" t="str">
        <f t="shared" si="1991"/>
        <v>-</v>
      </c>
      <c r="LH304" s="5">
        <f t="shared" si="1991"/>
        <v>500</v>
      </c>
      <c r="LI304" s="5">
        <f t="shared" si="1991"/>
        <v>500</v>
      </c>
      <c r="LJ304" s="5" t="str">
        <f t="shared" si="1991"/>
        <v>-</v>
      </c>
      <c r="LK304" s="5" cm="1">
        <f t="array" aca="1" ref="LK304" ca="1">INDEX(i.meatgrid,$Q304,LK$7)</f>
        <v>1092</v>
      </c>
      <c r="LL304" s="5" t="str">
        <f t="shared" si="1992"/>
        <v>-</v>
      </c>
      <c r="LM304" s="5">
        <f t="shared" si="1993"/>
        <v>1</v>
      </c>
      <c r="LN304" s="9"/>
      <c r="LO304" s="19">
        <f t="shared" ca="1" si="1994"/>
        <v>70</v>
      </c>
      <c r="LP304" s="19">
        <f t="shared" ca="1" si="1994"/>
        <v>50</v>
      </c>
      <c r="LQ304" s="19">
        <f t="shared" ca="1" si="1994"/>
        <v>80</v>
      </c>
      <c r="LR304" s="19">
        <f t="shared" ca="1" si="1994"/>
        <v>50</v>
      </c>
      <c r="LS304" s="5" t="b" cm="1">
        <f t="array" aca="1" ref="LS304" ca="1">INDEX(i.meatgrid,$Q304,LS$7)</f>
        <v>1</v>
      </c>
      <c r="LT304" s="5" t="b" cm="1">
        <f t="array" aca="1" ref="LT304" ca="1">INDEX(i.meatgrid,$Q304,LT$7)</f>
        <v>0</v>
      </c>
      <c r="LU304" s="5" t="str" cm="1">
        <f t="array" aca="1" ref="LU304" ca="1">INDEX(i.meatgrid,$Q304,LU$7)</f>
        <v>-</v>
      </c>
      <c r="LV304" s="5" t="str" cm="1">
        <f t="array" aca="1" ref="LV304" ca="1">INDEX(i.meatgrid,$Q304,LV$7)</f>
        <v>-</v>
      </c>
      <c r="LW304" s="5">
        <f t="shared" si="1995"/>
        <v>0.75</v>
      </c>
      <c r="LX304" s="5">
        <f t="shared" si="1996"/>
        <v>1</v>
      </c>
      <c r="LY304" s="5" cm="1">
        <f t="array" aca="1" ref="LY304" ca="1">INDEX(i.meatgrid,$Q304,LY$7)</f>
        <v>0</v>
      </c>
      <c r="LZ304" s="5" cm="1">
        <f t="array" aca="1" ref="LZ304" ca="1">INDEX(i.meatgrid,$Q304,LZ$7)</f>
        <v>0</v>
      </c>
      <c r="MA304" s="5" cm="1">
        <f t="array" aca="1" ref="MA304" ca="1">INDEX(i.meatgrid,$Q304,MA$7)</f>
        <v>0</v>
      </c>
      <c r="MB304" s="5" cm="1">
        <f t="array" aca="1" ref="MB304" ca="1">INDEX(i.meatgrid,$Q304,MB$7)</f>
        <v>0</v>
      </c>
      <c r="MC304" s="5" cm="1">
        <f t="array" aca="1" ref="MC304" ca="1">INDEX(i.meatgrid,$Q304,MC$7)</f>
        <v>0</v>
      </c>
      <c r="MD304" s="5" cm="1">
        <f t="array" aca="1" ref="MD304" ca="1">INDEX(i.meatgrid,$Q304,MD$7)</f>
        <v>1</v>
      </c>
      <c r="ME304" s="5" cm="1">
        <f t="array" aca="1" ref="ME304" ca="1">INDEX(i.meatgrid,$Q304,ME$7)</f>
        <v>1</v>
      </c>
      <c r="MF304" s="5" cm="1">
        <f t="array" aca="1" ref="MF304" ca="1">INDEX(i.meatgrid,$Q304,MF$7)</f>
        <v>1</v>
      </c>
      <c r="MG304" s="5">
        <f t="shared" si="1997"/>
        <v>1</v>
      </c>
      <c r="MH304" s="9"/>
      <c r="MI304" s="19" t="b">
        <f t="shared" ca="1" si="2027"/>
        <v>0</v>
      </c>
      <c r="MJ304" s="19" t="b">
        <f t="shared" ca="1" si="2027"/>
        <v>0</v>
      </c>
      <c r="MK304" s="19">
        <f t="shared" ca="1" si="2027"/>
        <v>1</v>
      </c>
      <c r="ML304" s="19">
        <f t="shared" ca="1" si="2027"/>
        <v>0.75</v>
      </c>
      <c r="MM304" s="19">
        <f t="shared" ca="1" si="2027"/>
        <v>0.75</v>
      </c>
      <c r="MN304" s="19">
        <f t="shared" ca="1" si="2027"/>
        <v>0.8</v>
      </c>
      <c r="MO304" s="19">
        <f t="shared" ca="1" si="2027"/>
        <v>0.82499999999999996</v>
      </c>
      <c r="MP304" s="19">
        <f t="shared" ca="1" si="2027"/>
        <v>0.875</v>
      </c>
      <c r="MQ304" s="19">
        <f t="shared" ca="1" si="2027"/>
        <v>0.9</v>
      </c>
      <c r="MR304" s="19">
        <f t="shared" ca="1" si="2027"/>
        <v>1</v>
      </c>
      <c r="MS304" s="19">
        <f t="shared" ca="1" si="2027"/>
        <v>0.875</v>
      </c>
      <c r="MT304" s="19" t="b">
        <f t="shared" ca="1" si="2027"/>
        <v>1</v>
      </c>
      <c r="MU304" s="19">
        <f t="shared" ca="1" si="2027"/>
        <v>74.989999999999995</v>
      </c>
      <c r="MV304" s="19" t="str">
        <f t="shared" ca="1" si="2027"/>
        <v>-</v>
      </c>
      <c r="MW304" s="19" t="str">
        <f t="shared" ca="1" si="2027"/>
        <v>-</v>
      </c>
      <c r="MX304" s="19" t="str">
        <f t="shared" ca="1" si="2027"/>
        <v>-</v>
      </c>
      <c r="MY304" s="19" t="str">
        <f t="shared" ca="1" si="2028"/>
        <v>-</v>
      </c>
      <c r="MZ304" s="19" t="str">
        <f t="shared" ca="1" si="2028"/>
        <v>-</v>
      </c>
      <c r="NA304" s="19" t="str">
        <f t="shared" ca="1" si="2028"/>
        <v>-</v>
      </c>
      <c r="NB304" s="19" t="str">
        <f t="shared" ca="1" si="2028"/>
        <v>-</v>
      </c>
      <c r="NC304" s="19">
        <f t="shared" ca="1" si="2028"/>
        <v>36.99</v>
      </c>
      <c r="ND304" s="19">
        <f t="shared" ca="1" si="2028"/>
        <v>36.99</v>
      </c>
      <c r="NE304" s="19" t="str">
        <f t="shared" ca="1" si="2028"/>
        <v>-</v>
      </c>
      <c r="NF304" s="19" t="str">
        <f t="shared" ca="1" si="2028"/>
        <v>-</v>
      </c>
      <c r="NG304" s="19" t="str">
        <f t="shared" ca="1" si="2028"/>
        <v>-</v>
      </c>
      <c r="NH304" s="19" t="str">
        <f t="shared" ca="1" si="2028"/>
        <v>-</v>
      </c>
      <c r="NI304" s="19" t="str">
        <f t="shared" ca="1" si="2028"/>
        <v>-</v>
      </c>
      <c r="NJ304" s="19">
        <f t="shared" ca="1" si="2028"/>
        <v>49.99</v>
      </c>
      <c r="NK304" s="19">
        <f t="shared" ca="1" si="2028"/>
        <v>49.99</v>
      </c>
      <c r="NL304" s="19">
        <f t="shared" ca="1" si="2028"/>
        <v>49.99</v>
      </c>
      <c r="NM304" s="19">
        <f t="shared" ca="1" si="2028"/>
        <v>49.99</v>
      </c>
      <c r="NN304" s="19">
        <f t="shared" ca="1" si="2028"/>
        <v>49.99</v>
      </c>
      <c r="NO304" s="19">
        <f t="shared" ca="1" si="2029"/>
        <v>49.99</v>
      </c>
      <c r="NP304" s="19">
        <f t="shared" ca="1" si="2029"/>
        <v>49.99</v>
      </c>
      <c r="NQ304" s="19">
        <f t="shared" ca="1" si="2029"/>
        <v>49.99</v>
      </c>
      <c r="NR304" s="19">
        <f t="shared" ca="1" si="2029"/>
        <v>412.99</v>
      </c>
      <c r="NS304" s="19">
        <f t="shared" ca="1" si="2029"/>
        <v>412.99</v>
      </c>
      <c r="NT304" s="19" t="str">
        <f t="shared" ca="1" si="2029"/>
        <v>-</v>
      </c>
      <c r="NU304" s="19" t="str">
        <f t="shared" ca="1" si="2029"/>
        <v>-</v>
      </c>
      <c r="NV304" s="19" t="str">
        <f t="shared" ca="1" si="2029"/>
        <v>-</v>
      </c>
      <c r="NW304" s="19" t="str">
        <f t="shared" ca="1" si="2029"/>
        <v>-</v>
      </c>
      <c r="NX304" s="19" t="str">
        <f t="shared" ca="1" si="2029"/>
        <v>-</v>
      </c>
      <c r="NY304" s="19">
        <f t="shared" ca="1" si="2029"/>
        <v>6.8900000000000006</v>
      </c>
      <c r="NZ304" s="19">
        <f t="shared" ca="1" si="2029"/>
        <v>6.8900000000000006</v>
      </c>
      <c r="OA304" s="19">
        <f t="shared" ca="1" si="2029"/>
        <v>6.8900000000000006</v>
      </c>
      <c r="OB304" s="19">
        <f t="shared" ca="1" si="2029"/>
        <v>6.8900000000000006</v>
      </c>
      <c r="OC304" s="19">
        <f t="shared" ca="1" si="2029"/>
        <v>6.8900000000000006</v>
      </c>
      <c r="OD304" s="19">
        <f t="shared" ca="1" si="2029"/>
        <v>6.8900000000000006</v>
      </c>
      <c r="OE304" s="19">
        <f t="shared" ref="OE304:ON307" ca="1" si="2044">OFFSET(OE$5,$B304,0)</f>
        <v>6.8900000000000006</v>
      </c>
      <c r="OF304" s="19">
        <f t="shared" ca="1" si="2044"/>
        <v>6.8900000000000006</v>
      </c>
      <c r="OG304" s="19">
        <f t="shared" ca="1" si="2044"/>
        <v>346.99</v>
      </c>
      <c r="OH304" s="19">
        <f t="shared" ca="1" si="2044"/>
        <v>346.99</v>
      </c>
      <c r="OI304" s="19" t="str">
        <f t="shared" ca="1" si="2044"/>
        <v>-</v>
      </c>
      <c r="OJ304" s="19" t="str">
        <f t="shared" ca="1" si="2044"/>
        <v>-</v>
      </c>
      <c r="OK304" s="19" t="str">
        <f t="shared" ca="1" si="2044"/>
        <v>-</v>
      </c>
      <c r="OL304" s="19" t="str">
        <f t="shared" ca="1" si="2044"/>
        <v>-</v>
      </c>
      <c r="OM304" s="19" t="str">
        <f t="shared" ca="1" si="2044"/>
        <v>-</v>
      </c>
      <c r="ON304" s="19">
        <f t="shared" ca="1" si="2044"/>
        <v>0</v>
      </c>
      <c r="OO304" s="24">
        <v>0</v>
      </c>
    </row>
    <row r="305" spans="1:405" outlineLevel="1">
      <c r="A305" s="21">
        <f t="shared" si="158"/>
        <v>300</v>
      </c>
      <c r="B305" s="21">
        <f t="shared" si="1940"/>
        <v>19</v>
      </c>
      <c r="C305">
        <v>114</v>
      </c>
      <c r="D305" s="144" t="str">
        <f t="shared" si="1941"/>
        <v>GSM</v>
      </c>
      <c r="E305" t="b">
        <v>0</v>
      </c>
      <c r="F305" t="b">
        <v>0</v>
      </c>
      <c r="G305" t="b">
        <f t="shared" si="2041"/>
        <v>0</v>
      </c>
      <c r="H305" s="29">
        <v>2</v>
      </c>
      <c r="I305" s="29">
        <v>1</v>
      </c>
      <c r="J305" s="29" t="str">
        <f>""</f>
        <v/>
      </c>
      <c r="K305" s="29">
        <f t="shared" si="1943"/>
        <v>2</v>
      </c>
      <c r="L305" s="29">
        <v>2</v>
      </c>
      <c r="M305" s="29">
        <v>2</v>
      </c>
      <c r="N305" s="29">
        <v>3</v>
      </c>
      <c r="O305" s="29">
        <v>1</v>
      </c>
      <c r="P305" s="29">
        <v>1</v>
      </c>
      <c r="Q305" s="237">
        <f t="shared" ca="1" si="2003"/>
        <v>7</v>
      </c>
      <c r="R305" s="29">
        <v>3</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1944"/>
        <v>2</v>
      </c>
      <c r="AH305" s="5">
        <f t="shared" si="1944"/>
        <v>0</v>
      </c>
      <c r="AI305" s="5">
        <f t="shared" si="1945"/>
        <v>1</v>
      </c>
      <c r="AJ305" s="218"/>
      <c r="AK305" s="218"/>
      <c r="AL305" s="366" t="str">
        <f ca="1">TEXT(LEFT(OFFSET(AL305,-1,0),5)+1,"00000")&amp;MID(OFFSET(AL305,-1,0),6,FIND(" ",OFFSET(AL305,-1,0),7)-5)
&amp; $D305           &amp; " Day"&amp;INDEX(i.DOY,$N305,1)              &amp; IF($IG305=0," FWM","")&amp;IF($IG305=1," MWM","")&amp;IF($IG305=5," Mat","")&amp;IF($IH305=TRUE,"&amp;BBT","    ")
&amp;INDEX(DataMaster!$B$98:$B$104,$Q305,0)    &amp;IF(JL305," SR"&amp;JM305,"")&amp; " WP"&amp;TEXT($LW305*100,"000p")           &amp; " MP"&amp;TEXT($LX305*100,"000p")           &amp; " GP"&amp;TEXT($MG305*100,"000p")
&amp; " (F"&amp;3+COUNTIF($CV305:$CY305,TRUE)&amp;3&amp;"N"&amp;$DM305&amp;$DN305&amp;")"</f>
        <v>00023 DSP_price_SA GSM Day204 MWM    Older Mutton WP125p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1946"/>
        <v>0</v>
      </c>
      <c r="AY305" s="5" t="str">
        <f t="shared" si="1946"/>
        <v>-</v>
      </c>
      <c r="AZ305" s="5" t="b">
        <f t="shared" si="1946"/>
        <v>0</v>
      </c>
      <c r="BA305" s="5" t="b">
        <f t="shared" si="1946"/>
        <v>1</v>
      </c>
      <c r="BB305" s="5" t="b">
        <f t="shared" si="1946"/>
        <v>1</v>
      </c>
      <c r="BC305" s="144">
        <f t="shared" si="1946"/>
        <v>0</v>
      </c>
      <c r="BD305" s="19" t="b">
        <f t="shared" ca="1" si="1947"/>
        <v>1</v>
      </c>
      <c r="BE305" s="9"/>
      <c r="BF305" s="5" t="str">
        <f t="shared" ca="1" si="1948"/>
        <v>-</v>
      </c>
      <c r="BG305" s="19" t="str">
        <f t="shared" ca="1" si="1949"/>
        <v>-</v>
      </c>
      <c r="BH305" s="19" t="str">
        <f t="shared" ca="1" si="1949"/>
        <v>-</v>
      </c>
      <c r="BI305" s="19" t="str">
        <f t="shared" ca="1" si="1949"/>
        <v>-</v>
      </c>
      <c r="BJ305" s="5" t="str">
        <f t="shared" ca="1" si="1950"/>
        <v>-</v>
      </c>
      <c r="BK305" s="19" t="str">
        <f t="shared" ca="1" si="1951"/>
        <v>-</v>
      </c>
      <c r="BL305" s="5" t="str">
        <f t="shared" ca="1" si="1952"/>
        <v>-</v>
      </c>
      <c r="BM305" s="19" t="str">
        <f t="shared" ca="1" si="1953"/>
        <v>-</v>
      </c>
      <c r="BN305" s="19" t="str">
        <f t="shared" ca="1" si="1953"/>
        <v>-</v>
      </c>
      <c r="BO305" s="19" t="str">
        <f t="shared" ca="1" si="1953"/>
        <v>-</v>
      </c>
      <c r="BP305" s="5" t="str">
        <f t="shared" ca="1" si="1954"/>
        <v>-</v>
      </c>
      <c r="BQ305" s="9"/>
      <c r="BR305" s="5" t="b">
        <f t="shared" si="1955"/>
        <v>0</v>
      </c>
      <c r="BS305" s="5" t="str">
        <f t="shared" ca="1" si="1956"/>
        <v>-</v>
      </c>
      <c r="BT305" s="5" t="str">
        <f t="shared" ca="1" si="1957"/>
        <v>-</v>
      </c>
      <c r="BU305" s="5" t="str">
        <f t="shared" ca="1" si="1957"/>
        <v>-</v>
      </c>
      <c r="BV305" s="5" t="str">
        <f t="shared" ca="1" si="1957"/>
        <v>-</v>
      </c>
      <c r="BW305" s="5" t="str">
        <f t="shared" ca="1" si="1957"/>
        <v>-</v>
      </c>
      <c r="BX305" s="5" t="str">
        <f t="shared" ca="1" si="1957"/>
        <v>-</v>
      </c>
      <c r="BY305" s="5" t="str">
        <f t="shared" ca="1" si="1957"/>
        <v>-</v>
      </c>
      <c r="BZ305" s="5" t="str">
        <f t="shared" ca="1" si="1957"/>
        <v>-</v>
      </c>
      <c r="CA305" s="5" t="str">
        <f t="shared" ca="1" si="1957"/>
        <v>-</v>
      </c>
      <c r="CB305" s="9"/>
      <c r="CC305" s="237" t="b">
        <f t="shared" ca="1" si="2004"/>
        <v>1</v>
      </c>
      <c r="CD305" s="237" t="b">
        <f t="shared" ca="1" si="2004"/>
        <v>1</v>
      </c>
      <c r="CE305" s="237" t="b">
        <f t="shared" ca="1" si="2004"/>
        <v>1</v>
      </c>
      <c r="CF305" s="12">
        <f t="shared" ca="1" si="1958"/>
        <v>2237105</v>
      </c>
      <c r="CG305" s="144" t="b">
        <f t="shared" ca="1" si="2042"/>
        <v>0</v>
      </c>
      <c r="CH305" s="12" t="s">
        <v>34</v>
      </c>
      <c r="CI305" s="19" t="str">
        <f t="shared" ca="1" si="1960"/>
        <v>-</v>
      </c>
      <c r="CJ305" s="19" t="str">
        <f t="shared" ca="1" si="1960"/>
        <v>-</v>
      </c>
      <c r="CK305" s="19" t="str">
        <f t="shared" ca="1" si="1960"/>
        <v>-</v>
      </c>
      <c r="CL305" s="19">
        <f t="shared" ca="1" si="1960"/>
        <v>1</v>
      </c>
      <c r="CM305" s="19">
        <f t="shared" ca="1" si="1960"/>
        <v>1</v>
      </c>
      <c r="CN305" s="9"/>
      <c r="CO305" s="444">
        <f t="shared" si="1961"/>
        <v>652</v>
      </c>
      <c r="CP305" s="444">
        <f t="shared" si="1961"/>
        <v>686</v>
      </c>
      <c r="CQ305" s="444">
        <f t="shared" si="1961"/>
        <v>721</v>
      </c>
      <c r="CR305" s="152">
        <f t="shared" si="1962"/>
        <v>378</v>
      </c>
      <c r="CS305" s="152">
        <f t="shared" si="1962"/>
        <v>413</v>
      </c>
      <c r="CT305" s="152">
        <f t="shared" si="1962"/>
        <v>448</v>
      </c>
      <c r="CU305" s="19" t="str">
        <f t="shared" ca="1" si="2022"/>
        <v>-</v>
      </c>
      <c r="CV305" s="19" t="str">
        <f t="shared" ca="1" si="2022"/>
        <v>-</v>
      </c>
      <c r="CW305" s="19" t="str">
        <f t="shared" ca="1" si="2022"/>
        <v>-</v>
      </c>
      <c r="CX305" s="19" t="str">
        <f t="shared" ca="1" si="2022"/>
        <v>-</v>
      </c>
      <c r="CY305" s="19" t="str">
        <f t="shared" ca="1" si="2022"/>
        <v>-</v>
      </c>
      <c r="CZ305" s="19" t="b">
        <f t="shared" ca="1" si="2022"/>
        <v>1</v>
      </c>
      <c r="DA305" s="19">
        <f t="shared" ca="1" si="2022"/>
        <v>0</v>
      </c>
      <c r="DB305" s="19">
        <f t="shared" ca="1" si="2022"/>
        <v>0</v>
      </c>
      <c r="DC305" s="19">
        <f t="shared" ca="1" si="2022"/>
        <v>0</v>
      </c>
      <c r="DD305" s="19">
        <f t="shared" ca="1" si="2022"/>
        <v>0</v>
      </c>
      <c r="DE305" s="19">
        <f t="shared" ca="1" si="2022"/>
        <v>0</v>
      </c>
      <c r="DF305" s="19">
        <f t="shared" ca="1" si="2022"/>
        <v>0</v>
      </c>
      <c r="DG305" s="19">
        <f t="shared" ca="1" si="2022"/>
        <v>0</v>
      </c>
      <c r="DH305" s="19">
        <f t="shared" ca="1" si="2022"/>
        <v>0</v>
      </c>
      <c r="DI305" s="19">
        <f t="shared" ca="1" si="2022"/>
        <v>0</v>
      </c>
      <c r="DJ305" s="19">
        <f t="shared" ca="1" si="2022"/>
        <v>0</v>
      </c>
      <c r="DK305" s="19">
        <f t="shared" ca="1" si="2043"/>
        <v>0</v>
      </c>
      <c r="DL305" s="19">
        <f t="shared" ca="1" si="2043"/>
        <v>0</v>
      </c>
      <c r="DM305" s="19">
        <f t="shared" ca="1" si="2043"/>
        <v>1</v>
      </c>
      <c r="DN305" s="19">
        <f t="shared" ca="1" si="2043"/>
        <v>1</v>
      </c>
      <c r="DO305" s="19">
        <f t="shared" ca="1" si="2043"/>
        <v>0</v>
      </c>
      <c r="DP305" s="19" t="str">
        <f t="shared" ca="1" si="2043"/>
        <v>-</v>
      </c>
      <c r="DQ305" s="19" t="str">
        <f t="shared" ca="1" si="2043"/>
        <v>-</v>
      </c>
      <c r="DR305" s="19" t="str">
        <f t="shared" ca="1" si="2043"/>
        <v>-</v>
      </c>
      <c r="DS305" s="19" t="str">
        <f t="shared" ca="1" si="2043"/>
        <v>-</v>
      </c>
      <c r="DT305" s="19" t="str">
        <f t="shared" ca="1" si="2043"/>
        <v>-</v>
      </c>
      <c r="DU305" s="19">
        <f t="shared" ca="1" si="2043"/>
        <v>0</v>
      </c>
      <c r="DV305" s="19" t="str">
        <f t="shared" ca="1" si="2043"/>
        <v>-</v>
      </c>
      <c r="DW305" s="19" t="str">
        <f t="shared" ca="1" si="2043"/>
        <v>-</v>
      </c>
      <c r="DX305" s="19" t="str">
        <f t="shared" ca="1" si="2043"/>
        <v>-</v>
      </c>
      <c r="DY305" s="19" t="str">
        <f t="shared" ca="1" si="2043"/>
        <v>-</v>
      </c>
      <c r="DZ305" s="19" t="str">
        <f t="shared" ca="1" si="2043"/>
        <v>-</v>
      </c>
      <c r="EA305" s="19" t="str">
        <f t="shared" ca="1" si="2043"/>
        <v>-</v>
      </c>
      <c r="EB305" s="19" t="str">
        <f t="shared" ca="1" si="2043"/>
        <v>-</v>
      </c>
      <c r="EC305" s="19" t="str">
        <f t="shared" ca="1" si="2043"/>
        <v>-</v>
      </c>
      <c r="ED305" s="19">
        <f t="shared" ca="1" si="2043"/>
        <v>0</v>
      </c>
      <c r="EE305" s="444">
        <f t="shared" si="1965"/>
        <v>0</v>
      </c>
      <c r="EF305" s="444">
        <f t="shared" si="1965"/>
        <v>0</v>
      </c>
      <c r="EG305" s="124">
        <f t="shared" si="2023"/>
        <v>0</v>
      </c>
      <c r="EH305" s="124">
        <f t="shared" si="2023"/>
        <v>0</v>
      </c>
      <c r="EI305" s="124">
        <f t="shared" si="2023"/>
        <v>0</v>
      </c>
      <c r="EJ305" s="124">
        <f t="shared" si="2023"/>
        <v>0</v>
      </c>
      <c r="EK305" s="124">
        <f t="shared" si="2023"/>
        <v>0</v>
      </c>
      <c r="EL305" s="124">
        <f t="shared" si="2023"/>
        <v>0</v>
      </c>
      <c r="EM305" s="124">
        <f t="shared" si="2023"/>
        <v>0</v>
      </c>
      <c r="EN305" s="124">
        <f t="shared" si="2023"/>
        <v>0</v>
      </c>
      <c r="EO305" s="124">
        <f t="shared" si="2023"/>
        <v>0</v>
      </c>
      <c r="EP305" s="124">
        <f t="shared" si="2023"/>
        <v>0</v>
      </c>
      <c r="EQ305" s="124">
        <f t="shared" si="2023"/>
        <v>0</v>
      </c>
      <c r="ER305" s="124">
        <f t="shared" si="2023"/>
        <v>0</v>
      </c>
      <c r="ES305" s="124">
        <f t="shared" si="2023"/>
        <v>0</v>
      </c>
      <c r="ET305" s="124">
        <f t="shared" si="2023"/>
        <v>0</v>
      </c>
      <c r="EU305" s="124">
        <f t="shared" si="2023"/>
        <v>0</v>
      </c>
      <c r="EV305" s="124">
        <f t="shared" si="2023"/>
        <v>0</v>
      </c>
      <c r="EW305" s="124">
        <f t="shared" si="1967"/>
        <v>0</v>
      </c>
      <c r="EX305" s="124">
        <f t="shared" si="1967"/>
        <v>0</v>
      </c>
      <c r="EY305" s="554">
        <f t="shared" si="2024"/>
        <v>0</v>
      </c>
      <c r="EZ305" s="554">
        <f t="shared" si="2024"/>
        <v>0</v>
      </c>
      <c r="FA305" s="554">
        <f t="shared" si="2024"/>
        <v>0</v>
      </c>
      <c r="FB305" s="125">
        <f t="shared" si="2024"/>
        <v>0</v>
      </c>
      <c r="FC305" s="125">
        <f t="shared" si="2024"/>
        <v>0</v>
      </c>
      <c r="FD305" s="125">
        <f t="shared" si="2024"/>
        <v>0</v>
      </c>
      <c r="FE305" s="125">
        <f t="shared" si="2024"/>
        <v>0</v>
      </c>
      <c r="FF305" s="125">
        <f t="shared" si="2024"/>
        <v>0</v>
      </c>
      <c r="FG305" s="125">
        <f t="shared" si="2024"/>
        <v>0</v>
      </c>
      <c r="FH305" s="125">
        <f t="shared" si="2024"/>
        <v>0</v>
      </c>
      <c r="FI305" s="125">
        <f t="shared" si="2024"/>
        <v>0</v>
      </c>
      <c r="FJ305" s="125">
        <f t="shared" si="2024"/>
        <v>0</v>
      </c>
      <c r="FK305" s="125">
        <f t="shared" si="2024"/>
        <v>0</v>
      </c>
      <c r="FL305" s="125">
        <f t="shared" si="2024"/>
        <v>0</v>
      </c>
      <c r="FM305" s="125">
        <f t="shared" si="2024"/>
        <v>0</v>
      </c>
      <c r="FN305" s="125">
        <f t="shared" si="2024"/>
        <v>0</v>
      </c>
      <c r="FO305" s="124">
        <f t="shared" si="2025"/>
        <v>0</v>
      </c>
      <c r="FP305" s="124">
        <f t="shared" si="2025"/>
        <v>0</v>
      </c>
      <c r="FQ305" s="124">
        <f t="shared" si="2025"/>
        <v>0</v>
      </c>
      <c r="FR305" s="124">
        <f t="shared" si="2025"/>
        <v>0</v>
      </c>
      <c r="FS305" s="124">
        <f t="shared" si="2025"/>
        <v>0</v>
      </c>
      <c r="FT305" s="124">
        <f t="shared" si="2025"/>
        <v>0</v>
      </c>
      <c r="FU305" s="124">
        <f t="shared" si="2025"/>
        <v>0</v>
      </c>
      <c r="FV305" s="124">
        <f t="shared" si="2025"/>
        <v>0</v>
      </c>
      <c r="FW305" s="124">
        <f t="shared" si="2025"/>
        <v>0</v>
      </c>
      <c r="FX305" s="124">
        <f t="shared" si="2025"/>
        <v>0</v>
      </c>
      <c r="FY305" s="124">
        <f t="shared" si="2025"/>
        <v>0</v>
      </c>
      <c r="FZ305" s="124">
        <f t="shared" si="2025"/>
        <v>0</v>
      </c>
      <c r="GA305" s="124">
        <f t="shared" si="2025"/>
        <v>0</v>
      </c>
      <c r="GB305" s="124">
        <f t="shared" si="2025"/>
        <v>0</v>
      </c>
      <c r="GC305" s="124">
        <f t="shared" si="2025"/>
        <v>0</v>
      </c>
      <c r="GD305" s="124">
        <f t="shared" si="2025"/>
        <v>0</v>
      </c>
      <c r="GE305" s="124">
        <f t="shared" si="1970"/>
        <v>0</v>
      </c>
      <c r="GF305" s="124">
        <f t="shared" si="1970"/>
        <v>0</v>
      </c>
      <c r="GG305" s="554">
        <f t="shared" si="1971"/>
        <v>0</v>
      </c>
      <c r="GH305" s="554">
        <f t="shared" si="1971"/>
        <v>0</v>
      </c>
      <c r="GI305" s="554">
        <f t="shared" si="1971"/>
        <v>0</v>
      </c>
      <c r="GJ305" s="125">
        <f t="shared" si="2032"/>
        <v>0</v>
      </c>
      <c r="GK305" s="125">
        <f t="shared" si="2032"/>
        <v>0</v>
      </c>
      <c r="GL305" s="125">
        <f t="shared" si="2032"/>
        <v>0</v>
      </c>
      <c r="GM305" s="125">
        <f t="shared" si="2032"/>
        <v>0</v>
      </c>
      <c r="GN305" s="125">
        <f t="shared" si="2032"/>
        <v>0</v>
      </c>
      <c r="GO305" s="125">
        <f t="shared" si="2032"/>
        <v>0</v>
      </c>
      <c r="GP305" s="125">
        <f t="shared" si="2032"/>
        <v>0</v>
      </c>
      <c r="GQ305" s="125">
        <f t="shared" si="2032"/>
        <v>0</v>
      </c>
      <c r="GR305" s="125">
        <f t="shared" si="2032"/>
        <v>0</v>
      </c>
      <c r="GS305" s="125">
        <f t="shared" si="2032"/>
        <v>0</v>
      </c>
      <c r="GT305" s="125">
        <f t="shared" si="2032"/>
        <v>0</v>
      </c>
      <c r="GU305" s="125">
        <f t="shared" si="2032"/>
        <v>0</v>
      </c>
      <c r="GV305" s="125">
        <f t="shared" si="2032"/>
        <v>0</v>
      </c>
      <c r="GW305" s="124">
        <f t="shared" si="2026"/>
        <v>0</v>
      </c>
      <c r="GX305" s="124">
        <f t="shared" si="2026"/>
        <v>0</v>
      </c>
      <c r="GY305" s="124">
        <f t="shared" si="2026"/>
        <v>0</v>
      </c>
      <c r="GZ305" s="124">
        <f t="shared" si="2026"/>
        <v>0</v>
      </c>
      <c r="HA305" s="124">
        <f t="shared" si="2026"/>
        <v>0</v>
      </c>
      <c r="HB305" s="124">
        <f t="shared" si="2026"/>
        <v>0</v>
      </c>
      <c r="HC305" s="124">
        <f t="shared" si="2026"/>
        <v>0</v>
      </c>
      <c r="HD305" s="124">
        <f t="shared" si="2026"/>
        <v>0</v>
      </c>
      <c r="HE305" s="124">
        <f t="shared" si="2026"/>
        <v>0</v>
      </c>
      <c r="HF305" s="124">
        <f t="shared" si="2026"/>
        <v>0</v>
      </c>
      <c r="HG305" s="124">
        <f t="shared" si="2026"/>
        <v>0</v>
      </c>
      <c r="HH305" s="124">
        <f t="shared" si="2026"/>
        <v>0</v>
      </c>
      <c r="HI305" s="124">
        <f t="shared" si="2026"/>
        <v>0</v>
      </c>
      <c r="HJ305" s="124">
        <f t="shared" si="2026"/>
        <v>0</v>
      </c>
      <c r="HK305" s="124">
        <f t="shared" si="2026"/>
        <v>0</v>
      </c>
      <c r="HL305" s="124">
        <f t="shared" si="2026"/>
        <v>0</v>
      </c>
      <c r="HM305" s="124">
        <f t="shared" si="1974"/>
        <v>0</v>
      </c>
      <c r="HN305" s="124">
        <f t="shared" si="1974"/>
        <v>0</v>
      </c>
      <c r="HO305" s="554">
        <f t="shared" si="1975"/>
        <v>0</v>
      </c>
      <c r="HP305" s="554">
        <f t="shared" si="1975"/>
        <v>0</v>
      </c>
      <c r="HQ305" s="554">
        <f t="shared" si="1975"/>
        <v>0</v>
      </c>
      <c r="HR305" s="125">
        <f t="shared" si="2033"/>
        <v>0</v>
      </c>
      <c r="HS305" s="125">
        <f t="shared" si="2033"/>
        <v>0</v>
      </c>
      <c r="HT305" s="125">
        <f t="shared" si="2033"/>
        <v>0</v>
      </c>
      <c r="HU305" s="125">
        <f t="shared" si="2033"/>
        <v>0</v>
      </c>
      <c r="HV305" s="125">
        <f t="shared" si="2033"/>
        <v>0</v>
      </c>
      <c r="HW305" s="125">
        <f t="shared" si="2033"/>
        <v>0</v>
      </c>
      <c r="HX305" s="125">
        <f t="shared" si="2033"/>
        <v>0</v>
      </c>
      <c r="HY305" s="125">
        <f t="shared" si="2033"/>
        <v>0</v>
      </c>
      <c r="HZ305" s="125">
        <f t="shared" si="2033"/>
        <v>0</v>
      </c>
      <c r="IA305" s="125">
        <f t="shared" si="2033"/>
        <v>0</v>
      </c>
      <c r="IB305" s="125">
        <f t="shared" si="2033"/>
        <v>0</v>
      </c>
      <c r="IC305" s="125">
        <f t="shared" si="2033"/>
        <v>0</v>
      </c>
      <c r="ID305" s="125">
        <f t="shared" si="2033"/>
        <v>0</v>
      </c>
      <c r="IE305" s="5">
        <f t="shared" si="1977"/>
        <v>67</v>
      </c>
      <c r="IF305" s="9"/>
      <c r="IG305" s="5">
        <f t="shared" si="1978"/>
        <v>1</v>
      </c>
      <c r="IH305" s="5" t="b">
        <f t="shared" si="1978"/>
        <v>0</v>
      </c>
      <c r="II305" s="19">
        <f t="shared" ca="1" si="1979"/>
        <v>0</v>
      </c>
      <c r="IJ305" s="5">
        <f t="shared" si="1978"/>
        <v>55</v>
      </c>
      <c r="IK305" s="5" cm="1">
        <f t="array" ref="IK305">INDEX(i.pi_yatf,$X305+1,IK$7)</f>
        <v>1</v>
      </c>
      <c r="IL305" s="19">
        <f t="shared" ca="1" si="2037"/>
        <v>0</v>
      </c>
      <c r="IM305" s="19">
        <f t="shared" ca="1" si="2037"/>
        <v>0</v>
      </c>
      <c r="IN305" s="19">
        <f t="shared" ca="1" si="2037"/>
        <v>0</v>
      </c>
      <c r="IO305" s="19">
        <f t="shared" ca="1" si="2037"/>
        <v>0</v>
      </c>
      <c r="IP305" s="19">
        <f t="shared" ca="1" si="2037"/>
        <v>0</v>
      </c>
      <c r="IQ305" s="19">
        <f t="shared" ca="1" si="2037"/>
        <v>0</v>
      </c>
      <c r="IR305" s="19">
        <f t="shared" ca="1" si="2037"/>
        <v>0</v>
      </c>
      <c r="IS305" s="19">
        <f t="shared" ca="1" si="2037"/>
        <v>0</v>
      </c>
      <c r="IT305" s="19">
        <f t="shared" ca="1" si="2037"/>
        <v>0</v>
      </c>
      <c r="IU305" s="19">
        <f t="shared" ca="1" si="2037"/>
        <v>0</v>
      </c>
      <c r="IV305" s="19">
        <f t="shared" ca="1" si="2037"/>
        <v>0</v>
      </c>
      <c r="IW305" s="19">
        <f t="shared" ca="1" si="2037"/>
        <v>0</v>
      </c>
      <c r="IX305" s="19">
        <f t="shared" ca="1" si="2037"/>
        <v>0</v>
      </c>
      <c r="IY305" s="19">
        <f t="shared" ca="1" si="2037"/>
        <v>0</v>
      </c>
      <c r="IZ305" s="19">
        <f t="shared" ca="1" si="2037"/>
        <v>0</v>
      </c>
      <c r="JA305" s="19">
        <f t="shared" ca="1" si="2037"/>
        <v>0</v>
      </c>
      <c r="JB305" s="19">
        <f t="shared" ca="1" si="2037"/>
        <v>0</v>
      </c>
      <c r="JC305" s="19">
        <f t="shared" ca="1" si="2037"/>
        <v>0</v>
      </c>
      <c r="JD305" s="19">
        <f t="shared" ca="1" si="2037"/>
        <v>0</v>
      </c>
      <c r="JE305" s="19">
        <f t="shared" ca="1" si="2037"/>
        <v>0</v>
      </c>
      <c r="JF305" s="19">
        <f t="shared" ca="1" si="2037"/>
        <v>0</v>
      </c>
      <c r="JG305" s="19">
        <f t="shared" ca="1" si="2037"/>
        <v>1</v>
      </c>
      <c r="JH305" s="19">
        <f t="shared" ca="1" si="2037"/>
        <v>0</v>
      </c>
      <c r="JI305" s="19">
        <f t="shared" ca="1" si="2037"/>
        <v>1</v>
      </c>
      <c r="JJ305" s="9"/>
      <c r="JK305" s="5" t="b">
        <f t="shared" ca="1" si="1981"/>
        <v>0</v>
      </c>
      <c r="JL305" s="477" t="b">
        <v>0</v>
      </c>
      <c r="JM305" s="477">
        <v>9.7327499999999993</v>
      </c>
      <c r="JN305" s="5" t="b">
        <f t="shared" si="1982"/>
        <v>0</v>
      </c>
      <c r="JO305" s="5" t="b">
        <f t="shared" si="1982"/>
        <v>0</v>
      </c>
      <c r="JP305" s="5" t="b">
        <f t="shared" si="1982"/>
        <v>1</v>
      </c>
      <c r="JQ305" s="144">
        <f t="shared" si="1983"/>
        <v>1</v>
      </c>
      <c r="JR305" s="144">
        <f t="shared" si="1983"/>
        <v>1</v>
      </c>
      <c r="JS305" s="5" t="b">
        <f t="shared" si="1984"/>
        <v>0</v>
      </c>
      <c r="JT305" s="5" t="b">
        <f t="shared" si="1984"/>
        <v>1</v>
      </c>
      <c r="JU305" s="5" t="b">
        <f t="shared" si="1984"/>
        <v>1</v>
      </c>
      <c r="JV305" s="5" t="b">
        <f t="shared" si="1984"/>
        <v>0</v>
      </c>
      <c r="JW305" s="5">
        <f t="shared" si="1985"/>
        <v>1</v>
      </c>
      <c r="JX305" s="5">
        <f t="shared" si="1985"/>
        <v>0</v>
      </c>
      <c r="JY305" s="5" t="b">
        <f t="shared" si="1986"/>
        <v>0</v>
      </c>
      <c r="JZ305" s="5" t="str" cm="1">
        <f t="array" aca="1" ref="JZ305" ca="1">IF(OR(KA305:KH305&lt;&gt;"-"),TRUE,"-")</f>
        <v>-</v>
      </c>
      <c r="KA305" s="19" t="str">
        <f t="shared" ca="1" si="1987"/>
        <v>-</v>
      </c>
      <c r="KB305" s="19" t="str">
        <f t="shared" ca="1" si="1987"/>
        <v>-</v>
      </c>
      <c r="KC305" s="19" t="str">
        <f t="shared" ca="1" si="1987"/>
        <v>-</v>
      </c>
      <c r="KD305" s="19" t="str">
        <f t="shared" ca="1" si="1987"/>
        <v>-</v>
      </c>
      <c r="KE305" s="19" t="str">
        <f t="shared" ca="1" si="1987"/>
        <v>-</v>
      </c>
      <c r="KF305" s="19" t="str">
        <f t="shared" ca="1" si="1987"/>
        <v>-</v>
      </c>
      <c r="KG305" s="19" t="str">
        <f t="shared" ca="1" si="1987"/>
        <v>-</v>
      </c>
      <c r="KH305" s="19" t="str">
        <f t="shared" ca="1" si="1987"/>
        <v>-</v>
      </c>
      <c r="KI305" s="5" t="b">
        <f t="array" aca="1" ref="KI305" ca="1">IF(OR(KJ305:KP305&lt;&gt;"-"),TRUE,"-")</f>
        <v>1</v>
      </c>
      <c r="KJ305" s="19">
        <f t="shared" ca="1" si="2038"/>
        <v>0</v>
      </c>
      <c r="KK305" s="19" t="str">
        <f t="shared" ca="1" si="2038"/>
        <v>-</v>
      </c>
      <c r="KL305" s="19">
        <f t="shared" ca="1" si="2038"/>
        <v>999999</v>
      </c>
      <c r="KM305" s="19">
        <f t="shared" ca="1" si="2038"/>
        <v>999999</v>
      </c>
      <c r="KN305" s="19">
        <f t="shared" ca="1" si="2038"/>
        <v>999999</v>
      </c>
      <c r="KO305" s="19">
        <f t="shared" ca="1" si="2038"/>
        <v>999999</v>
      </c>
      <c r="KP305" s="19">
        <f t="shared" ca="1" si="2038"/>
        <v>999999</v>
      </c>
      <c r="KQ305" s="19" t="str">
        <f t="shared" ca="1" si="2038"/>
        <v>-</v>
      </c>
      <c r="KR305" s="19" t="str">
        <f t="shared" ca="1" si="2038"/>
        <v>-</v>
      </c>
      <c r="KS305" s="19" t="str">
        <f t="shared" ca="1" si="2038"/>
        <v>-</v>
      </c>
      <c r="KT305" s="19" t="b">
        <f t="shared" ca="1" si="2038"/>
        <v>1</v>
      </c>
      <c r="KU305" s="19">
        <f t="shared" ca="1" si="2038"/>
        <v>0</v>
      </c>
      <c r="KV305" s="5" t="str">
        <f t="shared" si="1989"/>
        <v>-</v>
      </c>
      <c r="KW305" s="5" t="str">
        <f t="shared" si="1989"/>
        <v>-</v>
      </c>
      <c r="KX305" s="5" t="str">
        <f t="shared" si="1989"/>
        <v>-</v>
      </c>
      <c r="KY305" s="5" t="str">
        <f t="shared" si="1989"/>
        <v>-</v>
      </c>
      <c r="KZ305" s="19" t="str">
        <f t="shared" ca="1" si="1990"/>
        <v>-</v>
      </c>
      <c r="LA305" s="19" t="str">
        <f t="shared" ca="1" si="1990"/>
        <v>-</v>
      </c>
      <c r="LB305" s="19" t="str">
        <f t="shared" ca="1" si="1990"/>
        <v>-</v>
      </c>
      <c r="LC305" s="19" t="str">
        <f t="shared" ca="1" si="1990"/>
        <v>-</v>
      </c>
      <c r="LD305" s="19" t="str">
        <f t="shared" ca="1" si="1990"/>
        <v>-</v>
      </c>
      <c r="LE305" s="19" t="str">
        <f t="shared" ca="1" si="1990"/>
        <v>-</v>
      </c>
      <c r="LF305" s="19" t="str">
        <f t="shared" ca="1" si="1990"/>
        <v>-</v>
      </c>
      <c r="LG305" s="5" t="str">
        <f t="shared" si="1991"/>
        <v>-</v>
      </c>
      <c r="LH305" s="5">
        <f t="shared" si="1991"/>
        <v>500</v>
      </c>
      <c r="LI305" s="5">
        <f t="shared" si="1991"/>
        <v>500</v>
      </c>
      <c r="LJ305" s="5" t="str">
        <f t="shared" si="1991"/>
        <v>-</v>
      </c>
      <c r="LK305" s="5" cm="1">
        <f t="array" aca="1" ref="LK305" ca="1">INDEX(i.meatgrid,$Q305,LK$7)</f>
        <v>1092</v>
      </c>
      <c r="LL305" s="5" t="str">
        <f t="shared" si="1992"/>
        <v>-</v>
      </c>
      <c r="LM305" s="5">
        <f t="shared" si="1993"/>
        <v>1</v>
      </c>
      <c r="LN305" s="9"/>
      <c r="LO305" s="19">
        <f t="shared" ca="1" si="1994"/>
        <v>70</v>
      </c>
      <c r="LP305" s="19">
        <f t="shared" ca="1" si="1994"/>
        <v>50</v>
      </c>
      <c r="LQ305" s="19">
        <f t="shared" ca="1" si="1994"/>
        <v>80</v>
      </c>
      <c r="LR305" s="19">
        <f t="shared" ca="1" si="1994"/>
        <v>50</v>
      </c>
      <c r="LS305" s="5" t="b" cm="1">
        <f t="array" aca="1" ref="LS305" ca="1">INDEX(i.meatgrid,$Q305,LS$7)</f>
        <v>1</v>
      </c>
      <c r="LT305" s="5" t="b" cm="1">
        <f t="array" aca="1" ref="LT305" ca="1">INDEX(i.meatgrid,$Q305,LT$7)</f>
        <v>0</v>
      </c>
      <c r="LU305" s="5" t="str" cm="1">
        <f t="array" aca="1" ref="LU305" ca="1">INDEX(i.meatgrid,$Q305,LU$7)</f>
        <v>-</v>
      </c>
      <c r="LV305" s="5" t="str" cm="1">
        <f t="array" aca="1" ref="LV305" ca="1">INDEX(i.meatgrid,$Q305,LV$7)</f>
        <v>-</v>
      </c>
      <c r="LW305" s="5">
        <f t="shared" si="1995"/>
        <v>1.25</v>
      </c>
      <c r="LX305" s="5">
        <f t="shared" si="1996"/>
        <v>1</v>
      </c>
      <c r="LY305" s="5" cm="1">
        <f t="array" aca="1" ref="LY305" ca="1">INDEX(i.meatgrid,$Q305,LY$7)</f>
        <v>0</v>
      </c>
      <c r="LZ305" s="5" cm="1">
        <f t="array" aca="1" ref="LZ305" ca="1">INDEX(i.meatgrid,$Q305,LZ$7)</f>
        <v>0</v>
      </c>
      <c r="MA305" s="5" cm="1">
        <f t="array" aca="1" ref="MA305" ca="1">INDEX(i.meatgrid,$Q305,MA$7)</f>
        <v>0</v>
      </c>
      <c r="MB305" s="5" cm="1">
        <f t="array" aca="1" ref="MB305" ca="1">INDEX(i.meatgrid,$Q305,MB$7)</f>
        <v>0</v>
      </c>
      <c r="MC305" s="5" cm="1">
        <f t="array" aca="1" ref="MC305" ca="1">INDEX(i.meatgrid,$Q305,MC$7)</f>
        <v>0</v>
      </c>
      <c r="MD305" s="5" cm="1">
        <f t="array" aca="1" ref="MD305" ca="1">INDEX(i.meatgrid,$Q305,MD$7)</f>
        <v>1</v>
      </c>
      <c r="ME305" s="5" cm="1">
        <f t="array" aca="1" ref="ME305" ca="1">INDEX(i.meatgrid,$Q305,ME$7)</f>
        <v>1</v>
      </c>
      <c r="MF305" s="5" cm="1">
        <f t="array" aca="1" ref="MF305" ca="1">INDEX(i.meatgrid,$Q305,MF$7)</f>
        <v>1</v>
      </c>
      <c r="MG305" s="5">
        <f t="shared" si="1997"/>
        <v>1</v>
      </c>
      <c r="MH305" s="9"/>
      <c r="MI305" s="19" t="b">
        <f t="shared" ca="1" si="2027"/>
        <v>0</v>
      </c>
      <c r="MJ305" s="19" t="b">
        <f t="shared" ca="1" si="2027"/>
        <v>0</v>
      </c>
      <c r="MK305" s="19">
        <f t="shared" ca="1" si="2027"/>
        <v>1</v>
      </c>
      <c r="ML305" s="19">
        <f t="shared" ca="1" si="2027"/>
        <v>0.75</v>
      </c>
      <c r="MM305" s="19">
        <f t="shared" ca="1" si="2027"/>
        <v>0.75</v>
      </c>
      <c r="MN305" s="19">
        <f t="shared" ca="1" si="2027"/>
        <v>0.8</v>
      </c>
      <c r="MO305" s="19">
        <f t="shared" ca="1" si="2027"/>
        <v>0.82499999999999996</v>
      </c>
      <c r="MP305" s="19">
        <f t="shared" ca="1" si="2027"/>
        <v>0.875</v>
      </c>
      <c r="MQ305" s="19">
        <f t="shared" ca="1" si="2027"/>
        <v>0.9</v>
      </c>
      <c r="MR305" s="19">
        <f t="shared" ca="1" si="2027"/>
        <v>1</v>
      </c>
      <c r="MS305" s="19">
        <f t="shared" ca="1" si="2027"/>
        <v>0.875</v>
      </c>
      <c r="MT305" s="19" t="b">
        <f t="shared" ca="1" si="2027"/>
        <v>1</v>
      </c>
      <c r="MU305" s="19">
        <f t="shared" ca="1" si="2027"/>
        <v>74.989999999999995</v>
      </c>
      <c r="MV305" s="19" t="str">
        <f t="shared" ca="1" si="2027"/>
        <v>-</v>
      </c>
      <c r="MW305" s="19" t="str">
        <f t="shared" ca="1" si="2027"/>
        <v>-</v>
      </c>
      <c r="MX305" s="19" t="str">
        <f t="shared" ca="1" si="2027"/>
        <v>-</v>
      </c>
      <c r="MY305" s="19" t="str">
        <f t="shared" ca="1" si="2028"/>
        <v>-</v>
      </c>
      <c r="MZ305" s="19" t="str">
        <f t="shared" ca="1" si="2028"/>
        <v>-</v>
      </c>
      <c r="NA305" s="19" t="str">
        <f t="shared" ca="1" si="2028"/>
        <v>-</v>
      </c>
      <c r="NB305" s="19" t="str">
        <f t="shared" ca="1" si="2028"/>
        <v>-</v>
      </c>
      <c r="NC305" s="19">
        <f t="shared" ca="1" si="2028"/>
        <v>36.99</v>
      </c>
      <c r="ND305" s="19">
        <f t="shared" ca="1" si="2028"/>
        <v>36.99</v>
      </c>
      <c r="NE305" s="19" t="str">
        <f t="shared" ca="1" si="2028"/>
        <v>-</v>
      </c>
      <c r="NF305" s="19" t="str">
        <f t="shared" ca="1" si="2028"/>
        <v>-</v>
      </c>
      <c r="NG305" s="19" t="str">
        <f t="shared" ca="1" si="2028"/>
        <v>-</v>
      </c>
      <c r="NH305" s="19" t="str">
        <f t="shared" ca="1" si="2028"/>
        <v>-</v>
      </c>
      <c r="NI305" s="19" t="str">
        <f t="shared" ca="1" si="2028"/>
        <v>-</v>
      </c>
      <c r="NJ305" s="19">
        <f t="shared" ca="1" si="2028"/>
        <v>49.99</v>
      </c>
      <c r="NK305" s="19">
        <f t="shared" ca="1" si="2028"/>
        <v>49.99</v>
      </c>
      <c r="NL305" s="19">
        <f t="shared" ca="1" si="2028"/>
        <v>49.99</v>
      </c>
      <c r="NM305" s="19">
        <f t="shared" ca="1" si="2028"/>
        <v>49.99</v>
      </c>
      <c r="NN305" s="19">
        <f t="shared" ca="1" si="2028"/>
        <v>49.99</v>
      </c>
      <c r="NO305" s="19">
        <f t="shared" ca="1" si="2029"/>
        <v>49.99</v>
      </c>
      <c r="NP305" s="19">
        <f t="shared" ca="1" si="2029"/>
        <v>49.99</v>
      </c>
      <c r="NQ305" s="19">
        <f t="shared" ca="1" si="2029"/>
        <v>49.99</v>
      </c>
      <c r="NR305" s="19">
        <f t="shared" ca="1" si="2029"/>
        <v>412.99</v>
      </c>
      <c r="NS305" s="19">
        <f t="shared" ca="1" si="2029"/>
        <v>412.99</v>
      </c>
      <c r="NT305" s="19" t="str">
        <f t="shared" ca="1" si="2029"/>
        <v>-</v>
      </c>
      <c r="NU305" s="19" t="str">
        <f t="shared" ca="1" si="2029"/>
        <v>-</v>
      </c>
      <c r="NV305" s="19" t="str">
        <f t="shared" ca="1" si="2029"/>
        <v>-</v>
      </c>
      <c r="NW305" s="19" t="str">
        <f t="shared" ca="1" si="2029"/>
        <v>-</v>
      </c>
      <c r="NX305" s="19" t="str">
        <f t="shared" ca="1" si="2029"/>
        <v>-</v>
      </c>
      <c r="NY305" s="19">
        <f t="shared" ca="1" si="2029"/>
        <v>6.8900000000000006</v>
      </c>
      <c r="NZ305" s="19">
        <f t="shared" ca="1" si="2029"/>
        <v>6.8900000000000006</v>
      </c>
      <c r="OA305" s="19">
        <f t="shared" ca="1" si="2029"/>
        <v>6.8900000000000006</v>
      </c>
      <c r="OB305" s="19">
        <f t="shared" ca="1" si="2029"/>
        <v>6.8900000000000006</v>
      </c>
      <c r="OC305" s="19">
        <f t="shared" ca="1" si="2029"/>
        <v>6.8900000000000006</v>
      </c>
      <c r="OD305" s="19">
        <f t="shared" ca="1" si="2029"/>
        <v>6.8900000000000006</v>
      </c>
      <c r="OE305" s="19">
        <f t="shared" ca="1" si="2044"/>
        <v>6.8900000000000006</v>
      </c>
      <c r="OF305" s="19">
        <f t="shared" ca="1" si="2044"/>
        <v>6.8900000000000006</v>
      </c>
      <c r="OG305" s="19">
        <f t="shared" ca="1" si="2044"/>
        <v>346.99</v>
      </c>
      <c r="OH305" s="19">
        <f t="shared" ca="1" si="2044"/>
        <v>346.99</v>
      </c>
      <c r="OI305" s="19" t="str">
        <f t="shared" ca="1" si="2044"/>
        <v>-</v>
      </c>
      <c r="OJ305" s="19" t="str">
        <f t="shared" ca="1" si="2044"/>
        <v>-</v>
      </c>
      <c r="OK305" s="19" t="str">
        <f t="shared" ca="1" si="2044"/>
        <v>-</v>
      </c>
      <c r="OL305" s="19" t="str">
        <f t="shared" ca="1" si="2044"/>
        <v>-</v>
      </c>
      <c r="OM305" s="19" t="str">
        <f t="shared" ca="1" si="2044"/>
        <v>-</v>
      </c>
      <c r="ON305" s="19">
        <f t="shared" ca="1" si="2044"/>
        <v>0</v>
      </c>
      <c r="OO305" s="24">
        <v>0</v>
      </c>
    </row>
    <row r="306" spans="1:405" outlineLevel="1">
      <c r="A306" s="21">
        <f t="shared" si="158"/>
        <v>301</v>
      </c>
      <c r="B306" s="21">
        <f t="shared" si="1940"/>
        <v>19</v>
      </c>
      <c r="C306">
        <v>114</v>
      </c>
      <c r="D306" s="144" t="str">
        <f t="shared" si="1941"/>
        <v>GSM</v>
      </c>
      <c r="E306" t="b">
        <v>0</v>
      </c>
      <c r="F306" t="b">
        <v>0</v>
      </c>
      <c r="G306" t="b">
        <f t="shared" si="2041"/>
        <v>0</v>
      </c>
      <c r="H306" s="29">
        <v>2</v>
      </c>
      <c r="I306" s="29">
        <v>1</v>
      </c>
      <c r="J306" s="29" t="str">
        <f>""</f>
        <v/>
      </c>
      <c r="K306" s="29">
        <f t="shared" si="1943"/>
        <v>2</v>
      </c>
      <c r="L306" s="29">
        <v>2</v>
      </c>
      <c r="M306" s="29">
        <v>2</v>
      </c>
      <c r="N306" s="29">
        <v>3</v>
      </c>
      <c r="O306" s="29">
        <v>1</v>
      </c>
      <c r="P306" s="29">
        <v>1</v>
      </c>
      <c r="Q306" s="237">
        <f t="shared" ca="1" si="2003"/>
        <v>7</v>
      </c>
      <c r="R306" s="29">
        <v>1</v>
      </c>
      <c r="S306" s="29">
        <v>2</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1944"/>
        <v>2</v>
      </c>
      <c r="AH306" s="5">
        <f t="shared" si="1944"/>
        <v>0</v>
      </c>
      <c r="AI306" s="5">
        <f t="shared" si="1945"/>
        <v>1</v>
      </c>
      <c r="AJ306" s="218"/>
      <c r="AK306" s="218"/>
      <c r="AL306" s="366" t="str">
        <f ca="1">TEXT(LEFT(OFFSET(AL306,-1,0),5)+1,"00000")&amp;MID(OFFSET(AL306,-1,0),6,FIND(" ",OFFSET(AL306,-1,0),7)-5)
&amp; $D306           &amp; " Day"&amp;INDEX(i.DOY,$N306,1)              &amp; IF($IG306=0," FWM","")&amp;IF($IG306=1," MWM","")&amp;IF($IG306=5," Mat","")&amp;IF($IH306=TRUE,"&amp;BBT","    ")
&amp;INDEX(DataMaster!$B$98:$B$104,$Q306,0)    &amp;IF(JL306," SR"&amp;JM306,"")&amp; " WP"&amp;TEXT($LW306*100,"000p")           &amp; " MP"&amp;TEXT($LX306*100,"000p")           &amp; " GP"&amp;TEXT($MG306*100,"000p")
&amp; " (F"&amp;3+COUNTIF($CV306:$CY306,TRUE)&amp;3&amp;"N"&amp;$DM306&amp;$DN306&amp;")"</f>
        <v>00024 DSP_price_SA GSM Day204 MWM    Older Mutton WP100p MP075p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1946"/>
        <v>0</v>
      </c>
      <c r="AY306" s="5" t="str">
        <f t="shared" si="1946"/>
        <v>-</v>
      </c>
      <c r="AZ306" s="5" t="b">
        <f t="shared" si="1946"/>
        <v>0</v>
      </c>
      <c r="BA306" s="5" t="b">
        <f t="shared" si="1946"/>
        <v>1</v>
      </c>
      <c r="BB306" s="5" t="b">
        <f t="shared" si="1946"/>
        <v>1</v>
      </c>
      <c r="BC306" s="144">
        <f t="shared" si="1946"/>
        <v>0</v>
      </c>
      <c r="BD306" s="19" t="b">
        <f t="shared" ca="1" si="1947"/>
        <v>1</v>
      </c>
      <c r="BE306" s="9"/>
      <c r="BF306" s="5" t="str">
        <f t="shared" ca="1" si="1948"/>
        <v>-</v>
      </c>
      <c r="BG306" s="19" t="str">
        <f t="shared" ca="1" si="1949"/>
        <v>-</v>
      </c>
      <c r="BH306" s="19" t="str">
        <f t="shared" ca="1" si="1949"/>
        <v>-</v>
      </c>
      <c r="BI306" s="19" t="str">
        <f t="shared" ca="1" si="1949"/>
        <v>-</v>
      </c>
      <c r="BJ306" s="5" t="str">
        <f t="shared" ca="1" si="1950"/>
        <v>-</v>
      </c>
      <c r="BK306" s="19" t="str">
        <f t="shared" ca="1" si="1951"/>
        <v>-</v>
      </c>
      <c r="BL306" s="5" t="str">
        <f t="shared" ca="1" si="1952"/>
        <v>-</v>
      </c>
      <c r="BM306" s="19" t="str">
        <f t="shared" ca="1" si="1953"/>
        <v>-</v>
      </c>
      <c r="BN306" s="19" t="str">
        <f t="shared" ca="1" si="1953"/>
        <v>-</v>
      </c>
      <c r="BO306" s="19" t="str">
        <f t="shared" ca="1" si="1953"/>
        <v>-</v>
      </c>
      <c r="BP306" s="5" t="str">
        <f t="shared" ca="1" si="1954"/>
        <v>-</v>
      </c>
      <c r="BQ306" s="9"/>
      <c r="BR306" s="5" t="b">
        <f t="shared" si="1955"/>
        <v>0</v>
      </c>
      <c r="BS306" s="5" t="str">
        <f t="shared" ca="1" si="1956"/>
        <v>-</v>
      </c>
      <c r="BT306" s="5" t="str">
        <f t="shared" ca="1" si="1957"/>
        <v>-</v>
      </c>
      <c r="BU306" s="5" t="str">
        <f t="shared" ca="1" si="1957"/>
        <v>-</v>
      </c>
      <c r="BV306" s="5" t="str">
        <f t="shared" ca="1" si="1957"/>
        <v>-</v>
      </c>
      <c r="BW306" s="5" t="str">
        <f t="shared" ca="1" si="1957"/>
        <v>-</v>
      </c>
      <c r="BX306" s="5" t="str">
        <f t="shared" ca="1" si="1957"/>
        <v>-</v>
      </c>
      <c r="BY306" s="5" t="str">
        <f t="shared" ca="1" si="1957"/>
        <v>-</v>
      </c>
      <c r="BZ306" s="5" t="str">
        <f t="shared" ca="1" si="1957"/>
        <v>-</v>
      </c>
      <c r="CA306" s="5" t="str">
        <f t="shared" ca="1" si="1957"/>
        <v>-</v>
      </c>
      <c r="CB306" s="9"/>
      <c r="CC306" s="237" t="b">
        <f t="shared" ca="1" si="2004"/>
        <v>1</v>
      </c>
      <c r="CD306" s="237" t="b">
        <f t="shared" ca="1" si="2004"/>
        <v>1</v>
      </c>
      <c r="CE306" s="237" t="b">
        <f t="shared" ca="1" si="2004"/>
        <v>1</v>
      </c>
      <c r="CF306" s="12">
        <f t="shared" ca="1" si="1958"/>
        <v>2237105</v>
      </c>
      <c r="CG306" s="144" t="b">
        <f t="shared" ca="1" si="2042"/>
        <v>0</v>
      </c>
      <c r="CH306" s="12" t="s">
        <v>34</v>
      </c>
      <c r="CI306" s="19" t="str">
        <f t="shared" ca="1" si="1960"/>
        <v>-</v>
      </c>
      <c r="CJ306" s="19" t="str">
        <f t="shared" ca="1" si="1960"/>
        <v>-</v>
      </c>
      <c r="CK306" s="19" t="str">
        <f t="shared" ca="1" si="1960"/>
        <v>-</v>
      </c>
      <c r="CL306" s="19">
        <f t="shared" ca="1" si="1960"/>
        <v>1</v>
      </c>
      <c r="CM306" s="19">
        <f t="shared" ca="1" si="1960"/>
        <v>1</v>
      </c>
      <c r="CN306" s="9"/>
      <c r="CO306" s="444">
        <f t="shared" si="1961"/>
        <v>652</v>
      </c>
      <c r="CP306" s="444">
        <f t="shared" si="1961"/>
        <v>686</v>
      </c>
      <c r="CQ306" s="444">
        <f t="shared" si="1961"/>
        <v>721</v>
      </c>
      <c r="CR306" s="152">
        <f t="shared" si="1962"/>
        <v>378</v>
      </c>
      <c r="CS306" s="152">
        <f t="shared" si="1962"/>
        <v>413</v>
      </c>
      <c r="CT306" s="152">
        <f t="shared" si="1962"/>
        <v>448</v>
      </c>
      <c r="CU306" s="19" t="str">
        <f t="shared" ca="1" si="2022"/>
        <v>-</v>
      </c>
      <c r="CV306" s="19" t="str">
        <f t="shared" ca="1" si="2022"/>
        <v>-</v>
      </c>
      <c r="CW306" s="19" t="str">
        <f t="shared" ca="1" si="2022"/>
        <v>-</v>
      </c>
      <c r="CX306" s="19" t="str">
        <f t="shared" ca="1" si="2022"/>
        <v>-</v>
      </c>
      <c r="CY306" s="19" t="str">
        <f t="shared" ca="1" si="2022"/>
        <v>-</v>
      </c>
      <c r="CZ306" s="19" t="b">
        <f t="shared" ca="1" si="2022"/>
        <v>1</v>
      </c>
      <c r="DA306" s="19">
        <f t="shared" ca="1" si="2022"/>
        <v>0</v>
      </c>
      <c r="DB306" s="19">
        <f t="shared" ca="1" si="2022"/>
        <v>0</v>
      </c>
      <c r="DC306" s="19">
        <f t="shared" ca="1" si="2022"/>
        <v>0</v>
      </c>
      <c r="DD306" s="19">
        <f t="shared" ca="1" si="2022"/>
        <v>0</v>
      </c>
      <c r="DE306" s="19">
        <f t="shared" ca="1" si="2022"/>
        <v>0</v>
      </c>
      <c r="DF306" s="19">
        <f t="shared" ca="1" si="2022"/>
        <v>0</v>
      </c>
      <c r="DG306" s="19">
        <f t="shared" ca="1" si="2022"/>
        <v>0</v>
      </c>
      <c r="DH306" s="19">
        <f t="shared" ca="1" si="2022"/>
        <v>0</v>
      </c>
      <c r="DI306" s="19">
        <f t="shared" ca="1" si="2022"/>
        <v>0</v>
      </c>
      <c r="DJ306" s="19">
        <f t="shared" ca="1" si="2022"/>
        <v>0</v>
      </c>
      <c r="DK306" s="19">
        <f t="shared" ca="1" si="2043"/>
        <v>0</v>
      </c>
      <c r="DL306" s="19">
        <f t="shared" ca="1" si="2043"/>
        <v>0</v>
      </c>
      <c r="DM306" s="19">
        <f t="shared" ca="1" si="2043"/>
        <v>1</v>
      </c>
      <c r="DN306" s="19">
        <f t="shared" ca="1" si="2043"/>
        <v>1</v>
      </c>
      <c r="DO306" s="19">
        <f t="shared" ca="1" si="2043"/>
        <v>0</v>
      </c>
      <c r="DP306" s="19" t="str">
        <f t="shared" ca="1" si="2043"/>
        <v>-</v>
      </c>
      <c r="DQ306" s="19" t="str">
        <f t="shared" ca="1" si="2043"/>
        <v>-</v>
      </c>
      <c r="DR306" s="19" t="str">
        <f t="shared" ca="1" si="2043"/>
        <v>-</v>
      </c>
      <c r="DS306" s="19" t="str">
        <f t="shared" ca="1" si="2043"/>
        <v>-</v>
      </c>
      <c r="DT306" s="19" t="str">
        <f t="shared" ca="1" si="2043"/>
        <v>-</v>
      </c>
      <c r="DU306" s="19">
        <f t="shared" ca="1" si="2043"/>
        <v>0</v>
      </c>
      <c r="DV306" s="19" t="str">
        <f t="shared" ca="1" si="2043"/>
        <v>-</v>
      </c>
      <c r="DW306" s="19" t="str">
        <f t="shared" ca="1" si="2043"/>
        <v>-</v>
      </c>
      <c r="DX306" s="19" t="str">
        <f t="shared" ca="1" si="2043"/>
        <v>-</v>
      </c>
      <c r="DY306" s="19" t="str">
        <f t="shared" ca="1" si="2043"/>
        <v>-</v>
      </c>
      <c r="DZ306" s="19" t="str">
        <f t="shared" ca="1" si="2043"/>
        <v>-</v>
      </c>
      <c r="EA306" s="19" t="str">
        <f t="shared" ca="1" si="2043"/>
        <v>-</v>
      </c>
      <c r="EB306" s="19" t="str">
        <f t="shared" ca="1" si="2043"/>
        <v>-</v>
      </c>
      <c r="EC306" s="19" t="str">
        <f t="shared" ca="1" si="2043"/>
        <v>-</v>
      </c>
      <c r="ED306" s="19">
        <f t="shared" ca="1" si="2043"/>
        <v>0</v>
      </c>
      <c r="EE306" s="444">
        <f t="shared" si="1965"/>
        <v>0</v>
      </c>
      <c r="EF306" s="444">
        <f t="shared" si="1965"/>
        <v>0</v>
      </c>
      <c r="EG306" s="124">
        <f t="shared" si="2023"/>
        <v>0</v>
      </c>
      <c r="EH306" s="124">
        <f t="shared" si="2023"/>
        <v>0</v>
      </c>
      <c r="EI306" s="124">
        <f t="shared" si="2023"/>
        <v>0</v>
      </c>
      <c r="EJ306" s="124">
        <f t="shared" si="2023"/>
        <v>0</v>
      </c>
      <c r="EK306" s="124">
        <f t="shared" si="2023"/>
        <v>0</v>
      </c>
      <c r="EL306" s="124">
        <f t="shared" si="2023"/>
        <v>0</v>
      </c>
      <c r="EM306" s="124">
        <f t="shared" si="2023"/>
        <v>0</v>
      </c>
      <c r="EN306" s="124">
        <f t="shared" si="2023"/>
        <v>0</v>
      </c>
      <c r="EO306" s="124">
        <f t="shared" si="2023"/>
        <v>0</v>
      </c>
      <c r="EP306" s="124">
        <f t="shared" si="2023"/>
        <v>0</v>
      </c>
      <c r="EQ306" s="124">
        <f t="shared" si="2023"/>
        <v>0</v>
      </c>
      <c r="ER306" s="124">
        <f t="shared" si="2023"/>
        <v>0</v>
      </c>
      <c r="ES306" s="124">
        <f t="shared" si="2023"/>
        <v>0</v>
      </c>
      <c r="ET306" s="124">
        <f t="shared" si="2023"/>
        <v>0</v>
      </c>
      <c r="EU306" s="124">
        <f t="shared" si="2023"/>
        <v>0</v>
      </c>
      <c r="EV306" s="124">
        <f t="shared" si="2023"/>
        <v>0</v>
      </c>
      <c r="EW306" s="124">
        <f t="shared" si="1967"/>
        <v>0</v>
      </c>
      <c r="EX306" s="124">
        <f t="shared" si="1967"/>
        <v>0</v>
      </c>
      <c r="EY306" s="554">
        <f t="shared" si="2024"/>
        <v>0</v>
      </c>
      <c r="EZ306" s="554">
        <f t="shared" si="2024"/>
        <v>0</v>
      </c>
      <c r="FA306" s="554">
        <f t="shared" si="2024"/>
        <v>0</v>
      </c>
      <c r="FB306" s="125">
        <f t="shared" si="2024"/>
        <v>0</v>
      </c>
      <c r="FC306" s="125">
        <f t="shared" si="2024"/>
        <v>0</v>
      </c>
      <c r="FD306" s="125">
        <f t="shared" si="2024"/>
        <v>0</v>
      </c>
      <c r="FE306" s="125">
        <f t="shared" si="2024"/>
        <v>0</v>
      </c>
      <c r="FF306" s="125">
        <f t="shared" si="2024"/>
        <v>0</v>
      </c>
      <c r="FG306" s="125">
        <f t="shared" si="2024"/>
        <v>0</v>
      </c>
      <c r="FH306" s="125">
        <f t="shared" si="2024"/>
        <v>0</v>
      </c>
      <c r="FI306" s="125">
        <f t="shared" si="2024"/>
        <v>0</v>
      </c>
      <c r="FJ306" s="125">
        <f t="shared" si="2024"/>
        <v>0</v>
      </c>
      <c r="FK306" s="125">
        <f t="shared" si="2024"/>
        <v>0</v>
      </c>
      <c r="FL306" s="125">
        <f t="shared" si="2024"/>
        <v>0</v>
      </c>
      <c r="FM306" s="125">
        <f t="shared" si="2024"/>
        <v>0</v>
      </c>
      <c r="FN306" s="125">
        <f t="shared" si="2024"/>
        <v>0</v>
      </c>
      <c r="FO306" s="124">
        <f t="shared" si="2025"/>
        <v>0</v>
      </c>
      <c r="FP306" s="124">
        <f t="shared" si="2025"/>
        <v>0</v>
      </c>
      <c r="FQ306" s="124">
        <f t="shared" si="2025"/>
        <v>0</v>
      </c>
      <c r="FR306" s="124">
        <f t="shared" si="2025"/>
        <v>0</v>
      </c>
      <c r="FS306" s="124">
        <f t="shared" si="2025"/>
        <v>0</v>
      </c>
      <c r="FT306" s="124">
        <f t="shared" si="2025"/>
        <v>0</v>
      </c>
      <c r="FU306" s="124">
        <f t="shared" si="2025"/>
        <v>0</v>
      </c>
      <c r="FV306" s="124">
        <f t="shared" si="2025"/>
        <v>0</v>
      </c>
      <c r="FW306" s="124">
        <f t="shared" si="2025"/>
        <v>0</v>
      </c>
      <c r="FX306" s="124">
        <f t="shared" si="2025"/>
        <v>0</v>
      </c>
      <c r="FY306" s="124">
        <f t="shared" si="2025"/>
        <v>0</v>
      </c>
      <c r="FZ306" s="124">
        <f t="shared" si="2025"/>
        <v>0</v>
      </c>
      <c r="GA306" s="124">
        <f t="shared" si="2025"/>
        <v>0</v>
      </c>
      <c r="GB306" s="124">
        <f t="shared" si="2025"/>
        <v>0</v>
      </c>
      <c r="GC306" s="124">
        <f t="shared" si="2025"/>
        <v>0</v>
      </c>
      <c r="GD306" s="124">
        <f t="shared" si="2025"/>
        <v>0</v>
      </c>
      <c r="GE306" s="124">
        <f t="shared" si="1970"/>
        <v>0</v>
      </c>
      <c r="GF306" s="124">
        <f t="shared" si="1970"/>
        <v>0</v>
      </c>
      <c r="GG306" s="554">
        <f t="shared" si="1971"/>
        <v>0</v>
      </c>
      <c r="GH306" s="554">
        <f t="shared" si="1971"/>
        <v>0</v>
      </c>
      <c r="GI306" s="554">
        <f t="shared" si="1971"/>
        <v>0</v>
      </c>
      <c r="GJ306" s="125">
        <f t="shared" si="2032"/>
        <v>0</v>
      </c>
      <c r="GK306" s="125">
        <f t="shared" si="2032"/>
        <v>0</v>
      </c>
      <c r="GL306" s="125">
        <f t="shared" si="2032"/>
        <v>0</v>
      </c>
      <c r="GM306" s="125">
        <f t="shared" si="2032"/>
        <v>0</v>
      </c>
      <c r="GN306" s="125">
        <f t="shared" si="2032"/>
        <v>0</v>
      </c>
      <c r="GO306" s="125">
        <f t="shared" si="2032"/>
        <v>0</v>
      </c>
      <c r="GP306" s="125">
        <f t="shared" si="2032"/>
        <v>0</v>
      </c>
      <c r="GQ306" s="125">
        <f t="shared" si="2032"/>
        <v>0</v>
      </c>
      <c r="GR306" s="125">
        <f t="shared" si="2032"/>
        <v>0</v>
      </c>
      <c r="GS306" s="125">
        <f t="shared" si="2032"/>
        <v>0</v>
      </c>
      <c r="GT306" s="125">
        <f t="shared" si="2032"/>
        <v>0</v>
      </c>
      <c r="GU306" s="125">
        <f t="shared" si="2032"/>
        <v>0</v>
      </c>
      <c r="GV306" s="125">
        <f t="shared" si="2032"/>
        <v>0</v>
      </c>
      <c r="GW306" s="124">
        <f t="shared" si="2026"/>
        <v>0</v>
      </c>
      <c r="GX306" s="124">
        <f t="shared" si="2026"/>
        <v>0</v>
      </c>
      <c r="GY306" s="124">
        <f t="shared" si="2026"/>
        <v>0</v>
      </c>
      <c r="GZ306" s="124">
        <f t="shared" si="2026"/>
        <v>0</v>
      </c>
      <c r="HA306" s="124">
        <f t="shared" si="2026"/>
        <v>0</v>
      </c>
      <c r="HB306" s="124">
        <f t="shared" si="2026"/>
        <v>0</v>
      </c>
      <c r="HC306" s="124">
        <f t="shared" si="2026"/>
        <v>0</v>
      </c>
      <c r="HD306" s="124">
        <f t="shared" si="2026"/>
        <v>0</v>
      </c>
      <c r="HE306" s="124">
        <f t="shared" si="2026"/>
        <v>0</v>
      </c>
      <c r="HF306" s="124">
        <f t="shared" si="2026"/>
        <v>0</v>
      </c>
      <c r="HG306" s="124">
        <f t="shared" si="2026"/>
        <v>0</v>
      </c>
      <c r="HH306" s="124">
        <f t="shared" si="2026"/>
        <v>0</v>
      </c>
      <c r="HI306" s="124">
        <f t="shared" si="2026"/>
        <v>0</v>
      </c>
      <c r="HJ306" s="124">
        <f t="shared" si="2026"/>
        <v>0</v>
      </c>
      <c r="HK306" s="124">
        <f t="shared" si="2026"/>
        <v>0</v>
      </c>
      <c r="HL306" s="124">
        <f t="shared" si="2026"/>
        <v>0</v>
      </c>
      <c r="HM306" s="124">
        <f t="shared" si="1974"/>
        <v>0</v>
      </c>
      <c r="HN306" s="124">
        <f t="shared" si="1974"/>
        <v>0</v>
      </c>
      <c r="HO306" s="554">
        <f t="shared" si="1975"/>
        <v>0</v>
      </c>
      <c r="HP306" s="554">
        <f t="shared" si="1975"/>
        <v>0</v>
      </c>
      <c r="HQ306" s="554">
        <f t="shared" si="1975"/>
        <v>0</v>
      </c>
      <c r="HR306" s="125">
        <f t="shared" si="2033"/>
        <v>0</v>
      </c>
      <c r="HS306" s="125">
        <f t="shared" si="2033"/>
        <v>0</v>
      </c>
      <c r="HT306" s="125">
        <f t="shared" si="2033"/>
        <v>0</v>
      </c>
      <c r="HU306" s="125">
        <f t="shared" si="2033"/>
        <v>0</v>
      </c>
      <c r="HV306" s="125">
        <f t="shared" si="2033"/>
        <v>0</v>
      </c>
      <c r="HW306" s="125">
        <f t="shared" si="2033"/>
        <v>0</v>
      </c>
      <c r="HX306" s="125">
        <f t="shared" si="2033"/>
        <v>0</v>
      </c>
      <c r="HY306" s="125">
        <f t="shared" si="2033"/>
        <v>0</v>
      </c>
      <c r="HZ306" s="125">
        <f t="shared" si="2033"/>
        <v>0</v>
      </c>
      <c r="IA306" s="125">
        <f t="shared" si="2033"/>
        <v>0</v>
      </c>
      <c r="IB306" s="125">
        <f t="shared" si="2033"/>
        <v>0</v>
      </c>
      <c r="IC306" s="125">
        <f t="shared" si="2033"/>
        <v>0</v>
      </c>
      <c r="ID306" s="125">
        <f t="shared" si="2033"/>
        <v>0</v>
      </c>
      <c r="IE306" s="5">
        <f t="shared" si="1977"/>
        <v>67</v>
      </c>
      <c r="IF306" s="9"/>
      <c r="IG306" s="5">
        <f t="shared" si="1978"/>
        <v>1</v>
      </c>
      <c r="IH306" s="5" t="b">
        <f t="shared" si="1978"/>
        <v>0</v>
      </c>
      <c r="II306" s="19">
        <f t="shared" ca="1" si="1979"/>
        <v>0</v>
      </c>
      <c r="IJ306" s="5">
        <f t="shared" si="1978"/>
        <v>55</v>
      </c>
      <c r="IK306" s="5" cm="1">
        <f t="array" ref="IK306">INDEX(i.pi_yatf,$X306+1,IK$7)</f>
        <v>1</v>
      </c>
      <c r="IL306" s="19">
        <f t="shared" ca="1" si="2037"/>
        <v>0</v>
      </c>
      <c r="IM306" s="19">
        <f t="shared" ca="1" si="2037"/>
        <v>0</v>
      </c>
      <c r="IN306" s="19">
        <f t="shared" ca="1" si="2037"/>
        <v>0</v>
      </c>
      <c r="IO306" s="19">
        <f t="shared" ca="1" si="2037"/>
        <v>0</v>
      </c>
      <c r="IP306" s="19">
        <f t="shared" ca="1" si="2037"/>
        <v>0</v>
      </c>
      <c r="IQ306" s="19">
        <f t="shared" ca="1" si="2037"/>
        <v>0</v>
      </c>
      <c r="IR306" s="19">
        <f t="shared" ca="1" si="2037"/>
        <v>0</v>
      </c>
      <c r="IS306" s="19">
        <f t="shared" ca="1" si="2037"/>
        <v>0</v>
      </c>
      <c r="IT306" s="19">
        <f t="shared" ca="1" si="2037"/>
        <v>0</v>
      </c>
      <c r="IU306" s="19">
        <f t="shared" ca="1" si="2037"/>
        <v>0</v>
      </c>
      <c r="IV306" s="19">
        <f t="shared" ca="1" si="2037"/>
        <v>0</v>
      </c>
      <c r="IW306" s="19">
        <f t="shared" ca="1" si="2037"/>
        <v>0</v>
      </c>
      <c r="IX306" s="19">
        <f t="shared" ca="1" si="2037"/>
        <v>0</v>
      </c>
      <c r="IY306" s="19">
        <f t="shared" ca="1" si="2037"/>
        <v>0</v>
      </c>
      <c r="IZ306" s="19">
        <f t="shared" ca="1" si="2037"/>
        <v>0</v>
      </c>
      <c r="JA306" s="19">
        <f t="shared" ca="1" si="2037"/>
        <v>0</v>
      </c>
      <c r="JB306" s="19">
        <f t="shared" ca="1" si="2037"/>
        <v>0</v>
      </c>
      <c r="JC306" s="19">
        <f t="shared" ca="1" si="2037"/>
        <v>0</v>
      </c>
      <c r="JD306" s="19">
        <f t="shared" ca="1" si="2037"/>
        <v>0</v>
      </c>
      <c r="JE306" s="19">
        <f t="shared" ca="1" si="2037"/>
        <v>0</v>
      </c>
      <c r="JF306" s="19">
        <f t="shared" ca="1" si="2037"/>
        <v>0</v>
      </c>
      <c r="JG306" s="19">
        <f t="shared" ca="1" si="2037"/>
        <v>1</v>
      </c>
      <c r="JH306" s="19">
        <f t="shared" ca="1" si="2037"/>
        <v>0</v>
      </c>
      <c r="JI306" s="19">
        <f t="shared" ca="1" si="2037"/>
        <v>1</v>
      </c>
      <c r="JJ306" s="9"/>
      <c r="JK306" s="5" t="b">
        <f t="shared" ca="1" si="1981"/>
        <v>0</v>
      </c>
      <c r="JL306" s="477" t="b">
        <v>0</v>
      </c>
      <c r="JM306" s="477">
        <v>9.7327499999999993</v>
      </c>
      <c r="JN306" s="5" t="b">
        <f t="shared" si="1982"/>
        <v>0</v>
      </c>
      <c r="JO306" s="5" t="b">
        <f t="shared" si="1982"/>
        <v>0</v>
      </c>
      <c r="JP306" s="5" t="b">
        <f t="shared" si="1982"/>
        <v>1</v>
      </c>
      <c r="JQ306" s="144">
        <f t="shared" si="1983"/>
        <v>1</v>
      </c>
      <c r="JR306" s="144">
        <f t="shared" si="1983"/>
        <v>1</v>
      </c>
      <c r="JS306" s="5" t="b">
        <f t="shared" si="1984"/>
        <v>0</v>
      </c>
      <c r="JT306" s="5" t="b">
        <f t="shared" si="1984"/>
        <v>1</v>
      </c>
      <c r="JU306" s="5" t="b">
        <f t="shared" si="1984"/>
        <v>1</v>
      </c>
      <c r="JV306" s="5" t="b">
        <f t="shared" si="1984"/>
        <v>0</v>
      </c>
      <c r="JW306" s="5">
        <f t="shared" si="1985"/>
        <v>1</v>
      </c>
      <c r="JX306" s="5">
        <f t="shared" si="1985"/>
        <v>0</v>
      </c>
      <c r="JY306" s="5" t="b">
        <f t="shared" si="1986"/>
        <v>0</v>
      </c>
      <c r="JZ306" s="5" t="str" cm="1">
        <f t="array" aca="1" ref="JZ306" ca="1">IF(OR(KA306:KH306&lt;&gt;"-"),TRUE,"-")</f>
        <v>-</v>
      </c>
      <c r="KA306" s="19" t="str">
        <f t="shared" ca="1" si="1987"/>
        <v>-</v>
      </c>
      <c r="KB306" s="19" t="str">
        <f t="shared" ca="1" si="1987"/>
        <v>-</v>
      </c>
      <c r="KC306" s="19" t="str">
        <f t="shared" ca="1" si="1987"/>
        <v>-</v>
      </c>
      <c r="KD306" s="19" t="str">
        <f t="shared" ca="1" si="1987"/>
        <v>-</v>
      </c>
      <c r="KE306" s="19" t="str">
        <f t="shared" ca="1" si="1987"/>
        <v>-</v>
      </c>
      <c r="KF306" s="19" t="str">
        <f t="shared" ca="1" si="1987"/>
        <v>-</v>
      </c>
      <c r="KG306" s="19" t="str">
        <f t="shared" ca="1" si="1987"/>
        <v>-</v>
      </c>
      <c r="KH306" s="19" t="str">
        <f t="shared" ca="1" si="1987"/>
        <v>-</v>
      </c>
      <c r="KI306" s="5" t="b">
        <f t="array" aca="1" ref="KI306" ca="1">IF(OR(KJ306:KP306&lt;&gt;"-"),TRUE,"-")</f>
        <v>1</v>
      </c>
      <c r="KJ306" s="19">
        <f t="shared" ca="1" si="2038"/>
        <v>0</v>
      </c>
      <c r="KK306" s="19" t="str">
        <f t="shared" ca="1" si="2038"/>
        <v>-</v>
      </c>
      <c r="KL306" s="19">
        <f t="shared" ca="1" si="2038"/>
        <v>999999</v>
      </c>
      <c r="KM306" s="19">
        <f t="shared" ca="1" si="2038"/>
        <v>999999</v>
      </c>
      <c r="KN306" s="19">
        <f t="shared" ca="1" si="2038"/>
        <v>999999</v>
      </c>
      <c r="KO306" s="19">
        <f t="shared" ca="1" si="2038"/>
        <v>999999</v>
      </c>
      <c r="KP306" s="19">
        <f t="shared" ca="1" si="2038"/>
        <v>999999</v>
      </c>
      <c r="KQ306" s="19" t="str">
        <f t="shared" ca="1" si="2038"/>
        <v>-</v>
      </c>
      <c r="KR306" s="19" t="str">
        <f t="shared" ca="1" si="2038"/>
        <v>-</v>
      </c>
      <c r="KS306" s="19" t="str">
        <f t="shared" ca="1" si="2038"/>
        <v>-</v>
      </c>
      <c r="KT306" s="19" t="b">
        <f t="shared" ca="1" si="2038"/>
        <v>1</v>
      </c>
      <c r="KU306" s="19">
        <f t="shared" ca="1" si="2038"/>
        <v>0</v>
      </c>
      <c r="KV306" s="5" t="str">
        <f t="shared" si="1989"/>
        <v>-</v>
      </c>
      <c r="KW306" s="5" t="str">
        <f t="shared" si="1989"/>
        <v>-</v>
      </c>
      <c r="KX306" s="5" t="str">
        <f t="shared" si="1989"/>
        <v>-</v>
      </c>
      <c r="KY306" s="5" t="str">
        <f t="shared" si="1989"/>
        <v>-</v>
      </c>
      <c r="KZ306" s="19" t="str">
        <f t="shared" ca="1" si="1990"/>
        <v>-</v>
      </c>
      <c r="LA306" s="19" t="str">
        <f t="shared" ca="1" si="1990"/>
        <v>-</v>
      </c>
      <c r="LB306" s="19" t="str">
        <f t="shared" ca="1" si="1990"/>
        <v>-</v>
      </c>
      <c r="LC306" s="19" t="str">
        <f t="shared" ca="1" si="1990"/>
        <v>-</v>
      </c>
      <c r="LD306" s="19" t="str">
        <f t="shared" ca="1" si="1990"/>
        <v>-</v>
      </c>
      <c r="LE306" s="19" t="str">
        <f t="shared" ca="1" si="1990"/>
        <v>-</v>
      </c>
      <c r="LF306" s="19" t="str">
        <f t="shared" ca="1" si="1990"/>
        <v>-</v>
      </c>
      <c r="LG306" s="5" t="str">
        <f t="shared" si="1991"/>
        <v>-</v>
      </c>
      <c r="LH306" s="5">
        <f t="shared" si="1991"/>
        <v>500</v>
      </c>
      <c r="LI306" s="5">
        <f t="shared" si="1991"/>
        <v>500</v>
      </c>
      <c r="LJ306" s="5" t="str">
        <f t="shared" si="1991"/>
        <v>-</v>
      </c>
      <c r="LK306" s="5" cm="1">
        <f t="array" aca="1" ref="LK306" ca="1">INDEX(i.meatgrid,$Q306,LK$7)</f>
        <v>1092</v>
      </c>
      <c r="LL306" s="5" t="str">
        <f t="shared" si="1992"/>
        <v>-</v>
      </c>
      <c r="LM306" s="5">
        <f t="shared" si="1993"/>
        <v>1</v>
      </c>
      <c r="LN306" s="9"/>
      <c r="LO306" s="19">
        <f t="shared" ca="1" si="1994"/>
        <v>70</v>
      </c>
      <c r="LP306" s="19">
        <f t="shared" ca="1" si="1994"/>
        <v>50</v>
      </c>
      <c r="LQ306" s="19">
        <f t="shared" ca="1" si="1994"/>
        <v>80</v>
      </c>
      <c r="LR306" s="19">
        <f t="shared" ca="1" si="1994"/>
        <v>50</v>
      </c>
      <c r="LS306" s="5" t="b" cm="1">
        <f t="array" aca="1" ref="LS306" ca="1">INDEX(i.meatgrid,$Q306,LS$7)</f>
        <v>1</v>
      </c>
      <c r="LT306" s="5" t="b" cm="1">
        <f t="array" aca="1" ref="LT306" ca="1">INDEX(i.meatgrid,$Q306,LT$7)</f>
        <v>0</v>
      </c>
      <c r="LU306" s="5" t="str" cm="1">
        <f t="array" aca="1" ref="LU306" ca="1">INDEX(i.meatgrid,$Q306,LU$7)</f>
        <v>-</v>
      </c>
      <c r="LV306" s="5" t="str" cm="1">
        <f t="array" aca="1" ref="LV306" ca="1">INDEX(i.meatgrid,$Q306,LV$7)</f>
        <v>-</v>
      </c>
      <c r="LW306" s="5">
        <f t="shared" si="1995"/>
        <v>1</v>
      </c>
      <c r="LX306" s="5">
        <f t="shared" si="1996"/>
        <v>0.75</v>
      </c>
      <c r="LY306" s="5" cm="1">
        <f t="array" aca="1" ref="LY306" ca="1">INDEX(i.meatgrid,$Q306,LY$7)</f>
        <v>0</v>
      </c>
      <c r="LZ306" s="5" cm="1">
        <f t="array" aca="1" ref="LZ306" ca="1">INDEX(i.meatgrid,$Q306,LZ$7)</f>
        <v>0</v>
      </c>
      <c r="MA306" s="5" cm="1">
        <f t="array" aca="1" ref="MA306" ca="1">INDEX(i.meatgrid,$Q306,MA$7)</f>
        <v>0</v>
      </c>
      <c r="MB306" s="5" cm="1">
        <f t="array" aca="1" ref="MB306" ca="1">INDEX(i.meatgrid,$Q306,MB$7)</f>
        <v>0</v>
      </c>
      <c r="MC306" s="5" cm="1">
        <f t="array" aca="1" ref="MC306" ca="1">INDEX(i.meatgrid,$Q306,MC$7)</f>
        <v>0</v>
      </c>
      <c r="MD306" s="5" cm="1">
        <f t="array" aca="1" ref="MD306" ca="1">INDEX(i.meatgrid,$Q306,MD$7)</f>
        <v>1</v>
      </c>
      <c r="ME306" s="5" cm="1">
        <f t="array" aca="1" ref="ME306" ca="1">INDEX(i.meatgrid,$Q306,ME$7)</f>
        <v>1</v>
      </c>
      <c r="MF306" s="5" cm="1">
        <f t="array" aca="1" ref="MF306" ca="1">INDEX(i.meatgrid,$Q306,MF$7)</f>
        <v>1</v>
      </c>
      <c r="MG306" s="5">
        <f t="shared" si="1997"/>
        <v>1</v>
      </c>
      <c r="MH306" s="9"/>
      <c r="MI306" s="19" t="b">
        <f t="shared" ca="1" si="2027"/>
        <v>0</v>
      </c>
      <c r="MJ306" s="19" t="b">
        <f t="shared" ca="1" si="2027"/>
        <v>0</v>
      </c>
      <c r="MK306" s="19">
        <f t="shared" ca="1" si="2027"/>
        <v>1</v>
      </c>
      <c r="ML306" s="19">
        <f t="shared" ca="1" si="2027"/>
        <v>0.75</v>
      </c>
      <c r="MM306" s="19">
        <f t="shared" ca="1" si="2027"/>
        <v>0.75</v>
      </c>
      <c r="MN306" s="19">
        <f t="shared" ca="1" si="2027"/>
        <v>0.8</v>
      </c>
      <c r="MO306" s="19">
        <f t="shared" ca="1" si="2027"/>
        <v>0.82499999999999996</v>
      </c>
      <c r="MP306" s="19">
        <f t="shared" ca="1" si="2027"/>
        <v>0.875</v>
      </c>
      <c r="MQ306" s="19">
        <f t="shared" ca="1" si="2027"/>
        <v>0.9</v>
      </c>
      <c r="MR306" s="19">
        <f t="shared" ca="1" si="2027"/>
        <v>1</v>
      </c>
      <c r="MS306" s="19">
        <f t="shared" ca="1" si="2027"/>
        <v>0.875</v>
      </c>
      <c r="MT306" s="19" t="b">
        <f t="shared" ca="1" si="2027"/>
        <v>1</v>
      </c>
      <c r="MU306" s="19">
        <f t="shared" ca="1" si="2027"/>
        <v>74.989999999999995</v>
      </c>
      <c r="MV306" s="19" t="str">
        <f t="shared" ca="1" si="2027"/>
        <v>-</v>
      </c>
      <c r="MW306" s="19" t="str">
        <f t="shared" ca="1" si="2027"/>
        <v>-</v>
      </c>
      <c r="MX306" s="19" t="str">
        <f t="shared" ca="1" si="2027"/>
        <v>-</v>
      </c>
      <c r="MY306" s="19" t="str">
        <f t="shared" ca="1" si="2028"/>
        <v>-</v>
      </c>
      <c r="MZ306" s="19" t="str">
        <f t="shared" ca="1" si="2028"/>
        <v>-</v>
      </c>
      <c r="NA306" s="19" t="str">
        <f t="shared" ca="1" si="2028"/>
        <v>-</v>
      </c>
      <c r="NB306" s="19" t="str">
        <f t="shared" ca="1" si="2028"/>
        <v>-</v>
      </c>
      <c r="NC306" s="19">
        <f t="shared" ca="1" si="2028"/>
        <v>36.99</v>
      </c>
      <c r="ND306" s="19">
        <f t="shared" ca="1" si="2028"/>
        <v>36.99</v>
      </c>
      <c r="NE306" s="19" t="str">
        <f t="shared" ca="1" si="2028"/>
        <v>-</v>
      </c>
      <c r="NF306" s="19" t="str">
        <f t="shared" ca="1" si="2028"/>
        <v>-</v>
      </c>
      <c r="NG306" s="19" t="str">
        <f t="shared" ca="1" si="2028"/>
        <v>-</v>
      </c>
      <c r="NH306" s="19" t="str">
        <f t="shared" ca="1" si="2028"/>
        <v>-</v>
      </c>
      <c r="NI306" s="19" t="str">
        <f t="shared" ca="1" si="2028"/>
        <v>-</v>
      </c>
      <c r="NJ306" s="19">
        <f t="shared" ca="1" si="2028"/>
        <v>49.99</v>
      </c>
      <c r="NK306" s="19">
        <f t="shared" ca="1" si="2028"/>
        <v>49.99</v>
      </c>
      <c r="NL306" s="19">
        <f t="shared" ca="1" si="2028"/>
        <v>49.99</v>
      </c>
      <c r="NM306" s="19">
        <f t="shared" ca="1" si="2028"/>
        <v>49.99</v>
      </c>
      <c r="NN306" s="19">
        <f t="shared" ca="1" si="2028"/>
        <v>49.99</v>
      </c>
      <c r="NO306" s="19">
        <f t="shared" ca="1" si="2029"/>
        <v>49.99</v>
      </c>
      <c r="NP306" s="19">
        <f t="shared" ca="1" si="2029"/>
        <v>49.99</v>
      </c>
      <c r="NQ306" s="19">
        <f t="shared" ca="1" si="2029"/>
        <v>49.99</v>
      </c>
      <c r="NR306" s="19">
        <f t="shared" ca="1" si="2029"/>
        <v>412.99</v>
      </c>
      <c r="NS306" s="19">
        <f t="shared" ca="1" si="2029"/>
        <v>412.99</v>
      </c>
      <c r="NT306" s="19" t="str">
        <f t="shared" ca="1" si="2029"/>
        <v>-</v>
      </c>
      <c r="NU306" s="19" t="str">
        <f t="shared" ca="1" si="2029"/>
        <v>-</v>
      </c>
      <c r="NV306" s="19" t="str">
        <f t="shared" ca="1" si="2029"/>
        <v>-</v>
      </c>
      <c r="NW306" s="19" t="str">
        <f t="shared" ca="1" si="2029"/>
        <v>-</v>
      </c>
      <c r="NX306" s="19" t="str">
        <f t="shared" ca="1" si="2029"/>
        <v>-</v>
      </c>
      <c r="NY306" s="19">
        <f t="shared" ca="1" si="2029"/>
        <v>6.8900000000000006</v>
      </c>
      <c r="NZ306" s="19">
        <f t="shared" ca="1" si="2029"/>
        <v>6.8900000000000006</v>
      </c>
      <c r="OA306" s="19">
        <f t="shared" ca="1" si="2029"/>
        <v>6.8900000000000006</v>
      </c>
      <c r="OB306" s="19">
        <f t="shared" ca="1" si="2029"/>
        <v>6.8900000000000006</v>
      </c>
      <c r="OC306" s="19">
        <f t="shared" ca="1" si="2029"/>
        <v>6.8900000000000006</v>
      </c>
      <c r="OD306" s="19">
        <f t="shared" ca="1" si="2029"/>
        <v>6.8900000000000006</v>
      </c>
      <c r="OE306" s="19">
        <f t="shared" ca="1" si="2044"/>
        <v>6.8900000000000006</v>
      </c>
      <c r="OF306" s="19">
        <f t="shared" ca="1" si="2044"/>
        <v>6.8900000000000006</v>
      </c>
      <c r="OG306" s="19">
        <f t="shared" ca="1" si="2044"/>
        <v>346.99</v>
      </c>
      <c r="OH306" s="19">
        <f t="shared" ca="1" si="2044"/>
        <v>346.99</v>
      </c>
      <c r="OI306" s="19" t="str">
        <f t="shared" ca="1" si="2044"/>
        <v>-</v>
      </c>
      <c r="OJ306" s="19" t="str">
        <f t="shared" ca="1" si="2044"/>
        <v>-</v>
      </c>
      <c r="OK306" s="19" t="str">
        <f t="shared" ca="1" si="2044"/>
        <v>-</v>
      </c>
      <c r="OL306" s="19" t="str">
        <f t="shared" ca="1" si="2044"/>
        <v>-</v>
      </c>
      <c r="OM306" s="19" t="str">
        <f t="shared" ca="1" si="2044"/>
        <v>-</v>
      </c>
      <c r="ON306" s="19">
        <f t="shared" ca="1" si="2044"/>
        <v>0</v>
      </c>
      <c r="OO306" s="24">
        <v>0</v>
      </c>
    </row>
    <row r="307" spans="1:405" outlineLevel="1">
      <c r="A307" s="21">
        <f t="shared" si="158"/>
        <v>302</v>
      </c>
      <c r="B307" s="21">
        <f t="shared" si="1940"/>
        <v>19</v>
      </c>
      <c r="C307">
        <v>114</v>
      </c>
      <c r="D307" s="144" t="str">
        <f t="shared" si="1941"/>
        <v>GSM</v>
      </c>
      <c r="E307" t="b">
        <v>0</v>
      </c>
      <c r="F307" t="b">
        <v>0</v>
      </c>
      <c r="G307" t="b">
        <f t="shared" si="2041"/>
        <v>0</v>
      </c>
      <c r="H307" s="29">
        <v>2</v>
      </c>
      <c r="I307" s="29">
        <v>1</v>
      </c>
      <c r="J307" s="29" t="str">
        <f>""</f>
        <v/>
      </c>
      <c r="K307" s="29">
        <f t="shared" si="1943"/>
        <v>2</v>
      </c>
      <c r="L307" s="29">
        <v>2</v>
      </c>
      <c r="M307" s="29">
        <v>2</v>
      </c>
      <c r="N307" s="29">
        <v>3</v>
      </c>
      <c r="O307" s="29">
        <v>1</v>
      </c>
      <c r="P307" s="29">
        <v>1</v>
      </c>
      <c r="Q307" s="237">
        <f t="shared" ca="1" si="2003"/>
        <v>7</v>
      </c>
      <c r="R307" s="29">
        <v>1</v>
      </c>
      <c r="S307" s="29">
        <v>3</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1944"/>
        <v>2</v>
      </c>
      <c r="AH307" s="5">
        <f t="shared" si="1944"/>
        <v>0</v>
      </c>
      <c r="AI307" s="5">
        <f t="shared" si="1945"/>
        <v>1</v>
      </c>
      <c r="AJ307" s="218"/>
      <c r="AK307" s="218"/>
      <c r="AL307" s="366" t="str">
        <f ca="1">TEXT(LEFT(OFFSET(AL307,-1,0),5)+1,"00000")&amp;MID(OFFSET(AL307,-1,0),6,FIND(" ",OFFSET(AL307,-1,0),7)-5)
&amp; $D307           &amp; " Day"&amp;INDEX(i.DOY,$N307,1)              &amp; IF($IG307=0," FWM","")&amp;IF($IG307=1," MWM","")&amp;IF($IG307=5," Mat","")&amp;IF($IH307=TRUE,"&amp;BBT","    ")
&amp;INDEX(DataMaster!$B$98:$B$104,$Q307,0)    &amp;IF(JL307," SR"&amp;JM307,"")&amp; " WP"&amp;TEXT($LW307*100,"000p")           &amp; " MP"&amp;TEXT($LX307*100,"000p")           &amp; " GP"&amp;TEXT($MG307*100,"000p")
&amp; " (F"&amp;3+COUNTIF($CV307:$CY307,TRUE)&amp;3&amp;"N"&amp;$DM307&amp;$DN307&amp;")"</f>
        <v>00025 DSP_price_SA GSM Day204 MWM    Older Mutton WP100p MP125p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1946"/>
        <v>0</v>
      </c>
      <c r="AY307" s="5" t="str">
        <f t="shared" si="1946"/>
        <v>-</v>
      </c>
      <c r="AZ307" s="5" t="b">
        <f t="shared" si="1946"/>
        <v>0</v>
      </c>
      <c r="BA307" s="5" t="b">
        <f t="shared" si="1946"/>
        <v>1</v>
      </c>
      <c r="BB307" s="5" t="b">
        <f t="shared" si="1946"/>
        <v>1</v>
      </c>
      <c r="BC307" s="144">
        <f t="shared" si="1946"/>
        <v>0</v>
      </c>
      <c r="BD307" s="19" t="b">
        <f t="shared" ca="1" si="1947"/>
        <v>1</v>
      </c>
      <c r="BE307" s="9"/>
      <c r="BF307" s="5" t="str">
        <f t="shared" ca="1" si="1948"/>
        <v>-</v>
      </c>
      <c r="BG307" s="19" t="str">
        <f t="shared" ca="1" si="1949"/>
        <v>-</v>
      </c>
      <c r="BH307" s="19" t="str">
        <f t="shared" ca="1" si="1949"/>
        <v>-</v>
      </c>
      <c r="BI307" s="19" t="str">
        <f t="shared" ca="1" si="1949"/>
        <v>-</v>
      </c>
      <c r="BJ307" s="5" t="str">
        <f t="shared" ca="1" si="1950"/>
        <v>-</v>
      </c>
      <c r="BK307" s="19" t="str">
        <f t="shared" ca="1" si="1951"/>
        <v>-</v>
      </c>
      <c r="BL307" s="5" t="str">
        <f t="shared" ca="1" si="1952"/>
        <v>-</v>
      </c>
      <c r="BM307" s="19" t="str">
        <f t="shared" ca="1" si="1953"/>
        <v>-</v>
      </c>
      <c r="BN307" s="19" t="str">
        <f t="shared" ca="1" si="1953"/>
        <v>-</v>
      </c>
      <c r="BO307" s="19" t="str">
        <f t="shared" ca="1" si="1953"/>
        <v>-</v>
      </c>
      <c r="BP307" s="5" t="str">
        <f t="shared" ca="1" si="1954"/>
        <v>-</v>
      </c>
      <c r="BQ307" s="9"/>
      <c r="BR307" s="5" t="b">
        <f t="shared" si="1955"/>
        <v>0</v>
      </c>
      <c r="BS307" s="5" t="str">
        <f t="shared" ca="1" si="1956"/>
        <v>-</v>
      </c>
      <c r="BT307" s="5" t="str">
        <f t="shared" ca="1" si="1957"/>
        <v>-</v>
      </c>
      <c r="BU307" s="5" t="str">
        <f t="shared" ca="1" si="1957"/>
        <v>-</v>
      </c>
      <c r="BV307" s="5" t="str">
        <f t="shared" ca="1" si="1957"/>
        <v>-</v>
      </c>
      <c r="BW307" s="5" t="str">
        <f t="shared" ca="1" si="1957"/>
        <v>-</v>
      </c>
      <c r="BX307" s="5" t="str">
        <f t="shared" ca="1" si="1957"/>
        <v>-</v>
      </c>
      <c r="BY307" s="5" t="str">
        <f t="shared" ca="1" si="1957"/>
        <v>-</v>
      </c>
      <c r="BZ307" s="5" t="str">
        <f t="shared" ca="1" si="1957"/>
        <v>-</v>
      </c>
      <c r="CA307" s="5" t="str">
        <f t="shared" ca="1" si="1957"/>
        <v>-</v>
      </c>
      <c r="CB307" s="9"/>
      <c r="CC307" s="237" t="b">
        <f t="shared" ca="1" si="2004"/>
        <v>1</v>
      </c>
      <c r="CD307" s="237" t="b">
        <f t="shared" ca="1" si="2004"/>
        <v>1</v>
      </c>
      <c r="CE307" s="237" t="b">
        <f t="shared" ca="1" si="2004"/>
        <v>1</v>
      </c>
      <c r="CF307" s="12">
        <f t="shared" ca="1" si="1958"/>
        <v>2237105</v>
      </c>
      <c r="CG307" s="144" t="b">
        <f t="shared" ca="1" si="2042"/>
        <v>0</v>
      </c>
      <c r="CH307" s="12" t="s">
        <v>34</v>
      </c>
      <c r="CI307" s="19" t="str">
        <f t="shared" ca="1" si="1960"/>
        <v>-</v>
      </c>
      <c r="CJ307" s="19" t="str">
        <f t="shared" ca="1" si="1960"/>
        <v>-</v>
      </c>
      <c r="CK307" s="19" t="str">
        <f t="shared" ca="1" si="1960"/>
        <v>-</v>
      </c>
      <c r="CL307" s="19">
        <f t="shared" ca="1" si="1960"/>
        <v>1</v>
      </c>
      <c r="CM307" s="19">
        <f t="shared" ca="1" si="1960"/>
        <v>1</v>
      </c>
      <c r="CN307" s="9"/>
      <c r="CO307" s="444">
        <f t="shared" si="1961"/>
        <v>652</v>
      </c>
      <c r="CP307" s="444">
        <f t="shared" si="1961"/>
        <v>686</v>
      </c>
      <c r="CQ307" s="444">
        <f t="shared" si="1961"/>
        <v>721</v>
      </c>
      <c r="CR307" s="152">
        <f t="shared" si="1962"/>
        <v>378</v>
      </c>
      <c r="CS307" s="152">
        <f t="shared" si="1962"/>
        <v>413</v>
      </c>
      <c r="CT307" s="152">
        <f t="shared" si="1962"/>
        <v>448</v>
      </c>
      <c r="CU307" s="19" t="str">
        <f t="shared" ca="1" si="2022"/>
        <v>-</v>
      </c>
      <c r="CV307" s="19" t="str">
        <f t="shared" ca="1" si="2022"/>
        <v>-</v>
      </c>
      <c r="CW307" s="19" t="str">
        <f t="shared" ca="1" si="2022"/>
        <v>-</v>
      </c>
      <c r="CX307" s="19" t="str">
        <f t="shared" ca="1" si="2022"/>
        <v>-</v>
      </c>
      <c r="CY307" s="19" t="str">
        <f t="shared" ca="1" si="2022"/>
        <v>-</v>
      </c>
      <c r="CZ307" s="19" t="b">
        <f t="shared" ca="1" si="2022"/>
        <v>1</v>
      </c>
      <c r="DA307" s="19">
        <f t="shared" ca="1" si="2022"/>
        <v>0</v>
      </c>
      <c r="DB307" s="19">
        <f t="shared" ca="1" si="2022"/>
        <v>0</v>
      </c>
      <c r="DC307" s="19">
        <f t="shared" ca="1" si="2022"/>
        <v>0</v>
      </c>
      <c r="DD307" s="19">
        <f t="shared" ca="1" si="2022"/>
        <v>0</v>
      </c>
      <c r="DE307" s="19">
        <f t="shared" ca="1" si="2022"/>
        <v>0</v>
      </c>
      <c r="DF307" s="19">
        <f t="shared" ca="1" si="2022"/>
        <v>0</v>
      </c>
      <c r="DG307" s="19">
        <f t="shared" ca="1" si="2022"/>
        <v>0</v>
      </c>
      <c r="DH307" s="19">
        <f t="shared" ca="1" si="2022"/>
        <v>0</v>
      </c>
      <c r="DI307" s="19">
        <f t="shared" ca="1" si="2022"/>
        <v>0</v>
      </c>
      <c r="DJ307" s="19">
        <f t="shared" ca="1" si="2022"/>
        <v>0</v>
      </c>
      <c r="DK307" s="19">
        <f t="shared" ca="1" si="2043"/>
        <v>0</v>
      </c>
      <c r="DL307" s="19">
        <f t="shared" ca="1" si="2043"/>
        <v>0</v>
      </c>
      <c r="DM307" s="19">
        <f t="shared" ca="1" si="2043"/>
        <v>1</v>
      </c>
      <c r="DN307" s="19">
        <f t="shared" ca="1" si="2043"/>
        <v>1</v>
      </c>
      <c r="DO307" s="19">
        <f t="shared" ca="1" si="2043"/>
        <v>0</v>
      </c>
      <c r="DP307" s="19" t="str">
        <f t="shared" ca="1" si="2043"/>
        <v>-</v>
      </c>
      <c r="DQ307" s="19" t="str">
        <f t="shared" ca="1" si="2043"/>
        <v>-</v>
      </c>
      <c r="DR307" s="19" t="str">
        <f t="shared" ca="1" si="2043"/>
        <v>-</v>
      </c>
      <c r="DS307" s="19" t="str">
        <f t="shared" ca="1" si="2043"/>
        <v>-</v>
      </c>
      <c r="DT307" s="19" t="str">
        <f t="shared" ca="1" si="2043"/>
        <v>-</v>
      </c>
      <c r="DU307" s="19">
        <f t="shared" ca="1" si="2043"/>
        <v>0</v>
      </c>
      <c r="DV307" s="19" t="str">
        <f t="shared" ca="1" si="2043"/>
        <v>-</v>
      </c>
      <c r="DW307" s="19" t="str">
        <f t="shared" ca="1" si="2043"/>
        <v>-</v>
      </c>
      <c r="DX307" s="19" t="str">
        <f t="shared" ca="1" si="2043"/>
        <v>-</v>
      </c>
      <c r="DY307" s="19" t="str">
        <f t="shared" ca="1" si="2043"/>
        <v>-</v>
      </c>
      <c r="DZ307" s="19" t="str">
        <f t="shared" ca="1" si="2043"/>
        <v>-</v>
      </c>
      <c r="EA307" s="19" t="str">
        <f t="shared" ca="1" si="2043"/>
        <v>-</v>
      </c>
      <c r="EB307" s="19" t="str">
        <f t="shared" ca="1" si="2043"/>
        <v>-</v>
      </c>
      <c r="EC307" s="19" t="str">
        <f t="shared" ca="1" si="2043"/>
        <v>-</v>
      </c>
      <c r="ED307" s="19">
        <f t="shared" ca="1" si="2043"/>
        <v>0</v>
      </c>
      <c r="EE307" s="444">
        <f t="shared" si="1965"/>
        <v>0</v>
      </c>
      <c r="EF307" s="444">
        <f t="shared" si="1965"/>
        <v>0</v>
      </c>
      <c r="EG307" s="124">
        <f t="shared" si="2023"/>
        <v>0</v>
      </c>
      <c r="EH307" s="124">
        <f t="shared" si="2023"/>
        <v>0</v>
      </c>
      <c r="EI307" s="124">
        <f t="shared" si="2023"/>
        <v>0</v>
      </c>
      <c r="EJ307" s="124">
        <f t="shared" si="2023"/>
        <v>0</v>
      </c>
      <c r="EK307" s="124">
        <f t="shared" si="2023"/>
        <v>0</v>
      </c>
      <c r="EL307" s="124">
        <f t="shared" si="2023"/>
        <v>0</v>
      </c>
      <c r="EM307" s="124">
        <f t="shared" si="2023"/>
        <v>0</v>
      </c>
      <c r="EN307" s="124">
        <f t="shared" si="2023"/>
        <v>0</v>
      </c>
      <c r="EO307" s="124">
        <f t="shared" si="2023"/>
        <v>0</v>
      </c>
      <c r="EP307" s="124">
        <f t="shared" si="2023"/>
        <v>0</v>
      </c>
      <c r="EQ307" s="124">
        <f t="shared" si="2023"/>
        <v>0</v>
      </c>
      <c r="ER307" s="124">
        <f t="shared" si="2023"/>
        <v>0</v>
      </c>
      <c r="ES307" s="124">
        <f t="shared" si="2023"/>
        <v>0</v>
      </c>
      <c r="ET307" s="124">
        <f t="shared" si="2023"/>
        <v>0</v>
      </c>
      <c r="EU307" s="124">
        <f t="shared" si="2023"/>
        <v>0</v>
      </c>
      <c r="EV307" s="124">
        <f t="shared" si="2023"/>
        <v>0</v>
      </c>
      <c r="EW307" s="124">
        <f t="shared" si="1967"/>
        <v>0</v>
      </c>
      <c r="EX307" s="124">
        <f t="shared" si="1967"/>
        <v>0</v>
      </c>
      <c r="EY307" s="554">
        <f t="shared" si="2024"/>
        <v>0</v>
      </c>
      <c r="EZ307" s="554">
        <f t="shared" si="2024"/>
        <v>0</v>
      </c>
      <c r="FA307" s="554">
        <f t="shared" si="2024"/>
        <v>0</v>
      </c>
      <c r="FB307" s="125">
        <f t="shared" si="2024"/>
        <v>0</v>
      </c>
      <c r="FC307" s="125">
        <f t="shared" si="2024"/>
        <v>0</v>
      </c>
      <c r="FD307" s="125">
        <f t="shared" si="2024"/>
        <v>0</v>
      </c>
      <c r="FE307" s="125">
        <f t="shared" si="2024"/>
        <v>0</v>
      </c>
      <c r="FF307" s="125">
        <f t="shared" si="2024"/>
        <v>0</v>
      </c>
      <c r="FG307" s="125">
        <f t="shared" si="2024"/>
        <v>0</v>
      </c>
      <c r="FH307" s="125">
        <f t="shared" si="2024"/>
        <v>0</v>
      </c>
      <c r="FI307" s="125">
        <f t="shared" si="2024"/>
        <v>0</v>
      </c>
      <c r="FJ307" s="125">
        <f t="shared" si="2024"/>
        <v>0</v>
      </c>
      <c r="FK307" s="125">
        <f t="shared" si="2024"/>
        <v>0</v>
      </c>
      <c r="FL307" s="125">
        <f t="shared" si="2024"/>
        <v>0</v>
      </c>
      <c r="FM307" s="125">
        <f t="shared" si="2024"/>
        <v>0</v>
      </c>
      <c r="FN307" s="125">
        <f t="shared" si="2024"/>
        <v>0</v>
      </c>
      <c r="FO307" s="124">
        <f t="shared" si="2025"/>
        <v>0</v>
      </c>
      <c r="FP307" s="124">
        <f t="shared" si="2025"/>
        <v>0</v>
      </c>
      <c r="FQ307" s="124">
        <f t="shared" si="2025"/>
        <v>0</v>
      </c>
      <c r="FR307" s="124">
        <f t="shared" si="2025"/>
        <v>0</v>
      </c>
      <c r="FS307" s="124">
        <f t="shared" si="2025"/>
        <v>0</v>
      </c>
      <c r="FT307" s="124">
        <f t="shared" si="2025"/>
        <v>0</v>
      </c>
      <c r="FU307" s="124">
        <f t="shared" si="2025"/>
        <v>0</v>
      </c>
      <c r="FV307" s="124">
        <f t="shared" si="2025"/>
        <v>0</v>
      </c>
      <c r="FW307" s="124">
        <f t="shared" si="2025"/>
        <v>0</v>
      </c>
      <c r="FX307" s="124">
        <f t="shared" si="2025"/>
        <v>0</v>
      </c>
      <c r="FY307" s="124">
        <f t="shared" si="2025"/>
        <v>0</v>
      </c>
      <c r="FZ307" s="124">
        <f t="shared" si="2025"/>
        <v>0</v>
      </c>
      <c r="GA307" s="124">
        <f t="shared" si="2025"/>
        <v>0</v>
      </c>
      <c r="GB307" s="124">
        <f t="shared" si="2025"/>
        <v>0</v>
      </c>
      <c r="GC307" s="124">
        <f t="shared" si="2025"/>
        <v>0</v>
      </c>
      <c r="GD307" s="124">
        <f t="shared" si="2025"/>
        <v>0</v>
      </c>
      <c r="GE307" s="124">
        <f t="shared" si="1970"/>
        <v>0</v>
      </c>
      <c r="GF307" s="124">
        <f t="shared" si="1970"/>
        <v>0</v>
      </c>
      <c r="GG307" s="554">
        <f t="shared" si="1971"/>
        <v>0</v>
      </c>
      <c r="GH307" s="554">
        <f t="shared" si="1971"/>
        <v>0</v>
      </c>
      <c r="GI307" s="554">
        <f t="shared" si="1971"/>
        <v>0</v>
      </c>
      <c r="GJ307" s="125">
        <f t="shared" si="2032"/>
        <v>0</v>
      </c>
      <c r="GK307" s="125">
        <f t="shared" si="2032"/>
        <v>0</v>
      </c>
      <c r="GL307" s="125">
        <f t="shared" si="2032"/>
        <v>0</v>
      </c>
      <c r="GM307" s="125">
        <f t="shared" si="2032"/>
        <v>0</v>
      </c>
      <c r="GN307" s="125">
        <f t="shared" si="2032"/>
        <v>0</v>
      </c>
      <c r="GO307" s="125">
        <f t="shared" si="2032"/>
        <v>0</v>
      </c>
      <c r="GP307" s="125">
        <f t="shared" si="2032"/>
        <v>0</v>
      </c>
      <c r="GQ307" s="125">
        <f t="shared" si="2032"/>
        <v>0</v>
      </c>
      <c r="GR307" s="125">
        <f t="shared" si="2032"/>
        <v>0</v>
      </c>
      <c r="GS307" s="125">
        <f t="shared" si="2032"/>
        <v>0</v>
      </c>
      <c r="GT307" s="125">
        <f t="shared" si="2032"/>
        <v>0</v>
      </c>
      <c r="GU307" s="125">
        <f t="shared" si="2032"/>
        <v>0</v>
      </c>
      <c r="GV307" s="125">
        <f t="shared" si="2032"/>
        <v>0</v>
      </c>
      <c r="GW307" s="124">
        <f t="shared" si="2026"/>
        <v>0</v>
      </c>
      <c r="GX307" s="124">
        <f t="shared" si="2026"/>
        <v>0</v>
      </c>
      <c r="GY307" s="124">
        <f t="shared" si="2026"/>
        <v>0</v>
      </c>
      <c r="GZ307" s="124">
        <f t="shared" si="2026"/>
        <v>0</v>
      </c>
      <c r="HA307" s="124">
        <f t="shared" si="2026"/>
        <v>0</v>
      </c>
      <c r="HB307" s="124">
        <f t="shared" si="2026"/>
        <v>0</v>
      </c>
      <c r="HC307" s="124">
        <f t="shared" si="2026"/>
        <v>0</v>
      </c>
      <c r="HD307" s="124">
        <f t="shared" si="2026"/>
        <v>0</v>
      </c>
      <c r="HE307" s="124">
        <f t="shared" si="2026"/>
        <v>0</v>
      </c>
      <c r="HF307" s="124">
        <f t="shared" si="2026"/>
        <v>0</v>
      </c>
      <c r="HG307" s="124">
        <f t="shared" si="2026"/>
        <v>0</v>
      </c>
      <c r="HH307" s="124">
        <f t="shared" si="2026"/>
        <v>0</v>
      </c>
      <c r="HI307" s="124">
        <f t="shared" si="2026"/>
        <v>0</v>
      </c>
      <c r="HJ307" s="124">
        <f t="shared" si="2026"/>
        <v>0</v>
      </c>
      <c r="HK307" s="124">
        <f t="shared" si="2026"/>
        <v>0</v>
      </c>
      <c r="HL307" s="124">
        <f t="shared" si="2026"/>
        <v>0</v>
      </c>
      <c r="HM307" s="124">
        <f t="shared" si="1974"/>
        <v>0</v>
      </c>
      <c r="HN307" s="124">
        <f t="shared" si="1974"/>
        <v>0</v>
      </c>
      <c r="HO307" s="554">
        <f t="shared" si="1975"/>
        <v>0</v>
      </c>
      <c r="HP307" s="554">
        <f t="shared" si="1975"/>
        <v>0</v>
      </c>
      <c r="HQ307" s="554">
        <f t="shared" si="1975"/>
        <v>0</v>
      </c>
      <c r="HR307" s="125">
        <f t="shared" si="2033"/>
        <v>0</v>
      </c>
      <c r="HS307" s="125">
        <f t="shared" si="2033"/>
        <v>0</v>
      </c>
      <c r="HT307" s="125">
        <f t="shared" si="2033"/>
        <v>0</v>
      </c>
      <c r="HU307" s="125">
        <f t="shared" si="2033"/>
        <v>0</v>
      </c>
      <c r="HV307" s="125">
        <f t="shared" si="2033"/>
        <v>0</v>
      </c>
      <c r="HW307" s="125">
        <f t="shared" si="2033"/>
        <v>0</v>
      </c>
      <c r="HX307" s="125">
        <f t="shared" si="2033"/>
        <v>0</v>
      </c>
      <c r="HY307" s="125">
        <f t="shared" si="2033"/>
        <v>0</v>
      </c>
      <c r="HZ307" s="125">
        <f t="shared" si="2033"/>
        <v>0</v>
      </c>
      <c r="IA307" s="125">
        <f t="shared" si="2033"/>
        <v>0</v>
      </c>
      <c r="IB307" s="125">
        <f t="shared" si="2033"/>
        <v>0</v>
      </c>
      <c r="IC307" s="125">
        <f t="shared" si="2033"/>
        <v>0</v>
      </c>
      <c r="ID307" s="125">
        <f t="shared" si="2033"/>
        <v>0</v>
      </c>
      <c r="IE307" s="5">
        <f t="shared" si="1977"/>
        <v>67</v>
      </c>
      <c r="IF307" s="9"/>
      <c r="IG307" s="5">
        <f t="shared" si="1978"/>
        <v>1</v>
      </c>
      <c r="IH307" s="5" t="b">
        <f t="shared" si="1978"/>
        <v>0</v>
      </c>
      <c r="II307" s="19">
        <f t="shared" ca="1" si="1979"/>
        <v>0</v>
      </c>
      <c r="IJ307" s="5">
        <f t="shared" si="1978"/>
        <v>55</v>
      </c>
      <c r="IK307" s="5" cm="1">
        <f t="array" ref="IK307">INDEX(i.pi_yatf,$X307+1,IK$7)</f>
        <v>1</v>
      </c>
      <c r="IL307" s="19">
        <f t="shared" ca="1" si="2037"/>
        <v>0</v>
      </c>
      <c r="IM307" s="19">
        <f t="shared" ca="1" si="2037"/>
        <v>0</v>
      </c>
      <c r="IN307" s="19">
        <f t="shared" ca="1" si="2037"/>
        <v>0</v>
      </c>
      <c r="IO307" s="19">
        <f t="shared" ca="1" si="2037"/>
        <v>0</v>
      </c>
      <c r="IP307" s="19">
        <f t="shared" ca="1" si="2037"/>
        <v>0</v>
      </c>
      <c r="IQ307" s="19">
        <f t="shared" ca="1" si="2037"/>
        <v>0</v>
      </c>
      <c r="IR307" s="19">
        <f t="shared" ca="1" si="2037"/>
        <v>0</v>
      </c>
      <c r="IS307" s="19">
        <f t="shared" ca="1" si="2037"/>
        <v>0</v>
      </c>
      <c r="IT307" s="19">
        <f t="shared" ca="1" si="2037"/>
        <v>0</v>
      </c>
      <c r="IU307" s="19">
        <f t="shared" ca="1" si="2037"/>
        <v>0</v>
      </c>
      <c r="IV307" s="19">
        <f t="shared" ca="1" si="2037"/>
        <v>0</v>
      </c>
      <c r="IW307" s="19">
        <f t="shared" ca="1" si="2037"/>
        <v>0</v>
      </c>
      <c r="IX307" s="19">
        <f t="shared" ca="1" si="2037"/>
        <v>0</v>
      </c>
      <c r="IY307" s="19">
        <f t="shared" ca="1" si="2037"/>
        <v>0</v>
      </c>
      <c r="IZ307" s="19">
        <f t="shared" ca="1" si="2037"/>
        <v>0</v>
      </c>
      <c r="JA307" s="19">
        <f t="shared" ca="1" si="2037"/>
        <v>0</v>
      </c>
      <c r="JB307" s="19">
        <f t="shared" ca="1" si="2037"/>
        <v>0</v>
      </c>
      <c r="JC307" s="19">
        <f t="shared" ca="1" si="2037"/>
        <v>0</v>
      </c>
      <c r="JD307" s="19">
        <f t="shared" ca="1" si="2037"/>
        <v>0</v>
      </c>
      <c r="JE307" s="19">
        <f t="shared" ca="1" si="2037"/>
        <v>0</v>
      </c>
      <c r="JF307" s="19">
        <f t="shared" ca="1" si="2037"/>
        <v>0</v>
      </c>
      <c r="JG307" s="19">
        <f t="shared" ca="1" si="2037"/>
        <v>1</v>
      </c>
      <c r="JH307" s="19">
        <f t="shared" ca="1" si="2037"/>
        <v>0</v>
      </c>
      <c r="JI307" s="19">
        <f t="shared" ca="1" si="2037"/>
        <v>1</v>
      </c>
      <c r="JJ307" s="9"/>
      <c r="JK307" s="5" t="b">
        <f t="shared" ca="1" si="1981"/>
        <v>0</v>
      </c>
      <c r="JL307" s="477" t="b">
        <v>0</v>
      </c>
      <c r="JM307" s="477">
        <v>9.7327499999999993</v>
      </c>
      <c r="JN307" s="5" t="b">
        <f t="shared" si="1982"/>
        <v>0</v>
      </c>
      <c r="JO307" s="5" t="b">
        <f t="shared" si="1982"/>
        <v>0</v>
      </c>
      <c r="JP307" s="5" t="b">
        <f t="shared" si="1982"/>
        <v>1</v>
      </c>
      <c r="JQ307" s="144">
        <f t="shared" si="1983"/>
        <v>1</v>
      </c>
      <c r="JR307" s="144">
        <f t="shared" si="1983"/>
        <v>1</v>
      </c>
      <c r="JS307" s="5" t="b">
        <f t="shared" si="1984"/>
        <v>0</v>
      </c>
      <c r="JT307" s="5" t="b">
        <f t="shared" si="1984"/>
        <v>1</v>
      </c>
      <c r="JU307" s="5" t="b">
        <f t="shared" si="1984"/>
        <v>1</v>
      </c>
      <c r="JV307" s="5" t="b">
        <f t="shared" si="1984"/>
        <v>0</v>
      </c>
      <c r="JW307" s="5">
        <f t="shared" si="1985"/>
        <v>1</v>
      </c>
      <c r="JX307" s="5">
        <f t="shared" si="1985"/>
        <v>0</v>
      </c>
      <c r="JY307" s="5" t="b">
        <f t="shared" si="1986"/>
        <v>0</v>
      </c>
      <c r="JZ307" s="5" t="str" cm="1">
        <f t="array" aca="1" ref="JZ307" ca="1">IF(OR(KA307:KH307&lt;&gt;"-"),TRUE,"-")</f>
        <v>-</v>
      </c>
      <c r="KA307" s="19" t="str">
        <f t="shared" ca="1" si="1987"/>
        <v>-</v>
      </c>
      <c r="KB307" s="19" t="str">
        <f t="shared" ca="1" si="1987"/>
        <v>-</v>
      </c>
      <c r="KC307" s="19" t="str">
        <f t="shared" ca="1" si="1987"/>
        <v>-</v>
      </c>
      <c r="KD307" s="19" t="str">
        <f t="shared" ca="1" si="1987"/>
        <v>-</v>
      </c>
      <c r="KE307" s="19" t="str">
        <f t="shared" ca="1" si="1987"/>
        <v>-</v>
      </c>
      <c r="KF307" s="19" t="str">
        <f t="shared" ca="1" si="1987"/>
        <v>-</v>
      </c>
      <c r="KG307" s="19" t="str">
        <f t="shared" ca="1" si="1987"/>
        <v>-</v>
      </c>
      <c r="KH307" s="19" t="str">
        <f t="shared" ca="1" si="1987"/>
        <v>-</v>
      </c>
      <c r="KI307" s="5" t="b">
        <f t="array" aca="1" ref="KI307" ca="1">IF(OR(KJ307:KP307&lt;&gt;"-"),TRUE,"-")</f>
        <v>1</v>
      </c>
      <c r="KJ307" s="19">
        <f t="shared" ca="1" si="2038"/>
        <v>0</v>
      </c>
      <c r="KK307" s="19" t="str">
        <f t="shared" ca="1" si="2038"/>
        <v>-</v>
      </c>
      <c r="KL307" s="19">
        <f t="shared" ca="1" si="2038"/>
        <v>999999</v>
      </c>
      <c r="KM307" s="19">
        <f t="shared" ca="1" si="2038"/>
        <v>999999</v>
      </c>
      <c r="KN307" s="19">
        <f t="shared" ca="1" si="2038"/>
        <v>999999</v>
      </c>
      <c r="KO307" s="19">
        <f t="shared" ca="1" si="2038"/>
        <v>999999</v>
      </c>
      <c r="KP307" s="19">
        <f t="shared" ca="1" si="2038"/>
        <v>999999</v>
      </c>
      <c r="KQ307" s="19" t="str">
        <f t="shared" ca="1" si="2038"/>
        <v>-</v>
      </c>
      <c r="KR307" s="19" t="str">
        <f t="shared" ca="1" si="2038"/>
        <v>-</v>
      </c>
      <c r="KS307" s="19" t="str">
        <f t="shared" ca="1" si="2038"/>
        <v>-</v>
      </c>
      <c r="KT307" s="19" t="b">
        <f t="shared" ca="1" si="2038"/>
        <v>1</v>
      </c>
      <c r="KU307" s="19">
        <f t="shared" ca="1" si="2038"/>
        <v>0</v>
      </c>
      <c r="KV307" s="5" t="str">
        <f t="shared" si="1989"/>
        <v>-</v>
      </c>
      <c r="KW307" s="5" t="str">
        <f t="shared" si="1989"/>
        <v>-</v>
      </c>
      <c r="KX307" s="5" t="str">
        <f t="shared" si="1989"/>
        <v>-</v>
      </c>
      <c r="KY307" s="5" t="str">
        <f t="shared" si="1989"/>
        <v>-</v>
      </c>
      <c r="KZ307" s="19" t="str">
        <f t="shared" ca="1" si="1990"/>
        <v>-</v>
      </c>
      <c r="LA307" s="19" t="str">
        <f t="shared" ca="1" si="1990"/>
        <v>-</v>
      </c>
      <c r="LB307" s="19" t="str">
        <f t="shared" ca="1" si="1990"/>
        <v>-</v>
      </c>
      <c r="LC307" s="19" t="str">
        <f t="shared" ca="1" si="1990"/>
        <v>-</v>
      </c>
      <c r="LD307" s="19" t="str">
        <f t="shared" ca="1" si="1990"/>
        <v>-</v>
      </c>
      <c r="LE307" s="19" t="str">
        <f t="shared" ca="1" si="1990"/>
        <v>-</v>
      </c>
      <c r="LF307" s="19" t="str">
        <f t="shared" ca="1" si="1990"/>
        <v>-</v>
      </c>
      <c r="LG307" s="5" t="str">
        <f t="shared" si="1991"/>
        <v>-</v>
      </c>
      <c r="LH307" s="5">
        <f t="shared" si="1991"/>
        <v>500</v>
      </c>
      <c r="LI307" s="5">
        <f t="shared" si="1991"/>
        <v>500</v>
      </c>
      <c r="LJ307" s="5" t="str">
        <f t="shared" si="1991"/>
        <v>-</v>
      </c>
      <c r="LK307" s="5" cm="1">
        <f t="array" aca="1" ref="LK307" ca="1">INDEX(i.meatgrid,$Q307,LK$7)</f>
        <v>1092</v>
      </c>
      <c r="LL307" s="5" t="str">
        <f t="shared" si="1992"/>
        <v>-</v>
      </c>
      <c r="LM307" s="5">
        <f t="shared" si="1993"/>
        <v>1</v>
      </c>
      <c r="LN307" s="9"/>
      <c r="LO307" s="19">
        <f t="shared" ca="1" si="1994"/>
        <v>70</v>
      </c>
      <c r="LP307" s="19">
        <f t="shared" ca="1" si="1994"/>
        <v>50</v>
      </c>
      <c r="LQ307" s="19">
        <f t="shared" ca="1" si="1994"/>
        <v>80</v>
      </c>
      <c r="LR307" s="19">
        <f t="shared" ca="1" si="1994"/>
        <v>50</v>
      </c>
      <c r="LS307" s="5" t="b" cm="1">
        <f t="array" aca="1" ref="LS307" ca="1">INDEX(i.meatgrid,$Q307,LS$7)</f>
        <v>1</v>
      </c>
      <c r="LT307" s="5" t="b" cm="1">
        <f t="array" aca="1" ref="LT307" ca="1">INDEX(i.meatgrid,$Q307,LT$7)</f>
        <v>0</v>
      </c>
      <c r="LU307" s="5" t="str" cm="1">
        <f t="array" aca="1" ref="LU307" ca="1">INDEX(i.meatgrid,$Q307,LU$7)</f>
        <v>-</v>
      </c>
      <c r="LV307" s="5" t="str" cm="1">
        <f t="array" aca="1" ref="LV307" ca="1">INDEX(i.meatgrid,$Q307,LV$7)</f>
        <v>-</v>
      </c>
      <c r="LW307" s="5">
        <f t="shared" si="1995"/>
        <v>1</v>
      </c>
      <c r="LX307" s="5">
        <f t="shared" si="1996"/>
        <v>1.25</v>
      </c>
      <c r="LY307" s="5" cm="1">
        <f t="array" aca="1" ref="LY307" ca="1">INDEX(i.meatgrid,$Q307,LY$7)</f>
        <v>0</v>
      </c>
      <c r="LZ307" s="5" cm="1">
        <f t="array" aca="1" ref="LZ307" ca="1">INDEX(i.meatgrid,$Q307,LZ$7)</f>
        <v>0</v>
      </c>
      <c r="MA307" s="5" cm="1">
        <f t="array" aca="1" ref="MA307" ca="1">INDEX(i.meatgrid,$Q307,MA$7)</f>
        <v>0</v>
      </c>
      <c r="MB307" s="5" cm="1">
        <f t="array" aca="1" ref="MB307" ca="1">INDEX(i.meatgrid,$Q307,MB$7)</f>
        <v>0</v>
      </c>
      <c r="MC307" s="5" cm="1">
        <f t="array" aca="1" ref="MC307" ca="1">INDEX(i.meatgrid,$Q307,MC$7)</f>
        <v>0</v>
      </c>
      <c r="MD307" s="5" cm="1">
        <f t="array" aca="1" ref="MD307" ca="1">INDEX(i.meatgrid,$Q307,MD$7)</f>
        <v>1</v>
      </c>
      <c r="ME307" s="5" cm="1">
        <f t="array" aca="1" ref="ME307" ca="1">INDEX(i.meatgrid,$Q307,ME$7)</f>
        <v>1</v>
      </c>
      <c r="MF307" s="5" cm="1">
        <f t="array" aca="1" ref="MF307" ca="1">INDEX(i.meatgrid,$Q307,MF$7)</f>
        <v>1</v>
      </c>
      <c r="MG307" s="5">
        <f t="shared" si="1997"/>
        <v>1</v>
      </c>
      <c r="MH307" s="9"/>
      <c r="MI307" s="19" t="b">
        <f t="shared" ca="1" si="2027"/>
        <v>0</v>
      </c>
      <c r="MJ307" s="19" t="b">
        <f t="shared" ca="1" si="2027"/>
        <v>0</v>
      </c>
      <c r="MK307" s="19">
        <f t="shared" ca="1" si="2027"/>
        <v>1</v>
      </c>
      <c r="ML307" s="19">
        <f t="shared" ca="1" si="2027"/>
        <v>0.75</v>
      </c>
      <c r="MM307" s="19">
        <f t="shared" ca="1" si="2027"/>
        <v>0.75</v>
      </c>
      <c r="MN307" s="19">
        <f t="shared" ca="1" si="2027"/>
        <v>0.8</v>
      </c>
      <c r="MO307" s="19">
        <f t="shared" ca="1" si="2027"/>
        <v>0.82499999999999996</v>
      </c>
      <c r="MP307" s="19">
        <f t="shared" ca="1" si="2027"/>
        <v>0.875</v>
      </c>
      <c r="MQ307" s="19">
        <f t="shared" ca="1" si="2027"/>
        <v>0.9</v>
      </c>
      <c r="MR307" s="19">
        <f t="shared" ca="1" si="2027"/>
        <v>1</v>
      </c>
      <c r="MS307" s="19">
        <f t="shared" ca="1" si="2027"/>
        <v>0.875</v>
      </c>
      <c r="MT307" s="19" t="b">
        <f t="shared" ca="1" si="2027"/>
        <v>1</v>
      </c>
      <c r="MU307" s="19">
        <f t="shared" ca="1" si="2027"/>
        <v>74.989999999999995</v>
      </c>
      <c r="MV307" s="19" t="str">
        <f t="shared" ca="1" si="2027"/>
        <v>-</v>
      </c>
      <c r="MW307" s="19" t="str">
        <f t="shared" ca="1" si="2027"/>
        <v>-</v>
      </c>
      <c r="MX307" s="19" t="str">
        <f t="shared" ca="1" si="2027"/>
        <v>-</v>
      </c>
      <c r="MY307" s="19" t="str">
        <f t="shared" ca="1" si="2028"/>
        <v>-</v>
      </c>
      <c r="MZ307" s="19" t="str">
        <f t="shared" ca="1" si="2028"/>
        <v>-</v>
      </c>
      <c r="NA307" s="19" t="str">
        <f t="shared" ca="1" si="2028"/>
        <v>-</v>
      </c>
      <c r="NB307" s="19" t="str">
        <f t="shared" ca="1" si="2028"/>
        <v>-</v>
      </c>
      <c r="NC307" s="19">
        <f t="shared" ca="1" si="2028"/>
        <v>36.99</v>
      </c>
      <c r="ND307" s="19">
        <f t="shared" ca="1" si="2028"/>
        <v>36.99</v>
      </c>
      <c r="NE307" s="19" t="str">
        <f t="shared" ca="1" si="2028"/>
        <v>-</v>
      </c>
      <c r="NF307" s="19" t="str">
        <f t="shared" ca="1" si="2028"/>
        <v>-</v>
      </c>
      <c r="NG307" s="19" t="str">
        <f t="shared" ca="1" si="2028"/>
        <v>-</v>
      </c>
      <c r="NH307" s="19" t="str">
        <f t="shared" ca="1" si="2028"/>
        <v>-</v>
      </c>
      <c r="NI307" s="19" t="str">
        <f t="shared" ca="1" si="2028"/>
        <v>-</v>
      </c>
      <c r="NJ307" s="19">
        <f t="shared" ca="1" si="2028"/>
        <v>49.99</v>
      </c>
      <c r="NK307" s="19">
        <f t="shared" ca="1" si="2028"/>
        <v>49.99</v>
      </c>
      <c r="NL307" s="19">
        <f t="shared" ca="1" si="2028"/>
        <v>49.99</v>
      </c>
      <c r="NM307" s="19">
        <f t="shared" ca="1" si="2028"/>
        <v>49.99</v>
      </c>
      <c r="NN307" s="19">
        <f t="shared" ca="1" si="2028"/>
        <v>49.99</v>
      </c>
      <c r="NO307" s="19">
        <f t="shared" ca="1" si="2029"/>
        <v>49.99</v>
      </c>
      <c r="NP307" s="19">
        <f t="shared" ca="1" si="2029"/>
        <v>49.99</v>
      </c>
      <c r="NQ307" s="19">
        <f t="shared" ca="1" si="2029"/>
        <v>49.99</v>
      </c>
      <c r="NR307" s="19">
        <f t="shared" ca="1" si="2029"/>
        <v>412.99</v>
      </c>
      <c r="NS307" s="19">
        <f t="shared" ca="1" si="2029"/>
        <v>412.99</v>
      </c>
      <c r="NT307" s="19" t="str">
        <f t="shared" ca="1" si="2029"/>
        <v>-</v>
      </c>
      <c r="NU307" s="19" t="str">
        <f t="shared" ca="1" si="2029"/>
        <v>-</v>
      </c>
      <c r="NV307" s="19" t="str">
        <f t="shared" ca="1" si="2029"/>
        <v>-</v>
      </c>
      <c r="NW307" s="19" t="str">
        <f t="shared" ca="1" si="2029"/>
        <v>-</v>
      </c>
      <c r="NX307" s="19" t="str">
        <f t="shared" ca="1" si="2029"/>
        <v>-</v>
      </c>
      <c r="NY307" s="19">
        <f t="shared" ca="1" si="2029"/>
        <v>6.8900000000000006</v>
      </c>
      <c r="NZ307" s="19">
        <f t="shared" ca="1" si="2029"/>
        <v>6.8900000000000006</v>
      </c>
      <c r="OA307" s="19">
        <f t="shared" ca="1" si="2029"/>
        <v>6.8900000000000006</v>
      </c>
      <c r="OB307" s="19">
        <f t="shared" ca="1" si="2029"/>
        <v>6.8900000000000006</v>
      </c>
      <c r="OC307" s="19">
        <f t="shared" ca="1" si="2029"/>
        <v>6.8900000000000006</v>
      </c>
      <c r="OD307" s="19">
        <f t="shared" ca="1" si="2029"/>
        <v>6.8900000000000006</v>
      </c>
      <c r="OE307" s="19">
        <f t="shared" ca="1" si="2044"/>
        <v>6.8900000000000006</v>
      </c>
      <c r="OF307" s="19">
        <f t="shared" ca="1" si="2044"/>
        <v>6.8900000000000006</v>
      </c>
      <c r="OG307" s="19">
        <f t="shared" ca="1" si="2044"/>
        <v>346.99</v>
      </c>
      <c r="OH307" s="19">
        <f t="shared" ca="1" si="2044"/>
        <v>346.99</v>
      </c>
      <c r="OI307" s="19" t="str">
        <f t="shared" ca="1" si="2044"/>
        <v>-</v>
      </c>
      <c r="OJ307" s="19" t="str">
        <f t="shared" ca="1" si="2044"/>
        <v>-</v>
      </c>
      <c r="OK307" s="19" t="str">
        <f t="shared" ca="1" si="2044"/>
        <v>-</v>
      </c>
      <c r="OL307" s="19" t="str">
        <f t="shared" ca="1" si="2044"/>
        <v>-</v>
      </c>
      <c r="OM307" s="19" t="str">
        <f t="shared" ca="1" si="2044"/>
        <v>-</v>
      </c>
      <c r="ON307" s="19">
        <f t="shared" ca="1" si="2044"/>
        <v>0</v>
      </c>
      <c r="OO307" s="24">
        <v>0</v>
      </c>
    </row>
    <row r="308" spans="1:405" outlineLevel="1">
      <c r="A308" s="21">
        <f t="shared" si="158"/>
        <v>303</v>
      </c>
      <c r="B308" s="21"/>
      <c r="D308" s="14"/>
      <c r="E308" t="b">
        <v>0</v>
      </c>
      <c r="H308" s="21"/>
      <c r="I308" s="21"/>
      <c r="J308" s="21"/>
      <c r="K308" s="21"/>
      <c r="L308" s="21"/>
      <c r="M308" s="21"/>
      <c r="N308" s="21"/>
      <c r="O308" s="21"/>
      <c r="P308" s="21"/>
      <c r="Q308" s="21"/>
      <c r="R308" s="21"/>
      <c r="S308" s="21"/>
      <c r="T308" s="21"/>
      <c r="U308" s="218"/>
      <c r="V308" s="218"/>
      <c r="W308" s="21"/>
      <c r="X308" s="218"/>
      <c r="Y308" s="218"/>
      <c r="Z308" s="218"/>
      <c r="AA308" s="218"/>
      <c r="AB308" s="218"/>
      <c r="AC308" s="218"/>
      <c r="AD308" s="218"/>
      <c r="AE308" s="218"/>
      <c r="AJ308" s="218"/>
      <c r="AK308" s="218"/>
      <c r="AL308" s="234" t="str">
        <f ca="1">"blank "&amp;TEXT(RAND(),"0.000")</f>
        <v>blank 0.287</v>
      </c>
      <c r="AM308" s="9" t="str">
        <f ca="1">IF(COUNTIF(AL$5:AL308,AL308)=1,"-","Dup")</f>
        <v>-</v>
      </c>
      <c r="AN308" s="9"/>
      <c r="AO308" s="14"/>
      <c r="AP308" s="14"/>
      <c r="AQ308" s="14"/>
      <c r="AR308" s="14"/>
      <c r="AS308" s="14"/>
      <c r="AT308" s="14"/>
      <c r="AU308" s="563"/>
      <c r="AV308" s="563"/>
      <c r="AW308" s="9"/>
      <c r="AX308" s="14"/>
      <c r="AY308" s="14"/>
      <c r="AZ308" s="14"/>
      <c r="BA308" s="14"/>
      <c r="BB308" s="14"/>
      <c r="BC308" s="14"/>
      <c r="BD308" s="14"/>
      <c r="BE308" s="9"/>
      <c r="BF308" s="14"/>
      <c r="BG308" s="14"/>
      <c r="BH308" s="14"/>
      <c r="BI308" s="14"/>
      <c r="BJ308" s="14"/>
      <c r="BK308" s="14"/>
      <c r="BL308" s="14"/>
      <c r="BM308" s="14"/>
      <c r="BN308" s="14"/>
      <c r="BO308" s="14"/>
      <c r="BP308" s="14"/>
      <c r="BQ308" s="9"/>
      <c r="BR308" s="14"/>
      <c r="BS308" s="14"/>
      <c r="BT308" s="14"/>
      <c r="BU308" s="14"/>
      <c r="BV308" s="14"/>
      <c r="BW308" s="14"/>
      <c r="BX308" s="14"/>
      <c r="BY308" s="14"/>
      <c r="BZ308" s="14"/>
      <c r="CA308" s="14"/>
      <c r="CB308" s="9"/>
      <c r="CC308" s="14"/>
      <c r="CD308" s="14"/>
      <c r="CE308" s="14"/>
      <c r="CF308" s="14"/>
      <c r="CG308" s="14"/>
      <c r="CH308" s="14"/>
      <c r="CI308" s="14"/>
      <c r="CJ308" s="14"/>
      <c r="CK308" s="14"/>
      <c r="CL308" s="14"/>
      <c r="CM308" s="14"/>
      <c r="CN308" s="9"/>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9"/>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9"/>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9"/>
      <c r="LO308" s="14"/>
      <c r="LP308" s="14"/>
      <c r="LQ308" s="14"/>
      <c r="LR308" s="14"/>
      <c r="LS308" s="14"/>
      <c r="LT308" s="14"/>
      <c r="LU308" s="14"/>
      <c r="LV308" s="14"/>
      <c r="LW308" s="14"/>
      <c r="LX308" s="14"/>
      <c r="LY308" s="14"/>
      <c r="LZ308" s="14"/>
      <c r="MA308" s="14"/>
      <c r="MB308" s="14"/>
      <c r="MC308" s="14"/>
      <c r="MD308" s="14"/>
      <c r="ME308" s="14"/>
      <c r="MF308" s="14"/>
      <c r="MG308" s="14"/>
      <c r="MH308" s="9"/>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24">
        <v>0</v>
      </c>
    </row>
    <row r="309" spans="1:405" outlineLevel="1">
      <c r="A309" s="21">
        <f>ROW(A309)-5</f>
        <v>304</v>
      </c>
      <c r="B309" s="21"/>
      <c r="D309" s="14"/>
      <c r="E309" t="b">
        <v>0</v>
      </c>
      <c r="U309" s="218"/>
      <c r="V309" s="218"/>
      <c r="X309" s="218"/>
      <c r="Y309" s="218"/>
      <c r="Z309" s="218"/>
      <c r="AA309" s="218"/>
      <c r="AB309" s="218"/>
      <c r="AC309" s="218"/>
      <c r="AD309" s="218"/>
      <c r="AE309" s="218"/>
      <c r="AL309" s="233" t="s">
        <v>827</v>
      </c>
      <c r="AM309" s="9" t="str">
        <f ca="1">IF(COUNTIF(AL$5:AL309,AL309)=1,"-","Dup")</f>
        <v>-</v>
      </c>
      <c r="AN309" s="9"/>
      <c r="AO309" s="14"/>
      <c r="AP309" s="14"/>
      <c r="AQ309" s="14"/>
      <c r="AR309" s="14"/>
      <c r="AS309" s="14"/>
      <c r="AT309" s="14"/>
      <c r="AU309" s="563"/>
      <c r="AV309" s="563"/>
      <c r="AW309" s="9"/>
      <c r="AX309" s="14"/>
      <c r="AY309" s="14"/>
      <c r="AZ309" s="14"/>
      <c r="BA309" s="14"/>
      <c r="BB309" s="14"/>
      <c r="BC309" s="14"/>
      <c r="BD309" s="14"/>
      <c r="BE309" s="9"/>
      <c r="BF309" s="14"/>
      <c r="BG309" s="14"/>
      <c r="BH309" s="14"/>
      <c r="BI309" s="14"/>
      <c r="BJ309" s="14"/>
      <c r="BK309" s="14"/>
      <c r="BL309" s="14"/>
      <c r="BM309" s="14"/>
      <c r="BN309" s="14"/>
      <c r="BO309" s="14"/>
      <c r="BP309" s="14"/>
      <c r="BQ309" s="9"/>
      <c r="BR309" s="14"/>
      <c r="BS309" s="14"/>
      <c r="BT309" s="14"/>
      <c r="BU309" s="14"/>
      <c r="BV309" s="14"/>
      <c r="BW309" s="14"/>
      <c r="BX309" s="14"/>
      <c r="BY309" s="14"/>
      <c r="BZ309" s="14"/>
      <c r="CA309" s="14"/>
      <c r="CB309" s="9"/>
      <c r="CC309" s="14"/>
      <c r="CD309" s="14"/>
      <c r="CE309" s="14"/>
      <c r="CF309" s="14"/>
      <c r="CG309" s="14"/>
      <c r="CH309" s="153"/>
      <c r="CI309" s="14"/>
      <c r="CJ309" s="14"/>
      <c r="CK309" s="14"/>
      <c r="CL309" s="14"/>
      <c r="CM309" s="14"/>
      <c r="CN309" s="9"/>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322"/>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9"/>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9"/>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9"/>
      <c r="LO309" s="14"/>
      <c r="LP309" s="14"/>
      <c r="LQ309" s="14"/>
      <c r="LR309" s="14"/>
      <c r="LS309" s="14"/>
      <c r="LT309" s="14"/>
      <c r="LU309" s="14"/>
      <c r="LV309" s="14"/>
      <c r="LW309" s="14"/>
      <c r="LX309" s="14"/>
      <c r="LY309" s="14"/>
      <c r="LZ309" s="14"/>
      <c r="MA309" s="14"/>
      <c r="MB309" s="14"/>
      <c r="MC309" s="14"/>
      <c r="MD309" s="14"/>
      <c r="ME309" s="14"/>
      <c r="MF309" s="14"/>
      <c r="MG309" s="14"/>
      <c r="MH309" s="9"/>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24">
        <v>0</v>
      </c>
    </row>
    <row r="310" spans="1:405" outlineLevel="1">
      <c r="A310" s="21">
        <f>ROW(A310)-5</f>
        <v>305</v>
      </c>
      <c r="B310" s="21"/>
      <c r="D310" s="14"/>
      <c r="E310" t="b">
        <v>0</v>
      </c>
      <c r="U310" s="218"/>
      <c r="V310" s="218"/>
      <c r="X310" s="218"/>
      <c r="Y310" s="218"/>
      <c r="Z310" s="218"/>
      <c r="AA310" s="218"/>
      <c r="AB310" s="218"/>
      <c r="AC310" s="218"/>
      <c r="AD310" s="218"/>
      <c r="AE310" s="218"/>
      <c r="AL310" s="233" t="s">
        <v>828</v>
      </c>
      <c r="AM310" s="9" t="str">
        <f ca="1">IF(COUNTIF(AL$5:AL310,AL310)=1,"-","Dup")</f>
        <v>-</v>
      </c>
      <c r="AN310" s="9"/>
      <c r="AO310" s="14"/>
      <c r="AP310" s="14"/>
      <c r="AQ310" s="14"/>
      <c r="AR310" s="14"/>
      <c r="AS310" s="14"/>
      <c r="AT310" s="14"/>
      <c r="AU310" s="563"/>
      <c r="AV310" s="563"/>
      <c r="AW310" s="9"/>
      <c r="AX310" s="14"/>
      <c r="AY310" s="14"/>
      <c r="AZ310" s="14"/>
      <c r="BA310" s="14"/>
      <c r="BB310" s="14"/>
      <c r="BC310" s="14"/>
      <c r="BD310" s="14"/>
      <c r="BE310" s="9"/>
      <c r="BF310" s="14"/>
      <c r="BG310" s="14"/>
      <c r="BH310" s="14"/>
      <c r="BI310" s="14"/>
      <c r="BJ310" s="14"/>
      <c r="BK310" s="14"/>
      <c r="BL310" s="14"/>
      <c r="BM310" s="14"/>
      <c r="BN310" s="14"/>
      <c r="BO310" s="14"/>
      <c r="BP310" s="14"/>
      <c r="BQ310" s="9"/>
      <c r="BR310" s="14"/>
      <c r="BS310" s="14"/>
      <c r="BT310" s="14"/>
      <c r="BU310" s="14"/>
      <c r="BV310" s="14"/>
      <c r="BW310" s="14"/>
      <c r="BX310" s="14"/>
      <c r="BY310" s="14"/>
      <c r="BZ310" s="14"/>
      <c r="CA310" s="14"/>
      <c r="CB310" s="9"/>
      <c r="CC310" s="14"/>
      <c r="CD310" s="14"/>
      <c r="CE310" s="14"/>
      <c r="CF310" s="14"/>
      <c r="CG310" s="14"/>
      <c r="CH310" s="153"/>
      <c r="CI310" s="14"/>
      <c r="CJ310" s="14"/>
      <c r="CK310" s="14"/>
      <c r="CL310" s="14"/>
      <c r="CM310" s="14"/>
      <c r="CN310" s="9"/>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322"/>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9"/>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9"/>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9"/>
      <c r="LO310" s="14"/>
      <c r="LP310" s="14"/>
      <c r="LQ310" s="14"/>
      <c r="LR310" s="14"/>
      <c r="LS310" s="14"/>
      <c r="LT310" s="14"/>
      <c r="LU310" s="14"/>
      <c r="LV310" s="14"/>
      <c r="LW310" s="14"/>
      <c r="LX310" s="14"/>
      <c r="LY310" s="14"/>
      <c r="LZ310" s="14"/>
      <c r="MA310" s="14"/>
      <c r="MB310" s="14"/>
      <c r="MC310" s="14"/>
      <c r="MD310" s="14"/>
      <c r="ME310" s="14"/>
      <c r="MF310" s="14"/>
      <c r="MG310" s="14"/>
      <c r="MH310" s="9"/>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24">
        <v>0</v>
      </c>
    </row>
    <row r="311" spans="1:405" outlineLevel="1">
      <c r="A311" s="21">
        <f t="shared" si="158"/>
        <v>306</v>
      </c>
      <c r="B311" s="21"/>
      <c r="D311" s="14"/>
      <c r="E311" t="b">
        <v>0</v>
      </c>
      <c r="U311" s="218"/>
      <c r="V311" s="218"/>
      <c r="X311" s="218"/>
      <c r="Y311" s="218"/>
      <c r="Z311" s="218"/>
      <c r="AA311" s="218"/>
      <c r="AB311" s="218"/>
      <c r="AC311" s="218"/>
      <c r="AD311" s="218"/>
      <c r="AE311" s="218"/>
      <c r="AL311" s="233" t="s">
        <v>829</v>
      </c>
      <c r="AM311" s="9" t="str">
        <f ca="1">IF(COUNTIF(AL$5:AL311,AL311)=1,"-","Dup")</f>
        <v>-</v>
      </c>
      <c r="AN311" s="9"/>
      <c r="AO311" s="14"/>
      <c r="AP311" s="14"/>
      <c r="AQ311" s="14"/>
      <c r="AR311" s="14"/>
      <c r="AS311" s="14"/>
      <c r="AT311" s="14"/>
      <c r="AU311" s="563"/>
      <c r="AV311" s="563"/>
      <c r="AW311" s="9"/>
      <c r="AX311" s="14"/>
      <c r="AY311" s="14"/>
      <c r="AZ311" s="14"/>
      <c r="BA311" s="14"/>
      <c r="BB311" s="14"/>
      <c r="BC311" s="14"/>
      <c r="BD311" s="14"/>
      <c r="BE311" s="9"/>
      <c r="BF311" s="14"/>
      <c r="BG311" s="14"/>
      <c r="BH311" s="14"/>
      <c r="BI311" s="14"/>
      <c r="BJ311" s="14"/>
      <c r="BK311" s="14"/>
      <c r="BL311" s="14"/>
      <c r="BM311" s="14"/>
      <c r="BN311" s="14"/>
      <c r="BO311" s="14"/>
      <c r="BP311" s="14"/>
      <c r="BQ311" s="9"/>
      <c r="BR311" s="14"/>
      <c r="BS311" s="14"/>
      <c r="BT311" s="14"/>
      <c r="BU311" s="14"/>
      <c r="BV311" s="14"/>
      <c r="BW311" s="14"/>
      <c r="BX311" s="14"/>
      <c r="BY311" s="14"/>
      <c r="BZ311" s="14"/>
      <c r="CA311" s="14"/>
      <c r="CB311" s="9"/>
      <c r="CC311" s="14"/>
      <c r="CD311" s="14"/>
      <c r="CE311" s="14"/>
      <c r="CF311" s="14"/>
      <c r="CG311" s="14"/>
      <c r="CH311" s="153"/>
      <c r="CI311" s="14"/>
      <c r="CJ311" s="14"/>
      <c r="CK311" s="14"/>
      <c r="CL311" s="14"/>
      <c r="CM311" s="14"/>
      <c r="CN311" s="9"/>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322"/>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9"/>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9"/>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9"/>
      <c r="LO311" s="14"/>
      <c r="LP311" s="14"/>
      <c r="LQ311" s="14"/>
      <c r="LR311" s="14"/>
      <c r="LS311" s="14"/>
      <c r="LT311" s="14"/>
      <c r="LU311" s="14"/>
      <c r="LV311" s="14"/>
      <c r="LW311" s="14"/>
      <c r="LX311" s="14"/>
      <c r="LY311" s="14"/>
      <c r="LZ311" s="14"/>
      <c r="MA311" s="14"/>
      <c r="MB311" s="14"/>
      <c r="MC311" s="14"/>
      <c r="MD311" s="14"/>
      <c r="ME311" s="14"/>
      <c r="MF311" s="14"/>
      <c r="MG311" s="14"/>
      <c r="MH311" s="9"/>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24">
        <v>0</v>
      </c>
    </row>
    <row r="312" spans="1:405" outlineLevel="1">
      <c r="A312" s="21">
        <f t="shared" si="158"/>
        <v>307</v>
      </c>
      <c r="B312" s="21"/>
      <c r="D312" s="14"/>
      <c r="E312" t="b">
        <v>0</v>
      </c>
      <c r="U312" s="218"/>
      <c r="V312" s="218"/>
      <c r="X312" s="218"/>
      <c r="Y312" s="218"/>
      <c r="Z312" s="218"/>
      <c r="AA312" s="218"/>
      <c r="AB312" s="218"/>
      <c r="AC312" s="218"/>
      <c r="AD312" s="218"/>
      <c r="AE312" s="218"/>
      <c r="AL312" s="233" t="s">
        <v>830</v>
      </c>
      <c r="AM312" s="9" t="str">
        <f ca="1">IF(COUNTIF(AL$5:AL312,AL312)=1,"-","Dup")</f>
        <v>-</v>
      </c>
      <c r="AN312" s="9"/>
      <c r="AO312" s="14"/>
      <c r="AP312" s="14"/>
      <c r="AQ312" s="14"/>
      <c r="AR312" s="14"/>
      <c r="AS312" s="14"/>
      <c r="AT312" s="14"/>
      <c r="AU312" s="563"/>
      <c r="AV312" s="563"/>
      <c r="AW312" s="9"/>
      <c r="AX312" s="14"/>
      <c r="AY312" s="14"/>
      <c r="AZ312" s="14"/>
      <c r="BA312" s="14"/>
      <c r="BB312" s="14"/>
      <c r="BC312" s="14"/>
      <c r="BD312" s="14"/>
      <c r="BE312" s="9"/>
      <c r="BF312" s="14"/>
      <c r="BG312" s="14"/>
      <c r="BH312" s="14"/>
      <c r="BI312" s="14"/>
      <c r="BJ312" s="14"/>
      <c r="BK312" s="14"/>
      <c r="BL312" s="14"/>
      <c r="BM312" s="14"/>
      <c r="BN312" s="14"/>
      <c r="BO312" s="14"/>
      <c r="BP312" s="14"/>
      <c r="BQ312" s="9"/>
      <c r="BR312" s="14"/>
      <c r="BS312" s="14"/>
      <c r="BT312" s="14"/>
      <c r="BU312" s="14"/>
      <c r="BV312" s="14"/>
      <c r="BW312" s="14"/>
      <c r="BX312" s="14"/>
      <c r="BY312" s="14"/>
      <c r="BZ312" s="14"/>
      <c r="CA312" s="14"/>
      <c r="CB312" s="9"/>
      <c r="CC312" s="14"/>
      <c r="CD312" s="14"/>
      <c r="CE312" s="14"/>
      <c r="CF312" s="14"/>
      <c r="CG312" s="14"/>
      <c r="CH312" s="153"/>
      <c r="CI312" s="14"/>
      <c r="CJ312" s="14"/>
      <c r="CK312" s="14"/>
      <c r="CL312" s="14"/>
      <c r="CM312" s="14"/>
      <c r="CN312" s="9"/>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322"/>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9"/>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9"/>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9"/>
      <c r="LO312" s="14"/>
      <c r="LP312" s="14"/>
      <c r="LQ312" s="14"/>
      <c r="LR312" s="14"/>
      <c r="LS312" s="14"/>
      <c r="LT312" s="14"/>
      <c r="LU312" s="14"/>
      <c r="LV312" s="14"/>
      <c r="LW312" s="14"/>
      <c r="LX312" s="14"/>
      <c r="LY312" s="14"/>
      <c r="LZ312" s="14"/>
      <c r="MA312" s="14"/>
      <c r="MB312" s="14"/>
      <c r="MC312" s="14"/>
      <c r="MD312" s="14"/>
      <c r="ME312" s="14"/>
      <c r="MF312" s="14"/>
      <c r="MG312" s="14"/>
      <c r="MH312" s="9"/>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24">
        <v>0</v>
      </c>
    </row>
    <row r="313" spans="1:405" outlineLevel="1">
      <c r="A313" s="21">
        <f t="shared" si="158"/>
        <v>308</v>
      </c>
      <c r="B313" s="21"/>
      <c r="D313" s="14"/>
      <c r="E313" t="b">
        <v>0</v>
      </c>
      <c r="U313" s="218"/>
      <c r="V313" s="218"/>
      <c r="X313" s="218"/>
      <c r="Y313" s="218"/>
      <c r="Z313" s="218"/>
      <c r="AA313" s="218"/>
      <c r="AB313" s="218"/>
      <c r="AC313" s="218"/>
      <c r="AD313" s="218"/>
      <c r="AE313" s="218"/>
      <c r="AL313" s="233" t="s">
        <v>1503</v>
      </c>
      <c r="AM313" s="9" t="str">
        <f ca="1">IF(COUNTIF(AL$5:AL313,AL313)=1,"-","Dup")</f>
        <v>-</v>
      </c>
      <c r="AN313" s="9"/>
      <c r="AO313" s="14"/>
      <c r="AP313" s="14"/>
      <c r="AQ313" s="14"/>
      <c r="AR313" s="14"/>
      <c r="AS313" s="14"/>
      <c r="AT313" s="14"/>
      <c r="AU313" s="563"/>
      <c r="AV313" s="563"/>
      <c r="AW313" s="9"/>
      <c r="AX313" s="14"/>
      <c r="AY313" s="14"/>
      <c r="AZ313" s="14"/>
      <c r="BA313" s="14"/>
      <c r="BB313" s="14"/>
      <c r="BC313" s="14"/>
      <c r="BD313" s="14"/>
      <c r="BE313" s="9"/>
      <c r="BF313" s="14"/>
      <c r="BG313" s="14"/>
      <c r="BH313" s="14"/>
      <c r="BI313" s="14"/>
      <c r="BJ313" s="14"/>
      <c r="BK313" s="14"/>
      <c r="BL313" s="14"/>
      <c r="BM313" s="14"/>
      <c r="BN313" s="14"/>
      <c r="BO313" s="14"/>
      <c r="BP313" s="14"/>
      <c r="BQ313" s="9"/>
      <c r="BR313" s="14"/>
      <c r="BS313" s="14"/>
      <c r="BT313" s="14"/>
      <c r="BU313" s="14"/>
      <c r="BV313" s="14"/>
      <c r="BW313" s="14"/>
      <c r="BX313" s="14"/>
      <c r="BY313" s="14"/>
      <c r="BZ313" s="14"/>
      <c r="CA313" s="14"/>
      <c r="CB313" s="9"/>
      <c r="CC313" s="14"/>
      <c r="CD313" s="14"/>
      <c r="CE313" s="14"/>
      <c r="CF313" s="14"/>
      <c r="CG313" s="14"/>
      <c r="CH313" s="153"/>
      <c r="CI313" s="14"/>
      <c r="CJ313" s="14"/>
      <c r="CK313" s="14"/>
      <c r="CL313" s="14"/>
      <c r="CM313" s="14"/>
      <c r="CN313" s="9"/>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322"/>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9"/>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9"/>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9"/>
      <c r="LO313" s="14"/>
      <c r="LP313" s="14"/>
      <c r="LQ313" s="14"/>
      <c r="LR313" s="14"/>
      <c r="LS313" s="14"/>
      <c r="LT313" s="14"/>
      <c r="LU313" s="14"/>
      <c r="LV313" s="14"/>
      <c r="LW313" s="14"/>
      <c r="LX313" s="14"/>
      <c r="LY313" s="14"/>
      <c r="LZ313" s="14"/>
      <c r="MA313" s="14"/>
      <c r="MB313" s="14"/>
      <c r="MC313" s="14"/>
      <c r="MD313" s="14"/>
      <c r="ME313" s="14"/>
      <c r="MF313" s="14"/>
      <c r="MG313" s="14"/>
      <c r="MH313" s="9"/>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24">
        <v>0</v>
      </c>
    </row>
    <row r="314" spans="1:405" collapsed="1">
      <c r="A314" s="21">
        <f t="shared" si="158"/>
        <v>309</v>
      </c>
      <c r="B314" s="21"/>
      <c r="D314" s="14"/>
      <c r="E314" t="b">
        <v>0</v>
      </c>
      <c r="U314" s="218"/>
      <c r="V314" s="218"/>
      <c r="X314" s="218"/>
      <c r="Y314" s="218"/>
      <c r="Z314" s="218"/>
      <c r="AA314" s="218"/>
      <c r="AB314" s="218"/>
      <c r="AC314" s="218"/>
      <c r="AD314" s="218"/>
      <c r="AE314" s="218"/>
      <c r="AL314" s="233" t="s">
        <v>776</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53"/>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322"/>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9"/>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9"/>
      <c r="LO314" s="14"/>
      <c r="LP314" s="14"/>
      <c r="LQ314" s="14"/>
      <c r="LR314" s="14"/>
      <c r="LS314" s="14"/>
      <c r="LT314" s="14"/>
      <c r="LU314" s="14"/>
      <c r="LV314" s="14"/>
      <c r="LW314" s="14"/>
      <c r="LX314" s="14"/>
      <c r="LY314" s="14"/>
      <c r="LZ314" s="14"/>
      <c r="MA314" s="14"/>
      <c r="MB314" s="14"/>
      <c r="MC314" s="14"/>
      <c r="MD314" s="14"/>
      <c r="ME314" s="14"/>
      <c r="MF314" s="14"/>
      <c r="MG314" s="14"/>
      <c r="MH314" s="9"/>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24">
        <v>0</v>
      </c>
    </row>
    <row r="315" spans="1:405" ht="6.75" customHeight="1">
      <c r="A315" s="21">
        <f t="shared" ref="A315" si="2045">ROW(A315)-5</f>
        <v>310</v>
      </c>
      <c r="B315" s="8">
        <f t="shared" ref="B315:G315" si="2046">B$5</f>
        <v>0</v>
      </c>
      <c r="C315" s="8">
        <f t="shared" si="2046"/>
        <v>0</v>
      </c>
      <c r="D315" s="8" t="str">
        <f t="shared" si="2046"/>
        <v>GSM</v>
      </c>
      <c r="E315" s="8" t="b">
        <f t="shared" si="2046"/>
        <v>0</v>
      </c>
      <c r="F315" s="8" t="b">
        <f t="shared" si="2046"/>
        <v>0</v>
      </c>
      <c r="G315" s="8" t="b">
        <f t="shared" si="2046"/>
        <v>0</v>
      </c>
      <c r="H315" s="22"/>
      <c r="I315" s="22"/>
      <c r="J315" s="22"/>
      <c r="K315" s="22"/>
      <c r="L315" s="22"/>
      <c r="M315" s="22" t="b">
        <v>0</v>
      </c>
      <c r="N315" s="22" t="b">
        <v>0</v>
      </c>
      <c r="O315" s="22"/>
      <c r="P315" s="22" t="b">
        <v>0</v>
      </c>
      <c r="Q315" s="22" t="b">
        <v>0</v>
      </c>
      <c r="R315" s="22" t="b">
        <v>0</v>
      </c>
      <c r="S315" s="22" t="b">
        <v>0</v>
      </c>
      <c r="T315" s="22" t="b">
        <v>0</v>
      </c>
      <c r="U315" s="277"/>
      <c r="V315" s="277"/>
      <c r="W315" s="22" t="b">
        <v>0</v>
      </c>
      <c r="X315" s="277"/>
      <c r="Y315" s="277" t="b">
        <v>0</v>
      </c>
      <c r="Z315" s="277" t="b">
        <v>0</v>
      </c>
      <c r="AA315" s="277" t="b">
        <v>0</v>
      </c>
      <c r="AB315" s="277" t="b">
        <v>0</v>
      </c>
      <c r="AC315" s="277" t="b">
        <v>0</v>
      </c>
      <c r="AD315" s="277" t="b">
        <v>0</v>
      </c>
      <c r="AE315" s="277" t="b">
        <v>0</v>
      </c>
      <c r="AF315" s="22" t="b">
        <v>0</v>
      </c>
      <c r="AG315" s="22" t="b">
        <v>0</v>
      </c>
      <c r="AH315" s="22" t="b">
        <v>0</v>
      </c>
      <c r="AI315" s="22" t="b">
        <v>0</v>
      </c>
      <c r="AJ315" s="22"/>
      <c r="AK315" s="22"/>
      <c r="AL315" s="236" t="s">
        <v>26</v>
      </c>
      <c r="AM315" s="10" t="str">
        <f ca="1">IF(COUNTIF(AL$5:AL315,AL315)=1,"-","Dup")</f>
        <v>-</v>
      </c>
      <c r="AN315" s="8">
        <f t="shared" ref="AN315:DN315" si="2047">AN$5</f>
        <v>0</v>
      </c>
      <c r="AO315" s="8" t="str">
        <f t="shared" si="2047"/>
        <v>-</v>
      </c>
      <c r="AP315" s="8" t="str">
        <f t="shared" si="2047"/>
        <v>-</v>
      </c>
      <c r="AQ315" s="8" t="str">
        <f t="shared" si="2047"/>
        <v>-</v>
      </c>
      <c r="AR315" s="8" t="str">
        <f t="shared" si="2047"/>
        <v>-</v>
      </c>
      <c r="AS315" s="8" t="str">
        <f t="shared" si="2047"/>
        <v>-</v>
      </c>
      <c r="AT315" s="8" t="str">
        <f t="shared" si="2047"/>
        <v>-</v>
      </c>
      <c r="AU315" s="8" t="str">
        <f t="shared" si="2047"/>
        <v>-</v>
      </c>
      <c r="AV315" s="8" t="str">
        <f t="shared" si="2047"/>
        <v>-</v>
      </c>
      <c r="AW315" s="8">
        <f t="shared" si="2047"/>
        <v>0</v>
      </c>
      <c r="AX315" s="8" t="str">
        <f t="shared" si="2047"/>
        <v>-</v>
      </c>
      <c r="AY315" s="8" t="str">
        <f t="shared" si="2047"/>
        <v>-</v>
      </c>
      <c r="AZ315" s="8" t="str">
        <f t="shared" si="2047"/>
        <v>-</v>
      </c>
      <c r="BA315" s="8" t="str">
        <f t="shared" si="2047"/>
        <v>-</v>
      </c>
      <c r="BB315" s="8" t="str">
        <f t="shared" si="2047"/>
        <v>-</v>
      </c>
      <c r="BC315" s="8" t="str">
        <f>BC$5</f>
        <v>-</v>
      </c>
      <c r="BD315" s="8" t="str">
        <f>BD$5</f>
        <v>-</v>
      </c>
      <c r="BE315" s="8">
        <f t="shared" ref="BE315:CA315" si="2048">BE$5</f>
        <v>0</v>
      </c>
      <c r="BF315" s="8" t="str">
        <f t="shared" si="2048"/>
        <v>-</v>
      </c>
      <c r="BG315" s="8" t="str">
        <f t="shared" si="2048"/>
        <v>-</v>
      </c>
      <c r="BH315" s="8" t="str">
        <f t="shared" si="2048"/>
        <v>-</v>
      </c>
      <c r="BI315" s="8" t="str">
        <f t="shared" si="2048"/>
        <v>-</v>
      </c>
      <c r="BJ315" s="8" t="str">
        <f t="shared" si="2048"/>
        <v>-</v>
      </c>
      <c r="BK315" s="8" t="str">
        <f t="shared" si="2048"/>
        <v>-</v>
      </c>
      <c r="BL315" s="8" t="str">
        <f t="shared" si="2048"/>
        <v>-</v>
      </c>
      <c r="BM315" s="8" t="str">
        <f t="shared" si="2048"/>
        <v>-</v>
      </c>
      <c r="BN315" s="8" t="str">
        <f t="shared" si="2048"/>
        <v>-</v>
      </c>
      <c r="BO315" s="8" t="str">
        <f t="shared" si="2048"/>
        <v>-</v>
      </c>
      <c r="BP315" s="8" t="str">
        <f t="shared" si="2048"/>
        <v>-</v>
      </c>
      <c r="BQ315" s="8">
        <f t="shared" si="2048"/>
        <v>0</v>
      </c>
      <c r="BR315" s="8" t="str">
        <f t="shared" si="2048"/>
        <v>-</v>
      </c>
      <c r="BS315" s="8" t="str">
        <f t="shared" si="2048"/>
        <v>-</v>
      </c>
      <c r="BT315" s="8" t="str">
        <f t="shared" si="2048"/>
        <v>-</v>
      </c>
      <c r="BU315" s="8" t="str">
        <f t="shared" si="2048"/>
        <v>-</v>
      </c>
      <c r="BV315" s="8" t="str">
        <f t="shared" si="2048"/>
        <v>-</v>
      </c>
      <c r="BW315" s="8" t="str">
        <f t="shared" si="2048"/>
        <v>-</v>
      </c>
      <c r="BX315" s="8" t="str">
        <f t="shared" si="2048"/>
        <v>-</v>
      </c>
      <c r="BY315" s="8" t="str">
        <f t="shared" si="2048"/>
        <v>-</v>
      </c>
      <c r="BZ315" s="8" t="str">
        <f t="shared" si="2048"/>
        <v>-</v>
      </c>
      <c r="CA315" s="8" t="str">
        <f t="shared" si="2048"/>
        <v>-</v>
      </c>
      <c r="CB315" s="8">
        <f t="shared" si="2047"/>
        <v>0</v>
      </c>
      <c r="CC315" s="8" t="str">
        <f t="shared" si="2047"/>
        <v>-</v>
      </c>
      <c r="CD315" s="8" t="str">
        <f t="shared" si="2047"/>
        <v>-</v>
      </c>
      <c r="CE315" s="8" t="str">
        <f t="shared" si="2047"/>
        <v>-</v>
      </c>
      <c r="CF315" s="8" t="str">
        <f t="shared" si="2047"/>
        <v>-</v>
      </c>
      <c r="CG315" s="8" t="str">
        <f t="shared" si="2047"/>
        <v>-</v>
      </c>
      <c r="CH315" s="8" t="str">
        <f t="shared" si="2047"/>
        <v>-</v>
      </c>
      <c r="CI315" s="8" t="str">
        <f t="shared" si="2047"/>
        <v>-</v>
      </c>
      <c r="CJ315" s="8" t="str">
        <f t="shared" si="2047"/>
        <v>-</v>
      </c>
      <c r="CK315" s="8" t="str">
        <f t="shared" si="2047"/>
        <v>-</v>
      </c>
      <c r="CL315" s="8">
        <f t="shared" si="2047"/>
        <v>1</v>
      </c>
      <c r="CM315" s="8">
        <f t="shared" si="2047"/>
        <v>1</v>
      </c>
      <c r="CN315" s="8">
        <f t="shared" si="2047"/>
        <v>0</v>
      </c>
      <c r="CO315" s="8" t="str">
        <f t="shared" ref="CO315:CU315" si="2049">CO$5</f>
        <v>-</v>
      </c>
      <c r="CP315" s="8" t="str">
        <f t="shared" si="2049"/>
        <v>-</v>
      </c>
      <c r="CQ315" s="8" t="str">
        <f t="shared" si="2049"/>
        <v>-</v>
      </c>
      <c r="CR315" s="8" t="str">
        <f t="shared" si="2049"/>
        <v>-</v>
      </c>
      <c r="CS315" s="8" t="str">
        <f t="shared" si="2049"/>
        <v>-</v>
      </c>
      <c r="CT315" s="8" t="str">
        <f t="shared" si="2049"/>
        <v>-</v>
      </c>
      <c r="CU315" s="8" t="str">
        <f t="shared" si="2049"/>
        <v>-</v>
      </c>
      <c r="CV315" s="8" t="str">
        <f t="shared" si="2047"/>
        <v>-</v>
      </c>
      <c r="CW315" s="8" t="str">
        <f t="shared" si="2047"/>
        <v>-</v>
      </c>
      <c r="CX315" s="8" t="str">
        <f t="shared" si="2047"/>
        <v>-</v>
      </c>
      <c r="CY315" s="8" t="str">
        <f t="shared" si="2047"/>
        <v>-</v>
      </c>
      <c r="CZ315" s="8" t="str">
        <f t="shared" si="2047"/>
        <v>-</v>
      </c>
      <c r="DA315" s="8">
        <f t="shared" si="2047"/>
        <v>0</v>
      </c>
      <c r="DB315" s="8">
        <f t="shared" si="2047"/>
        <v>0</v>
      </c>
      <c r="DC315" s="8">
        <f t="shared" si="2047"/>
        <v>0</v>
      </c>
      <c r="DD315" s="8">
        <f t="shared" si="2047"/>
        <v>0</v>
      </c>
      <c r="DE315" s="8">
        <f t="shared" si="2047"/>
        <v>0</v>
      </c>
      <c r="DF315" s="8">
        <f t="shared" si="2047"/>
        <v>0</v>
      </c>
      <c r="DG315" s="8">
        <f t="shared" si="2047"/>
        <v>0</v>
      </c>
      <c r="DH315" s="8">
        <f t="shared" si="2047"/>
        <v>0</v>
      </c>
      <c r="DI315" s="8">
        <f t="shared" si="2047"/>
        <v>0</v>
      </c>
      <c r="DJ315" s="8">
        <f t="shared" si="2047"/>
        <v>0</v>
      </c>
      <c r="DK315" s="8">
        <f t="shared" si="2047"/>
        <v>0</v>
      </c>
      <c r="DL315" s="8">
        <f t="shared" si="2047"/>
        <v>0</v>
      </c>
      <c r="DM315" s="8" t="str">
        <f t="shared" si="2047"/>
        <v>-</v>
      </c>
      <c r="DN315" s="8" t="str">
        <f t="shared" si="2047"/>
        <v>-</v>
      </c>
      <c r="DO315" s="8" t="str">
        <f t="shared" ref="DO315:GA315" si="2050">DO$5</f>
        <v>-</v>
      </c>
      <c r="DP315" s="8" t="str">
        <f t="shared" si="2050"/>
        <v>-</v>
      </c>
      <c r="DQ315" s="8" t="str">
        <f t="shared" si="2050"/>
        <v>-</v>
      </c>
      <c r="DR315" s="8" t="str">
        <f t="shared" si="2050"/>
        <v>-</v>
      </c>
      <c r="DS315" s="8" t="str">
        <f t="shared" si="2050"/>
        <v>-</v>
      </c>
      <c r="DT315" s="8" t="str">
        <f t="shared" si="2050"/>
        <v>-</v>
      </c>
      <c r="DU315" s="8" t="str">
        <f t="shared" si="2050"/>
        <v>-</v>
      </c>
      <c r="DV315" s="8" t="str">
        <f t="shared" si="2050"/>
        <v>-</v>
      </c>
      <c r="DW315" s="8" t="str">
        <f t="shared" si="2050"/>
        <v>-</v>
      </c>
      <c r="DX315" s="8" t="str">
        <f t="shared" si="2050"/>
        <v>-</v>
      </c>
      <c r="DY315" s="8" t="str">
        <f t="shared" si="2050"/>
        <v>-</v>
      </c>
      <c r="DZ315" s="8" t="str">
        <f t="shared" si="2050"/>
        <v>-</v>
      </c>
      <c r="EA315" s="8" t="str">
        <f t="shared" si="2050"/>
        <v>-</v>
      </c>
      <c r="EB315" s="8" t="str">
        <f t="shared" si="2050"/>
        <v>-</v>
      </c>
      <c r="EC315" s="8" t="str">
        <f t="shared" si="2050"/>
        <v>-</v>
      </c>
      <c r="ED315" s="8">
        <f t="shared" si="2050"/>
        <v>0</v>
      </c>
      <c r="EE315" s="8">
        <f t="shared" si="2050"/>
        <v>0</v>
      </c>
      <c r="EF315" s="8">
        <f t="shared" si="2050"/>
        <v>0</v>
      </c>
      <c r="EG315" s="8">
        <f t="shared" si="2050"/>
        <v>0</v>
      </c>
      <c r="EH315" s="8">
        <f t="shared" si="2050"/>
        <v>0</v>
      </c>
      <c r="EI315" s="8">
        <f t="shared" si="2050"/>
        <v>0</v>
      </c>
      <c r="EJ315" s="8">
        <f t="shared" si="2050"/>
        <v>0</v>
      </c>
      <c r="EK315" s="8">
        <f t="shared" si="2050"/>
        <v>0</v>
      </c>
      <c r="EL315" s="8">
        <f t="shared" si="2050"/>
        <v>0</v>
      </c>
      <c r="EM315" s="8">
        <f t="shared" si="2050"/>
        <v>0</v>
      </c>
      <c r="EN315" s="8">
        <f t="shared" si="2050"/>
        <v>0</v>
      </c>
      <c r="EO315" s="8">
        <f t="shared" si="2050"/>
        <v>0</v>
      </c>
      <c r="EP315" s="8">
        <f t="shared" si="2050"/>
        <v>0</v>
      </c>
      <c r="EQ315" s="8">
        <f t="shared" si="2050"/>
        <v>0</v>
      </c>
      <c r="ER315" s="8">
        <f t="shared" si="2050"/>
        <v>0</v>
      </c>
      <c r="ES315" s="8">
        <f t="shared" si="2050"/>
        <v>0</v>
      </c>
      <c r="ET315" s="8">
        <f t="shared" si="2050"/>
        <v>0</v>
      </c>
      <c r="EU315" s="8">
        <f t="shared" si="2050"/>
        <v>0</v>
      </c>
      <c r="EV315" s="8">
        <f t="shared" si="2050"/>
        <v>0</v>
      </c>
      <c r="EW315" s="8">
        <f t="shared" si="2050"/>
        <v>0</v>
      </c>
      <c r="EX315" s="8">
        <f t="shared" si="2050"/>
        <v>0</v>
      </c>
      <c r="EY315" s="8">
        <f t="shared" si="2050"/>
        <v>0</v>
      </c>
      <c r="EZ315" s="8">
        <f t="shared" si="2050"/>
        <v>0</v>
      </c>
      <c r="FA315" s="8">
        <f t="shared" si="2050"/>
        <v>0</v>
      </c>
      <c r="FB315" s="8">
        <f t="shared" si="2050"/>
        <v>0</v>
      </c>
      <c r="FC315" s="8">
        <f t="shared" si="2050"/>
        <v>0</v>
      </c>
      <c r="FD315" s="8">
        <f t="shared" si="2050"/>
        <v>0</v>
      </c>
      <c r="FE315" s="8">
        <f t="shared" si="2050"/>
        <v>0</v>
      </c>
      <c r="FF315" s="8">
        <f t="shared" si="2050"/>
        <v>0</v>
      </c>
      <c r="FG315" s="8">
        <f t="shared" si="2050"/>
        <v>0</v>
      </c>
      <c r="FH315" s="8">
        <f t="shared" si="2050"/>
        <v>0</v>
      </c>
      <c r="FI315" s="8">
        <f t="shared" si="2050"/>
        <v>0</v>
      </c>
      <c r="FJ315" s="8">
        <f t="shared" si="2050"/>
        <v>0</v>
      </c>
      <c r="FK315" s="8">
        <f t="shared" si="2050"/>
        <v>0</v>
      </c>
      <c r="FL315" s="8">
        <f t="shared" si="2050"/>
        <v>0</v>
      </c>
      <c r="FM315" s="8">
        <f t="shared" si="2050"/>
        <v>0</v>
      </c>
      <c r="FN315" s="8">
        <f t="shared" si="2050"/>
        <v>0</v>
      </c>
      <c r="FO315" s="8">
        <f t="shared" si="2050"/>
        <v>0</v>
      </c>
      <c r="FP315" s="8">
        <f t="shared" si="2050"/>
        <v>0</v>
      </c>
      <c r="FQ315" s="8">
        <f t="shared" si="2050"/>
        <v>0</v>
      </c>
      <c r="FR315" s="8">
        <f t="shared" si="2050"/>
        <v>0</v>
      </c>
      <c r="FS315" s="8">
        <f t="shared" si="2050"/>
        <v>0</v>
      </c>
      <c r="FT315" s="8">
        <f t="shared" si="2050"/>
        <v>0</v>
      </c>
      <c r="FU315" s="8">
        <f t="shared" si="2050"/>
        <v>0</v>
      </c>
      <c r="FV315" s="8">
        <f t="shared" si="2050"/>
        <v>0</v>
      </c>
      <c r="FW315" s="8">
        <f t="shared" si="2050"/>
        <v>0</v>
      </c>
      <c r="FX315" s="8">
        <f t="shared" si="2050"/>
        <v>0</v>
      </c>
      <c r="FY315" s="8">
        <f t="shared" si="2050"/>
        <v>0</v>
      </c>
      <c r="FZ315" s="8">
        <f t="shared" si="2050"/>
        <v>0</v>
      </c>
      <c r="GA315" s="8">
        <f t="shared" si="2050"/>
        <v>0</v>
      </c>
      <c r="GB315" s="8">
        <f t="shared" ref="GB315:ID315" si="2051">GB$5</f>
        <v>0</v>
      </c>
      <c r="GC315" s="8">
        <f t="shared" si="2051"/>
        <v>0</v>
      </c>
      <c r="GD315" s="8">
        <f t="shared" si="2051"/>
        <v>0</v>
      </c>
      <c r="GE315" s="8">
        <f t="shared" si="2051"/>
        <v>0</v>
      </c>
      <c r="GF315" s="8">
        <f t="shared" si="2051"/>
        <v>0</v>
      </c>
      <c r="GG315" s="8">
        <f t="shared" si="2051"/>
        <v>0</v>
      </c>
      <c r="GH315" s="8">
        <f t="shared" si="2051"/>
        <v>0</v>
      </c>
      <c r="GI315" s="8">
        <f t="shared" si="2051"/>
        <v>0</v>
      </c>
      <c r="GJ315" s="8">
        <f t="shared" si="2051"/>
        <v>0</v>
      </c>
      <c r="GK315" s="8">
        <f t="shared" si="2051"/>
        <v>0</v>
      </c>
      <c r="GL315" s="8">
        <f t="shared" si="2051"/>
        <v>0</v>
      </c>
      <c r="GM315" s="8">
        <f t="shared" si="2051"/>
        <v>0</v>
      </c>
      <c r="GN315" s="8">
        <f t="shared" si="2051"/>
        <v>0</v>
      </c>
      <c r="GO315" s="8">
        <f t="shared" si="2051"/>
        <v>0</v>
      </c>
      <c r="GP315" s="8">
        <f t="shared" si="2051"/>
        <v>0</v>
      </c>
      <c r="GQ315" s="8">
        <f t="shared" si="2051"/>
        <v>0</v>
      </c>
      <c r="GR315" s="8">
        <f t="shared" si="2051"/>
        <v>0</v>
      </c>
      <c r="GS315" s="8">
        <f t="shared" si="2051"/>
        <v>0</v>
      </c>
      <c r="GT315" s="8">
        <f t="shared" si="2051"/>
        <v>0</v>
      </c>
      <c r="GU315" s="8">
        <f t="shared" si="2051"/>
        <v>0</v>
      </c>
      <c r="GV315" s="8">
        <f t="shared" si="2051"/>
        <v>0</v>
      </c>
      <c r="GW315" s="8">
        <f t="shared" si="2051"/>
        <v>0</v>
      </c>
      <c r="GX315" s="8">
        <f t="shared" si="2051"/>
        <v>0</v>
      </c>
      <c r="GY315" s="8">
        <f t="shared" si="2051"/>
        <v>0</v>
      </c>
      <c r="GZ315" s="8">
        <f t="shared" si="2051"/>
        <v>0</v>
      </c>
      <c r="HA315" s="8">
        <f t="shared" si="2051"/>
        <v>0</v>
      </c>
      <c r="HB315" s="8">
        <f t="shared" si="2051"/>
        <v>0</v>
      </c>
      <c r="HC315" s="8">
        <f t="shared" si="2051"/>
        <v>0</v>
      </c>
      <c r="HD315" s="8">
        <f t="shared" si="2051"/>
        <v>0</v>
      </c>
      <c r="HE315" s="8">
        <f t="shared" si="2051"/>
        <v>0</v>
      </c>
      <c r="HF315" s="8">
        <f t="shared" si="2051"/>
        <v>0</v>
      </c>
      <c r="HG315" s="8">
        <f t="shared" si="2051"/>
        <v>0</v>
      </c>
      <c r="HH315" s="8">
        <f t="shared" si="2051"/>
        <v>0</v>
      </c>
      <c r="HI315" s="8">
        <f t="shared" si="2051"/>
        <v>0</v>
      </c>
      <c r="HJ315" s="8">
        <f t="shared" si="2051"/>
        <v>0</v>
      </c>
      <c r="HK315" s="8">
        <f t="shared" si="2051"/>
        <v>0</v>
      </c>
      <c r="HL315" s="8">
        <f t="shared" si="2051"/>
        <v>0</v>
      </c>
      <c r="HM315" s="8">
        <f t="shared" si="2051"/>
        <v>0</v>
      </c>
      <c r="HN315" s="8">
        <f t="shared" si="2051"/>
        <v>0</v>
      </c>
      <c r="HO315" s="8">
        <f t="shared" si="2051"/>
        <v>0</v>
      </c>
      <c r="HP315" s="8">
        <f t="shared" si="2051"/>
        <v>0</v>
      </c>
      <c r="HQ315" s="8">
        <f t="shared" si="2051"/>
        <v>0</v>
      </c>
      <c r="HR315" s="8">
        <f t="shared" si="2051"/>
        <v>0</v>
      </c>
      <c r="HS315" s="8">
        <f t="shared" si="2051"/>
        <v>0</v>
      </c>
      <c r="HT315" s="8">
        <f t="shared" si="2051"/>
        <v>0</v>
      </c>
      <c r="HU315" s="8">
        <f t="shared" si="2051"/>
        <v>0</v>
      </c>
      <c r="HV315" s="8">
        <f t="shared" si="2051"/>
        <v>0</v>
      </c>
      <c r="HW315" s="8">
        <f t="shared" si="2051"/>
        <v>0</v>
      </c>
      <c r="HX315" s="8">
        <f t="shared" si="2051"/>
        <v>0</v>
      </c>
      <c r="HY315" s="8">
        <f t="shared" si="2051"/>
        <v>0</v>
      </c>
      <c r="HZ315" s="8">
        <f t="shared" si="2051"/>
        <v>0</v>
      </c>
      <c r="IA315" s="8">
        <f t="shared" si="2051"/>
        <v>0</v>
      </c>
      <c r="IB315" s="8">
        <f t="shared" si="2051"/>
        <v>0</v>
      </c>
      <c r="IC315" s="8">
        <f t="shared" si="2051"/>
        <v>0</v>
      </c>
      <c r="ID315" s="8">
        <f t="shared" si="2051"/>
        <v>0</v>
      </c>
      <c r="IE315" s="8" t="str">
        <f t="shared" ref="IE315:IG315" si="2052">IE$5</f>
        <v>-</v>
      </c>
      <c r="IF315" s="8">
        <f t="shared" si="2052"/>
        <v>0</v>
      </c>
      <c r="IG315" s="8" t="str">
        <f t="shared" si="2052"/>
        <v>-</v>
      </c>
      <c r="IH315" s="8" t="str">
        <f t="shared" ref="IH315:KH315" si="2053">IH$5</f>
        <v>-</v>
      </c>
      <c r="II315" s="8">
        <f t="shared" si="2053"/>
        <v>0</v>
      </c>
      <c r="IJ315" s="8" t="str">
        <f t="shared" si="2053"/>
        <v>-</v>
      </c>
      <c r="IK315" s="8">
        <f t="shared" si="2053"/>
        <v>1</v>
      </c>
      <c r="IL315" s="8">
        <f t="shared" si="2053"/>
        <v>0</v>
      </c>
      <c r="IM315" s="8">
        <f t="shared" si="2053"/>
        <v>0</v>
      </c>
      <c r="IN315" s="8">
        <f t="shared" si="2053"/>
        <v>0</v>
      </c>
      <c r="IO315" s="8">
        <f t="shared" si="2053"/>
        <v>0</v>
      </c>
      <c r="IP315" s="8">
        <f t="shared" si="2053"/>
        <v>0</v>
      </c>
      <c r="IQ315" s="8">
        <f t="shared" si="2053"/>
        <v>0</v>
      </c>
      <c r="IR315" s="8">
        <f t="shared" si="2053"/>
        <v>0</v>
      </c>
      <c r="IS315" s="8">
        <f t="shared" si="2053"/>
        <v>0</v>
      </c>
      <c r="IT315" s="8">
        <f t="shared" si="2053"/>
        <v>0</v>
      </c>
      <c r="IU315" s="8">
        <f t="shared" si="2053"/>
        <v>0</v>
      </c>
      <c r="IV315" s="8">
        <f t="shared" si="2053"/>
        <v>0</v>
      </c>
      <c r="IW315" s="8">
        <f t="shared" si="2053"/>
        <v>0</v>
      </c>
      <c r="IX315" s="8">
        <f t="shared" si="2053"/>
        <v>0</v>
      </c>
      <c r="IY315" s="8">
        <f t="shared" si="2053"/>
        <v>0</v>
      </c>
      <c r="IZ315" s="8">
        <f t="shared" si="2053"/>
        <v>0</v>
      </c>
      <c r="JA315" s="8">
        <f t="shared" si="2053"/>
        <v>0</v>
      </c>
      <c r="JB315" s="8">
        <f t="shared" si="2053"/>
        <v>0</v>
      </c>
      <c r="JC315" s="8">
        <f t="shared" si="2053"/>
        <v>0</v>
      </c>
      <c r="JD315" s="8">
        <f t="shared" si="2053"/>
        <v>0</v>
      </c>
      <c r="JE315" s="8">
        <f t="shared" si="2053"/>
        <v>0</v>
      </c>
      <c r="JF315" s="8">
        <f t="shared" si="2053"/>
        <v>0</v>
      </c>
      <c r="JG315" s="8">
        <f t="shared" si="2053"/>
        <v>1</v>
      </c>
      <c r="JH315" s="8">
        <f t="shared" si="2053"/>
        <v>0</v>
      </c>
      <c r="JI315" s="8">
        <f t="shared" si="2053"/>
        <v>1</v>
      </c>
      <c r="JJ315" s="8">
        <f t="shared" si="2053"/>
        <v>0</v>
      </c>
      <c r="JK315" s="8" t="str">
        <f>JK$5</f>
        <v>-</v>
      </c>
      <c r="JL315" s="8" t="str">
        <f t="shared" ref="JL315:JM315" si="2054">JL$5</f>
        <v>-</v>
      </c>
      <c r="JM315" s="8" t="str">
        <f t="shared" si="2054"/>
        <v>-</v>
      </c>
      <c r="JN315" s="8" t="str">
        <f t="shared" si="2053"/>
        <v>-</v>
      </c>
      <c r="JO315" s="8" t="str">
        <f t="shared" si="2053"/>
        <v>-</v>
      </c>
      <c r="JP315" s="8" t="str">
        <f t="shared" si="2053"/>
        <v>-</v>
      </c>
      <c r="JQ315" s="8" t="str">
        <f t="shared" si="2053"/>
        <v>-</v>
      </c>
      <c r="JR315" s="8" t="str">
        <f t="shared" si="2053"/>
        <v>-</v>
      </c>
      <c r="JS315" s="8" t="str">
        <f t="shared" si="2053"/>
        <v>-</v>
      </c>
      <c r="JT315" s="8" t="str">
        <f t="shared" si="2053"/>
        <v>-</v>
      </c>
      <c r="JU315" s="8" t="str">
        <f t="shared" si="2053"/>
        <v>-</v>
      </c>
      <c r="JV315" s="8" t="str">
        <f t="shared" si="2053"/>
        <v>-</v>
      </c>
      <c r="JW315" s="8" t="str">
        <f t="shared" si="2053"/>
        <v>-</v>
      </c>
      <c r="JX315" s="8" t="str">
        <f t="shared" si="2053"/>
        <v>-</v>
      </c>
      <c r="JY315" s="8" t="str">
        <f t="shared" si="2053"/>
        <v>-</v>
      </c>
      <c r="JZ315" s="8" t="str">
        <f t="shared" si="2053"/>
        <v>-</v>
      </c>
      <c r="KA315" s="8" t="str">
        <f t="shared" si="2053"/>
        <v>-</v>
      </c>
      <c r="KB315" s="8" t="str">
        <f t="shared" si="2053"/>
        <v>-</v>
      </c>
      <c r="KC315" s="8" t="str">
        <f t="shared" si="2053"/>
        <v>-</v>
      </c>
      <c r="KD315" s="8" t="str">
        <f t="shared" si="2053"/>
        <v>-</v>
      </c>
      <c r="KE315" s="8" t="str">
        <f t="shared" si="2053"/>
        <v>-</v>
      </c>
      <c r="KF315" s="8" t="str">
        <f t="shared" si="2053"/>
        <v>-</v>
      </c>
      <c r="KG315" s="8" t="str">
        <f t="shared" si="2053"/>
        <v>-</v>
      </c>
      <c r="KH315" s="8" t="str">
        <f t="shared" si="2053"/>
        <v>-</v>
      </c>
      <c r="KI315" s="8" t="str">
        <f t="shared" ref="KI315:LL315" si="2055">KI$5</f>
        <v>-</v>
      </c>
      <c r="KJ315" s="8" t="str">
        <f t="shared" si="2055"/>
        <v>-</v>
      </c>
      <c r="KK315" s="8" t="str">
        <f t="shared" si="2055"/>
        <v>-</v>
      </c>
      <c r="KL315" s="8" t="str">
        <f t="shared" si="2055"/>
        <v>-</v>
      </c>
      <c r="KM315" s="8" t="str">
        <f t="shared" si="2055"/>
        <v>-</v>
      </c>
      <c r="KN315" s="8" t="str">
        <f t="shared" si="2055"/>
        <v>-</v>
      </c>
      <c r="KO315" s="8" t="str">
        <f t="shared" si="2055"/>
        <v>-</v>
      </c>
      <c r="KP315" s="8" t="str">
        <f t="shared" si="2055"/>
        <v>-</v>
      </c>
      <c r="KQ315" s="8" t="str">
        <f t="shared" si="2055"/>
        <v>-</v>
      </c>
      <c r="KR315" s="8" t="str">
        <f t="shared" si="2055"/>
        <v>-</v>
      </c>
      <c r="KS315" s="8" t="str">
        <f t="shared" si="2055"/>
        <v>-</v>
      </c>
      <c r="KT315" s="8" t="str">
        <f t="shared" si="2055"/>
        <v>-</v>
      </c>
      <c r="KU315" s="8" t="str">
        <f t="shared" si="2055"/>
        <v>-</v>
      </c>
      <c r="KV315" s="8" t="str">
        <f t="shared" si="2055"/>
        <v>-</v>
      </c>
      <c r="KW315" s="8" t="str">
        <f t="shared" si="2055"/>
        <v>-</v>
      </c>
      <c r="KX315" s="8" t="str">
        <f t="shared" si="2055"/>
        <v>-</v>
      </c>
      <c r="KY315" s="8" t="str">
        <f t="shared" si="2055"/>
        <v>-</v>
      </c>
      <c r="KZ315" s="8" t="str">
        <f t="shared" si="2055"/>
        <v>-</v>
      </c>
      <c r="LA315" s="8" t="str">
        <f t="shared" si="2055"/>
        <v>-</v>
      </c>
      <c r="LB315" s="8" t="str">
        <f t="shared" si="2055"/>
        <v>-</v>
      </c>
      <c r="LC315" s="8" t="str">
        <f t="shared" si="2055"/>
        <v>-</v>
      </c>
      <c r="LD315" s="8" t="str">
        <f t="shared" si="2055"/>
        <v>-</v>
      </c>
      <c r="LE315" s="8" t="str">
        <f t="shared" si="2055"/>
        <v>-</v>
      </c>
      <c r="LF315" s="8" t="str">
        <f t="shared" si="2055"/>
        <v>-</v>
      </c>
      <c r="LG315" s="8" t="str">
        <f t="shared" si="2055"/>
        <v>-</v>
      </c>
      <c r="LH315" s="8" t="str">
        <f t="shared" si="2055"/>
        <v>-</v>
      </c>
      <c r="LI315" s="8" t="str">
        <f t="shared" si="2055"/>
        <v>-</v>
      </c>
      <c r="LJ315" s="8" t="str">
        <f t="shared" si="2055"/>
        <v>-</v>
      </c>
      <c r="LK315" s="8" t="str">
        <f t="shared" si="2055"/>
        <v>-</v>
      </c>
      <c r="LL315" s="8" t="str">
        <f t="shared" si="2055"/>
        <v>-</v>
      </c>
      <c r="LM315" s="8">
        <f t="shared" ref="LM315:MR315" si="2056">LM$5</f>
        <v>1</v>
      </c>
      <c r="LN315" s="8">
        <f t="shared" si="2056"/>
        <v>0</v>
      </c>
      <c r="LO315" s="8" t="str">
        <f t="shared" si="2056"/>
        <v>-</v>
      </c>
      <c r="LP315" s="8" t="str">
        <f t="shared" si="2056"/>
        <v>-</v>
      </c>
      <c r="LQ315" s="8" t="str">
        <f t="shared" si="2056"/>
        <v>-</v>
      </c>
      <c r="LR315" s="8" t="str">
        <f t="shared" si="2056"/>
        <v>-</v>
      </c>
      <c r="LS315" s="8" t="str">
        <f t="shared" si="2056"/>
        <v>-</v>
      </c>
      <c r="LT315" s="8" t="str">
        <f t="shared" si="2056"/>
        <v>-</v>
      </c>
      <c r="LU315" s="8" t="str">
        <f t="shared" si="2056"/>
        <v>-</v>
      </c>
      <c r="LV315" s="8" t="str">
        <f t="shared" si="2056"/>
        <v>-</v>
      </c>
      <c r="LW315" s="8">
        <f t="shared" si="2056"/>
        <v>1</v>
      </c>
      <c r="LX315" s="8">
        <f t="shared" si="2056"/>
        <v>1</v>
      </c>
      <c r="LY315" s="8">
        <f t="shared" si="2056"/>
        <v>1</v>
      </c>
      <c r="LZ315" s="8">
        <f t="shared" si="2056"/>
        <v>1</v>
      </c>
      <c r="MA315" s="8">
        <f t="shared" si="2056"/>
        <v>1</v>
      </c>
      <c r="MB315" s="8">
        <f t="shared" si="2056"/>
        <v>1</v>
      </c>
      <c r="MC315" s="8">
        <f t="shared" si="2056"/>
        <v>1</v>
      </c>
      <c r="MD315" s="8">
        <f t="shared" si="2056"/>
        <v>1</v>
      </c>
      <c r="ME315" s="8">
        <f t="shared" si="2056"/>
        <v>1</v>
      </c>
      <c r="MF315" s="8">
        <f t="shared" si="2056"/>
        <v>1</v>
      </c>
      <c r="MG315" s="8">
        <f t="shared" si="2056"/>
        <v>1</v>
      </c>
      <c r="MH315" s="8">
        <f t="shared" si="2056"/>
        <v>0</v>
      </c>
      <c r="MI315" s="8" t="str">
        <f t="shared" si="2056"/>
        <v>-</v>
      </c>
      <c r="MJ315" s="8" t="str">
        <f t="shared" si="2056"/>
        <v>-</v>
      </c>
      <c r="MK315" s="8">
        <f t="shared" si="2056"/>
        <v>1</v>
      </c>
      <c r="ML315" s="8">
        <f t="shared" si="2056"/>
        <v>1</v>
      </c>
      <c r="MM315" s="8">
        <f t="shared" si="2056"/>
        <v>1</v>
      </c>
      <c r="MN315" s="8">
        <f t="shared" si="2056"/>
        <v>1</v>
      </c>
      <c r="MO315" s="8">
        <f t="shared" si="2056"/>
        <v>1</v>
      </c>
      <c r="MP315" s="8">
        <f t="shared" si="2056"/>
        <v>1</v>
      </c>
      <c r="MQ315" s="8">
        <f t="shared" si="2056"/>
        <v>1</v>
      </c>
      <c r="MR315" s="8">
        <f t="shared" si="2056"/>
        <v>1</v>
      </c>
      <c r="MS315" s="8">
        <f t="shared" ref="MS315" si="2057">MS$5</f>
        <v>1</v>
      </c>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f t="shared" ref="ON315" si="2058">ON$5</f>
        <v>1</v>
      </c>
      <c r="OO315" s="24">
        <v>0</v>
      </c>
    </row>
    <row r="316" spans="1:405">
      <c r="AL316" s="231"/>
    </row>
  </sheetData>
  <autoFilter ref="A4:OO316" xr:uid="{A5DE918E-332D-4563-9BCB-E13ECBAD8AE1}"/>
  <phoneticPr fontId="6" type="noConversion"/>
  <conditionalFormatting sqref="E309:G1048576 E1:G15 F16:G16 E18:G49 E17 F81:G86 E96:G96 F63:G68 F70:G78 E276:E279 G276:G279 F88:G95">
    <cfRule type="cellIs" dxfId="286" priority="559" stopIfTrue="1" operator="equal">
      <formula>TRUE</formula>
    </cfRule>
  </conditionalFormatting>
  <conditionalFormatting sqref="CV31:CY36 CV64:CY67 CV73:CY76 CV82:CY85 CV91:CY94">
    <cfRule type="cellIs" dxfId="285" priority="337" operator="equal">
      <formula>FALSE</formula>
    </cfRule>
  </conditionalFormatting>
  <conditionalFormatting sqref="A1:W1 IL1:IT1 JD1:JE1 JJ1:XFD1 Y1:IJ1">
    <cfRule type="cellIs" dxfId="284" priority="560" stopIfTrue="1" operator="equal">
      <formula>"sam"</formula>
    </cfRule>
    <cfRule type="cellIs" dxfId="283" priority="561" stopIfTrue="1" operator="equal">
      <formula>"sap"</formula>
    </cfRule>
    <cfRule type="cellIs" dxfId="282" priority="563" stopIfTrue="1" operator="equal">
      <formula>"sar"</formula>
    </cfRule>
    <cfRule type="cellIs" dxfId="281" priority="564" stopIfTrue="1" operator="equal">
      <formula>"sat"</formula>
    </cfRule>
    <cfRule type="cellIs" dxfId="280" priority="599" stopIfTrue="1" operator="equal">
      <formula>"sav"</formula>
    </cfRule>
  </conditionalFormatting>
  <conditionalFormatting sqref="BE1:CC1 IL1:IT1 JD1:JE1 JJ1:XFD1 CE1:IJ1">
    <cfRule type="cellIs" dxfId="279" priority="562" stopIfTrue="1" operator="equal">
      <formula>"saa"</formula>
    </cfRule>
  </conditionalFormatting>
  <conditionalFormatting sqref="H23:T23 W23 H29:T29 W29">
    <cfRule type="expression" dxfId="278" priority="600">
      <formula>(H23&lt;&gt;H$6)</formula>
    </cfRule>
  </conditionalFormatting>
  <conditionalFormatting sqref="JI1">
    <cfRule type="cellIs" dxfId="277" priority="237" stopIfTrue="1" operator="equal">
      <formula>"sam"</formula>
    </cfRule>
    <cfRule type="cellIs" dxfId="276" priority="238" stopIfTrue="1" operator="equal">
      <formula>"sap"</formula>
    </cfRule>
    <cfRule type="cellIs" dxfId="275" priority="240" stopIfTrue="1" operator="equal">
      <formula>"sar"</formula>
    </cfRule>
    <cfRule type="cellIs" dxfId="274" priority="241" stopIfTrue="1" operator="equal">
      <formula>"sat"</formula>
    </cfRule>
    <cfRule type="cellIs" dxfId="273" priority="242" stopIfTrue="1" operator="equal">
      <formula>"sav"</formula>
    </cfRule>
  </conditionalFormatting>
  <conditionalFormatting sqref="JI1">
    <cfRule type="cellIs" dxfId="272" priority="239" stopIfTrue="1" operator="equal">
      <formula>"saa"</formula>
    </cfRule>
  </conditionalFormatting>
  <conditionalFormatting sqref="JH1">
    <cfRule type="cellIs" dxfId="271" priority="231" stopIfTrue="1" operator="equal">
      <formula>"sam"</formula>
    </cfRule>
    <cfRule type="cellIs" dxfId="270" priority="232" stopIfTrue="1" operator="equal">
      <formula>"sap"</formula>
    </cfRule>
    <cfRule type="cellIs" dxfId="269" priority="234" stopIfTrue="1" operator="equal">
      <formula>"sar"</formula>
    </cfRule>
    <cfRule type="cellIs" dxfId="268" priority="235" stopIfTrue="1" operator="equal">
      <formula>"sat"</formula>
    </cfRule>
    <cfRule type="cellIs" dxfId="267" priority="236" stopIfTrue="1" operator="equal">
      <formula>"sav"</formula>
    </cfRule>
  </conditionalFormatting>
  <conditionalFormatting sqref="JH1">
    <cfRule type="cellIs" dxfId="266" priority="233" stopIfTrue="1" operator="equal">
      <formula>"saa"</formula>
    </cfRule>
  </conditionalFormatting>
  <conditionalFormatting sqref="JG1">
    <cfRule type="cellIs" dxfId="265" priority="225" stopIfTrue="1" operator="equal">
      <formula>"sam"</formula>
    </cfRule>
    <cfRule type="cellIs" dxfId="264" priority="226" stopIfTrue="1" operator="equal">
      <formula>"sap"</formula>
    </cfRule>
    <cfRule type="cellIs" dxfId="263" priority="228" stopIfTrue="1" operator="equal">
      <formula>"sar"</formula>
    </cfRule>
    <cfRule type="cellIs" dxfId="262" priority="229" stopIfTrue="1" operator="equal">
      <formula>"sat"</formula>
    </cfRule>
    <cfRule type="cellIs" dxfId="261" priority="230" stopIfTrue="1" operator="equal">
      <formula>"sav"</formula>
    </cfRule>
  </conditionalFormatting>
  <conditionalFormatting sqref="JG1">
    <cfRule type="cellIs" dxfId="260" priority="227" stopIfTrue="1" operator="equal">
      <formula>"saa"</formula>
    </cfRule>
  </conditionalFormatting>
  <conditionalFormatting sqref="X1">
    <cfRule type="cellIs" dxfId="259" priority="220" stopIfTrue="1" operator="equal">
      <formula>"sam"</formula>
    </cfRule>
    <cfRule type="cellIs" dxfId="258" priority="221" stopIfTrue="1" operator="equal">
      <formula>"sap"</formula>
    </cfRule>
    <cfRule type="cellIs" dxfId="257" priority="222" stopIfTrue="1" operator="equal">
      <formula>"sar"</formula>
    </cfRule>
    <cfRule type="cellIs" dxfId="256" priority="223" stopIfTrue="1" operator="equal">
      <formula>"sat"</formula>
    </cfRule>
    <cfRule type="cellIs" dxfId="255" priority="224" stopIfTrue="1" operator="equal">
      <formula>"sav"</formula>
    </cfRule>
  </conditionalFormatting>
  <conditionalFormatting sqref="IK1">
    <cfRule type="cellIs" dxfId="254" priority="214" stopIfTrue="1" operator="equal">
      <formula>"sam"</formula>
    </cfRule>
    <cfRule type="cellIs" dxfId="253" priority="215" stopIfTrue="1" operator="equal">
      <formula>"sap"</formula>
    </cfRule>
    <cfRule type="cellIs" dxfId="252" priority="217" stopIfTrue="1" operator="equal">
      <formula>"sar"</formula>
    </cfRule>
    <cfRule type="cellIs" dxfId="251" priority="218" stopIfTrue="1" operator="equal">
      <formula>"sat"</formula>
    </cfRule>
    <cfRule type="cellIs" dxfId="250" priority="219" stopIfTrue="1" operator="equal">
      <formula>"sav"</formula>
    </cfRule>
  </conditionalFormatting>
  <conditionalFormatting sqref="IK1">
    <cfRule type="cellIs" dxfId="249" priority="216" stopIfTrue="1" operator="equal">
      <formula>"saa"</formula>
    </cfRule>
  </conditionalFormatting>
  <conditionalFormatting sqref="E174:G174">
    <cfRule type="cellIs" dxfId="248" priority="212" stopIfTrue="1" operator="equal">
      <formula>TRUE</formula>
    </cfRule>
  </conditionalFormatting>
  <conditionalFormatting sqref="JF1">
    <cfRule type="cellIs" dxfId="247" priority="204" stopIfTrue="1" operator="equal">
      <formula>"sam"</formula>
    </cfRule>
    <cfRule type="cellIs" dxfId="246" priority="205" stopIfTrue="1" operator="equal">
      <formula>"sap"</formula>
    </cfRule>
    <cfRule type="cellIs" dxfId="245" priority="207" stopIfTrue="1" operator="equal">
      <formula>"sar"</formula>
    </cfRule>
    <cfRule type="cellIs" dxfId="244" priority="208" stopIfTrue="1" operator="equal">
      <formula>"sat"</formula>
    </cfRule>
    <cfRule type="cellIs" dxfId="243" priority="209" stopIfTrue="1" operator="equal">
      <formula>"sav"</formula>
    </cfRule>
  </conditionalFormatting>
  <conditionalFormatting sqref="JF1">
    <cfRule type="cellIs" dxfId="242" priority="206" stopIfTrue="1" operator="equal">
      <formula>"saa"</formula>
    </cfRule>
  </conditionalFormatting>
  <conditionalFormatting sqref="IU1:JC1">
    <cfRule type="cellIs" dxfId="241" priority="195" stopIfTrue="1" operator="equal">
      <formula>"sam"</formula>
    </cfRule>
    <cfRule type="cellIs" dxfId="240" priority="196" stopIfTrue="1" operator="equal">
      <formula>"sap"</formula>
    </cfRule>
    <cfRule type="cellIs" dxfId="239" priority="198" stopIfTrue="1" operator="equal">
      <formula>"sar"</formula>
    </cfRule>
    <cfRule type="cellIs" dxfId="238" priority="199" stopIfTrue="1" operator="equal">
      <formula>"sat"</formula>
    </cfRule>
    <cfRule type="cellIs" dxfId="237" priority="200" stopIfTrue="1" operator="equal">
      <formula>"sav"</formula>
    </cfRule>
  </conditionalFormatting>
  <conditionalFormatting sqref="IU1:JC1">
    <cfRule type="cellIs" dxfId="236" priority="197" stopIfTrue="1" operator="equal">
      <formula>"saa"</formula>
    </cfRule>
  </conditionalFormatting>
  <conditionalFormatting sqref="F17:G17 E16">
    <cfRule type="cellIs" dxfId="235" priority="188" stopIfTrue="1" operator="equal">
      <formula>TRUE</formula>
    </cfRule>
  </conditionalFormatting>
  <conditionalFormatting sqref="CV42:CY47">
    <cfRule type="cellIs" dxfId="234" priority="185" operator="equal">
      <formula>FALSE</formula>
    </cfRule>
  </conditionalFormatting>
  <conditionalFormatting sqref="H40:T40 W40">
    <cfRule type="expression" dxfId="233" priority="187">
      <formula>(H40&lt;&gt;H$6)</formula>
    </cfRule>
  </conditionalFormatting>
  <conditionalFormatting sqref="E169:G173">
    <cfRule type="cellIs" dxfId="232" priority="183" stopIfTrue="1" operator="equal">
      <formula>TRUE</formula>
    </cfRule>
  </conditionalFormatting>
  <conditionalFormatting sqref="H170:T170 W170">
    <cfRule type="expression" dxfId="231" priority="184">
      <formula>(H170&lt;&gt;H$6)</formula>
    </cfRule>
  </conditionalFormatting>
  <conditionalFormatting sqref="E50:G51 E60:G60 F52:G59">
    <cfRule type="cellIs" dxfId="230" priority="182" stopIfTrue="1" operator="equal">
      <formula>TRUE</formula>
    </cfRule>
  </conditionalFormatting>
  <conditionalFormatting sqref="CV53:CY58">
    <cfRule type="cellIs" dxfId="229" priority="180" operator="equal">
      <formula>FALSE</formula>
    </cfRule>
  </conditionalFormatting>
  <conditionalFormatting sqref="H51:T51 W51">
    <cfRule type="expression" dxfId="228" priority="181">
      <formula>(H51&lt;&gt;H$6)</formula>
    </cfRule>
  </conditionalFormatting>
  <conditionalFormatting sqref="E61:G62 F69:G69 E63:E95">
    <cfRule type="cellIs" dxfId="227" priority="179" stopIfTrue="1" operator="equal">
      <formula>TRUE</formula>
    </cfRule>
  </conditionalFormatting>
  <conditionalFormatting sqref="H62:T62 W62">
    <cfRule type="expression" dxfId="226" priority="178">
      <formula>(H62&lt;&gt;H$6)</formula>
    </cfRule>
  </conditionalFormatting>
  <conditionalFormatting sqref="E187:G187">
    <cfRule type="cellIs" dxfId="225" priority="173" stopIfTrue="1" operator="equal">
      <formula>TRUE</formula>
    </cfRule>
  </conditionalFormatting>
  <conditionalFormatting sqref="E52:E59">
    <cfRule type="cellIs" dxfId="224" priority="175" stopIfTrue="1" operator="equal">
      <formula>TRUE</formula>
    </cfRule>
  </conditionalFormatting>
  <conditionalFormatting sqref="E178:G178">
    <cfRule type="cellIs" dxfId="223" priority="170" stopIfTrue="1" operator="equal">
      <formula>TRUE</formula>
    </cfRule>
  </conditionalFormatting>
  <conditionalFormatting sqref="E179:G180 F181:G181 G182:G186 F182:F183 E181:E182">
    <cfRule type="cellIs" dxfId="222" priority="171" stopIfTrue="1" operator="equal">
      <formula>TRUE</formula>
    </cfRule>
  </conditionalFormatting>
  <conditionalFormatting sqref="H180:T180 W180">
    <cfRule type="expression" dxfId="221" priority="172">
      <formula>(H180&lt;&gt;H$6)</formula>
    </cfRule>
  </conditionalFormatting>
  <conditionalFormatting sqref="E175:G177">
    <cfRule type="cellIs" dxfId="220" priority="168" stopIfTrue="1" operator="equal">
      <formula>TRUE</formula>
    </cfRule>
  </conditionalFormatting>
  <conditionalFormatting sqref="H176:T176 W176">
    <cfRule type="expression" dxfId="219" priority="169">
      <formula>(H176&lt;&gt;H$6)</formula>
    </cfRule>
  </conditionalFormatting>
  <conditionalFormatting sqref="E186:F186 F184:F185 E183:E185">
    <cfRule type="cellIs" dxfId="218" priority="167" stopIfTrue="1" operator="equal">
      <formula>TRUE</formula>
    </cfRule>
  </conditionalFormatting>
  <conditionalFormatting sqref="E218:G218">
    <cfRule type="cellIs" dxfId="217" priority="166" stopIfTrue="1" operator="equal">
      <formula>TRUE</formula>
    </cfRule>
  </conditionalFormatting>
  <conditionalFormatting sqref="E188:G189 F190:G190">
    <cfRule type="cellIs" dxfId="216" priority="164" stopIfTrue="1" operator="equal">
      <formula>TRUE</formula>
    </cfRule>
  </conditionalFormatting>
  <conditionalFormatting sqref="H189:T189 W189">
    <cfRule type="expression" dxfId="215" priority="165">
      <formula>(H189&lt;&gt;H$6)</formula>
    </cfRule>
  </conditionalFormatting>
  <conditionalFormatting sqref="H71:T71 W71">
    <cfRule type="expression" dxfId="214" priority="161">
      <formula>(H71&lt;&gt;H$6)</formula>
    </cfRule>
  </conditionalFormatting>
  <conditionalFormatting sqref="F79:G80 F87:G87">
    <cfRule type="cellIs" dxfId="213" priority="159" stopIfTrue="1" operator="equal">
      <formula>TRUE</formula>
    </cfRule>
  </conditionalFormatting>
  <conditionalFormatting sqref="H80:T80 W80">
    <cfRule type="expression" dxfId="212" priority="158">
      <formula>(H80&lt;&gt;H$6)</formula>
    </cfRule>
  </conditionalFormatting>
  <conditionalFormatting sqref="H89:T89 W89">
    <cfRule type="expression" dxfId="211" priority="154">
      <formula>(H89&lt;&gt;H$6)</formula>
    </cfRule>
  </conditionalFormatting>
  <conditionalFormatting sqref="F194:G194">
    <cfRule type="cellIs" dxfId="209" priority="144" stopIfTrue="1" operator="equal">
      <formula>TRUE</formula>
    </cfRule>
  </conditionalFormatting>
  <conditionalFormatting sqref="F191:G193">
    <cfRule type="cellIs" dxfId="207" priority="146" stopIfTrue="1" operator="equal">
      <formula>TRUE</formula>
    </cfRule>
  </conditionalFormatting>
  <conditionalFormatting sqref="JL2:JM2">
    <cfRule type="expression" dxfId="206" priority="145">
      <formula>(JL2=OFFSET(JL2,-1,0))</formula>
    </cfRule>
  </conditionalFormatting>
  <conditionalFormatting sqref="F195:G197">
    <cfRule type="cellIs" dxfId="204" priority="142" stopIfTrue="1" operator="equal">
      <formula>TRUE</formula>
    </cfRule>
  </conditionalFormatting>
  <conditionalFormatting sqref="F198:G198">
    <cfRule type="cellIs" dxfId="203" priority="141" stopIfTrue="1" operator="equal">
      <formula>TRUE</formula>
    </cfRule>
  </conditionalFormatting>
  <conditionalFormatting sqref="F199:G201">
    <cfRule type="cellIs" dxfId="202" priority="139" stopIfTrue="1" operator="equal">
      <formula>TRUE</formula>
    </cfRule>
  </conditionalFormatting>
  <conditionalFormatting sqref="F202:G202">
    <cfRule type="cellIs" dxfId="201" priority="138" stopIfTrue="1" operator="equal">
      <formula>TRUE</formula>
    </cfRule>
  </conditionalFormatting>
  <conditionalFormatting sqref="F203:G205">
    <cfRule type="cellIs" dxfId="200" priority="136" stopIfTrue="1" operator="equal">
      <formula>TRUE</formula>
    </cfRule>
  </conditionalFormatting>
  <conditionalFormatting sqref="F206:G206">
    <cfRule type="cellIs" dxfId="199" priority="135" stopIfTrue="1" operator="equal">
      <formula>TRUE</formula>
    </cfRule>
  </conditionalFormatting>
  <conditionalFormatting sqref="F207:G209">
    <cfRule type="cellIs" dxfId="198" priority="133" stopIfTrue="1" operator="equal">
      <formula>TRUE</formula>
    </cfRule>
  </conditionalFormatting>
  <conditionalFormatting sqref="F210:G210">
    <cfRule type="cellIs" dxfId="197" priority="132" stopIfTrue="1" operator="equal">
      <formula>TRUE</formula>
    </cfRule>
  </conditionalFormatting>
  <conditionalFormatting sqref="F211:G213">
    <cfRule type="cellIs" dxfId="196" priority="130" stopIfTrue="1" operator="equal">
      <formula>TRUE</formula>
    </cfRule>
  </conditionalFormatting>
  <conditionalFormatting sqref="E244:G244">
    <cfRule type="cellIs" dxfId="195" priority="129" stopIfTrue="1" operator="equal">
      <formula>TRUE</formula>
    </cfRule>
  </conditionalFormatting>
  <conditionalFormatting sqref="E219:G219 F220:G220 E220:E243">
    <cfRule type="cellIs" dxfId="194" priority="127" stopIfTrue="1" operator="equal">
      <formula>TRUE</formula>
    </cfRule>
  </conditionalFormatting>
  <conditionalFormatting sqref="H219:T219 W219">
    <cfRule type="expression" dxfId="193" priority="128">
      <formula>(H219&lt;&gt;H$6)</formula>
    </cfRule>
  </conditionalFormatting>
  <conditionalFormatting sqref="F221:G223">
    <cfRule type="cellIs" dxfId="192" priority="125" stopIfTrue="1" operator="equal">
      <formula>TRUE</formula>
    </cfRule>
  </conditionalFormatting>
  <conditionalFormatting sqref="F224:G224">
    <cfRule type="cellIs" dxfId="191" priority="124" stopIfTrue="1" operator="equal">
      <formula>TRUE</formula>
    </cfRule>
  </conditionalFormatting>
  <conditionalFormatting sqref="F225:G227">
    <cfRule type="cellIs" dxfId="190" priority="122" stopIfTrue="1" operator="equal">
      <formula>TRUE</formula>
    </cfRule>
  </conditionalFormatting>
  <conditionalFormatting sqref="F228:G228">
    <cfRule type="cellIs" dxfId="189" priority="121" stopIfTrue="1" operator="equal">
      <formula>TRUE</formula>
    </cfRule>
  </conditionalFormatting>
  <conditionalFormatting sqref="F229:G231">
    <cfRule type="cellIs" dxfId="188" priority="119" stopIfTrue="1" operator="equal">
      <formula>TRUE</formula>
    </cfRule>
  </conditionalFormatting>
  <conditionalFormatting sqref="F232:G232">
    <cfRule type="cellIs" dxfId="187" priority="118" stopIfTrue="1" operator="equal">
      <formula>TRUE</formula>
    </cfRule>
  </conditionalFormatting>
  <conditionalFormatting sqref="F233:G235">
    <cfRule type="cellIs" dxfId="186" priority="116" stopIfTrue="1" operator="equal">
      <formula>TRUE</formula>
    </cfRule>
  </conditionalFormatting>
  <conditionalFormatting sqref="F236:G236">
    <cfRule type="cellIs" dxfId="185" priority="115" stopIfTrue="1" operator="equal">
      <formula>TRUE</formula>
    </cfRule>
  </conditionalFormatting>
  <conditionalFormatting sqref="F237:G239">
    <cfRule type="cellIs" dxfId="184" priority="113" stopIfTrue="1" operator="equal">
      <formula>TRUE</formula>
    </cfRule>
  </conditionalFormatting>
  <conditionalFormatting sqref="F240:G240">
    <cfRule type="cellIs" dxfId="183" priority="112" stopIfTrue="1" operator="equal">
      <formula>TRUE</formula>
    </cfRule>
  </conditionalFormatting>
  <conditionalFormatting sqref="F241:G243">
    <cfRule type="cellIs" dxfId="182" priority="110" stopIfTrue="1" operator="equal">
      <formula>TRUE</formula>
    </cfRule>
  </conditionalFormatting>
  <conditionalFormatting sqref="E274:G274">
    <cfRule type="cellIs" dxfId="181" priority="109" stopIfTrue="1" operator="equal">
      <formula>TRUE</formula>
    </cfRule>
  </conditionalFormatting>
  <conditionalFormatting sqref="E245:G246 G247 E247:E248">
    <cfRule type="cellIs" dxfId="180" priority="107" stopIfTrue="1" operator="equal">
      <formula>TRUE</formula>
    </cfRule>
  </conditionalFormatting>
  <conditionalFormatting sqref="H245:T245 W245">
    <cfRule type="expression" dxfId="179" priority="108">
      <formula>(H245&lt;&gt;H$6)</formula>
    </cfRule>
  </conditionalFormatting>
  <conditionalFormatting sqref="E249:G249 F247 F248:G248">
    <cfRule type="cellIs" dxfId="178" priority="105" stopIfTrue="1" operator="equal">
      <formula>TRUE</formula>
    </cfRule>
  </conditionalFormatting>
  <conditionalFormatting sqref="E250:G250">
    <cfRule type="cellIs" dxfId="177" priority="104" stopIfTrue="1" operator="equal">
      <formula>TRUE</formula>
    </cfRule>
  </conditionalFormatting>
  <conditionalFormatting sqref="E251:G253 E254:E269 G254:G269">
    <cfRule type="cellIs" dxfId="176" priority="102" stopIfTrue="1" operator="equal">
      <formula>TRUE</formula>
    </cfRule>
  </conditionalFormatting>
  <conditionalFormatting sqref="F254">
    <cfRule type="cellIs" dxfId="175" priority="101" stopIfTrue="1" operator="equal">
      <formula>TRUE</formula>
    </cfRule>
  </conditionalFormatting>
  <conditionalFormatting sqref="F255:F257">
    <cfRule type="cellIs" dxfId="174" priority="99" stopIfTrue="1" operator="equal">
      <formula>TRUE</formula>
    </cfRule>
  </conditionalFormatting>
  <conditionalFormatting sqref="F258">
    <cfRule type="cellIs" dxfId="173" priority="98" stopIfTrue="1" operator="equal">
      <formula>TRUE</formula>
    </cfRule>
  </conditionalFormatting>
  <conditionalFormatting sqref="F259:F261">
    <cfRule type="cellIs" dxfId="172" priority="96" stopIfTrue="1" operator="equal">
      <formula>TRUE</formula>
    </cfRule>
  </conditionalFormatting>
  <conditionalFormatting sqref="F262">
    <cfRule type="cellIs" dxfId="171" priority="95" stopIfTrue="1" operator="equal">
      <formula>TRUE</formula>
    </cfRule>
  </conditionalFormatting>
  <conditionalFormatting sqref="F263:F265">
    <cfRule type="cellIs" dxfId="170" priority="93" stopIfTrue="1" operator="equal">
      <formula>TRUE</formula>
    </cfRule>
  </conditionalFormatting>
  <conditionalFormatting sqref="F266">
    <cfRule type="cellIs" dxfId="169" priority="92" stopIfTrue="1" operator="equal">
      <formula>TRUE</formula>
    </cfRule>
  </conditionalFormatting>
  <conditionalFormatting sqref="F267:F269">
    <cfRule type="cellIs" dxfId="168" priority="90" stopIfTrue="1" operator="equal">
      <formula>TRUE</formula>
    </cfRule>
  </conditionalFormatting>
  <conditionalFormatting sqref="E190">
    <cfRule type="cellIs" dxfId="167" priority="87" stopIfTrue="1" operator="equal">
      <formula>TRUE</formula>
    </cfRule>
  </conditionalFormatting>
  <conditionalFormatting sqref="E191:E193">
    <cfRule type="cellIs" dxfId="166" priority="86" stopIfTrue="1" operator="equal">
      <formula>TRUE</formula>
    </cfRule>
  </conditionalFormatting>
  <conditionalFormatting sqref="E194">
    <cfRule type="cellIs" dxfId="165" priority="85" stopIfTrue="1" operator="equal">
      <formula>TRUE</formula>
    </cfRule>
  </conditionalFormatting>
  <conditionalFormatting sqref="E195:E213">
    <cfRule type="cellIs" dxfId="164" priority="84" stopIfTrue="1" operator="equal">
      <formula>TRUE</formula>
    </cfRule>
  </conditionalFormatting>
  <conditionalFormatting sqref="E281:G281">
    <cfRule type="cellIs" dxfId="163" priority="83" stopIfTrue="1" operator="equal">
      <formula>TRUE</formula>
    </cfRule>
  </conditionalFormatting>
  <conditionalFormatting sqref="E275:G275">
    <cfRule type="cellIs" dxfId="162" priority="81" stopIfTrue="1" operator="equal">
      <formula>TRUE</formula>
    </cfRule>
  </conditionalFormatting>
  <conditionalFormatting sqref="H275:T275 W275">
    <cfRule type="expression" dxfId="161" priority="82">
      <formula>(H275&lt;&gt;H$6)</formula>
    </cfRule>
  </conditionalFormatting>
  <conditionalFormatting sqref="F276">
    <cfRule type="cellIs" dxfId="160" priority="76" stopIfTrue="1" operator="equal">
      <formula>TRUE</formula>
    </cfRule>
  </conditionalFormatting>
  <conditionalFormatting sqref="F277">
    <cfRule type="cellIs" dxfId="159" priority="74" stopIfTrue="1" operator="equal">
      <formula>TRUE</formula>
    </cfRule>
  </conditionalFormatting>
  <conditionalFormatting sqref="F278">
    <cfRule type="cellIs" dxfId="158" priority="72" stopIfTrue="1" operator="equal">
      <formula>TRUE</formula>
    </cfRule>
  </conditionalFormatting>
  <conditionalFormatting sqref="F279">
    <cfRule type="cellIs" dxfId="157" priority="70" stopIfTrue="1" operator="equal">
      <formula>TRUE</formula>
    </cfRule>
  </conditionalFormatting>
  <conditionalFormatting sqref="F135:G140 E150:G150 E117:G122 E124:G132 F142:G149">
    <cfRule type="cellIs" dxfId="156" priority="69" stopIfTrue="1" operator="equal">
      <formula>TRUE</formula>
    </cfRule>
  </conditionalFormatting>
  <conditionalFormatting sqref="CV118:CY121 CV127:CY130 CV136:CY139 CV145:CY148">
    <cfRule type="cellIs" dxfId="155" priority="68" operator="equal">
      <formula>FALSE</formula>
    </cfRule>
  </conditionalFormatting>
  <conditionalFormatting sqref="E115:G116 E123:G123">
    <cfRule type="cellIs" dxfId="154" priority="67" stopIfTrue="1" operator="equal">
      <formula>TRUE</formula>
    </cfRule>
  </conditionalFormatting>
  <conditionalFormatting sqref="H116:T116 W116">
    <cfRule type="expression" dxfId="153" priority="66">
      <formula>(H116&lt;&gt;H$6)</formula>
    </cfRule>
  </conditionalFormatting>
  <conditionalFormatting sqref="H125:T125 W125">
    <cfRule type="expression" dxfId="152" priority="65">
      <formula>(H125&lt;&gt;H$6)</formula>
    </cfRule>
  </conditionalFormatting>
  <conditionalFormatting sqref="E133:G134 F141:G141 E141:E149">
    <cfRule type="cellIs" dxfId="151" priority="64" stopIfTrue="1" operator="equal">
      <formula>TRUE</formula>
    </cfRule>
  </conditionalFormatting>
  <conditionalFormatting sqref="H134:T134 W134">
    <cfRule type="expression" dxfId="150" priority="63">
      <formula>(H134&lt;&gt;H$6)</formula>
    </cfRule>
  </conditionalFormatting>
  <conditionalFormatting sqref="H143:T143 W143">
    <cfRule type="expression" dxfId="149" priority="62">
      <formula>(H143&lt;&gt;H$6)</formula>
    </cfRule>
  </conditionalFormatting>
  <conditionalFormatting sqref="F214:G214">
    <cfRule type="cellIs" dxfId="148" priority="57" stopIfTrue="1" operator="equal">
      <formula>TRUE</formula>
    </cfRule>
  </conditionalFormatting>
  <conditionalFormatting sqref="E135:E140">
    <cfRule type="cellIs" dxfId="147" priority="58" stopIfTrue="1" operator="equal">
      <formula>TRUE</formula>
    </cfRule>
  </conditionalFormatting>
  <conditionalFormatting sqref="F270">
    <cfRule type="cellIs" dxfId="146" priority="53" stopIfTrue="1" operator="equal">
      <formula>TRUE</formula>
    </cfRule>
  </conditionalFormatting>
  <conditionalFormatting sqref="F215:G217">
    <cfRule type="cellIs" dxfId="145" priority="56" stopIfTrue="1" operator="equal">
      <formula>TRUE</formula>
    </cfRule>
  </conditionalFormatting>
  <conditionalFormatting sqref="E214:E217">
    <cfRule type="cellIs" dxfId="144" priority="55" stopIfTrue="1" operator="equal">
      <formula>TRUE</formula>
    </cfRule>
  </conditionalFormatting>
  <conditionalFormatting sqref="E270:E273 G270:G273">
    <cfRule type="cellIs" dxfId="143" priority="54" stopIfTrue="1" operator="equal">
      <formula>TRUE</formula>
    </cfRule>
  </conditionalFormatting>
  <conditionalFormatting sqref="G283">
    <cfRule type="cellIs" dxfId="142" priority="49" stopIfTrue="1" operator="equal">
      <formula>TRUE</formula>
    </cfRule>
  </conditionalFormatting>
  <conditionalFormatting sqref="F271:F273">
    <cfRule type="cellIs" dxfId="141" priority="52" stopIfTrue="1" operator="equal">
      <formula>TRUE</formula>
    </cfRule>
  </conditionalFormatting>
  <conditionalFormatting sqref="E280 G280">
    <cfRule type="cellIs" dxfId="140" priority="51" stopIfTrue="1" operator="equal">
      <formula>TRUE</formula>
    </cfRule>
  </conditionalFormatting>
  <conditionalFormatting sqref="F280">
    <cfRule type="cellIs" dxfId="139" priority="50" stopIfTrue="1" operator="equal">
      <formula>TRUE</formula>
    </cfRule>
  </conditionalFormatting>
  <conditionalFormatting sqref="E308:G308 E298:E307">
    <cfRule type="cellIs" dxfId="137" priority="48" stopIfTrue="1" operator="equal">
      <formula>TRUE</formula>
    </cfRule>
  </conditionalFormatting>
  <conditionalFormatting sqref="E282:G282 E283:E292">
    <cfRule type="cellIs" dxfId="136" priority="46" stopIfTrue="1" operator="equal">
      <formula>TRUE</formula>
    </cfRule>
  </conditionalFormatting>
  <conditionalFormatting sqref="H282:T282 W282">
    <cfRule type="expression" dxfId="135" priority="47">
      <formula>(H282&lt;&gt;H$6)</formula>
    </cfRule>
  </conditionalFormatting>
  <conditionalFormatting sqref="F283">
    <cfRule type="cellIs" dxfId="134" priority="45" stopIfTrue="1" operator="equal">
      <formula>TRUE</formula>
    </cfRule>
  </conditionalFormatting>
  <conditionalFormatting sqref="G284:G287">
    <cfRule type="cellIs" dxfId="133" priority="39" stopIfTrue="1" operator="equal">
      <formula>TRUE</formula>
    </cfRule>
  </conditionalFormatting>
  <conditionalFormatting sqref="F284:F287">
    <cfRule type="cellIs" dxfId="132" priority="38" stopIfTrue="1" operator="equal">
      <formula>TRUE</formula>
    </cfRule>
  </conditionalFormatting>
  <conditionalFormatting sqref="G288">
    <cfRule type="cellIs" dxfId="131" priority="37" stopIfTrue="1" operator="equal">
      <formula>TRUE</formula>
    </cfRule>
  </conditionalFormatting>
  <conditionalFormatting sqref="F288">
    <cfRule type="cellIs" dxfId="130" priority="36" stopIfTrue="1" operator="equal">
      <formula>TRUE</formula>
    </cfRule>
  </conditionalFormatting>
  <conditionalFormatting sqref="G289:G292">
    <cfRule type="cellIs" dxfId="129" priority="35" stopIfTrue="1" operator="equal">
      <formula>TRUE</formula>
    </cfRule>
  </conditionalFormatting>
  <conditionalFormatting sqref="F289:F292">
    <cfRule type="cellIs" dxfId="128" priority="34" stopIfTrue="1" operator="equal">
      <formula>TRUE</formula>
    </cfRule>
  </conditionalFormatting>
  <conditionalFormatting sqref="E293 G293">
    <cfRule type="cellIs" dxfId="127" priority="33" stopIfTrue="1" operator="equal">
      <formula>TRUE</formula>
    </cfRule>
  </conditionalFormatting>
  <conditionalFormatting sqref="F293">
    <cfRule type="cellIs" dxfId="126" priority="32" stopIfTrue="1" operator="equal">
      <formula>TRUE</formula>
    </cfRule>
  </conditionalFormatting>
  <conditionalFormatting sqref="E294:E297 G294:G297">
    <cfRule type="cellIs" dxfId="125" priority="31" stopIfTrue="1" operator="equal">
      <formula>TRUE</formula>
    </cfRule>
  </conditionalFormatting>
  <conditionalFormatting sqref="F294:F297">
    <cfRule type="cellIs" dxfId="124" priority="30" stopIfTrue="1" operator="equal">
      <formula>TRUE</formula>
    </cfRule>
  </conditionalFormatting>
  <conditionalFormatting sqref="G298">
    <cfRule type="cellIs" dxfId="123" priority="29" stopIfTrue="1" operator="equal">
      <formula>TRUE</formula>
    </cfRule>
  </conditionalFormatting>
  <conditionalFormatting sqref="F298">
    <cfRule type="cellIs" dxfId="122" priority="28" stopIfTrue="1" operator="equal">
      <formula>TRUE</formula>
    </cfRule>
  </conditionalFormatting>
  <conditionalFormatting sqref="G299:G302">
    <cfRule type="cellIs" dxfId="121" priority="27" stopIfTrue="1" operator="equal">
      <formula>TRUE</formula>
    </cfRule>
  </conditionalFormatting>
  <conditionalFormatting sqref="F299:F302">
    <cfRule type="cellIs" dxfId="120" priority="26" stopIfTrue="1" operator="equal">
      <formula>TRUE</formula>
    </cfRule>
  </conditionalFormatting>
  <conditionalFormatting sqref="G303">
    <cfRule type="cellIs" dxfId="119" priority="25" stopIfTrue="1" operator="equal">
      <formula>TRUE</formula>
    </cfRule>
  </conditionalFormatting>
  <conditionalFormatting sqref="F303">
    <cfRule type="cellIs" dxfId="118" priority="24" stopIfTrue="1" operator="equal">
      <formula>TRUE</formula>
    </cfRule>
  </conditionalFormatting>
  <conditionalFormatting sqref="G304:G307">
    <cfRule type="cellIs" dxfId="117" priority="23" stopIfTrue="1" operator="equal">
      <formula>TRUE</formula>
    </cfRule>
  </conditionalFormatting>
  <conditionalFormatting sqref="F304:F307">
    <cfRule type="cellIs" dxfId="116" priority="22" stopIfTrue="1" operator="equal">
      <formula>TRUE</formula>
    </cfRule>
  </conditionalFormatting>
  <conditionalFormatting sqref="F151:G159">
    <cfRule type="cellIs" dxfId="114" priority="18" stopIfTrue="1" operator="equal">
      <formula>TRUE</formula>
    </cfRule>
  </conditionalFormatting>
  <conditionalFormatting sqref="CV154:CY157">
    <cfRule type="cellIs" dxfId="113" priority="17" operator="equal">
      <formula>FALSE</formula>
    </cfRule>
  </conditionalFormatting>
  <conditionalFormatting sqref="E151:E167">
    <cfRule type="cellIs" dxfId="112" priority="16" stopIfTrue="1" operator="equal">
      <formula>TRUE</formula>
    </cfRule>
  </conditionalFormatting>
  <conditionalFormatting sqref="H152:T152 W152">
    <cfRule type="expression" dxfId="111" priority="15">
      <formula>(H152&lt;&gt;H$6)</formula>
    </cfRule>
  </conditionalFormatting>
  <conditionalFormatting sqref="E168:G168 F160:G167">
    <cfRule type="cellIs" dxfId="110" priority="14" stopIfTrue="1" operator="equal">
      <formula>TRUE</formula>
    </cfRule>
  </conditionalFormatting>
  <conditionalFormatting sqref="CV163:CY166">
    <cfRule type="cellIs" dxfId="109" priority="13" operator="equal">
      <formula>FALSE</formula>
    </cfRule>
  </conditionalFormatting>
  <conditionalFormatting sqref="H161:T161 W161">
    <cfRule type="expression" dxfId="107" priority="11">
      <formula>(H161&lt;&gt;H$6)</formula>
    </cfRule>
  </conditionalFormatting>
  <conditionalFormatting sqref="E105:G105 F97:G104">
    <cfRule type="cellIs" dxfId="106" priority="10" stopIfTrue="1" operator="equal">
      <formula>TRUE</formula>
    </cfRule>
  </conditionalFormatting>
  <conditionalFormatting sqref="CV100:CY103">
    <cfRule type="cellIs" dxfId="105" priority="9" operator="equal">
      <formula>FALSE</formula>
    </cfRule>
  </conditionalFormatting>
  <conditionalFormatting sqref="E97:E104">
    <cfRule type="cellIs" dxfId="104" priority="8" stopIfTrue="1" operator="equal">
      <formula>TRUE</formula>
    </cfRule>
  </conditionalFormatting>
  <conditionalFormatting sqref="H98:T98 W98">
    <cfRule type="expression" dxfId="103" priority="7">
      <formula>(H98&lt;&gt;H$6)</formula>
    </cfRule>
  </conditionalFormatting>
  <conditionalFormatting sqref="E114:G114 F106:G113 E110:E113">
    <cfRule type="cellIs" dxfId="5" priority="6" stopIfTrue="1" operator="equal">
      <formula>TRUE</formula>
    </cfRule>
  </conditionalFormatting>
  <conditionalFormatting sqref="CV109:CY112">
    <cfRule type="cellIs" dxfId="4" priority="5" operator="equal">
      <formula>FALSE</formula>
    </cfRule>
  </conditionalFormatting>
  <conditionalFormatting sqref="E106:E109">
    <cfRule type="cellIs" dxfId="3" priority="4" stopIfTrue="1" operator="equal">
      <formula>TRUE</formula>
    </cfRule>
  </conditionalFormatting>
  <conditionalFormatting sqref="H107:T107 W107">
    <cfRule type="expression" dxfId="2" priority="3">
      <formula>(H107&lt;&gt;H$6)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5"/>
  <sheetViews>
    <sheetView topLeftCell="A137" zoomScale="80" zoomScaleNormal="80" workbookViewId="0">
      <selection activeCell="O150" sqref="O15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5"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1859</v>
      </c>
    </row>
    <row r="98" spans="2:15" outlineLevel="1">
      <c r="B98" t="s">
        <v>1821</v>
      </c>
      <c r="C98">
        <v>1</v>
      </c>
      <c r="D98">
        <v>1</v>
      </c>
      <c r="E98">
        <v>1</v>
      </c>
      <c r="F98">
        <v>0</v>
      </c>
      <c r="G98">
        <v>1</v>
      </c>
      <c r="H98">
        <v>1</v>
      </c>
      <c r="I98">
        <v>1</v>
      </c>
      <c r="J98">
        <v>1</v>
      </c>
      <c r="K98" t="b">
        <v>1</v>
      </c>
      <c r="L98" t="b">
        <v>0</v>
      </c>
      <c r="M98" t="s">
        <v>34</v>
      </c>
      <c r="N98" t="s">
        <v>34</v>
      </c>
      <c r="O98" t="s">
        <v>34</v>
      </c>
    </row>
    <row r="99" spans="2:15" outlineLevel="1">
      <c r="B99" t="s">
        <v>1816</v>
      </c>
      <c r="C99">
        <v>0</v>
      </c>
      <c r="D99">
        <v>0</v>
      </c>
      <c r="E99">
        <v>0</v>
      </c>
      <c r="F99">
        <v>0</v>
      </c>
      <c r="G99">
        <v>1</v>
      </c>
      <c r="H99">
        <v>1</v>
      </c>
      <c r="I99">
        <v>1</v>
      </c>
      <c r="J99">
        <v>1</v>
      </c>
      <c r="K99" t="b">
        <v>0</v>
      </c>
      <c r="L99" t="b">
        <v>0</v>
      </c>
      <c r="M99" t="s">
        <v>34</v>
      </c>
      <c r="N99" t="s">
        <v>34</v>
      </c>
      <c r="O99" t="s">
        <v>34</v>
      </c>
    </row>
    <row r="100" spans="2:15" outlineLevel="1">
      <c r="B100" t="s">
        <v>1817</v>
      </c>
      <c r="C100">
        <v>1</v>
      </c>
      <c r="D100">
        <v>1</v>
      </c>
      <c r="E100">
        <v>1</v>
      </c>
      <c r="F100">
        <v>0</v>
      </c>
      <c r="G100">
        <v>0</v>
      </c>
      <c r="H100">
        <v>1</v>
      </c>
      <c r="I100">
        <v>1</v>
      </c>
      <c r="J100">
        <v>1</v>
      </c>
      <c r="K100" t="b">
        <v>1</v>
      </c>
      <c r="L100" t="b">
        <v>0</v>
      </c>
      <c r="M100" t="s">
        <v>34</v>
      </c>
      <c r="N100" t="s">
        <v>34</v>
      </c>
      <c r="O100" t="s">
        <v>34</v>
      </c>
    </row>
    <row r="101" spans="2:15" outlineLevel="1">
      <c r="B101" t="s">
        <v>1818</v>
      </c>
      <c r="C101">
        <v>1</v>
      </c>
      <c r="D101">
        <v>0</v>
      </c>
      <c r="E101">
        <v>0</v>
      </c>
      <c r="F101">
        <v>0</v>
      </c>
      <c r="G101">
        <v>0</v>
      </c>
      <c r="H101">
        <v>1</v>
      </c>
      <c r="I101">
        <v>1</v>
      </c>
      <c r="J101">
        <v>1</v>
      </c>
      <c r="K101" t="b">
        <v>0</v>
      </c>
      <c r="L101" t="b">
        <v>0</v>
      </c>
      <c r="M101">
        <v>40</v>
      </c>
      <c r="N101" t="s">
        <v>34</v>
      </c>
      <c r="O101" t="s">
        <v>34</v>
      </c>
    </row>
    <row r="102" spans="2:15" outlineLevel="1">
      <c r="B102" t="s">
        <v>1819</v>
      </c>
      <c r="C102">
        <v>1</v>
      </c>
      <c r="D102">
        <v>0</v>
      </c>
      <c r="E102">
        <v>0</v>
      </c>
      <c r="F102">
        <v>0</v>
      </c>
      <c r="G102">
        <v>0</v>
      </c>
      <c r="H102">
        <v>1</v>
      </c>
      <c r="I102">
        <v>1</v>
      </c>
      <c r="J102">
        <v>1</v>
      </c>
      <c r="K102" t="b">
        <v>0</v>
      </c>
      <c r="L102" t="b">
        <v>0</v>
      </c>
      <c r="M102" t="s">
        <v>34</v>
      </c>
      <c r="N102">
        <v>40</v>
      </c>
      <c r="O102" t="s">
        <v>34</v>
      </c>
    </row>
    <row r="103" spans="2:15" outlineLevel="1">
      <c r="B103" t="s">
        <v>1843</v>
      </c>
      <c r="C103">
        <v>0</v>
      </c>
      <c r="D103">
        <v>0</v>
      </c>
      <c r="E103">
        <v>0</v>
      </c>
      <c r="F103">
        <v>0</v>
      </c>
      <c r="G103">
        <v>0</v>
      </c>
      <c r="H103">
        <v>1</v>
      </c>
      <c r="I103">
        <v>1</v>
      </c>
      <c r="J103">
        <v>1</v>
      </c>
      <c r="K103" t="b">
        <v>1</v>
      </c>
      <c r="L103" t="b">
        <v>0</v>
      </c>
      <c r="M103" t="s">
        <v>34</v>
      </c>
      <c r="N103" t="s">
        <v>34</v>
      </c>
      <c r="O103" t="s">
        <v>34</v>
      </c>
    </row>
    <row r="104" spans="2:15" outlineLevel="1">
      <c r="B104" t="s">
        <v>1861</v>
      </c>
      <c r="C104">
        <v>0</v>
      </c>
      <c r="D104">
        <v>0</v>
      </c>
      <c r="E104">
        <v>0</v>
      </c>
      <c r="F104">
        <v>0</v>
      </c>
      <c r="G104">
        <v>0</v>
      </c>
      <c r="H104">
        <v>1</v>
      </c>
      <c r="I104">
        <v>1</v>
      </c>
      <c r="J104">
        <v>1</v>
      </c>
      <c r="K104" t="b">
        <v>1</v>
      </c>
      <c r="L104" t="b">
        <v>0</v>
      </c>
      <c r="M104" t="s">
        <v>34</v>
      </c>
      <c r="N104" t="s">
        <v>34</v>
      </c>
      <c r="O104">
        <f>364*3</f>
        <v>1092</v>
      </c>
    </row>
    <row r="105" spans="2:15" outlineLevel="1"/>
    <row r="106" spans="2:15" outlineLevel="1"/>
    <row r="107" spans="2:15" outlineLevel="1"/>
    <row r="108" spans="2:15" outlineLevel="1"/>
    <row r="109" spans="2:15" outlineLevel="1"/>
    <row r="110" spans="2:15" outlineLevel="1"/>
    <row r="111" spans="2:15" outlineLevel="1"/>
    <row r="112" spans="2:15" collapsed="1"/>
    <row r="113" spans="1:12">
      <c r="A113" s="16" t="s">
        <v>1000</v>
      </c>
      <c r="B113" s="16"/>
      <c r="C113" t="s">
        <v>932</v>
      </c>
    </row>
    <row r="114" spans="1:12">
      <c r="G114" t="s">
        <v>950</v>
      </c>
      <c r="H114" t="s">
        <v>951</v>
      </c>
      <c r="I114" t="s">
        <v>952</v>
      </c>
    </row>
    <row r="115" spans="1:12" ht="50.25" outlineLevel="1">
      <c r="C115" s="30" t="s">
        <v>981</v>
      </c>
      <c r="D115" s="217" t="s">
        <v>1533</v>
      </c>
      <c r="E115" s="217" t="s">
        <v>1534</v>
      </c>
      <c r="F115" s="217" t="s">
        <v>1032</v>
      </c>
      <c r="G115" t="s">
        <v>1031</v>
      </c>
    </row>
    <row r="116" spans="1:12" outlineLevel="1">
      <c r="A116">
        <v>1</v>
      </c>
      <c r="B116" t="s">
        <v>855</v>
      </c>
      <c r="C116" s="115">
        <v>19</v>
      </c>
      <c r="D116" s="494" t="str">
        <f>TEXT($C116,"0")&amp;":"&amp;TEXT($C116+1,"0")</f>
        <v>19:20</v>
      </c>
      <c r="E116" s="491" t="str">
        <f>TEXT($C116-18,"0")&amp;":"&amp;TEXT($C116-17,"0")</f>
        <v>1:2</v>
      </c>
      <c r="F116">
        <f>_xlfn.DAYS(INDEX($G116:$I116,1,d.Region),DATE(YEAR(INDEX($G116:$I116,1,d.Region)),1,1))+1</f>
        <v>135</v>
      </c>
      <c r="G116" s="270">
        <v>43952</v>
      </c>
      <c r="H116" s="270">
        <v>44696</v>
      </c>
      <c r="I116" s="270">
        <v>43952</v>
      </c>
    </row>
    <row r="117" spans="1:12" outlineLevel="1">
      <c r="A117">
        <v>2</v>
      </c>
      <c r="B117" t="s">
        <v>856</v>
      </c>
      <c r="C117" s="271">
        <f>C116+i.TOLoffset_r2</f>
        <v>43</v>
      </c>
      <c r="D117" s="495" t="str">
        <f>TEXT($C117,"0")&amp;":"&amp;TEXT($C117+1,"0")</f>
        <v>43:44</v>
      </c>
      <c r="E117" s="492" t="str">
        <f>TEXT($C117-18,"0")&amp;":"&amp;TEXT($C117-17,"0")</f>
        <v>25:26</v>
      </c>
      <c r="F117">
        <f>_xlfn.DAYS(INDEX($G117:$I117,1,d.Region),DATE(YEAR(INDEX($G117:$I117,1,d.Region)),1,1))+1</f>
        <v>169</v>
      </c>
      <c r="G117" s="270">
        <v>44007</v>
      </c>
      <c r="H117" s="270">
        <v>44730</v>
      </c>
      <c r="I117" s="270">
        <v>43986</v>
      </c>
    </row>
    <row r="118" spans="1:12" outlineLevel="1">
      <c r="A118">
        <v>3</v>
      </c>
      <c r="B118" t="s">
        <v>401</v>
      </c>
      <c r="C118" s="272">
        <f>C117+i.TOLoffset_r2</f>
        <v>67</v>
      </c>
      <c r="D118" s="496" t="str">
        <f>TEXT($C118,"0")&amp;":"&amp;TEXT($C118+1,"0")</f>
        <v>67:68</v>
      </c>
      <c r="E118" s="493" t="str">
        <f>TEXT($C118-18,"0")&amp;":"&amp;TEXT($C118-17,"0")</f>
        <v>49:50</v>
      </c>
      <c r="F118">
        <f>_xlfn.DAYS(INDEX($G118:$I118,1,d.Region),DATE(YEAR(INDEX($G118:$I118,1,d.Region)),1,1))+1</f>
        <v>204</v>
      </c>
      <c r="G118" s="270">
        <v>44050</v>
      </c>
      <c r="H118" s="270">
        <v>44765</v>
      </c>
      <c r="I118" s="270">
        <v>44021</v>
      </c>
    </row>
    <row r="120" spans="1:12">
      <c r="A120" s="16" t="s">
        <v>1467</v>
      </c>
    </row>
    <row r="121" spans="1:12" ht="78.75" outlineLevel="1">
      <c r="C121" s="127" t="s">
        <v>814</v>
      </c>
      <c r="D121" s="127" t="s">
        <v>1468</v>
      </c>
      <c r="E121" s="127" t="s">
        <v>1469</v>
      </c>
      <c r="F121" s="127" t="s">
        <v>1470</v>
      </c>
      <c r="G121" s="127" t="s">
        <v>1471</v>
      </c>
      <c r="H121" s="127" t="s">
        <v>1472</v>
      </c>
      <c r="I121" s="127" t="s">
        <v>1473</v>
      </c>
      <c r="J121" s="127" t="s">
        <v>1249</v>
      </c>
      <c r="K121" s="127" t="s">
        <v>1474</v>
      </c>
      <c r="L121" s="127" t="s">
        <v>1475</v>
      </c>
    </row>
    <row r="122" spans="1:12" outlineLevel="1">
      <c r="A122">
        <v>1</v>
      </c>
      <c r="B122" t="s">
        <v>1477</v>
      </c>
      <c r="C122" s="35">
        <v>0</v>
      </c>
      <c r="D122" s="35" t="s">
        <v>34</v>
      </c>
      <c r="E122" s="477">
        <v>1</v>
      </c>
      <c r="F122" s="478">
        <v>4.4999999999999998E-2</v>
      </c>
      <c r="G122" s="478">
        <v>4.4999999999999998E-2</v>
      </c>
      <c r="H122" s="403" t="s">
        <v>34</v>
      </c>
      <c r="I122" s="403" t="s">
        <v>34</v>
      </c>
      <c r="J122" s="403" t="s">
        <v>34</v>
      </c>
      <c r="K122" s="403">
        <v>1</v>
      </c>
      <c r="L122" s="403">
        <v>1</v>
      </c>
    </row>
    <row r="123" spans="1:12" outlineLevel="1">
      <c r="A123">
        <v>2</v>
      </c>
      <c r="B123" t="s">
        <v>1478</v>
      </c>
      <c r="C123" s="35">
        <v>0.25</v>
      </c>
      <c r="D123" s="35">
        <v>500000</v>
      </c>
      <c r="E123" s="477">
        <v>2</v>
      </c>
      <c r="F123" s="478">
        <v>0.03</v>
      </c>
      <c r="G123" s="478">
        <v>0.03</v>
      </c>
      <c r="H123" s="403">
        <v>0</v>
      </c>
      <c r="I123" s="403">
        <v>2</v>
      </c>
      <c r="J123" s="403" t="b">
        <v>0</v>
      </c>
      <c r="K123" s="403">
        <v>0.85</v>
      </c>
      <c r="L123" s="403">
        <v>0.85</v>
      </c>
    </row>
    <row r="124" spans="1:12" outlineLevel="1">
      <c r="A124">
        <v>3</v>
      </c>
      <c r="B124" t="s">
        <v>1479</v>
      </c>
      <c r="C124" s="35">
        <v>0.75</v>
      </c>
      <c r="D124" s="479">
        <v>1500000</v>
      </c>
      <c r="E124" s="477">
        <v>1</v>
      </c>
      <c r="F124" s="478">
        <v>6.7500000000000004E-2</v>
      </c>
      <c r="G124" s="478">
        <v>6.7500000000000004E-2</v>
      </c>
      <c r="H124" s="403">
        <v>99</v>
      </c>
      <c r="I124" s="403" t="s">
        <v>34</v>
      </c>
      <c r="J124" s="403" t="b">
        <v>1</v>
      </c>
      <c r="K124" s="403">
        <v>1.1499999999999999</v>
      </c>
      <c r="L124" s="403">
        <v>1.1499999999999999</v>
      </c>
    </row>
    <row r="125" spans="1:12" outlineLevel="1">
      <c r="A125">
        <v>4</v>
      </c>
      <c r="B125" t="s">
        <v>1480</v>
      </c>
      <c r="C125" s="35">
        <v>0.5</v>
      </c>
      <c r="D125" s="35">
        <v>1000000</v>
      </c>
    </row>
    <row r="126" spans="1:12" outlineLevel="1"/>
    <row r="128" spans="1:12">
      <c r="A128" s="16" t="s">
        <v>1481</v>
      </c>
    </row>
    <row r="129" spans="1:83" ht="66.75" outlineLevel="1">
      <c r="C129" s="127" t="s">
        <v>1232</v>
      </c>
      <c r="D129" s="127" t="s">
        <v>1231</v>
      </c>
      <c r="E129" s="127" t="s">
        <v>1482</v>
      </c>
      <c r="F129" s="127" t="s">
        <v>1483</v>
      </c>
      <c r="G129" s="127" t="s">
        <v>1484</v>
      </c>
      <c r="H129" s="127"/>
      <c r="I129" s="127"/>
    </row>
    <row r="130" spans="1:83" outlineLevel="1">
      <c r="A130">
        <v>1</v>
      </c>
      <c r="B130" s="477" t="s">
        <v>1485</v>
      </c>
      <c r="C130" s="477" t="b">
        <v>0</v>
      </c>
      <c r="D130" s="477" t="b">
        <v>0</v>
      </c>
      <c r="E130" s="477" t="s">
        <v>34</v>
      </c>
      <c r="F130" s="477" t="s">
        <v>34</v>
      </c>
      <c r="G130" s="477" t="s">
        <v>34</v>
      </c>
    </row>
    <row r="131" spans="1:83" outlineLevel="1">
      <c r="A131">
        <v>2</v>
      </c>
      <c r="B131" s="477" t="s">
        <v>1486</v>
      </c>
      <c r="C131" s="477" t="b">
        <v>1</v>
      </c>
      <c r="D131" s="477" t="b">
        <v>1</v>
      </c>
      <c r="E131" s="477">
        <v>1</v>
      </c>
      <c r="F131" s="477">
        <v>3.0000000000000001E-6</v>
      </c>
      <c r="G131" s="477" t="s">
        <v>34</v>
      </c>
    </row>
    <row r="132" spans="1:83" outlineLevel="1">
      <c r="A132">
        <v>3</v>
      </c>
      <c r="B132" s="477" t="s">
        <v>1487</v>
      </c>
      <c r="C132" s="477" t="b">
        <v>1</v>
      </c>
      <c r="D132" s="477" t="b">
        <v>1</v>
      </c>
      <c r="E132" s="477">
        <v>1</v>
      </c>
      <c r="F132" s="477">
        <v>5.0000000000000004E-6</v>
      </c>
      <c r="G132" s="477" t="s">
        <v>34</v>
      </c>
    </row>
    <row r="133" spans="1:83" outlineLevel="1">
      <c r="A133">
        <v>4</v>
      </c>
      <c r="B133" s="477" t="s">
        <v>1488</v>
      </c>
      <c r="C133" s="477" t="b">
        <v>1</v>
      </c>
      <c r="D133" s="477" t="b">
        <v>1</v>
      </c>
      <c r="E133" s="477">
        <v>2</v>
      </c>
      <c r="F133" s="477" t="s">
        <v>34</v>
      </c>
      <c r="G133" s="477">
        <v>0.3</v>
      </c>
    </row>
    <row r="134" spans="1:83" outlineLevel="1">
      <c r="A134">
        <v>5</v>
      </c>
      <c r="B134" s="477" t="s">
        <v>1489</v>
      </c>
      <c r="C134" s="477" t="b">
        <v>1</v>
      </c>
      <c r="D134" s="477" t="b">
        <v>1</v>
      </c>
      <c r="E134" s="477">
        <v>2</v>
      </c>
      <c r="F134" s="477" t="s">
        <v>34</v>
      </c>
      <c r="G134" s="477">
        <v>0.7</v>
      </c>
    </row>
    <row r="136" spans="1:83">
      <c r="A136" s="16" t="s">
        <v>1705</v>
      </c>
      <c r="B136" s="16"/>
      <c r="C136" t="s">
        <v>932</v>
      </c>
    </row>
    <row r="137" spans="1:83" outlineLevel="1">
      <c r="C137" s="21" t="s">
        <v>1245</v>
      </c>
      <c r="D137" s="21" t="s">
        <v>876</v>
      </c>
      <c r="E137" s="126" t="s">
        <v>1245</v>
      </c>
      <c r="F137" s="126"/>
      <c r="G137" s="126"/>
      <c r="H137" s="126" t="s">
        <v>876</v>
      </c>
      <c r="I137" s="126"/>
      <c r="J137" s="126"/>
    </row>
    <row r="138" spans="1:83" ht="94.5" outlineLevel="1">
      <c r="C138" s="30" t="s">
        <v>860</v>
      </c>
      <c r="E138" s="30" t="s">
        <v>862</v>
      </c>
      <c r="F138" s="30" t="s">
        <v>863</v>
      </c>
      <c r="G138" s="30" t="s">
        <v>864</v>
      </c>
      <c r="H138" s="30" t="s">
        <v>862</v>
      </c>
      <c r="I138" s="30" t="s">
        <v>863</v>
      </c>
      <c r="J138" s="30" t="s">
        <v>864</v>
      </c>
    </row>
    <row r="139" spans="1:83" outlineLevel="1">
      <c r="B139" s="32" t="s">
        <v>861</v>
      </c>
      <c r="C139" t="s">
        <v>1689</v>
      </c>
      <c r="D139" t="s">
        <v>1688</v>
      </c>
      <c r="E139" s="105">
        <v>1</v>
      </c>
      <c r="F139" s="105">
        <v>1</v>
      </c>
      <c r="G139" s="105">
        <v>1</v>
      </c>
      <c r="H139" s="105">
        <v>1</v>
      </c>
      <c r="I139" s="105">
        <v>1</v>
      </c>
      <c r="J139" s="105">
        <v>1</v>
      </c>
    </row>
    <row r="140" spans="1:83" outlineLevel="1">
      <c r="A140">
        <v>1</v>
      </c>
      <c r="B140" t="s">
        <v>857</v>
      </c>
      <c r="C140" s="104">
        <v>0</v>
      </c>
      <c r="D140" s="104">
        <v>0</v>
      </c>
      <c r="E140" s="106">
        <f t="shared" ref="E140:G142" si="81">$C140*E$139</f>
        <v>0</v>
      </c>
      <c r="F140" s="107">
        <f t="shared" si="81"/>
        <v>0</v>
      </c>
      <c r="G140" s="108">
        <f t="shared" si="81"/>
        <v>0</v>
      </c>
      <c r="H140" s="106">
        <f t="shared" ref="H140:J142" si="82">$D140*H$139</f>
        <v>0</v>
      </c>
      <c r="I140" s="107">
        <f t="shared" si="82"/>
        <v>0</v>
      </c>
      <c r="J140" s="108">
        <f t="shared" si="82"/>
        <v>0</v>
      </c>
    </row>
    <row r="141" spans="1:83" outlineLevel="1">
      <c r="A141">
        <v>2</v>
      </c>
      <c r="B141" t="s">
        <v>858</v>
      </c>
      <c r="C141" s="104">
        <v>-0.15</v>
      </c>
      <c r="D141" s="104">
        <v>-0.15</v>
      </c>
      <c r="E141" s="109">
        <f t="shared" si="81"/>
        <v>-0.15</v>
      </c>
      <c r="F141">
        <f t="shared" si="81"/>
        <v>-0.15</v>
      </c>
      <c r="G141" s="110">
        <f t="shared" si="81"/>
        <v>-0.15</v>
      </c>
      <c r="H141" s="109">
        <f t="shared" si="82"/>
        <v>-0.15</v>
      </c>
      <c r="I141">
        <f t="shared" si="82"/>
        <v>-0.15</v>
      </c>
      <c r="J141" s="110">
        <f t="shared" si="82"/>
        <v>-0.15</v>
      </c>
    </row>
    <row r="142" spans="1:83" outlineLevel="1">
      <c r="A142">
        <v>3</v>
      </c>
      <c r="B142" t="s">
        <v>859</v>
      </c>
      <c r="C142" s="104">
        <v>0.15</v>
      </c>
      <c r="D142" s="104">
        <v>0.15</v>
      </c>
      <c r="E142" s="111">
        <f t="shared" si="81"/>
        <v>0.15</v>
      </c>
      <c r="F142" s="112">
        <f t="shared" si="81"/>
        <v>0.15</v>
      </c>
      <c r="G142" s="113">
        <f t="shared" si="81"/>
        <v>0.15</v>
      </c>
      <c r="H142" s="111">
        <f t="shared" si="82"/>
        <v>0.15</v>
      </c>
      <c r="I142" s="112">
        <f t="shared" si="82"/>
        <v>0.15</v>
      </c>
      <c r="J142" s="113">
        <f t="shared" si="82"/>
        <v>0.15</v>
      </c>
    </row>
    <row r="143" spans="1:83" outlineLevel="1"/>
    <row r="144" spans="1:83">
      <c r="BX144" t="s">
        <v>1185</v>
      </c>
      <c r="CE144" t="s">
        <v>1185</v>
      </c>
    </row>
    <row r="145" spans="1:192" ht="17.25">
      <c r="A145" s="226" t="s">
        <v>1398</v>
      </c>
      <c r="X145" s="16" t="str">
        <f>"Grazing Intensity (BBB) for TOL:"&amp;D.TOLDesc</f>
        <v xml:space="preserve">Grazing Intensity (BBB) for TOL:Spr </v>
      </c>
      <c r="AS145" s="16" t="str">
        <f>"GI (BBT) for TOL:"&amp;D.TOLDesc</f>
        <v xml:space="preserve">GI (BBT) for TOL:Spr </v>
      </c>
      <c r="BO145" s="170" t="str">
        <f>"No longer used. GI - SW Victoria BBB for TOL:"&amp;D.TOLDesc</f>
        <v xml:space="preserve">No longer used. GI - SW Victoria BBB for TOL:Spr </v>
      </c>
      <c r="BP145" s="147"/>
      <c r="BQ145" s="147"/>
      <c r="BR145" s="147"/>
      <c r="BS145" s="147"/>
      <c r="BT145" s="147"/>
      <c r="BU145" s="147"/>
      <c r="BV145" s="147"/>
      <c r="BW145" s="147"/>
      <c r="BX145" s="147"/>
      <c r="BY145" s="147"/>
      <c r="BZ145" s="147"/>
      <c r="CA145" s="147"/>
      <c r="CB145" s="171"/>
      <c r="CC145" s="147"/>
      <c r="CD145" s="147"/>
      <c r="CE145" s="147"/>
      <c r="CF145" s="147"/>
      <c r="CG145" s="147"/>
      <c r="CH145" s="147"/>
      <c r="CI145" s="171"/>
      <c r="CJ145" s="172" t="str">
        <f>"No longer used. GI - SW Victoria BBT for TOL:"&amp;D.TOLDesc</f>
        <v xml:space="preserve">No longer used. GI - SW Victoria BBT for TOL:Spr </v>
      </c>
      <c r="CK145" s="147"/>
      <c r="CL145" s="147"/>
      <c r="CM145" s="147"/>
      <c r="CN145" s="147"/>
      <c r="CO145" s="147"/>
      <c r="CP145" s="147"/>
      <c r="CQ145" s="147"/>
      <c r="CR145" s="147"/>
      <c r="CS145" s="147"/>
      <c r="CT145" s="147"/>
      <c r="CU145" s="147"/>
      <c r="CV145" s="147"/>
      <c r="CW145" s="173"/>
      <c r="CX145" s="147"/>
      <c r="CY145" s="147"/>
      <c r="CZ145" s="147"/>
      <c r="DA145" s="147"/>
      <c r="DB145" s="147"/>
      <c r="DC145" s="147"/>
      <c r="DD145" s="173"/>
      <c r="DE145" s="170" t="str">
        <f>"No longer used. GI - Great Southern BBB for TOL:"&amp;D.TOLDesc</f>
        <v xml:space="preserve">No longer used. GI - Great Southern BBB for TOL:Spr </v>
      </c>
      <c r="DF145" s="147"/>
      <c r="DG145" s="147"/>
      <c r="DH145" s="147"/>
      <c r="DI145" s="147"/>
      <c r="DJ145" s="147"/>
      <c r="DK145" s="147"/>
      <c r="DL145" s="147"/>
      <c r="DM145" s="147"/>
      <c r="DN145" s="147"/>
      <c r="DO145" s="147"/>
      <c r="DP145" s="147"/>
      <c r="DQ145" s="147"/>
      <c r="DR145" s="171"/>
      <c r="DS145" s="147"/>
      <c r="DT145" s="147"/>
      <c r="DU145" s="147"/>
      <c r="DV145" s="147"/>
      <c r="DW145" s="147"/>
      <c r="DX145" s="147"/>
      <c r="DY145" s="171"/>
      <c r="DZ145" s="172" t="str">
        <f>"No longer used. GI - Great Southern BBT for TOL:"&amp;D.TOLDesc</f>
        <v xml:space="preserve">No longer used. GI - Great Southern BBT for TOL:Spr </v>
      </c>
      <c r="EA145" s="147"/>
      <c r="EB145" s="147"/>
      <c r="EC145" s="147"/>
      <c r="ED145" s="147"/>
      <c r="EE145" s="147"/>
      <c r="EF145" s="147"/>
      <c r="EG145" s="147"/>
      <c r="EH145" s="147"/>
      <c r="EI145" s="147"/>
      <c r="EJ145" s="147"/>
      <c r="EK145" s="147"/>
      <c r="EL145" s="147"/>
      <c r="EM145" s="173"/>
      <c r="EN145" s="147"/>
      <c r="EO145" s="147"/>
      <c r="EP145" s="147"/>
      <c r="EQ145" s="147"/>
      <c r="ER145" s="147"/>
      <c r="ES145" s="147"/>
      <c r="ET145" s="173"/>
      <c r="EU145" s="170" t="str">
        <f>"No longer used. GI - Central Wheatbelt BBB for TOL:"&amp;D.TOLDesc</f>
        <v xml:space="preserve">No longer used. GI - Central Wheatbelt BBB for TOL:Spr </v>
      </c>
      <c r="EV145" s="147"/>
      <c r="EW145" s="147"/>
      <c r="EX145" s="147"/>
      <c r="EY145" s="147"/>
      <c r="EZ145" s="147"/>
      <c r="FA145" s="147"/>
      <c r="FB145" s="147"/>
      <c r="FC145" s="147"/>
      <c r="FD145" s="147"/>
      <c r="FE145" s="147"/>
      <c r="FF145" s="147"/>
      <c r="FG145" s="147"/>
      <c r="FH145" s="171"/>
      <c r="FI145" s="147"/>
      <c r="FJ145" s="147"/>
      <c r="FK145" s="147"/>
      <c r="FL145" s="147"/>
      <c r="FM145" s="147"/>
      <c r="FN145" s="147"/>
      <c r="FO145" s="171"/>
      <c r="FP145" s="170" t="str">
        <f>"No longer used. GI - Central Wheatbelt BBT for TOL:"&amp;D.TOLDesc</f>
        <v xml:space="preserve">No longer used. GI - Central Wheatbelt BBT for TOL:Spr </v>
      </c>
      <c r="FQ145" s="147"/>
      <c r="FR145" s="147"/>
      <c r="FS145" s="147"/>
      <c r="FT145" s="147"/>
      <c r="FU145" s="147"/>
      <c r="FV145" s="147"/>
      <c r="FW145" s="147"/>
      <c r="FX145" s="147"/>
      <c r="FY145" s="147"/>
      <c r="FZ145" s="147"/>
      <c r="GA145" s="147"/>
      <c r="GB145" s="147"/>
      <c r="GC145" s="173"/>
      <c r="GD145" s="147"/>
      <c r="GE145" s="147"/>
      <c r="GF145" s="147"/>
      <c r="GG145" s="147"/>
      <c r="GH145" s="147"/>
      <c r="GI145" s="147"/>
      <c r="GJ145" s="173"/>
    </row>
    <row r="146" spans="1:192" ht="132.75" outlineLevel="1">
      <c r="C146" s="30" t="s">
        <v>872</v>
      </c>
      <c r="D146" s="30" t="s">
        <v>873</v>
      </c>
      <c r="E146" s="30" t="s">
        <v>1252</v>
      </c>
      <c r="F146" s="30" t="s">
        <v>289</v>
      </c>
      <c r="G146" s="30" t="s">
        <v>290</v>
      </c>
      <c r="H146" s="30" t="s">
        <v>1009</v>
      </c>
      <c r="I146" s="30" t="s">
        <v>1004</v>
      </c>
      <c r="J146" s="30" t="s">
        <v>1010</v>
      </c>
      <c r="K146" s="30" t="s">
        <v>1008</v>
      </c>
      <c r="L146" s="30" t="s">
        <v>871</v>
      </c>
      <c r="M146" s="30" t="s">
        <v>1077</v>
      </c>
      <c r="N146" s="30" t="s">
        <v>397</v>
      </c>
      <c r="O146" s="30" t="s">
        <v>1684</v>
      </c>
      <c r="P146" s="30" t="s">
        <v>1685</v>
      </c>
      <c r="X146" s="30" t="s">
        <v>902</v>
      </c>
      <c r="Y146" s="30" t="s">
        <v>903</v>
      </c>
      <c r="Z146" s="30" t="s">
        <v>904</v>
      </c>
      <c r="AA146" s="30" t="s">
        <v>905</v>
      </c>
      <c r="AB146" s="30" t="s">
        <v>906</v>
      </c>
      <c r="AC146" s="30" t="s">
        <v>907</v>
      </c>
      <c r="AD146" s="30" t="s">
        <v>908</v>
      </c>
      <c r="AE146" s="30" t="s">
        <v>902</v>
      </c>
      <c r="AF146" s="30" t="s">
        <v>903</v>
      </c>
      <c r="AG146" s="30" t="s">
        <v>904</v>
      </c>
      <c r="AH146" s="30" t="s">
        <v>905</v>
      </c>
      <c r="AI146" s="30" t="s">
        <v>906</v>
      </c>
      <c r="AJ146" s="30" t="s">
        <v>907</v>
      </c>
      <c r="AK146" s="30" t="s">
        <v>908</v>
      </c>
      <c r="AL146" s="30" t="s">
        <v>902</v>
      </c>
      <c r="AM146" s="30" t="s">
        <v>903</v>
      </c>
      <c r="AN146" s="30" t="s">
        <v>904</v>
      </c>
      <c r="AO146" s="30" t="s">
        <v>905</v>
      </c>
      <c r="AP146" s="30" t="s">
        <v>906</v>
      </c>
      <c r="AQ146" s="30" t="s">
        <v>907</v>
      </c>
      <c r="AR146" s="30" t="s">
        <v>908</v>
      </c>
      <c r="AS146" s="30" t="s">
        <v>902</v>
      </c>
      <c r="AT146" s="30" t="s">
        <v>903</v>
      </c>
      <c r="AU146" s="30" t="s">
        <v>904</v>
      </c>
      <c r="AV146" s="30" t="s">
        <v>905</v>
      </c>
      <c r="AW146" s="30" t="s">
        <v>906</v>
      </c>
      <c r="AX146" s="30" t="s">
        <v>907</v>
      </c>
      <c r="AY146" s="30" t="s">
        <v>908</v>
      </c>
      <c r="AZ146" s="30" t="s">
        <v>902</v>
      </c>
      <c r="BA146" s="30" t="s">
        <v>903</v>
      </c>
      <c r="BB146" s="30" t="s">
        <v>904</v>
      </c>
      <c r="BC146" s="30" t="s">
        <v>905</v>
      </c>
      <c r="BD146" s="30" t="s">
        <v>906</v>
      </c>
      <c r="BE146" s="30" t="s">
        <v>907</v>
      </c>
      <c r="BF146" s="30" t="s">
        <v>908</v>
      </c>
      <c r="BG146" s="30" t="s">
        <v>902</v>
      </c>
      <c r="BH146" s="30" t="s">
        <v>903</v>
      </c>
      <c r="BI146" s="30" t="s">
        <v>904</v>
      </c>
      <c r="BJ146" s="30" t="s">
        <v>905</v>
      </c>
      <c r="BK146" s="30" t="s">
        <v>906</v>
      </c>
      <c r="BL146" s="30" t="s">
        <v>907</v>
      </c>
      <c r="BM146" s="30" t="s">
        <v>908</v>
      </c>
      <c r="BO146" s="159" t="s">
        <v>902</v>
      </c>
      <c r="BP146" s="30" t="s">
        <v>903</v>
      </c>
      <c r="BQ146" s="30" t="s">
        <v>904</v>
      </c>
      <c r="BR146" s="30" t="s">
        <v>905</v>
      </c>
      <c r="BS146" s="30" t="s">
        <v>906</v>
      </c>
      <c r="BT146" s="30" t="s">
        <v>907</v>
      </c>
      <c r="BU146" s="167" t="s">
        <v>908</v>
      </c>
      <c r="BV146" s="30" t="s">
        <v>902</v>
      </c>
      <c r="BW146" s="30" t="s">
        <v>903</v>
      </c>
      <c r="BX146" s="30" t="s">
        <v>904</v>
      </c>
      <c r="BY146" s="30" t="s">
        <v>905</v>
      </c>
      <c r="BZ146" s="30" t="s">
        <v>906</v>
      </c>
      <c r="CA146" s="30" t="s">
        <v>907</v>
      </c>
      <c r="CB146" s="167" t="s">
        <v>908</v>
      </c>
      <c r="CC146" s="30" t="s">
        <v>902</v>
      </c>
      <c r="CD146" s="30" t="s">
        <v>903</v>
      </c>
      <c r="CE146" s="30" t="s">
        <v>904</v>
      </c>
      <c r="CF146" s="30" t="s">
        <v>905</v>
      </c>
      <c r="CG146" s="30" t="s">
        <v>906</v>
      </c>
      <c r="CH146" s="30" t="s">
        <v>907</v>
      </c>
      <c r="CI146" s="163" t="s">
        <v>908</v>
      </c>
      <c r="CJ146" s="159" t="s">
        <v>902</v>
      </c>
      <c r="CK146" s="30" t="s">
        <v>903</v>
      </c>
      <c r="CL146" s="30" t="s">
        <v>904</v>
      </c>
      <c r="CM146" s="30" t="s">
        <v>905</v>
      </c>
      <c r="CN146" s="30" t="s">
        <v>906</v>
      </c>
      <c r="CO146" s="30" t="s">
        <v>907</v>
      </c>
      <c r="CP146" s="167" t="s">
        <v>908</v>
      </c>
      <c r="CQ146" s="30" t="s">
        <v>902</v>
      </c>
      <c r="CR146" s="30" t="s">
        <v>903</v>
      </c>
      <c r="CS146" s="30" t="s">
        <v>904</v>
      </c>
      <c r="CT146" s="30" t="s">
        <v>905</v>
      </c>
      <c r="CU146" s="30" t="s">
        <v>906</v>
      </c>
      <c r="CV146" s="30" t="s">
        <v>907</v>
      </c>
      <c r="CW146" s="167" t="s">
        <v>908</v>
      </c>
      <c r="CX146" s="30" t="s">
        <v>902</v>
      </c>
      <c r="CY146" s="30" t="s">
        <v>903</v>
      </c>
      <c r="CZ146" s="30" t="s">
        <v>904</v>
      </c>
      <c r="DA146" s="30" t="s">
        <v>905</v>
      </c>
      <c r="DB146" s="30" t="s">
        <v>906</v>
      </c>
      <c r="DC146" s="30" t="s">
        <v>907</v>
      </c>
      <c r="DD146" s="163" t="s">
        <v>908</v>
      </c>
      <c r="DE146" s="159" t="s">
        <v>902</v>
      </c>
      <c r="DF146" s="30" t="s">
        <v>903</v>
      </c>
      <c r="DG146" s="30" t="s">
        <v>904</v>
      </c>
      <c r="DH146" s="30" t="s">
        <v>905</v>
      </c>
      <c r="DI146" s="30" t="s">
        <v>906</v>
      </c>
      <c r="DJ146" s="30" t="s">
        <v>907</v>
      </c>
      <c r="DK146" s="167" t="s">
        <v>908</v>
      </c>
      <c r="DL146" s="30" t="s">
        <v>902</v>
      </c>
      <c r="DM146" s="30" t="s">
        <v>903</v>
      </c>
      <c r="DN146" s="30" t="s">
        <v>904</v>
      </c>
      <c r="DO146" s="30" t="s">
        <v>905</v>
      </c>
      <c r="DP146" s="30" t="s">
        <v>906</v>
      </c>
      <c r="DQ146" s="30" t="s">
        <v>907</v>
      </c>
      <c r="DR146" s="167" t="s">
        <v>908</v>
      </c>
      <c r="DS146" s="30" t="s">
        <v>902</v>
      </c>
      <c r="DT146" s="30" t="s">
        <v>903</v>
      </c>
      <c r="DU146" s="30" t="s">
        <v>904</v>
      </c>
      <c r="DV146" s="30" t="s">
        <v>905</v>
      </c>
      <c r="DW146" s="30" t="s">
        <v>906</v>
      </c>
      <c r="DX146" s="30" t="s">
        <v>907</v>
      </c>
      <c r="DY146" s="163" t="s">
        <v>908</v>
      </c>
      <c r="DZ146" s="159" t="s">
        <v>902</v>
      </c>
      <c r="EA146" s="30" t="s">
        <v>903</v>
      </c>
      <c r="EB146" s="30" t="s">
        <v>904</v>
      </c>
      <c r="EC146" s="30" t="s">
        <v>905</v>
      </c>
      <c r="ED146" s="30" t="s">
        <v>906</v>
      </c>
      <c r="EE146" s="30" t="s">
        <v>907</v>
      </c>
      <c r="EF146" s="167" t="s">
        <v>908</v>
      </c>
      <c r="EG146" s="30" t="s">
        <v>902</v>
      </c>
      <c r="EH146" s="30" t="s">
        <v>903</v>
      </c>
      <c r="EI146" s="30" t="s">
        <v>904</v>
      </c>
      <c r="EJ146" s="30" t="s">
        <v>905</v>
      </c>
      <c r="EK146" s="30" t="s">
        <v>906</v>
      </c>
      <c r="EL146" s="30" t="s">
        <v>907</v>
      </c>
      <c r="EM146" s="167" t="s">
        <v>908</v>
      </c>
      <c r="EN146" s="30" t="s">
        <v>902</v>
      </c>
      <c r="EO146" s="30" t="s">
        <v>903</v>
      </c>
      <c r="EP146" s="30" t="s">
        <v>904</v>
      </c>
      <c r="EQ146" s="30" t="s">
        <v>905</v>
      </c>
      <c r="ER146" s="30" t="s">
        <v>906</v>
      </c>
      <c r="ES146" s="30" t="s">
        <v>907</v>
      </c>
      <c r="ET146" s="163" t="s">
        <v>908</v>
      </c>
      <c r="EU146" s="159" t="s">
        <v>902</v>
      </c>
      <c r="EV146" s="30" t="s">
        <v>903</v>
      </c>
      <c r="EW146" s="30" t="s">
        <v>904</v>
      </c>
      <c r="EX146" s="30" t="s">
        <v>905</v>
      </c>
      <c r="EY146" s="30" t="s">
        <v>906</v>
      </c>
      <c r="EZ146" s="30" t="s">
        <v>907</v>
      </c>
      <c r="FA146" s="167" t="s">
        <v>908</v>
      </c>
      <c r="FB146" s="30" t="s">
        <v>902</v>
      </c>
      <c r="FC146" s="30" t="s">
        <v>903</v>
      </c>
      <c r="FD146" s="30" t="s">
        <v>904</v>
      </c>
      <c r="FE146" s="30" t="s">
        <v>905</v>
      </c>
      <c r="FF146" s="30" t="s">
        <v>906</v>
      </c>
      <c r="FG146" s="30" t="s">
        <v>907</v>
      </c>
      <c r="FH146" s="167" t="s">
        <v>908</v>
      </c>
      <c r="FI146" s="30" t="s">
        <v>902</v>
      </c>
      <c r="FJ146" s="30" t="s">
        <v>903</v>
      </c>
      <c r="FK146" s="30" t="s">
        <v>904</v>
      </c>
      <c r="FL146" s="30" t="s">
        <v>905</v>
      </c>
      <c r="FM146" s="30" t="s">
        <v>906</v>
      </c>
      <c r="FN146" s="30" t="s">
        <v>907</v>
      </c>
      <c r="FO146" s="163" t="s">
        <v>908</v>
      </c>
      <c r="FP146" s="159" t="s">
        <v>902</v>
      </c>
      <c r="FQ146" s="30" t="s">
        <v>903</v>
      </c>
      <c r="FR146" s="30" t="s">
        <v>904</v>
      </c>
      <c r="FS146" s="30" t="s">
        <v>905</v>
      </c>
      <c r="FT146" s="30" t="s">
        <v>906</v>
      </c>
      <c r="FU146" s="30" t="s">
        <v>907</v>
      </c>
      <c r="FV146" s="167" t="s">
        <v>908</v>
      </c>
      <c r="FW146" s="30" t="s">
        <v>902</v>
      </c>
      <c r="FX146" s="30" t="s">
        <v>903</v>
      </c>
      <c r="FY146" s="30" t="s">
        <v>904</v>
      </c>
      <c r="FZ146" s="30" t="s">
        <v>905</v>
      </c>
      <c r="GA146" s="30" t="s">
        <v>906</v>
      </c>
      <c r="GB146" s="30" t="s">
        <v>907</v>
      </c>
      <c r="GC146" s="167" t="s">
        <v>908</v>
      </c>
      <c r="GD146" s="30" t="s">
        <v>902</v>
      </c>
      <c r="GE146" s="30" t="s">
        <v>903</v>
      </c>
      <c r="GF146" s="30" t="s">
        <v>904</v>
      </c>
      <c r="GG146" s="30" t="s">
        <v>905</v>
      </c>
      <c r="GH146" s="30" t="s">
        <v>906</v>
      </c>
      <c r="GI146" s="30" t="s">
        <v>907</v>
      </c>
      <c r="GJ146" s="163" t="s">
        <v>908</v>
      </c>
    </row>
    <row r="147" spans="1:192" ht="30" outlineLevel="1">
      <c r="C147" s="341" t="s">
        <v>875</v>
      </c>
      <c r="D147" s="121" t="s">
        <v>874</v>
      </c>
      <c r="E147" s="121"/>
      <c r="F147" s="240" t="s">
        <v>1253</v>
      </c>
      <c r="G147" s="240"/>
      <c r="H147" s="240"/>
      <c r="I147" s="240"/>
      <c r="J147" s="240"/>
      <c r="K147" s="240"/>
      <c r="L147" s="122"/>
      <c r="M147" s="122"/>
      <c r="N147" s="122"/>
      <c r="O147" s="126"/>
      <c r="P147" s="126"/>
      <c r="X147" s="129" t="s">
        <v>1186</v>
      </c>
      <c r="Y147" s="130"/>
      <c r="Z147" s="130"/>
      <c r="AA147" s="130"/>
      <c r="AB147" s="130"/>
      <c r="AC147" s="130"/>
      <c r="AD147" s="130"/>
      <c r="AE147" s="129" t="s">
        <v>1187</v>
      </c>
      <c r="AF147" s="130"/>
      <c r="AG147" s="130"/>
      <c r="AH147" s="130"/>
      <c r="AI147" s="130"/>
      <c r="AJ147" s="130"/>
      <c r="AK147" s="130"/>
      <c r="AL147" s="129" t="s">
        <v>1188</v>
      </c>
      <c r="AM147" s="130"/>
      <c r="AN147" s="130"/>
      <c r="AO147" s="130"/>
      <c r="AP147" s="130"/>
      <c r="AQ147" s="130"/>
      <c r="AR147" s="130"/>
      <c r="AS147" s="129" t="s">
        <v>1186</v>
      </c>
      <c r="AT147" s="130"/>
      <c r="AU147" s="130"/>
      <c r="AV147" s="130"/>
      <c r="AW147" s="130"/>
      <c r="AX147" s="130"/>
      <c r="AY147" s="130"/>
      <c r="AZ147" s="129" t="s">
        <v>1187</v>
      </c>
      <c r="BA147" s="130"/>
      <c r="BB147" s="130"/>
      <c r="BC147" s="130"/>
      <c r="BD147" s="130"/>
      <c r="BE147" s="130"/>
      <c r="BF147" s="130"/>
      <c r="BG147" s="129" t="s">
        <v>1188</v>
      </c>
      <c r="BH147" s="130"/>
      <c r="BI147" s="130"/>
      <c r="BJ147" s="130"/>
      <c r="BK147" s="130"/>
      <c r="BL147" s="130"/>
      <c r="BM147" s="130"/>
      <c r="BO147" s="160" t="s">
        <v>1186</v>
      </c>
      <c r="BP147" s="130"/>
      <c r="BQ147" s="130"/>
      <c r="BR147" s="130"/>
      <c r="BS147" s="130"/>
      <c r="BT147" s="130"/>
      <c r="BU147" s="168"/>
      <c r="BV147" s="129" t="s">
        <v>1187</v>
      </c>
      <c r="BW147" s="130"/>
      <c r="BX147" s="130"/>
      <c r="BY147" s="130"/>
      <c r="BZ147" s="130"/>
      <c r="CA147" s="130"/>
      <c r="CB147" s="168"/>
      <c r="CC147" s="129" t="s">
        <v>1188</v>
      </c>
      <c r="CD147" s="130"/>
      <c r="CE147" s="130"/>
      <c r="CF147" s="130"/>
      <c r="CG147" s="130"/>
      <c r="CH147" s="130"/>
      <c r="CI147" s="164"/>
      <c r="CJ147" s="160" t="s">
        <v>1186</v>
      </c>
      <c r="CK147" s="130"/>
      <c r="CL147" s="130"/>
      <c r="CM147" s="130"/>
      <c r="CN147" s="130"/>
      <c r="CO147" s="130"/>
      <c r="CP147" s="168"/>
      <c r="CQ147" s="129" t="s">
        <v>1187</v>
      </c>
      <c r="CR147" s="130"/>
      <c r="CS147" s="130"/>
      <c r="CT147" s="130"/>
      <c r="CU147" s="130"/>
      <c r="CV147" s="130"/>
      <c r="CW147" s="168"/>
      <c r="CX147" s="129" t="s">
        <v>1188</v>
      </c>
      <c r="CY147" s="130"/>
      <c r="CZ147" s="130"/>
      <c r="DA147" s="130"/>
      <c r="DB147" s="130"/>
      <c r="DC147" s="130"/>
      <c r="DD147" s="164"/>
      <c r="DE147" s="160" t="s">
        <v>1186</v>
      </c>
      <c r="DF147" s="130"/>
      <c r="DG147" s="130"/>
      <c r="DH147" s="130"/>
      <c r="DI147" s="130"/>
      <c r="DJ147" s="130"/>
      <c r="DK147" s="168"/>
      <c r="DL147" s="129" t="s">
        <v>1187</v>
      </c>
      <c r="DM147" s="130"/>
      <c r="DN147" s="130"/>
      <c r="DO147" s="130"/>
      <c r="DP147" s="130"/>
      <c r="DQ147" s="130"/>
      <c r="DR147" s="168"/>
      <c r="DS147" s="129" t="s">
        <v>1188</v>
      </c>
      <c r="DT147" s="130"/>
      <c r="DU147" s="130"/>
      <c r="DV147" s="130"/>
      <c r="DW147" s="130"/>
      <c r="DX147" s="130"/>
      <c r="DY147" s="164"/>
      <c r="DZ147" s="160" t="s">
        <v>1186</v>
      </c>
      <c r="EA147" s="130"/>
      <c r="EB147" s="130"/>
      <c r="EC147" s="130"/>
      <c r="ED147" s="130"/>
      <c r="EE147" s="130"/>
      <c r="EF147" s="168"/>
      <c r="EG147" s="129" t="s">
        <v>1187</v>
      </c>
      <c r="EH147" s="130"/>
      <c r="EI147" s="130"/>
      <c r="EJ147" s="130"/>
      <c r="EK147" s="130"/>
      <c r="EL147" s="130"/>
      <c r="EM147" s="168"/>
      <c r="EN147" s="129" t="s">
        <v>1188</v>
      </c>
      <c r="EO147" s="130"/>
      <c r="EP147" s="130"/>
      <c r="EQ147" s="130"/>
      <c r="ER147" s="130"/>
      <c r="ES147" s="130"/>
      <c r="ET147" s="164"/>
      <c r="EU147" s="160" t="s">
        <v>1186</v>
      </c>
      <c r="EV147" s="130"/>
      <c r="EW147" s="130"/>
      <c r="EX147" s="130"/>
      <c r="EY147" s="130"/>
      <c r="EZ147" s="130"/>
      <c r="FA147" s="168"/>
      <c r="FB147" s="129" t="s">
        <v>1187</v>
      </c>
      <c r="FC147" s="130"/>
      <c r="FD147" s="130"/>
      <c r="FE147" s="130"/>
      <c r="FF147" s="130"/>
      <c r="FG147" s="130"/>
      <c r="FH147" s="168"/>
      <c r="FI147" s="129" t="s">
        <v>1188</v>
      </c>
      <c r="FJ147" s="130"/>
      <c r="FK147" s="130"/>
      <c r="FL147" s="130"/>
      <c r="FM147" s="130"/>
      <c r="FN147" s="130"/>
      <c r="FO147" s="164"/>
      <c r="FP147" s="160" t="s">
        <v>1186</v>
      </c>
      <c r="FQ147" s="130"/>
      <c r="FR147" s="130"/>
      <c r="FS147" s="130"/>
      <c r="FT147" s="130"/>
      <c r="FU147" s="130"/>
      <c r="FV147" s="168"/>
      <c r="FW147" s="129" t="s">
        <v>1187</v>
      </c>
      <c r="FX147" s="130"/>
      <c r="FY147" s="130"/>
      <c r="FZ147" s="130"/>
      <c r="GA147" s="130"/>
      <c r="GB147" s="130"/>
      <c r="GC147" s="168"/>
      <c r="GD147" s="129" t="s">
        <v>1188</v>
      </c>
      <c r="GE147" s="130"/>
      <c r="GF147" s="130"/>
      <c r="GG147" s="130"/>
      <c r="GH147" s="130"/>
      <c r="GI147" s="130"/>
      <c r="GJ147" s="164"/>
    </row>
    <row r="148" spans="1:192" outlineLevel="1">
      <c r="A148">
        <v>1</v>
      </c>
      <c r="B148" t="s">
        <v>1681</v>
      </c>
      <c r="C148" s="12">
        <v>0</v>
      </c>
      <c r="D148" s="12" t="b">
        <v>0</v>
      </c>
      <c r="E148" s="12">
        <v>50</v>
      </c>
      <c r="F148" s="12" t="s">
        <v>34</v>
      </c>
      <c r="G148" s="12" t="s">
        <v>34</v>
      </c>
      <c r="H148" s="12" t="s">
        <v>34</v>
      </c>
      <c r="I148" s="12" t="s">
        <v>34</v>
      </c>
      <c r="J148" s="12" t="s">
        <v>34</v>
      </c>
      <c r="K148" s="12" t="s">
        <v>34</v>
      </c>
      <c r="L148" s="12">
        <v>500</v>
      </c>
      <c r="M148" s="244" t="s">
        <v>34</v>
      </c>
      <c r="N148" s="123" t="s">
        <v>34</v>
      </c>
      <c r="O148" s="12">
        <v>2</v>
      </c>
      <c r="P148">
        <v>0</v>
      </c>
      <c r="X148" s="141">
        <v>1</v>
      </c>
      <c r="Y148" s="141">
        <f>X148+3</f>
        <v>4</v>
      </c>
      <c r="Z148" s="141">
        <f t="shared" ref="Z148:AD148" si="83">Y148+3</f>
        <v>7</v>
      </c>
      <c r="AA148" s="141">
        <f t="shared" si="83"/>
        <v>10</v>
      </c>
      <c r="AB148" s="141">
        <f t="shared" si="83"/>
        <v>13</v>
      </c>
      <c r="AC148" s="141">
        <f t="shared" si="83"/>
        <v>16</v>
      </c>
      <c r="AD148" s="141">
        <f t="shared" si="83"/>
        <v>19</v>
      </c>
      <c r="AE148" s="137" t="s">
        <v>895</v>
      </c>
      <c r="AF148" s="137" t="s">
        <v>896</v>
      </c>
      <c r="AG148" s="137" t="s">
        <v>897</v>
      </c>
      <c r="AH148" s="137" t="s">
        <v>898</v>
      </c>
      <c r="AI148" s="137" t="s">
        <v>899</v>
      </c>
      <c r="AJ148" s="137" t="s">
        <v>900</v>
      </c>
      <c r="AK148" s="137" t="s">
        <v>901</v>
      </c>
      <c r="AL148" s="137" t="s">
        <v>895</v>
      </c>
      <c r="AM148" s="137" t="s">
        <v>896</v>
      </c>
      <c r="AN148" s="137" t="s">
        <v>897</v>
      </c>
      <c r="AO148" s="137" t="s">
        <v>898</v>
      </c>
      <c r="AP148" s="137" t="s">
        <v>899</v>
      </c>
      <c r="AQ148" s="137" t="s">
        <v>900</v>
      </c>
      <c r="AR148" s="137" t="s">
        <v>901</v>
      </c>
      <c r="AS148" s="141">
        <v>1</v>
      </c>
      <c r="AT148" s="141">
        <f>AS148+3</f>
        <v>4</v>
      </c>
      <c r="AU148" s="141">
        <f t="shared" ref="AU148:AY148" si="84">AT148+3</f>
        <v>7</v>
      </c>
      <c r="AV148" s="141">
        <f t="shared" si="84"/>
        <v>10</v>
      </c>
      <c r="AW148" s="141">
        <f t="shared" si="84"/>
        <v>13</v>
      </c>
      <c r="AX148" s="141">
        <f t="shared" si="84"/>
        <v>16</v>
      </c>
      <c r="AY148" s="141">
        <f t="shared" si="84"/>
        <v>19</v>
      </c>
      <c r="AZ148" s="137" t="s">
        <v>895</v>
      </c>
      <c r="BA148" s="137" t="s">
        <v>896</v>
      </c>
      <c r="BB148" s="137" t="s">
        <v>897</v>
      </c>
      <c r="BC148" s="137" t="s">
        <v>898</v>
      </c>
      <c r="BD148" s="137" t="s">
        <v>899</v>
      </c>
      <c r="BE148" s="137" t="s">
        <v>900</v>
      </c>
      <c r="BF148" s="137" t="s">
        <v>901</v>
      </c>
      <c r="BG148" s="137" t="s">
        <v>895</v>
      </c>
      <c r="BH148" s="137" t="s">
        <v>896</v>
      </c>
      <c r="BI148" s="137" t="s">
        <v>897</v>
      </c>
      <c r="BJ148" s="137" t="s">
        <v>898</v>
      </c>
      <c r="BK148" s="137" t="s">
        <v>899</v>
      </c>
      <c r="BL148" s="137" t="s">
        <v>900</v>
      </c>
      <c r="BM148" s="137" t="s">
        <v>901</v>
      </c>
      <c r="BO148" s="161">
        <v>1</v>
      </c>
      <c r="BP148" s="162">
        <v>4</v>
      </c>
      <c r="BQ148" s="162">
        <v>7</v>
      </c>
      <c r="BR148" s="162">
        <v>10</v>
      </c>
      <c r="BS148" s="162">
        <v>13</v>
      </c>
      <c r="BT148" s="162">
        <v>16</v>
      </c>
      <c r="BU148" s="169">
        <v>19</v>
      </c>
      <c r="BV148" s="162" t="s">
        <v>895</v>
      </c>
      <c r="BW148" s="162" t="s">
        <v>896</v>
      </c>
      <c r="BX148" s="162" t="s">
        <v>897</v>
      </c>
      <c r="BY148" s="162" t="s">
        <v>898</v>
      </c>
      <c r="BZ148" s="162" t="s">
        <v>899</v>
      </c>
      <c r="CA148" s="162" t="s">
        <v>900</v>
      </c>
      <c r="CB148" s="169" t="s">
        <v>901</v>
      </c>
      <c r="CC148" s="162" t="s">
        <v>895</v>
      </c>
      <c r="CD148" s="162" t="s">
        <v>896</v>
      </c>
      <c r="CE148" s="162" t="s">
        <v>897</v>
      </c>
      <c r="CF148" s="162" t="s">
        <v>898</v>
      </c>
      <c r="CG148" s="162" t="s">
        <v>899</v>
      </c>
      <c r="CH148" s="162" t="s">
        <v>900</v>
      </c>
      <c r="CI148" s="165" t="s">
        <v>901</v>
      </c>
      <c r="CJ148" s="161">
        <v>1</v>
      </c>
      <c r="CK148" s="162">
        <v>4</v>
      </c>
      <c r="CL148" s="162">
        <v>7</v>
      </c>
      <c r="CM148" s="162">
        <v>10</v>
      </c>
      <c r="CN148" s="162">
        <v>13</v>
      </c>
      <c r="CO148" s="162">
        <v>16</v>
      </c>
      <c r="CP148" s="169">
        <v>19</v>
      </c>
      <c r="CQ148" s="162" t="s">
        <v>895</v>
      </c>
      <c r="CR148" s="162" t="s">
        <v>896</v>
      </c>
      <c r="CS148" s="162" t="s">
        <v>897</v>
      </c>
      <c r="CT148" s="162" t="s">
        <v>898</v>
      </c>
      <c r="CU148" s="162" t="s">
        <v>899</v>
      </c>
      <c r="CV148" s="162" t="s">
        <v>900</v>
      </c>
      <c r="CW148" s="169" t="s">
        <v>901</v>
      </c>
      <c r="CX148" s="162" t="s">
        <v>895</v>
      </c>
      <c r="CY148" s="162" t="s">
        <v>896</v>
      </c>
      <c r="CZ148" s="162" t="s">
        <v>897</v>
      </c>
      <c r="DA148" s="162" t="s">
        <v>898</v>
      </c>
      <c r="DB148" s="162" t="s">
        <v>899</v>
      </c>
      <c r="DC148" s="162" t="s">
        <v>900</v>
      </c>
      <c r="DD148" s="165" t="s">
        <v>901</v>
      </c>
      <c r="DE148" s="161">
        <v>1</v>
      </c>
      <c r="DF148" s="162">
        <v>4</v>
      </c>
      <c r="DG148" s="162">
        <v>7</v>
      </c>
      <c r="DH148" s="162">
        <v>10</v>
      </c>
      <c r="DI148" s="162">
        <v>13</v>
      </c>
      <c r="DJ148" s="162">
        <v>16</v>
      </c>
      <c r="DK148" s="169">
        <v>19</v>
      </c>
      <c r="DL148" s="162" t="s">
        <v>895</v>
      </c>
      <c r="DM148" s="162" t="s">
        <v>896</v>
      </c>
      <c r="DN148" s="162" t="s">
        <v>897</v>
      </c>
      <c r="DO148" s="162" t="s">
        <v>898</v>
      </c>
      <c r="DP148" s="162" t="s">
        <v>899</v>
      </c>
      <c r="DQ148" s="162" t="s">
        <v>900</v>
      </c>
      <c r="DR148" s="169" t="s">
        <v>901</v>
      </c>
      <c r="DS148" s="162" t="s">
        <v>895</v>
      </c>
      <c r="DT148" s="162" t="s">
        <v>896</v>
      </c>
      <c r="DU148" s="162" t="s">
        <v>897</v>
      </c>
      <c r="DV148" s="162" t="s">
        <v>898</v>
      </c>
      <c r="DW148" s="162" t="s">
        <v>899</v>
      </c>
      <c r="DX148" s="162" t="s">
        <v>900</v>
      </c>
      <c r="DY148" s="165" t="s">
        <v>901</v>
      </c>
      <c r="DZ148" s="161">
        <v>1</v>
      </c>
      <c r="EA148" s="162">
        <v>4</v>
      </c>
      <c r="EB148" s="162">
        <v>7</v>
      </c>
      <c r="EC148" s="162">
        <v>10</v>
      </c>
      <c r="ED148" s="162">
        <v>13</v>
      </c>
      <c r="EE148" s="162">
        <v>16</v>
      </c>
      <c r="EF148" s="169">
        <v>19</v>
      </c>
      <c r="EG148" s="162" t="s">
        <v>895</v>
      </c>
      <c r="EH148" s="162" t="s">
        <v>896</v>
      </c>
      <c r="EI148" s="162" t="s">
        <v>897</v>
      </c>
      <c r="EJ148" s="162" t="s">
        <v>898</v>
      </c>
      <c r="EK148" s="162" t="s">
        <v>899</v>
      </c>
      <c r="EL148" s="162" t="s">
        <v>900</v>
      </c>
      <c r="EM148" s="169" t="s">
        <v>901</v>
      </c>
      <c r="EN148" s="162" t="s">
        <v>895</v>
      </c>
      <c r="EO148" s="162" t="s">
        <v>896</v>
      </c>
      <c r="EP148" s="162" t="s">
        <v>897</v>
      </c>
      <c r="EQ148" s="162" t="s">
        <v>898</v>
      </c>
      <c r="ER148" s="162" t="s">
        <v>899</v>
      </c>
      <c r="ES148" s="162" t="s">
        <v>900</v>
      </c>
      <c r="ET148" s="165" t="s">
        <v>901</v>
      </c>
      <c r="EU148" s="161">
        <v>1</v>
      </c>
      <c r="EV148" s="162">
        <v>4</v>
      </c>
      <c r="EW148" s="162">
        <v>7</v>
      </c>
      <c r="EX148" s="162">
        <v>10</v>
      </c>
      <c r="EY148" s="162">
        <v>13</v>
      </c>
      <c r="EZ148" s="162">
        <v>16</v>
      </c>
      <c r="FA148" s="169">
        <v>19</v>
      </c>
      <c r="FB148" s="162" t="s">
        <v>895</v>
      </c>
      <c r="FC148" s="162" t="s">
        <v>896</v>
      </c>
      <c r="FD148" s="162" t="s">
        <v>897</v>
      </c>
      <c r="FE148" s="162" t="s">
        <v>898</v>
      </c>
      <c r="FF148" s="162" t="s">
        <v>899</v>
      </c>
      <c r="FG148" s="162" t="s">
        <v>900</v>
      </c>
      <c r="FH148" s="169" t="s">
        <v>901</v>
      </c>
      <c r="FI148" s="162" t="s">
        <v>895</v>
      </c>
      <c r="FJ148" s="162" t="s">
        <v>896</v>
      </c>
      <c r="FK148" s="162" t="s">
        <v>897</v>
      </c>
      <c r="FL148" s="162" t="s">
        <v>898</v>
      </c>
      <c r="FM148" s="162" t="s">
        <v>899</v>
      </c>
      <c r="FN148" s="162" t="s">
        <v>900</v>
      </c>
      <c r="FO148" s="165" t="s">
        <v>901</v>
      </c>
      <c r="FP148" s="161">
        <v>1</v>
      </c>
      <c r="FQ148" s="162">
        <v>4</v>
      </c>
      <c r="FR148" s="162">
        <v>7</v>
      </c>
      <c r="FS148" s="162">
        <v>10</v>
      </c>
      <c r="FT148" s="162">
        <v>13</v>
      </c>
      <c r="FU148" s="162">
        <v>16</v>
      </c>
      <c r="FV148" s="169">
        <v>19</v>
      </c>
      <c r="FW148" s="162" t="s">
        <v>895</v>
      </c>
      <c r="FX148" s="162" t="s">
        <v>896</v>
      </c>
      <c r="FY148" s="162" t="s">
        <v>897</v>
      </c>
      <c r="FZ148" s="162" t="s">
        <v>898</v>
      </c>
      <c r="GA148" s="162" t="s">
        <v>899</v>
      </c>
      <c r="GB148" s="162" t="s">
        <v>900</v>
      </c>
      <c r="GC148" s="169" t="s">
        <v>901</v>
      </c>
      <c r="GD148" s="162" t="s">
        <v>895</v>
      </c>
      <c r="GE148" s="162" t="s">
        <v>896</v>
      </c>
      <c r="GF148" s="162" t="s">
        <v>897</v>
      </c>
      <c r="GG148" s="162" t="s">
        <v>898</v>
      </c>
      <c r="GH148" s="162" t="s">
        <v>899</v>
      </c>
      <c r="GI148" s="162" t="s">
        <v>900</v>
      </c>
      <c r="GJ148" s="165" t="s">
        <v>901</v>
      </c>
    </row>
    <row r="149" spans="1:192" outlineLevel="1">
      <c r="A149">
        <v>2</v>
      </c>
      <c r="B149" t="s">
        <v>1682</v>
      </c>
      <c r="C149" s="12">
        <v>1</v>
      </c>
      <c r="D149" s="12" t="b">
        <v>0</v>
      </c>
      <c r="E149" s="12">
        <v>55</v>
      </c>
      <c r="F149" s="12" t="s">
        <v>34</v>
      </c>
      <c r="G149" s="12" t="s">
        <v>34</v>
      </c>
      <c r="H149" s="12" t="s">
        <v>34</v>
      </c>
      <c r="I149" s="12" t="s">
        <v>34</v>
      </c>
      <c r="J149" s="12" t="s">
        <v>34</v>
      </c>
      <c r="K149" s="12" t="s">
        <v>34</v>
      </c>
      <c r="L149" s="12">
        <v>500</v>
      </c>
      <c r="M149" s="244" t="s">
        <v>34</v>
      </c>
      <c r="N149" s="123" t="s">
        <v>34</v>
      </c>
      <c r="O149" s="12">
        <v>2</v>
      </c>
      <c r="P149">
        <v>0</v>
      </c>
      <c r="W149" s="32" t="s">
        <v>909</v>
      </c>
      <c r="X149" s="142" t="s">
        <v>8</v>
      </c>
      <c r="Y149" s="139" t="str">
        <f>X149</f>
        <v>2:3</v>
      </c>
      <c r="Z149" s="139" t="str">
        <f t="shared" ref="Z149:AD149" si="85">Y149</f>
        <v>2:3</v>
      </c>
      <c r="AA149" s="139" t="str">
        <f t="shared" si="85"/>
        <v>2:3</v>
      </c>
      <c r="AB149" s="139" t="str">
        <f t="shared" si="85"/>
        <v>2:3</v>
      </c>
      <c r="AC149" s="139" t="str">
        <f t="shared" si="85"/>
        <v>2:3</v>
      </c>
      <c r="AD149" s="139" t="str">
        <f t="shared" si="85"/>
        <v>2:3</v>
      </c>
      <c r="AS149" s="139" t="str">
        <f t="shared" ref="AS149:AY150" si="86">X149</f>
        <v>2:3</v>
      </c>
      <c r="AT149" s="139" t="str">
        <f t="shared" si="86"/>
        <v>2:3</v>
      </c>
      <c r="AU149" s="139" t="str">
        <f t="shared" si="86"/>
        <v>2:3</v>
      </c>
      <c r="AV149" s="139" t="str">
        <f t="shared" si="86"/>
        <v>2:3</v>
      </c>
      <c r="AW149" s="139" t="str">
        <f t="shared" si="86"/>
        <v>2:3</v>
      </c>
      <c r="AX149" s="139" t="str">
        <f t="shared" si="86"/>
        <v>2:3</v>
      </c>
      <c r="AY149" s="139" t="str">
        <f t="shared" si="86"/>
        <v>2:3</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3</v>
      </c>
      <c r="B150" t="s">
        <v>1683</v>
      </c>
      <c r="C150" s="12">
        <v>1</v>
      </c>
      <c r="D150" s="12" t="b">
        <v>1</v>
      </c>
      <c r="E150" s="12">
        <v>55</v>
      </c>
      <c r="F150" s="12" t="s">
        <v>34</v>
      </c>
      <c r="G150" s="12" t="s">
        <v>34</v>
      </c>
      <c r="H150" s="12" t="s">
        <v>34</v>
      </c>
      <c r="I150" s="12" t="s">
        <v>34</v>
      </c>
      <c r="J150" s="12" t="s">
        <v>34</v>
      </c>
      <c r="K150" s="12" t="s">
        <v>34</v>
      </c>
      <c r="L150" s="12">
        <v>500</v>
      </c>
      <c r="M150" s="244" t="s">
        <v>34</v>
      </c>
      <c r="N150" s="123" t="s">
        <v>34</v>
      </c>
      <c r="O150" s="12">
        <v>1</v>
      </c>
      <c r="P150" s="12">
        <v>1</v>
      </c>
      <c r="W150" s="32" t="s">
        <v>891</v>
      </c>
      <c r="X150" s="142" t="str">
        <f>X148&amp;":"&amp;X148+1</f>
        <v>1:2</v>
      </c>
      <c r="Y150" s="138" t="str">
        <f t="shared" ref="Y150:AD150" si="87">Y148&amp;":"&amp;Y148+1</f>
        <v>4:5</v>
      </c>
      <c r="Z150" s="138" t="str">
        <f t="shared" si="87"/>
        <v>7:8</v>
      </c>
      <c r="AA150" s="138" t="str">
        <f t="shared" si="87"/>
        <v>10:11</v>
      </c>
      <c r="AB150" s="138" t="str">
        <f t="shared" si="87"/>
        <v>13:14</v>
      </c>
      <c r="AC150" s="138" t="str">
        <f t="shared" si="87"/>
        <v>16:17</v>
      </c>
      <c r="AD150" s="138" t="str">
        <f t="shared" si="87"/>
        <v>19:20</v>
      </c>
      <c r="AS150" s="139" t="str">
        <f t="shared" si="86"/>
        <v>1:2</v>
      </c>
      <c r="AT150" s="139" t="str">
        <f t="shared" si="86"/>
        <v>4:5</v>
      </c>
      <c r="AU150" s="139" t="str">
        <f t="shared" si="86"/>
        <v>7:8</v>
      </c>
      <c r="AV150" s="139" t="str">
        <f t="shared" si="86"/>
        <v>10:11</v>
      </c>
      <c r="AW150" s="139" t="str">
        <f t="shared" si="86"/>
        <v>13:14</v>
      </c>
      <c r="AX150" s="139" t="str">
        <f t="shared" si="86"/>
        <v>16:17</v>
      </c>
      <c r="AY150" s="139" t="str">
        <f t="shared" si="86"/>
        <v>19:20</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4</v>
      </c>
      <c r="B151" t="s">
        <v>876</v>
      </c>
      <c r="C151" s="12">
        <v>5</v>
      </c>
      <c r="D151" s="12" t="b">
        <v>0</v>
      </c>
      <c r="E151" s="12">
        <v>65</v>
      </c>
      <c r="F151" s="12" t="s">
        <v>34</v>
      </c>
      <c r="G151" s="12" t="s">
        <v>34</v>
      </c>
      <c r="H151" s="12" t="s">
        <v>34</v>
      </c>
      <c r="I151" s="12" t="s">
        <v>34</v>
      </c>
      <c r="J151" s="12" t="s">
        <v>34</v>
      </c>
      <c r="K151" s="12" t="s">
        <v>34</v>
      </c>
      <c r="L151" s="12">
        <v>0</v>
      </c>
      <c r="M151" s="244" t="s">
        <v>34</v>
      </c>
      <c r="N151" s="123" t="s">
        <v>34</v>
      </c>
      <c r="O151" s="12">
        <v>1</v>
      </c>
      <c r="P151" s="12">
        <v>1</v>
      </c>
      <c r="W151" s="32" t="s">
        <v>910</v>
      </c>
      <c r="X151" s="143" t="s">
        <v>6</v>
      </c>
      <c r="Y151" s="139" t="str">
        <f t="shared" ref="Y151:AD151" si="88">X151</f>
        <v>0:1</v>
      </c>
      <c r="Z151" s="139" t="str">
        <f t="shared" si="88"/>
        <v>0:1</v>
      </c>
      <c r="AA151" s="139" t="str">
        <f t="shared" si="88"/>
        <v>0:1</v>
      </c>
      <c r="AB151" s="139" t="str">
        <f t="shared" si="88"/>
        <v>0:1</v>
      </c>
      <c r="AC151" s="139" t="str">
        <f t="shared" si="88"/>
        <v>0:1</v>
      </c>
      <c r="AD151" s="139" t="str">
        <f t="shared" si="88"/>
        <v>0:1</v>
      </c>
      <c r="AS151" s="143" t="s">
        <v>168</v>
      </c>
      <c r="AT151" s="139" t="str">
        <f t="shared" ref="AT151:AY151" si="89">AS151</f>
        <v>3:4</v>
      </c>
      <c r="AU151" s="139" t="str">
        <f t="shared" si="89"/>
        <v>3:4</v>
      </c>
      <c r="AV151" s="139" t="str">
        <f t="shared" si="89"/>
        <v>3:4</v>
      </c>
      <c r="AW151" s="139" t="str">
        <f t="shared" si="89"/>
        <v>3:4</v>
      </c>
      <c r="AX151" s="139" t="str">
        <f t="shared" si="89"/>
        <v>3:4</v>
      </c>
      <c r="AY151" s="139" t="str">
        <f t="shared" si="89"/>
        <v>3:4</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3" spans="1:192">
      <c r="A153" s="16" t="s">
        <v>917</v>
      </c>
    </row>
    <row r="154" spans="1:192" outlineLevel="1">
      <c r="A154" s="16"/>
      <c r="C154" s="34">
        <v>1</v>
      </c>
      <c r="D154" s="34">
        <v>2</v>
      </c>
      <c r="E154" s="34">
        <v>3</v>
      </c>
      <c r="F154" s="34">
        <v>4</v>
      </c>
      <c r="G154" s="34">
        <v>5</v>
      </c>
      <c r="H154" s="34">
        <v>6</v>
      </c>
      <c r="I154" s="34">
        <v>7</v>
      </c>
      <c r="J154" s="34">
        <v>8</v>
      </c>
      <c r="K154" s="34">
        <v>9</v>
      </c>
      <c r="L154" s="34">
        <v>10</v>
      </c>
      <c r="M154" s="34">
        <v>11</v>
      </c>
      <c r="N154" s="34">
        <v>12</v>
      </c>
      <c r="O154" s="34">
        <v>13</v>
      </c>
      <c r="P154" s="34">
        <v>14</v>
      </c>
      <c r="Q154" s="34">
        <v>15</v>
      </c>
      <c r="R154" s="34">
        <v>1</v>
      </c>
      <c r="S154" s="34">
        <v>2</v>
      </c>
      <c r="T154" s="34">
        <v>3</v>
      </c>
      <c r="U154" s="34">
        <v>4</v>
      </c>
      <c r="V154" s="34">
        <v>5</v>
      </c>
      <c r="W154" s="34">
        <v>6</v>
      </c>
      <c r="X154" s="34">
        <v>7</v>
      </c>
      <c r="Y154" s="34">
        <v>8</v>
      </c>
      <c r="Z154" s="34">
        <v>9</v>
      </c>
      <c r="AA154" s="34">
        <v>10</v>
      </c>
      <c r="AB154" s="34">
        <v>11</v>
      </c>
      <c r="AC154" s="34">
        <v>12</v>
      </c>
      <c r="AD154" s="34">
        <v>13</v>
      </c>
      <c r="AE154" s="34">
        <v>14</v>
      </c>
      <c r="AF154" s="34">
        <v>15</v>
      </c>
      <c r="AG154" s="34">
        <v>1</v>
      </c>
      <c r="AH154" s="34">
        <v>2</v>
      </c>
      <c r="AI154" s="34">
        <v>3</v>
      </c>
      <c r="AJ154" s="34">
        <v>4</v>
      </c>
      <c r="AK154" s="34">
        <v>5</v>
      </c>
      <c r="AL154" s="34">
        <v>6</v>
      </c>
      <c r="AM154" s="34">
        <v>7</v>
      </c>
      <c r="AN154" s="34">
        <v>8</v>
      </c>
      <c r="AO154" s="34">
        <v>9</v>
      </c>
      <c r="AP154" s="34">
        <v>10</v>
      </c>
      <c r="AQ154" s="34">
        <v>11</v>
      </c>
      <c r="AR154" s="34">
        <v>12</v>
      </c>
      <c r="AS154" s="34">
        <v>13</v>
      </c>
      <c r="AT154" s="34">
        <v>14</v>
      </c>
      <c r="AU154" s="34">
        <v>15</v>
      </c>
      <c r="AV154" s="34">
        <v>1</v>
      </c>
      <c r="AW154" s="34">
        <v>2</v>
      </c>
      <c r="AX154" s="34">
        <v>3</v>
      </c>
      <c r="AY154" s="34">
        <v>4</v>
      </c>
      <c r="AZ154" s="34">
        <v>5</v>
      </c>
      <c r="BA154" s="34">
        <v>6</v>
      </c>
      <c r="BB154" s="34">
        <v>7</v>
      </c>
      <c r="BC154" s="34">
        <v>8</v>
      </c>
      <c r="BD154" s="34">
        <v>9</v>
      </c>
      <c r="BE154" s="34">
        <v>10</v>
      </c>
      <c r="BF154" s="34">
        <v>11</v>
      </c>
      <c r="BG154" s="34">
        <v>12</v>
      </c>
      <c r="BH154" s="34">
        <v>13</v>
      </c>
      <c r="BI154" s="34">
        <v>14</v>
      </c>
      <c r="BJ154" s="34">
        <v>15</v>
      </c>
      <c r="BK154" s="34">
        <v>1</v>
      </c>
      <c r="BL154" s="34">
        <v>2</v>
      </c>
      <c r="BM154" s="34">
        <v>3</v>
      </c>
      <c r="BN154" s="34">
        <v>4</v>
      </c>
      <c r="BO154" s="34">
        <v>5</v>
      </c>
      <c r="BP154" s="34">
        <v>6</v>
      </c>
      <c r="BQ154" s="34">
        <v>7</v>
      </c>
      <c r="BR154" s="34">
        <v>8</v>
      </c>
      <c r="BS154" s="34">
        <v>9</v>
      </c>
      <c r="BT154" s="34">
        <v>10</v>
      </c>
      <c r="BU154" s="34">
        <v>11</v>
      </c>
      <c r="BV154" s="34">
        <v>12</v>
      </c>
      <c r="BW154" s="34">
        <v>13</v>
      </c>
      <c r="BX154" s="34">
        <v>14</v>
      </c>
      <c r="BY154" s="34">
        <v>15</v>
      </c>
      <c r="BZ154" s="34">
        <v>1</v>
      </c>
      <c r="CA154" s="34">
        <v>2</v>
      </c>
      <c r="CB154" s="34">
        <v>3</v>
      </c>
      <c r="CC154" s="34">
        <v>4</v>
      </c>
      <c r="CD154" s="34">
        <v>5</v>
      </c>
      <c r="CE154" s="34">
        <v>6</v>
      </c>
      <c r="CF154" s="34">
        <v>7</v>
      </c>
      <c r="CG154" s="34">
        <v>8</v>
      </c>
      <c r="CH154" s="34">
        <v>9</v>
      </c>
      <c r="CI154" s="34">
        <v>10</v>
      </c>
      <c r="CJ154" s="34">
        <v>11</v>
      </c>
      <c r="CK154" s="34">
        <v>12</v>
      </c>
      <c r="CL154" s="34">
        <v>13</v>
      </c>
      <c r="CM154" s="34">
        <v>14</v>
      </c>
      <c r="CN154" s="34">
        <v>15</v>
      </c>
      <c r="CO154" s="34">
        <v>1</v>
      </c>
      <c r="CP154" s="34">
        <v>2</v>
      </c>
      <c r="CQ154" s="34">
        <v>3</v>
      </c>
      <c r="CR154" s="34">
        <v>4</v>
      </c>
      <c r="CS154" s="34">
        <v>5</v>
      </c>
      <c r="CT154" s="34">
        <v>6</v>
      </c>
      <c r="CU154" s="34">
        <v>7</v>
      </c>
      <c r="CV154" s="34">
        <v>8</v>
      </c>
      <c r="CW154" s="34">
        <v>9</v>
      </c>
      <c r="CX154" s="34">
        <v>10</v>
      </c>
      <c r="CY154" s="34">
        <v>11</v>
      </c>
      <c r="CZ154" s="34">
        <v>12</v>
      </c>
      <c r="DA154" s="34">
        <v>13</v>
      </c>
      <c r="DB154" s="34">
        <v>14</v>
      </c>
      <c r="DC154" s="34">
        <v>15</v>
      </c>
      <c r="DD154" s="34">
        <v>1</v>
      </c>
      <c r="DE154" s="34">
        <v>2</v>
      </c>
      <c r="DF154" s="34">
        <v>3</v>
      </c>
      <c r="DG154" s="34">
        <v>4</v>
      </c>
      <c r="DH154" s="34">
        <v>5</v>
      </c>
      <c r="DI154" s="34">
        <v>6</v>
      </c>
      <c r="DJ154" s="34">
        <v>7</v>
      </c>
      <c r="DK154" s="34">
        <v>8</v>
      </c>
      <c r="DL154" s="34">
        <v>9</v>
      </c>
      <c r="DM154" s="34">
        <v>10</v>
      </c>
      <c r="DN154" s="34">
        <v>11</v>
      </c>
      <c r="DO154" s="34">
        <v>12</v>
      </c>
      <c r="DP154" s="34">
        <v>13</v>
      </c>
      <c r="DQ154" s="34">
        <v>14</v>
      </c>
      <c r="DR154" s="34">
        <v>15</v>
      </c>
    </row>
    <row r="155" spans="1:192" ht="42.75" customHeight="1" outlineLevel="1">
      <c r="A155">
        <f>COUNTA($B$164:$B$168)</f>
        <v>5</v>
      </c>
      <c r="B155" t="s">
        <v>918</v>
      </c>
      <c r="C155" s="145">
        <v>0</v>
      </c>
      <c r="D155" s="145">
        <f>C155</f>
        <v>0</v>
      </c>
      <c r="E155" s="145">
        <f t="shared" ref="E155:BP155" si="90">D155</f>
        <v>0</v>
      </c>
      <c r="F155" s="145">
        <f t="shared" si="90"/>
        <v>0</v>
      </c>
      <c r="G155" s="145">
        <f t="shared" si="90"/>
        <v>0</v>
      </c>
      <c r="H155" s="145">
        <f t="shared" si="90"/>
        <v>0</v>
      </c>
      <c r="I155" s="145">
        <f t="shared" si="90"/>
        <v>0</v>
      </c>
      <c r="J155" s="145">
        <f t="shared" si="90"/>
        <v>0</v>
      </c>
      <c r="K155" s="145">
        <f t="shared" si="90"/>
        <v>0</v>
      </c>
      <c r="L155" s="145">
        <f t="shared" si="90"/>
        <v>0</v>
      </c>
      <c r="M155" s="145">
        <f t="shared" si="90"/>
        <v>0</v>
      </c>
      <c r="N155" s="145">
        <f t="shared" si="90"/>
        <v>0</v>
      </c>
      <c r="O155" s="145">
        <f t="shared" si="90"/>
        <v>0</v>
      </c>
      <c r="P155" s="145">
        <f t="shared" si="90"/>
        <v>0</v>
      </c>
      <c r="Q155" s="145">
        <f t="shared" si="90"/>
        <v>0</v>
      </c>
      <c r="R155" s="145">
        <v>1</v>
      </c>
      <c r="S155" s="145">
        <f>R155</f>
        <v>1</v>
      </c>
      <c r="T155" s="145">
        <f t="shared" si="90"/>
        <v>1</v>
      </c>
      <c r="U155" s="145">
        <f t="shared" si="90"/>
        <v>1</v>
      </c>
      <c r="V155" s="145">
        <f t="shared" si="90"/>
        <v>1</v>
      </c>
      <c r="W155" s="145">
        <f t="shared" si="90"/>
        <v>1</v>
      </c>
      <c r="X155" s="145">
        <f t="shared" si="90"/>
        <v>1</v>
      </c>
      <c r="Y155" s="145">
        <f t="shared" si="90"/>
        <v>1</v>
      </c>
      <c r="Z155" s="145">
        <f t="shared" si="90"/>
        <v>1</v>
      </c>
      <c r="AA155" s="145">
        <f t="shared" si="90"/>
        <v>1</v>
      </c>
      <c r="AB155" s="145">
        <f t="shared" si="90"/>
        <v>1</v>
      </c>
      <c r="AC155" s="145">
        <f t="shared" si="90"/>
        <v>1</v>
      </c>
      <c r="AD155" s="145">
        <f t="shared" si="90"/>
        <v>1</v>
      </c>
      <c r="AE155" s="145">
        <f t="shared" si="90"/>
        <v>1</v>
      </c>
      <c r="AF155" s="145">
        <f t="shared" si="90"/>
        <v>1</v>
      </c>
      <c r="AG155" s="145">
        <v>2</v>
      </c>
      <c r="AH155" s="145">
        <f>AG155</f>
        <v>2</v>
      </c>
      <c r="AI155" s="145">
        <f t="shared" si="90"/>
        <v>2</v>
      </c>
      <c r="AJ155" s="145">
        <f t="shared" si="90"/>
        <v>2</v>
      </c>
      <c r="AK155" s="145">
        <f t="shared" si="90"/>
        <v>2</v>
      </c>
      <c r="AL155" s="145">
        <f t="shared" si="90"/>
        <v>2</v>
      </c>
      <c r="AM155" s="145">
        <f t="shared" si="90"/>
        <v>2</v>
      </c>
      <c r="AN155" s="145">
        <f t="shared" si="90"/>
        <v>2</v>
      </c>
      <c r="AO155" s="145">
        <f t="shared" si="90"/>
        <v>2</v>
      </c>
      <c r="AP155" s="145">
        <f t="shared" si="90"/>
        <v>2</v>
      </c>
      <c r="AQ155" s="145">
        <f t="shared" si="90"/>
        <v>2</v>
      </c>
      <c r="AR155" s="145">
        <f t="shared" si="90"/>
        <v>2</v>
      </c>
      <c r="AS155" s="145">
        <f t="shared" si="90"/>
        <v>2</v>
      </c>
      <c r="AT155" s="145">
        <f t="shared" si="90"/>
        <v>2</v>
      </c>
      <c r="AU155" s="145">
        <f t="shared" si="90"/>
        <v>2</v>
      </c>
      <c r="AV155" s="145">
        <v>3</v>
      </c>
      <c r="AW155" s="145">
        <f>AV155</f>
        <v>3</v>
      </c>
      <c r="AX155" s="145">
        <f t="shared" si="90"/>
        <v>3</v>
      </c>
      <c r="AY155" s="145">
        <f t="shared" si="90"/>
        <v>3</v>
      </c>
      <c r="AZ155" s="145">
        <f t="shared" si="90"/>
        <v>3</v>
      </c>
      <c r="BA155" s="145">
        <f t="shared" si="90"/>
        <v>3</v>
      </c>
      <c r="BB155" s="145">
        <f t="shared" si="90"/>
        <v>3</v>
      </c>
      <c r="BC155" s="145">
        <f t="shared" si="90"/>
        <v>3</v>
      </c>
      <c r="BD155" s="145">
        <f t="shared" si="90"/>
        <v>3</v>
      </c>
      <c r="BE155" s="145">
        <f t="shared" si="90"/>
        <v>3</v>
      </c>
      <c r="BF155" s="145">
        <f t="shared" si="90"/>
        <v>3</v>
      </c>
      <c r="BG155" s="145">
        <f t="shared" si="90"/>
        <v>3</v>
      </c>
      <c r="BH155" s="145">
        <f t="shared" si="90"/>
        <v>3</v>
      </c>
      <c r="BI155" s="145">
        <f t="shared" si="90"/>
        <v>3</v>
      </c>
      <c r="BJ155" s="145">
        <f t="shared" si="90"/>
        <v>3</v>
      </c>
      <c r="BK155" s="145">
        <v>4</v>
      </c>
      <c r="BL155" s="145">
        <f>BK155</f>
        <v>4</v>
      </c>
      <c r="BM155" s="145">
        <f t="shared" si="90"/>
        <v>4</v>
      </c>
      <c r="BN155" s="145">
        <f t="shared" si="90"/>
        <v>4</v>
      </c>
      <c r="BO155" s="145">
        <f t="shared" si="90"/>
        <v>4</v>
      </c>
      <c r="BP155" s="145">
        <f t="shared" si="90"/>
        <v>4</v>
      </c>
      <c r="BQ155" s="145">
        <f t="shared" ref="BQ155:BY155" si="91">BP155</f>
        <v>4</v>
      </c>
      <c r="BR155" s="145">
        <f t="shared" si="91"/>
        <v>4</v>
      </c>
      <c r="BS155" s="145">
        <f t="shared" si="91"/>
        <v>4</v>
      </c>
      <c r="BT155" s="145">
        <f t="shared" si="91"/>
        <v>4</v>
      </c>
      <c r="BU155" s="145">
        <f t="shared" si="91"/>
        <v>4</v>
      </c>
      <c r="BV155" s="145">
        <f t="shared" si="91"/>
        <v>4</v>
      </c>
      <c r="BW155" s="145">
        <f t="shared" si="91"/>
        <v>4</v>
      </c>
      <c r="BX155" s="145">
        <f t="shared" si="91"/>
        <v>4</v>
      </c>
      <c r="BY155" s="145">
        <f t="shared" si="91"/>
        <v>4</v>
      </c>
      <c r="BZ155" s="145">
        <v>5</v>
      </c>
      <c r="CA155" s="145">
        <f>BZ155</f>
        <v>5</v>
      </c>
      <c r="CB155" s="145">
        <f t="shared" ref="CB155:CN155" si="92">CA155</f>
        <v>5</v>
      </c>
      <c r="CC155" s="145">
        <f t="shared" si="92"/>
        <v>5</v>
      </c>
      <c r="CD155" s="145">
        <f t="shared" si="92"/>
        <v>5</v>
      </c>
      <c r="CE155" s="145">
        <f t="shared" si="92"/>
        <v>5</v>
      </c>
      <c r="CF155" s="145">
        <f t="shared" si="92"/>
        <v>5</v>
      </c>
      <c r="CG155" s="145">
        <f t="shared" si="92"/>
        <v>5</v>
      </c>
      <c r="CH155" s="145">
        <f t="shared" si="92"/>
        <v>5</v>
      </c>
      <c r="CI155" s="145">
        <f t="shared" si="92"/>
        <v>5</v>
      </c>
      <c r="CJ155" s="145">
        <f t="shared" si="92"/>
        <v>5</v>
      </c>
      <c r="CK155" s="145">
        <f t="shared" si="92"/>
        <v>5</v>
      </c>
      <c r="CL155" s="145">
        <f t="shared" si="92"/>
        <v>5</v>
      </c>
      <c r="CM155" s="145">
        <f t="shared" si="92"/>
        <v>5</v>
      </c>
      <c r="CN155" s="145">
        <f t="shared" si="92"/>
        <v>5</v>
      </c>
      <c r="CO155" s="145">
        <v>6</v>
      </c>
      <c r="CP155" s="145">
        <f>CO155</f>
        <v>6</v>
      </c>
      <c r="CQ155" s="145">
        <f t="shared" ref="CQ155:DC155" si="93">CP155</f>
        <v>6</v>
      </c>
      <c r="CR155" s="145">
        <f t="shared" si="93"/>
        <v>6</v>
      </c>
      <c r="CS155" s="145">
        <f t="shared" si="93"/>
        <v>6</v>
      </c>
      <c r="CT155" s="145">
        <f t="shared" si="93"/>
        <v>6</v>
      </c>
      <c r="CU155" s="145">
        <f t="shared" si="93"/>
        <v>6</v>
      </c>
      <c r="CV155" s="145">
        <f t="shared" si="93"/>
        <v>6</v>
      </c>
      <c r="CW155" s="145">
        <f t="shared" si="93"/>
        <v>6</v>
      </c>
      <c r="CX155" s="145">
        <f t="shared" si="93"/>
        <v>6</v>
      </c>
      <c r="CY155" s="145">
        <f t="shared" si="93"/>
        <v>6</v>
      </c>
      <c r="CZ155" s="145">
        <f t="shared" si="93"/>
        <v>6</v>
      </c>
      <c r="DA155" s="145">
        <f t="shared" si="93"/>
        <v>6</v>
      </c>
      <c r="DB155" s="145">
        <f t="shared" si="93"/>
        <v>6</v>
      </c>
      <c r="DC155" s="145">
        <f t="shared" si="93"/>
        <v>6</v>
      </c>
      <c r="DD155" s="145">
        <v>7</v>
      </c>
      <c r="DE155" s="145">
        <f>DD155</f>
        <v>7</v>
      </c>
      <c r="DF155" s="145">
        <f t="shared" ref="DF155:DR155" si="94">DE155</f>
        <v>7</v>
      </c>
      <c r="DG155" s="145">
        <f t="shared" si="94"/>
        <v>7</v>
      </c>
      <c r="DH155" s="145">
        <f t="shared" si="94"/>
        <v>7</v>
      </c>
      <c r="DI155" s="145">
        <f t="shared" si="94"/>
        <v>7</v>
      </c>
      <c r="DJ155" s="145">
        <f t="shared" si="94"/>
        <v>7</v>
      </c>
      <c r="DK155" s="145">
        <f t="shared" si="94"/>
        <v>7</v>
      </c>
      <c r="DL155" s="145">
        <f t="shared" si="94"/>
        <v>7</v>
      </c>
      <c r="DM155" s="145">
        <f t="shared" si="94"/>
        <v>7</v>
      </c>
      <c r="DN155" s="145">
        <f t="shared" si="94"/>
        <v>7</v>
      </c>
      <c r="DO155" s="145">
        <f t="shared" si="94"/>
        <v>7</v>
      </c>
      <c r="DP155" s="145">
        <f t="shared" si="94"/>
        <v>7</v>
      </c>
      <c r="DQ155" s="145">
        <f t="shared" si="94"/>
        <v>7</v>
      </c>
      <c r="DR155" s="145">
        <f t="shared" si="94"/>
        <v>7</v>
      </c>
    </row>
    <row r="156" spans="1:192" outlineLevel="1">
      <c r="A156">
        <v>1</v>
      </c>
      <c r="B156" t="s">
        <v>1024</v>
      </c>
      <c r="C156" s="148" t="str">
        <f t="shared" ref="C156:AH156" si="95">IFERROR(INDEX(LMU_Data,(C$155*$A$155)+$A156,(d.Region-1)*15+C$154)-1,"-")</f>
        <v>-</v>
      </c>
      <c r="D156" s="148" t="str">
        <f t="shared" si="95"/>
        <v>-</v>
      </c>
      <c r="E156" s="148" t="str">
        <f t="shared" si="95"/>
        <v>-</v>
      </c>
      <c r="F156" s="148" t="str">
        <f t="shared" si="95"/>
        <v>-</v>
      </c>
      <c r="G156" s="148" t="str">
        <f t="shared" si="95"/>
        <v>-</v>
      </c>
      <c r="H156" s="148" t="str">
        <f t="shared" si="95"/>
        <v>-</v>
      </c>
      <c r="I156" s="148" t="str">
        <f t="shared" si="95"/>
        <v>-</v>
      </c>
      <c r="J156" s="148" t="str">
        <f t="shared" si="95"/>
        <v>-</v>
      </c>
      <c r="K156" s="148" t="str">
        <f t="shared" si="95"/>
        <v>-</v>
      </c>
      <c r="L156" s="148" t="str">
        <f t="shared" si="95"/>
        <v>-</v>
      </c>
      <c r="M156" s="148" t="str">
        <f t="shared" si="95"/>
        <v>-</v>
      </c>
      <c r="N156" s="148" t="str">
        <f t="shared" si="95"/>
        <v>-</v>
      </c>
      <c r="O156" s="148" t="str">
        <f t="shared" si="95"/>
        <v>-</v>
      </c>
      <c r="P156" s="148" t="str">
        <f t="shared" si="95"/>
        <v>-</v>
      </c>
      <c r="Q156" s="148" t="str">
        <f t="shared" si="95"/>
        <v>-</v>
      </c>
      <c r="R156" s="148" t="str">
        <f t="shared" si="95"/>
        <v>-</v>
      </c>
      <c r="S156" s="148" t="str">
        <f t="shared" si="95"/>
        <v>-</v>
      </c>
      <c r="T156" s="148" t="str">
        <f t="shared" si="95"/>
        <v>-</v>
      </c>
      <c r="U156" s="148" t="str">
        <f t="shared" si="95"/>
        <v>-</v>
      </c>
      <c r="V156" s="148" t="str">
        <f t="shared" si="95"/>
        <v>-</v>
      </c>
      <c r="W156" s="148" t="str">
        <f t="shared" si="95"/>
        <v>-</v>
      </c>
      <c r="X156" s="148" t="str">
        <f t="shared" si="95"/>
        <v>-</v>
      </c>
      <c r="Y156" s="148" t="str">
        <f t="shared" si="95"/>
        <v>-</v>
      </c>
      <c r="Z156" s="148" t="str">
        <f t="shared" si="95"/>
        <v>-</v>
      </c>
      <c r="AA156" s="148" t="str">
        <f t="shared" si="95"/>
        <v>-</v>
      </c>
      <c r="AB156" s="148" t="str">
        <f t="shared" si="95"/>
        <v>-</v>
      </c>
      <c r="AC156" s="148" t="str">
        <f t="shared" si="95"/>
        <v>-</v>
      </c>
      <c r="AD156" s="148" t="str">
        <f t="shared" si="95"/>
        <v>-</v>
      </c>
      <c r="AE156" s="148" t="str">
        <f t="shared" si="95"/>
        <v>-</v>
      </c>
      <c r="AF156" s="148" t="str">
        <f t="shared" si="95"/>
        <v>-</v>
      </c>
      <c r="AG156" s="148">
        <f>IFERROR(INDEX(LMU_Data,(AG$155*$A$155)+$A156,(d.Region-1)*15+AG$154)-1,"-")</f>
        <v>0</v>
      </c>
      <c r="AH156" s="148">
        <f t="shared" si="95"/>
        <v>13</v>
      </c>
      <c r="AI156" s="148">
        <f t="shared" ref="AI156:BN156" si="96">IFERROR(INDEX(LMU_Data,(AI$155*$A$155)+$A156,(d.Region-1)*15+AI$154)-1,"-")</f>
        <v>14</v>
      </c>
      <c r="AJ156" s="148">
        <f t="shared" si="96"/>
        <v>27</v>
      </c>
      <c r="AK156" s="148">
        <f t="shared" si="96"/>
        <v>33</v>
      </c>
      <c r="AL156" s="148">
        <f t="shared" si="96"/>
        <v>15</v>
      </c>
      <c r="AM156" s="148">
        <f t="shared" si="96"/>
        <v>26</v>
      </c>
      <c r="AN156" s="148">
        <f t="shared" si="96"/>
        <v>32</v>
      </c>
      <c r="AO156" s="148">
        <f t="shared" si="96"/>
        <v>11</v>
      </c>
      <c r="AP156" s="148">
        <f t="shared" si="96"/>
        <v>12</v>
      </c>
      <c r="AQ156" s="148">
        <f t="shared" si="96"/>
        <v>30</v>
      </c>
      <c r="AR156" s="148">
        <f t="shared" si="96"/>
        <v>3</v>
      </c>
      <c r="AS156" s="148">
        <f t="shared" si="96"/>
        <v>4</v>
      </c>
      <c r="AT156" s="148">
        <f t="shared" si="96"/>
        <v>6</v>
      </c>
      <c r="AU156" s="148">
        <f t="shared" si="96"/>
        <v>31</v>
      </c>
      <c r="AV156" s="148">
        <f t="shared" si="96"/>
        <v>22</v>
      </c>
      <c r="AW156" s="148">
        <f t="shared" si="96"/>
        <v>23</v>
      </c>
      <c r="AX156" s="148">
        <f t="shared" si="96"/>
        <v>24</v>
      </c>
      <c r="AY156" s="148">
        <f t="shared" si="96"/>
        <v>25</v>
      </c>
      <c r="AZ156" s="148">
        <f t="shared" si="96"/>
        <v>26</v>
      </c>
      <c r="BA156" s="148">
        <f t="shared" si="96"/>
        <v>27</v>
      </c>
      <c r="BB156" s="148">
        <f t="shared" si="96"/>
        <v>28</v>
      </c>
      <c r="BC156" s="148">
        <f t="shared" si="96"/>
        <v>29</v>
      </c>
      <c r="BD156" s="148">
        <f t="shared" si="96"/>
        <v>11</v>
      </c>
      <c r="BE156" s="148">
        <f t="shared" si="96"/>
        <v>12</v>
      </c>
      <c r="BF156" s="148">
        <f t="shared" si="96"/>
        <v>10</v>
      </c>
      <c r="BG156" s="148">
        <f t="shared" si="96"/>
        <v>0</v>
      </c>
      <c r="BH156" s="148">
        <f t="shared" si="96"/>
        <v>27</v>
      </c>
      <c r="BI156" s="148">
        <f t="shared" si="96"/>
        <v>33</v>
      </c>
      <c r="BJ156" s="148">
        <f t="shared" si="96"/>
        <v>26</v>
      </c>
      <c r="BK156" s="148">
        <f t="shared" si="96"/>
        <v>22</v>
      </c>
      <c r="BL156" s="148">
        <f t="shared" si="96"/>
        <v>23</v>
      </c>
      <c r="BM156" s="148">
        <f t="shared" si="96"/>
        <v>24</v>
      </c>
      <c r="BN156" s="148">
        <f t="shared" si="96"/>
        <v>25</v>
      </c>
      <c r="BO156" s="148">
        <f t="shared" ref="BO156:CT156" si="97">IFERROR(INDEX(LMU_Data,(BO$155*$A$155)+$A156,(d.Region-1)*15+BO$154)-1,"-")</f>
        <v>26</v>
      </c>
      <c r="BP156" s="148">
        <f t="shared" si="97"/>
        <v>27</v>
      </c>
      <c r="BQ156" s="148">
        <f t="shared" si="97"/>
        <v>28</v>
      </c>
      <c r="BR156" s="148">
        <f t="shared" si="97"/>
        <v>29</v>
      </c>
      <c r="BS156" s="148">
        <f t="shared" si="97"/>
        <v>11</v>
      </c>
      <c r="BT156" s="148">
        <f t="shared" si="97"/>
        <v>12</v>
      </c>
      <c r="BU156" s="148">
        <f t="shared" si="97"/>
        <v>26</v>
      </c>
      <c r="BV156" s="148">
        <f t="shared" si="97"/>
        <v>16</v>
      </c>
      <c r="BW156" s="148">
        <f t="shared" si="97"/>
        <v>25</v>
      </c>
      <c r="BX156" s="148">
        <f t="shared" si="97"/>
        <v>30</v>
      </c>
      <c r="BY156" s="148">
        <f t="shared" si="97"/>
        <v>3</v>
      </c>
      <c r="BZ156" s="148" t="str">
        <f t="shared" si="97"/>
        <v>-</v>
      </c>
      <c r="CA156" s="148" t="str">
        <f t="shared" si="97"/>
        <v>-</v>
      </c>
      <c r="CB156" s="148" t="str">
        <f t="shared" si="97"/>
        <v>-</v>
      </c>
      <c r="CC156" s="148" t="str">
        <f t="shared" si="97"/>
        <v>-</v>
      </c>
      <c r="CD156" s="148" t="str">
        <f t="shared" si="97"/>
        <v>-</v>
      </c>
      <c r="CE156" s="148" t="str">
        <f t="shared" si="97"/>
        <v>-</v>
      </c>
      <c r="CF156" s="148" t="str">
        <f t="shared" si="97"/>
        <v>-</v>
      </c>
      <c r="CG156" s="148" t="str">
        <f t="shared" si="97"/>
        <v>-</v>
      </c>
      <c r="CH156" s="148" t="str">
        <f t="shared" si="97"/>
        <v>-</v>
      </c>
      <c r="CI156" s="148" t="str">
        <f t="shared" si="97"/>
        <v>-</v>
      </c>
      <c r="CJ156" s="148" t="str">
        <f t="shared" si="97"/>
        <v>-</v>
      </c>
      <c r="CK156" s="148" t="str">
        <f t="shared" si="97"/>
        <v>-</v>
      </c>
      <c r="CL156" s="148" t="str">
        <f t="shared" si="97"/>
        <v>-</v>
      </c>
      <c r="CM156" s="148" t="str">
        <f t="shared" si="97"/>
        <v>-</v>
      </c>
      <c r="CN156" s="148" t="str">
        <f t="shared" si="97"/>
        <v>-</v>
      </c>
      <c r="CO156" s="148" t="str">
        <f t="shared" si="97"/>
        <v>-</v>
      </c>
      <c r="CP156" s="148" t="str">
        <f t="shared" si="97"/>
        <v>-</v>
      </c>
      <c r="CQ156" s="148" t="str">
        <f t="shared" si="97"/>
        <v>-</v>
      </c>
      <c r="CR156" s="148" t="str">
        <f t="shared" si="97"/>
        <v>-</v>
      </c>
      <c r="CS156" s="148" t="str">
        <f t="shared" si="97"/>
        <v>-</v>
      </c>
      <c r="CT156" s="148" t="str">
        <f t="shared" si="97"/>
        <v>-</v>
      </c>
      <c r="CU156" s="148" t="str">
        <f t="shared" ref="CU156:DR156" si="98">IFERROR(INDEX(LMU_Data,(CU$155*$A$155)+$A156,(d.Region-1)*15+CU$154)-1,"-")</f>
        <v>-</v>
      </c>
      <c r="CV156" s="148" t="str">
        <f t="shared" si="98"/>
        <v>-</v>
      </c>
      <c r="CW156" s="148" t="str">
        <f t="shared" si="98"/>
        <v>-</v>
      </c>
      <c r="CX156" s="148" t="str">
        <f t="shared" si="98"/>
        <v>-</v>
      </c>
      <c r="CY156" s="148" t="str">
        <f t="shared" si="98"/>
        <v>-</v>
      </c>
      <c r="CZ156" s="148" t="str">
        <f t="shared" si="98"/>
        <v>-</v>
      </c>
      <c r="DA156" s="148" t="str">
        <f t="shared" si="98"/>
        <v>-</v>
      </c>
      <c r="DB156" s="148" t="str">
        <f t="shared" si="98"/>
        <v>-</v>
      </c>
      <c r="DC156" s="148" t="str">
        <f t="shared" si="98"/>
        <v>-</v>
      </c>
      <c r="DD156" s="148" t="str">
        <f t="shared" si="98"/>
        <v>-</v>
      </c>
      <c r="DE156" s="148" t="str">
        <f t="shared" si="98"/>
        <v>-</v>
      </c>
      <c r="DF156" s="148" t="str">
        <f t="shared" si="98"/>
        <v>-</v>
      </c>
      <c r="DG156" s="148" t="str">
        <f t="shared" si="98"/>
        <v>-</v>
      </c>
      <c r="DH156" s="148" t="str">
        <f t="shared" si="98"/>
        <v>-</v>
      </c>
      <c r="DI156" s="148" t="str">
        <f t="shared" si="98"/>
        <v>-</v>
      </c>
      <c r="DJ156" s="148" t="str">
        <f t="shared" si="98"/>
        <v>-</v>
      </c>
      <c r="DK156" s="148" t="str">
        <f t="shared" si="98"/>
        <v>-</v>
      </c>
      <c r="DL156" s="148" t="str">
        <f t="shared" si="98"/>
        <v>-</v>
      </c>
      <c r="DM156" s="148" t="str">
        <f t="shared" si="98"/>
        <v>-</v>
      </c>
      <c r="DN156" s="148" t="str">
        <f t="shared" si="98"/>
        <v>-</v>
      </c>
      <c r="DO156" s="148" t="str">
        <f t="shared" si="98"/>
        <v>-</v>
      </c>
      <c r="DP156" s="148" t="str">
        <f t="shared" si="98"/>
        <v>-</v>
      </c>
      <c r="DQ156" s="148" t="str">
        <f t="shared" si="98"/>
        <v>-</v>
      </c>
      <c r="DR156" s="148" t="str">
        <f t="shared" si="98"/>
        <v>-</v>
      </c>
    </row>
    <row r="157" spans="1:192" outlineLevel="1">
      <c r="B157" t="s">
        <v>920</v>
      </c>
      <c r="C157" s="120" t="str">
        <f>IF(C$156="-",":",TEXT(C$156,"0")&amp;":"&amp;TEXT(C$156+1,"0"))&amp;","&amp;TEXT(C$155,"0")&amp;":"&amp;TEXT(C$155+1,"0")</f>
        <v>:,0:1</v>
      </c>
      <c r="D157" s="120" t="str">
        <f t="shared" ref="D157:BO157" si="99">IF(D$156="-",":",TEXT(D$156,"0")&amp;":"&amp;TEXT(D$156+1,"0"))&amp;","&amp;TEXT(D$155,"0")&amp;":"&amp;TEXT(D$155+1,"0")</f>
        <v>:,0:1</v>
      </c>
      <c r="E157" s="120" t="str">
        <f t="shared" si="99"/>
        <v>:,0:1</v>
      </c>
      <c r="F157" s="120" t="str">
        <f t="shared" si="99"/>
        <v>:,0:1</v>
      </c>
      <c r="G157" s="120" t="str">
        <f t="shared" si="99"/>
        <v>:,0:1</v>
      </c>
      <c r="H157" s="120" t="str">
        <f t="shared" si="99"/>
        <v>:,0:1</v>
      </c>
      <c r="I157" s="120" t="str">
        <f t="shared" si="99"/>
        <v>:,0:1</v>
      </c>
      <c r="J157" s="120" t="str">
        <f t="shared" si="99"/>
        <v>:,0:1</v>
      </c>
      <c r="K157" s="120" t="str">
        <f t="shared" si="99"/>
        <v>:,0:1</v>
      </c>
      <c r="L157" s="120" t="str">
        <f t="shared" si="99"/>
        <v>:,0:1</v>
      </c>
      <c r="M157" s="120" t="str">
        <f t="shared" si="99"/>
        <v>:,0:1</v>
      </c>
      <c r="N157" s="120" t="str">
        <f t="shared" si="99"/>
        <v>:,0:1</v>
      </c>
      <c r="O157" s="120" t="str">
        <f t="shared" si="99"/>
        <v>:,0:1</v>
      </c>
      <c r="P157" s="120" t="str">
        <f t="shared" si="99"/>
        <v>:,0:1</v>
      </c>
      <c r="Q157" s="120" t="str">
        <f t="shared" si="99"/>
        <v>:,0:1</v>
      </c>
      <c r="R157" s="120" t="str">
        <f t="shared" si="99"/>
        <v>:,1:2</v>
      </c>
      <c r="S157" s="120" t="str">
        <f t="shared" si="99"/>
        <v>:,1:2</v>
      </c>
      <c r="T157" s="120" t="str">
        <f t="shared" si="99"/>
        <v>:,1:2</v>
      </c>
      <c r="U157" s="120" t="str">
        <f t="shared" si="99"/>
        <v>:,1:2</v>
      </c>
      <c r="V157" s="120" t="str">
        <f t="shared" si="99"/>
        <v>:,1:2</v>
      </c>
      <c r="W157" s="120" t="str">
        <f t="shared" si="99"/>
        <v>:,1:2</v>
      </c>
      <c r="X157" s="120" t="str">
        <f t="shared" si="99"/>
        <v>:,1:2</v>
      </c>
      <c r="Y157" s="120" t="str">
        <f t="shared" si="99"/>
        <v>:,1:2</v>
      </c>
      <c r="Z157" s="120" t="str">
        <f t="shared" si="99"/>
        <v>:,1:2</v>
      </c>
      <c r="AA157" s="120" t="str">
        <f t="shared" si="99"/>
        <v>:,1:2</v>
      </c>
      <c r="AB157" s="120" t="str">
        <f t="shared" si="99"/>
        <v>:,1:2</v>
      </c>
      <c r="AC157" s="120" t="str">
        <f t="shared" si="99"/>
        <v>:,1:2</v>
      </c>
      <c r="AD157" s="120" t="str">
        <f t="shared" si="99"/>
        <v>:,1:2</v>
      </c>
      <c r="AE157" s="120" t="str">
        <f t="shared" si="99"/>
        <v>:,1:2</v>
      </c>
      <c r="AF157" s="120" t="str">
        <f t="shared" si="99"/>
        <v>:,1:2</v>
      </c>
      <c r="AG157" s="120" t="str">
        <f t="shared" si="99"/>
        <v>0:1,2:3</v>
      </c>
      <c r="AH157" s="120" t="str">
        <f t="shared" si="99"/>
        <v>13:14,2:3</v>
      </c>
      <c r="AI157" s="120" t="str">
        <f t="shared" si="99"/>
        <v>14:15,2:3</v>
      </c>
      <c r="AJ157" s="120" t="str">
        <f t="shared" si="99"/>
        <v>27:28,2:3</v>
      </c>
      <c r="AK157" s="120" t="str">
        <f t="shared" si="99"/>
        <v>33:34,2:3</v>
      </c>
      <c r="AL157" s="120" t="str">
        <f t="shared" si="99"/>
        <v>15:16,2:3</v>
      </c>
      <c r="AM157" s="120" t="str">
        <f t="shared" si="99"/>
        <v>26:27,2:3</v>
      </c>
      <c r="AN157" s="120" t="str">
        <f t="shared" si="99"/>
        <v>32:33,2:3</v>
      </c>
      <c r="AO157" s="120" t="str">
        <f t="shared" si="99"/>
        <v>11:12,2:3</v>
      </c>
      <c r="AP157" s="120" t="str">
        <f t="shared" si="99"/>
        <v>12:13,2:3</v>
      </c>
      <c r="AQ157" s="120" t="str">
        <f t="shared" si="99"/>
        <v>30:31,2:3</v>
      </c>
      <c r="AR157" s="120" t="str">
        <f t="shared" si="99"/>
        <v>3:4,2:3</v>
      </c>
      <c r="AS157" s="120" t="str">
        <f t="shared" si="99"/>
        <v>4:5,2:3</v>
      </c>
      <c r="AT157" s="120" t="str">
        <f t="shared" si="99"/>
        <v>6:7,2:3</v>
      </c>
      <c r="AU157" s="120" t="str">
        <f t="shared" si="99"/>
        <v>31:32,2:3</v>
      </c>
      <c r="AV157" s="120" t="str">
        <f t="shared" si="99"/>
        <v>22:23,3:4</v>
      </c>
      <c r="AW157" s="120" t="str">
        <f t="shared" si="99"/>
        <v>23:24,3:4</v>
      </c>
      <c r="AX157" s="120" t="str">
        <f t="shared" si="99"/>
        <v>24:25,3:4</v>
      </c>
      <c r="AY157" s="120" t="str">
        <f t="shared" si="99"/>
        <v>25:26,3:4</v>
      </c>
      <c r="AZ157" s="120" t="str">
        <f t="shared" si="99"/>
        <v>26:27,3:4</v>
      </c>
      <c r="BA157" s="120" t="str">
        <f t="shared" si="99"/>
        <v>27:28,3:4</v>
      </c>
      <c r="BB157" s="120" t="str">
        <f t="shared" si="99"/>
        <v>28:29,3:4</v>
      </c>
      <c r="BC157" s="120" t="str">
        <f t="shared" si="99"/>
        <v>29:30,3:4</v>
      </c>
      <c r="BD157" s="120" t="str">
        <f t="shared" si="99"/>
        <v>11:12,3:4</v>
      </c>
      <c r="BE157" s="120" t="str">
        <f t="shared" si="99"/>
        <v>12:13,3:4</v>
      </c>
      <c r="BF157" s="120" t="str">
        <f t="shared" si="99"/>
        <v>10:11,3:4</v>
      </c>
      <c r="BG157" s="120" t="str">
        <f t="shared" si="99"/>
        <v>0:1,3:4</v>
      </c>
      <c r="BH157" s="120" t="str">
        <f t="shared" si="99"/>
        <v>27:28,3:4</v>
      </c>
      <c r="BI157" s="120" t="str">
        <f t="shared" si="99"/>
        <v>33:34,3:4</v>
      </c>
      <c r="BJ157" s="120" t="str">
        <f t="shared" si="99"/>
        <v>26:27,3:4</v>
      </c>
      <c r="BK157" s="120" t="str">
        <f t="shared" si="99"/>
        <v>22:23,4:5</v>
      </c>
      <c r="BL157" s="120" t="str">
        <f t="shared" si="99"/>
        <v>23:24,4:5</v>
      </c>
      <c r="BM157" s="120" t="str">
        <f t="shared" si="99"/>
        <v>24:25,4:5</v>
      </c>
      <c r="BN157" s="120" t="str">
        <f t="shared" si="99"/>
        <v>25:26,4:5</v>
      </c>
      <c r="BO157" s="120" t="str">
        <f t="shared" si="99"/>
        <v>26:27,4:5</v>
      </c>
      <c r="BP157" s="120" t="str">
        <f t="shared" ref="BP157:DR157" si="100">IF(BP$156="-",":",TEXT(BP$156,"0")&amp;":"&amp;TEXT(BP$156+1,"0"))&amp;","&amp;TEXT(BP$155,"0")&amp;":"&amp;TEXT(BP$155+1,"0")</f>
        <v>27:28,4:5</v>
      </c>
      <c r="BQ157" s="120" t="str">
        <f t="shared" si="100"/>
        <v>28:29,4:5</v>
      </c>
      <c r="BR157" s="120" t="str">
        <f t="shared" si="100"/>
        <v>29:30,4:5</v>
      </c>
      <c r="BS157" s="120" t="str">
        <f t="shared" si="100"/>
        <v>11:12,4:5</v>
      </c>
      <c r="BT157" s="120" t="str">
        <f t="shared" si="100"/>
        <v>12:13,4:5</v>
      </c>
      <c r="BU157" s="120" t="str">
        <f t="shared" si="100"/>
        <v>26:27,4:5</v>
      </c>
      <c r="BV157" s="120" t="str">
        <f t="shared" si="100"/>
        <v>16:17,4:5</v>
      </c>
      <c r="BW157" s="120" t="str">
        <f t="shared" si="100"/>
        <v>25:26,4:5</v>
      </c>
      <c r="BX157" s="120" t="str">
        <f t="shared" si="100"/>
        <v>30:31,4:5</v>
      </c>
      <c r="BY157" s="120" t="str">
        <f t="shared" si="100"/>
        <v>3:4,4:5</v>
      </c>
      <c r="BZ157" s="120" t="str">
        <f t="shared" si="100"/>
        <v>:,5:6</v>
      </c>
      <c r="CA157" s="120" t="str">
        <f t="shared" si="100"/>
        <v>:,5:6</v>
      </c>
      <c r="CB157" s="120" t="str">
        <f t="shared" si="100"/>
        <v>:,5:6</v>
      </c>
      <c r="CC157" s="120" t="str">
        <f t="shared" si="100"/>
        <v>:,5:6</v>
      </c>
      <c r="CD157" s="120" t="str">
        <f t="shared" si="100"/>
        <v>:,5:6</v>
      </c>
      <c r="CE157" s="120" t="str">
        <f t="shared" si="100"/>
        <v>:,5:6</v>
      </c>
      <c r="CF157" s="120" t="str">
        <f t="shared" si="100"/>
        <v>:,5:6</v>
      </c>
      <c r="CG157" s="120" t="str">
        <f t="shared" si="100"/>
        <v>:,5:6</v>
      </c>
      <c r="CH157" s="120" t="str">
        <f t="shared" si="100"/>
        <v>:,5:6</v>
      </c>
      <c r="CI157" s="120" t="str">
        <f t="shared" si="100"/>
        <v>:,5:6</v>
      </c>
      <c r="CJ157" s="120" t="str">
        <f t="shared" si="100"/>
        <v>:,5:6</v>
      </c>
      <c r="CK157" s="120" t="str">
        <f t="shared" si="100"/>
        <v>:,5:6</v>
      </c>
      <c r="CL157" s="120" t="str">
        <f t="shared" si="100"/>
        <v>:,5:6</v>
      </c>
      <c r="CM157" s="120" t="str">
        <f t="shared" si="100"/>
        <v>:,5:6</v>
      </c>
      <c r="CN157" s="120" t="str">
        <f t="shared" si="100"/>
        <v>:,5:6</v>
      </c>
      <c r="CO157" s="120" t="str">
        <f t="shared" si="100"/>
        <v>:,6:7</v>
      </c>
      <c r="CP157" s="120" t="str">
        <f t="shared" si="100"/>
        <v>:,6:7</v>
      </c>
      <c r="CQ157" s="120" t="str">
        <f t="shared" si="100"/>
        <v>:,6:7</v>
      </c>
      <c r="CR157" s="120" t="str">
        <f t="shared" si="100"/>
        <v>:,6:7</v>
      </c>
      <c r="CS157" s="120" t="str">
        <f t="shared" si="100"/>
        <v>:,6:7</v>
      </c>
      <c r="CT157" s="120" t="str">
        <f t="shared" si="100"/>
        <v>:,6:7</v>
      </c>
      <c r="CU157" s="120" t="str">
        <f t="shared" si="100"/>
        <v>:,6:7</v>
      </c>
      <c r="CV157" s="120" t="str">
        <f t="shared" si="100"/>
        <v>:,6:7</v>
      </c>
      <c r="CW157" s="120" t="str">
        <f t="shared" si="100"/>
        <v>:,6:7</v>
      </c>
      <c r="CX157" s="120" t="str">
        <f t="shared" si="100"/>
        <v>:,6:7</v>
      </c>
      <c r="CY157" s="120" t="str">
        <f t="shared" si="100"/>
        <v>:,6:7</v>
      </c>
      <c r="CZ157" s="120" t="str">
        <f t="shared" si="100"/>
        <v>:,6:7</v>
      </c>
      <c r="DA157" s="120" t="str">
        <f t="shared" si="100"/>
        <v>:,6:7</v>
      </c>
      <c r="DB157" s="120" t="str">
        <f t="shared" si="100"/>
        <v>:,6:7</v>
      </c>
      <c r="DC157" s="120" t="str">
        <f t="shared" si="100"/>
        <v>:,6:7</v>
      </c>
      <c r="DD157" s="120" t="str">
        <f t="shared" si="100"/>
        <v>:,7:8</v>
      </c>
      <c r="DE157" s="120" t="str">
        <f t="shared" si="100"/>
        <v>:,7:8</v>
      </c>
      <c r="DF157" s="120" t="str">
        <f t="shared" si="100"/>
        <v>:,7:8</v>
      </c>
      <c r="DG157" s="120" t="str">
        <f t="shared" si="100"/>
        <v>:,7:8</v>
      </c>
      <c r="DH157" s="120" t="str">
        <f t="shared" si="100"/>
        <v>:,7:8</v>
      </c>
      <c r="DI157" s="120" t="str">
        <f t="shared" si="100"/>
        <v>:,7:8</v>
      </c>
      <c r="DJ157" s="120" t="str">
        <f t="shared" si="100"/>
        <v>:,7:8</v>
      </c>
      <c r="DK157" s="120" t="str">
        <f t="shared" si="100"/>
        <v>:,7:8</v>
      </c>
      <c r="DL157" s="120" t="str">
        <f t="shared" si="100"/>
        <v>:,7:8</v>
      </c>
      <c r="DM157" s="120" t="str">
        <f t="shared" si="100"/>
        <v>:,7:8</v>
      </c>
      <c r="DN157" s="120" t="str">
        <f t="shared" si="100"/>
        <v>:,7:8</v>
      </c>
      <c r="DO157" s="120" t="str">
        <f t="shared" si="100"/>
        <v>:,7:8</v>
      </c>
      <c r="DP157" s="120" t="str">
        <f t="shared" si="100"/>
        <v>:,7:8</v>
      </c>
      <c r="DQ157" s="120" t="str">
        <f t="shared" si="100"/>
        <v>:,7:8</v>
      </c>
      <c r="DR157" s="120" t="str">
        <f t="shared" si="100"/>
        <v>:,7:8</v>
      </c>
    </row>
    <row r="158" spans="1:192" outlineLevel="1">
      <c r="A158">
        <v>2</v>
      </c>
      <c r="B158" t="s">
        <v>922</v>
      </c>
      <c r="C158" s="148" t="str">
        <f t="shared" ref="C158:L161" si="101">IFERROR(MAX(0,INDEX(LMU_Data,(C$155*$A$155)+$A158,(d.Region-1)*15+C$154)-0.01),"-")</f>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ref="M158:V161" si="102">IFERROR(MAX(0,INDEX(LMU_Data,(M$155*$A$155)+$A158,(d.Region-1)*15+M$154)-0.01),"-")</f>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ref="W158:AF161" si="103">IFERROR(MAX(0,INDEX(LMU_Data,(W$155*$A$155)+$A158,(d.Region-1)*15+W$154)-0.01),"-")</f>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ref="AG158:AP161" si="104">IFERROR(MAX(0,INDEX(LMU_Data,(AG$155*$A$155)+$A158,(d.Region-1)*15+AG$154)-0.01),"-")</f>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ref="AQ158:AZ161" si="105">IFERROR(MAX(0,INDEX(LMU_Data,(AQ$155*$A$155)+$A158,(d.Region-1)*15+AQ$154)-0.01),"-")</f>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ref="BA158:BJ161" si="106">IFERROR(MAX(0,INDEX(LMU_Data,(BA$155*$A$155)+$A158,(d.Region-1)*15+BA$154)-0.01),"-")</f>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ref="BK158:BT161" si="107">IFERROR(MAX(0,INDEX(LMU_Data,(BK$155*$A$155)+$A158,(d.Region-1)*15+BK$154)-0.01),"-")</f>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ref="BU158:CD161" si="108">IFERROR(MAX(0,INDEX(LMU_Data,(BU$155*$A$155)+$A158,(d.Region-1)*15+BU$154)-0.01),"-")</f>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ref="CE158:CN161" si="109">IFERROR(MAX(0,INDEX(LMU_Data,(CE$155*$A$155)+$A158,(d.Region-1)*15+CE$154)-0.01),"-")</f>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ref="CO158:CX161" si="110">IFERROR(MAX(0,INDEX(LMU_Data,(CO$155*$A$155)+$A158,(d.Region-1)*15+CO$154)-0.01),"-")</f>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ref="CY158:DH161" si="111">IFERROR(MAX(0,INDEX(LMU_Data,(CY$155*$A$155)+$A158,(d.Region-1)*15+CY$154)-0.01),"-")</f>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ref="DI158:DR161" si="112">IFERROR(MAX(0,INDEX(LMU_Data,(DI$155*$A$155)+$A158,(d.Region-1)*15+DI$154)-0.01),"-")</f>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3</v>
      </c>
      <c r="B159" t="s">
        <v>923</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4</v>
      </c>
      <c r="B160" t="s">
        <v>924</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5</v>
      </c>
      <c r="B161" t="s">
        <v>925</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row r="163" spans="1:122" ht="17.25" outlineLevel="1">
      <c r="B163" s="16" t="s">
        <v>926</v>
      </c>
      <c r="C163" s="146" t="s">
        <v>637</v>
      </c>
      <c r="D163" s="146"/>
      <c r="E163" s="146"/>
      <c r="F163" s="146"/>
      <c r="G163" s="146"/>
      <c r="H163" s="146"/>
      <c r="I163" s="146"/>
      <c r="J163" s="146"/>
      <c r="K163" s="146"/>
      <c r="L163" s="146"/>
      <c r="M163" s="146"/>
      <c r="N163" s="146"/>
      <c r="O163" s="146"/>
      <c r="P163" s="146"/>
      <c r="Q163" s="146"/>
      <c r="R163" s="146" t="s">
        <v>638</v>
      </c>
      <c r="S163" s="146"/>
      <c r="T163" s="146"/>
      <c r="U163" s="146"/>
      <c r="V163" s="146"/>
      <c r="W163" s="146"/>
      <c r="X163" s="146"/>
      <c r="Y163" s="146"/>
      <c r="Z163" s="146"/>
      <c r="AA163" s="146"/>
      <c r="AB163" s="146"/>
      <c r="AC163" s="146"/>
      <c r="AD163" s="146"/>
      <c r="AE163" s="146"/>
      <c r="AF163" s="146"/>
      <c r="AG163" s="146" t="s">
        <v>1289</v>
      </c>
      <c r="AH163" s="147"/>
      <c r="AI163" s="147"/>
      <c r="AJ163" s="147"/>
      <c r="AK163" s="147"/>
      <c r="AL163" s="147"/>
      <c r="AM163" s="147"/>
      <c r="AN163" s="147"/>
      <c r="AO163" s="147"/>
      <c r="AP163" s="147"/>
      <c r="AQ163" s="147"/>
      <c r="AR163" s="147"/>
      <c r="AS163" s="147"/>
      <c r="AT163" s="147"/>
      <c r="AU163" s="147"/>
    </row>
    <row r="164" spans="1:122" outlineLevel="1">
      <c r="B164" s="32" t="s">
        <v>1023</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1</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1:122" outlineLevel="1">
      <c r="B165" s="32" t="s">
        <v>928</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220</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929</v>
      </c>
      <c r="C166" s="34" t="str">
        <f>C165</f>
        <v>-</v>
      </c>
      <c r="D166" s="34" t="str">
        <f t="shared" ref="D166:D168" si="113">D165</f>
        <v>-</v>
      </c>
      <c r="E166" s="34" t="str">
        <f t="shared" ref="E166:E168" si="114">E165</f>
        <v>-</v>
      </c>
      <c r="F166" s="34" t="str">
        <f t="shared" ref="F166:F168" si="115">F165</f>
        <v>-</v>
      </c>
      <c r="G166" s="34" t="str">
        <f t="shared" ref="G166:G168" si="116">G165</f>
        <v>-</v>
      </c>
      <c r="H166" s="34" t="str">
        <f t="shared" ref="H166:H168" si="117">H165</f>
        <v>-</v>
      </c>
      <c r="I166" s="34" t="str">
        <f t="shared" ref="I166:I168" si="118">I165</f>
        <v>-</v>
      </c>
      <c r="J166" s="34" t="str">
        <f t="shared" ref="J166:J168" si="119">J165</f>
        <v>-</v>
      </c>
      <c r="K166" s="34" t="str">
        <f t="shared" ref="K166:K168" si="120">K165</f>
        <v>-</v>
      </c>
      <c r="L166" s="34" t="str">
        <f t="shared" ref="L166:L168" si="121">L165</f>
        <v>-</v>
      </c>
      <c r="M166" s="34" t="str">
        <f t="shared" ref="M166:M168" si="122">M165</f>
        <v>-</v>
      </c>
      <c r="N166" s="34" t="str">
        <f t="shared" ref="N166:N168" si="123">N165</f>
        <v>-</v>
      </c>
      <c r="O166" s="34" t="str">
        <f t="shared" ref="O166:O168" si="124">O165</f>
        <v>-</v>
      </c>
      <c r="P166" s="34" t="str">
        <f t="shared" ref="P166:P168" si="125">P165</f>
        <v>-</v>
      </c>
      <c r="Q166" s="34" t="str">
        <f t="shared" ref="Q166:AF168" si="126">Q165</f>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AG165</f>
        <v>220</v>
      </c>
      <c r="AH166" s="34" t="str">
        <f t="shared" ref="AH166:AH168" si="127">AH165</f>
        <v>-</v>
      </c>
      <c r="AI166" s="34" t="str">
        <f t="shared" ref="AI166:AI168" si="128">AI165</f>
        <v>-</v>
      </c>
      <c r="AJ166" s="34" t="str">
        <f t="shared" ref="AJ166:AJ168" si="129">AJ165</f>
        <v>-</v>
      </c>
      <c r="AK166" s="34" t="str">
        <f t="shared" ref="AK166:AK168" si="130">AK165</f>
        <v>-</v>
      </c>
      <c r="AL166" s="34" t="str">
        <f t="shared" ref="AL166:AL168" si="131">AL165</f>
        <v>-</v>
      </c>
      <c r="AM166" s="34" t="str">
        <f t="shared" ref="AM166:AM168" si="132">AM165</f>
        <v>-</v>
      </c>
      <c r="AN166" s="34" t="str">
        <f t="shared" ref="AN166:AN168" si="133">AN165</f>
        <v>-</v>
      </c>
      <c r="AO166" s="34" t="str">
        <f t="shared" ref="AO166:AO168" si="134">AO165</f>
        <v>-</v>
      </c>
      <c r="AP166" s="34" t="str">
        <f t="shared" ref="AP166:AP168" si="135">AP165</f>
        <v>-</v>
      </c>
      <c r="AQ166" s="34" t="str">
        <f t="shared" ref="AQ166:AQ168" si="136">AQ165</f>
        <v>-</v>
      </c>
      <c r="AR166" s="34" t="str">
        <f t="shared" ref="AR166:AR168" si="137">AR165</f>
        <v>-</v>
      </c>
      <c r="AS166" s="34" t="str">
        <f t="shared" ref="AS166:AS168" si="138">AS165</f>
        <v>-</v>
      </c>
      <c r="AT166" s="34" t="str">
        <f t="shared" ref="AT166:AT168" si="139">AT165</f>
        <v>-</v>
      </c>
      <c r="AU166" s="34" t="str">
        <f t="shared" ref="AU166:AU168" si="140">AU165</f>
        <v>-</v>
      </c>
    </row>
    <row r="167" spans="1:122" outlineLevel="1">
      <c r="B167" s="32" t="s">
        <v>930</v>
      </c>
      <c r="C167" s="34" t="str">
        <f t="shared" ref="C167:C168" si="141">C166</f>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ref="AG167:AG168" si="142">AG166</f>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1:122" outlineLevel="1">
      <c r="B168" s="32" t="s">
        <v>931</v>
      </c>
      <c r="C168" s="34" t="str">
        <f t="shared" si="141"/>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si="142"/>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1023</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v>31</v>
      </c>
      <c r="AH169" s="35">
        <v>32</v>
      </c>
      <c r="AI169" s="35">
        <v>33</v>
      </c>
      <c r="AJ169" s="35">
        <v>34</v>
      </c>
      <c r="AK169" s="35" t="s">
        <v>34</v>
      </c>
      <c r="AL169" s="35" t="s">
        <v>34</v>
      </c>
      <c r="AM169" s="35" t="s">
        <v>34</v>
      </c>
      <c r="AN169" s="35" t="s">
        <v>34</v>
      </c>
      <c r="AO169" s="35" t="s">
        <v>34</v>
      </c>
      <c r="AP169" s="35" t="s">
        <v>34</v>
      </c>
      <c r="AQ169" s="35" t="s">
        <v>34</v>
      </c>
      <c r="AR169" s="35" t="s">
        <v>34</v>
      </c>
      <c r="AS169" s="35" t="s">
        <v>34</v>
      </c>
      <c r="AT169" s="35" t="s">
        <v>34</v>
      </c>
      <c r="AU169" s="35" t="s">
        <v>34</v>
      </c>
    </row>
    <row r="170" spans="1:122" outlineLevel="1">
      <c r="B170" s="32" t="s">
        <v>934</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f>340/4</f>
        <v>85</v>
      </c>
      <c r="AH170" s="35">
        <f t="shared" ref="AH170:AJ170" si="143">340/4</f>
        <v>85</v>
      </c>
      <c r="AI170" s="35">
        <f t="shared" si="143"/>
        <v>85</v>
      </c>
      <c r="AJ170" s="35">
        <f t="shared" si="143"/>
        <v>85</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929</v>
      </c>
      <c r="C171" s="34" t="str">
        <f t="shared" ref="C171:C173" si="144">C170</f>
        <v>-</v>
      </c>
      <c r="D171" s="34" t="str">
        <f t="shared" ref="D171:D173" si="145">D170</f>
        <v>-</v>
      </c>
      <c r="E171" s="34" t="str">
        <f t="shared" ref="E171:E173" si="146">E170</f>
        <v>-</v>
      </c>
      <c r="F171" s="34" t="str">
        <f t="shared" ref="F171:F173" si="147">F170</f>
        <v>-</v>
      </c>
      <c r="G171" s="34" t="str">
        <f t="shared" ref="G171:G173" si="148">G170</f>
        <v>-</v>
      </c>
      <c r="H171" s="34" t="str">
        <f t="shared" ref="H171:H173" si="149">H170</f>
        <v>-</v>
      </c>
      <c r="I171" s="34" t="str">
        <f t="shared" ref="I171:I173" si="150">I170</f>
        <v>-</v>
      </c>
      <c r="J171" s="34" t="str">
        <f t="shared" ref="J171:J173" si="151">J170</f>
        <v>-</v>
      </c>
      <c r="K171" s="34" t="str">
        <f t="shared" ref="K171:K173" si="152">K170</f>
        <v>-</v>
      </c>
      <c r="L171" s="34" t="str">
        <f t="shared" ref="L171:L173" si="153">L170</f>
        <v>-</v>
      </c>
      <c r="M171" s="34" t="str">
        <f t="shared" ref="M171:M173" si="154">M170</f>
        <v>-</v>
      </c>
      <c r="N171" s="34" t="str">
        <f t="shared" ref="N171:N173" si="155">N170</f>
        <v>-</v>
      </c>
      <c r="O171" s="34" t="str">
        <f t="shared" ref="O171:O173" si="156">O170</f>
        <v>-</v>
      </c>
      <c r="P171" s="34" t="str">
        <f t="shared" ref="P171:P173" si="157">P170</f>
        <v>-</v>
      </c>
      <c r="Q171" s="34" t="str">
        <f t="shared" ref="Q171:AF173" si="158">Q170</f>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ref="AG171:AG173" si="159">AG170</f>
        <v>85</v>
      </c>
      <c r="AH171" s="34">
        <f t="shared" ref="AH171:AH173" si="160">AH170</f>
        <v>85</v>
      </c>
      <c r="AI171" s="34">
        <f t="shared" ref="AI171:AI173" si="161">AI170</f>
        <v>85</v>
      </c>
      <c r="AJ171" s="34">
        <f t="shared" ref="AJ171:AJ173" si="162">AJ170</f>
        <v>85</v>
      </c>
      <c r="AK171" s="34" t="str">
        <f t="shared" ref="AK171:AK173" si="163">AK170</f>
        <v>-</v>
      </c>
      <c r="AL171" s="34" t="str">
        <f t="shared" ref="AL171:AL173" si="164">AL170</f>
        <v>-</v>
      </c>
      <c r="AM171" s="34" t="str">
        <f t="shared" ref="AM171:AM173" si="165">AM170</f>
        <v>-</v>
      </c>
      <c r="AN171" s="34" t="str">
        <f t="shared" ref="AN171:AN173" si="166">AN170</f>
        <v>-</v>
      </c>
      <c r="AO171" s="34" t="str">
        <f t="shared" ref="AO171:AO173" si="167">AO170</f>
        <v>-</v>
      </c>
      <c r="AP171" s="34" t="str">
        <f t="shared" ref="AP171:AP173" si="168">AP170</f>
        <v>-</v>
      </c>
      <c r="AQ171" s="34" t="str">
        <f t="shared" ref="AQ171:AQ173" si="169">AQ170</f>
        <v>-</v>
      </c>
      <c r="AR171" s="34" t="str">
        <f t="shared" ref="AR171:AR173" si="170">AR170</f>
        <v>-</v>
      </c>
      <c r="AS171" s="34" t="str">
        <f t="shared" ref="AS171:AS173" si="171">AS170</f>
        <v>-</v>
      </c>
      <c r="AT171" s="34" t="str">
        <f t="shared" ref="AT171:AT173" si="172">AT170</f>
        <v>-</v>
      </c>
      <c r="AU171" s="34" t="str">
        <f t="shared" ref="AU171:AU173" si="173">AU170</f>
        <v>-</v>
      </c>
    </row>
    <row r="172" spans="1:122" outlineLevel="1">
      <c r="B172" s="32" t="s">
        <v>930</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1:122" outlineLevel="1">
      <c r="B173" s="32" t="s">
        <v>931</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1023</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1</v>
      </c>
      <c r="S174" s="35">
        <v>14</v>
      </c>
      <c r="T174" s="35">
        <v>15</v>
      </c>
      <c r="U174" s="35">
        <v>28</v>
      </c>
      <c r="V174" s="35">
        <v>34</v>
      </c>
      <c r="W174" s="35">
        <v>16</v>
      </c>
      <c r="X174" s="35">
        <v>27</v>
      </c>
      <c r="Y174" s="35">
        <v>33</v>
      </c>
      <c r="Z174" s="35">
        <v>12</v>
      </c>
      <c r="AA174" s="35">
        <v>13</v>
      </c>
      <c r="AB174" s="35">
        <v>31</v>
      </c>
      <c r="AC174" s="35">
        <v>4</v>
      </c>
      <c r="AD174" s="35">
        <v>5</v>
      </c>
      <c r="AE174" s="35">
        <v>7</v>
      </c>
      <c r="AF174" s="35">
        <v>32</v>
      </c>
      <c r="AG174" s="35">
        <v>31</v>
      </c>
      <c r="AH174" s="35">
        <v>32</v>
      </c>
      <c r="AI174" s="35">
        <v>33</v>
      </c>
      <c r="AJ174" s="35">
        <v>34</v>
      </c>
      <c r="AK174" s="35" t="s">
        <v>34</v>
      </c>
      <c r="AL174" s="35" t="s">
        <v>34</v>
      </c>
      <c r="AM174" s="35" t="s">
        <v>34</v>
      </c>
      <c r="AN174" s="35" t="s">
        <v>34</v>
      </c>
      <c r="AO174" s="35" t="s">
        <v>34</v>
      </c>
      <c r="AP174" s="35" t="s">
        <v>34</v>
      </c>
      <c r="AQ174" s="35" t="s">
        <v>34</v>
      </c>
      <c r="AR174" s="35" t="s">
        <v>34</v>
      </c>
      <c r="AS174" s="35" t="s">
        <v>34</v>
      </c>
      <c r="AT174" s="35" t="s">
        <v>34</v>
      </c>
      <c r="AU174" s="35" t="s">
        <v>34</v>
      </c>
    </row>
    <row r="175" spans="1:122" outlineLevel="1">
      <c r="B175" s="32" t="s">
        <v>935</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5">
        <v>140</v>
      </c>
      <c r="AH175" s="35">
        <v>140</v>
      </c>
      <c r="AI175" s="35">
        <v>140</v>
      </c>
      <c r="AJ175" s="35">
        <v>140</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929</v>
      </c>
      <c r="C176" s="34" t="str">
        <f t="shared" ref="C176:C178" si="174">C175</f>
        <v>-</v>
      </c>
      <c r="D176" s="34" t="str">
        <f t="shared" ref="D176:D178" si="175">D175</f>
        <v>-</v>
      </c>
      <c r="E176" s="34" t="str">
        <f t="shared" ref="E176:E178" si="176">E175</f>
        <v>-</v>
      </c>
      <c r="F176" s="34" t="str">
        <f t="shared" ref="F176:F178" si="177">F175</f>
        <v>-</v>
      </c>
      <c r="G176" s="34" t="str">
        <f t="shared" ref="G176:G178" si="178">G175</f>
        <v>-</v>
      </c>
      <c r="H176" s="34" t="str">
        <f t="shared" ref="H176:H178" si="179">H175</f>
        <v>-</v>
      </c>
      <c r="I176" s="34" t="str">
        <f t="shared" ref="I176:I178" si="180">I175</f>
        <v>-</v>
      </c>
      <c r="J176" s="34" t="str">
        <f t="shared" ref="J176:J178" si="181">J175</f>
        <v>-</v>
      </c>
      <c r="K176" s="34" t="str">
        <f t="shared" ref="K176:K178" si="182">K175</f>
        <v>-</v>
      </c>
      <c r="L176" s="34" t="str">
        <f t="shared" ref="L176:L178" si="183">L175</f>
        <v>-</v>
      </c>
      <c r="M176" s="34" t="str">
        <f t="shared" ref="M176:M178" si="184">M175</f>
        <v>-</v>
      </c>
      <c r="N176" s="34" t="str">
        <f t="shared" ref="N176:N178" si="185">N175</f>
        <v>-</v>
      </c>
      <c r="O176" s="34" t="str">
        <f t="shared" ref="O176:O178" si="186">O175</f>
        <v>-</v>
      </c>
      <c r="P176" s="34" t="str">
        <f t="shared" ref="P176:P178" si="187">P175</f>
        <v>-</v>
      </c>
      <c r="Q176" s="34" t="str">
        <f t="shared" ref="Q176:Q178" si="188">Q175</f>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ref="AG176:AG178" si="189">AG175</f>
        <v>140</v>
      </c>
      <c r="AH176" s="34">
        <f t="shared" ref="AH176:AH178" si="190">AH175</f>
        <v>140</v>
      </c>
      <c r="AI176" s="34">
        <f t="shared" ref="AI176:AI178" si="191">AI175</f>
        <v>140</v>
      </c>
      <c r="AJ176" s="34">
        <f t="shared" ref="AJ176:AJ178" si="192">AJ175</f>
        <v>140</v>
      </c>
      <c r="AK176" s="34" t="str">
        <f t="shared" ref="AK176:AK178" si="193">AK175</f>
        <v>-</v>
      </c>
      <c r="AL176" s="34" t="str">
        <f t="shared" ref="AL176:AL178" si="194">AL175</f>
        <v>-</v>
      </c>
      <c r="AM176" s="34" t="str">
        <f t="shared" ref="AM176:AM178" si="195">AM175</f>
        <v>-</v>
      </c>
      <c r="AN176" s="34" t="str">
        <f t="shared" ref="AN176:AN178" si="196">AN175</f>
        <v>-</v>
      </c>
      <c r="AO176" s="34" t="str">
        <f t="shared" ref="AO176:AO178" si="197">AO175</f>
        <v>-</v>
      </c>
      <c r="AP176" s="34" t="str">
        <f t="shared" ref="AP176:AP178" si="198">AP175</f>
        <v>-</v>
      </c>
      <c r="AQ176" s="34" t="str">
        <f t="shared" ref="AQ176:AQ178" si="199">AQ175</f>
        <v>-</v>
      </c>
      <c r="AR176" s="34" t="str">
        <f t="shared" ref="AR176:AR178" si="200">AR175</f>
        <v>-</v>
      </c>
      <c r="AS176" s="34" t="str">
        <f t="shared" ref="AS176:AS178" si="201">AS175</f>
        <v>-</v>
      </c>
      <c r="AT176" s="34" t="str">
        <f t="shared" ref="AT176:AT178" si="202">AT175</f>
        <v>-</v>
      </c>
      <c r="AU176" s="34" t="str">
        <f t="shared" ref="AU176:AU178" si="203">AU175</f>
        <v>-</v>
      </c>
    </row>
    <row r="177" spans="2:47" outlineLevel="1">
      <c r="B177" s="32" t="s">
        <v>930</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931</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1023</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23</v>
      </c>
      <c r="S179" s="35">
        <v>24</v>
      </c>
      <c r="T179" s="35">
        <v>25</v>
      </c>
      <c r="U179" s="35">
        <v>26</v>
      </c>
      <c r="V179" s="35">
        <v>27</v>
      </c>
      <c r="W179" s="35">
        <v>28</v>
      </c>
      <c r="X179" s="35">
        <v>29</v>
      </c>
      <c r="Y179" s="35">
        <v>30</v>
      </c>
      <c r="Z179" s="35">
        <v>12</v>
      </c>
      <c r="AA179" s="35">
        <v>13</v>
      </c>
      <c r="AB179" s="35">
        <v>11</v>
      </c>
      <c r="AC179" s="35">
        <v>1</v>
      </c>
      <c r="AD179" s="35">
        <v>28</v>
      </c>
      <c r="AE179" s="35">
        <v>34</v>
      </c>
      <c r="AF179" s="35">
        <v>27</v>
      </c>
      <c r="AG179" s="35">
        <v>31</v>
      </c>
      <c r="AH179" s="35">
        <v>32</v>
      </c>
      <c r="AI179" s="35">
        <v>33</v>
      </c>
      <c r="AJ179" s="35">
        <v>34</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936</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5">
        <v>85</v>
      </c>
      <c r="AH180" s="35">
        <v>85</v>
      </c>
      <c r="AI180" s="35">
        <v>85</v>
      </c>
      <c r="AJ180" s="35">
        <v>85</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929</v>
      </c>
      <c r="C181" s="34" t="str">
        <f t="shared" ref="C181:C183" si="204">C180</f>
        <v>-</v>
      </c>
      <c r="D181" s="34" t="str">
        <f t="shared" ref="D181:D183" si="205">D180</f>
        <v>-</v>
      </c>
      <c r="E181" s="34" t="str">
        <f t="shared" ref="E181:E183" si="206">E180</f>
        <v>-</v>
      </c>
      <c r="F181" s="34" t="str">
        <f t="shared" ref="F181:F183" si="207">F180</f>
        <v>-</v>
      </c>
      <c r="G181" s="34" t="str">
        <f t="shared" ref="G181:G183" si="208">G180</f>
        <v>-</v>
      </c>
      <c r="H181" s="34" t="str">
        <f t="shared" ref="H181:H183" si="209">H180</f>
        <v>-</v>
      </c>
      <c r="I181" s="34" t="str">
        <f t="shared" ref="I181:I183" si="210">I180</f>
        <v>-</v>
      </c>
      <c r="J181" s="34" t="str">
        <f t="shared" ref="J181:J183" si="211">J180</f>
        <v>-</v>
      </c>
      <c r="K181" s="34" t="str">
        <f t="shared" ref="K181:K183" si="212">K180</f>
        <v>-</v>
      </c>
      <c r="L181" s="34" t="str">
        <f t="shared" ref="L181:L183" si="213">L180</f>
        <v>-</v>
      </c>
      <c r="M181" s="34" t="str">
        <f t="shared" ref="M181:M183" si="214">M180</f>
        <v>-</v>
      </c>
      <c r="N181" s="34" t="str">
        <f t="shared" ref="N181:N183" si="215">N180</f>
        <v>-</v>
      </c>
      <c r="O181" s="34" t="str">
        <f t="shared" ref="O181:O183" si="216">O180</f>
        <v>-</v>
      </c>
      <c r="P181" s="34" t="str">
        <f t="shared" ref="P181:P183" si="217">P180</f>
        <v>-</v>
      </c>
      <c r="Q181" s="34" t="str">
        <f t="shared" ref="Q181:Q183" si="218">Q180</f>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ref="AG181:AG183" si="219">AG180</f>
        <v>85</v>
      </c>
      <c r="AH181" s="34">
        <f t="shared" ref="AH181:AH183" si="220">AH180</f>
        <v>85</v>
      </c>
      <c r="AI181" s="34">
        <f t="shared" ref="AI181:AI183" si="221">AI180</f>
        <v>85</v>
      </c>
      <c r="AJ181" s="34">
        <f t="shared" ref="AJ181:AJ183" si="222">AJ180</f>
        <v>85</v>
      </c>
      <c r="AK181" s="34" t="str">
        <f t="shared" ref="AK181:AK183" si="223">AK180</f>
        <v>-</v>
      </c>
      <c r="AL181" s="34" t="str">
        <f t="shared" ref="AL181:AL183" si="224">AL180</f>
        <v>-</v>
      </c>
      <c r="AM181" s="34" t="str">
        <f t="shared" ref="AM181:AM183" si="225">AM180</f>
        <v>-</v>
      </c>
      <c r="AN181" s="34" t="str">
        <f t="shared" ref="AN181:AN183" si="226">AN180</f>
        <v>-</v>
      </c>
      <c r="AO181" s="34" t="str">
        <f t="shared" ref="AO181:AO183" si="227">AO180</f>
        <v>-</v>
      </c>
      <c r="AP181" s="34" t="str">
        <f t="shared" ref="AP181:AP183" si="228">AP180</f>
        <v>-</v>
      </c>
      <c r="AQ181" s="34" t="str">
        <f t="shared" ref="AQ181:AQ183" si="229">AQ180</f>
        <v>-</v>
      </c>
      <c r="AR181" s="34" t="str">
        <f t="shared" ref="AR181:AR183" si="230">AR180</f>
        <v>-</v>
      </c>
      <c r="AS181" s="34" t="str">
        <f t="shared" ref="AS181:AS183" si="231">AS180</f>
        <v>-</v>
      </c>
      <c r="AT181" s="34" t="str">
        <f t="shared" ref="AT181:AT183" si="232">AT180</f>
        <v>-</v>
      </c>
      <c r="AU181" s="34" t="str">
        <f t="shared" ref="AU181:AU183" si="233">AU180</f>
        <v>-</v>
      </c>
    </row>
    <row r="182" spans="2:47" outlineLevel="1">
      <c r="B182" s="32" t="s">
        <v>930</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931</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1023</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23</v>
      </c>
      <c r="S184" s="35">
        <v>24</v>
      </c>
      <c r="T184" s="35">
        <v>25</v>
      </c>
      <c r="U184" s="35">
        <v>26</v>
      </c>
      <c r="V184" s="35">
        <v>27</v>
      </c>
      <c r="W184" s="35">
        <v>28</v>
      </c>
      <c r="X184" s="35">
        <v>29</v>
      </c>
      <c r="Y184" s="35">
        <v>30</v>
      </c>
      <c r="Z184" s="35">
        <v>12</v>
      </c>
      <c r="AA184" s="35">
        <v>13</v>
      </c>
      <c r="AB184" s="35">
        <v>27</v>
      </c>
      <c r="AC184" s="35">
        <v>17</v>
      </c>
      <c r="AD184" s="35">
        <v>26</v>
      </c>
      <c r="AE184" s="35">
        <v>31</v>
      </c>
      <c r="AF184" s="35">
        <v>4</v>
      </c>
      <c r="AG184" s="35">
        <v>31</v>
      </c>
      <c r="AH184" s="35">
        <v>32</v>
      </c>
      <c r="AI184" s="35">
        <v>33</v>
      </c>
      <c r="AJ184" s="35">
        <v>34</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937</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5">
        <v>80</v>
      </c>
      <c r="AH185" s="35">
        <v>80</v>
      </c>
      <c r="AI185" s="35">
        <v>80</v>
      </c>
      <c r="AJ185" s="35">
        <v>80</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929</v>
      </c>
      <c r="C186" s="34" t="str">
        <f t="shared" ref="C186:C188" si="234">C185</f>
        <v>-</v>
      </c>
      <c r="D186" s="34" t="str">
        <f t="shared" ref="D186:D188" si="235">D185</f>
        <v>-</v>
      </c>
      <c r="E186" s="34" t="str">
        <f t="shared" ref="E186:E188" si="236">E185</f>
        <v>-</v>
      </c>
      <c r="F186" s="34" t="str">
        <f t="shared" ref="F186:F188" si="237">F185</f>
        <v>-</v>
      </c>
      <c r="G186" s="34" t="str">
        <f t="shared" ref="G186:G188" si="238">G185</f>
        <v>-</v>
      </c>
      <c r="H186" s="34" t="str">
        <f t="shared" ref="H186:H188" si="239">H185</f>
        <v>-</v>
      </c>
      <c r="I186" s="34" t="str">
        <f t="shared" ref="I186:I188" si="240">I185</f>
        <v>-</v>
      </c>
      <c r="J186" s="34" t="str">
        <f t="shared" ref="J186:J188" si="241">J185</f>
        <v>-</v>
      </c>
      <c r="K186" s="34" t="str">
        <f t="shared" ref="K186:K188" si="242">K185</f>
        <v>-</v>
      </c>
      <c r="L186" s="34" t="str">
        <f t="shared" ref="L186:L188" si="243">L185</f>
        <v>-</v>
      </c>
      <c r="M186" s="34" t="str">
        <f t="shared" ref="M186:M188" si="244">M185</f>
        <v>-</v>
      </c>
      <c r="N186" s="34" t="str">
        <f t="shared" ref="N186:N188" si="245">N185</f>
        <v>-</v>
      </c>
      <c r="O186" s="34" t="str">
        <f t="shared" ref="O186:O188" si="246">O185</f>
        <v>-</v>
      </c>
      <c r="P186" s="34" t="str">
        <f t="shared" ref="P186:P188" si="247">P185</f>
        <v>-</v>
      </c>
      <c r="Q186" s="34" t="str">
        <f t="shared" ref="Q186:Q188" si="248">Q185</f>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ref="AG186:AG188" si="249">AG185</f>
        <v>80</v>
      </c>
      <c r="AH186" s="34">
        <f t="shared" ref="AH186:AH188" si="250">AH185</f>
        <v>80</v>
      </c>
      <c r="AI186" s="34">
        <f t="shared" ref="AI186:AI188" si="251">AI185</f>
        <v>80</v>
      </c>
      <c r="AJ186" s="34">
        <f t="shared" ref="AJ186:AJ188" si="252">AJ185</f>
        <v>80</v>
      </c>
      <c r="AK186" s="34" t="str">
        <f t="shared" ref="AK186:AK188" si="253">AK185</f>
        <v>-</v>
      </c>
      <c r="AL186" s="34" t="str">
        <f t="shared" ref="AL186:AL188" si="254">AL185</f>
        <v>-</v>
      </c>
      <c r="AM186" s="34" t="str">
        <f t="shared" ref="AM186:AM188" si="255">AM185</f>
        <v>-</v>
      </c>
      <c r="AN186" s="34" t="str">
        <f t="shared" ref="AN186:AN188" si="256">AN185</f>
        <v>-</v>
      </c>
      <c r="AO186" s="34" t="str">
        <f t="shared" ref="AO186:AO188" si="257">AO185</f>
        <v>-</v>
      </c>
      <c r="AP186" s="34" t="str">
        <f t="shared" ref="AP186:AP188" si="258">AP185</f>
        <v>-</v>
      </c>
      <c r="AQ186" s="34" t="str">
        <f t="shared" ref="AQ186:AQ188" si="259">AQ185</f>
        <v>-</v>
      </c>
      <c r="AR186" s="34" t="str">
        <f t="shared" ref="AR186:AR188" si="260">AR185</f>
        <v>-</v>
      </c>
      <c r="AS186" s="34" t="str">
        <f t="shared" ref="AS186:AS188" si="261">AS185</f>
        <v>-</v>
      </c>
      <c r="AT186" s="34" t="str">
        <f t="shared" ref="AT186:AT188" si="262">AT185</f>
        <v>-</v>
      </c>
      <c r="AU186" s="34" t="str">
        <f t="shared" ref="AU186:AU188" si="263">AU185</f>
        <v>-</v>
      </c>
    </row>
    <row r="187" spans="2:47" outlineLevel="1">
      <c r="B187" s="32" t="s">
        <v>930</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931</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1023</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1</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938</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320</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929</v>
      </c>
      <c r="C191" s="34" t="str">
        <f t="shared" ref="C191:C193" si="264">C190</f>
        <v>-</v>
      </c>
      <c r="D191" s="34" t="str">
        <f t="shared" ref="D191:D193" si="265">D190</f>
        <v>-</v>
      </c>
      <c r="E191" s="34" t="str">
        <f t="shared" ref="E191:E193" si="266">E190</f>
        <v>-</v>
      </c>
      <c r="F191" s="34" t="str">
        <f t="shared" ref="F191:F193" si="267">F190</f>
        <v>-</v>
      </c>
      <c r="G191" s="34" t="str">
        <f t="shared" ref="G191:G193" si="268">G190</f>
        <v>-</v>
      </c>
      <c r="H191" s="34" t="str">
        <f t="shared" ref="H191:H193" si="269">H190</f>
        <v>-</v>
      </c>
      <c r="I191" s="34" t="str">
        <f t="shared" ref="I191:I193" si="270">I190</f>
        <v>-</v>
      </c>
      <c r="J191" s="34" t="str">
        <f t="shared" ref="J191:J193" si="271">J190</f>
        <v>-</v>
      </c>
      <c r="K191" s="34" t="str">
        <f t="shared" ref="K191:K193" si="272">K190</f>
        <v>-</v>
      </c>
      <c r="L191" s="34" t="str">
        <f t="shared" ref="L191:L193" si="273">L190</f>
        <v>-</v>
      </c>
      <c r="M191" s="34" t="str">
        <f t="shared" ref="M191:M193" si="274">M190</f>
        <v>-</v>
      </c>
      <c r="N191" s="34" t="str">
        <f t="shared" ref="N191:N193" si="275">N190</f>
        <v>-</v>
      </c>
      <c r="O191" s="34" t="str">
        <f t="shared" ref="O191:O193" si="276">O190</f>
        <v>-</v>
      </c>
      <c r="P191" s="34" t="str">
        <f t="shared" ref="P191:P193" si="277">P190</f>
        <v>-</v>
      </c>
      <c r="Q191" s="34" t="str">
        <f t="shared" ref="Q191:Q193" si="278">Q190</f>
        <v>-</v>
      </c>
      <c r="R191" s="34" t="str">
        <f t="shared" ref="R191:R193" si="279">R190</f>
        <v>-</v>
      </c>
      <c r="S191" s="34" t="str">
        <f t="shared" ref="S191:S193" si="280">S190</f>
        <v>-</v>
      </c>
      <c r="T191" s="34" t="str">
        <f t="shared" ref="T191:T193" si="281">T190</f>
        <v>-</v>
      </c>
      <c r="U191" s="34" t="str">
        <f t="shared" ref="U191:U193" si="282">U190</f>
        <v>-</v>
      </c>
      <c r="V191" s="34" t="str">
        <f t="shared" ref="V191:V193" si="283">V190</f>
        <v>-</v>
      </c>
      <c r="W191" s="34" t="str">
        <f t="shared" ref="W191:W193" si="284">W190</f>
        <v>-</v>
      </c>
      <c r="X191" s="34" t="str">
        <f t="shared" ref="X191:X193" si="285">X190</f>
        <v>-</v>
      </c>
      <c r="Y191" s="34" t="str">
        <f t="shared" ref="Y191:Y193" si="286">Y190</f>
        <v>-</v>
      </c>
      <c r="Z191" s="34" t="str">
        <f t="shared" ref="Z191:Z193" si="287">Z190</f>
        <v>-</v>
      </c>
      <c r="AA191" s="34" t="str">
        <f t="shared" ref="AA191:AA193" si="288">AA190</f>
        <v>-</v>
      </c>
      <c r="AB191" s="34" t="str">
        <f t="shared" ref="AB191:AB193" si="289">AB190</f>
        <v>-</v>
      </c>
      <c r="AC191" s="34" t="str">
        <f t="shared" ref="AC191:AC193" si="290">AC190</f>
        <v>-</v>
      </c>
      <c r="AD191" s="34" t="str">
        <f t="shared" ref="AD191:AD193" si="291">AD190</f>
        <v>-</v>
      </c>
      <c r="AE191" s="34" t="str">
        <f t="shared" ref="AE191:AE193" si="292">AE190</f>
        <v>-</v>
      </c>
      <c r="AF191" s="34" t="str">
        <f t="shared" ref="AF191:AF193" si="293">AF190</f>
        <v>-</v>
      </c>
      <c r="AG191" s="34">
        <f t="shared" ref="AG191:AG193" si="294">AG190</f>
        <v>320</v>
      </c>
      <c r="AH191" s="34" t="str">
        <f t="shared" ref="AH191:AH193" si="295">AH190</f>
        <v>-</v>
      </c>
      <c r="AI191" s="34" t="str">
        <f t="shared" ref="AI191:AI193" si="296">AI190</f>
        <v>-</v>
      </c>
      <c r="AJ191" s="34" t="str">
        <f t="shared" ref="AJ191:AJ193" si="297">AJ190</f>
        <v>-</v>
      </c>
      <c r="AK191" s="34" t="str">
        <f t="shared" ref="AK191:AK193" si="298">AK190</f>
        <v>-</v>
      </c>
      <c r="AL191" s="34" t="str">
        <f t="shared" ref="AL191:AL193" si="299">AL190</f>
        <v>-</v>
      </c>
      <c r="AM191" s="34" t="str">
        <f t="shared" ref="AM191:AM193" si="300">AM190</f>
        <v>-</v>
      </c>
      <c r="AN191" s="34" t="str">
        <f t="shared" ref="AN191:AN193" si="301">AN190</f>
        <v>-</v>
      </c>
      <c r="AO191" s="34" t="str">
        <f t="shared" ref="AO191:AO193" si="302">AO190</f>
        <v>-</v>
      </c>
      <c r="AP191" s="34" t="str">
        <f t="shared" ref="AP191:AP193" si="303">AP190</f>
        <v>-</v>
      </c>
      <c r="AQ191" s="34" t="str">
        <f t="shared" ref="AQ191:AQ193" si="304">AQ190</f>
        <v>-</v>
      </c>
      <c r="AR191" s="34" t="str">
        <f t="shared" ref="AR191:AR193" si="305">AR190</f>
        <v>-</v>
      </c>
      <c r="AS191" s="34" t="str">
        <f t="shared" ref="AS191:AS193" si="306">AS190</f>
        <v>-</v>
      </c>
      <c r="AT191" s="34" t="str">
        <f t="shared" ref="AT191:AT193" si="307">AT190</f>
        <v>-</v>
      </c>
      <c r="AU191" s="34" t="str">
        <f t="shared" ref="AU191:AU193" si="308">AU190</f>
        <v>-</v>
      </c>
    </row>
    <row r="192" spans="2:47" outlineLevel="1">
      <c r="B192" s="32" t="s">
        <v>930</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931</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1023</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35</v>
      </c>
      <c r="AH194" s="35">
        <v>36</v>
      </c>
      <c r="AI194" s="35">
        <v>37</v>
      </c>
      <c r="AJ194" s="35">
        <v>38</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939</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120</v>
      </c>
      <c r="AH195" s="35">
        <v>120</v>
      </c>
      <c r="AI195" s="35">
        <v>120</v>
      </c>
      <c r="AJ195" s="35">
        <v>120</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929</v>
      </c>
      <c r="C196" s="34" t="str">
        <f t="shared" ref="C196:C198" si="309">C195</f>
        <v>-</v>
      </c>
      <c r="D196" s="34" t="str">
        <f t="shared" ref="D196:D198" si="310">D195</f>
        <v>-</v>
      </c>
      <c r="E196" s="34" t="str">
        <f t="shared" ref="E196:E198" si="311">E195</f>
        <v>-</v>
      </c>
      <c r="F196" s="34" t="str">
        <f t="shared" ref="F196:F198" si="312">F195</f>
        <v>-</v>
      </c>
      <c r="G196" s="34" t="str">
        <f t="shared" ref="G196:G198" si="313">G195</f>
        <v>-</v>
      </c>
      <c r="H196" s="34" t="str">
        <f t="shared" ref="H196:H198" si="314">H195</f>
        <v>-</v>
      </c>
      <c r="I196" s="34" t="str">
        <f t="shared" ref="I196:I198" si="315">I195</f>
        <v>-</v>
      </c>
      <c r="J196" s="34" t="str">
        <f t="shared" ref="J196:J198" si="316">J195</f>
        <v>-</v>
      </c>
      <c r="K196" s="34" t="str">
        <f t="shared" ref="K196:K198" si="317">K195</f>
        <v>-</v>
      </c>
      <c r="L196" s="34" t="str">
        <f t="shared" ref="L196:L198" si="318">L195</f>
        <v>-</v>
      </c>
      <c r="M196" s="34" t="str">
        <f t="shared" ref="M196:M198" si="319">M195</f>
        <v>-</v>
      </c>
      <c r="N196" s="34" t="str">
        <f t="shared" ref="N196:N198" si="320">N195</f>
        <v>-</v>
      </c>
      <c r="O196" s="34" t="str">
        <f t="shared" ref="O196:O198" si="321">O195</f>
        <v>-</v>
      </c>
      <c r="P196" s="34" t="str">
        <f t="shared" ref="P196:P198" si="322">P195</f>
        <v>-</v>
      </c>
      <c r="Q196" s="34" t="str">
        <f t="shared" ref="Q196:Q198" si="323">Q195</f>
        <v>-</v>
      </c>
      <c r="R196" s="34" t="str">
        <f t="shared" ref="R196:R198" si="324">R195</f>
        <v>-</v>
      </c>
      <c r="S196" s="34" t="str">
        <f t="shared" ref="S196:S198" si="325">S195</f>
        <v>-</v>
      </c>
      <c r="T196" s="34" t="str">
        <f t="shared" ref="T196:T198" si="326">T195</f>
        <v>-</v>
      </c>
      <c r="U196" s="34" t="str">
        <f t="shared" ref="U196:U198" si="327">U195</f>
        <v>-</v>
      </c>
      <c r="V196" s="34" t="str">
        <f t="shared" ref="V196:V198" si="328">V195</f>
        <v>-</v>
      </c>
      <c r="W196" s="34" t="str">
        <f t="shared" ref="W196:W198" si="329">W195</f>
        <v>-</v>
      </c>
      <c r="X196" s="34" t="str">
        <f t="shared" ref="X196:X198" si="330">X195</f>
        <v>-</v>
      </c>
      <c r="Y196" s="34" t="str">
        <f t="shared" ref="Y196:Y198" si="331">Y195</f>
        <v>-</v>
      </c>
      <c r="Z196" s="34" t="str">
        <f t="shared" ref="Z196:Z198" si="332">Z195</f>
        <v>-</v>
      </c>
      <c r="AA196" s="34" t="str">
        <f t="shared" ref="AA196:AA198" si="333">AA195</f>
        <v>-</v>
      </c>
      <c r="AB196" s="34" t="str">
        <f t="shared" ref="AB196:AB198" si="334">AB195</f>
        <v>-</v>
      </c>
      <c r="AC196" s="34" t="str">
        <f t="shared" ref="AC196:AC198" si="335">AC195</f>
        <v>-</v>
      </c>
      <c r="AD196" s="34" t="str">
        <f t="shared" ref="AD196:AD198" si="336">AD195</f>
        <v>-</v>
      </c>
      <c r="AE196" s="34" t="str">
        <f t="shared" ref="AE196:AE198" si="337">AE195</f>
        <v>-</v>
      </c>
      <c r="AF196" s="34" t="str">
        <f t="shared" ref="AF196:AF198" si="338">AF195</f>
        <v>-</v>
      </c>
      <c r="AG196" s="34">
        <f t="shared" ref="AG196:AG198" si="339">AG195</f>
        <v>120</v>
      </c>
      <c r="AH196" s="34">
        <f t="shared" ref="AH196:AH198" si="340">AH195</f>
        <v>120</v>
      </c>
      <c r="AI196" s="34">
        <f t="shared" ref="AI196:AI198" si="341">AI195</f>
        <v>120</v>
      </c>
      <c r="AJ196" s="34">
        <f t="shared" ref="AJ196:AJ198" si="342">AJ195</f>
        <v>120</v>
      </c>
      <c r="AK196" s="34" t="str">
        <f t="shared" ref="AK196:AK198" si="343">AK195</f>
        <v>-</v>
      </c>
      <c r="AL196" s="34" t="str">
        <f t="shared" ref="AL196:AL198" si="344">AL195</f>
        <v>-</v>
      </c>
      <c r="AM196" s="34" t="str">
        <f t="shared" ref="AM196:AM198" si="345">AM195</f>
        <v>-</v>
      </c>
      <c r="AN196" s="34" t="str">
        <f t="shared" ref="AN196:AN198" si="346">AN195</f>
        <v>-</v>
      </c>
      <c r="AO196" s="34" t="str">
        <f t="shared" ref="AO196:AO198" si="347">AO195</f>
        <v>-</v>
      </c>
      <c r="AP196" s="34" t="str">
        <f t="shared" ref="AP196:AP198" si="348">AP195</f>
        <v>-</v>
      </c>
      <c r="AQ196" s="34" t="str">
        <f t="shared" ref="AQ196:AQ198" si="349">AQ195</f>
        <v>-</v>
      </c>
      <c r="AR196" s="34" t="str">
        <f t="shared" ref="AR196:AR198" si="350">AR195</f>
        <v>-</v>
      </c>
      <c r="AS196" s="34" t="str">
        <f t="shared" ref="AS196:AS198" si="351">AS195</f>
        <v>-</v>
      </c>
      <c r="AT196" s="34" t="str">
        <f t="shared" ref="AT196:AT198" si="352">AT195</f>
        <v>-</v>
      </c>
      <c r="AU196" s="34" t="str">
        <f t="shared" ref="AU196:AU198" si="353">AU195</f>
        <v>-</v>
      </c>
    </row>
    <row r="197" spans="1:47" outlineLevel="1">
      <c r="B197" s="32" t="s">
        <v>930</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931</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1023</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31</v>
      </c>
      <c r="AH199" s="35">
        <v>32</v>
      </c>
      <c r="AI199" s="35">
        <v>33</v>
      </c>
      <c r="AJ199" s="35">
        <v>34</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940</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155</v>
      </c>
      <c r="AH200" s="35">
        <v>155</v>
      </c>
      <c r="AI200" s="35">
        <v>155</v>
      </c>
      <c r="AJ200" s="35">
        <v>155</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929</v>
      </c>
      <c r="C201" s="34" t="str">
        <f t="shared" ref="C201:C203" si="354">C200</f>
        <v>-</v>
      </c>
      <c r="D201" s="34" t="str">
        <f t="shared" ref="D201:D203" si="355">D200</f>
        <v>-</v>
      </c>
      <c r="E201" s="34" t="str">
        <f t="shared" ref="E201:E203" si="356">E200</f>
        <v>-</v>
      </c>
      <c r="F201" s="34" t="str">
        <f t="shared" ref="F201:F203" si="357">F200</f>
        <v>-</v>
      </c>
      <c r="G201" s="34" t="str">
        <f t="shared" ref="G201:G203" si="358">G200</f>
        <v>-</v>
      </c>
      <c r="H201" s="34" t="str">
        <f t="shared" ref="H201:H203" si="359">H200</f>
        <v>-</v>
      </c>
      <c r="I201" s="34" t="str">
        <f t="shared" ref="I201:I203" si="360">I200</f>
        <v>-</v>
      </c>
      <c r="J201" s="34" t="str">
        <f t="shared" ref="J201:J203" si="361">J200</f>
        <v>-</v>
      </c>
      <c r="K201" s="34" t="str">
        <f t="shared" ref="K201:K203" si="362">K200</f>
        <v>-</v>
      </c>
      <c r="L201" s="34" t="str">
        <f t="shared" ref="L201:L203" si="363">L200</f>
        <v>-</v>
      </c>
      <c r="M201" s="34" t="str">
        <f t="shared" ref="M201:M203" si="364">M200</f>
        <v>-</v>
      </c>
      <c r="N201" s="34" t="str">
        <f t="shared" ref="N201:N203" si="365">N200</f>
        <v>-</v>
      </c>
      <c r="O201" s="34" t="str">
        <f t="shared" ref="O201:O203" si="366">O200</f>
        <v>-</v>
      </c>
      <c r="P201" s="34" t="str">
        <f t="shared" ref="P201:P203" si="367">P200</f>
        <v>-</v>
      </c>
      <c r="Q201" s="34" t="str">
        <f t="shared" ref="Q201:Q203" si="368">Q200</f>
        <v>-</v>
      </c>
      <c r="R201" s="34" t="str">
        <f t="shared" ref="R201:R203" si="369">R200</f>
        <v>-</v>
      </c>
      <c r="S201" s="34" t="str">
        <f t="shared" ref="S201:S203" si="370">S200</f>
        <v>-</v>
      </c>
      <c r="T201" s="34" t="str">
        <f t="shared" ref="T201:T203" si="371">T200</f>
        <v>-</v>
      </c>
      <c r="U201" s="34" t="str">
        <f t="shared" ref="U201:U203" si="372">U200</f>
        <v>-</v>
      </c>
      <c r="V201" s="34" t="str">
        <f t="shared" ref="V201:V203" si="373">V200</f>
        <v>-</v>
      </c>
      <c r="W201" s="34" t="str">
        <f t="shared" ref="W201:W203" si="374">W200</f>
        <v>-</v>
      </c>
      <c r="X201" s="34" t="str">
        <f t="shared" ref="X201:X203" si="375">X200</f>
        <v>-</v>
      </c>
      <c r="Y201" s="34" t="str">
        <f t="shared" ref="Y201:Y203" si="376">Y200</f>
        <v>-</v>
      </c>
      <c r="Z201" s="34" t="str">
        <f t="shared" ref="Z201:Z203" si="377">Z200</f>
        <v>-</v>
      </c>
      <c r="AA201" s="34" t="str">
        <f t="shared" ref="AA201:AA203" si="378">AA200</f>
        <v>-</v>
      </c>
      <c r="AB201" s="34" t="str">
        <f t="shared" ref="AB201:AB203" si="379">AB200</f>
        <v>-</v>
      </c>
      <c r="AC201" s="34" t="str">
        <f t="shared" ref="AC201:AC203" si="380">AC200</f>
        <v>-</v>
      </c>
      <c r="AD201" s="34" t="str">
        <f t="shared" ref="AD201:AD203" si="381">AD200</f>
        <v>-</v>
      </c>
      <c r="AE201" s="34" t="str">
        <f t="shared" ref="AE201:AE203" si="382">AE200</f>
        <v>-</v>
      </c>
      <c r="AF201" s="34" t="str">
        <f t="shared" ref="AF201:AF203" si="383">AF200</f>
        <v>-</v>
      </c>
      <c r="AG201" s="34">
        <f t="shared" ref="AG201:AG203" si="384">AG200</f>
        <v>155</v>
      </c>
      <c r="AH201" s="34">
        <f t="shared" ref="AH201:AH203" si="385">AH200</f>
        <v>155</v>
      </c>
      <c r="AI201" s="34">
        <f t="shared" ref="AI201:AI203" si="386">AI200</f>
        <v>155</v>
      </c>
      <c r="AJ201" s="34">
        <f t="shared" ref="AJ201:AJ203" si="387">AJ200</f>
        <v>155</v>
      </c>
      <c r="AK201" s="34" t="str">
        <f t="shared" ref="AK201:AK203" si="388">AK200</f>
        <v>-</v>
      </c>
      <c r="AL201" s="34" t="str">
        <f t="shared" ref="AL201:AL203" si="389">AL200</f>
        <v>-</v>
      </c>
      <c r="AM201" s="34" t="str">
        <f t="shared" ref="AM201:AM203" si="390">AM200</f>
        <v>-</v>
      </c>
      <c r="AN201" s="34" t="str">
        <f t="shared" ref="AN201:AN203" si="391">AN200</f>
        <v>-</v>
      </c>
      <c r="AO201" s="34" t="str">
        <f t="shared" ref="AO201:AO203" si="392">AO200</f>
        <v>-</v>
      </c>
      <c r="AP201" s="34" t="str">
        <f t="shared" ref="AP201:AP203" si="393">AP200</f>
        <v>-</v>
      </c>
      <c r="AQ201" s="34" t="str">
        <f t="shared" ref="AQ201:AQ203" si="394">AQ200</f>
        <v>-</v>
      </c>
      <c r="AR201" s="34" t="str">
        <f t="shared" ref="AR201:AR203" si="395">AR200</f>
        <v>-</v>
      </c>
      <c r="AS201" s="34" t="str">
        <f t="shared" ref="AS201:AS203" si="396">AS200</f>
        <v>-</v>
      </c>
      <c r="AT201" s="34" t="str">
        <f t="shared" ref="AT201:AT203" si="397">AT200</f>
        <v>-</v>
      </c>
      <c r="AU201" s="34" t="str">
        <f t="shared" ref="AU201:AU203" si="398">AU200</f>
        <v>-</v>
      </c>
    </row>
    <row r="202" spans="1:47" outlineLevel="1">
      <c r="B202" s="32" t="s">
        <v>930</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c r="B203" s="32" t="s">
        <v>931</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row r="206" spans="1:47">
      <c r="A206" s="16" t="s">
        <v>1002</v>
      </c>
    </row>
    <row r="207" spans="1:47" outlineLevel="1">
      <c r="D207" t="s">
        <v>950</v>
      </c>
      <c r="E207" t="s">
        <v>951</v>
      </c>
      <c r="F207" t="s">
        <v>952</v>
      </c>
      <c r="H207" t="s">
        <v>1131</v>
      </c>
    </row>
    <row r="208" spans="1:47" ht="67.5" outlineLevel="1">
      <c r="C208" s="127" t="s">
        <v>943</v>
      </c>
      <c r="H208" s="127" t="s">
        <v>1132</v>
      </c>
      <c r="I208" s="127" t="s">
        <v>1001</v>
      </c>
    </row>
    <row r="209" spans="1:14" outlineLevel="1">
      <c r="A209">
        <v>1</v>
      </c>
      <c r="B209" t="s">
        <v>1128</v>
      </c>
      <c r="C209" s="357">
        <f t="shared" ref="C209:C214" si="399">INDEX($D209:$F209,1,d.Region)</f>
        <v>0</v>
      </c>
      <c r="D209" s="356">
        <v>0</v>
      </c>
      <c r="E209" s="12">
        <v>0</v>
      </c>
      <c r="F209" s="12">
        <v>0</v>
      </c>
      <c r="H209" s="353">
        <f>ROUND(7*30.4+$C209,0)</f>
        <v>213</v>
      </c>
      <c r="I209" s="214">
        <f>7+$C209/30.5</f>
        <v>7</v>
      </c>
    </row>
    <row r="210" spans="1:14" outlineLevel="1">
      <c r="A210">
        <v>2</v>
      </c>
      <c r="B210" t="s">
        <v>1130</v>
      </c>
      <c r="C210" s="358">
        <f t="shared" si="399"/>
        <v>14</v>
      </c>
      <c r="D210" s="356">
        <v>14</v>
      </c>
      <c r="E210" s="12">
        <v>14</v>
      </c>
      <c r="F210" s="12">
        <v>14</v>
      </c>
      <c r="H210" s="354">
        <f t="shared" ref="H210:H214" si="400">ROUND(7*30.4+$C210,0)</f>
        <v>227</v>
      </c>
      <c r="I210" s="214">
        <f t="shared" ref="I210:I214" si="401">7+$C210/30.5</f>
        <v>7.4590163934426226</v>
      </c>
    </row>
    <row r="211" spans="1:14" outlineLevel="1">
      <c r="A211">
        <v>3</v>
      </c>
      <c r="B211" t="s">
        <v>1129</v>
      </c>
      <c r="C211" s="358">
        <f t="shared" si="399"/>
        <v>35</v>
      </c>
      <c r="D211" s="356">
        <v>35</v>
      </c>
      <c r="E211" s="12">
        <v>35</v>
      </c>
      <c r="F211" s="12">
        <v>35</v>
      </c>
      <c r="H211" s="354">
        <f t="shared" si="400"/>
        <v>248</v>
      </c>
      <c r="I211" s="214">
        <f t="shared" si="401"/>
        <v>8.1475409836065573</v>
      </c>
    </row>
    <row r="212" spans="1:14" outlineLevel="1">
      <c r="A212">
        <v>4</v>
      </c>
      <c r="B212" t="s">
        <v>949</v>
      </c>
      <c r="C212" s="358">
        <f t="shared" si="399"/>
        <v>49</v>
      </c>
      <c r="D212" s="356">
        <v>49</v>
      </c>
      <c r="E212" s="12">
        <v>49</v>
      </c>
      <c r="F212" s="12">
        <v>49</v>
      </c>
      <c r="H212" s="354">
        <f t="shared" si="400"/>
        <v>262</v>
      </c>
      <c r="I212" s="214">
        <f t="shared" si="401"/>
        <v>8.6065573770491799</v>
      </c>
    </row>
    <row r="213" spans="1:14" outlineLevel="1">
      <c r="A213">
        <v>5</v>
      </c>
      <c r="B213" t="s">
        <v>978</v>
      </c>
      <c r="C213" s="358">
        <f t="shared" si="399"/>
        <v>63</v>
      </c>
      <c r="D213" s="356">
        <v>63</v>
      </c>
      <c r="E213" s="12">
        <v>63</v>
      </c>
      <c r="F213" s="12">
        <v>56</v>
      </c>
      <c r="H213" s="354">
        <f t="shared" si="400"/>
        <v>276</v>
      </c>
      <c r="I213" s="214">
        <f t="shared" si="401"/>
        <v>9.0655737704918025</v>
      </c>
    </row>
    <row r="214" spans="1:14" outlineLevel="1">
      <c r="A214">
        <v>6</v>
      </c>
      <c r="B214" t="s">
        <v>1526</v>
      </c>
      <c r="C214" s="359">
        <f t="shared" si="399"/>
        <v>0</v>
      </c>
      <c r="D214" s="144">
        <f>D209</f>
        <v>0</v>
      </c>
      <c r="E214" s="144">
        <f t="shared" ref="E214:F214" si="402">E209</f>
        <v>0</v>
      </c>
      <c r="F214" s="144">
        <f t="shared" si="402"/>
        <v>0</v>
      </c>
      <c r="H214" s="355">
        <f t="shared" si="400"/>
        <v>213</v>
      </c>
      <c r="I214" s="214">
        <f t="shared" si="401"/>
        <v>7</v>
      </c>
    </row>
    <row r="215" spans="1:14" outlineLevel="1"/>
    <row r="217" spans="1:14">
      <c r="A217" s="16" t="s">
        <v>1529</v>
      </c>
    </row>
    <row r="218" spans="1:14" outlineLevel="1">
      <c r="C218" s="21" t="s">
        <v>972</v>
      </c>
      <c r="D218" s="21" t="s">
        <v>973</v>
      </c>
      <c r="E218" s="21" t="s">
        <v>974</v>
      </c>
      <c r="F218" s="437" t="s">
        <v>950</v>
      </c>
      <c r="G218" s="126"/>
      <c r="H218" s="438"/>
      <c r="I218" s="437" t="s">
        <v>951</v>
      </c>
      <c r="J218" s="126"/>
      <c r="K218" s="438"/>
      <c r="L218" s="437" t="s">
        <v>952</v>
      </c>
      <c r="M218" s="126"/>
      <c r="N218" s="438"/>
    </row>
    <row r="219" spans="1:14" outlineLevel="1">
      <c r="C219" s="29">
        <f>288+364</f>
        <v>652</v>
      </c>
      <c r="D219" s="433">
        <f>322+364</f>
        <v>686</v>
      </c>
      <c r="E219" s="436">
        <f>357+364</f>
        <v>721</v>
      </c>
      <c r="F219" s="439" t="s">
        <v>972</v>
      </c>
      <c r="G219" s="21" t="s">
        <v>973</v>
      </c>
      <c r="H219" s="440" t="s">
        <v>974</v>
      </c>
      <c r="I219" s="439" t="s">
        <v>972</v>
      </c>
      <c r="J219" s="21" t="s">
        <v>973</v>
      </c>
      <c r="K219" s="440" t="s">
        <v>974</v>
      </c>
      <c r="L219" s="439" t="s">
        <v>972</v>
      </c>
      <c r="M219" s="21" t="s">
        <v>973</v>
      </c>
      <c r="N219" s="440" t="s">
        <v>974</v>
      </c>
    </row>
    <row r="220" spans="1:14" outlineLevel="1">
      <c r="A220">
        <v>1</v>
      </c>
      <c r="B220" t="s">
        <v>1128</v>
      </c>
      <c r="C220" s="500">
        <f t="shared" ref="C220:E225" si="403">INT(C$219+CHOOSE(d.Region,F220,I220,L220))</f>
        <v>652</v>
      </c>
      <c r="D220" s="501">
        <f t="shared" si="403"/>
        <v>686</v>
      </c>
      <c r="E220" s="501">
        <f t="shared" si="403"/>
        <v>721</v>
      </c>
      <c r="F220" s="441">
        <f>$D209/2</f>
        <v>0</v>
      </c>
      <c r="G220" s="442">
        <f t="shared" ref="G220:H220" si="404">$D209/2</f>
        <v>0</v>
      </c>
      <c r="H220" s="443">
        <f t="shared" si="404"/>
        <v>0</v>
      </c>
      <c r="I220" s="441">
        <f>$E209/2</f>
        <v>0</v>
      </c>
      <c r="J220" s="442">
        <f t="shared" ref="J220:K220" si="405">$E209/2</f>
        <v>0</v>
      </c>
      <c r="K220" s="443">
        <f t="shared" si="405"/>
        <v>0</v>
      </c>
      <c r="L220" s="441">
        <f>$F209/2</f>
        <v>0</v>
      </c>
      <c r="M220" s="442">
        <f t="shared" ref="M220:N220" si="406">$F209/2</f>
        <v>0</v>
      </c>
      <c r="N220" s="443">
        <f t="shared" si="406"/>
        <v>0</v>
      </c>
    </row>
    <row r="221" spans="1:14" outlineLevel="1">
      <c r="A221">
        <v>2</v>
      </c>
      <c r="B221" t="s">
        <v>1130</v>
      </c>
      <c r="C221" s="502">
        <f t="shared" si="403"/>
        <v>659</v>
      </c>
      <c r="D221" s="134">
        <f t="shared" si="403"/>
        <v>693</v>
      </c>
      <c r="E221" s="134">
        <f t="shared" si="403"/>
        <v>728</v>
      </c>
      <c r="F221" s="441">
        <f>$D210/2</f>
        <v>7</v>
      </c>
      <c r="G221" s="442">
        <f>$D210/2</f>
        <v>7</v>
      </c>
      <c r="H221" s="443">
        <f>$D210/2</f>
        <v>7</v>
      </c>
      <c r="I221" s="441">
        <f t="shared" ref="I221:K221" si="407">$E210/2</f>
        <v>7</v>
      </c>
      <c r="J221" s="442">
        <f t="shared" si="407"/>
        <v>7</v>
      </c>
      <c r="K221" s="443">
        <f t="shared" si="407"/>
        <v>7</v>
      </c>
      <c r="L221" s="441">
        <f t="shared" ref="L221:N221" si="408">$F210/2</f>
        <v>7</v>
      </c>
      <c r="M221" s="442">
        <f t="shared" si="408"/>
        <v>7</v>
      </c>
      <c r="N221" s="443">
        <f t="shared" si="408"/>
        <v>7</v>
      </c>
    </row>
    <row r="222" spans="1:14" outlineLevel="1">
      <c r="A222">
        <v>3</v>
      </c>
      <c r="B222" t="s">
        <v>1129</v>
      </c>
      <c r="C222" s="502">
        <f t="shared" si="403"/>
        <v>669</v>
      </c>
      <c r="D222" s="134">
        <f t="shared" si="403"/>
        <v>703</v>
      </c>
      <c r="E222" s="134">
        <f t="shared" si="403"/>
        <v>738</v>
      </c>
      <c r="F222" s="441">
        <f t="shared" ref="F222:H222" si="409">$D211/2</f>
        <v>17.5</v>
      </c>
      <c r="G222" s="442">
        <f t="shared" si="409"/>
        <v>17.5</v>
      </c>
      <c r="H222" s="443">
        <f t="shared" si="409"/>
        <v>17.5</v>
      </c>
      <c r="I222" s="441">
        <f>$E211/2</f>
        <v>17.5</v>
      </c>
      <c r="J222" s="442">
        <f>$E211/2</f>
        <v>17.5</v>
      </c>
      <c r="K222" s="443">
        <f>$E211/2</f>
        <v>17.5</v>
      </c>
      <c r="L222" s="441">
        <f t="shared" ref="L222:N222" si="410">$F211/2</f>
        <v>17.5</v>
      </c>
      <c r="M222" s="442">
        <f t="shared" si="410"/>
        <v>17.5</v>
      </c>
      <c r="N222" s="443">
        <f t="shared" si="410"/>
        <v>17.5</v>
      </c>
    </row>
    <row r="223" spans="1:14" outlineLevel="1">
      <c r="A223">
        <v>4</v>
      </c>
      <c r="B223" t="s">
        <v>949</v>
      </c>
      <c r="C223" s="502">
        <f t="shared" si="403"/>
        <v>676</v>
      </c>
      <c r="D223" s="134">
        <f t="shared" si="403"/>
        <v>710</v>
      </c>
      <c r="E223" s="134">
        <f t="shared" si="403"/>
        <v>745</v>
      </c>
      <c r="F223" s="441">
        <f t="shared" ref="F223:H223" si="411">$D212/2</f>
        <v>24.5</v>
      </c>
      <c r="G223" s="442">
        <f t="shared" si="411"/>
        <v>24.5</v>
      </c>
      <c r="H223" s="443">
        <f t="shared" si="411"/>
        <v>24.5</v>
      </c>
      <c r="I223" s="441">
        <f t="shared" ref="I223:K223" si="412">$E212/2</f>
        <v>24.5</v>
      </c>
      <c r="J223" s="442">
        <f>$E212/2</f>
        <v>24.5</v>
      </c>
      <c r="K223" s="443">
        <f t="shared" si="412"/>
        <v>24.5</v>
      </c>
      <c r="L223" s="441">
        <f>$F212/2</f>
        <v>24.5</v>
      </c>
      <c r="M223" s="442">
        <f>$F212/2</f>
        <v>24.5</v>
      </c>
      <c r="N223" s="443">
        <f>$F212/2</f>
        <v>24.5</v>
      </c>
    </row>
    <row r="224" spans="1:14" outlineLevel="1">
      <c r="A224">
        <v>5</v>
      </c>
      <c r="B224" t="s">
        <v>978</v>
      </c>
      <c r="C224" s="502">
        <f t="shared" si="403"/>
        <v>683</v>
      </c>
      <c r="D224" s="134">
        <f t="shared" si="403"/>
        <v>717</v>
      </c>
      <c r="E224" s="134">
        <f t="shared" si="403"/>
        <v>752</v>
      </c>
      <c r="F224" s="441">
        <f t="shared" ref="F224:H224" si="413">$D213/2</f>
        <v>31.5</v>
      </c>
      <c r="G224" s="442">
        <f t="shared" si="413"/>
        <v>31.5</v>
      </c>
      <c r="H224" s="443">
        <f t="shared" si="413"/>
        <v>31.5</v>
      </c>
      <c r="I224" s="441">
        <f t="shared" ref="I224:K224" si="414">$E213/2</f>
        <v>31.5</v>
      </c>
      <c r="J224" s="442">
        <f t="shared" si="414"/>
        <v>31.5</v>
      </c>
      <c r="K224" s="443">
        <f t="shared" si="414"/>
        <v>31.5</v>
      </c>
      <c r="L224" s="441">
        <f t="shared" ref="L224:N224" si="415">$F213/2</f>
        <v>28</v>
      </c>
      <c r="M224" s="442">
        <f t="shared" si="415"/>
        <v>28</v>
      </c>
      <c r="N224" s="443">
        <f t="shared" si="415"/>
        <v>28</v>
      </c>
    </row>
    <row r="225" spans="1:41" outlineLevel="1">
      <c r="A225">
        <v>6</v>
      </c>
      <c r="B225" t="s">
        <v>1526</v>
      </c>
      <c r="C225" s="503">
        <f t="shared" si="403"/>
        <v>652</v>
      </c>
      <c r="D225" s="504">
        <f t="shared" si="403"/>
        <v>686</v>
      </c>
      <c r="E225" s="504">
        <f t="shared" si="403"/>
        <v>721</v>
      </c>
      <c r="F225" s="482">
        <f>F220</f>
        <v>0</v>
      </c>
      <c r="G225" s="482">
        <f t="shared" ref="G225:N225" si="416">G220</f>
        <v>0</v>
      </c>
      <c r="H225" s="482">
        <f t="shared" si="416"/>
        <v>0</v>
      </c>
      <c r="I225" s="482">
        <f t="shared" si="416"/>
        <v>0</v>
      </c>
      <c r="J225" s="482">
        <f t="shared" si="416"/>
        <v>0</v>
      </c>
      <c r="K225" s="482">
        <f t="shared" si="416"/>
        <v>0</v>
      </c>
      <c r="L225" s="482">
        <f t="shared" si="416"/>
        <v>0</v>
      </c>
      <c r="M225" s="482">
        <f t="shared" si="416"/>
        <v>0</v>
      </c>
      <c r="N225" s="482">
        <f t="shared" si="416"/>
        <v>0</v>
      </c>
    </row>
    <row r="226" spans="1:41" outlineLevel="1"/>
    <row r="228" spans="1:41">
      <c r="A228" s="16" t="s">
        <v>1264</v>
      </c>
    </row>
    <row r="229" spans="1:41" outlineLevel="1">
      <c r="C229">
        <v>1</v>
      </c>
      <c r="D229">
        <v>2</v>
      </c>
      <c r="E229">
        <v>3</v>
      </c>
      <c r="F229" s="126" t="s">
        <v>950</v>
      </c>
      <c r="G229" s="126"/>
      <c r="H229" s="126"/>
      <c r="I229" s="126" t="s">
        <v>951</v>
      </c>
      <c r="J229" s="126"/>
      <c r="K229" s="126"/>
      <c r="L229" s="126" t="s">
        <v>952</v>
      </c>
      <c r="M229" s="126"/>
      <c r="N229" s="126"/>
    </row>
    <row r="230" spans="1:41" outlineLevel="1">
      <c r="C230" s="21" t="s">
        <v>972</v>
      </c>
      <c r="D230" s="21" t="s">
        <v>973</v>
      </c>
      <c r="E230" s="21" t="s">
        <v>974</v>
      </c>
      <c r="F230" s="21" t="s">
        <v>972</v>
      </c>
      <c r="G230" s="21" t="s">
        <v>973</v>
      </c>
      <c r="H230" s="21" t="s">
        <v>974</v>
      </c>
      <c r="I230" s="21" t="s">
        <v>972</v>
      </c>
      <c r="J230" s="21" t="s">
        <v>973</v>
      </c>
      <c r="K230" s="21" t="s">
        <v>974</v>
      </c>
      <c r="L230" s="21" t="s">
        <v>972</v>
      </c>
      <c r="M230" s="21" t="s">
        <v>973</v>
      </c>
      <c r="N230" s="21" t="s">
        <v>974</v>
      </c>
    </row>
    <row r="231" spans="1:41" ht="57.75" outlineLevel="1">
      <c r="C231" s="30" t="s">
        <v>1270</v>
      </c>
      <c r="D231" s="30" t="s">
        <v>1270</v>
      </c>
      <c r="E231" s="30" t="s">
        <v>1270</v>
      </c>
      <c r="F231" t="s">
        <v>1267</v>
      </c>
    </row>
    <row r="232" spans="1:41" outlineLevel="1">
      <c r="A232">
        <v>1</v>
      </c>
      <c r="B232" t="s">
        <v>377</v>
      </c>
      <c r="C232" s="34">
        <f t="shared" ref="C232:E234" si="417">INDEX($F232:$N232,$229:$229+(d.Region-1)*3)</f>
        <v>1</v>
      </c>
      <c r="D232" s="34">
        <f t="shared" si="417"/>
        <v>1</v>
      </c>
      <c r="E232" s="34">
        <f t="shared" si="417"/>
        <v>1</v>
      </c>
      <c r="F232" s="118">
        <v>1</v>
      </c>
      <c r="G232" s="118">
        <v>1</v>
      </c>
      <c r="H232" s="118">
        <v>1</v>
      </c>
      <c r="I232" s="118">
        <v>1</v>
      </c>
      <c r="J232" s="118">
        <v>1</v>
      </c>
      <c r="K232" s="118">
        <v>1</v>
      </c>
      <c r="L232" s="118">
        <v>1</v>
      </c>
      <c r="M232" s="118">
        <v>1</v>
      </c>
      <c r="N232" s="118">
        <v>1</v>
      </c>
    </row>
    <row r="233" spans="1:41" outlineLevel="1">
      <c r="A233">
        <v>2</v>
      </c>
      <c r="B233" t="s">
        <v>1265</v>
      </c>
      <c r="C233" s="34">
        <f t="shared" si="417"/>
        <v>0.5</v>
      </c>
      <c r="D233" s="34">
        <f t="shared" si="417"/>
        <v>0.5</v>
      </c>
      <c r="E233" s="34">
        <f t="shared" si="417"/>
        <v>0.5</v>
      </c>
      <c r="F233" s="118">
        <v>0.5</v>
      </c>
      <c r="G233" s="118">
        <v>0.5</v>
      </c>
      <c r="H233" s="118">
        <v>0.5</v>
      </c>
      <c r="I233" s="118">
        <v>0.5</v>
      </c>
      <c r="J233" s="118">
        <v>0.5</v>
      </c>
      <c r="K233" s="118">
        <v>0.5</v>
      </c>
      <c r="L233" s="118">
        <v>0.5</v>
      </c>
      <c r="M233" s="118">
        <v>0.5</v>
      </c>
      <c r="N233" s="118">
        <v>0.5</v>
      </c>
    </row>
    <row r="234" spans="1:41" outlineLevel="1">
      <c r="A234">
        <v>3</v>
      </c>
      <c r="B234" t="s">
        <v>1266</v>
      </c>
      <c r="C234" s="34">
        <f t="shared" si="417"/>
        <v>1.5</v>
      </c>
      <c r="D234" s="34">
        <f t="shared" si="417"/>
        <v>1.5</v>
      </c>
      <c r="E234" s="34">
        <f t="shared" si="417"/>
        <v>1.5</v>
      </c>
      <c r="F234" s="118">
        <v>1.5</v>
      </c>
      <c r="G234" s="118">
        <v>1.5</v>
      </c>
      <c r="H234" s="118">
        <v>1.5</v>
      </c>
      <c r="I234" s="118">
        <v>1.5</v>
      </c>
      <c r="J234" s="118">
        <v>1.5</v>
      </c>
      <c r="K234" s="118">
        <v>1.5</v>
      </c>
      <c r="L234" s="118">
        <v>1.5</v>
      </c>
      <c r="M234" s="118">
        <v>1.5</v>
      </c>
      <c r="N234" s="118">
        <v>1.5</v>
      </c>
    </row>
    <row r="235" spans="1:41" outlineLevel="1"/>
    <row r="237" spans="1:41">
      <c r="A237" s="16" t="s">
        <v>1694</v>
      </c>
    </row>
    <row r="238" spans="1:41" outlineLevel="1">
      <c r="B238" t="s">
        <v>1306</v>
      </c>
      <c r="C238">
        <v>1</v>
      </c>
      <c r="D238">
        <f>C238</f>
        <v>1</v>
      </c>
      <c r="E238">
        <f t="shared" ref="E238:F238" si="418">D238</f>
        <v>1</v>
      </c>
      <c r="F238">
        <f t="shared" si="418"/>
        <v>1</v>
      </c>
      <c r="G238">
        <f>C238+1</f>
        <v>2</v>
      </c>
      <c r="H238">
        <f>G238</f>
        <v>2</v>
      </c>
      <c r="I238">
        <f t="shared" ref="I238:J238" si="419">H238</f>
        <v>2</v>
      </c>
      <c r="J238">
        <f t="shared" si="419"/>
        <v>2</v>
      </c>
      <c r="K238">
        <f t="shared" ref="K238" si="420">G238+1</f>
        <v>3</v>
      </c>
      <c r="L238">
        <f t="shared" ref="L238:R238" si="421">K238</f>
        <v>3</v>
      </c>
      <c r="M238">
        <f t="shared" si="421"/>
        <v>3</v>
      </c>
      <c r="N238">
        <f t="shared" si="421"/>
        <v>3</v>
      </c>
      <c r="O238">
        <f t="shared" ref="O238" si="422">K238+1</f>
        <v>4</v>
      </c>
      <c r="P238">
        <f t="shared" ref="P238" si="423">O238</f>
        <v>4</v>
      </c>
      <c r="Q238">
        <f t="shared" si="421"/>
        <v>4</v>
      </c>
      <c r="R238">
        <f t="shared" si="421"/>
        <v>4</v>
      </c>
      <c r="S238">
        <f>O238+1</f>
        <v>5</v>
      </c>
      <c r="T238">
        <f>S238</f>
        <v>5</v>
      </c>
      <c r="U238">
        <f>T238</f>
        <v>5</v>
      </c>
      <c r="V238">
        <f>U238</f>
        <v>5</v>
      </c>
      <c r="W238">
        <f>S238+1</f>
        <v>6</v>
      </c>
      <c r="X238">
        <f>W238</f>
        <v>6</v>
      </c>
      <c r="Y238">
        <f>X238</f>
        <v>6</v>
      </c>
      <c r="Z238">
        <f>Y238</f>
        <v>6</v>
      </c>
      <c r="AA238">
        <v>1</v>
      </c>
      <c r="AB238">
        <v>1</v>
      </c>
      <c r="AC238">
        <v>1</v>
      </c>
      <c r="AD238">
        <v>1</v>
      </c>
      <c r="AE238">
        <v>1</v>
      </c>
      <c r="AF238">
        <v>1</v>
      </c>
      <c r="AG238">
        <v>1</v>
      </c>
      <c r="AH238">
        <v>1</v>
      </c>
      <c r="AI238">
        <v>1</v>
      </c>
      <c r="AJ238">
        <v>1</v>
      </c>
      <c r="AK238">
        <v>1</v>
      </c>
      <c r="AL238">
        <v>1</v>
      </c>
      <c r="AM238">
        <v>1</v>
      </c>
      <c r="AN238">
        <v>1</v>
      </c>
      <c r="AO238">
        <v>1</v>
      </c>
    </row>
    <row r="239" spans="1:41" outlineLevel="1">
      <c r="B239" t="s">
        <v>960</v>
      </c>
      <c r="C239" t="s">
        <v>962</v>
      </c>
      <c r="D239" t="s">
        <v>963</v>
      </c>
      <c r="E239" t="s">
        <v>964</v>
      </c>
      <c r="F239" t="s">
        <v>1531</v>
      </c>
      <c r="G239" t="s">
        <v>962</v>
      </c>
      <c r="H239" t="s">
        <v>963</v>
      </c>
      <c r="I239" t="s">
        <v>964</v>
      </c>
      <c r="J239" t="s">
        <v>1531</v>
      </c>
      <c r="K239" t="s">
        <v>962</v>
      </c>
      <c r="L239" t="s">
        <v>963</v>
      </c>
      <c r="M239" t="s">
        <v>964</v>
      </c>
      <c r="N239" t="s">
        <v>1531</v>
      </c>
      <c r="O239" t="s">
        <v>962</v>
      </c>
      <c r="P239" t="s">
        <v>963</v>
      </c>
      <c r="Q239" t="s">
        <v>964</v>
      </c>
      <c r="R239" t="s">
        <v>1531</v>
      </c>
      <c r="S239" t="s">
        <v>962</v>
      </c>
      <c r="T239" t="s">
        <v>963</v>
      </c>
      <c r="U239" t="s">
        <v>964</v>
      </c>
      <c r="V239" t="s">
        <v>1531</v>
      </c>
      <c r="W239" t="s">
        <v>962</v>
      </c>
      <c r="X239" t="s">
        <v>963</v>
      </c>
      <c r="Y239" t="s">
        <v>964</v>
      </c>
      <c r="Z239" t="s">
        <v>1739</v>
      </c>
      <c r="AA239" t="s">
        <v>1090</v>
      </c>
      <c r="AB239" t="s">
        <v>1721</v>
      </c>
      <c r="AC239" t="s">
        <v>1740</v>
      </c>
      <c r="AD239" t="s">
        <v>1090</v>
      </c>
      <c r="AE239" t="s">
        <v>1722</v>
      </c>
      <c r="AF239" t="s">
        <v>1741</v>
      </c>
      <c r="AG239" t="s">
        <v>1090</v>
      </c>
      <c r="AH239" t="s">
        <v>1723</v>
      </c>
      <c r="AI239" t="s">
        <v>1742</v>
      </c>
      <c r="AJ239" t="s">
        <v>1090</v>
      </c>
      <c r="AK239" t="s">
        <v>1724</v>
      </c>
      <c r="AL239" t="s">
        <v>1743</v>
      </c>
      <c r="AM239" t="s">
        <v>1090</v>
      </c>
      <c r="AN239" t="s">
        <v>1725</v>
      </c>
      <c r="AO239" t="s">
        <v>1744</v>
      </c>
    </row>
    <row r="240" spans="1:41" outlineLevel="1">
      <c r="B240" t="s">
        <v>1152</v>
      </c>
      <c r="C240" s="174">
        <v>1</v>
      </c>
      <c r="D240" s="174">
        <v>2</v>
      </c>
      <c r="E240" s="174">
        <v>3</v>
      </c>
      <c r="F240" s="174">
        <v>6</v>
      </c>
      <c r="G240" s="174">
        <v>1</v>
      </c>
      <c r="H240" s="174">
        <v>2</v>
      </c>
      <c r="I240" s="174">
        <v>3</v>
      </c>
      <c r="J240" s="174">
        <v>6</v>
      </c>
      <c r="K240" s="174">
        <v>1</v>
      </c>
      <c r="L240" s="174">
        <v>2</v>
      </c>
      <c r="M240" s="174">
        <v>3</v>
      </c>
      <c r="N240" s="174">
        <v>6</v>
      </c>
      <c r="O240" s="174">
        <v>1</v>
      </c>
      <c r="P240" s="174">
        <v>2</v>
      </c>
      <c r="Q240" s="174">
        <v>3</v>
      </c>
      <c r="R240" s="174">
        <v>6</v>
      </c>
      <c r="S240" s="174">
        <v>1</v>
      </c>
      <c r="T240" s="174">
        <v>2</v>
      </c>
      <c r="U240" s="174">
        <v>3</v>
      </c>
      <c r="V240" s="174">
        <v>6</v>
      </c>
      <c r="W240" s="174">
        <v>1</v>
      </c>
      <c r="X240" s="174">
        <v>2</v>
      </c>
      <c r="Y240" s="174">
        <v>3</v>
      </c>
      <c r="Z240" s="174">
        <v>6</v>
      </c>
      <c r="AA240" s="174">
        <v>7</v>
      </c>
      <c r="AB240" s="174">
        <v>8</v>
      </c>
      <c r="AC240" s="174">
        <v>10</v>
      </c>
      <c r="AD240" s="174">
        <f>AA240+4</f>
        <v>11</v>
      </c>
      <c r="AE240" s="174">
        <f t="shared" ref="AE240:AO240" si="424">AB240+4</f>
        <v>12</v>
      </c>
      <c r="AF240" s="174">
        <f t="shared" si="424"/>
        <v>14</v>
      </c>
      <c r="AG240" s="174">
        <f t="shared" si="424"/>
        <v>15</v>
      </c>
      <c r="AH240" s="174">
        <f t="shared" si="424"/>
        <v>16</v>
      </c>
      <c r="AI240" s="174">
        <f t="shared" si="424"/>
        <v>18</v>
      </c>
      <c r="AJ240" s="174">
        <f t="shared" si="424"/>
        <v>19</v>
      </c>
      <c r="AK240" s="174">
        <f t="shared" si="424"/>
        <v>20</v>
      </c>
      <c r="AL240" s="174">
        <f t="shared" si="424"/>
        <v>22</v>
      </c>
      <c r="AM240" s="174">
        <f t="shared" si="424"/>
        <v>23</v>
      </c>
      <c r="AN240" s="174">
        <f t="shared" si="424"/>
        <v>24</v>
      </c>
      <c r="AO240" s="174">
        <f t="shared" si="424"/>
        <v>26</v>
      </c>
    </row>
    <row r="241" spans="1:66" outlineLevel="1">
      <c r="B241" t="s">
        <v>976</v>
      </c>
      <c r="C241" s="192">
        <f t="shared" ref="C241:R241" si="425">INDEX(i.Periods,C$240,1+d.TOL+(C$238-1)*3)</f>
        <v>43</v>
      </c>
      <c r="D241" s="192">
        <f t="shared" si="425"/>
        <v>59</v>
      </c>
      <c r="E241" s="192">
        <f t="shared" si="425"/>
        <v>64</v>
      </c>
      <c r="F241" s="192">
        <f t="shared" si="425"/>
        <v>94</v>
      </c>
      <c r="G241" s="192">
        <f t="shared" si="425"/>
        <v>43</v>
      </c>
      <c r="H241" s="192">
        <f t="shared" si="425"/>
        <v>61</v>
      </c>
      <c r="I241" s="192">
        <f t="shared" si="425"/>
        <v>66</v>
      </c>
      <c r="J241" s="192">
        <f t="shared" si="425"/>
        <v>96</v>
      </c>
      <c r="K241" s="192">
        <f t="shared" si="425"/>
        <v>43</v>
      </c>
      <c r="L241" s="192">
        <f t="shared" si="425"/>
        <v>64</v>
      </c>
      <c r="M241" s="192">
        <f t="shared" si="425"/>
        <v>69</v>
      </c>
      <c r="N241" s="192">
        <f t="shared" si="425"/>
        <v>99</v>
      </c>
      <c r="O241" s="192">
        <f t="shared" si="425"/>
        <v>43</v>
      </c>
      <c r="P241" s="192">
        <f t="shared" si="425"/>
        <v>66</v>
      </c>
      <c r="Q241" s="192">
        <f t="shared" si="425"/>
        <v>71</v>
      </c>
      <c r="R241" s="192">
        <f t="shared" si="425"/>
        <v>101</v>
      </c>
      <c r="S241" s="192">
        <f t="shared" ref="S241:AO241" si="426">INDEX(i.Periods,S$240,1+d.TOL+(S$238-1)*3)</f>
        <v>43</v>
      </c>
      <c r="T241" s="192">
        <f t="shared" si="426"/>
        <v>68</v>
      </c>
      <c r="U241" s="192">
        <f t="shared" si="426"/>
        <v>73</v>
      </c>
      <c r="V241" s="192">
        <f t="shared" si="426"/>
        <v>103</v>
      </c>
      <c r="W241" s="192">
        <f t="shared" si="426"/>
        <v>43</v>
      </c>
      <c r="X241" s="192">
        <f t="shared" si="426"/>
        <v>59</v>
      </c>
      <c r="Y241" s="192">
        <f t="shared" si="426"/>
        <v>64</v>
      </c>
      <c r="Z241" s="192">
        <f t="shared" si="426"/>
        <v>94</v>
      </c>
      <c r="AA241" s="192">
        <f t="shared" si="426"/>
        <v>111</v>
      </c>
      <c r="AB241" s="192">
        <f t="shared" si="426"/>
        <v>131</v>
      </c>
      <c r="AC241" s="192">
        <f t="shared" si="426"/>
        <v>146</v>
      </c>
      <c r="AD241" s="192">
        <f t="shared" si="426"/>
        <v>164</v>
      </c>
      <c r="AE241" s="192">
        <f t="shared" si="426"/>
        <v>183</v>
      </c>
      <c r="AF241" s="192">
        <f t="shared" si="426"/>
        <v>199</v>
      </c>
      <c r="AG241" s="192">
        <f t="shared" si="426"/>
        <v>216</v>
      </c>
      <c r="AH241" s="192">
        <f t="shared" si="426"/>
        <v>235</v>
      </c>
      <c r="AI241" s="192">
        <f t="shared" si="426"/>
        <v>251</v>
      </c>
      <c r="AJ241" s="192">
        <f t="shared" si="426"/>
        <v>268</v>
      </c>
      <c r="AK241" s="192">
        <f t="shared" si="426"/>
        <v>287</v>
      </c>
      <c r="AL241" s="192">
        <f t="shared" si="426"/>
        <v>303</v>
      </c>
      <c r="AM241" s="192">
        <f t="shared" si="426"/>
        <v>320</v>
      </c>
      <c r="AN241" s="192">
        <f t="shared" si="426"/>
        <v>339</v>
      </c>
      <c r="AO241" s="192">
        <f t="shared" si="426"/>
        <v>355</v>
      </c>
    </row>
    <row r="242" spans="1:66" outlineLevel="1">
      <c r="B242" t="s">
        <v>979</v>
      </c>
      <c r="C242" s="426">
        <f>INDEX(i.Periods,C$240+1,1+d.TOL+(C$238-1)*3)</f>
        <v>59</v>
      </c>
      <c r="D242" s="426">
        <f>INDEX(i.Periods,D$240+1,1+d.TOL+(D$238-1)*3)</f>
        <v>64</v>
      </c>
      <c r="E242" s="278">
        <f>INDEX(i.Periods,E$240+2,1+d.TOL+(E$238-1)*3)</f>
        <v>86</v>
      </c>
      <c r="F242" s="426">
        <f>INDEX(i.Periods,F$240+1,1+d.TOL+(F$238-1)*3)</f>
        <v>111</v>
      </c>
      <c r="G242" s="426">
        <f>INDEX(i.Periods,G$240+1,1+d.TOL+(G$238-1)*3)</f>
        <v>61</v>
      </c>
      <c r="H242" s="426">
        <f>INDEX(i.Periods,H$240+1,1+d.TOL+(H$238-1)*3)</f>
        <v>66</v>
      </c>
      <c r="I242" s="278">
        <f>INDEX(i.Periods,I$240+2,1+d.TOL+(I$238-1)*3)</f>
        <v>88</v>
      </c>
      <c r="J242" s="426">
        <f>INDEX(i.Periods,J$240+1,1+d.TOL+(J$238-1)*3)</f>
        <v>111</v>
      </c>
      <c r="K242" s="426">
        <f>INDEX(i.Periods,K$240+1,1+d.TOL+(K$238-1)*3)</f>
        <v>64</v>
      </c>
      <c r="L242" s="426">
        <f>INDEX(i.Periods,L$240+1,1+d.TOL+(L$238-1)*3)</f>
        <v>69</v>
      </c>
      <c r="M242" s="278">
        <f>INDEX(i.Periods,M$240+2,1+d.TOL+(M$238-1)*3)</f>
        <v>91</v>
      </c>
      <c r="N242" s="426">
        <f>INDEX(i.Periods,N$240+1,1+d.TOL+(N$238-1)*3)</f>
        <v>111</v>
      </c>
      <c r="O242" s="426">
        <f>INDEX(i.Periods,O$240+1,1+d.TOL+(O$238-1)*3)</f>
        <v>66</v>
      </c>
      <c r="P242" s="426">
        <f>INDEX(i.Periods,P$240+1,1+d.TOL+(P$238-1)*3)</f>
        <v>71</v>
      </c>
      <c r="Q242" s="278">
        <f>INDEX(i.Periods,Q$240+2,1+d.TOL+(Q$238-1)*3)</f>
        <v>93</v>
      </c>
      <c r="R242" s="426">
        <f>INDEX(i.Periods,R$240+1,1+d.TOL+(R$238-1)*3)</f>
        <v>111</v>
      </c>
      <c r="S242" s="426">
        <f>INDEX(i.Periods,S$240+1,1+d.TOL+(S$238-1)*3)</f>
        <v>68</v>
      </c>
      <c r="T242" s="426">
        <f>INDEX(i.Periods,T$240+1,1+d.TOL+(T$238-1)*3)</f>
        <v>73</v>
      </c>
      <c r="U242" s="278">
        <f>INDEX(i.Periods,U$240+2,1+d.TOL+(U$238-1)*3)</f>
        <v>95</v>
      </c>
      <c r="V242" s="426">
        <f>INDEX(i.Periods,V$240+1,1+d.TOL+(V$238-1)*3)</f>
        <v>111</v>
      </c>
      <c r="W242" s="426">
        <f>INDEX(i.Periods,W$240+1,1+d.TOL+(W$238-1)*3)</f>
        <v>59</v>
      </c>
      <c r="X242" s="426">
        <f>INDEX(i.Periods,X$240+1,1+d.TOL+(X$238-1)*3)</f>
        <v>64</v>
      </c>
      <c r="Y242" s="278">
        <f>INDEX(i.Periods,Y$240+2,1+d.TOL+(Y$238-1)*3)</f>
        <v>86</v>
      </c>
      <c r="Z242" s="426">
        <f t="shared" ref="Z242:AO242" si="427">INDEX(i.Periods,Z$240+1,1+d.TOL+(Z$238-1)*3)</f>
        <v>111</v>
      </c>
      <c r="AA242" s="426">
        <f t="shared" si="427"/>
        <v>131</v>
      </c>
      <c r="AB242" s="426">
        <f t="shared" si="427"/>
        <v>138</v>
      </c>
      <c r="AC242" s="426">
        <f t="shared" si="427"/>
        <v>164</v>
      </c>
      <c r="AD242" s="426">
        <f t="shared" si="427"/>
        <v>183</v>
      </c>
      <c r="AE242" s="426">
        <f t="shared" si="427"/>
        <v>191</v>
      </c>
      <c r="AF242" s="426">
        <f t="shared" si="427"/>
        <v>216</v>
      </c>
      <c r="AG242" s="426">
        <f t="shared" si="427"/>
        <v>235</v>
      </c>
      <c r="AH242" s="426">
        <f t="shared" si="427"/>
        <v>243</v>
      </c>
      <c r="AI242" s="426">
        <f t="shared" si="427"/>
        <v>268</v>
      </c>
      <c r="AJ242" s="426">
        <f t="shared" si="427"/>
        <v>287</v>
      </c>
      <c r="AK242" s="426">
        <f t="shared" si="427"/>
        <v>295</v>
      </c>
      <c r="AL242" s="426">
        <f t="shared" si="427"/>
        <v>320</v>
      </c>
      <c r="AM242" s="426">
        <f t="shared" si="427"/>
        <v>339</v>
      </c>
      <c r="AN242" s="426">
        <f t="shared" si="427"/>
        <v>347</v>
      </c>
      <c r="AO242" s="426">
        <f t="shared" si="427"/>
        <v>372</v>
      </c>
    </row>
    <row r="243" spans="1:66" ht="77.25" customHeight="1" outlineLevel="1">
      <c r="A243">
        <v>1</v>
      </c>
      <c r="B243" t="s">
        <v>961</v>
      </c>
      <c r="C243" s="499" t="str">
        <f t="shared" ref="C243:L244" si="428">INDEX(i.TOL_indices,d.TOL,$A243)&amp;", "&amp;TEXT(C$241,"0")&amp;":"&amp;TEXT(C$242,"0")</f>
        <v>67:68, 43:59</v>
      </c>
      <c r="D243" s="499" t="str">
        <f t="shared" si="428"/>
        <v>67:68, 59:64</v>
      </c>
      <c r="E243" s="499" t="str">
        <f t="shared" si="428"/>
        <v>67:68, 64:86</v>
      </c>
      <c r="F243" s="499" t="str">
        <f t="shared" si="428"/>
        <v>67:68, 94:111</v>
      </c>
      <c r="G243" s="499" t="str">
        <f t="shared" si="428"/>
        <v>67:68, 43:61</v>
      </c>
      <c r="H243" s="499" t="str">
        <f t="shared" si="428"/>
        <v>67:68, 61:66</v>
      </c>
      <c r="I243" s="499" t="str">
        <f t="shared" si="428"/>
        <v>67:68, 66:88</v>
      </c>
      <c r="J243" s="499" t="str">
        <f t="shared" si="428"/>
        <v>67:68, 96:111</v>
      </c>
      <c r="K243" s="499" t="str">
        <f t="shared" si="428"/>
        <v>67:68, 43:64</v>
      </c>
      <c r="L243" s="499" t="str">
        <f t="shared" si="428"/>
        <v>67:68, 64:69</v>
      </c>
      <c r="M243" s="499" t="str">
        <f t="shared" ref="M243:AD244" si="429">INDEX(i.TOL_indices,d.TOL,$A243)&amp;", "&amp;TEXT(M$241,"0")&amp;":"&amp;TEXT(M$242,"0")</f>
        <v>67:68, 69:91</v>
      </c>
      <c r="N243" s="499" t="str">
        <f t="shared" si="429"/>
        <v>67:68, 99:111</v>
      </c>
      <c r="O243" s="499" t="str">
        <f t="shared" si="429"/>
        <v>67:68, 43:66</v>
      </c>
      <c r="P243" s="499" t="str">
        <f t="shared" si="429"/>
        <v>67:68, 66:71</v>
      </c>
      <c r="Q243" s="499" t="str">
        <f t="shared" si="429"/>
        <v>67:68, 71:93</v>
      </c>
      <c r="R243" s="499" t="str">
        <f t="shared" si="429"/>
        <v>67:68, 101:111</v>
      </c>
      <c r="S243" s="499" t="str">
        <f t="shared" si="429"/>
        <v>67:68, 43:68</v>
      </c>
      <c r="T243" s="499" t="str">
        <f t="shared" si="429"/>
        <v>67:68, 68:73</v>
      </c>
      <c r="U243" s="499" t="str">
        <f t="shared" si="429"/>
        <v>67:68, 73:95</v>
      </c>
      <c r="V243" s="499" t="str">
        <f t="shared" si="429"/>
        <v>67:68, 103:111</v>
      </c>
      <c r="W243" s="499" t="str">
        <f t="shared" si="429"/>
        <v>67:68, 43:59</v>
      </c>
      <c r="X243" s="499" t="str">
        <f t="shared" si="429"/>
        <v>67:68, 59:64</v>
      </c>
      <c r="Y243" s="499" t="str">
        <f t="shared" si="429"/>
        <v>67:68, 64:86</v>
      </c>
      <c r="Z243" s="499" t="str">
        <f t="shared" si="429"/>
        <v>67:68, 94:111</v>
      </c>
      <c r="AA243" s="499" t="str">
        <f t="shared" si="429"/>
        <v>67:68, 111:131</v>
      </c>
      <c r="AB243" s="499" t="str">
        <f t="shared" si="429"/>
        <v>67:68, 131:138</v>
      </c>
      <c r="AC243" s="499" t="str">
        <f t="shared" ref="AA243:AC244" si="430">INDEX(i.TOL_indices,d.TOL,$A243)&amp;", "&amp;TEXT(AC$241,"0")&amp;":"&amp;TEXT(AC$242,"0")</f>
        <v>67:68, 146:164</v>
      </c>
      <c r="AD243" s="499" t="str">
        <f t="shared" si="429"/>
        <v>67:68, 164:183</v>
      </c>
      <c r="AE243" s="499" t="str">
        <f t="shared" ref="AD243:AO244" si="431">INDEX(i.TOL_indices,d.TOL,$A243)&amp;", "&amp;TEXT(AE$241,"0")&amp;":"&amp;TEXT(AE$242,"0")</f>
        <v>67:68, 183:191</v>
      </c>
      <c r="AF243" s="499" t="str">
        <f t="shared" si="431"/>
        <v>67:68, 199:216</v>
      </c>
      <c r="AG243" s="499" t="str">
        <f t="shared" si="431"/>
        <v>67:68, 216:235</v>
      </c>
      <c r="AH243" s="499" t="str">
        <f t="shared" si="431"/>
        <v>67:68, 235:243</v>
      </c>
      <c r="AI243" s="499" t="str">
        <f t="shared" si="431"/>
        <v>67:68, 251:268</v>
      </c>
      <c r="AJ243" s="499" t="str">
        <f t="shared" si="431"/>
        <v>67:68, 268:287</v>
      </c>
      <c r="AK243" s="499" t="str">
        <f t="shared" si="431"/>
        <v>67:68, 287:295</v>
      </c>
      <c r="AL243" s="499" t="str">
        <f t="shared" si="431"/>
        <v>67:68, 303:320</v>
      </c>
      <c r="AM243" s="499" t="str">
        <f t="shared" si="431"/>
        <v>67:68, 320:339</v>
      </c>
      <c r="AN243" s="499" t="str">
        <f t="shared" si="431"/>
        <v>67:68, 339:347</v>
      </c>
      <c r="AO243" s="499" t="str">
        <f t="shared" si="431"/>
        <v>67:68, 355:372</v>
      </c>
      <c r="AQ243" s="151" t="s">
        <v>1065</v>
      </c>
    </row>
    <row r="244" spans="1:66" ht="77.25" customHeight="1" outlineLevel="1">
      <c r="A244">
        <v>2</v>
      </c>
      <c r="C244" s="499" t="str">
        <f t="shared" si="428"/>
        <v>49:50, 43:59</v>
      </c>
      <c r="D244" s="499" t="str">
        <f t="shared" si="428"/>
        <v>49:50, 59:64</v>
      </c>
      <c r="E244" s="499" t="str">
        <f t="shared" si="428"/>
        <v>49:50, 64:86</v>
      </c>
      <c r="F244" s="499" t="str">
        <f t="shared" si="428"/>
        <v>49:50, 94:111</v>
      </c>
      <c r="G244" s="499" t="str">
        <f t="shared" si="428"/>
        <v>49:50, 43:61</v>
      </c>
      <c r="H244" s="499" t="str">
        <f t="shared" si="428"/>
        <v>49:50, 61:66</v>
      </c>
      <c r="I244" s="499" t="str">
        <f t="shared" si="428"/>
        <v>49:50, 66:88</v>
      </c>
      <c r="J244" s="499" t="str">
        <f t="shared" si="428"/>
        <v>49:50, 96:111</v>
      </c>
      <c r="K244" s="499" t="str">
        <f t="shared" si="428"/>
        <v>49:50, 43:64</v>
      </c>
      <c r="L244" s="499" t="str">
        <f t="shared" si="428"/>
        <v>49:50, 64:69</v>
      </c>
      <c r="M244" s="499" t="str">
        <f t="shared" si="429"/>
        <v>49:50, 69:91</v>
      </c>
      <c r="N244" s="499" t="str">
        <f t="shared" si="429"/>
        <v>49:50, 99:111</v>
      </c>
      <c r="O244" s="499" t="str">
        <f t="shared" si="429"/>
        <v>49:50, 43:66</v>
      </c>
      <c r="P244" s="499" t="str">
        <f t="shared" si="429"/>
        <v>49:50, 66:71</v>
      </c>
      <c r="Q244" s="499" t="str">
        <f t="shared" si="429"/>
        <v>49:50, 71:93</v>
      </c>
      <c r="R244" s="499" t="str">
        <f t="shared" si="429"/>
        <v>49:50, 101:111</v>
      </c>
      <c r="S244" s="499" t="str">
        <f t="shared" si="429"/>
        <v>49:50, 43:68</v>
      </c>
      <c r="T244" s="499" t="str">
        <f t="shared" si="429"/>
        <v>49:50, 68:73</v>
      </c>
      <c r="U244" s="499" t="str">
        <f t="shared" si="429"/>
        <v>49:50, 73:95</v>
      </c>
      <c r="V244" s="499" t="str">
        <f t="shared" si="429"/>
        <v>49:50, 103:111</v>
      </c>
      <c r="W244" s="499" t="str">
        <f t="shared" si="429"/>
        <v>49:50, 43:59</v>
      </c>
      <c r="X244" s="499" t="str">
        <f t="shared" si="429"/>
        <v>49:50, 59:64</v>
      </c>
      <c r="Y244" s="499" t="str">
        <f t="shared" si="429"/>
        <v>49:50, 64:86</v>
      </c>
      <c r="Z244" s="499" t="str">
        <f t="shared" si="429"/>
        <v>49:50, 94:111</v>
      </c>
      <c r="AA244" s="499" t="str">
        <f t="shared" si="430"/>
        <v>49:50, 111:131</v>
      </c>
      <c r="AB244" s="499" t="str">
        <f t="shared" si="430"/>
        <v>49:50, 131:138</v>
      </c>
      <c r="AC244" s="499" t="str">
        <f t="shared" si="430"/>
        <v>49:50, 146:164</v>
      </c>
      <c r="AD244" s="499" t="str">
        <f t="shared" si="431"/>
        <v>49:50, 164:183</v>
      </c>
      <c r="AE244" s="499" t="str">
        <f t="shared" si="431"/>
        <v>49:50, 183:191</v>
      </c>
      <c r="AF244" s="499" t="str">
        <f t="shared" si="431"/>
        <v>49:50, 199:216</v>
      </c>
      <c r="AG244" s="499" t="str">
        <f t="shared" si="431"/>
        <v>49:50, 216:235</v>
      </c>
      <c r="AH244" s="499" t="str">
        <f t="shared" si="431"/>
        <v>49:50, 235:243</v>
      </c>
      <c r="AI244" s="499" t="str">
        <f t="shared" si="431"/>
        <v>49:50, 251:268</v>
      </c>
      <c r="AJ244" s="499" t="str">
        <f t="shared" si="431"/>
        <v>49:50, 268:287</v>
      </c>
      <c r="AK244" s="499" t="str">
        <f t="shared" si="431"/>
        <v>49:50, 287:295</v>
      </c>
      <c r="AL244" s="499" t="str">
        <f t="shared" si="431"/>
        <v>49:50, 303:320</v>
      </c>
      <c r="AM244" s="499" t="str">
        <f t="shared" si="431"/>
        <v>49:50, 320:339</v>
      </c>
      <c r="AN244" s="499" t="str">
        <f t="shared" si="431"/>
        <v>49:50, 339:347</v>
      </c>
      <c r="AO244" s="499" t="str">
        <f t="shared" si="431"/>
        <v>49:50, 355:372</v>
      </c>
    </row>
    <row r="245" spans="1:66" outlineLevel="1">
      <c r="B245" t="s">
        <v>1153</v>
      </c>
    </row>
    <row r="246" spans="1:66" outlineLevel="1">
      <c r="A246">
        <v>0</v>
      </c>
      <c r="B246" s="21" t="s">
        <v>1532</v>
      </c>
      <c r="C246" s="12">
        <v>0</v>
      </c>
      <c r="D246" s="12">
        <v>0</v>
      </c>
      <c r="E246" s="12">
        <v>0</v>
      </c>
      <c r="F246" s="12">
        <v>0</v>
      </c>
      <c r="G246">
        <f>C246</f>
        <v>0</v>
      </c>
      <c r="H246">
        <f t="shared" ref="H246" si="432">D246</f>
        <v>0</v>
      </c>
      <c r="I246">
        <f t="shared" ref="I246" si="433">E246</f>
        <v>0</v>
      </c>
      <c r="J246">
        <f t="shared" ref="J246" si="434">F246</f>
        <v>0</v>
      </c>
      <c r="K246">
        <f>G246</f>
        <v>0</v>
      </c>
      <c r="L246">
        <f t="shared" ref="L246" si="435">H246</f>
        <v>0</v>
      </c>
      <c r="M246">
        <f t="shared" ref="M246" si="436">I246</f>
        <v>0</v>
      </c>
      <c r="N246">
        <f t="shared" ref="N246" si="437">J246</f>
        <v>0</v>
      </c>
      <c r="O246">
        <f>K246</f>
        <v>0</v>
      </c>
      <c r="P246">
        <f t="shared" ref="P246" si="438">L246</f>
        <v>0</v>
      </c>
      <c r="Q246">
        <f t="shared" ref="Q246" si="439">M246</f>
        <v>0</v>
      </c>
      <c r="R246">
        <f t="shared" ref="R246:S251" si="440">N246</f>
        <v>0</v>
      </c>
      <c r="S246">
        <f t="shared" si="440"/>
        <v>0</v>
      </c>
      <c r="T246">
        <f t="shared" ref="T246:T251" si="441">P246</f>
        <v>0</v>
      </c>
      <c r="U246">
        <f t="shared" ref="U246:U249" si="442">Q246</f>
        <v>0</v>
      </c>
      <c r="V246">
        <f t="shared" ref="V246:W251" si="443">R246</f>
        <v>0</v>
      </c>
      <c r="W246">
        <f t="shared" si="443"/>
        <v>0</v>
      </c>
      <c r="X246">
        <f t="shared" ref="X246:X251" si="444">T246</f>
        <v>0</v>
      </c>
      <c r="Y246">
        <f t="shared" ref="Y246:Y249" si="445">U246</f>
        <v>0</v>
      </c>
      <c r="Z246">
        <f t="shared" ref="Z246:Z249" si="446">V246</f>
        <v>0</v>
      </c>
      <c r="AA246">
        <f t="shared" ref="AA246:AD249" si="447">W246</f>
        <v>0</v>
      </c>
      <c r="AB246">
        <f t="shared" si="447"/>
        <v>0</v>
      </c>
      <c r="AC246">
        <f t="shared" si="447"/>
        <v>0</v>
      </c>
      <c r="AD246">
        <f t="shared" si="447"/>
        <v>0</v>
      </c>
      <c r="AE246">
        <f t="shared" ref="AE246:AE249" si="448">AA246</f>
        <v>0</v>
      </c>
      <c r="AF246">
        <f t="shared" ref="AF246:AF249" si="449">AB246</f>
        <v>0</v>
      </c>
      <c r="AG246">
        <f t="shared" ref="AG246:AG251" si="450">AC246</f>
        <v>0</v>
      </c>
      <c r="AH246">
        <f t="shared" ref="AH246:AH249" si="451">AD246</f>
        <v>0</v>
      </c>
      <c r="AI246">
        <f t="shared" ref="AI246:AI249" si="452">AE246</f>
        <v>0</v>
      </c>
      <c r="AJ246">
        <f t="shared" ref="AJ246:AJ251" si="453">AF246</f>
        <v>0</v>
      </c>
      <c r="AK246">
        <f t="shared" ref="AK246:AK249" si="454">AG246</f>
        <v>0</v>
      </c>
      <c r="AL246">
        <f t="shared" ref="AL246:AL249" si="455">AH246</f>
        <v>0</v>
      </c>
      <c r="AM246">
        <f t="shared" ref="AM246:AM251" si="456">AI246</f>
        <v>0</v>
      </c>
      <c r="AN246">
        <f t="shared" ref="AN246:AN249" si="457">AJ246</f>
        <v>0</v>
      </c>
      <c r="AO246">
        <f t="shared" ref="AO246:AO249" si="458">AK246</f>
        <v>0</v>
      </c>
    </row>
    <row r="247" spans="1:66" outlineLevel="1">
      <c r="A247">
        <v>1</v>
      </c>
      <c r="C247" s="12">
        <v>-0.75</v>
      </c>
      <c r="D247" s="12">
        <v>-0.75</v>
      </c>
      <c r="E247" s="12">
        <v>-0.75</v>
      </c>
      <c r="F247" s="12">
        <v>-1</v>
      </c>
      <c r="G247">
        <f>C247</f>
        <v>-0.75</v>
      </c>
      <c r="H247">
        <f t="shared" ref="H247:H249" si="459">D247</f>
        <v>-0.75</v>
      </c>
      <c r="I247">
        <f t="shared" ref="I247:I249" si="460">E247</f>
        <v>-0.75</v>
      </c>
      <c r="J247">
        <f t="shared" ref="J247:K251" si="461">F247</f>
        <v>-1</v>
      </c>
      <c r="K247">
        <f>G247</f>
        <v>-0.75</v>
      </c>
      <c r="L247">
        <f t="shared" ref="L247:L251" si="462">H247</f>
        <v>-0.75</v>
      </c>
      <c r="M247">
        <f t="shared" ref="M247:M249" si="463">I247</f>
        <v>-0.75</v>
      </c>
      <c r="N247">
        <f t="shared" ref="N247:O251" si="464">J247</f>
        <v>-1</v>
      </c>
      <c r="O247">
        <f>K247</f>
        <v>-0.75</v>
      </c>
      <c r="P247">
        <f t="shared" ref="P247:P251" si="465">L247</f>
        <v>-0.75</v>
      </c>
      <c r="Q247">
        <f t="shared" ref="Q247:Q249" si="466">M247</f>
        <v>-0.75</v>
      </c>
      <c r="R247">
        <f t="shared" ref="R247:R249" si="467">N247</f>
        <v>-1</v>
      </c>
      <c r="S247">
        <f t="shared" si="440"/>
        <v>-0.75</v>
      </c>
      <c r="T247">
        <f t="shared" si="441"/>
        <v>-0.75</v>
      </c>
      <c r="U247">
        <f t="shared" si="442"/>
        <v>-0.75</v>
      </c>
      <c r="V247">
        <f t="shared" si="443"/>
        <v>-1</v>
      </c>
      <c r="W247">
        <f t="shared" si="443"/>
        <v>-0.75</v>
      </c>
      <c r="X247">
        <f t="shared" si="444"/>
        <v>-0.75</v>
      </c>
      <c r="Y247">
        <f t="shared" si="445"/>
        <v>-0.75</v>
      </c>
      <c r="Z247">
        <f t="shared" si="446"/>
        <v>-1</v>
      </c>
      <c r="AA247">
        <f t="shared" si="447"/>
        <v>-0.75</v>
      </c>
      <c r="AB247">
        <f t="shared" si="447"/>
        <v>-0.75</v>
      </c>
      <c r="AC247">
        <f t="shared" si="447"/>
        <v>-0.75</v>
      </c>
      <c r="AD247">
        <f t="shared" si="447"/>
        <v>-1</v>
      </c>
      <c r="AE247">
        <f t="shared" si="448"/>
        <v>-0.75</v>
      </c>
      <c r="AF247">
        <f t="shared" si="449"/>
        <v>-0.75</v>
      </c>
      <c r="AG247">
        <f t="shared" si="450"/>
        <v>-0.75</v>
      </c>
      <c r="AH247">
        <f t="shared" si="451"/>
        <v>-1</v>
      </c>
      <c r="AI247">
        <f t="shared" si="452"/>
        <v>-0.75</v>
      </c>
      <c r="AJ247">
        <f t="shared" si="453"/>
        <v>-0.75</v>
      </c>
      <c r="AK247">
        <f t="shared" si="454"/>
        <v>-0.75</v>
      </c>
      <c r="AL247">
        <f t="shared" si="455"/>
        <v>-1</v>
      </c>
      <c r="AM247">
        <f t="shared" si="456"/>
        <v>-0.75</v>
      </c>
      <c r="AN247">
        <f t="shared" si="457"/>
        <v>-0.75</v>
      </c>
      <c r="AO247">
        <f t="shared" si="458"/>
        <v>-0.75</v>
      </c>
    </row>
    <row r="248" spans="1:66" outlineLevel="1">
      <c r="A248">
        <v>2</v>
      </c>
      <c r="C248" s="12">
        <v>-1.25</v>
      </c>
      <c r="D248" s="12">
        <v>-1.25</v>
      </c>
      <c r="E248" s="12">
        <v>-1.25</v>
      </c>
      <c r="F248" s="12">
        <v>-2.5</v>
      </c>
      <c r="G248">
        <f t="shared" ref="G248:H251" si="468">C248</f>
        <v>-1.25</v>
      </c>
      <c r="H248">
        <f t="shared" si="459"/>
        <v>-1.25</v>
      </c>
      <c r="I248">
        <f t="shared" si="460"/>
        <v>-1.25</v>
      </c>
      <c r="J248">
        <f t="shared" si="461"/>
        <v>-2.5</v>
      </c>
      <c r="K248">
        <f t="shared" si="461"/>
        <v>-1.25</v>
      </c>
      <c r="L248">
        <f t="shared" si="462"/>
        <v>-1.25</v>
      </c>
      <c r="M248">
        <f t="shared" si="463"/>
        <v>-1.25</v>
      </c>
      <c r="N248">
        <f t="shared" si="464"/>
        <v>-2.5</v>
      </c>
      <c r="O248">
        <f t="shared" si="464"/>
        <v>-1.25</v>
      </c>
      <c r="P248">
        <f t="shared" si="465"/>
        <v>-1.25</v>
      </c>
      <c r="Q248">
        <f t="shared" si="466"/>
        <v>-1.25</v>
      </c>
      <c r="R248">
        <f t="shared" si="467"/>
        <v>-2.5</v>
      </c>
      <c r="S248">
        <f t="shared" si="440"/>
        <v>-1.25</v>
      </c>
      <c r="T248">
        <f t="shared" si="441"/>
        <v>-1.25</v>
      </c>
      <c r="U248">
        <f t="shared" si="442"/>
        <v>-1.25</v>
      </c>
      <c r="V248">
        <f t="shared" si="443"/>
        <v>-2.5</v>
      </c>
      <c r="W248">
        <f t="shared" si="443"/>
        <v>-1.25</v>
      </c>
      <c r="X248">
        <f t="shared" si="444"/>
        <v>-1.25</v>
      </c>
      <c r="Y248">
        <f t="shared" si="445"/>
        <v>-1.25</v>
      </c>
      <c r="Z248">
        <f t="shared" si="446"/>
        <v>-2.5</v>
      </c>
      <c r="AA248">
        <f t="shared" si="447"/>
        <v>-1.25</v>
      </c>
      <c r="AB248">
        <f t="shared" si="447"/>
        <v>-1.25</v>
      </c>
      <c r="AC248">
        <f t="shared" si="447"/>
        <v>-1.25</v>
      </c>
      <c r="AD248">
        <f t="shared" si="447"/>
        <v>-2.5</v>
      </c>
      <c r="AE248">
        <f t="shared" si="448"/>
        <v>-1.25</v>
      </c>
      <c r="AF248">
        <f t="shared" si="449"/>
        <v>-1.25</v>
      </c>
      <c r="AG248">
        <f t="shared" si="450"/>
        <v>-1.25</v>
      </c>
      <c r="AH248">
        <f t="shared" si="451"/>
        <v>-2.5</v>
      </c>
      <c r="AI248">
        <f t="shared" si="452"/>
        <v>-1.25</v>
      </c>
      <c r="AJ248">
        <f t="shared" si="453"/>
        <v>-1.25</v>
      </c>
      <c r="AK248">
        <f t="shared" si="454"/>
        <v>-1.25</v>
      </c>
      <c r="AL248">
        <f t="shared" si="455"/>
        <v>-2.5</v>
      </c>
      <c r="AM248">
        <f t="shared" si="456"/>
        <v>-1.25</v>
      </c>
      <c r="AN248">
        <f t="shared" si="457"/>
        <v>-1.25</v>
      </c>
      <c r="AO248">
        <f t="shared" si="458"/>
        <v>-1.25</v>
      </c>
    </row>
    <row r="249" spans="1:66" outlineLevel="1">
      <c r="A249">
        <v>3</v>
      </c>
      <c r="C249" s="12">
        <v>0.75</v>
      </c>
      <c r="D249" s="12">
        <v>0.75</v>
      </c>
      <c r="E249" s="12">
        <v>0.75</v>
      </c>
      <c r="F249" s="12">
        <v>2</v>
      </c>
      <c r="G249">
        <f t="shared" si="468"/>
        <v>0.75</v>
      </c>
      <c r="H249">
        <f t="shared" si="459"/>
        <v>0.75</v>
      </c>
      <c r="I249">
        <f t="shared" si="460"/>
        <v>0.75</v>
      </c>
      <c r="J249">
        <f t="shared" si="461"/>
        <v>2</v>
      </c>
      <c r="K249">
        <f t="shared" si="461"/>
        <v>0.75</v>
      </c>
      <c r="L249">
        <f t="shared" si="462"/>
        <v>0.75</v>
      </c>
      <c r="M249">
        <f t="shared" si="463"/>
        <v>0.75</v>
      </c>
      <c r="N249">
        <f t="shared" si="464"/>
        <v>2</v>
      </c>
      <c r="O249">
        <f t="shared" si="464"/>
        <v>0.75</v>
      </c>
      <c r="P249">
        <f t="shared" si="465"/>
        <v>0.75</v>
      </c>
      <c r="Q249">
        <f t="shared" si="466"/>
        <v>0.75</v>
      </c>
      <c r="R249">
        <f t="shared" si="467"/>
        <v>2</v>
      </c>
      <c r="S249">
        <f t="shared" si="440"/>
        <v>0.75</v>
      </c>
      <c r="T249">
        <f t="shared" si="441"/>
        <v>0.75</v>
      </c>
      <c r="U249">
        <f t="shared" si="442"/>
        <v>0.75</v>
      </c>
      <c r="V249">
        <f t="shared" si="443"/>
        <v>2</v>
      </c>
      <c r="W249">
        <f t="shared" si="443"/>
        <v>0.75</v>
      </c>
      <c r="X249">
        <f t="shared" si="444"/>
        <v>0.75</v>
      </c>
      <c r="Y249">
        <f t="shared" si="445"/>
        <v>0.75</v>
      </c>
      <c r="Z249">
        <f t="shared" si="446"/>
        <v>2</v>
      </c>
      <c r="AA249">
        <f t="shared" si="447"/>
        <v>0.75</v>
      </c>
      <c r="AB249">
        <f t="shared" si="447"/>
        <v>0.75</v>
      </c>
      <c r="AC249">
        <f t="shared" si="447"/>
        <v>0.75</v>
      </c>
      <c r="AD249">
        <f t="shared" si="447"/>
        <v>2</v>
      </c>
      <c r="AE249">
        <f t="shared" si="448"/>
        <v>0.75</v>
      </c>
      <c r="AF249">
        <f t="shared" si="449"/>
        <v>0.75</v>
      </c>
      <c r="AG249">
        <f t="shared" si="450"/>
        <v>0.75</v>
      </c>
      <c r="AH249">
        <f t="shared" si="451"/>
        <v>2</v>
      </c>
      <c r="AI249">
        <f t="shared" si="452"/>
        <v>0.75</v>
      </c>
      <c r="AJ249">
        <f t="shared" si="453"/>
        <v>0.75</v>
      </c>
      <c r="AK249">
        <f t="shared" si="454"/>
        <v>0.75</v>
      </c>
      <c r="AL249">
        <f t="shared" si="455"/>
        <v>2</v>
      </c>
      <c r="AM249">
        <f t="shared" si="456"/>
        <v>0.75</v>
      </c>
      <c r="AN249">
        <f t="shared" si="457"/>
        <v>0.75</v>
      </c>
      <c r="AO249">
        <f t="shared" si="458"/>
        <v>0.75</v>
      </c>
    </row>
    <row r="250" spans="1:66" outlineLevel="1">
      <c r="A250">
        <v>4</v>
      </c>
      <c r="C250" s="12">
        <v>1.5</v>
      </c>
      <c r="D250" s="12">
        <v>1.5</v>
      </c>
      <c r="E250" s="12">
        <v>1.5</v>
      </c>
      <c r="G250">
        <f t="shared" si="468"/>
        <v>1.5</v>
      </c>
      <c r="H250">
        <f t="shared" si="468"/>
        <v>1.5</v>
      </c>
      <c r="K250">
        <f t="shared" si="461"/>
        <v>1.5</v>
      </c>
      <c r="L250">
        <f t="shared" si="462"/>
        <v>1.5</v>
      </c>
      <c r="O250">
        <f t="shared" si="464"/>
        <v>1.5</v>
      </c>
      <c r="P250">
        <f t="shared" si="465"/>
        <v>1.5</v>
      </c>
      <c r="S250">
        <f t="shared" si="440"/>
        <v>1.5</v>
      </c>
      <c r="T250">
        <f t="shared" si="441"/>
        <v>1.5</v>
      </c>
      <c r="W250">
        <f t="shared" si="443"/>
        <v>1.5</v>
      </c>
      <c r="X250">
        <f t="shared" si="444"/>
        <v>1.5</v>
      </c>
      <c r="AA250">
        <f>W250</f>
        <v>1.5</v>
      </c>
      <c r="AD250">
        <f>Z250</f>
        <v>0</v>
      </c>
      <c r="AG250">
        <f t="shared" si="450"/>
        <v>0</v>
      </c>
      <c r="AJ250">
        <f t="shared" si="453"/>
        <v>0</v>
      </c>
      <c r="AM250">
        <f t="shared" si="456"/>
        <v>0</v>
      </c>
    </row>
    <row r="251" spans="1:66" outlineLevel="1">
      <c r="A251">
        <v>5</v>
      </c>
      <c r="C251" s="12">
        <v>3</v>
      </c>
      <c r="D251" s="12">
        <v>3</v>
      </c>
      <c r="E251" s="12">
        <v>3</v>
      </c>
      <c r="G251">
        <f t="shared" si="468"/>
        <v>3</v>
      </c>
      <c r="H251">
        <f t="shared" si="468"/>
        <v>3</v>
      </c>
      <c r="K251">
        <f t="shared" si="461"/>
        <v>3</v>
      </c>
      <c r="L251">
        <f t="shared" si="462"/>
        <v>3</v>
      </c>
      <c r="O251">
        <f t="shared" si="464"/>
        <v>3</v>
      </c>
      <c r="P251">
        <f t="shared" si="465"/>
        <v>3</v>
      </c>
      <c r="S251">
        <f t="shared" si="440"/>
        <v>3</v>
      </c>
      <c r="T251">
        <f t="shared" si="441"/>
        <v>3</v>
      </c>
      <c r="W251">
        <f t="shared" si="443"/>
        <v>3</v>
      </c>
      <c r="X251">
        <f t="shared" si="444"/>
        <v>3</v>
      </c>
      <c r="AA251">
        <f>W251</f>
        <v>3</v>
      </c>
      <c r="AD251">
        <f>Z251</f>
        <v>0</v>
      </c>
      <c r="AG251">
        <f t="shared" si="450"/>
        <v>0</v>
      </c>
      <c r="AJ251">
        <f t="shared" si="453"/>
        <v>0</v>
      </c>
      <c r="AM251">
        <f t="shared" si="456"/>
        <v>0</v>
      </c>
    </row>
    <row r="252" spans="1:66" outlineLevel="1"/>
    <row r="254" spans="1:66">
      <c r="A254" s="254" t="s">
        <v>1182</v>
      </c>
    </row>
    <row r="255" spans="1:66" outlineLevel="1">
      <c r="A255" s="254"/>
      <c r="B255" s="253"/>
      <c r="C255" s="126" t="str">
        <f>d.RegionName</f>
        <v>GSM</v>
      </c>
      <c r="D255" s="126"/>
      <c r="E255" s="126"/>
      <c r="F255" s="126"/>
      <c r="G255" s="126"/>
      <c r="H255" s="126"/>
      <c r="I255" s="126"/>
      <c r="J255" s="126"/>
      <c r="K255" s="126"/>
      <c r="L255" s="126"/>
      <c r="M255" s="126"/>
      <c r="N255" s="126"/>
      <c r="O255" s="126"/>
      <c r="P255" s="126"/>
      <c r="Q255" s="126"/>
      <c r="R255" s="126"/>
      <c r="S255" s="454" t="s">
        <v>950</v>
      </c>
      <c r="T255" s="126"/>
      <c r="U255" s="126"/>
      <c r="V255" s="126"/>
      <c r="W255" s="126"/>
      <c r="X255" s="126"/>
      <c r="Y255" s="126"/>
      <c r="Z255" s="126"/>
      <c r="AA255" s="126"/>
      <c r="AB255" s="126"/>
      <c r="AC255" s="126"/>
      <c r="AD255" s="126"/>
      <c r="AE255" s="126"/>
      <c r="AF255" s="126"/>
      <c r="AG255" s="126"/>
      <c r="AH255" s="466"/>
      <c r="AI255" s="454" t="s">
        <v>951</v>
      </c>
      <c r="AJ255" s="126"/>
      <c r="AK255" s="126"/>
      <c r="AL255" s="126"/>
      <c r="AM255" s="126"/>
      <c r="AN255" s="126"/>
      <c r="AO255" s="126"/>
      <c r="AP255" s="126"/>
      <c r="AQ255" s="126"/>
      <c r="AR255" s="126"/>
      <c r="AS255" s="126"/>
      <c r="AT255" s="126"/>
      <c r="AU255" s="126"/>
      <c r="AV255" s="126"/>
      <c r="AW255" s="126"/>
      <c r="AX255" s="466"/>
      <c r="AY255" s="454" t="s">
        <v>952</v>
      </c>
      <c r="AZ255" s="126"/>
      <c r="BA255" s="126"/>
      <c r="BB255" s="126"/>
      <c r="BC255" s="126"/>
      <c r="BD255" s="126"/>
      <c r="BE255" s="126"/>
      <c r="BF255" s="126"/>
      <c r="BG255" s="126"/>
      <c r="BH255" s="126"/>
      <c r="BI255" s="126"/>
      <c r="BJ255" s="126"/>
      <c r="BK255" s="126"/>
      <c r="BL255" s="126"/>
      <c r="BM255" s="126"/>
      <c r="BN255" s="466"/>
    </row>
    <row r="256" spans="1:66" outlineLevel="1">
      <c r="A256" s="254"/>
      <c r="B256" s="253"/>
      <c r="C256" s="126" t="s">
        <v>1123</v>
      </c>
      <c r="D256" s="126"/>
      <c r="E256" s="126"/>
      <c r="F256" s="126"/>
      <c r="G256" s="126" t="s">
        <v>1124</v>
      </c>
      <c r="H256" s="126"/>
      <c r="I256" s="126"/>
      <c r="J256" s="126"/>
      <c r="K256" s="126" t="s">
        <v>1125</v>
      </c>
      <c r="L256" s="126"/>
      <c r="M256" s="126"/>
      <c r="N256" s="126"/>
      <c r="O256" s="126" t="s">
        <v>876</v>
      </c>
      <c r="P256" s="126"/>
      <c r="Q256" s="126"/>
      <c r="R256" s="126"/>
      <c r="S256" s="454" t="s">
        <v>1123</v>
      </c>
      <c r="T256" s="126"/>
      <c r="U256" s="126"/>
      <c r="V256" s="126"/>
      <c r="W256" s="126" t="s">
        <v>1124</v>
      </c>
      <c r="X256" s="126"/>
      <c r="Y256" s="126"/>
      <c r="Z256" s="126"/>
      <c r="AA256" s="126" t="s">
        <v>1125</v>
      </c>
      <c r="AB256" s="126"/>
      <c r="AC256" s="126"/>
      <c r="AD256" s="126"/>
      <c r="AE256" s="126" t="s">
        <v>876</v>
      </c>
      <c r="AF256" s="126"/>
      <c r="AG256" s="126"/>
      <c r="AH256" s="466"/>
      <c r="AI256" s="454" t="s">
        <v>1123</v>
      </c>
      <c r="AJ256" s="126"/>
      <c r="AK256" s="126"/>
      <c r="AL256" s="126"/>
      <c r="AM256" s="126" t="s">
        <v>1124</v>
      </c>
      <c r="AN256" s="126"/>
      <c r="AO256" s="126"/>
      <c r="AP256" s="126"/>
      <c r="AQ256" s="126" t="s">
        <v>1125</v>
      </c>
      <c r="AR256" s="126"/>
      <c r="AS256" s="126"/>
      <c r="AT256" s="126"/>
      <c r="AU256" s="126" t="s">
        <v>876</v>
      </c>
      <c r="AV256" s="126"/>
      <c r="AW256" s="126"/>
      <c r="AX256" s="466"/>
      <c r="AY256" s="454" t="s">
        <v>1123</v>
      </c>
      <c r="AZ256" s="126"/>
      <c r="BA256" s="126"/>
      <c r="BB256" s="126"/>
      <c r="BC256" s="126" t="s">
        <v>1124</v>
      </c>
      <c r="BD256" s="126"/>
      <c r="BE256" s="126"/>
      <c r="BF256" s="126"/>
      <c r="BG256" s="126" t="s">
        <v>1125</v>
      </c>
      <c r="BH256" s="126"/>
      <c r="BI256" s="126"/>
      <c r="BJ256" s="126"/>
      <c r="BK256" s="126" t="s">
        <v>876</v>
      </c>
      <c r="BL256" s="126"/>
      <c r="BM256" s="126"/>
      <c r="BN256" s="466"/>
    </row>
    <row r="257" spans="1:67" outlineLevel="1">
      <c r="A257" s="254"/>
      <c r="B257" s="253"/>
      <c r="C257" s="21" t="s">
        <v>1437</v>
      </c>
      <c r="D257" s="21" t="s">
        <v>1438</v>
      </c>
      <c r="E257" s="21" t="s">
        <v>1439</v>
      </c>
      <c r="F257" s="21" t="s">
        <v>1440</v>
      </c>
      <c r="G257" s="21" t="s">
        <v>1437</v>
      </c>
      <c r="H257" s="21" t="s">
        <v>1438</v>
      </c>
      <c r="I257" s="21" t="s">
        <v>1439</v>
      </c>
      <c r="J257" s="21" t="s">
        <v>1440</v>
      </c>
      <c r="K257" s="21" t="s">
        <v>1437</v>
      </c>
      <c r="L257" s="21" t="s">
        <v>1438</v>
      </c>
      <c r="M257" s="21" t="s">
        <v>1439</v>
      </c>
      <c r="N257" s="21" t="s">
        <v>1440</v>
      </c>
      <c r="O257" s="21" t="s">
        <v>1437</v>
      </c>
      <c r="P257" s="21" t="s">
        <v>1438</v>
      </c>
      <c r="Q257" s="21" t="s">
        <v>1439</v>
      </c>
      <c r="R257" s="21" t="s">
        <v>1440</v>
      </c>
      <c r="S257" s="454"/>
      <c r="T257" s="126"/>
      <c r="U257" s="126"/>
      <c r="V257" s="126"/>
      <c r="W257" s="126"/>
      <c r="X257" s="126"/>
      <c r="Y257" s="126"/>
      <c r="Z257" s="126"/>
      <c r="AA257" s="126"/>
      <c r="AB257" s="126"/>
      <c r="AC257" s="126"/>
      <c r="AD257" s="126"/>
      <c r="AE257" s="126"/>
      <c r="AF257" s="126"/>
      <c r="AG257" s="126"/>
      <c r="AH257" s="466"/>
      <c r="AI257" s="454"/>
      <c r="AJ257" s="126"/>
      <c r="AK257" s="126"/>
      <c r="AL257" s="126"/>
      <c r="AM257" s="126"/>
      <c r="AN257" s="126"/>
      <c r="AO257" s="126"/>
      <c r="AP257" s="126"/>
      <c r="AQ257" s="126"/>
      <c r="AR257" s="126"/>
      <c r="AS257" s="126"/>
      <c r="AT257" s="126"/>
      <c r="AU257" s="126"/>
      <c r="AV257" s="126"/>
      <c r="AW257" s="126"/>
      <c r="AX257" s="466"/>
      <c r="AY257" s="454"/>
      <c r="AZ257" s="126"/>
      <c r="BA257" s="126"/>
      <c r="BB257" s="126"/>
      <c r="BC257" s="126"/>
      <c r="BD257" s="126"/>
      <c r="BE257" s="126"/>
      <c r="BF257" s="126"/>
      <c r="BG257" s="126"/>
      <c r="BH257" s="126"/>
      <c r="BI257" s="126"/>
      <c r="BJ257" s="126"/>
      <c r="BK257" s="126"/>
      <c r="BL257" s="126"/>
      <c r="BM257" s="126"/>
      <c r="BN257" s="466"/>
    </row>
    <row r="258" spans="1:67" ht="24.75" outlineLevel="2">
      <c r="B258" s="53" t="str">
        <f>"Timing 1 - Wean to Join
"&amp;$B$209&amp;""</f>
        <v>Timing 1 - Wean to Join
Standard (7mo)</v>
      </c>
      <c r="C258" s="256">
        <f t="shared" ref="C258:C261" si="469">CHOOSE(d.Region,S258,AI258,AY258)</f>
        <v>0</v>
      </c>
      <c r="D258" s="256">
        <f t="shared" ref="D258:D261" si="470">CHOOSE(d.Region,T258,AJ258,AZ258)</f>
        <v>0</v>
      </c>
      <c r="E258" s="256">
        <f t="shared" ref="E258:E261" si="471">CHOOSE(d.Region,U258,AK258,BA258)</f>
        <v>0</v>
      </c>
      <c r="F258" s="256">
        <f t="shared" ref="F258:F261" si="472">CHOOSE(d.Region,V258,AL258,BB258)</f>
        <v>0</v>
      </c>
      <c r="G258" s="256">
        <f t="shared" ref="G258:G261" si="473">CHOOSE(d.Region,W258,AM258,BC258)</f>
        <v>0</v>
      </c>
      <c r="H258" s="256">
        <f t="shared" ref="H258:H261" si="474">CHOOSE(d.Region,X258,AN258,BD258)</f>
        <v>0</v>
      </c>
      <c r="I258" s="256">
        <f t="shared" ref="I258:I261" si="475">CHOOSE(d.Region,Y258,AO258,BE258)</f>
        <v>0</v>
      </c>
      <c r="J258" s="256">
        <f t="shared" ref="J258:J261" si="476">CHOOSE(d.Region,Z258,AP258,BF258)</f>
        <v>0</v>
      </c>
      <c r="K258" s="256">
        <f t="shared" ref="K258:K261" si="477">CHOOSE(d.Region,AA258,AQ258,BG258)</f>
        <v>0</v>
      </c>
      <c r="L258" s="256">
        <f t="shared" ref="L258:L261" si="478">CHOOSE(d.Region,AB258,AR258,BH258)</f>
        <v>0</v>
      </c>
      <c r="M258" s="256">
        <f t="shared" ref="M258:M261" si="479">CHOOSE(d.Region,AC258,AS258,BI258)</f>
        <v>0</v>
      </c>
      <c r="N258" s="256">
        <f t="shared" ref="N258:N261" si="480">CHOOSE(d.Region,AD258,AT258,BJ258)</f>
        <v>0</v>
      </c>
      <c r="O258" s="256">
        <f t="shared" ref="O258:O261" si="481">CHOOSE(d.Region,AE258,AU258,BK258)</f>
        <v>0</v>
      </c>
      <c r="P258" s="256">
        <f t="shared" ref="P258:P261" si="482">CHOOSE(d.Region,AF258,AV258,BL258)</f>
        <v>0</v>
      </c>
      <c r="Q258" s="256">
        <f t="shared" ref="Q258:Q261" si="483">CHOOSE(d.Region,AG258,AW258,BM258)</f>
        <v>0</v>
      </c>
      <c r="R258" s="451">
        <f t="shared" ref="R258:R261" si="484">CHOOSE(d.Region,AH258,AX258,BN258)</f>
        <v>0</v>
      </c>
      <c r="S258" s="462"/>
      <c r="T258" s="257"/>
      <c r="U258" s="257"/>
      <c r="V258" s="257"/>
      <c r="W258" s="257"/>
      <c r="X258" s="257"/>
      <c r="Y258" s="257"/>
      <c r="Z258" s="257"/>
      <c r="AA258" s="257"/>
      <c r="AB258" s="257"/>
      <c r="AC258" s="257"/>
      <c r="AD258" s="257"/>
      <c r="AE258" s="257"/>
      <c r="AF258" s="257"/>
      <c r="AG258" s="257"/>
      <c r="AH258" s="473"/>
      <c r="AI258" s="462"/>
      <c r="AJ258" s="257"/>
      <c r="AK258" s="257"/>
      <c r="AL258" s="257"/>
      <c r="AM258" s="257"/>
      <c r="AN258" s="257"/>
      <c r="AO258" s="257"/>
      <c r="AP258" s="257"/>
      <c r="AQ258" s="257"/>
      <c r="AR258" s="257"/>
      <c r="AS258" s="257"/>
      <c r="AT258" s="257"/>
      <c r="AU258" s="257"/>
      <c r="AV258" s="257"/>
      <c r="AW258" s="257"/>
      <c r="AX258" s="473"/>
      <c r="AY258" s="462"/>
      <c r="AZ258" s="257"/>
      <c r="BA258" s="257"/>
      <c r="BB258" s="257"/>
      <c r="BC258" s="257"/>
      <c r="BD258" s="257"/>
      <c r="BE258" s="257"/>
      <c r="BF258" s="257"/>
      <c r="BG258" s="257"/>
      <c r="BH258" s="257"/>
      <c r="BI258" s="257"/>
      <c r="BJ258" s="257"/>
      <c r="BK258" s="257"/>
      <c r="BL258" s="257"/>
      <c r="BM258" s="257"/>
      <c r="BN258" s="473"/>
      <c r="BO258" s="258" t="s">
        <v>1442</v>
      </c>
    </row>
    <row r="259" spans="1:67" outlineLevel="2">
      <c r="B259" s="54" t="str">
        <f>$B$210&amp;""</f>
        <v>Early</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c r="BO259" s="260"/>
    </row>
    <row r="260" spans="1:67" outlineLevel="2">
      <c r="B260" s="54" t="str">
        <f>$B$211&amp;""</f>
        <v>Middle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1:67" outlineLevel="2">
      <c r="B261" s="54" t="str">
        <f>$B$212&amp;""</f>
        <v>Late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
        <v>1589</v>
      </c>
      <c r="C262" s="259">
        <f t="shared" ref="C262:C264" si="485">CHOOSE(d.Region,S262,AI262,AY262)</f>
        <v>0</v>
      </c>
      <c r="D262" s="259">
        <f t="shared" ref="D262:D264" si="486">CHOOSE(d.Region,T262,AJ262,AZ262)</f>
        <v>0</v>
      </c>
      <c r="E262" s="259">
        <f t="shared" ref="E262:E264" si="487">CHOOSE(d.Region,U262,AK262,BA262)</f>
        <v>0</v>
      </c>
      <c r="F262" s="259">
        <f t="shared" ref="F262:F264" si="488">CHOOSE(d.Region,V262,AL262,BB262)</f>
        <v>0</v>
      </c>
      <c r="G262" s="259">
        <f t="shared" ref="G262:G264" si="489">CHOOSE(d.Region,W262,AM262,BC262)</f>
        <v>0</v>
      </c>
      <c r="H262" s="259">
        <f t="shared" ref="H262:H264" si="490">CHOOSE(d.Region,X262,AN262,BD262)</f>
        <v>0</v>
      </c>
      <c r="I262" s="259">
        <f t="shared" ref="I262:I264" si="491">CHOOSE(d.Region,Y262,AO262,BE262)</f>
        <v>0</v>
      </c>
      <c r="J262" s="259">
        <f t="shared" ref="J262:J264" si="492">CHOOSE(d.Region,Z262,AP262,BF262)</f>
        <v>0</v>
      </c>
      <c r="K262" s="259">
        <f t="shared" ref="K262:K264" si="493">CHOOSE(d.Region,AA262,AQ262,BG262)</f>
        <v>0</v>
      </c>
      <c r="L262" s="259">
        <f t="shared" ref="L262:L264" si="494">CHOOSE(d.Region,AB262,AR262,BH262)</f>
        <v>0</v>
      </c>
      <c r="M262" s="259">
        <f t="shared" ref="M262:M264" si="495">CHOOSE(d.Region,AC262,AS262,BI262)</f>
        <v>0</v>
      </c>
      <c r="N262" s="259">
        <f t="shared" ref="N262:N264" si="496">CHOOSE(d.Region,AD262,AT262,BJ262)</f>
        <v>0</v>
      </c>
      <c r="O262" s="259">
        <f t="shared" ref="O262:O264" si="497">CHOOSE(d.Region,AE262,AU262,BK262)</f>
        <v>0</v>
      </c>
      <c r="P262" s="259">
        <f t="shared" ref="P262:P264" si="498">CHOOSE(d.Region,AF262,AV262,BL262)</f>
        <v>0</v>
      </c>
      <c r="Q262" s="259">
        <f t="shared" ref="Q262:Q264" si="499">CHOOSE(d.Region,AG262,AW262,BM262)</f>
        <v>0</v>
      </c>
      <c r="R262" s="452">
        <f t="shared" ref="R262:R264" si="500">CHOOSE(d.Region,AH262,AX262,BN262)</f>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row>
    <row r="263" spans="1:67" outlineLevel="1">
      <c r="B263" s="54" t="str">
        <f t="shared" ref="B263" si="501">$B$214&amp;""</f>
        <v>7mo with 0% mated</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1:67" outlineLevel="1">
      <c r="B264" s="54" t="s">
        <v>1749</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1114</v>
      </c>
      <c r="C265" s="261">
        <f t="shared" ref="C265:C269" si="502">CHOOSE(d.Region,S265,AI265,AY265)</f>
        <v>0</v>
      </c>
      <c r="D265" s="261">
        <f t="shared" ref="D265:D269" si="503">CHOOSE(d.Region,T265,AJ265,AZ265)</f>
        <v>0</v>
      </c>
      <c r="E265" s="261">
        <f t="shared" ref="E265:E269" si="504">CHOOSE(d.Region,U265,AK265,BA265)</f>
        <v>0</v>
      </c>
      <c r="F265" s="261">
        <f t="shared" ref="F265:F269" si="505">CHOOSE(d.Region,V265,AL265,BB265)</f>
        <v>0</v>
      </c>
      <c r="G265" s="261">
        <f t="shared" ref="G265:G269" si="506">CHOOSE(d.Region,W265,AM265,BC265)</f>
        <v>0</v>
      </c>
      <c r="H265" s="261">
        <f t="shared" ref="H265:H269" si="507">CHOOSE(d.Region,X265,AN265,BD265)</f>
        <v>0</v>
      </c>
      <c r="I265" s="261">
        <f t="shared" ref="I265:I269" si="508">CHOOSE(d.Region,Y265,AO265,BE265)</f>
        <v>0</v>
      </c>
      <c r="J265" s="261">
        <f t="shared" ref="J265:J269" si="509">CHOOSE(d.Region,Z265,AP265,BF265)</f>
        <v>0</v>
      </c>
      <c r="K265" s="261">
        <f t="shared" ref="K265:K269" si="510">CHOOSE(d.Region,AA265,AQ265,BG265)</f>
        <v>0</v>
      </c>
      <c r="L265" s="261">
        <f t="shared" ref="L265:L269" si="511">CHOOSE(d.Region,AB265,AR265,BH265)</f>
        <v>0</v>
      </c>
      <c r="M265" s="261">
        <f t="shared" ref="M265:M269" si="512">CHOOSE(d.Region,AC265,AS265,BI265)</f>
        <v>0</v>
      </c>
      <c r="N265" s="261">
        <f t="shared" ref="N265:N269" si="513">CHOOSE(d.Region,AD265,AT265,BJ265)</f>
        <v>0</v>
      </c>
      <c r="O265" s="261">
        <f t="shared" ref="O265:O269" si="514">CHOOSE(d.Region,AE265,AU265,BK265)</f>
        <v>0</v>
      </c>
      <c r="P265" s="261">
        <f t="shared" ref="P265:P269" si="515">CHOOSE(d.Region,AF265,AV265,BL265)</f>
        <v>0</v>
      </c>
      <c r="Q265" s="261">
        <f t="shared" ref="Q265:Q269" si="516">CHOOSE(d.Region,AG265,AW265,BM265)</f>
        <v>0</v>
      </c>
      <c r="R265" s="453">
        <f t="shared" ref="R265:R269" si="517">CHOOSE(d.Region,AH265,AX265,BN265)</f>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ht="24.75" outlineLevel="1">
      <c r="B266" s="53" t="str">
        <f>"Timing 2 - Join to mid preg
"&amp;$B$209&amp;""</f>
        <v>Timing 2 - Join to mid preg
Standard (7mo)</v>
      </c>
      <c r="C266" s="256">
        <f t="shared" si="502"/>
        <v>0</v>
      </c>
      <c r="D266" s="256">
        <f t="shared" si="503"/>
        <v>0</v>
      </c>
      <c r="E266" s="256">
        <f t="shared" si="504"/>
        <v>0</v>
      </c>
      <c r="F266" s="256">
        <f t="shared" si="505"/>
        <v>0</v>
      </c>
      <c r="G266" s="256">
        <f t="shared" si="506"/>
        <v>0</v>
      </c>
      <c r="H266" s="256">
        <f t="shared" si="507"/>
        <v>0</v>
      </c>
      <c r="I266" s="256">
        <f t="shared" si="508"/>
        <v>0</v>
      </c>
      <c r="J266" s="256">
        <f t="shared" si="509"/>
        <v>0</v>
      </c>
      <c r="K266" s="256">
        <f t="shared" si="510"/>
        <v>0</v>
      </c>
      <c r="L266" s="256">
        <f t="shared" si="511"/>
        <v>0</v>
      </c>
      <c r="M266" s="256">
        <f t="shared" si="512"/>
        <v>0</v>
      </c>
      <c r="N266" s="256">
        <f t="shared" si="513"/>
        <v>0</v>
      </c>
      <c r="O266" s="256">
        <f t="shared" si="514"/>
        <v>0</v>
      </c>
      <c r="P266" s="256">
        <f t="shared" si="515"/>
        <v>0</v>
      </c>
      <c r="Q266" s="256">
        <f t="shared" si="516"/>
        <v>0</v>
      </c>
      <c r="R266" s="451">
        <f t="shared" si="517"/>
        <v>0</v>
      </c>
      <c r="S266" s="462"/>
      <c r="T266" s="257"/>
      <c r="U266" s="257"/>
      <c r="V266" s="257"/>
      <c r="W266" s="257"/>
      <c r="X266" s="257"/>
      <c r="Y266" s="257"/>
      <c r="Z266" s="257"/>
      <c r="AA266" s="257"/>
      <c r="AB266" s="257"/>
      <c r="AC266" s="257"/>
      <c r="AD266" s="257"/>
      <c r="AE266" s="257"/>
      <c r="AF266" s="257"/>
      <c r="AG266" s="257"/>
      <c r="AH266" s="473"/>
      <c r="AI266" s="462"/>
      <c r="AJ266" s="257"/>
      <c r="AK266" s="257"/>
      <c r="AL266" s="257"/>
      <c r="AM266" s="257"/>
      <c r="AN266" s="257"/>
      <c r="AO266" s="257"/>
      <c r="AP266" s="257"/>
      <c r="AQ266" s="257"/>
      <c r="AR266" s="257"/>
      <c r="AS266" s="257"/>
      <c r="AT266" s="257"/>
      <c r="AU266" s="257"/>
      <c r="AV266" s="257"/>
      <c r="AW266" s="257"/>
      <c r="AX266" s="473"/>
      <c r="AY266" s="462"/>
      <c r="AZ266" s="257"/>
      <c r="BA266" s="257"/>
      <c r="BB266" s="257"/>
      <c r="BC266" s="257"/>
      <c r="BD266" s="257"/>
      <c r="BE266" s="257"/>
      <c r="BF266" s="257"/>
      <c r="BG266" s="257"/>
      <c r="BH266" s="257"/>
      <c r="BI266" s="257"/>
      <c r="BJ266" s="257"/>
      <c r="BK266" s="257"/>
      <c r="BL266" s="257"/>
      <c r="BM266" s="257"/>
      <c r="BN266" s="473"/>
      <c r="BO266" s="258" t="s">
        <v>1442</v>
      </c>
    </row>
    <row r="267" spans="1:67" outlineLevel="1">
      <c r="B267" s="54" t="str">
        <f t="shared" ref="B267" si="518">$B$210&amp;""</f>
        <v>Early</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1:67" outlineLevel="1">
      <c r="B268" s="54" t="str">
        <f t="shared" ref="B268" si="519">$B$211&amp;""</f>
        <v>Middle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20">$B$212&amp;""</f>
        <v>Late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
        <v>978</v>
      </c>
      <c r="C270" s="259">
        <f t="shared" ref="C270:C272" si="521">CHOOSE(d.Region,S270,AI270,AY270)</f>
        <v>0</v>
      </c>
      <c r="D270" s="259">
        <f t="shared" ref="D270:D272" si="522">CHOOSE(d.Region,T270,AJ270,AZ270)</f>
        <v>0</v>
      </c>
      <c r="E270" s="259">
        <f t="shared" ref="E270:E272" si="523">CHOOSE(d.Region,U270,AK270,BA270)</f>
        <v>0</v>
      </c>
      <c r="F270" s="259">
        <f t="shared" ref="F270:F272" si="524">CHOOSE(d.Region,V270,AL270,BB270)</f>
        <v>0</v>
      </c>
      <c r="G270" s="259">
        <f t="shared" ref="G270:G272" si="525">CHOOSE(d.Region,W270,AM270,BC270)</f>
        <v>0</v>
      </c>
      <c r="H270" s="259">
        <f t="shared" ref="H270:H272" si="526">CHOOSE(d.Region,X270,AN270,BD270)</f>
        <v>0</v>
      </c>
      <c r="I270" s="259">
        <f t="shared" ref="I270:I272" si="527">CHOOSE(d.Region,Y270,AO270,BE270)</f>
        <v>0</v>
      </c>
      <c r="J270" s="259">
        <f t="shared" ref="J270:J272" si="528">CHOOSE(d.Region,Z270,AP270,BF270)</f>
        <v>0</v>
      </c>
      <c r="K270" s="259">
        <f t="shared" ref="K270:K272" si="529">CHOOSE(d.Region,AA270,AQ270,BG270)</f>
        <v>0</v>
      </c>
      <c r="L270" s="259">
        <f t="shared" ref="L270:L272" si="530">CHOOSE(d.Region,AB270,AR270,BH270)</f>
        <v>0</v>
      </c>
      <c r="M270" s="259">
        <f t="shared" ref="M270:M272" si="531">CHOOSE(d.Region,AC270,AS270,BI270)</f>
        <v>0</v>
      </c>
      <c r="N270" s="259">
        <f t="shared" ref="N270:N272" si="532">CHOOSE(d.Region,AD270,AT270,BJ270)</f>
        <v>0</v>
      </c>
      <c r="O270" s="259">
        <f t="shared" ref="O270:O272" si="533">CHOOSE(d.Region,AE270,AU270,BK270)</f>
        <v>0</v>
      </c>
      <c r="P270" s="259">
        <f t="shared" ref="P270:P272" si="534">CHOOSE(d.Region,AF270,AV270,BL270)</f>
        <v>0</v>
      </c>
      <c r="Q270" s="259">
        <f t="shared" ref="Q270:Q272" si="535">CHOOSE(d.Region,AG270,AW270,BM270)</f>
        <v>0</v>
      </c>
      <c r="R270" s="452">
        <f t="shared" ref="R270:R272" si="536">CHOOSE(d.Region,AH270,AX270,BN270)</f>
        <v>0</v>
      </c>
      <c r="S270" s="484"/>
      <c r="T270" s="485"/>
      <c r="U270" s="485"/>
      <c r="V270" s="485"/>
      <c r="W270" s="485"/>
      <c r="X270" s="485"/>
      <c r="Y270" s="485"/>
      <c r="Z270" s="485"/>
      <c r="AA270" s="485"/>
      <c r="AB270" s="485"/>
      <c r="AC270" s="485"/>
      <c r="AD270" s="485"/>
      <c r="AE270" s="485"/>
      <c r="AF270" s="485"/>
      <c r="AG270" s="485"/>
      <c r="AH270" s="486"/>
      <c r="AI270" s="484"/>
      <c r="AJ270" s="485"/>
      <c r="AK270" s="485"/>
      <c r="AL270" s="485"/>
      <c r="AM270" s="485"/>
      <c r="AN270" s="485"/>
      <c r="AO270" s="485"/>
      <c r="AP270" s="485"/>
      <c r="AQ270" s="485"/>
      <c r="AR270" s="485"/>
      <c r="AS270" s="485"/>
      <c r="AT270" s="485"/>
      <c r="AU270" s="485"/>
      <c r="AV270" s="485"/>
      <c r="AW270" s="485"/>
      <c r="AX270" s="486"/>
      <c r="AY270" s="484"/>
      <c r="AZ270" s="485"/>
      <c r="BA270" s="485"/>
      <c r="BB270" s="485"/>
      <c r="BC270" s="485"/>
      <c r="BD270" s="485"/>
      <c r="BE270" s="485"/>
      <c r="BF270" s="485"/>
      <c r="BG270" s="485"/>
      <c r="BH270" s="485"/>
      <c r="BI270" s="485"/>
      <c r="BJ270" s="485"/>
      <c r="BK270" s="485"/>
      <c r="BL270" s="485"/>
      <c r="BM270" s="485"/>
      <c r="BN270" s="486"/>
    </row>
    <row r="271" spans="1:67" outlineLevel="1">
      <c r="B271" s="54" t="str">
        <f t="shared" ref="B271" si="537">$B$214&amp;""</f>
        <v>7mo with 0% mated</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1:67" outlineLevel="1">
      <c r="B272" s="54" t="s">
        <v>1749</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1114</v>
      </c>
      <c r="C273" s="261">
        <f t="shared" ref="C273:C277" si="538">CHOOSE(d.Region,S273,AI273,AY273)</f>
        <v>0</v>
      </c>
      <c r="D273" s="261">
        <f t="shared" ref="D273:D277" si="539">CHOOSE(d.Region,T273,AJ273,AZ273)</f>
        <v>0</v>
      </c>
      <c r="E273" s="261">
        <f t="shared" ref="E273:E277" si="540">CHOOSE(d.Region,U273,AK273,BA273)</f>
        <v>0</v>
      </c>
      <c r="F273" s="261">
        <f t="shared" ref="F273:F277" si="541">CHOOSE(d.Region,V273,AL273,BB273)</f>
        <v>0</v>
      </c>
      <c r="G273" s="261">
        <f t="shared" ref="G273:G277" si="542">CHOOSE(d.Region,W273,AM273,BC273)</f>
        <v>0</v>
      </c>
      <c r="H273" s="261">
        <f t="shared" ref="H273:H277" si="543">CHOOSE(d.Region,X273,AN273,BD273)</f>
        <v>0</v>
      </c>
      <c r="I273" s="261">
        <f t="shared" ref="I273:I277" si="544">CHOOSE(d.Region,Y273,AO273,BE273)</f>
        <v>0</v>
      </c>
      <c r="J273" s="261">
        <f t="shared" ref="J273:J277" si="545">CHOOSE(d.Region,Z273,AP273,BF273)</f>
        <v>0</v>
      </c>
      <c r="K273" s="261">
        <f t="shared" ref="K273:K277" si="546">CHOOSE(d.Region,AA273,AQ273,BG273)</f>
        <v>0</v>
      </c>
      <c r="L273" s="261">
        <f t="shared" ref="L273:L277" si="547">CHOOSE(d.Region,AB273,AR273,BH273)</f>
        <v>0</v>
      </c>
      <c r="M273" s="261">
        <f t="shared" ref="M273:M277" si="548">CHOOSE(d.Region,AC273,AS273,BI273)</f>
        <v>0</v>
      </c>
      <c r="N273" s="261">
        <f t="shared" ref="N273:N277" si="549">CHOOSE(d.Region,AD273,AT273,BJ273)</f>
        <v>0</v>
      </c>
      <c r="O273" s="261">
        <f t="shared" ref="O273:O277" si="550">CHOOSE(d.Region,AE273,AU273,BK273)</f>
        <v>0</v>
      </c>
      <c r="P273" s="261">
        <f t="shared" ref="P273:P277" si="551">CHOOSE(d.Region,AF273,AV273,BL273)</f>
        <v>0</v>
      </c>
      <c r="Q273" s="261">
        <f t="shared" ref="Q273:Q277" si="552">CHOOSE(d.Region,AG273,AW273,BM273)</f>
        <v>0</v>
      </c>
      <c r="R273" s="453">
        <f t="shared" ref="R273:R277" si="553">CHOOSE(d.Region,AH273,AX273,BN273)</f>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ht="24.75" outlineLevel="1">
      <c r="B274" s="53" t="str">
        <f>"Timing 3 - mid preg to Birth
"&amp;$B$209&amp;""</f>
        <v>Timing 3 - mid preg to Birth
Standard (7mo)</v>
      </c>
      <c r="C274" s="256">
        <f t="shared" si="538"/>
        <v>0</v>
      </c>
      <c r="D274" s="256">
        <f t="shared" si="539"/>
        <v>0</v>
      </c>
      <c r="E274" s="256">
        <f t="shared" si="540"/>
        <v>0</v>
      </c>
      <c r="F274" s="256">
        <f t="shared" si="541"/>
        <v>0</v>
      </c>
      <c r="G274" s="256">
        <f t="shared" si="542"/>
        <v>0</v>
      </c>
      <c r="H274" s="256">
        <f t="shared" si="543"/>
        <v>0</v>
      </c>
      <c r="I274" s="256">
        <f t="shared" si="544"/>
        <v>0</v>
      </c>
      <c r="J274" s="256">
        <f t="shared" si="545"/>
        <v>0</v>
      </c>
      <c r="K274" s="256">
        <f t="shared" si="546"/>
        <v>0</v>
      </c>
      <c r="L274" s="256">
        <f t="shared" si="547"/>
        <v>0</v>
      </c>
      <c r="M274" s="256">
        <f t="shared" si="548"/>
        <v>0</v>
      </c>
      <c r="N274" s="256">
        <f t="shared" si="549"/>
        <v>0</v>
      </c>
      <c r="O274" s="256">
        <f t="shared" si="550"/>
        <v>0</v>
      </c>
      <c r="P274" s="256">
        <f t="shared" si="551"/>
        <v>0</v>
      </c>
      <c r="Q274" s="256">
        <f t="shared" si="552"/>
        <v>0</v>
      </c>
      <c r="R274" s="451">
        <f t="shared" si="553"/>
        <v>0</v>
      </c>
      <c r="S274" s="462"/>
      <c r="T274" s="257"/>
      <c r="U274" s="257"/>
      <c r="V274" s="257"/>
      <c r="W274" s="257"/>
      <c r="X274" s="257"/>
      <c r="Y274" s="257"/>
      <c r="Z274" s="257"/>
      <c r="AA274" s="257"/>
      <c r="AB274" s="257"/>
      <c r="AC274" s="257"/>
      <c r="AD274" s="257"/>
      <c r="AE274" s="257"/>
      <c r="AF274" s="257"/>
      <c r="AG274" s="257"/>
      <c r="AH274" s="473"/>
      <c r="AI274" s="462"/>
      <c r="AJ274" s="257"/>
      <c r="AK274" s="257"/>
      <c r="AL274" s="257"/>
      <c r="AM274" s="257"/>
      <c r="AN274" s="257"/>
      <c r="AO274" s="257"/>
      <c r="AP274" s="257"/>
      <c r="AQ274" s="257"/>
      <c r="AR274" s="257"/>
      <c r="AS274" s="257"/>
      <c r="AT274" s="257"/>
      <c r="AU274" s="257"/>
      <c r="AV274" s="257"/>
      <c r="AW274" s="257"/>
      <c r="AX274" s="473"/>
      <c r="AY274" s="462"/>
      <c r="AZ274" s="257"/>
      <c r="BA274" s="257"/>
      <c r="BB274" s="257"/>
      <c r="BC274" s="257"/>
      <c r="BD274" s="257"/>
      <c r="BE274" s="257"/>
      <c r="BF274" s="257"/>
      <c r="BG274" s="257"/>
      <c r="BH274" s="257"/>
      <c r="BI274" s="257"/>
      <c r="BJ274" s="257"/>
      <c r="BK274" s="257"/>
      <c r="BL274" s="257"/>
      <c r="BM274" s="257"/>
      <c r="BN274" s="473"/>
      <c r="BO274" s="258" t="s">
        <v>1442</v>
      </c>
    </row>
    <row r="275" spans="1:67" outlineLevel="2">
      <c r="B275" s="54" t="str">
        <f t="shared" ref="B275" si="554">$B$210&amp;""</f>
        <v>Early</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5">$B$211&amp;""</f>
        <v>Middle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6">$B$212&amp;""</f>
        <v>Late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
        <v>978</v>
      </c>
      <c r="C278" s="259">
        <f t="shared" ref="C278:C280" si="557">CHOOSE(d.Region,S278,AI278,AY278)</f>
        <v>0</v>
      </c>
      <c r="D278" s="259">
        <f t="shared" ref="D278:D280" si="558">CHOOSE(d.Region,T278,AJ278,AZ278)</f>
        <v>0</v>
      </c>
      <c r="E278" s="259">
        <f t="shared" ref="E278:E280" si="559">CHOOSE(d.Region,U278,AK278,BA278)</f>
        <v>0</v>
      </c>
      <c r="F278" s="259">
        <f t="shared" ref="F278:F280" si="560">CHOOSE(d.Region,V278,AL278,BB278)</f>
        <v>0</v>
      </c>
      <c r="G278" s="259">
        <f t="shared" ref="G278:G280" si="561">CHOOSE(d.Region,W278,AM278,BC278)</f>
        <v>0</v>
      </c>
      <c r="H278" s="259">
        <f t="shared" ref="H278:H280" si="562">CHOOSE(d.Region,X278,AN278,BD278)</f>
        <v>0</v>
      </c>
      <c r="I278" s="259">
        <f t="shared" ref="I278:I280" si="563">CHOOSE(d.Region,Y278,AO278,BE278)</f>
        <v>0</v>
      </c>
      <c r="J278" s="259">
        <f t="shared" ref="J278:J280" si="564">CHOOSE(d.Region,Z278,AP278,BF278)</f>
        <v>0</v>
      </c>
      <c r="K278" s="259">
        <f t="shared" ref="K278:K280" si="565">CHOOSE(d.Region,AA278,AQ278,BG278)</f>
        <v>0</v>
      </c>
      <c r="L278" s="259">
        <f t="shared" ref="L278:L280" si="566">CHOOSE(d.Region,AB278,AR278,BH278)</f>
        <v>0</v>
      </c>
      <c r="M278" s="259">
        <f t="shared" ref="M278:M280" si="567">CHOOSE(d.Region,AC278,AS278,BI278)</f>
        <v>0</v>
      </c>
      <c r="N278" s="259">
        <f t="shared" ref="N278:N280" si="568">CHOOSE(d.Region,AD278,AT278,BJ278)</f>
        <v>0</v>
      </c>
      <c r="O278" s="259">
        <f t="shared" ref="O278:O280" si="569">CHOOSE(d.Region,AE278,AU278,BK278)</f>
        <v>0</v>
      </c>
      <c r="P278" s="259">
        <f t="shared" ref="P278:P280" si="570">CHOOSE(d.Region,AF278,AV278,BL278)</f>
        <v>0</v>
      </c>
      <c r="Q278" s="259">
        <f t="shared" ref="Q278:Q280" si="571">CHOOSE(d.Region,AG278,AW278,BM278)</f>
        <v>0</v>
      </c>
      <c r="R278" s="452">
        <f t="shared" ref="R278:R280" si="572">CHOOSE(d.Region,AH278,AX278,BN278)</f>
        <v>0</v>
      </c>
      <c r="S278" s="484"/>
      <c r="T278" s="485"/>
      <c r="U278" s="485"/>
      <c r="V278" s="485"/>
      <c r="W278" s="485"/>
      <c r="X278" s="485"/>
      <c r="Y278" s="485"/>
      <c r="Z278" s="485"/>
      <c r="AA278" s="485"/>
      <c r="AB278" s="485"/>
      <c r="AC278" s="485"/>
      <c r="AD278" s="485"/>
      <c r="AE278" s="485"/>
      <c r="AF278" s="485"/>
      <c r="AG278" s="485"/>
      <c r="AH278" s="486"/>
      <c r="AI278" s="484"/>
      <c r="AJ278" s="485"/>
      <c r="AK278" s="485"/>
      <c r="AL278" s="485"/>
      <c r="AM278" s="485"/>
      <c r="AN278" s="485"/>
      <c r="AO278" s="485"/>
      <c r="AP278" s="485"/>
      <c r="AQ278" s="485"/>
      <c r="AR278" s="485"/>
      <c r="AS278" s="485"/>
      <c r="AT278" s="485"/>
      <c r="AU278" s="485"/>
      <c r="AV278" s="485"/>
      <c r="AW278" s="485"/>
      <c r="AX278" s="486"/>
      <c r="AY278" s="484"/>
      <c r="AZ278" s="485"/>
      <c r="BA278" s="485"/>
      <c r="BB278" s="485"/>
      <c r="BC278" s="485"/>
      <c r="BD278" s="485"/>
      <c r="BE278" s="485"/>
      <c r="BF278" s="485"/>
      <c r="BG278" s="485"/>
      <c r="BH278" s="485"/>
      <c r="BI278" s="485"/>
      <c r="BJ278" s="485"/>
      <c r="BK278" s="485"/>
      <c r="BL278" s="485"/>
      <c r="BM278" s="485"/>
      <c r="BN278" s="486"/>
    </row>
    <row r="279" spans="1:67" outlineLevel="2">
      <c r="B279" s="54" t="str">
        <f t="shared" ref="B279" si="573">$B$214&amp;""</f>
        <v>7mo with 0% mated</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1749</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1114</v>
      </c>
      <c r="C281" s="261">
        <f t="shared" ref="C281" si="574">CHOOSE(d.Region,S281,AI281,AY281)</f>
        <v>0</v>
      </c>
      <c r="D281" s="261">
        <f t="shared" ref="D281" si="575">CHOOSE(d.Region,T281,AJ281,AZ281)</f>
        <v>0</v>
      </c>
      <c r="E281" s="261">
        <f t="shared" ref="E281" si="576">CHOOSE(d.Region,U281,AK281,BA281)</f>
        <v>0</v>
      </c>
      <c r="F281" s="261">
        <f t="shared" ref="F281" si="577">CHOOSE(d.Region,V281,AL281,BB281)</f>
        <v>0</v>
      </c>
      <c r="G281" s="261">
        <f t="shared" ref="G281" si="578">CHOOSE(d.Region,W281,AM281,BC281)</f>
        <v>0</v>
      </c>
      <c r="H281" s="261">
        <f t="shared" ref="H281" si="579">CHOOSE(d.Region,X281,AN281,BD281)</f>
        <v>0</v>
      </c>
      <c r="I281" s="261">
        <f t="shared" ref="I281" si="580">CHOOSE(d.Region,Y281,AO281,BE281)</f>
        <v>0</v>
      </c>
      <c r="J281" s="261">
        <f t="shared" ref="J281" si="581">CHOOSE(d.Region,Z281,AP281,BF281)</f>
        <v>0</v>
      </c>
      <c r="K281" s="261">
        <f t="shared" ref="K281" si="582">CHOOSE(d.Region,AA281,AQ281,BG281)</f>
        <v>0</v>
      </c>
      <c r="L281" s="261">
        <f t="shared" ref="L281" si="583">CHOOSE(d.Region,AB281,AR281,BH281)</f>
        <v>0</v>
      </c>
      <c r="M281" s="261">
        <f t="shared" ref="M281" si="584">CHOOSE(d.Region,AC281,AS281,BI281)</f>
        <v>0</v>
      </c>
      <c r="N281" s="261">
        <f t="shared" ref="N281" si="585">CHOOSE(d.Region,AD281,AT281,BJ281)</f>
        <v>0</v>
      </c>
      <c r="O281" s="261">
        <f t="shared" ref="O281" si="586">CHOOSE(d.Region,AE281,AU281,BK281)</f>
        <v>0</v>
      </c>
      <c r="P281" s="261">
        <f t="shared" ref="P281" si="587">CHOOSE(d.Region,AF281,AV281,BL281)</f>
        <v>0</v>
      </c>
      <c r="Q281" s="261">
        <f t="shared" ref="Q281" si="588">CHOOSE(d.Region,AG281,AW281,BM281)</f>
        <v>0</v>
      </c>
      <c r="R281" s="453">
        <f t="shared" ref="R281" si="589">CHOOSE(d.Region,AH281,AX281,BN281)</f>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1">
      <c r="B282" s="107"/>
      <c r="C282" s="107"/>
      <c r="D282" s="107"/>
      <c r="E282" s="107"/>
      <c r="F282" s="107"/>
      <c r="G282" s="107"/>
      <c r="H282" s="107"/>
      <c r="I282" s="107"/>
      <c r="J282" s="107"/>
      <c r="K282" s="107"/>
      <c r="L282" s="107"/>
      <c r="M282" s="107"/>
      <c r="N282" s="107"/>
      <c r="O282" s="107"/>
      <c r="P282" s="107"/>
      <c r="Q282" s="107"/>
      <c r="R282" s="107"/>
    </row>
    <row r="284" spans="1:67">
      <c r="A284" s="254" t="s">
        <v>1136</v>
      </c>
      <c r="B284" s="253"/>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c r="AT284" s="126"/>
      <c r="AU284" s="126"/>
      <c r="AV284" s="126"/>
      <c r="AW284" s="126"/>
      <c r="AX284" s="126"/>
      <c r="AY284" s="126"/>
      <c r="AZ284" s="126"/>
      <c r="BA284" s="126"/>
      <c r="BB284" s="126"/>
      <c r="BC284" s="126"/>
      <c r="BD284" s="126"/>
      <c r="BE284" s="126"/>
      <c r="BF284" s="126"/>
      <c r="BG284" s="126"/>
      <c r="BH284" s="126"/>
      <c r="BI284" s="126"/>
      <c r="BJ284" s="126"/>
      <c r="BK284" s="126"/>
      <c r="BL284" s="126"/>
      <c r="BM284" s="126"/>
      <c r="BN284" s="126"/>
    </row>
    <row r="285" spans="1:67" outlineLevel="1">
      <c r="A285" s="254"/>
      <c r="B285" s="253"/>
      <c r="C285" s="126" t="str">
        <f>d.RegionName</f>
        <v>GSM</v>
      </c>
      <c r="D285" s="126"/>
      <c r="E285" s="126"/>
      <c r="F285" s="126"/>
      <c r="G285" s="126"/>
      <c r="H285" s="126"/>
      <c r="I285" s="126"/>
      <c r="J285" s="126"/>
      <c r="K285" s="126"/>
      <c r="L285" s="126"/>
      <c r="M285" s="126"/>
      <c r="N285" s="126"/>
      <c r="O285" s="126"/>
      <c r="P285" s="126"/>
      <c r="Q285" s="126"/>
      <c r="R285" s="126"/>
      <c r="S285" s="454" t="s">
        <v>950</v>
      </c>
      <c r="T285" s="126"/>
      <c r="U285" s="126"/>
      <c r="V285" s="126"/>
      <c r="W285" s="126"/>
      <c r="X285" s="126"/>
      <c r="Y285" s="126"/>
      <c r="Z285" s="126"/>
      <c r="AA285" s="126"/>
      <c r="AB285" s="126"/>
      <c r="AC285" s="126"/>
      <c r="AD285" s="126"/>
      <c r="AE285" s="126"/>
      <c r="AF285" s="126"/>
      <c r="AG285" s="126"/>
      <c r="AH285" s="466"/>
      <c r="AI285" s="454" t="s">
        <v>951</v>
      </c>
      <c r="AJ285" s="126"/>
      <c r="AK285" s="126"/>
      <c r="AL285" s="126"/>
      <c r="AM285" s="126"/>
      <c r="AN285" s="126"/>
      <c r="AO285" s="126"/>
      <c r="AP285" s="126"/>
      <c r="AQ285" s="126"/>
      <c r="AR285" s="126"/>
      <c r="AS285" s="126"/>
      <c r="AT285" s="126"/>
      <c r="AU285" s="126"/>
      <c r="AV285" s="126"/>
      <c r="AW285" s="126"/>
      <c r="AX285" s="466"/>
      <c r="AY285" s="454" t="s">
        <v>952</v>
      </c>
      <c r="AZ285" s="126"/>
      <c r="BA285" s="126"/>
      <c r="BB285" s="126"/>
      <c r="BC285" s="126"/>
      <c r="BD285" s="126"/>
      <c r="BE285" s="126"/>
      <c r="BF285" s="126"/>
      <c r="BG285" s="126"/>
      <c r="BH285" s="126"/>
      <c r="BI285" s="126"/>
      <c r="BJ285" s="126"/>
      <c r="BK285" s="126"/>
      <c r="BL285" s="126"/>
      <c r="BM285" s="126"/>
      <c r="BN285" s="466"/>
    </row>
    <row r="286" spans="1:67" outlineLevel="1">
      <c r="A286" s="254"/>
      <c r="B286" s="253"/>
      <c r="C286" s="126" t="s">
        <v>1123</v>
      </c>
      <c r="D286" s="126"/>
      <c r="E286" s="126"/>
      <c r="F286" s="126"/>
      <c r="G286" s="126" t="s">
        <v>1124</v>
      </c>
      <c r="H286" s="126"/>
      <c r="I286" s="126"/>
      <c r="J286" s="126"/>
      <c r="K286" s="126" t="s">
        <v>1125</v>
      </c>
      <c r="L286" s="126"/>
      <c r="M286" s="126"/>
      <c r="N286" s="126"/>
      <c r="O286" s="126" t="s">
        <v>876</v>
      </c>
      <c r="P286" s="126"/>
      <c r="Q286" s="126"/>
      <c r="R286" s="126"/>
      <c r="S286" s="454" t="s">
        <v>1123</v>
      </c>
      <c r="T286" s="126"/>
      <c r="U286" s="126"/>
      <c r="V286" s="126"/>
      <c r="W286" s="126" t="s">
        <v>1124</v>
      </c>
      <c r="X286" s="126"/>
      <c r="Y286" s="126"/>
      <c r="Z286" s="126"/>
      <c r="AA286" s="126" t="s">
        <v>1125</v>
      </c>
      <c r="AB286" s="126"/>
      <c r="AC286" s="126"/>
      <c r="AD286" s="126"/>
      <c r="AE286" s="126" t="s">
        <v>876</v>
      </c>
      <c r="AF286" s="126"/>
      <c r="AG286" s="126"/>
      <c r="AH286" s="466"/>
      <c r="AI286" s="454" t="s">
        <v>1123</v>
      </c>
      <c r="AJ286" s="126"/>
      <c r="AK286" s="126"/>
      <c r="AL286" s="126"/>
      <c r="AM286" s="126" t="s">
        <v>1124</v>
      </c>
      <c r="AN286" s="126"/>
      <c r="AO286" s="126"/>
      <c r="AP286" s="126"/>
      <c r="AQ286" s="126" t="s">
        <v>1125</v>
      </c>
      <c r="AR286" s="126"/>
      <c r="AS286" s="126"/>
      <c r="AT286" s="126"/>
      <c r="AU286" s="126" t="s">
        <v>876</v>
      </c>
      <c r="AV286" s="126"/>
      <c r="AW286" s="126"/>
      <c r="AX286" s="466"/>
      <c r="AY286" s="454" t="s">
        <v>1123</v>
      </c>
      <c r="AZ286" s="126"/>
      <c r="BA286" s="126"/>
      <c r="BB286" s="126"/>
      <c r="BC286" s="126" t="s">
        <v>1124</v>
      </c>
      <c r="BD286" s="126"/>
      <c r="BE286" s="126"/>
      <c r="BF286" s="126"/>
      <c r="BG286" s="126" t="s">
        <v>1125</v>
      </c>
      <c r="BH286" s="126"/>
      <c r="BI286" s="126"/>
      <c r="BJ286" s="126"/>
      <c r="BK286" s="126" t="s">
        <v>876</v>
      </c>
      <c r="BL286" s="126"/>
      <c r="BM286" s="126"/>
      <c r="BN286" s="466"/>
    </row>
    <row r="287" spans="1:67" outlineLevel="1">
      <c r="A287" s="254"/>
      <c r="B287" s="253"/>
      <c r="C287" s="21" t="s">
        <v>1437</v>
      </c>
      <c r="D287" s="21" t="s">
        <v>1438</v>
      </c>
      <c r="E287" s="21" t="s">
        <v>1439</v>
      </c>
      <c r="F287" s="21" t="s">
        <v>1440</v>
      </c>
      <c r="G287" s="21" t="s">
        <v>1437</v>
      </c>
      <c r="H287" s="21" t="s">
        <v>1438</v>
      </c>
      <c r="I287" s="21" t="s">
        <v>1439</v>
      </c>
      <c r="J287" s="21" t="s">
        <v>1440</v>
      </c>
      <c r="K287" s="21" t="s">
        <v>1437</v>
      </c>
      <c r="L287" s="21" t="s">
        <v>1438</v>
      </c>
      <c r="M287" s="21" t="s">
        <v>1439</v>
      </c>
      <c r="N287" s="21" t="s">
        <v>1440</v>
      </c>
      <c r="O287" s="21" t="s">
        <v>1437</v>
      </c>
      <c r="P287" s="21" t="s">
        <v>1438</v>
      </c>
      <c r="Q287" s="21" t="s">
        <v>1439</v>
      </c>
      <c r="R287" s="21" t="s">
        <v>1440</v>
      </c>
      <c r="S287" s="454"/>
      <c r="T287" s="126"/>
      <c r="U287" s="126"/>
      <c r="V287" s="126"/>
      <c r="W287" s="126"/>
      <c r="X287" s="126"/>
      <c r="Y287" s="126"/>
      <c r="Z287" s="126"/>
      <c r="AA287" s="126"/>
      <c r="AB287" s="126"/>
      <c r="AC287" s="126"/>
      <c r="AD287" s="126"/>
      <c r="AE287" s="126"/>
      <c r="AF287" s="126"/>
      <c r="AG287" s="126"/>
      <c r="AH287" s="466"/>
      <c r="AI287" s="454"/>
      <c r="AJ287" s="126"/>
      <c r="AK287" s="126"/>
      <c r="AL287" s="126"/>
      <c r="AM287" s="126"/>
      <c r="AN287" s="126"/>
      <c r="AO287" s="126"/>
      <c r="AP287" s="126"/>
      <c r="AQ287" s="126"/>
      <c r="AR287" s="126"/>
      <c r="AS287" s="126"/>
      <c r="AT287" s="126"/>
      <c r="AU287" s="126"/>
      <c r="AV287" s="126"/>
      <c r="AW287" s="126"/>
      <c r="AX287" s="466"/>
      <c r="AY287" s="454"/>
      <c r="AZ287" s="126"/>
      <c r="BA287" s="126"/>
      <c r="BB287" s="126"/>
      <c r="BC287" s="126"/>
      <c r="BD287" s="126"/>
      <c r="BE287" s="126"/>
      <c r="BF287" s="126"/>
      <c r="BG287" s="126"/>
      <c r="BH287" s="126"/>
      <c r="BI287" s="126"/>
      <c r="BJ287" s="126"/>
      <c r="BK287" s="126"/>
      <c r="BL287" s="126"/>
      <c r="BM287" s="126"/>
      <c r="BN287" s="466"/>
    </row>
    <row r="288" spans="1:67" ht="24.75" outlineLevel="2">
      <c r="B288" s="53" t="str">
        <f>"Grazing Intensity 1
"&amp;$B$209&amp;": Ewe Lambs"</f>
        <v>Grazing Intensity 1
Standard (7mo): Ewe Lambs</v>
      </c>
      <c r="C288" s="256">
        <f t="shared" ref="C288:C341" si="590">CHOOSE(d.Region,S288,AI288,AY288)</f>
        <v>12</v>
      </c>
      <c r="D288" s="256">
        <f t="shared" ref="D288:D341" si="591">CHOOSE(d.Region,T288,AJ288,AZ288)</f>
        <v>93</v>
      </c>
      <c r="E288" s="256">
        <f t="shared" ref="E288:E341" si="592">CHOOSE(d.Region,U288,AK288,BA288)</f>
        <v>483</v>
      </c>
      <c r="F288" s="256">
        <f t="shared" ref="F288:F341" si="593">CHOOSE(d.Region,V288,AL288,BB288)</f>
        <v>483</v>
      </c>
      <c r="G288" s="256">
        <f t="shared" ref="G288:G341" si="594">CHOOSE(d.Region,W288,AM288,BC288)</f>
        <v>0</v>
      </c>
      <c r="H288" s="256">
        <f t="shared" ref="H288:H341" si="595">CHOOSE(d.Region,X288,AN288,BD288)</f>
        <v>0</v>
      </c>
      <c r="I288" s="256">
        <f t="shared" ref="I288:I341" si="596">CHOOSE(d.Region,Y288,AO288,BE288)</f>
        <v>0</v>
      </c>
      <c r="J288" s="256">
        <f t="shared" ref="J288:J341" si="597">CHOOSE(d.Region,Z288,AP288,BF288)</f>
        <v>0</v>
      </c>
      <c r="K288" s="256">
        <f t="shared" ref="K288:K341" si="598">CHOOSE(d.Region,AA288,AQ288,BG288)</f>
        <v>0</v>
      </c>
      <c r="L288" s="256">
        <f t="shared" ref="L288:L341" si="599">CHOOSE(d.Region,AB288,AR288,BH288)</f>
        <v>0</v>
      </c>
      <c r="M288" s="256">
        <f t="shared" ref="M288:M341" si="600">CHOOSE(d.Region,AC288,AS288,BI288)</f>
        <v>0</v>
      </c>
      <c r="N288" s="256">
        <f t="shared" ref="N288:N341" si="601">CHOOSE(d.Region,AD288,AT288,BJ288)</f>
        <v>0</v>
      </c>
      <c r="O288" s="256">
        <f t="shared" ref="O288:O341" si="602">CHOOSE(d.Region,AE288,AU288,BK288)</f>
        <v>13</v>
      </c>
      <c r="P288" s="256">
        <f t="shared" ref="P288:P341" si="603">CHOOSE(d.Region,AF288,AV288,BL288)</f>
        <v>79</v>
      </c>
      <c r="Q288" s="256">
        <f t="shared" ref="Q288:Q341" si="604">CHOOSE(d.Region,AG288,AW288,BM288)</f>
        <v>414</v>
      </c>
      <c r="R288" s="451">
        <f t="shared" ref="R288:R341" si="605">CHOOSE(d.Region,AH288,AX288,BN288)</f>
        <v>414</v>
      </c>
      <c r="S288" s="462">
        <v>10</v>
      </c>
      <c r="T288" s="257">
        <v>54</v>
      </c>
      <c r="U288" s="257">
        <v>230</v>
      </c>
      <c r="V288" s="257">
        <f t="shared" ref="V288:V299" si="606">U288</f>
        <v>230</v>
      </c>
      <c r="W288" s="257"/>
      <c r="X288" s="257"/>
      <c r="Y288" s="257"/>
      <c r="Z288" s="257"/>
      <c r="AA288" s="257"/>
      <c r="AB288" s="257"/>
      <c r="AC288" s="257"/>
      <c r="AD288" s="257"/>
      <c r="AE288" s="257">
        <v>5</v>
      </c>
      <c r="AF288" s="257">
        <v>29</v>
      </c>
      <c r="AG288" s="257">
        <v>129</v>
      </c>
      <c r="AH288" s="473">
        <f t="shared" ref="AH288:AH299" si="607">AG288</f>
        <v>129</v>
      </c>
      <c r="AI288" s="462">
        <v>12</v>
      </c>
      <c r="AJ288" s="257">
        <v>93</v>
      </c>
      <c r="AK288" s="257">
        <v>483</v>
      </c>
      <c r="AL288" s="257">
        <f t="shared" ref="AL288:AL299" si="608">AK288</f>
        <v>483</v>
      </c>
      <c r="AM288" s="257"/>
      <c r="AN288" s="257"/>
      <c r="AO288" s="257"/>
      <c r="AP288" s="257"/>
      <c r="AQ288" s="257"/>
      <c r="AR288" s="257"/>
      <c r="AS288" s="257"/>
      <c r="AT288" s="257"/>
      <c r="AU288" s="257">
        <v>13</v>
      </c>
      <c r="AV288" s="257">
        <v>79</v>
      </c>
      <c r="AW288" s="257">
        <v>414</v>
      </c>
      <c r="AX288" s="473">
        <f t="shared" ref="AX288:AX299" si="609">AW288</f>
        <v>414</v>
      </c>
      <c r="AY288" s="462">
        <v>12</v>
      </c>
      <c r="AZ288" s="257">
        <v>93</v>
      </c>
      <c r="BA288" s="257">
        <v>483</v>
      </c>
      <c r="BB288" s="257">
        <f t="shared" ref="BB288:BB299" si="610">BA288</f>
        <v>483</v>
      </c>
      <c r="BC288" s="257"/>
      <c r="BD288" s="257"/>
      <c r="BE288" s="257"/>
      <c r="BF288" s="257"/>
      <c r="BG288" s="257"/>
      <c r="BH288" s="257"/>
      <c r="BI288" s="257"/>
      <c r="BJ288" s="257"/>
      <c r="BK288" s="257">
        <v>13</v>
      </c>
      <c r="BL288" s="257">
        <v>79</v>
      </c>
      <c r="BM288" s="257">
        <v>414</v>
      </c>
      <c r="BN288" s="473">
        <f t="shared" ref="BN288:BN299" si="611">BM288</f>
        <v>414</v>
      </c>
      <c r="BO288" s="258" t="s">
        <v>1098</v>
      </c>
    </row>
    <row r="289" spans="2:67" outlineLevel="2">
      <c r="B289" s="54" t="s">
        <v>1134</v>
      </c>
      <c r="C289" s="259">
        <f t="shared" si="590"/>
        <v>13</v>
      </c>
      <c r="D289" s="259">
        <f t="shared" si="591"/>
        <v>117</v>
      </c>
      <c r="E289" s="259">
        <f t="shared" si="592"/>
        <v>608</v>
      </c>
      <c r="F289" s="259">
        <f t="shared" si="593"/>
        <v>608</v>
      </c>
      <c r="G289" s="259">
        <f t="shared" si="594"/>
        <v>0</v>
      </c>
      <c r="H289" s="259">
        <f t="shared" si="595"/>
        <v>0</v>
      </c>
      <c r="I289" s="259">
        <f t="shared" si="596"/>
        <v>0</v>
      </c>
      <c r="J289" s="259">
        <f t="shared" si="597"/>
        <v>0</v>
      </c>
      <c r="K289" s="259">
        <f t="shared" si="598"/>
        <v>0</v>
      </c>
      <c r="L289" s="259">
        <f t="shared" si="599"/>
        <v>0</v>
      </c>
      <c r="M289" s="259">
        <f t="shared" si="600"/>
        <v>0</v>
      </c>
      <c r="N289" s="259">
        <f t="shared" si="601"/>
        <v>0</v>
      </c>
      <c r="O289" s="259">
        <f t="shared" si="602"/>
        <v>18</v>
      </c>
      <c r="P289" s="259">
        <f t="shared" si="603"/>
        <v>108</v>
      </c>
      <c r="Q289" s="259">
        <f t="shared" si="604"/>
        <v>539</v>
      </c>
      <c r="R289" s="452">
        <f t="shared" si="605"/>
        <v>539</v>
      </c>
      <c r="S289" s="463">
        <v>7</v>
      </c>
      <c r="T289" s="464">
        <v>59</v>
      </c>
      <c r="U289" s="464">
        <v>246</v>
      </c>
      <c r="V289" s="464">
        <f t="shared" si="606"/>
        <v>246</v>
      </c>
      <c r="W289" s="464"/>
      <c r="X289" s="464"/>
      <c r="Y289" s="464"/>
      <c r="Z289" s="464"/>
      <c r="AA289" s="464"/>
      <c r="AB289" s="464"/>
      <c r="AC289" s="464"/>
      <c r="AD289" s="464"/>
      <c r="AE289" s="464">
        <v>6</v>
      </c>
      <c r="AF289" s="464">
        <v>46</v>
      </c>
      <c r="AG289" s="464">
        <v>201</v>
      </c>
      <c r="AH289" s="474">
        <f t="shared" si="607"/>
        <v>201</v>
      </c>
      <c r="AI289" s="463">
        <v>13</v>
      </c>
      <c r="AJ289" s="464">
        <v>117</v>
      </c>
      <c r="AK289" s="464">
        <v>608</v>
      </c>
      <c r="AL289" s="464">
        <f t="shared" si="608"/>
        <v>608</v>
      </c>
      <c r="AM289" s="464"/>
      <c r="AN289" s="464"/>
      <c r="AO289" s="464"/>
      <c r="AP289" s="464"/>
      <c r="AQ289" s="464"/>
      <c r="AR289" s="464"/>
      <c r="AS289" s="464"/>
      <c r="AT289" s="464"/>
      <c r="AU289" s="464">
        <v>18</v>
      </c>
      <c r="AV289" s="464">
        <v>108</v>
      </c>
      <c r="AW289" s="464">
        <v>539</v>
      </c>
      <c r="AX289" s="474">
        <f t="shared" si="609"/>
        <v>539</v>
      </c>
      <c r="AY289" s="463">
        <v>13</v>
      </c>
      <c r="AZ289" s="464">
        <v>117</v>
      </c>
      <c r="BA289" s="464">
        <v>608</v>
      </c>
      <c r="BB289" s="464">
        <f t="shared" si="610"/>
        <v>608</v>
      </c>
      <c r="BC289" s="464"/>
      <c r="BD289" s="464"/>
      <c r="BE289" s="464"/>
      <c r="BF289" s="464"/>
      <c r="BG289" s="464"/>
      <c r="BH289" s="464"/>
      <c r="BI289" s="464"/>
      <c r="BJ289" s="464"/>
      <c r="BK289" s="464">
        <v>18</v>
      </c>
      <c r="BL289" s="464">
        <v>108</v>
      </c>
      <c r="BM289" s="464">
        <v>539</v>
      </c>
      <c r="BN289" s="474">
        <f t="shared" si="611"/>
        <v>539</v>
      </c>
      <c r="BO289" s="260"/>
    </row>
    <row r="290" spans="2:67" outlineLevel="2">
      <c r="B290" s="55" t="s">
        <v>1135</v>
      </c>
      <c r="C290" s="261">
        <f t="shared" si="590"/>
        <v>13</v>
      </c>
      <c r="D290" s="261">
        <f t="shared" si="591"/>
        <v>89</v>
      </c>
      <c r="E290" s="261">
        <f t="shared" si="592"/>
        <v>408</v>
      </c>
      <c r="F290" s="261">
        <f t="shared" si="593"/>
        <v>408</v>
      </c>
      <c r="G290" s="261">
        <f t="shared" si="594"/>
        <v>0</v>
      </c>
      <c r="H290" s="261">
        <f t="shared" si="595"/>
        <v>0</v>
      </c>
      <c r="I290" s="261">
        <f t="shared" si="596"/>
        <v>0</v>
      </c>
      <c r="J290" s="261">
        <f t="shared" si="597"/>
        <v>0</v>
      </c>
      <c r="K290" s="261">
        <f t="shared" si="598"/>
        <v>0</v>
      </c>
      <c r="L290" s="261">
        <f t="shared" si="599"/>
        <v>0</v>
      </c>
      <c r="M290" s="261">
        <f t="shared" si="600"/>
        <v>0</v>
      </c>
      <c r="N290" s="261">
        <f t="shared" si="601"/>
        <v>0</v>
      </c>
      <c r="O290" s="261">
        <f t="shared" si="602"/>
        <v>14</v>
      </c>
      <c r="P290" s="261">
        <f t="shared" si="603"/>
        <v>94</v>
      </c>
      <c r="Q290" s="261">
        <f t="shared" si="604"/>
        <v>425</v>
      </c>
      <c r="R290" s="453">
        <f t="shared" si="605"/>
        <v>425</v>
      </c>
      <c r="S290" s="465">
        <v>10</v>
      </c>
      <c r="T290" s="262">
        <v>59</v>
      </c>
      <c r="U290" s="262">
        <v>224</v>
      </c>
      <c r="V290" s="262">
        <f t="shared" si="606"/>
        <v>224</v>
      </c>
      <c r="W290" s="262"/>
      <c r="X290" s="262"/>
      <c r="Y290" s="262"/>
      <c r="Z290" s="262"/>
      <c r="AA290" s="262"/>
      <c r="AB290" s="262"/>
      <c r="AC290" s="262"/>
      <c r="AD290" s="262"/>
      <c r="AE290" s="262">
        <v>6</v>
      </c>
      <c r="AF290" s="262">
        <v>46</v>
      </c>
      <c r="AG290" s="262">
        <v>207</v>
      </c>
      <c r="AH290" s="475">
        <f t="shared" si="607"/>
        <v>207</v>
      </c>
      <c r="AI290" s="465">
        <v>13</v>
      </c>
      <c r="AJ290" s="262">
        <v>89</v>
      </c>
      <c r="AK290" s="262">
        <v>408</v>
      </c>
      <c r="AL290" s="262">
        <f t="shared" si="608"/>
        <v>408</v>
      </c>
      <c r="AM290" s="262"/>
      <c r="AN290" s="262"/>
      <c r="AO290" s="262"/>
      <c r="AP290" s="262"/>
      <c r="AQ290" s="262"/>
      <c r="AR290" s="262"/>
      <c r="AS290" s="262"/>
      <c r="AT290" s="262"/>
      <c r="AU290" s="262">
        <v>14</v>
      </c>
      <c r="AV290" s="262">
        <v>94</v>
      </c>
      <c r="AW290" s="262">
        <v>425</v>
      </c>
      <c r="AX290" s="475">
        <f t="shared" si="609"/>
        <v>425</v>
      </c>
      <c r="AY290" s="465">
        <v>13</v>
      </c>
      <c r="AZ290" s="262">
        <v>89</v>
      </c>
      <c r="BA290" s="262">
        <v>408</v>
      </c>
      <c r="BB290" s="262">
        <f t="shared" si="610"/>
        <v>408</v>
      </c>
      <c r="BC290" s="262"/>
      <c r="BD290" s="262"/>
      <c r="BE290" s="262"/>
      <c r="BF290" s="262"/>
      <c r="BG290" s="262"/>
      <c r="BH290" s="262"/>
      <c r="BI290" s="262"/>
      <c r="BJ290" s="262"/>
      <c r="BK290" s="262">
        <v>14</v>
      </c>
      <c r="BL290" s="262">
        <v>94</v>
      </c>
      <c r="BM290" s="262">
        <v>425</v>
      </c>
      <c r="BN290" s="475">
        <f t="shared" si="611"/>
        <v>425</v>
      </c>
      <c r="BO290" s="260"/>
    </row>
    <row r="291" spans="2:67" outlineLevel="2">
      <c r="B291" s="53" t="str">
        <f>$B$210&amp;": Ewe Lambs"</f>
        <v>Early: Ewe Lambs</v>
      </c>
      <c r="C291" s="256">
        <f t="shared" si="590"/>
        <v>12</v>
      </c>
      <c r="D291" s="256">
        <f t="shared" si="591"/>
        <v>93</v>
      </c>
      <c r="E291" s="256">
        <f t="shared" si="592"/>
        <v>483</v>
      </c>
      <c r="F291" s="256">
        <f t="shared" si="593"/>
        <v>483</v>
      </c>
      <c r="G291" s="256">
        <f t="shared" si="594"/>
        <v>0</v>
      </c>
      <c r="H291" s="256">
        <f t="shared" si="595"/>
        <v>0</v>
      </c>
      <c r="I291" s="256">
        <f t="shared" si="596"/>
        <v>0</v>
      </c>
      <c r="J291" s="256">
        <f t="shared" si="597"/>
        <v>0</v>
      </c>
      <c r="K291" s="256">
        <f t="shared" si="598"/>
        <v>0</v>
      </c>
      <c r="L291" s="256">
        <f t="shared" si="599"/>
        <v>0</v>
      </c>
      <c r="M291" s="256">
        <f t="shared" si="600"/>
        <v>0</v>
      </c>
      <c r="N291" s="256">
        <f t="shared" si="601"/>
        <v>0</v>
      </c>
      <c r="O291" s="256">
        <f t="shared" si="602"/>
        <v>13</v>
      </c>
      <c r="P291" s="256">
        <f t="shared" si="603"/>
        <v>79</v>
      </c>
      <c r="Q291" s="256">
        <f t="shared" si="604"/>
        <v>414</v>
      </c>
      <c r="R291" s="451">
        <f t="shared" si="605"/>
        <v>414</v>
      </c>
      <c r="S291" s="462">
        <v>10</v>
      </c>
      <c r="T291" s="257">
        <v>54</v>
      </c>
      <c r="U291" s="257">
        <v>230</v>
      </c>
      <c r="V291" s="257">
        <f t="shared" si="606"/>
        <v>230</v>
      </c>
      <c r="W291" s="257"/>
      <c r="X291" s="257"/>
      <c r="Y291" s="257"/>
      <c r="Z291" s="257"/>
      <c r="AA291" s="257"/>
      <c r="AB291" s="257"/>
      <c r="AC291" s="257"/>
      <c r="AD291" s="257"/>
      <c r="AE291" s="257">
        <v>5</v>
      </c>
      <c r="AF291" s="257">
        <v>29</v>
      </c>
      <c r="AG291" s="257">
        <v>129</v>
      </c>
      <c r="AH291" s="473">
        <f t="shared" si="607"/>
        <v>129</v>
      </c>
      <c r="AI291" s="462">
        <v>12</v>
      </c>
      <c r="AJ291" s="257">
        <v>93</v>
      </c>
      <c r="AK291" s="257">
        <v>483</v>
      </c>
      <c r="AL291" s="257">
        <f t="shared" si="608"/>
        <v>483</v>
      </c>
      <c r="AM291" s="257"/>
      <c r="AN291" s="257"/>
      <c r="AO291" s="257"/>
      <c r="AP291" s="257"/>
      <c r="AQ291" s="257"/>
      <c r="AR291" s="257"/>
      <c r="AS291" s="257"/>
      <c r="AT291" s="257"/>
      <c r="AU291" s="257">
        <v>13</v>
      </c>
      <c r="AV291" s="257">
        <v>79</v>
      </c>
      <c r="AW291" s="257">
        <v>414</v>
      </c>
      <c r="AX291" s="473">
        <f t="shared" si="609"/>
        <v>414</v>
      </c>
      <c r="AY291" s="462">
        <v>12</v>
      </c>
      <c r="AZ291" s="257">
        <v>93</v>
      </c>
      <c r="BA291" s="257">
        <v>483</v>
      </c>
      <c r="BB291" s="257">
        <f t="shared" si="610"/>
        <v>483</v>
      </c>
      <c r="BC291" s="257"/>
      <c r="BD291" s="257"/>
      <c r="BE291" s="257"/>
      <c r="BF291" s="257"/>
      <c r="BG291" s="257"/>
      <c r="BH291" s="257"/>
      <c r="BI291" s="257"/>
      <c r="BJ291" s="257"/>
      <c r="BK291" s="257">
        <v>13</v>
      </c>
      <c r="BL291" s="257">
        <v>79</v>
      </c>
      <c r="BM291" s="257">
        <v>414</v>
      </c>
      <c r="BN291" s="473">
        <f t="shared" si="611"/>
        <v>414</v>
      </c>
      <c r="BO291" s="258" t="s">
        <v>1098</v>
      </c>
    </row>
    <row r="292" spans="2:67" outlineLevel="2">
      <c r="B292" s="54" t="s">
        <v>1134</v>
      </c>
      <c r="C292" s="259">
        <f t="shared" si="590"/>
        <v>13</v>
      </c>
      <c r="D292" s="259">
        <f t="shared" si="591"/>
        <v>117</v>
      </c>
      <c r="E292" s="259">
        <f t="shared" si="592"/>
        <v>608</v>
      </c>
      <c r="F292" s="259">
        <f t="shared" si="593"/>
        <v>608</v>
      </c>
      <c r="G292" s="259">
        <f t="shared" si="594"/>
        <v>0</v>
      </c>
      <c r="H292" s="259">
        <f t="shared" si="595"/>
        <v>0</v>
      </c>
      <c r="I292" s="259">
        <f t="shared" si="596"/>
        <v>0</v>
      </c>
      <c r="J292" s="259">
        <f t="shared" si="597"/>
        <v>0</v>
      </c>
      <c r="K292" s="259">
        <f t="shared" si="598"/>
        <v>0</v>
      </c>
      <c r="L292" s="259">
        <f t="shared" si="599"/>
        <v>0</v>
      </c>
      <c r="M292" s="259">
        <f t="shared" si="600"/>
        <v>0</v>
      </c>
      <c r="N292" s="259">
        <f t="shared" si="601"/>
        <v>0</v>
      </c>
      <c r="O292" s="259">
        <f t="shared" si="602"/>
        <v>18</v>
      </c>
      <c r="P292" s="259">
        <f t="shared" si="603"/>
        <v>108</v>
      </c>
      <c r="Q292" s="259">
        <f t="shared" si="604"/>
        <v>539</v>
      </c>
      <c r="R292" s="452">
        <f t="shared" si="605"/>
        <v>539</v>
      </c>
      <c r="S292" s="463">
        <v>7</v>
      </c>
      <c r="T292" s="464">
        <v>59</v>
      </c>
      <c r="U292" s="464">
        <v>246</v>
      </c>
      <c r="V292" s="464">
        <f t="shared" si="606"/>
        <v>246</v>
      </c>
      <c r="W292" s="464"/>
      <c r="X292" s="464"/>
      <c r="Y292" s="464"/>
      <c r="Z292" s="464"/>
      <c r="AA292" s="464"/>
      <c r="AB292" s="464"/>
      <c r="AC292" s="464"/>
      <c r="AD292" s="464"/>
      <c r="AE292" s="464">
        <v>6</v>
      </c>
      <c r="AF292" s="464">
        <v>46</v>
      </c>
      <c r="AG292" s="464">
        <v>201</v>
      </c>
      <c r="AH292" s="474">
        <f t="shared" si="607"/>
        <v>201</v>
      </c>
      <c r="AI292" s="463">
        <v>13</v>
      </c>
      <c r="AJ292" s="464">
        <v>117</v>
      </c>
      <c r="AK292" s="464">
        <v>608</v>
      </c>
      <c r="AL292" s="464">
        <f t="shared" si="608"/>
        <v>608</v>
      </c>
      <c r="AM292" s="464"/>
      <c r="AN292" s="464"/>
      <c r="AO292" s="464"/>
      <c r="AP292" s="464"/>
      <c r="AQ292" s="464"/>
      <c r="AR292" s="464"/>
      <c r="AS292" s="464"/>
      <c r="AT292" s="464"/>
      <c r="AU292" s="464">
        <v>18</v>
      </c>
      <c r="AV292" s="464">
        <v>108</v>
      </c>
      <c r="AW292" s="464">
        <v>539</v>
      </c>
      <c r="AX292" s="474">
        <f t="shared" si="609"/>
        <v>539</v>
      </c>
      <c r="AY292" s="463">
        <v>13</v>
      </c>
      <c r="AZ292" s="464">
        <v>117</v>
      </c>
      <c r="BA292" s="464">
        <v>608</v>
      </c>
      <c r="BB292" s="464">
        <f t="shared" si="610"/>
        <v>608</v>
      </c>
      <c r="BC292" s="464"/>
      <c r="BD292" s="464"/>
      <c r="BE292" s="464"/>
      <c r="BF292" s="464"/>
      <c r="BG292" s="464"/>
      <c r="BH292" s="464"/>
      <c r="BI292" s="464"/>
      <c r="BJ292" s="464"/>
      <c r="BK292" s="464">
        <v>18</v>
      </c>
      <c r="BL292" s="464">
        <v>108</v>
      </c>
      <c r="BM292" s="464">
        <v>539</v>
      </c>
      <c r="BN292" s="474">
        <f t="shared" si="611"/>
        <v>539</v>
      </c>
      <c r="BO292" s="260"/>
    </row>
    <row r="293" spans="2:67" outlineLevel="2">
      <c r="B293" s="55" t="s">
        <v>1135</v>
      </c>
      <c r="C293" s="261">
        <f t="shared" si="590"/>
        <v>13</v>
      </c>
      <c r="D293" s="261">
        <f t="shared" si="591"/>
        <v>89</v>
      </c>
      <c r="E293" s="261">
        <f t="shared" si="592"/>
        <v>408</v>
      </c>
      <c r="F293" s="261">
        <f t="shared" si="593"/>
        <v>408</v>
      </c>
      <c r="G293" s="261">
        <f t="shared" si="594"/>
        <v>0</v>
      </c>
      <c r="H293" s="261">
        <f t="shared" si="595"/>
        <v>0</v>
      </c>
      <c r="I293" s="261">
        <f t="shared" si="596"/>
        <v>0</v>
      </c>
      <c r="J293" s="261">
        <f t="shared" si="597"/>
        <v>0</v>
      </c>
      <c r="K293" s="261">
        <f t="shared" si="598"/>
        <v>0</v>
      </c>
      <c r="L293" s="261">
        <f t="shared" si="599"/>
        <v>0</v>
      </c>
      <c r="M293" s="261">
        <f t="shared" si="600"/>
        <v>0</v>
      </c>
      <c r="N293" s="261">
        <f t="shared" si="601"/>
        <v>0</v>
      </c>
      <c r="O293" s="261">
        <f t="shared" si="602"/>
        <v>14</v>
      </c>
      <c r="P293" s="261">
        <f t="shared" si="603"/>
        <v>94</v>
      </c>
      <c r="Q293" s="261">
        <f t="shared" si="604"/>
        <v>425</v>
      </c>
      <c r="R293" s="453">
        <f t="shared" si="605"/>
        <v>425</v>
      </c>
      <c r="S293" s="465">
        <v>10</v>
      </c>
      <c r="T293" s="262">
        <v>59</v>
      </c>
      <c r="U293" s="262">
        <v>224</v>
      </c>
      <c r="V293" s="262">
        <f t="shared" si="606"/>
        <v>224</v>
      </c>
      <c r="W293" s="262"/>
      <c r="X293" s="262"/>
      <c r="Y293" s="262"/>
      <c r="Z293" s="262"/>
      <c r="AA293" s="262"/>
      <c r="AB293" s="262"/>
      <c r="AC293" s="262"/>
      <c r="AD293" s="262"/>
      <c r="AE293" s="262">
        <v>6</v>
      </c>
      <c r="AF293" s="262">
        <v>46</v>
      </c>
      <c r="AG293" s="262">
        <v>207</v>
      </c>
      <c r="AH293" s="475">
        <f t="shared" si="607"/>
        <v>207</v>
      </c>
      <c r="AI293" s="465">
        <v>13</v>
      </c>
      <c r="AJ293" s="262">
        <v>89</v>
      </c>
      <c r="AK293" s="262">
        <v>408</v>
      </c>
      <c r="AL293" s="262">
        <f t="shared" si="608"/>
        <v>408</v>
      </c>
      <c r="AM293" s="262"/>
      <c r="AN293" s="262"/>
      <c r="AO293" s="262"/>
      <c r="AP293" s="262"/>
      <c r="AQ293" s="262"/>
      <c r="AR293" s="262"/>
      <c r="AS293" s="262"/>
      <c r="AT293" s="262"/>
      <c r="AU293" s="262">
        <v>14</v>
      </c>
      <c r="AV293" s="262">
        <v>94</v>
      </c>
      <c r="AW293" s="262">
        <v>425</v>
      </c>
      <c r="AX293" s="475">
        <f t="shared" si="609"/>
        <v>425</v>
      </c>
      <c r="AY293" s="465">
        <v>13</v>
      </c>
      <c r="AZ293" s="262">
        <v>89</v>
      </c>
      <c r="BA293" s="262">
        <v>408</v>
      </c>
      <c r="BB293" s="262">
        <f t="shared" si="610"/>
        <v>408</v>
      </c>
      <c r="BC293" s="262"/>
      <c r="BD293" s="262"/>
      <c r="BE293" s="262"/>
      <c r="BF293" s="262"/>
      <c r="BG293" s="262"/>
      <c r="BH293" s="262"/>
      <c r="BI293" s="262"/>
      <c r="BJ293" s="262"/>
      <c r="BK293" s="262">
        <v>14</v>
      </c>
      <c r="BL293" s="262">
        <v>94</v>
      </c>
      <c r="BM293" s="262">
        <v>425</v>
      </c>
      <c r="BN293" s="475">
        <f t="shared" si="611"/>
        <v>425</v>
      </c>
      <c r="BO293" s="260"/>
    </row>
    <row r="294" spans="2:67" outlineLevel="2">
      <c r="B294" s="53" t="str">
        <f>$B$211&amp;": Ewe Lambs"</f>
        <v>Middle: Ewe Lambs</v>
      </c>
      <c r="C294" s="256">
        <f t="shared" si="590"/>
        <v>12</v>
      </c>
      <c r="D294" s="256">
        <f t="shared" si="591"/>
        <v>93</v>
      </c>
      <c r="E294" s="256">
        <f t="shared" si="592"/>
        <v>483</v>
      </c>
      <c r="F294" s="256">
        <f t="shared" si="593"/>
        <v>483</v>
      </c>
      <c r="G294" s="256">
        <f t="shared" si="594"/>
        <v>0</v>
      </c>
      <c r="H294" s="256">
        <f t="shared" si="595"/>
        <v>0</v>
      </c>
      <c r="I294" s="256">
        <f t="shared" si="596"/>
        <v>0</v>
      </c>
      <c r="J294" s="256">
        <f t="shared" si="597"/>
        <v>0</v>
      </c>
      <c r="K294" s="256">
        <f t="shared" si="598"/>
        <v>0</v>
      </c>
      <c r="L294" s="256">
        <f t="shared" si="599"/>
        <v>0</v>
      </c>
      <c r="M294" s="256">
        <f t="shared" si="600"/>
        <v>0</v>
      </c>
      <c r="N294" s="256">
        <f t="shared" si="601"/>
        <v>0</v>
      </c>
      <c r="O294" s="256">
        <f t="shared" si="602"/>
        <v>13</v>
      </c>
      <c r="P294" s="256">
        <f t="shared" si="603"/>
        <v>79</v>
      </c>
      <c r="Q294" s="256">
        <f t="shared" si="604"/>
        <v>414</v>
      </c>
      <c r="R294" s="451">
        <f t="shared" si="605"/>
        <v>414</v>
      </c>
      <c r="S294" s="462">
        <v>10</v>
      </c>
      <c r="T294" s="257">
        <v>54</v>
      </c>
      <c r="U294" s="257">
        <v>230</v>
      </c>
      <c r="V294" s="257">
        <f t="shared" si="606"/>
        <v>230</v>
      </c>
      <c r="W294" s="257"/>
      <c r="X294" s="257"/>
      <c r="Y294" s="257"/>
      <c r="Z294" s="257"/>
      <c r="AA294" s="257"/>
      <c r="AB294" s="257"/>
      <c r="AC294" s="257"/>
      <c r="AD294" s="257"/>
      <c r="AE294" s="257">
        <v>5</v>
      </c>
      <c r="AF294" s="257">
        <v>29</v>
      </c>
      <c r="AG294" s="257">
        <v>129</v>
      </c>
      <c r="AH294" s="473">
        <f t="shared" si="607"/>
        <v>129</v>
      </c>
      <c r="AI294" s="462">
        <v>12</v>
      </c>
      <c r="AJ294" s="257">
        <v>93</v>
      </c>
      <c r="AK294" s="257">
        <v>483</v>
      </c>
      <c r="AL294" s="257">
        <f t="shared" si="608"/>
        <v>483</v>
      </c>
      <c r="AM294" s="257"/>
      <c r="AN294" s="257"/>
      <c r="AO294" s="257"/>
      <c r="AP294" s="257"/>
      <c r="AQ294" s="257"/>
      <c r="AR294" s="257"/>
      <c r="AS294" s="257"/>
      <c r="AT294" s="257"/>
      <c r="AU294" s="257">
        <v>13</v>
      </c>
      <c r="AV294" s="257">
        <v>79</v>
      </c>
      <c r="AW294" s="257">
        <v>414</v>
      </c>
      <c r="AX294" s="473">
        <f t="shared" si="609"/>
        <v>414</v>
      </c>
      <c r="AY294" s="462">
        <v>12</v>
      </c>
      <c r="AZ294" s="257">
        <v>93</v>
      </c>
      <c r="BA294" s="257">
        <v>483</v>
      </c>
      <c r="BB294" s="257">
        <f t="shared" si="610"/>
        <v>483</v>
      </c>
      <c r="BC294" s="257"/>
      <c r="BD294" s="257"/>
      <c r="BE294" s="257"/>
      <c r="BF294" s="257"/>
      <c r="BG294" s="257"/>
      <c r="BH294" s="257"/>
      <c r="BI294" s="257"/>
      <c r="BJ294" s="257"/>
      <c r="BK294" s="257">
        <v>13</v>
      </c>
      <c r="BL294" s="257">
        <v>79</v>
      </c>
      <c r="BM294" s="257">
        <v>414</v>
      </c>
      <c r="BN294" s="473">
        <f t="shared" si="611"/>
        <v>414</v>
      </c>
      <c r="BO294" s="258" t="s">
        <v>1098</v>
      </c>
    </row>
    <row r="295" spans="2:67" outlineLevel="2">
      <c r="B295" s="54" t="s">
        <v>1134</v>
      </c>
      <c r="C295" s="259">
        <f t="shared" si="590"/>
        <v>13</v>
      </c>
      <c r="D295" s="259">
        <f t="shared" si="591"/>
        <v>117</v>
      </c>
      <c r="E295" s="259">
        <f t="shared" si="592"/>
        <v>608</v>
      </c>
      <c r="F295" s="259">
        <f t="shared" si="593"/>
        <v>608</v>
      </c>
      <c r="G295" s="259">
        <f t="shared" si="594"/>
        <v>0</v>
      </c>
      <c r="H295" s="259">
        <f t="shared" si="595"/>
        <v>0</v>
      </c>
      <c r="I295" s="259">
        <f t="shared" si="596"/>
        <v>0</v>
      </c>
      <c r="J295" s="259">
        <f t="shared" si="597"/>
        <v>0</v>
      </c>
      <c r="K295" s="259">
        <f t="shared" si="598"/>
        <v>0</v>
      </c>
      <c r="L295" s="259">
        <f t="shared" si="599"/>
        <v>0</v>
      </c>
      <c r="M295" s="259">
        <f t="shared" si="600"/>
        <v>0</v>
      </c>
      <c r="N295" s="259">
        <f t="shared" si="601"/>
        <v>0</v>
      </c>
      <c r="O295" s="259">
        <f t="shared" si="602"/>
        <v>18</v>
      </c>
      <c r="P295" s="259">
        <f t="shared" si="603"/>
        <v>108</v>
      </c>
      <c r="Q295" s="259">
        <f t="shared" si="604"/>
        <v>539</v>
      </c>
      <c r="R295" s="452">
        <f t="shared" si="605"/>
        <v>539</v>
      </c>
      <c r="S295" s="463">
        <v>7</v>
      </c>
      <c r="T295" s="464">
        <v>59</v>
      </c>
      <c r="U295" s="464">
        <v>246</v>
      </c>
      <c r="V295" s="464">
        <f t="shared" si="606"/>
        <v>246</v>
      </c>
      <c r="W295" s="464"/>
      <c r="X295" s="464"/>
      <c r="Y295" s="464"/>
      <c r="Z295" s="464"/>
      <c r="AA295" s="464"/>
      <c r="AB295" s="464"/>
      <c r="AC295" s="464"/>
      <c r="AD295" s="464"/>
      <c r="AE295" s="464">
        <v>6</v>
      </c>
      <c r="AF295" s="464">
        <v>46</v>
      </c>
      <c r="AG295" s="464">
        <v>201</v>
      </c>
      <c r="AH295" s="474">
        <f t="shared" si="607"/>
        <v>201</v>
      </c>
      <c r="AI295" s="463">
        <v>13</v>
      </c>
      <c r="AJ295" s="464">
        <v>117</v>
      </c>
      <c r="AK295" s="464">
        <v>608</v>
      </c>
      <c r="AL295" s="464">
        <f t="shared" si="608"/>
        <v>608</v>
      </c>
      <c r="AM295" s="464"/>
      <c r="AN295" s="464"/>
      <c r="AO295" s="464"/>
      <c r="AP295" s="464"/>
      <c r="AQ295" s="464"/>
      <c r="AR295" s="464"/>
      <c r="AS295" s="464"/>
      <c r="AT295" s="464"/>
      <c r="AU295" s="464">
        <v>18</v>
      </c>
      <c r="AV295" s="464">
        <v>108</v>
      </c>
      <c r="AW295" s="464">
        <v>539</v>
      </c>
      <c r="AX295" s="474">
        <f t="shared" si="609"/>
        <v>539</v>
      </c>
      <c r="AY295" s="463">
        <v>13</v>
      </c>
      <c r="AZ295" s="464">
        <v>117</v>
      </c>
      <c r="BA295" s="464">
        <v>608</v>
      </c>
      <c r="BB295" s="464">
        <f t="shared" si="610"/>
        <v>608</v>
      </c>
      <c r="BC295" s="464"/>
      <c r="BD295" s="464"/>
      <c r="BE295" s="464"/>
      <c r="BF295" s="464"/>
      <c r="BG295" s="464"/>
      <c r="BH295" s="464"/>
      <c r="BI295" s="464"/>
      <c r="BJ295" s="464"/>
      <c r="BK295" s="464">
        <v>18</v>
      </c>
      <c r="BL295" s="464">
        <v>108</v>
      </c>
      <c r="BM295" s="464">
        <v>539</v>
      </c>
      <c r="BN295" s="474">
        <f t="shared" si="611"/>
        <v>539</v>
      </c>
      <c r="BO295" s="260"/>
    </row>
    <row r="296" spans="2:67" outlineLevel="2">
      <c r="B296" s="55" t="s">
        <v>1135</v>
      </c>
      <c r="C296" s="261">
        <f t="shared" si="590"/>
        <v>13</v>
      </c>
      <c r="D296" s="261">
        <f t="shared" si="591"/>
        <v>89</v>
      </c>
      <c r="E296" s="261">
        <f t="shared" si="592"/>
        <v>408</v>
      </c>
      <c r="F296" s="261">
        <f t="shared" si="593"/>
        <v>408</v>
      </c>
      <c r="G296" s="261">
        <f t="shared" si="594"/>
        <v>0</v>
      </c>
      <c r="H296" s="261">
        <f t="shared" si="595"/>
        <v>0</v>
      </c>
      <c r="I296" s="261">
        <f t="shared" si="596"/>
        <v>0</v>
      </c>
      <c r="J296" s="261">
        <f t="shared" si="597"/>
        <v>0</v>
      </c>
      <c r="K296" s="261">
        <f t="shared" si="598"/>
        <v>0</v>
      </c>
      <c r="L296" s="261">
        <f t="shared" si="599"/>
        <v>0</v>
      </c>
      <c r="M296" s="261">
        <f t="shared" si="600"/>
        <v>0</v>
      </c>
      <c r="N296" s="261">
        <f t="shared" si="601"/>
        <v>0</v>
      </c>
      <c r="O296" s="261">
        <f t="shared" si="602"/>
        <v>14</v>
      </c>
      <c r="P296" s="261">
        <f t="shared" si="603"/>
        <v>94</v>
      </c>
      <c r="Q296" s="261">
        <f t="shared" si="604"/>
        <v>425</v>
      </c>
      <c r="R296" s="453">
        <f t="shared" si="605"/>
        <v>425</v>
      </c>
      <c r="S296" s="465">
        <v>10</v>
      </c>
      <c r="T296" s="262">
        <v>59</v>
      </c>
      <c r="U296" s="262">
        <v>224</v>
      </c>
      <c r="V296" s="262">
        <f t="shared" si="606"/>
        <v>224</v>
      </c>
      <c r="W296" s="262"/>
      <c r="X296" s="262"/>
      <c r="Y296" s="262"/>
      <c r="Z296" s="262"/>
      <c r="AA296" s="262"/>
      <c r="AB296" s="262"/>
      <c r="AC296" s="262"/>
      <c r="AD296" s="262"/>
      <c r="AE296" s="262">
        <v>6</v>
      </c>
      <c r="AF296" s="262">
        <v>46</v>
      </c>
      <c r="AG296" s="262">
        <v>207</v>
      </c>
      <c r="AH296" s="475">
        <f t="shared" si="607"/>
        <v>207</v>
      </c>
      <c r="AI296" s="465">
        <v>13</v>
      </c>
      <c r="AJ296" s="262">
        <v>89</v>
      </c>
      <c r="AK296" s="262">
        <v>408</v>
      </c>
      <c r="AL296" s="262">
        <f t="shared" si="608"/>
        <v>408</v>
      </c>
      <c r="AM296" s="262"/>
      <c r="AN296" s="262"/>
      <c r="AO296" s="262"/>
      <c r="AP296" s="262"/>
      <c r="AQ296" s="262"/>
      <c r="AR296" s="262"/>
      <c r="AS296" s="262"/>
      <c r="AT296" s="262"/>
      <c r="AU296" s="262">
        <v>14</v>
      </c>
      <c r="AV296" s="262">
        <v>94</v>
      </c>
      <c r="AW296" s="262">
        <v>425</v>
      </c>
      <c r="AX296" s="475">
        <f t="shared" si="609"/>
        <v>425</v>
      </c>
      <c r="AY296" s="465">
        <v>13</v>
      </c>
      <c r="AZ296" s="262">
        <v>89</v>
      </c>
      <c r="BA296" s="262">
        <v>408</v>
      </c>
      <c r="BB296" s="262">
        <f t="shared" si="610"/>
        <v>408</v>
      </c>
      <c r="BC296" s="262"/>
      <c r="BD296" s="262"/>
      <c r="BE296" s="262"/>
      <c r="BF296" s="262"/>
      <c r="BG296" s="262"/>
      <c r="BH296" s="262"/>
      <c r="BI296" s="262"/>
      <c r="BJ296" s="262"/>
      <c r="BK296" s="262">
        <v>14</v>
      </c>
      <c r="BL296" s="262">
        <v>94</v>
      </c>
      <c r="BM296" s="262">
        <v>425</v>
      </c>
      <c r="BN296" s="475">
        <f t="shared" si="611"/>
        <v>425</v>
      </c>
      <c r="BO296" s="260"/>
    </row>
    <row r="297" spans="2:67" outlineLevel="2">
      <c r="B297" s="53" t="str">
        <f>$B$212&amp;": Ewe Lambs"</f>
        <v>Late: Ewe Lambs</v>
      </c>
      <c r="C297" s="256">
        <f t="shared" si="590"/>
        <v>12</v>
      </c>
      <c r="D297" s="256">
        <f t="shared" si="591"/>
        <v>93</v>
      </c>
      <c r="E297" s="256">
        <f t="shared" si="592"/>
        <v>483</v>
      </c>
      <c r="F297" s="256">
        <f t="shared" si="593"/>
        <v>483</v>
      </c>
      <c r="G297" s="256">
        <f t="shared" si="594"/>
        <v>0</v>
      </c>
      <c r="H297" s="256">
        <f t="shared" si="595"/>
        <v>0</v>
      </c>
      <c r="I297" s="256">
        <f t="shared" si="596"/>
        <v>0</v>
      </c>
      <c r="J297" s="256">
        <f t="shared" si="597"/>
        <v>0</v>
      </c>
      <c r="K297" s="256">
        <f t="shared" si="598"/>
        <v>0</v>
      </c>
      <c r="L297" s="256">
        <f t="shared" si="599"/>
        <v>0</v>
      </c>
      <c r="M297" s="256">
        <f t="shared" si="600"/>
        <v>0</v>
      </c>
      <c r="N297" s="256">
        <f t="shared" si="601"/>
        <v>0</v>
      </c>
      <c r="O297" s="256">
        <f t="shared" si="602"/>
        <v>13</v>
      </c>
      <c r="P297" s="256">
        <f t="shared" si="603"/>
        <v>79</v>
      </c>
      <c r="Q297" s="256">
        <f t="shared" si="604"/>
        <v>414</v>
      </c>
      <c r="R297" s="451">
        <f t="shared" si="605"/>
        <v>414</v>
      </c>
      <c r="S297" s="462">
        <v>10</v>
      </c>
      <c r="T297" s="257">
        <v>54</v>
      </c>
      <c r="U297" s="257">
        <v>230</v>
      </c>
      <c r="V297" s="257">
        <f t="shared" si="606"/>
        <v>230</v>
      </c>
      <c r="W297" s="257"/>
      <c r="X297" s="257"/>
      <c r="Y297" s="257"/>
      <c r="Z297" s="257"/>
      <c r="AA297" s="257"/>
      <c r="AB297" s="257"/>
      <c r="AC297" s="257"/>
      <c r="AD297" s="257"/>
      <c r="AE297" s="257">
        <v>5</v>
      </c>
      <c r="AF297" s="257">
        <v>29</v>
      </c>
      <c r="AG297" s="257">
        <v>129</v>
      </c>
      <c r="AH297" s="473">
        <f t="shared" si="607"/>
        <v>129</v>
      </c>
      <c r="AI297" s="462">
        <v>12</v>
      </c>
      <c r="AJ297" s="257">
        <v>93</v>
      </c>
      <c r="AK297" s="257">
        <v>483</v>
      </c>
      <c r="AL297" s="257">
        <f t="shared" si="608"/>
        <v>483</v>
      </c>
      <c r="AM297" s="257"/>
      <c r="AN297" s="257"/>
      <c r="AO297" s="257"/>
      <c r="AP297" s="257"/>
      <c r="AQ297" s="257"/>
      <c r="AR297" s="257"/>
      <c r="AS297" s="257"/>
      <c r="AT297" s="257"/>
      <c r="AU297" s="257">
        <v>13</v>
      </c>
      <c r="AV297" s="257">
        <v>79</v>
      </c>
      <c r="AW297" s="257">
        <v>414</v>
      </c>
      <c r="AX297" s="473">
        <f t="shared" si="609"/>
        <v>414</v>
      </c>
      <c r="AY297" s="462">
        <v>12</v>
      </c>
      <c r="AZ297" s="257">
        <v>93</v>
      </c>
      <c r="BA297" s="257">
        <v>483</v>
      </c>
      <c r="BB297" s="257">
        <f t="shared" si="610"/>
        <v>483</v>
      </c>
      <c r="BC297" s="257"/>
      <c r="BD297" s="257"/>
      <c r="BE297" s="257"/>
      <c r="BF297" s="257"/>
      <c r="BG297" s="257"/>
      <c r="BH297" s="257"/>
      <c r="BI297" s="257"/>
      <c r="BJ297" s="257"/>
      <c r="BK297" s="257">
        <v>13</v>
      </c>
      <c r="BL297" s="257">
        <v>79</v>
      </c>
      <c r="BM297" s="257">
        <v>414</v>
      </c>
      <c r="BN297" s="473">
        <f t="shared" si="611"/>
        <v>414</v>
      </c>
      <c r="BO297" s="258" t="s">
        <v>1098</v>
      </c>
    </row>
    <row r="298" spans="2:67" outlineLevel="2">
      <c r="B298" s="54" t="s">
        <v>1134</v>
      </c>
      <c r="C298" s="259">
        <f t="shared" si="590"/>
        <v>13</v>
      </c>
      <c r="D298" s="259">
        <f t="shared" si="591"/>
        <v>117</v>
      </c>
      <c r="E298" s="259">
        <f t="shared" si="592"/>
        <v>608</v>
      </c>
      <c r="F298" s="259">
        <f t="shared" si="593"/>
        <v>608</v>
      </c>
      <c r="G298" s="259">
        <f t="shared" si="594"/>
        <v>0</v>
      </c>
      <c r="H298" s="259">
        <f t="shared" si="595"/>
        <v>0</v>
      </c>
      <c r="I298" s="259">
        <f t="shared" si="596"/>
        <v>0</v>
      </c>
      <c r="J298" s="259">
        <f t="shared" si="597"/>
        <v>0</v>
      </c>
      <c r="K298" s="259">
        <f t="shared" si="598"/>
        <v>0</v>
      </c>
      <c r="L298" s="259">
        <f t="shared" si="599"/>
        <v>0</v>
      </c>
      <c r="M298" s="259">
        <f t="shared" si="600"/>
        <v>0</v>
      </c>
      <c r="N298" s="259">
        <f t="shared" si="601"/>
        <v>0</v>
      </c>
      <c r="O298" s="259">
        <f t="shared" si="602"/>
        <v>18</v>
      </c>
      <c r="P298" s="259">
        <f t="shared" si="603"/>
        <v>108</v>
      </c>
      <c r="Q298" s="259">
        <f t="shared" si="604"/>
        <v>539</v>
      </c>
      <c r="R298" s="452">
        <f t="shared" si="605"/>
        <v>539</v>
      </c>
      <c r="S298" s="463">
        <v>7</v>
      </c>
      <c r="T298" s="464">
        <v>59</v>
      </c>
      <c r="U298" s="464">
        <v>246</v>
      </c>
      <c r="V298" s="464">
        <f t="shared" si="606"/>
        <v>246</v>
      </c>
      <c r="W298" s="464"/>
      <c r="X298" s="464"/>
      <c r="Y298" s="464"/>
      <c r="Z298" s="464"/>
      <c r="AA298" s="464"/>
      <c r="AB298" s="464"/>
      <c r="AC298" s="464"/>
      <c r="AD298" s="464"/>
      <c r="AE298" s="464">
        <v>6</v>
      </c>
      <c r="AF298" s="464">
        <v>46</v>
      </c>
      <c r="AG298" s="464">
        <v>201</v>
      </c>
      <c r="AH298" s="474">
        <f t="shared" si="607"/>
        <v>201</v>
      </c>
      <c r="AI298" s="463">
        <v>13</v>
      </c>
      <c r="AJ298" s="464">
        <v>117</v>
      </c>
      <c r="AK298" s="464">
        <v>608</v>
      </c>
      <c r="AL298" s="464">
        <f t="shared" si="608"/>
        <v>608</v>
      </c>
      <c r="AM298" s="464"/>
      <c r="AN298" s="464"/>
      <c r="AO298" s="464"/>
      <c r="AP298" s="464"/>
      <c r="AQ298" s="464"/>
      <c r="AR298" s="464"/>
      <c r="AS298" s="464"/>
      <c r="AT298" s="464"/>
      <c r="AU298" s="464">
        <v>18</v>
      </c>
      <c r="AV298" s="464">
        <v>108</v>
      </c>
      <c r="AW298" s="464">
        <v>539</v>
      </c>
      <c r="AX298" s="474">
        <f t="shared" si="609"/>
        <v>539</v>
      </c>
      <c r="AY298" s="463">
        <v>13</v>
      </c>
      <c r="AZ298" s="464">
        <v>117</v>
      </c>
      <c r="BA298" s="464">
        <v>608</v>
      </c>
      <c r="BB298" s="464">
        <f t="shared" si="610"/>
        <v>608</v>
      </c>
      <c r="BC298" s="464"/>
      <c r="BD298" s="464"/>
      <c r="BE298" s="464"/>
      <c r="BF298" s="464"/>
      <c r="BG298" s="464"/>
      <c r="BH298" s="464"/>
      <c r="BI298" s="464"/>
      <c r="BJ298" s="464"/>
      <c r="BK298" s="464">
        <v>18</v>
      </c>
      <c r="BL298" s="464">
        <v>108</v>
      </c>
      <c r="BM298" s="464">
        <v>539</v>
      </c>
      <c r="BN298" s="474">
        <f t="shared" si="611"/>
        <v>539</v>
      </c>
      <c r="BO298" s="260"/>
    </row>
    <row r="299" spans="2:67" outlineLevel="2">
      <c r="B299" s="55" t="s">
        <v>1135</v>
      </c>
      <c r="C299" s="261">
        <f t="shared" si="590"/>
        <v>13</v>
      </c>
      <c r="D299" s="261">
        <f t="shared" si="591"/>
        <v>89</v>
      </c>
      <c r="E299" s="261">
        <f t="shared" si="592"/>
        <v>408</v>
      </c>
      <c r="F299" s="261">
        <f t="shared" si="593"/>
        <v>408</v>
      </c>
      <c r="G299" s="261">
        <f t="shared" si="594"/>
        <v>0</v>
      </c>
      <c r="H299" s="261">
        <f t="shared" si="595"/>
        <v>0</v>
      </c>
      <c r="I299" s="261">
        <f t="shared" si="596"/>
        <v>0</v>
      </c>
      <c r="J299" s="261">
        <f t="shared" si="597"/>
        <v>0</v>
      </c>
      <c r="K299" s="261">
        <f t="shared" si="598"/>
        <v>0</v>
      </c>
      <c r="L299" s="261">
        <f t="shared" si="599"/>
        <v>0</v>
      </c>
      <c r="M299" s="261">
        <f t="shared" si="600"/>
        <v>0</v>
      </c>
      <c r="N299" s="261">
        <f t="shared" si="601"/>
        <v>0</v>
      </c>
      <c r="O299" s="261">
        <f t="shared" si="602"/>
        <v>14</v>
      </c>
      <c r="P299" s="261">
        <f t="shared" si="603"/>
        <v>94</v>
      </c>
      <c r="Q299" s="261">
        <f t="shared" si="604"/>
        <v>425</v>
      </c>
      <c r="R299" s="453">
        <f t="shared" si="605"/>
        <v>425</v>
      </c>
      <c r="S299" s="465">
        <v>10</v>
      </c>
      <c r="T299" s="262">
        <v>59</v>
      </c>
      <c r="U299" s="262">
        <v>224</v>
      </c>
      <c r="V299" s="262">
        <f t="shared" si="606"/>
        <v>224</v>
      </c>
      <c r="W299" s="262"/>
      <c r="X299" s="262"/>
      <c r="Y299" s="262"/>
      <c r="Z299" s="262"/>
      <c r="AA299" s="262"/>
      <c r="AB299" s="262"/>
      <c r="AC299" s="262"/>
      <c r="AD299" s="262"/>
      <c r="AE299" s="262">
        <v>6</v>
      </c>
      <c r="AF299" s="262">
        <v>46</v>
      </c>
      <c r="AG299" s="262">
        <v>207</v>
      </c>
      <c r="AH299" s="475">
        <f t="shared" si="607"/>
        <v>207</v>
      </c>
      <c r="AI299" s="465">
        <v>13</v>
      </c>
      <c r="AJ299" s="262">
        <v>89</v>
      </c>
      <c r="AK299" s="262">
        <v>408</v>
      </c>
      <c r="AL299" s="262">
        <f t="shared" si="608"/>
        <v>408</v>
      </c>
      <c r="AM299" s="262"/>
      <c r="AN299" s="262"/>
      <c r="AO299" s="262"/>
      <c r="AP299" s="262"/>
      <c r="AQ299" s="262"/>
      <c r="AR299" s="262"/>
      <c r="AS299" s="262"/>
      <c r="AT299" s="262"/>
      <c r="AU299" s="262">
        <v>14</v>
      </c>
      <c r="AV299" s="262">
        <v>94</v>
      </c>
      <c r="AW299" s="262">
        <v>425</v>
      </c>
      <c r="AX299" s="475">
        <f t="shared" si="609"/>
        <v>425</v>
      </c>
      <c r="AY299" s="465">
        <v>13</v>
      </c>
      <c r="AZ299" s="262">
        <v>89</v>
      </c>
      <c r="BA299" s="262">
        <v>408</v>
      </c>
      <c r="BB299" s="262">
        <f t="shared" si="610"/>
        <v>408</v>
      </c>
      <c r="BC299" s="262"/>
      <c r="BD299" s="262"/>
      <c r="BE299" s="262"/>
      <c r="BF299" s="262"/>
      <c r="BG299" s="262"/>
      <c r="BH299" s="262"/>
      <c r="BI299" s="262"/>
      <c r="BJ299" s="262"/>
      <c r="BK299" s="262">
        <v>14</v>
      </c>
      <c r="BL299" s="262">
        <v>94</v>
      </c>
      <c r="BM299" s="262">
        <v>425</v>
      </c>
      <c r="BN299" s="475">
        <f t="shared" si="611"/>
        <v>425</v>
      </c>
      <c r="BO299" s="260"/>
    </row>
    <row r="300" spans="2:67" outlineLevel="2">
      <c r="B300" s="53" t="str">
        <f>$B$213&amp;": Ewe Lambs"</f>
        <v>V. Late: Ewe Lambs</v>
      </c>
      <c r="C300" s="256">
        <f t="shared" ref="C300:C302" si="612">CHOOSE(d.Region,S300,AI300,AY300)</f>
        <v>12</v>
      </c>
      <c r="D300" s="256">
        <f t="shared" ref="D300:D302" si="613">CHOOSE(d.Region,T300,AJ300,AZ300)</f>
        <v>93</v>
      </c>
      <c r="E300" s="256">
        <f t="shared" ref="E300:E302" si="614">CHOOSE(d.Region,U300,AK300,BA300)</f>
        <v>483</v>
      </c>
      <c r="F300" s="256">
        <f t="shared" ref="F300:F302" si="615">CHOOSE(d.Region,V300,AL300,BB300)</f>
        <v>483</v>
      </c>
      <c r="G300" s="256">
        <f t="shared" ref="G300:G302" si="616">CHOOSE(d.Region,W300,AM300,BC300)</f>
        <v>0</v>
      </c>
      <c r="H300" s="256">
        <f t="shared" ref="H300:H302" si="617">CHOOSE(d.Region,X300,AN300,BD300)</f>
        <v>0</v>
      </c>
      <c r="I300" s="256">
        <f t="shared" ref="I300:I302" si="618">CHOOSE(d.Region,Y300,AO300,BE300)</f>
        <v>0</v>
      </c>
      <c r="J300" s="256">
        <f t="shared" ref="J300:J302" si="619">CHOOSE(d.Region,Z300,AP300,BF300)</f>
        <v>0</v>
      </c>
      <c r="K300" s="256">
        <f t="shared" ref="K300:K302" si="620">CHOOSE(d.Region,AA300,AQ300,BG300)</f>
        <v>0</v>
      </c>
      <c r="L300" s="256">
        <f t="shared" ref="L300:L302" si="621">CHOOSE(d.Region,AB300,AR300,BH300)</f>
        <v>0</v>
      </c>
      <c r="M300" s="256">
        <f t="shared" ref="M300:M302" si="622">CHOOSE(d.Region,AC300,AS300,BI300)</f>
        <v>0</v>
      </c>
      <c r="N300" s="256">
        <f t="shared" ref="N300:N302" si="623">CHOOSE(d.Region,AD300,AT300,BJ300)</f>
        <v>0</v>
      </c>
      <c r="O300" s="256">
        <f t="shared" ref="O300:O302" si="624">CHOOSE(d.Region,AE300,AU300,BK300)</f>
        <v>13</v>
      </c>
      <c r="P300" s="256">
        <f t="shared" ref="P300:P302" si="625">CHOOSE(d.Region,AF300,AV300,BL300)</f>
        <v>79</v>
      </c>
      <c r="Q300" s="256">
        <f t="shared" ref="Q300:Q302" si="626">CHOOSE(d.Region,AG300,AW300,BM300)</f>
        <v>414</v>
      </c>
      <c r="R300" s="451">
        <f t="shared" ref="R300:R302" si="627">CHOOSE(d.Region,AH300,AX300,BN300)</f>
        <v>414</v>
      </c>
      <c r="S300" s="462">
        <v>10</v>
      </c>
      <c r="T300" s="257">
        <v>54</v>
      </c>
      <c r="U300" s="257">
        <v>230</v>
      </c>
      <c r="V300" s="257">
        <f>U300</f>
        <v>230</v>
      </c>
      <c r="W300" s="257"/>
      <c r="X300" s="257"/>
      <c r="Y300" s="257"/>
      <c r="Z300" s="257"/>
      <c r="AA300" s="257"/>
      <c r="AB300" s="257"/>
      <c r="AC300" s="257"/>
      <c r="AD300" s="257"/>
      <c r="AE300" s="257">
        <v>5</v>
      </c>
      <c r="AF300" s="257">
        <v>29</v>
      </c>
      <c r="AG300" s="257">
        <v>129</v>
      </c>
      <c r="AH300" s="473">
        <f>AG300</f>
        <v>129</v>
      </c>
      <c r="AI300" s="462">
        <v>12</v>
      </c>
      <c r="AJ300" s="257">
        <v>93</v>
      </c>
      <c r="AK300" s="257">
        <v>483</v>
      </c>
      <c r="AL300" s="257">
        <f>AK300</f>
        <v>483</v>
      </c>
      <c r="AM300" s="257"/>
      <c r="AN300" s="257"/>
      <c r="AO300" s="257"/>
      <c r="AP300" s="257"/>
      <c r="AQ300" s="257"/>
      <c r="AR300" s="257"/>
      <c r="AS300" s="257"/>
      <c r="AT300" s="257"/>
      <c r="AU300" s="257">
        <v>13</v>
      </c>
      <c r="AV300" s="257">
        <v>79</v>
      </c>
      <c r="AW300" s="257">
        <v>414</v>
      </c>
      <c r="AX300" s="473">
        <f>AW300</f>
        <v>414</v>
      </c>
      <c r="AY300" s="462">
        <v>12</v>
      </c>
      <c r="AZ300" s="257">
        <v>93</v>
      </c>
      <c r="BA300" s="257">
        <v>483</v>
      </c>
      <c r="BB300" s="257">
        <f>BA300</f>
        <v>483</v>
      </c>
      <c r="BC300" s="257"/>
      <c r="BD300" s="257"/>
      <c r="BE300" s="257"/>
      <c r="BF300" s="257"/>
      <c r="BG300" s="257"/>
      <c r="BH300" s="257"/>
      <c r="BI300" s="257"/>
      <c r="BJ300" s="257"/>
      <c r="BK300" s="257">
        <v>13</v>
      </c>
      <c r="BL300" s="257">
        <v>79</v>
      </c>
      <c r="BM300" s="257">
        <v>414</v>
      </c>
      <c r="BN300" s="473">
        <f>BM300</f>
        <v>414</v>
      </c>
      <c r="BO300" s="258" t="s">
        <v>1098</v>
      </c>
    </row>
    <row r="301" spans="2:67" outlineLevel="2">
      <c r="B301" s="54" t="s">
        <v>1134</v>
      </c>
      <c r="C301" s="259">
        <f t="shared" si="612"/>
        <v>13</v>
      </c>
      <c r="D301" s="259">
        <f t="shared" si="613"/>
        <v>117</v>
      </c>
      <c r="E301" s="259">
        <f t="shared" si="614"/>
        <v>608</v>
      </c>
      <c r="F301" s="259">
        <f t="shared" si="615"/>
        <v>608</v>
      </c>
      <c r="G301" s="259">
        <f t="shared" si="616"/>
        <v>0</v>
      </c>
      <c r="H301" s="259">
        <f t="shared" si="617"/>
        <v>0</v>
      </c>
      <c r="I301" s="259">
        <f t="shared" si="618"/>
        <v>0</v>
      </c>
      <c r="J301" s="259">
        <f t="shared" si="619"/>
        <v>0</v>
      </c>
      <c r="K301" s="259">
        <f t="shared" si="620"/>
        <v>0</v>
      </c>
      <c r="L301" s="259">
        <f t="shared" si="621"/>
        <v>0</v>
      </c>
      <c r="M301" s="259">
        <f t="shared" si="622"/>
        <v>0</v>
      </c>
      <c r="N301" s="259">
        <f t="shared" si="623"/>
        <v>0</v>
      </c>
      <c r="O301" s="259">
        <f t="shared" si="624"/>
        <v>18</v>
      </c>
      <c r="P301" s="259">
        <f t="shared" si="625"/>
        <v>108</v>
      </c>
      <c r="Q301" s="259">
        <f t="shared" si="626"/>
        <v>539</v>
      </c>
      <c r="R301" s="452">
        <f t="shared" si="627"/>
        <v>539</v>
      </c>
      <c r="S301" s="463">
        <v>7</v>
      </c>
      <c r="T301" s="464">
        <v>59</v>
      </c>
      <c r="U301" s="464">
        <v>246</v>
      </c>
      <c r="V301" s="464">
        <f>U301</f>
        <v>246</v>
      </c>
      <c r="W301" s="464"/>
      <c r="X301" s="464"/>
      <c r="Y301" s="464"/>
      <c r="Z301" s="464"/>
      <c r="AA301" s="464"/>
      <c r="AB301" s="464"/>
      <c r="AC301" s="464"/>
      <c r="AD301" s="464"/>
      <c r="AE301" s="464">
        <v>6</v>
      </c>
      <c r="AF301" s="464">
        <v>46</v>
      </c>
      <c r="AG301" s="464">
        <v>201</v>
      </c>
      <c r="AH301" s="474">
        <f>AG301</f>
        <v>201</v>
      </c>
      <c r="AI301" s="463">
        <v>13</v>
      </c>
      <c r="AJ301" s="464">
        <v>117</v>
      </c>
      <c r="AK301" s="464">
        <v>608</v>
      </c>
      <c r="AL301" s="464">
        <f>AK301</f>
        <v>608</v>
      </c>
      <c r="AM301" s="464"/>
      <c r="AN301" s="464"/>
      <c r="AO301" s="464"/>
      <c r="AP301" s="464"/>
      <c r="AQ301" s="464"/>
      <c r="AR301" s="464"/>
      <c r="AS301" s="464"/>
      <c r="AT301" s="464"/>
      <c r="AU301" s="464">
        <v>18</v>
      </c>
      <c r="AV301" s="464">
        <v>108</v>
      </c>
      <c r="AW301" s="464">
        <v>539</v>
      </c>
      <c r="AX301" s="474">
        <f>AW301</f>
        <v>539</v>
      </c>
      <c r="AY301" s="463">
        <v>13</v>
      </c>
      <c r="AZ301" s="464">
        <v>117</v>
      </c>
      <c r="BA301" s="464">
        <v>608</v>
      </c>
      <c r="BB301" s="464">
        <f>BA301</f>
        <v>608</v>
      </c>
      <c r="BC301" s="464"/>
      <c r="BD301" s="464"/>
      <c r="BE301" s="464"/>
      <c r="BF301" s="464"/>
      <c r="BG301" s="464"/>
      <c r="BH301" s="464"/>
      <c r="BI301" s="464"/>
      <c r="BJ301" s="464"/>
      <c r="BK301" s="464">
        <v>18</v>
      </c>
      <c r="BL301" s="464">
        <v>108</v>
      </c>
      <c r="BM301" s="464">
        <v>539</v>
      </c>
      <c r="BN301" s="474">
        <f>BM301</f>
        <v>539</v>
      </c>
      <c r="BO301" s="260"/>
    </row>
    <row r="302" spans="2:67" outlineLevel="2">
      <c r="B302" s="55" t="s">
        <v>1135</v>
      </c>
      <c r="C302" s="261">
        <f t="shared" si="612"/>
        <v>13</v>
      </c>
      <c r="D302" s="261">
        <f t="shared" si="613"/>
        <v>89</v>
      </c>
      <c r="E302" s="261">
        <f t="shared" si="614"/>
        <v>408</v>
      </c>
      <c r="F302" s="261">
        <f t="shared" si="615"/>
        <v>408</v>
      </c>
      <c r="G302" s="261">
        <f t="shared" si="616"/>
        <v>0</v>
      </c>
      <c r="H302" s="261">
        <f t="shared" si="617"/>
        <v>0</v>
      </c>
      <c r="I302" s="261">
        <f t="shared" si="618"/>
        <v>0</v>
      </c>
      <c r="J302" s="261">
        <f t="shared" si="619"/>
        <v>0</v>
      </c>
      <c r="K302" s="261">
        <f t="shared" si="620"/>
        <v>0</v>
      </c>
      <c r="L302" s="261">
        <f t="shared" si="621"/>
        <v>0</v>
      </c>
      <c r="M302" s="261">
        <f t="shared" si="622"/>
        <v>0</v>
      </c>
      <c r="N302" s="261">
        <f t="shared" si="623"/>
        <v>0</v>
      </c>
      <c r="O302" s="261">
        <f t="shared" si="624"/>
        <v>14</v>
      </c>
      <c r="P302" s="261">
        <f t="shared" si="625"/>
        <v>94</v>
      </c>
      <c r="Q302" s="261">
        <f t="shared" si="626"/>
        <v>425</v>
      </c>
      <c r="R302" s="453">
        <f t="shared" si="627"/>
        <v>425</v>
      </c>
      <c r="S302" s="465">
        <v>10</v>
      </c>
      <c r="T302" s="262">
        <v>59</v>
      </c>
      <c r="U302" s="262">
        <v>224</v>
      </c>
      <c r="V302" s="262">
        <f>U302</f>
        <v>224</v>
      </c>
      <c r="W302" s="262"/>
      <c r="X302" s="262"/>
      <c r="Y302" s="262"/>
      <c r="Z302" s="262"/>
      <c r="AA302" s="262"/>
      <c r="AB302" s="262"/>
      <c r="AC302" s="262"/>
      <c r="AD302" s="262"/>
      <c r="AE302" s="262">
        <v>6</v>
      </c>
      <c r="AF302" s="262">
        <v>46</v>
      </c>
      <c r="AG302" s="262">
        <v>207</v>
      </c>
      <c r="AH302" s="475">
        <f>AG302</f>
        <v>207</v>
      </c>
      <c r="AI302" s="465">
        <v>13</v>
      </c>
      <c r="AJ302" s="262">
        <v>89</v>
      </c>
      <c r="AK302" s="262">
        <v>408</v>
      </c>
      <c r="AL302" s="262">
        <f>AK302</f>
        <v>408</v>
      </c>
      <c r="AM302" s="262"/>
      <c r="AN302" s="262"/>
      <c r="AO302" s="262"/>
      <c r="AP302" s="262"/>
      <c r="AQ302" s="262"/>
      <c r="AR302" s="262"/>
      <c r="AS302" s="262"/>
      <c r="AT302" s="262"/>
      <c r="AU302" s="262">
        <v>14</v>
      </c>
      <c r="AV302" s="262">
        <v>94</v>
      </c>
      <c r="AW302" s="262">
        <v>425</v>
      </c>
      <c r="AX302" s="475">
        <f>AW302</f>
        <v>425</v>
      </c>
      <c r="AY302" s="465">
        <v>13</v>
      </c>
      <c r="AZ302" s="262">
        <v>89</v>
      </c>
      <c r="BA302" s="262">
        <v>408</v>
      </c>
      <c r="BB302" s="262">
        <f>BA302</f>
        <v>408</v>
      </c>
      <c r="BC302" s="262"/>
      <c r="BD302" s="262"/>
      <c r="BE302" s="262"/>
      <c r="BF302" s="262"/>
      <c r="BG302" s="262"/>
      <c r="BH302" s="262"/>
      <c r="BI302" s="262"/>
      <c r="BJ302" s="262"/>
      <c r="BK302" s="262">
        <v>14</v>
      </c>
      <c r="BL302" s="262">
        <v>94</v>
      </c>
      <c r="BM302" s="262">
        <v>425</v>
      </c>
      <c r="BN302" s="475">
        <f>BM302</f>
        <v>425</v>
      </c>
      <c r="BO302" s="260"/>
    </row>
    <row r="303" spans="2:67" outlineLevel="2">
      <c r="B303" s="53" t="str">
        <f>$B$214&amp;": Ewe Lambs"</f>
        <v>7mo with 0% mated: Ewe Lambs</v>
      </c>
      <c r="C303" s="256">
        <f t="shared" si="590"/>
        <v>12</v>
      </c>
      <c r="D303" s="256">
        <f t="shared" si="591"/>
        <v>93</v>
      </c>
      <c r="E303" s="256">
        <f t="shared" si="592"/>
        <v>483</v>
      </c>
      <c r="F303" s="256">
        <f t="shared" si="593"/>
        <v>483</v>
      </c>
      <c r="G303" s="256">
        <f t="shared" si="594"/>
        <v>0</v>
      </c>
      <c r="H303" s="256">
        <f t="shared" si="595"/>
        <v>0</v>
      </c>
      <c r="I303" s="256">
        <f t="shared" si="596"/>
        <v>0</v>
      </c>
      <c r="J303" s="256">
        <f t="shared" si="597"/>
        <v>0</v>
      </c>
      <c r="K303" s="256">
        <f t="shared" si="598"/>
        <v>0</v>
      </c>
      <c r="L303" s="256">
        <f t="shared" si="599"/>
        <v>0</v>
      </c>
      <c r="M303" s="256">
        <f t="shared" si="600"/>
        <v>0</v>
      </c>
      <c r="N303" s="256">
        <f t="shared" si="601"/>
        <v>0</v>
      </c>
      <c r="O303" s="256">
        <f t="shared" si="602"/>
        <v>13</v>
      </c>
      <c r="P303" s="256">
        <f t="shared" si="603"/>
        <v>79</v>
      </c>
      <c r="Q303" s="256">
        <f t="shared" si="604"/>
        <v>414</v>
      </c>
      <c r="R303" s="451">
        <f t="shared" si="605"/>
        <v>414</v>
      </c>
      <c r="S303" s="362">
        <f>S288</f>
        <v>10</v>
      </c>
      <c r="T303" s="362">
        <f t="shared" ref="T303:BN303" si="628">T288</f>
        <v>54</v>
      </c>
      <c r="U303" s="362">
        <f t="shared" si="628"/>
        <v>230</v>
      </c>
      <c r="V303" s="362">
        <f t="shared" si="628"/>
        <v>230</v>
      </c>
      <c r="W303" s="362">
        <f t="shared" si="628"/>
        <v>0</v>
      </c>
      <c r="X303" s="362">
        <f t="shared" si="628"/>
        <v>0</v>
      </c>
      <c r="Y303" s="362">
        <f t="shared" si="628"/>
        <v>0</v>
      </c>
      <c r="Z303" s="362">
        <f t="shared" si="628"/>
        <v>0</v>
      </c>
      <c r="AA303" s="362">
        <f t="shared" si="628"/>
        <v>0</v>
      </c>
      <c r="AB303" s="362">
        <f t="shared" si="628"/>
        <v>0</v>
      </c>
      <c r="AC303" s="362">
        <f t="shared" si="628"/>
        <v>0</v>
      </c>
      <c r="AD303" s="362">
        <f t="shared" si="628"/>
        <v>0</v>
      </c>
      <c r="AE303" s="362">
        <f t="shared" si="628"/>
        <v>5</v>
      </c>
      <c r="AF303" s="362">
        <f t="shared" si="628"/>
        <v>29</v>
      </c>
      <c r="AG303" s="362">
        <f t="shared" si="628"/>
        <v>129</v>
      </c>
      <c r="AH303" s="362">
        <f t="shared" si="628"/>
        <v>129</v>
      </c>
      <c r="AI303" s="362">
        <f t="shared" si="628"/>
        <v>12</v>
      </c>
      <c r="AJ303" s="362">
        <f t="shared" si="628"/>
        <v>93</v>
      </c>
      <c r="AK303" s="362">
        <f t="shared" si="628"/>
        <v>483</v>
      </c>
      <c r="AL303" s="362">
        <f t="shared" si="628"/>
        <v>483</v>
      </c>
      <c r="AM303" s="362">
        <f t="shared" si="628"/>
        <v>0</v>
      </c>
      <c r="AN303" s="362">
        <f t="shared" si="628"/>
        <v>0</v>
      </c>
      <c r="AO303" s="362">
        <f t="shared" si="628"/>
        <v>0</v>
      </c>
      <c r="AP303" s="362">
        <f t="shared" si="628"/>
        <v>0</v>
      </c>
      <c r="AQ303" s="362">
        <f t="shared" si="628"/>
        <v>0</v>
      </c>
      <c r="AR303" s="362">
        <f t="shared" si="628"/>
        <v>0</v>
      </c>
      <c r="AS303" s="362">
        <f t="shared" si="628"/>
        <v>0</v>
      </c>
      <c r="AT303" s="362">
        <f t="shared" si="628"/>
        <v>0</v>
      </c>
      <c r="AU303" s="362">
        <f t="shared" si="628"/>
        <v>13</v>
      </c>
      <c r="AV303" s="362">
        <f t="shared" si="628"/>
        <v>79</v>
      </c>
      <c r="AW303" s="362">
        <f t="shared" si="628"/>
        <v>414</v>
      </c>
      <c r="AX303" s="362">
        <f t="shared" si="628"/>
        <v>414</v>
      </c>
      <c r="AY303" s="362">
        <f t="shared" si="628"/>
        <v>12</v>
      </c>
      <c r="AZ303" s="362">
        <f t="shared" si="628"/>
        <v>93</v>
      </c>
      <c r="BA303" s="362">
        <f t="shared" si="628"/>
        <v>483</v>
      </c>
      <c r="BB303" s="362">
        <f t="shared" si="628"/>
        <v>483</v>
      </c>
      <c r="BC303" s="362">
        <f t="shared" si="628"/>
        <v>0</v>
      </c>
      <c r="BD303" s="362">
        <f t="shared" si="628"/>
        <v>0</v>
      </c>
      <c r="BE303" s="362">
        <f t="shared" si="628"/>
        <v>0</v>
      </c>
      <c r="BF303" s="362">
        <f t="shared" si="628"/>
        <v>0</v>
      </c>
      <c r="BG303" s="362">
        <f t="shared" si="628"/>
        <v>0</v>
      </c>
      <c r="BH303" s="362">
        <f t="shared" si="628"/>
        <v>0</v>
      </c>
      <c r="BI303" s="362">
        <f t="shared" si="628"/>
        <v>0</v>
      </c>
      <c r="BJ303" s="362">
        <f t="shared" si="628"/>
        <v>0</v>
      </c>
      <c r="BK303" s="362">
        <f t="shared" si="628"/>
        <v>13</v>
      </c>
      <c r="BL303" s="362">
        <f t="shared" si="628"/>
        <v>79</v>
      </c>
      <c r="BM303" s="362">
        <f t="shared" si="628"/>
        <v>414</v>
      </c>
      <c r="BN303" s="362">
        <f t="shared" si="628"/>
        <v>414</v>
      </c>
      <c r="BO303" s="258" t="s">
        <v>1098</v>
      </c>
    </row>
    <row r="304" spans="2:67" outlineLevel="2">
      <c r="B304" s="54" t="s">
        <v>1134</v>
      </c>
      <c r="C304" s="259">
        <f t="shared" si="590"/>
        <v>13</v>
      </c>
      <c r="D304" s="259">
        <f t="shared" si="591"/>
        <v>117</v>
      </c>
      <c r="E304" s="259">
        <f t="shared" si="592"/>
        <v>608</v>
      </c>
      <c r="F304" s="259">
        <f t="shared" si="593"/>
        <v>608</v>
      </c>
      <c r="G304" s="259">
        <f t="shared" si="594"/>
        <v>0</v>
      </c>
      <c r="H304" s="259">
        <f t="shared" si="595"/>
        <v>0</v>
      </c>
      <c r="I304" s="259">
        <f t="shared" si="596"/>
        <v>0</v>
      </c>
      <c r="J304" s="259">
        <f t="shared" si="597"/>
        <v>0</v>
      </c>
      <c r="K304" s="259">
        <f t="shared" si="598"/>
        <v>0</v>
      </c>
      <c r="L304" s="259">
        <f t="shared" si="599"/>
        <v>0</v>
      </c>
      <c r="M304" s="259">
        <f t="shared" si="600"/>
        <v>0</v>
      </c>
      <c r="N304" s="259">
        <f t="shared" si="601"/>
        <v>0</v>
      </c>
      <c r="O304" s="259">
        <f t="shared" si="602"/>
        <v>18</v>
      </c>
      <c r="P304" s="259">
        <f t="shared" si="603"/>
        <v>108</v>
      </c>
      <c r="Q304" s="259">
        <f t="shared" si="604"/>
        <v>539</v>
      </c>
      <c r="R304" s="452">
        <f t="shared" si="605"/>
        <v>539</v>
      </c>
      <c r="S304" s="362">
        <f t="shared" ref="S304:BN304" si="629">S289</f>
        <v>7</v>
      </c>
      <c r="T304" s="362">
        <f t="shared" si="629"/>
        <v>59</v>
      </c>
      <c r="U304" s="362">
        <f t="shared" si="629"/>
        <v>246</v>
      </c>
      <c r="V304" s="362">
        <f t="shared" si="629"/>
        <v>246</v>
      </c>
      <c r="W304" s="362">
        <f t="shared" si="629"/>
        <v>0</v>
      </c>
      <c r="X304" s="362">
        <f t="shared" si="629"/>
        <v>0</v>
      </c>
      <c r="Y304" s="362">
        <f t="shared" si="629"/>
        <v>0</v>
      </c>
      <c r="Z304" s="362">
        <f t="shared" si="629"/>
        <v>0</v>
      </c>
      <c r="AA304" s="362">
        <f t="shared" si="629"/>
        <v>0</v>
      </c>
      <c r="AB304" s="362">
        <f t="shared" si="629"/>
        <v>0</v>
      </c>
      <c r="AC304" s="362">
        <f t="shared" si="629"/>
        <v>0</v>
      </c>
      <c r="AD304" s="362">
        <f t="shared" si="629"/>
        <v>0</v>
      </c>
      <c r="AE304" s="362">
        <f t="shared" si="629"/>
        <v>6</v>
      </c>
      <c r="AF304" s="362">
        <f t="shared" si="629"/>
        <v>46</v>
      </c>
      <c r="AG304" s="362">
        <f t="shared" si="629"/>
        <v>201</v>
      </c>
      <c r="AH304" s="362">
        <f t="shared" si="629"/>
        <v>201</v>
      </c>
      <c r="AI304" s="362">
        <f t="shared" si="629"/>
        <v>13</v>
      </c>
      <c r="AJ304" s="362">
        <f t="shared" si="629"/>
        <v>117</v>
      </c>
      <c r="AK304" s="362">
        <f t="shared" si="629"/>
        <v>608</v>
      </c>
      <c r="AL304" s="362">
        <f t="shared" si="629"/>
        <v>608</v>
      </c>
      <c r="AM304" s="362">
        <f t="shared" si="629"/>
        <v>0</v>
      </c>
      <c r="AN304" s="362">
        <f t="shared" si="629"/>
        <v>0</v>
      </c>
      <c r="AO304" s="362">
        <f t="shared" si="629"/>
        <v>0</v>
      </c>
      <c r="AP304" s="362">
        <f t="shared" si="629"/>
        <v>0</v>
      </c>
      <c r="AQ304" s="362">
        <f t="shared" si="629"/>
        <v>0</v>
      </c>
      <c r="AR304" s="362">
        <f t="shared" si="629"/>
        <v>0</v>
      </c>
      <c r="AS304" s="362">
        <f t="shared" si="629"/>
        <v>0</v>
      </c>
      <c r="AT304" s="362">
        <f t="shared" si="629"/>
        <v>0</v>
      </c>
      <c r="AU304" s="362">
        <f t="shared" si="629"/>
        <v>18</v>
      </c>
      <c r="AV304" s="362">
        <f t="shared" si="629"/>
        <v>108</v>
      </c>
      <c r="AW304" s="362">
        <f t="shared" si="629"/>
        <v>539</v>
      </c>
      <c r="AX304" s="362">
        <f t="shared" si="629"/>
        <v>539</v>
      </c>
      <c r="AY304" s="362">
        <f t="shared" si="629"/>
        <v>13</v>
      </c>
      <c r="AZ304" s="362">
        <f t="shared" si="629"/>
        <v>117</v>
      </c>
      <c r="BA304" s="362">
        <f t="shared" si="629"/>
        <v>608</v>
      </c>
      <c r="BB304" s="362">
        <f t="shared" si="629"/>
        <v>608</v>
      </c>
      <c r="BC304" s="362">
        <f t="shared" si="629"/>
        <v>0</v>
      </c>
      <c r="BD304" s="362">
        <f t="shared" si="629"/>
        <v>0</v>
      </c>
      <c r="BE304" s="362">
        <f t="shared" si="629"/>
        <v>0</v>
      </c>
      <c r="BF304" s="362">
        <f t="shared" si="629"/>
        <v>0</v>
      </c>
      <c r="BG304" s="362">
        <f t="shared" si="629"/>
        <v>0</v>
      </c>
      <c r="BH304" s="362">
        <f t="shared" si="629"/>
        <v>0</v>
      </c>
      <c r="BI304" s="362">
        <f t="shared" si="629"/>
        <v>0</v>
      </c>
      <c r="BJ304" s="362">
        <f t="shared" si="629"/>
        <v>0</v>
      </c>
      <c r="BK304" s="362">
        <f t="shared" si="629"/>
        <v>18</v>
      </c>
      <c r="BL304" s="362">
        <f t="shared" si="629"/>
        <v>108</v>
      </c>
      <c r="BM304" s="362">
        <f t="shared" si="629"/>
        <v>539</v>
      </c>
      <c r="BN304" s="362">
        <f t="shared" si="629"/>
        <v>539</v>
      </c>
      <c r="BO304" s="260"/>
    </row>
    <row r="305" spans="2:67" outlineLevel="2">
      <c r="B305" s="55" t="s">
        <v>1135</v>
      </c>
      <c r="C305" s="261">
        <f t="shared" si="590"/>
        <v>13</v>
      </c>
      <c r="D305" s="261">
        <f t="shared" si="591"/>
        <v>89</v>
      </c>
      <c r="E305" s="261">
        <f t="shared" si="592"/>
        <v>408</v>
      </c>
      <c r="F305" s="261">
        <f t="shared" si="593"/>
        <v>408</v>
      </c>
      <c r="G305" s="261">
        <f t="shared" si="594"/>
        <v>0</v>
      </c>
      <c r="H305" s="261">
        <f t="shared" si="595"/>
        <v>0</v>
      </c>
      <c r="I305" s="261">
        <f t="shared" si="596"/>
        <v>0</v>
      </c>
      <c r="J305" s="261">
        <f t="shared" si="597"/>
        <v>0</v>
      </c>
      <c r="K305" s="261">
        <f t="shared" si="598"/>
        <v>0</v>
      </c>
      <c r="L305" s="261">
        <f t="shared" si="599"/>
        <v>0</v>
      </c>
      <c r="M305" s="261">
        <f t="shared" si="600"/>
        <v>0</v>
      </c>
      <c r="N305" s="261">
        <f t="shared" si="601"/>
        <v>0</v>
      </c>
      <c r="O305" s="261">
        <f t="shared" si="602"/>
        <v>14</v>
      </c>
      <c r="P305" s="261">
        <f t="shared" si="603"/>
        <v>94</v>
      </c>
      <c r="Q305" s="261">
        <f t="shared" si="604"/>
        <v>425</v>
      </c>
      <c r="R305" s="453">
        <f t="shared" si="605"/>
        <v>425</v>
      </c>
      <c r="S305" s="362">
        <f t="shared" ref="S305:BN305" si="630">S290</f>
        <v>10</v>
      </c>
      <c r="T305" s="362">
        <f t="shared" si="630"/>
        <v>59</v>
      </c>
      <c r="U305" s="362">
        <f t="shared" si="630"/>
        <v>224</v>
      </c>
      <c r="V305" s="362">
        <f t="shared" si="630"/>
        <v>224</v>
      </c>
      <c r="W305" s="362">
        <f t="shared" si="630"/>
        <v>0</v>
      </c>
      <c r="X305" s="362">
        <f t="shared" si="630"/>
        <v>0</v>
      </c>
      <c r="Y305" s="362">
        <f t="shared" si="630"/>
        <v>0</v>
      </c>
      <c r="Z305" s="362">
        <f t="shared" si="630"/>
        <v>0</v>
      </c>
      <c r="AA305" s="362">
        <f t="shared" si="630"/>
        <v>0</v>
      </c>
      <c r="AB305" s="362">
        <f t="shared" si="630"/>
        <v>0</v>
      </c>
      <c r="AC305" s="362">
        <f t="shared" si="630"/>
        <v>0</v>
      </c>
      <c r="AD305" s="362">
        <f t="shared" si="630"/>
        <v>0</v>
      </c>
      <c r="AE305" s="362">
        <f t="shared" si="630"/>
        <v>6</v>
      </c>
      <c r="AF305" s="362">
        <f t="shared" si="630"/>
        <v>46</v>
      </c>
      <c r="AG305" s="362">
        <f t="shared" si="630"/>
        <v>207</v>
      </c>
      <c r="AH305" s="362">
        <f t="shared" si="630"/>
        <v>207</v>
      </c>
      <c r="AI305" s="362">
        <f t="shared" si="630"/>
        <v>13</v>
      </c>
      <c r="AJ305" s="362">
        <f t="shared" si="630"/>
        <v>89</v>
      </c>
      <c r="AK305" s="362">
        <f t="shared" si="630"/>
        <v>408</v>
      </c>
      <c r="AL305" s="362">
        <f t="shared" si="630"/>
        <v>408</v>
      </c>
      <c r="AM305" s="362">
        <f t="shared" si="630"/>
        <v>0</v>
      </c>
      <c r="AN305" s="362">
        <f t="shared" si="630"/>
        <v>0</v>
      </c>
      <c r="AO305" s="362">
        <f t="shared" si="630"/>
        <v>0</v>
      </c>
      <c r="AP305" s="362">
        <f t="shared" si="630"/>
        <v>0</v>
      </c>
      <c r="AQ305" s="362">
        <f t="shared" si="630"/>
        <v>0</v>
      </c>
      <c r="AR305" s="362">
        <f t="shared" si="630"/>
        <v>0</v>
      </c>
      <c r="AS305" s="362">
        <f t="shared" si="630"/>
        <v>0</v>
      </c>
      <c r="AT305" s="362">
        <f t="shared" si="630"/>
        <v>0</v>
      </c>
      <c r="AU305" s="362">
        <f t="shared" si="630"/>
        <v>14</v>
      </c>
      <c r="AV305" s="362">
        <f t="shared" si="630"/>
        <v>94</v>
      </c>
      <c r="AW305" s="362">
        <f t="shared" si="630"/>
        <v>425</v>
      </c>
      <c r="AX305" s="362">
        <f t="shared" si="630"/>
        <v>425</v>
      </c>
      <c r="AY305" s="362">
        <f t="shared" si="630"/>
        <v>13</v>
      </c>
      <c r="AZ305" s="362">
        <f t="shared" si="630"/>
        <v>89</v>
      </c>
      <c r="BA305" s="362">
        <f t="shared" si="630"/>
        <v>408</v>
      </c>
      <c r="BB305" s="362">
        <f t="shared" si="630"/>
        <v>408</v>
      </c>
      <c r="BC305" s="362">
        <f t="shared" si="630"/>
        <v>0</v>
      </c>
      <c r="BD305" s="362">
        <f t="shared" si="630"/>
        <v>0</v>
      </c>
      <c r="BE305" s="362">
        <f t="shared" si="630"/>
        <v>0</v>
      </c>
      <c r="BF305" s="362">
        <f t="shared" si="630"/>
        <v>0</v>
      </c>
      <c r="BG305" s="362">
        <f t="shared" si="630"/>
        <v>0</v>
      </c>
      <c r="BH305" s="362">
        <f t="shared" si="630"/>
        <v>0</v>
      </c>
      <c r="BI305" s="362">
        <f t="shared" si="630"/>
        <v>0</v>
      </c>
      <c r="BJ305" s="362">
        <f t="shared" si="630"/>
        <v>0</v>
      </c>
      <c r="BK305" s="362">
        <f t="shared" si="630"/>
        <v>14</v>
      </c>
      <c r="BL305" s="362">
        <f t="shared" si="630"/>
        <v>94</v>
      </c>
      <c r="BM305" s="362">
        <f t="shared" si="630"/>
        <v>425</v>
      </c>
      <c r="BN305" s="362">
        <f t="shared" si="630"/>
        <v>425</v>
      </c>
      <c r="BO305" s="260"/>
    </row>
    <row r="306" spans="2:67" ht="24.75" outlineLevel="1">
      <c r="B306" s="53" t="str">
        <f>"Grazing Intensity 2
"&amp;$B$209&amp;": Ewe Lambs"</f>
        <v>Grazing Intensity 2
Standard (7mo): Ewe Lambs</v>
      </c>
      <c r="C306" s="256">
        <f t="shared" si="590"/>
        <v>12</v>
      </c>
      <c r="D306" s="256">
        <f t="shared" si="591"/>
        <v>93</v>
      </c>
      <c r="E306" s="256">
        <f t="shared" si="592"/>
        <v>483</v>
      </c>
      <c r="F306" s="256">
        <f t="shared" si="593"/>
        <v>483</v>
      </c>
      <c r="G306" s="256">
        <f t="shared" si="594"/>
        <v>0</v>
      </c>
      <c r="H306" s="256">
        <f t="shared" si="595"/>
        <v>0</v>
      </c>
      <c r="I306" s="256">
        <f t="shared" si="596"/>
        <v>0</v>
      </c>
      <c r="J306" s="256">
        <f t="shared" si="597"/>
        <v>0</v>
      </c>
      <c r="K306" s="256">
        <f t="shared" si="598"/>
        <v>0</v>
      </c>
      <c r="L306" s="256">
        <f t="shared" si="599"/>
        <v>0</v>
      </c>
      <c r="M306" s="256">
        <f t="shared" si="600"/>
        <v>0</v>
      </c>
      <c r="N306" s="256">
        <f t="shared" si="601"/>
        <v>0</v>
      </c>
      <c r="O306" s="256">
        <f t="shared" si="602"/>
        <v>13</v>
      </c>
      <c r="P306" s="256">
        <f t="shared" si="603"/>
        <v>79</v>
      </c>
      <c r="Q306" s="256">
        <f t="shared" si="604"/>
        <v>414</v>
      </c>
      <c r="R306" s="451">
        <f t="shared" si="605"/>
        <v>414</v>
      </c>
      <c r="S306" s="462">
        <v>10</v>
      </c>
      <c r="T306" s="257">
        <v>54</v>
      </c>
      <c r="U306" s="257">
        <v>230</v>
      </c>
      <c r="V306" s="257">
        <f t="shared" ref="V306:V335" si="631">U306</f>
        <v>230</v>
      </c>
      <c r="W306" s="257"/>
      <c r="X306" s="257"/>
      <c r="Y306" s="257"/>
      <c r="Z306" s="257"/>
      <c r="AA306" s="257"/>
      <c r="AB306" s="257"/>
      <c r="AC306" s="257"/>
      <c r="AD306" s="257"/>
      <c r="AE306" s="257">
        <v>5</v>
      </c>
      <c r="AF306" s="257">
        <v>29</v>
      </c>
      <c r="AG306" s="257">
        <v>129</v>
      </c>
      <c r="AH306" s="473">
        <f t="shared" ref="AH306:AH335" si="632">AG306</f>
        <v>129</v>
      </c>
      <c r="AI306" s="462">
        <v>12</v>
      </c>
      <c r="AJ306" s="257">
        <v>93</v>
      </c>
      <c r="AK306" s="257">
        <v>483</v>
      </c>
      <c r="AL306" s="257">
        <f t="shared" ref="AL306:AL335" si="633">AK306</f>
        <v>483</v>
      </c>
      <c r="AM306" s="257"/>
      <c r="AN306" s="257"/>
      <c r="AO306" s="257"/>
      <c r="AP306" s="257"/>
      <c r="AQ306" s="257"/>
      <c r="AR306" s="257"/>
      <c r="AS306" s="257"/>
      <c r="AT306" s="257"/>
      <c r="AU306" s="257">
        <v>13</v>
      </c>
      <c r="AV306" s="257">
        <v>79</v>
      </c>
      <c r="AW306" s="257">
        <v>414</v>
      </c>
      <c r="AX306" s="473">
        <f t="shared" ref="AX306:AX335" si="634">AW306</f>
        <v>414</v>
      </c>
      <c r="AY306" s="462">
        <v>12</v>
      </c>
      <c r="AZ306" s="257">
        <v>93</v>
      </c>
      <c r="BA306" s="257">
        <v>483</v>
      </c>
      <c r="BB306" s="257">
        <f t="shared" ref="BB306:BB335" si="635">BA306</f>
        <v>483</v>
      </c>
      <c r="BC306" s="257"/>
      <c r="BD306" s="257"/>
      <c r="BE306" s="257"/>
      <c r="BF306" s="257"/>
      <c r="BG306" s="257"/>
      <c r="BH306" s="257"/>
      <c r="BI306" s="257"/>
      <c r="BJ306" s="257"/>
      <c r="BK306" s="257">
        <v>13</v>
      </c>
      <c r="BL306" s="257">
        <v>79</v>
      </c>
      <c r="BM306" s="257">
        <v>414</v>
      </c>
      <c r="BN306" s="473">
        <f t="shared" ref="BN306:BN335" si="636">BM306</f>
        <v>414</v>
      </c>
      <c r="BO306" s="258" t="s">
        <v>1098</v>
      </c>
    </row>
    <row r="307" spans="2:67" outlineLevel="1">
      <c r="B307" s="54" t="s">
        <v>1134</v>
      </c>
      <c r="C307" s="259">
        <f t="shared" si="590"/>
        <v>13</v>
      </c>
      <c r="D307" s="259">
        <f t="shared" si="591"/>
        <v>117</v>
      </c>
      <c r="E307" s="259">
        <f t="shared" si="592"/>
        <v>608</v>
      </c>
      <c r="F307" s="259">
        <f t="shared" si="593"/>
        <v>608</v>
      </c>
      <c r="G307" s="259">
        <f t="shared" si="594"/>
        <v>0</v>
      </c>
      <c r="H307" s="259">
        <f t="shared" si="595"/>
        <v>0</v>
      </c>
      <c r="I307" s="259">
        <f t="shared" si="596"/>
        <v>0</v>
      </c>
      <c r="J307" s="259">
        <f t="shared" si="597"/>
        <v>0</v>
      </c>
      <c r="K307" s="259">
        <f t="shared" si="598"/>
        <v>0</v>
      </c>
      <c r="L307" s="259">
        <f t="shared" si="599"/>
        <v>0</v>
      </c>
      <c r="M307" s="259">
        <f t="shared" si="600"/>
        <v>0</v>
      </c>
      <c r="N307" s="259">
        <f t="shared" si="601"/>
        <v>0</v>
      </c>
      <c r="O307" s="259">
        <f t="shared" si="602"/>
        <v>18</v>
      </c>
      <c r="P307" s="259">
        <f t="shared" si="603"/>
        <v>108</v>
      </c>
      <c r="Q307" s="259">
        <f t="shared" si="604"/>
        <v>539</v>
      </c>
      <c r="R307" s="452">
        <f t="shared" si="605"/>
        <v>539</v>
      </c>
      <c r="S307" s="463">
        <v>7</v>
      </c>
      <c r="T307" s="464">
        <v>59</v>
      </c>
      <c r="U307" s="464">
        <v>246</v>
      </c>
      <c r="V307" s="464">
        <f t="shared" si="631"/>
        <v>246</v>
      </c>
      <c r="W307" s="464"/>
      <c r="X307" s="464"/>
      <c r="Y307" s="464"/>
      <c r="Z307" s="464"/>
      <c r="AA307" s="464"/>
      <c r="AB307" s="464"/>
      <c r="AC307" s="464"/>
      <c r="AD307" s="464"/>
      <c r="AE307" s="464">
        <v>6</v>
      </c>
      <c r="AF307" s="464">
        <v>46</v>
      </c>
      <c r="AG307" s="464">
        <v>201</v>
      </c>
      <c r="AH307" s="474">
        <f t="shared" si="632"/>
        <v>201</v>
      </c>
      <c r="AI307" s="463">
        <v>13</v>
      </c>
      <c r="AJ307" s="464">
        <v>117</v>
      </c>
      <c r="AK307" s="464">
        <v>608</v>
      </c>
      <c r="AL307" s="464">
        <f t="shared" si="633"/>
        <v>608</v>
      </c>
      <c r="AM307" s="464"/>
      <c r="AN307" s="464"/>
      <c r="AO307" s="464"/>
      <c r="AP307" s="464"/>
      <c r="AQ307" s="464"/>
      <c r="AR307" s="464"/>
      <c r="AS307" s="464"/>
      <c r="AT307" s="464"/>
      <c r="AU307" s="464">
        <v>18</v>
      </c>
      <c r="AV307" s="464">
        <v>108</v>
      </c>
      <c r="AW307" s="464">
        <v>539</v>
      </c>
      <c r="AX307" s="474">
        <f t="shared" si="634"/>
        <v>539</v>
      </c>
      <c r="AY307" s="463">
        <v>13</v>
      </c>
      <c r="AZ307" s="464">
        <v>117</v>
      </c>
      <c r="BA307" s="464">
        <v>608</v>
      </c>
      <c r="BB307" s="464">
        <f t="shared" si="635"/>
        <v>608</v>
      </c>
      <c r="BC307" s="464"/>
      <c r="BD307" s="464"/>
      <c r="BE307" s="464"/>
      <c r="BF307" s="464"/>
      <c r="BG307" s="464"/>
      <c r="BH307" s="464"/>
      <c r="BI307" s="464"/>
      <c r="BJ307" s="464"/>
      <c r="BK307" s="464">
        <v>18</v>
      </c>
      <c r="BL307" s="464">
        <v>108</v>
      </c>
      <c r="BM307" s="464">
        <v>539</v>
      </c>
      <c r="BN307" s="474">
        <f t="shared" si="636"/>
        <v>539</v>
      </c>
      <c r="BO307" s="260"/>
    </row>
    <row r="308" spans="2:67" outlineLevel="1">
      <c r="B308" s="55" t="s">
        <v>1135</v>
      </c>
      <c r="C308" s="261">
        <f t="shared" si="590"/>
        <v>13</v>
      </c>
      <c r="D308" s="261">
        <f t="shared" si="591"/>
        <v>89</v>
      </c>
      <c r="E308" s="261">
        <f t="shared" si="592"/>
        <v>408</v>
      </c>
      <c r="F308" s="261">
        <f t="shared" si="593"/>
        <v>408</v>
      </c>
      <c r="G308" s="261">
        <f t="shared" si="594"/>
        <v>0</v>
      </c>
      <c r="H308" s="261">
        <f t="shared" si="595"/>
        <v>0</v>
      </c>
      <c r="I308" s="261">
        <f t="shared" si="596"/>
        <v>0</v>
      </c>
      <c r="J308" s="261">
        <f t="shared" si="597"/>
        <v>0</v>
      </c>
      <c r="K308" s="261">
        <f t="shared" si="598"/>
        <v>0</v>
      </c>
      <c r="L308" s="261">
        <f t="shared" si="599"/>
        <v>0</v>
      </c>
      <c r="M308" s="261">
        <f t="shared" si="600"/>
        <v>0</v>
      </c>
      <c r="N308" s="261">
        <f t="shared" si="601"/>
        <v>0</v>
      </c>
      <c r="O308" s="261">
        <f t="shared" si="602"/>
        <v>14</v>
      </c>
      <c r="P308" s="261">
        <f t="shared" si="603"/>
        <v>94</v>
      </c>
      <c r="Q308" s="261">
        <f t="shared" si="604"/>
        <v>425</v>
      </c>
      <c r="R308" s="453">
        <f t="shared" si="605"/>
        <v>425</v>
      </c>
      <c r="S308" s="465">
        <v>10</v>
      </c>
      <c r="T308" s="262">
        <v>59</v>
      </c>
      <c r="U308" s="262">
        <v>224</v>
      </c>
      <c r="V308" s="262">
        <f t="shared" si="631"/>
        <v>224</v>
      </c>
      <c r="W308" s="262"/>
      <c r="X308" s="262"/>
      <c r="Y308" s="262"/>
      <c r="Z308" s="262"/>
      <c r="AA308" s="262"/>
      <c r="AB308" s="262"/>
      <c r="AC308" s="262"/>
      <c r="AD308" s="262"/>
      <c r="AE308" s="262">
        <v>6</v>
      </c>
      <c r="AF308" s="262">
        <v>46</v>
      </c>
      <c r="AG308" s="262">
        <v>207</v>
      </c>
      <c r="AH308" s="475">
        <f t="shared" si="632"/>
        <v>207</v>
      </c>
      <c r="AI308" s="465">
        <v>13</v>
      </c>
      <c r="AJ308" s="262">
        <v>89</v>
      </c>
      <c r="AK308" s="262">
        <v>408</v>
      </c>
      <c r="AL308" s="262">
        <f t="shared" si="633"/>
        <v>408</v>
      </c>
      <c r="AM308" s="262"/>
      <c r="AN308" s="262"/>
      <c r="AO308" s="262"/>
      <c r="AP308" s="262"/>
      <c r="AQ308" s="262"/>
      <c r="AR308" s="262"/>
      <c r="AS308" s="262"/>
      <c r="AT308" s="262"/>
      <c r="AU308" s="262">
        <v>14</v>
      </c>
      <c r="AV308" s="262">
        <v>94</v>
      </c>
      <c r="AW308" s="262">
        <v>425</v>
      </c>
      <c r="AX308" s="475">
        <f t="shared" si="634"/>
        <v>425</v>
      </c>
      <c r="AY308" s="465">
        <v>13</v>
      </c>
      <c r="AZ308" s="262">
        <v>89</v>
      </c>
      <c r="BA308" s="262">
        <v>408</v>
      </c>
      <c r="BB308" s="262">
        <f t="shared" si="635"/>
        <v>408</v>
      </c>
      <c r="BC308" s="262"/>
      <c r="BD308" s="262"/>
      <c r="BE308" s="262"/>
      <c r="BF308" s="262"/>
      <c r="BG308" s="262"/>
      <c r="BH308" s="262"/>
      <c r="BI308" s="262"/>
      <c r="BJ308" s="262"/>
      <c r="BK308" s="262">
        <v>14</v>
      </c>
      <c r="BL308" s="262">
        <v>94</v>
      </c>
      <c r="BM308" s="262">
        <v>425</v>
      </c>
      <c r="BN308" s="475">
        <f t="shared" si="636"/>
        <v>425</v>
      </c>
      <c r="BO308" s="260"/>
    </row>
    <row r="309" spans="2:67" outlineLevel="1">
      <c r="B309" s="53" t="str">
        <f t="shared" ref="B309" si="637">$B$210&amp;": Ewe Lambs"</f>
        <v>Early: Ewe Lambs</v>
      </c>
      <c r="C309" s="256">
        <f t="shared" si="590"/>
        <v>12</v>
      </c>
      <c r="D309" s="256">
        <f t="shared" si="591"/>
        <v>93</v>
      </c>
      <c r="E309" s="256">
        <f t="shared" si="592"/>
        <v>483</v>
      </c>
      <c r="F309" s="256">
        <f t="shared" si="593"/>
        <v>483</v>
      </c>
      <c r="G309" s="256">
        <f t="shared" si="594"/>
        <v>0</v>
      </c>
      <c r="H309" s="256">
        <f t="shared" si="595"/>
        <v>0</v>
      </c>
      <c r="I309" s="256">
        <f t="shared" si="596"/>
        <v>0</v>
      </c>
      <c r="J309" s="256">
        <f t="shared" si="597"/>
        <v>0</v>
      </c>
      <c r="K309" s="256">
        <f t="shared" si="598"/>
        <v>0</v>
      </c>
      <c r="L309" s="256">
        <f t="shared" si="599"/>
        <v>0</v>
      </c>
      <c r="M309" s="256">
        <f t="shared" si="600"/>
        <v>0</v>
      </c>
      <c r="N309" s="256">
        <f t="shared" si="601"/>
        <v>0</v>
      </c>
      <c r="O309" s="256">
        <f t="shared" si="602"/>
        <v>13</v>
      </c>
      <c r="P309" s="256">
        <f t="shared" si="603"/>
        <v>79</v>
      </c>
      <c r="Q309" s="256">
        <f t="shared" si="604"/>
        <v>414</v>
      </c>
      <c r="R309" s="451">
        <f t="shared" si="605"/>
        <v>414</v>
      </c>
      <c r="S309" s="462">
        <v>10</v>
      </c>
      <c r="T309" s="257">
        <v>54</v>
      </c>
      <c r="U309" s="257">
        <v>230</v>
      </c>
      <c r="V309" s="257">
        <f t="shared" si="631"/>
        <v>230</v>
      </c>
      <c r="W309" s="257"/>
      <c r="X309" s="257"/>
      <c r="Y309" s="257"/>
      <c r="Z309" s="257"/>
      <c r="AA309" s="257"/>
      <c r="AB309" s="257"/>
      <c r="AC309" s="257"/>
      <c r="AD309" s="257"/>
      <c r="AE309" s="257">
        <v>5</v>
      </c>
      <c r="AF309" s="257">
        <v>29</v>
      </c>
      <c r="AG309" s="257">
        <v>129</v>
      </c>
      <c r="AH309" s="473">
        <f t="shared" si="632"/>
        <v>129</v>
      </c>
      <c r="AI309" s="462">
        <v>12</v>
      </c>
      <c r="AJ309" s="257">
        <v>93</v>
      </c>
      <c r="AK309" s="257">
        <v>483</v>
      </c>
      <c r="AL309" s="257">
        <f t="shared" si="633"/>
        <v>483</v>
      </c>
      <c r="AM309" s="257"/>
      <c r="AN309" s="257"/>
      <c r="AO309" s="257"/>
      <c r="AP309" s="257"/>
      <c r="AQ309" s="257"/>
      <c r="AR309" s="257"/>
      <c r="AS309" s="257"/>
      <c r="AT309" s="257"/>
      <c r="AU309" s="257">
        <v>13</v>
      </c>
      <c r="AV309" s="257">
        <v>79</v>
      </c>
      <c r="AW309" s="257">
        <v>414</v>
      </c>
      <c r="AX309" s="473">
        <f t="shared" si="634"/>
        <v>414</v>
      </c>
      <c r="AY309" s="462">
        <v>12</v>
      </c>
      <c r="AZ309" s="257">
        <v>93</v>
      </c>
      <c r="BA309" s="257">
        <v>483</v>
      </c>
      <c r="BB309" s="257">
        <f t="shared" si="635"/>
        <v>483</v>
      </c>
      <c r="BC309" s="257"/>
      <c r="BD309" s="257"/>
      <c r="BE309" s="257"/>
      <c r="BF309" s="257"/>
      <c r="BG309" s="257"/>
      <c r="BH309" s="257"/>
      <c r="BI309" s="257"/>
      <c r="BJ309" s="257"/>
      <c r="BK309" s="257">
        <v>13</v>
      </c>
      <c r="BL309" s="257">
        <v>79</v>
      </c>
      <c r="BM309" s="257">
        <v>414</v>
      </c>
      <c r="BN309" s="473">
        <f t="shared" si="636"/>
        <v>414</v>
      </c>
      <c r="BO309" s="258" t="s">
        <v>1098</v>
      </c>
    </row>
    <row r="310" spans="2:67" outlineLevel="1">
      <c r="B310" s="54" t="s">
        <v>1134</v>
      </c>
      <c r="C310" s="259">
        <f t="shared" si="590"/>
        <v>13</v>
      </c>
      <c r="D310" s="259">
        <f t="shared" si="591"/>
        <v>117</v>
      </c>
      <c r="E310" s="259">
        <f t="shared" si="592"/>
        <v>608</v>
      </c>
      <c r="F310" s="259">
        <f t="shared" si="593"/>
        <v>608</v>
      </c>
      <c r="G310" s="259">
        <f t="shared" si="594"/>
        <v>0</v>
      </c>
      <c r="H310" s="259">
        <f t="shared" si="595"/>
        <v>0</v>
      </c>
      <c r="I310" s="259">
        <f t="shared" si="596"/>
        <v>0</v>
      </c>
      <c r="J310" s="259">
        <f t="shared" si="597"/>
        <v>0</v>
      </c>
      <c r="K310" s="259">
        <f t="shared" si="598"/>
        <v>0</v>
      </c>
      <c r="L310" s="259">
        <f t="shared" si="599"/>
        <v>0</v>
      </c>
      <c r="M310" s="259">
        <f t="shared" si="600"/>
        <v>0</v>
      </c>
      <c r="N310" s="259">
        <f t="shared" si="601"/>
        <v>0</v>
      </c>
      <c r="O310" s="259">
        <f t="shared" si="602"/>
        <v>18</v>
      </c>
      <c r="P310" s="259">
        <f t="shared" si="603"/>
        <v>108</v>
      </c>
      <c r="Q310" s="259">
        <f t="shared" si="604"/>
        <v>539</v>
      </c>
      <c r="R310" s="452">
        <f t="shared" si="605"/>
        <v>539</v>
      </c>
      <c r="S310" s="463">
        <v>7</v>
      </c>
      <c r="T310" s="464">
        <v>59</v>
      </c>
      <c r="U310" s="464">
        <v>246</v>
      </c>
      <c r="V310" s="464">
        <f t="shared" si="631"/>
        <v>246</v>
      </c>
      <c r="W310" s="464"/>
      <c r="X310" s="464"/>
      <c r="Y310" s="464"/>
      <c r="Z310" s="464"/>
      <c r="AA310" s="464"/>
      <c r="AB310" s="464"/>
      <c r="AC310" s="464"/>
      <c r="AD310" s="464"/>
      <c r="AE310" s="464">
        <v>6</v>
      </c>
      <c r="AF310" s="464">
        <v>46</v>
      </c>
      <c r="AG310" s="464">
        <v>201</v>
      </c>
      <c r="AH310" s="474">
        <f t="shared" si="632"/>
        <v>201</v>
      </c>
      <c r="AI310" s="463">
        <v>13</v>
      </c>
      <c r="AJ310" s="464">
        <v>117</v>
      </c>
      <c r="AK310" s="464">
        <v>608</v>
      </c>
      <c r="AL310" s="464">
        <f t="shared" si="633"/>
        <v>608</v>
      </c>
      <c r="AM310" s="464"/>
      <c r="AN310" s="464"/>
      <c r="AO310" s="464"/>
      <c r="AP310" s="464"/>
      <c r="AQ310" s="464"/>
      <c r="AR310" s="464"/>
      <c r="AS310" s="464"/>
      <c r="AT310" s="464"/>
      <c r="AU310" s="464">
        <v>18</v>
      </c>
      <c r="AV310" s="464">
        <v>108</v>
      </c>
      <c r="AW310" s="464">
        <v>539</v>
      </c>
      <c r="AX310" s="474">
        <f t="shared" si="634"/>
        <v>539</v>
      </c>
      <c r="AY310" s="463">
        <v>13</v>
      </c>
      <c r="AZ310" s="464">
        <v>117</v>
      </c>
      <c r="BA310" s="464">
        <v>608</v>
      </c>
      <c r="BB310" s="464">
        <f t="shared" si="635"/>
        <v>608</v>
      </c>
      <c r="BC310" s="464"/>
      <c r="BD310" s="464"/>
      <c r="BE310" s="464"/>
      <c r="BF310" s="464"/>
      <c r="BG310" s="464"/>
      <c r="BH310" s="464"/>
      <c r="BI310" s="464"/>
      <c r="BJ310" s="464"/>
      <c r="BK310" s="464">
        <v>18</v>
      </c>
      <c r="BL310" s="464">
        <v>108</v>
      </c>
      <c r="BM310" s="464">
        <v>539</v>
      </c>
      <c r="BN310" s="474">
        <f t="shared" si="636"/>
        <v>539</v>
      </c>
      <c r="BO310" s="260"/>
    </row>
    <row r="311" spans="2:67" outlineLevel="1">
      <c r="B311" s="55" t="s">
        <v>1135</v>
      </c>
      <c r="C311" s="261">
        <f t="shared" si="590"/>
        <v>13</v>
      </c>
      <c r="D311" s="261">
        <f t="shared" si="591"/>
        <v>89</v>
      </c>
      <c r="E311" s="261">
        <f t="shared" si="592"/>
        <v>408</v>
      </c>
      <c r="F311" s="261">
        <f t="shared" si="593"/>
        <v>408</v>
      </c>
      <c r="G311" s="261">
        <f t="shared" si="594"/>
        <v>0</v>
      </c>
      <c r="H311" s="261">
        <f t="shared" si="595"/>
        <v>0</v>
      </c>
      <c r="I311" s="261">
        <f t="shared" si="596"/>
        <v>0</v>
      </c>
      <c r="J311" s="261">
        <f t="shared" si="597"/>
        <v>0</v>
      </c>
      <c r="K311" s="261">
        <f t="shared" si="598"/>
        <v>0</v>
      </c>
      <c r="L311" s="261">
        <f t="shared" si="599"/>
        <v>0</v>
      </c>
      <c r="M311" s="261">
        <f t="shared" si="600"/>
        <v>0</v>
      </c>
      <c r="N311" s="261">
        <f t="shared" si="601"/>
        <v>0</v>
      </c>
      <c r="O311" s="261">
        <f t="shared" si="602"/>
        <v>14</v>
      </c>
      <c r="P311" s="261">
        <f t="shared" si="603"/>
        <v>94</v>
      </c>
      <c r="Q311" s="261">
        <f t="shared" si="604"/>
        <v>425</v>
      </c>
      <c r="R311" s="453">
        <f t="shared" si="605"/>
        <v>425</v>
      </c>
      <c r="S311" s="465">
        <v>10</v>
      </c>
      <c r="T311" s="262">
        <v>59</v>
      </c>
      <c r="U311" s="262">
        <v>224</v>
      </c>
      <c r="V311" s="262">
        <f t="shared" si="631"/>
        <v>224</v>
      </c>
      <c r="W311" s="262"/>
      <c r="X311" s="262"/>
      <c r="Y311" s="262"/>
      <c r="Z311" s="262"/>
      <c r="AA311" s="262"/>
      <c r="AB311" s="262"/>
      <c r="AC311" s="262"/>
      <c r="AD311" s="262"/>
      <c r="AE311" s="262">
        <v>6</v>
      </c>
      <c r="AF311" s="262">
        <v>46</v>
      </c>
      <c r="AG311" s="262">
        <v>207</v>
      </c>
      <c r="AH311" s="475">
        <f t="shared" si="632"/>
        <v>207</v>
      </c>
      <c r="AI311" s="465">
        <v>13</v>
      </c>
      <c r="AJ311" s="262">
        <v>89</v>
      </c>
      <c r="AK311" s="262">
        <v>408</v>
      </c>
      <c r="AL311" s="262">
        <f t="shared" si="633"/>
        <v>408</v>
      </c>
      <c r="AM311" s="262"/>
      <c r="AN311" s="262"/>
      <c r="AO311" s="262"/>
      <c r="AP311" s="262"/>
      <c r="AQ311" s="262"/>
      <c r="AR311" s="262"/>
      <c r="AS311" s="262"/>
      <c r="AT311" s="262"/>
      <c r="AU311" s="262">
        <v>14</v>
      </c>
      <c r="AV311" s="262">
        <v>94</v>
      </c>
      <c r="AW311" s="262">
        <v>425</v>
      </c>
      <c r="AX311" s="475">
        <f t="shared" si="634"/>
        <v>425</v>
      </c>
      <c r="AY311" s="465">
        <v>13</v>
      </c>
      <c r="AZ311" s="262">
        <v>89</v>
      </c>
      <c r="BA311" s="262">
        <v>408</v>
      </c>
      <c r="BB311" s="262">
        <f t="shared" si="635"/>
        <v>408</v>
      </c>
      <c r="BC311" s="262"/>
      <c r="BD311" s="262"/>
      <c r="BE311" s="262"/>
      <c r="BF311" s="262"/>
      <c r="BG311" s="262"/>
      <c r="BH311" s="262"/>
      <c r="BI311" s="262"/>
      <c r="BJ311" s="262"/>
      <c r="BK311" s="262">
        <v>14</v>
      </c>
      <c r="BL311" s="262">
        <v>94</v>
      </c>
      <c r="BM311" s="262">
        <v>425</v>
      </c>
      <c r="BN311" s="475">
        <f t="shared" si="636"/>
        <v>425</v>
      </c>
      <c r="BO311" s="260"/>
    </row>
    <row r="312" spans="2:67" outlineLevel="1">
      <c r="B312" s="53" t="str">
        <f t="shared" ref="B312" si="638">$B$211&amp;": Ewe Lambs"</f>
        <v>Middle: Ewe Lambs</v>
      </c>
      <c r="C312" s="256">
        <f t="shared" si="590"/>
        <v>12</v>
      </c>
      <c r="D312" s="256">
        <f t="shared" si="591"/>
        <v>93</v>
      </c>
      <c r="E312" s="256">
        <f t="shared" si="592"/>
        <v>483</v>
      </c>
      <c r="F312" s="256">
        <f t="shared" si="593"/>
        <v>483</v>
      </c>
      <c r="G312" s="256">
        <f t="shared" si="594"/>
        <v>0</v>
      </c>
      <c r="H312" s="256">
        <f t="shared" si="595"/>
        <v>0</v>
      </c>
      <c r="I312" s="256">
        <f t="shared" si="596"/>
        <v>0</v>
      </c>
      <c r="J312" s="256">
        <f t="shared" si="597"/>
        <v>0</v>
      </c>
      <c r="K312" s="256">
        <f t="shared" si="598"/>
        <v>0</v>
      </c>
      <c r="L312" s="256">
        <f t="shared" si="599"/>
        <v>0</v>
      </c>
      <c r="M312" s="256">
        <f t="shared" si="600"/>
        <v>0</v>
      </c>
      <c r="N312" s="256">
        <f t="shared" si="601"/>
        <v>0</v>
      </c>
      <c r="O312" s="256">
        <f t="shared" si="602"/>
        <v>13</v>
      </c>
      <c r="P312" s="256">
        <f t="shared" si="603"/>
        <v>79</v>
      </c>
      <c r="Q312" s="256">
        <f t="shared" si="604"/>
        <v>414</v>
      </c>
      <c r="R312" s="451">
        <f t="shared" si="605"/>
        <v>414</v>
      </c>
      <c r="S312" s="462">
        <v>10</v>
      </c>
      <c r="T312" s="257">
        <v>54</v>
      </c>
      <c r="U312" s="257">
        <v>230</v>
      </c>
      <c r="V312" s="257">
        <f t="shared" si="631"/>
        <v>230</v>
      </c>
      <c r="W312" s="257"/>
      <c r="X312" s="257"/>
      <c r="Y312" s="257"/>
      <c r="Z312" s="257"/>
      <c r="AA312" s="257"/>
      <c r="AB312" s="257"/>
      <c r="AC312" s="257"/>
      <c r="AD312" s="257"/>
      <c r="AE312" s="257">
        <v>5</v>
      </c>
      <c r="AF312" s="257">
        <v>29</v>
      </c>
      <c r="AG312" s="257">
        <v>129</v>
      </c>
      <c r="AH312" s="473">
        <f t="shared" si="632"/>
        <v>129</v>
      </c>
      <c r="AI312" s="462">
        <v>12</v>
      </c>
      <c r="AJ312" s="257">
        <v>93</v>
      </c>
      <c r="AK312" s="257">
        <v>483</v>
      </c>
      <c r="AL312" s="257">
        <f t="shared" si="633"/>
        <v>483</v>
      </c>
      <c r="AM312" s="257"/>
      <c r="AN312" s="257"/>
      <c r="AO312" s="257"/>
      <c r="AP312" s="257"/>
      <c r="AQ312" s="257"/>
      <c r="AR312" s="257"/>
      <c r="AS312" s="257"/>
      <c r="AT312" s="257"/>
      <c r="AU312" s="257">
        <v>13</v>
      </c>
      <c r="AV312" s="257">
        <v>79</v>
      </c>
      <c r="AW312" s="257">
        <v>414</v>
      </c>
      <c r="AX312" s="473">
        <f t="shared" si="634"/>
        <v>414</v>
      </c>
      <c r="AY312" s="462">
        <v>12</v>
      </c>
      <c r="AZ312" s="257">
        <v>93</v>
      </c>
      <c r="BA312" s="257">
        <v>483</v>
      </c>
      <c r="BB312" s="257">
        <f t="shared" si="635"/>
        <v>483</v>
      </c>
      <c r="BC312" s="257"/>
      <c r="BD312" s="257"/>
      <c r="BE312" s="257"/>
      <c r="BF312" s="257"/>
      <c r="BG312" s="257"/>
      <c r="BH312" s="257"/>
      <c r="BI312" s="257"/>
      <c r="BJ312" s="257"/>
      <c r="BK312" s="257">
        <v>13</v>
      </c>
      <c r="BL312" s="257">
        <v>79</v>
      </c>
      <c r="BM312" s="257">
        <v>414</v>
      </c>
      <c r="BN312" s="473">
        <f t="shared" si="636"/>
        <v>414</v>
      </c>
      <c r="BO312" s="258" t="s">
        <v>1098</v>
      </c>
    </row>
    <row r="313" spans="2:67" outlineLevel="1">
      <c r="B313" s="54" t="s">
        <v>1134</v>
      </c>
      <c r="C313" s="259">
        <f t="shared" si="590"/>
        <v>13</v>
      </c>
      <c r="D313" s="259">
        <f t="shared" si="591"/>
        <v>117</v>
      </c>
      <c r="E313" s="259">
        <f t="shared" si="592"/>
        <v>608</v>
      </c>
      <c r="F313" s="259">
        <f t="shared" si="593"/>
        <v>608</v>
      </c>
      <c r="G313" s="259">
        <f t="shared" si="594"/>
        <v>0</v>
      </c>
      <c r="H313" s="259">
        <f t="shared" si="595"/>
        <v>0</v>
      </c>
      <c r="I313" s="259">
        <f t="shared" si="596"/>
        <v>0</v>
      </c>
      <c r="J313" s="259">
        <f t="shared" si="597"/>
        <v>0</v>
      </c>
      <c r="K313" s="259">
        <f t="shared" si="598"/>
        <v>0</v>
      </c>
      <c r="L313" s="259">
        <f t="shared" si="599"/>
        <v>0</v>
      </c>
      <c r="M313" s="259">
        <f t="shared" si="600"/>
        <v>0</v>
      </c>
      <c r="N313" s="259">
        <f t="shared" si="601"/>
        <v>0</v>
      </c>
      <c r="O313" s="259">
        <f t="shared" si="602"/>
        <v>18</v>
      </c>
      <c r="P313" s="259">
        <f t="shared" si="603"/>
        <v>108</v>
      </c>
      <c r="Q313" s="259">
        <f t="shared" si="604"/>
        <v>539</v>
      </c>
      <c r="R313" s="452">
        <f t="shared" si="605"/>
        <v>539</v>
      </c>
      <c r="S313" s="463">
        <v>7</v>
      </c>
      <c r="T313" s="464">
        <v>59</v>
      </c>
      <c r="U313" s="464">
        <v>246</v>
      </c>
      <c r="V313" s="464">
        <f t="shared" si="631"/>
        <v>246</v>
      </c>
      <c r="W313" s="464"/>
      <c r="X313" s="464"/>
      <c r="Y313" s="464"/>
      <c r="Z313" s="464"/>
      <c r="AA313" s="464"/>
      <c r="AB313" s="464"/>
      <c r="AC313" s="464"/>
      <c r="AD313" s="464"/>
      <c r="AE313" s="464">
        <v>6</v>
      </c>
      <c r="AF313" s="464">
        <v>46</v>
      </c>
      <c r="AG313" s="464">
        <v>201</v>
      </c>
      <c r="AH313" s="474">
        <f t="shared" si="632"/>
        <v>201</v>
      </c>
      <c r="AI313" s="463">
        <v>13</v>
      </c>
      <c r="AJ313" s="464">
        <v>117</v>
      </c>
      <c r="AK313" s="464">
        <v>608</v>
      </c>
      <c r="AL313" s="464">
        <f t="shared" si="633"/>
        <v>608</v>
      </c>
      <c r="AM313" s="464"/>
      <c r="AN313" s="464"/>
      <c r="AO313" s="464"/>
      <c r="AP313" s="464"/>
      <c r="AQ313" s="464"/>
      <c r="AR313" s="464"/>
      <c r="AS313" s="464"/>
      <c r="AT313" s="464"/>
      <c r="AU313" s="464">
        <v>18</v>
      </c>
      <c r="AV313" s="464">
        <v>108</v>
      </c>
      <c r="AW313" s="464">
        <v>539</v>
      </c>
      <c r="AX313" s="474">
        <f t="shared" si="634"/>
        <v>539</v>
      </c>
      <c r="AY313" s="463">
        <v>13</v>
      </c>
      <c r="AZ313" s="464">
        <v>117</v>
      </c>
      <c r="BA313" s="464">
        <v>608</v>
      </c>
      <c r="BB313" s="464">
        <f t="shared" si="635"/>
        <v>608</v>
      </c>
      <c r="BC313" s="464"/>
      <c r="BD313" s="464"/>
      <c r="BE313" s="464"/>
      <c r="BF313" s="464"/>
      <c r="BG313" s="464"/>
      <c r="BH313" s="464"/>
      <c r="BI313" s="464"/>
      <c r="BJ313" s="464"/>
      <c r="BK313" s="464">
        <v>18</v>
      </c>
      <c r="BL313" s="464">
        <v>108</v>
      </c>
      <c r="BM313" s="464">
        <v>539</v>
      </c>
      <c r="BN313" s="474">
        <f t="shared" si="636"/>
        <v>539</v>
      </c>
      <c r="BO313" s="260"/>
    </row>
    <row r="314" spans="2:67" outlineLevel="1">
      <c r="B314" s="55" t="s">
        <v>1135</v>
      </c>
      <c r="C314" s="261">
        <f t="shared" si="590"/>
        <v>13</v>
      </c>
      <c r="D314" s="261">
        <f t="shared" si="591"/>
        <v>89</v>
      </c>
      <c r="E314" s="261">
        <f t="shared" si="592"/>
        <v>408</v>
      </c>
      <c r="F314" s="261">
        <f t="shared" si="593"/>
        <v>408</v>
      </c>
      <c r="G314" s="261">
        <f t="shared" si="594"/>
        <v>0</v>
      </c>
      <c r="H314" s="261">
        <f t="shared" si="595"/>
        <v>0</v>
      </c>
      <c r="I314" s="261">
        <f t="shared" si="596"/>
        <v>0</v>
      </c>
      <c r="J314" s="261">
        <f t="shared" si="597"/>
        <v>0</v>
      </c>
      <c r="K314" s="261">
        <f t="shared" si="598"/>
        <v>0</v>
      </c>
      <c r="L314" s="261">
        <f t="shared" si="599"/>
        <v>0</v>
      </c>
      <c r="M314" s="261">
        <f t="shared" si="600"/>
        <v>0</v>
      </c>
      <c r="N314" s="261">
        <f t="shared" si="601"/>
        <v>0</v>
      </c>
      <c r="O314" s="261">
        <f t="shared" si="602"/>
        <v>14</v>
      </c>
      <c r="P314" s="261">
        <f t="shared" si="603"/>
        <v>94</v>
      </c>
      <c r="Q314" s="261">
        <f t="shared" si="604"/>
        <v>425</v>
      </c>
      <c r="R314" s="453">
        <f t="shared" si="605"/>
        <v>425</v>
      </c>
      <c r="S314" s="465">
        <v>10</v>
      </c>
      <c r="T314" s="262">
        <v>59</v>
      </c>
      <c r="U314" s="262">
        <v>224</v>
      </c>
      <c r="V314" s="262">
        <f t="shared" si="631"/>
        <v>224</v>
      </c>
      <c r="W314" s="262"/>
      <c r="X314" s="262"/>
      <c r="Y314" s="262"/>
      <c r="Z314" s="262"/>
      <c r="AA314" s="262"/>
      <c r="AB314" s="262"/>
      <c r="AC314" s="262"/>
      <c r="AD314" s="262"/>
      <c r="AE314" s="262">
        <v>6</v>
      </c>
      <c r="AF314" s="262">
        <v>46</v>
      </c>
      <c r="AG314" s="262">
        <v>207</v>
      </c>
      <c r="AH314" s="475">
        <f t="shared" si="632"/>
        <v>207</v>
      </c>
      <c r="AI314" s="465">
        <v>13</v>
      </c>
      <c r="AJ314" s="262">
        <v>89</v>
      </c>
      <c r="AK314" s="262">
        <v>408</v>
      </c>
      <c r="AL314" s="262">
        <f t="shared" si="633"/>
        <v>408</v>
      </c>
      <c r="AM314" s="262"/>
      <c r="AN314" s="262"/>
      <c r="AO314" s="262"/>
      <c r="AP314" s="262"/>
      <c r="AQ314" s="262"/>
      <c r="AR314" s="262"/>
      <c r="AS314" s="262"/>
      <c r="AT314" s="262"/>
      <c r="AU314" s="262">
        <v>14</v>
      </c>
      <c r="AV314" s="262">
        <v>94</v>
      </c>
      <c r="AW314" s="262">
        <v>425</v>
      </c>
      <c r="AX314" s="475">
        <f t="shared" si="634"/>
        <v>425</v>
      </c>
      <c r="AY314" s="465">
        <v>13</v>
      </c>
      <c r="AZ314" s="262">
        <v>89</v>
      </c>
      <c r="BA314" s="262">
        <v>408</v>
      </c>
      <c r="BB314" s="262">
        <f t="shared" si="635"/>
        <v>408</v>
      </c>
      <c r="BC314" s="262"/>
      <c r="BD314" s="262"/>
      <c r="BE314" s="262"/>
      <c r="BF314" s="262"/>
      <c r="BG314" s="262"/>
      <c r="BH314" s="262"/>
      <c r="BI314" s="262"/>
      <c r="BJ314" s="262"/>
      <c r="BK314" s="262">
        <v>14</v>
      </c>
      <c r="BL314" s="262">
        <v>94</v>
      </c>
      <c r="BM314" s="262">
        <v>425</v>
      </c>
      <c r="BN314" s="475">
        <f t="shared" si="636"/>
        <v>425</v>
      </c>
      <c r="BO314" s="260"/>
    </row>
    <row r="315" spans="2:67" outlineLevel="1">
      <c r="B315" s="53" t="str">
        <f t="shared" ref="B315" si="639">$B$212&amp;": Ewe Lambs"</f>
        <v>Late: Ewe Lambs</v>
      </c>
      <c r="C315" s="256">
        <f t="shared" si="590"/>
        <v>12</v>
      </c>
      <c r="D315" s="256">
        <f t="shared" si="591"/>
        <v>93</v>
      </c>
      <c r="E315" s="256">
        <f t="shared" si="592"/>
        <v>483</v>
      </c>
      <c r="F315" s="256">
        <f t="shared" si="593"/>
        <v>483</v>
      </c>
      <c r="G315" s="256">
        <f t="shared" si="594"/>
        <v>0</v>
      </c>
      <c r="H315" s="256">
        <f t="shared" si="595"/>
        <v>0</v>
      </c>
      <c r="I315" s="256">
        <f t="shared" si="596"/>
        <v>0</v>
      </c>
      <c r="J315" s="256">
        <f t="shared" si="597"/>
        <v>0</v>
      </c>
      <c r="K315" s="256">
        <f t="shared" si="598"/>
        <v>0</v>
      </c>
      <c r="L315" s="256">
        <f t="shared" si="599"/>
        <v>0</v>
      </c>
      <c r="M315" s="256">
        <f t="shared" si="600"/>
        <v>0</v>
      </c>
      <c r="N315" s="256">
        <f t="shared" si="601"/>
        <v>0</v>
      </c>
      <c r="O315" s="256">
        <f t="shared" si="602"/>
        <v>13</v>
      </c>
      <c r="P315" s="256">
        <f t="shared" si="603"/>
        <v>79</v>
      </c>
      <c r="Q315" s="256">
        <f t="shared" si="604"/>
        <v>414</v>
      </c>
      <c r="R315" s="451">
        <f t="shared" si="605"/>
        <v>414</v>
      </c>
      <c r="S315" s="462">
        <v>10</v>
      </c>
      <c r="T315" s="257">
        <v>54</v>
      </c>
      <c r="U315" s="257">
        <v>230</v>
      </c>
      <c r="V315" s="257">
        <f t="shared" si="631"/>
        <v>230</v>
      </c>
      <c r="W315" s="257"/>
      <c r="X315" s="257"/>
      <c r="Y315" s="257"/>
      <c r="Z315" s="257"/>
      <c r="AA315" s="257"/>
      <c r="AB315" s="257"/>
      <c r="AC315" s="257"/>
      <c r="AD315" s="257"/>
      <c r="AE315" s="257">
        <v>5</v>
      </c>
      <c r="AF315" s="257">
        <v>29</v>
      </c>
      <c r="AG315" s="257">
        <v>129</v>
      </c>
      <c r="AH315" s="473">
        <f t="shared" si="632"/>
        <v>129</v>
      </c>
      <c r="AI315" s="462">
        <v>12</v>
      </c>
      <c r="AJ315" s="257">
        <v>93</v>
      </c>
      <c r="AK315" s="257">
        <v>483</v>
      </c>
      <c r="AL315" s="257">
        <f t="shared" si="633"/>
        <v>483</v>
      </c>
      <c r="AM315" s="257"/>
      <c r="AN315" s="257"/>
      <c r="AO315" s="257"/>
      <c r="AP315" s="257"/>
      <c r="AQ315" s="257"/>
      <c r="AR315" s="257"/>
      <c r="AS315" s="257"/>
      <c r="AT315" s="257"/>
      <c r="AU315" s="257">
        <v>13</v>
      </c>
      <c r="AV315" s="257">
        <v>79</v>
      </c>
      <c r="AW315" s="257">
        <v>414</v>
      </c>
      <c r="AX315" s="473">
        <f t="shared" si="634"/>
        <v>414</v>
      </c>
      <c r="AY315" s="462">
        <v>12</v>
      </c>
      <c r="AZ315" s="257">
        <v>93</v>
      </c>
      <c r="BA315" s="257">
        <v>483</v>
      </c>
      <c r="BB315" s="257">
        <f t="shared" si="635"/>
        <v>483</v>
      </c>
      <c r="BC315" s="257"/>
      <c r="BD315" s="257"/>
      <c r="BE315" s="257"/>
      <c r="BF315" s="257"/>
      <c r="BG315" s="257"/>
      <c r="BH315" s="257"/>
      <c r="BI315" s="257"/>
      <c r="BJ315" s="257"/>
      <c r="BK315" s="257">
        <v>13</v>
      </c>
      <c r="BL315" s="257">
        <v>79</v>
      </c>
      <c r="BM315" s="257">
        <v>414</v>
      </c>
      <c r="BN315" s="473">
        <f t="shared" si="636"/>
        <v>414</v>
      </c>
      <c r="BO315" s="258" t="s">
        <v>1098</v>
      </c>
    </row>
    <row r="316" spans="2:67" outlineLevel="1">
      <c r="B316" s="54" t="s">
        <v>1134</v>
      </c>
      <c r="C316" s="259">
        <f t="shared" si="590"/>
        <v>13</v>
      </c>
      <c r="D316" s="259">
        <f t="shared" si="591"/>
        <v>117</v>
      </c>
      <c r="E316" s="259">
        <f t="shared" si="592"/>
        <v>608</v>
      </c>
      <c r="F316" s="259">
        <f t="shared" si="593"/>
        <v>608</v>
      </c>
      <c r="G316" s="259">
        <f t="shared" si="594"/>
        <v>0</v>
      </c>
      <c r="H316" s="259">
        <f t="shared" si="595"/>
        <v>0</v>
      </c>
      <c r="I316" s="259">
        <f t="shared" si="596"/>
        <v>0</v>
      </c>
      <c r="J316" s="259">
        <f t="shared" si="597"/>
        <v>0</v>
      </c>
      <c r="K316" s="259">
        <f t="shared" si="598"/>
        <v>0</v>
      </c>
      <c r="L316" s="259">
        <f t="shared" si="599"/>
        <v>0</v>
      </c>
      <c r="M316" s="259">
        <f t="shared" si="600"/>
        <v>0</v>
      </c>
      <c r="N316" s="259">
        <f t="shared" si="601"/>
        <v>0</v>
      </c>
      <c r="O316" s="259">
        <f t="shared" si="602"/>
        <v>18</v>
      </c>
      <c r="P316" s="259">
        <f t="shared" si="603"/>
        <v>108</v>
      </c>
      <c r="Q316" s="259">
        <f t="shared" si="604"/>
        <v>539</v>
      </c>
      <c r="R316" s="452">
        <f t="shared" si="605"/>
        <v>539</v>
      </c>
      <c r="S316" s="463">
        <v>7</v>
      </c>
      <c r="T316" s="464">
        <v>59</v>
      </c>
      <c r="U316" s="464">
        <v>246</v>
      </c>
      <c r="V316" s="464">
        <f t="shared" si="631"/>
        <v>246</v>
      </c>
      <c r="W316" s="464"/>
      <c r="X316" s="464"/>
      <c r="Y316" s="464"/>
      <c r="Z316" s="464"/>
      <c r="AA316" s="464"/>
      <c r="AB316" s="464"/>
      <c r="AC316" s="464"/>
      <c r="AD316" s="464"/>
      <c r="AE316" s="464">
        <v>6</v>
      </c>
      <c r="AF316" s="464">
        <v>46</v>
      </c>
      <c r="AG316" s="464">
        <v>201</v>
      </c>
      <c r="AH316" s="474">
        <f t="shared" si="632"/>
        <v>201</v>
      </c>
      <c r="AI316" s="463">
        <v>13</v>
      </c>
      <c r="AJ316" s="464">
        <v>117</v>
      </c>
      <c r="AK316" s="464">
        <v>608</v>
      </c>
      <c r="AL316" s="464">
        <f t="shared" si="633"/>
        <v>608</v>
      </c>
      <c r="AM316" s="464"/>
      <c r="AN316" s="464"/>
      <c r="AO316" s="464"/>
      <c r="AP316" s="464"/>
      <c r="AQ316" s="464"/>
      <c r="AR316" s="464"/>
      <c r="AS316" s="464"/>
      <c r="AT316" s="464"/>
      <c r="AU316" s="464">
        <v>18</v>
      </c>
      <c r="AV316" s="464">
        <v>108</v>
      </c>
      <c r="AW316" s="464">
        <v>539</v>
      </c>
      <c r="AX316" s="474">
        <f t="shared" si="634"/>
        <v>539</v>
      </c>
      <c r="AY316" s="463">
        <v>13</v>
      </c>
      <c r="AZ316" s="464">
        <v>117</v>
      </c>
      <c r="BA316" s="464">
        <v>608</v>
      </c>
      <c r="BB316" s="464">
        <f t="shared" si="635"/>
        <v>608</v>
      </c>
      <c r="BC316" s="464"/>
      <c r="BD316" s="464"/>
      <c r="BE316" s="464"/>
      <c r="BF316" s="464"/>
      <c r="BG316" s="464"/>
      <c r="BH316" s="464"/>
      <c r="BI316" s="464"/>
      <c r="BJ316" s="464"/>
      <c r="BK316" s="464">
        <v>18</v>
      </c>
      <c r="BL316" s="464">
        <v>108</v>
      </c>
      <c r="BM316" s="464">
        <v>539</v>
      </c>
      <c r="BN316" s="474">
        <f t="shared" si="636"/>
        <v>539</v>
      </c>
      <c r="BO316" s="260"/>
    </row>
    <row r="317" spans="2:67" outlineLevel="1">
      <c r="B317" s="55" t="s">
        <v>1135</v>
      </c>
      <c r="C317" s="261">
        <f t="shared" si="590"/>
        <v>13</v>
      </c>
      <c r="D317" s="261">
        <f t="shared" si="591"/>
        <v>89</v>
      </c>
      <c r="E317" s="261">
        <f t="shared" si="592"/>
        <v>408</v>
      </c>
      <c r="F317" s="261">
        <f t="shared" si="593"/>
        <v>408</v>
      </c>
      <c r="G317" s="261">
        <f t="shared" si="594"/>
        <v>0</v>
      </c>
      <c r="H317" s="261">
        <f t="shared" si="595"/>
        <v>0</v>
      </c>
      <c r="I317" s="261">
        <f t="shared" si="596"/>
        <v>0</v>
      </c>
      <c r="J317" s="261">
        <f t="shared" si="597"/>
        <v>0</v>
      </c>
      <c r="K317" s="261">
        <f t="shared" si="598"/>
        <v>0</v>
      </c>
      <c r="L317" s="261">
        <f t="shared" si="599"/>
        <v>0</v>
      </c>
      <c r="M317" s="261">
        <f t="shared" si="600"/>
        <v>0</v>
      </c>
      <c r="N317" s="261">
        <f t="shared" si="601"/>
        <v>0</v>
      </c>
      <c r="O317" s="261">
        <f t="shared" si="602"/>
        <v>14</v>
      </c>
      <c r="P317" s="261">
        <f t="shared" si="603"/>
        <v>94</v>
      </c>
      <c r="Q317" s="261">
        <f t="shared" si="604"/>
        <v>425</v>
      </c>
      <c r="R317" s="453">
        <f t="shared" si="605"/>
        <v>425</v>
      </c>
      <c r="S317" s="465">
        <v>10</v>
      </c>
      <c r="T317" s="262">
        <v>59</v>
      </c>
      <c r="U317" s="262">
        <v>224</v>
      </c>
      <c r="V317" s="262">
        <f t="shared" si="631"/>
        <v>224</v>
      </c>
      <c r="W317" s="262"/>
      <c r="X317" s="262"/>
      <c r="Y317" s="262"/>
      <c r="Z317" s="262"/>
      <c r="AA317" s="262"/>
      <c r="AB317" s="262"/>
      <c r="AC317" s="262"/>
      <c r="AD317" s="262"/>
      <c r="AE317" s="262">
        <v>6</v>
      </c>
      <c r="AF317" s="262">
        <v>46</v>
      </c>
      <c r="AG317" s="262">
        <v>207</v>
      </c>
      <c r="AH317" s="475">
        <f t="shared" si="632"/>
        <v>207</v>
      </c>
      <c r="AI317" s="465">
        <v>13</v>
      </c>
      <c r="AJ317" s="262">
        <v>89</v>
      </c>
      <c r="AK317" s="262">
        <v>408</v>
      </c>
      <c r="AL317" s="262">
        <f t="shared" si="633"/>
        <v>408</v>
      </c>
      <c r="AM317" s="262"/>
      <c r="AN317" s="262"/>
      <c r="AO317" s="262"/>
      <c r="AP317" s="262"/>
      <c r="AQ317" s="262"/>
      <c r="AR317" s="262"/>
      <c r="AS317" s="262"/>
      <c r="AT317" s="262"/>
      <c r="AU317" s="262">
        <v>14</v>
      </c>
      <c r="AV317" s="262">
        <v>94</v>
      </c>
      <c r="AW317" s="262">
        <v>425</v>
      </c>
      <c r="AX317" s="475">
        <f t="shared" si="634"/>
        <v>425</v>
      </c>
      <c r="AY317" s="465">
        <v>13</v>
      </c>
      <c r="AZ317" s="262">
        <v>89</v>
      </c>
      <c r="BA317" s="262">
        <v>408</v>
      </c>
      <c r="BB317" s="262">
        <f t="shared" si="635"/>
        <v>408</v>
      </c>
      <c r="BC317" s="262"/>
      <c r="BD317" s="262"/>
      <c r="BE317" s="262"/>
      <c r="BF317" s="262"/>
      <c r="BG317" s="262"/>
      <c r="BH317" s="262"/>
      <c r="BI317" s="262"/>
      <c r="BJ317" s="262"/>
      <c r="BK317" s="262">
        <v>14</v>
      </c>
      <c r="BL317" s="262">
        <v>94</v>
      </c>
      <c r="BM317" s="262">
        <v>425</v>
      </c>
      <c r="BN317" s="475">
        <f t="shared" si="636"/>
        <v>425</v>
      </c>
      <c r="BO317" s="260"/>
    </row>
    <row r="318" spans="2:67" outlineLevel="1">
      <c r="B318" s="53" t="str">
        <f>$B$213&amp;": Ewe Lambs"</f>
        <v>V. Late: Ewe Lambs</v>
      </c>
      <c r="C318" s="256">
        <f t="shared" ref="C318:C320" si="640">CHOOSE(d.Region,S318,AI318,AY318)</f>
        <v>12</v>
      </c>
      <c r="D318" s="256">
        <f t="shared" ref="D318:D320" si="641">CHOOSE(d.Region,T318,AJ318,AZ318)</f>
        <v>93</v>
      </c>
      <c r="E318" s="256">
        <f t="shared" ref="E318:E320" si="642">CHOOSE(d.Region,U318,AK318,BA318)</f>
        <v>483</v>
      </c>
      <c r="F318" s="256">
        <f t="shared" ref="F318:F320" si="643">CHOOSE(d.Region,V318,AL318,BB318)</f>
        <v>483</v>
      </c>
      <c r="G318" s="256">
        <f t="shared" ref="G318:G320" si="644">CHOOSE(d.Region,W318,AM318,BC318)</f>
        <v>0</v>
      </c>
      <c r="H318" s="256">
        <f t="shared" ref="H318:H320" si="645">CHOOSE(d.Region,X318,AN318,BD318)</f>
        <v>0</v>
      </c>
      <c r="I318" s="256">
        <f t="shared" ref="I318:I320" si="646">CHOOSE(d.Region,Y318,AO318,BE318)</f>
        <v>0</v>
      </c>
      <c r="J318" s="256">
        <f t="shared" ref="J318:J320" si="647">CHOOSE(d.Region,Z318,AP318,BF318)</f>
        <v>0</v>
      </c>
      <c r="K318" s="256">
        <f t="shared" ref="K318:K320" si="648">CHOOSE(d.Region,AA318,AQ318,BG318)</f>
        <v>0</v>
      </c>
      <c r="L318" s="256">
        <f t="shared" ref="L318:L320" si="649">CHOOSE(d.Region,AB318,AR318,BH318)</f>
        <v>0</v>
      </c>
      <c r="M318" s="256">
        <f t="shared" ref="M318:M320" si="650">CHOOSE(d.Region,AC318,AS318,BI318)</f>
        <v>0</v>
      </c>
      <c r="N318" s="256">
        <f t="shared" ref="N318:N320" si="651">CHOOSE(d.Region,AD318,AT318,BJ318)</f>
        <v>0</v>
      </c>
      <c r="O318" s="256">
        <f t="shared" ref="O318:O320" si="652">CHOOSE(d.Region,AE318,AU318,BK318)</f>
        <v>13</v>
      </c>
      <c r="P318" s="256">
        <f t="shared" ref="P318:P320" si="653">CHOOSE(d.Region,AF318,AV318,BL318)</f>
        <v>79</v>
      </c>
      <c r="Q318" s="256">
        <f t="shared" ref="Q318:Q320" si="654">CHOOSE(d.Region,AG318,AW318,BM318)</f>
        <v>414</v>
      </c>
      <c r="R318" s="451">
        <f t="shared" ref="R318:R320" si="655">CHOOSE(d.Region,AH318,AX318,BN318)</f>
        <v>414</v>
      </c>
      <c r="S318" s="462">
        <v>10</v>
      </c>
      <c r="T318" s="257">
        <v>54</v>
      </c>
      <c r="U318" s="257">
        <v>230</v>
      </c>
      <c r="V318" s="257">
        <f t="shared" ref="V318:V320" si="656">U318</f>
        <v>230</v>
      </c>
      <c r="W318" s="257"/>
      <c r="X318" s="257"/>
      <c r="Y318" s="257"/>
      <c r="Z318" s="257"/>
      <c r="AA318" s="257"/>
      <c r="AB318" s="257"/>
      <c r="AC318" s="257"/>
      <c r="AD318" s="257"/>
      <c r="AE318" s="257">
        <v>5</v>
      </c>
      <c r="AF318" s="257">
        <v>29</v>
      </c>
      <c r="AG318" s="257">
        <v>129</v>
      </c>
      <c r="AH318" s="473">
        <f t="shared" ref="AH318:AH320" si="657">AG318</f>
        <v>129</v>
      </c>
      <c r="AI318" s="462">
        <v>12</v>
      </c>
      <c r="AJ318" s="257">
        <v>93</v>
      </c>
      <c r="AK318" s="257">
        <v>483</v>
      </c>
      <c r="AL318" s="257">
        <f t="shared" ref="AL318:AL320" si="658">AK318</f>
        <v>483</v>
      </c>
      <c r="AM318" s="257"/>
      <c r="AN318" s="257"/>
      <c r="AO318" s="257"/>
      <c r="AP318" s="257"/>
      <c r="AQ318" s="257"/>
      <c r="AR318" s="257"/>
      <c r="AS318" s="257"/>
      <c r="AT318" s="257"/>
      <c r="AU318" s="257">
        <v>13</v>
      </c>
      <c r="AV318" s="257">
        <v>79</v>
      </c>
      <c r="AW318" s="257">
        <v>414</v>
      </c>
      <c r="AX318" s="473">
        <f t="shared" ref="AX318:AX320" si="659">AW318</f>
        <v>414</v>
      </c>
      <c r="AY318" s="462">
        <v>12</v>
      </c>
      <c r="AZ318" s="257">
        <v>93</v>
      </c>
      <c r="BA318" s="257">
        <v>483</v>
      </c>
      <c r="BB318" s="257">
        <f t="shared" ref="BB318:BB320" si="660">BA318</f>
        <v>483</v>
      </c>
      <c r="BC318" s="257"/>
      <c r="BD318" s="257"/>
      <c r="BE318" s="257"/>
      <c r="BF318" s="257"/>
      <c r="BG318" s="257"/>
      <c r="BH318" s="257"/>
      <c r="BI318" s="257"/>
      <c r="BJ318" s="257"/>
      <c r="BK318" s="257">
        <v>13</v>
      </c>
      <c r="BL318" s="257">
        <v>79</v>
      </c>
      <c r="BM318" s="257">
        <v>414</v>
      </c>
      <c r="BN318" s="473">
        <f t="shared" ref="BN318:BN320" si="661">BM318</f>
        <v>414</v>
      </c>
      <c r="BO318" s="258" t="s">
        <v>1098</v>
      </c>
    </row>
    <row r="319" spans="2:67" outlineLevel="1">
      <c r="B319" s="54" t="s">
        <v>1134</v>
      </c>
      <c r="C319" s="259">
        <f t="shared" si="640"/>
        <v>13</v>
      </c>
      <c r="D319" s="259">
        <f t="shared" si="641"/>
        <v>117</v>
      </c>
      <c r="E319" s="259">
        <f t="shared" si="642"/>
        <v>608</v>
      </c>
      <c r="F319" s="259">
        <f t="shared" si="643"/>
        <v>608</v>
      </c>
      <c r="G319" s="259">
        <f t="shared" si="644"/>
        <v>0</v>
      </c>
      <c r="H319" s="259">
        <f t="shared" si="645"/>
        <v>0</v>
      </c>
      <c r="I319" s="259">
        <f t="shared" si="646"/>
        <v>0</v>
      </c>
      <c r="J319" s="259">
        <f t="shared" si="647"/>
        <v>0</v>
      </c>
      <c r="K319" s="259">
        <f t="shared" si="648"/>
        <v>0</v>
      </c>
      <c r="L319" s="259">
        <f t="shared" si="649"/>
        <v>0</v>
      </c>
      <c r="M319" s="259">
        <f t="shared" si="650"/>
        <v>0</v>
      </c>
      <c r="N319" s="259">
        <f t="shared" si="651"/>
        <v>0</v>
      </c>
      <c r="O319" s="259">
        <f t="shared" si="652"/>
        <v>18</v>
      </c>
      <c r="P319" s="259">
        <f t="shared" si="653"/>
        <v>108</v>
      </c>
      <c r="Q319" s="259">
        <f t="shared" si="654"/>
        <v>539</v>
      </c>
      <c r="R319" s="452">
        <f t="shared" si="655"/>
        <v>539</v>
      </c>
      <c r="S319" s="463">
        <v>7</v>
      </c>
      <c r="T319" s="464">
        <v>59</v>
      </c>
      <c r="U319" s="464">
        <v>246</v>
      </c>
      <c r="V319" s="464">
        <f t="shared" si="656"/>
        <v>246</v>
      </c>
      <c r="W319" s="464"/>
      <c r="X319" s="464"/>
      <c r="Y319" s="464"/>
      <c r="Z319" s="464"/>
      <c r="AA319" s="464"/>
      <c r="AB319" s="464"/>
      <c r="AC319" s="464"/>
      <c r="AD319" s="464"/>
      <c r="AE319" s="464">
        <v>6</v>
      </c>
      <c r="AF319" s="464">
        <v>46</v>
      </c>
      <c r="AG319" s="464">
        <v>201</v>
      </c>
      <c r="AH319" s="474">
        <f t="shared" si="657"/>
        <v>201</v>
      </c>
      <c r="AI319" s="463">
        <v>13</v>
      </c>
      <c r="AJ319" s="464">
        <v>117</v>
      </c>
      <c r="AK319" s="464">
        <v>608</v>
      </c>
      <c r="AL319" s="464">
        <f t="shared" si="658"/>
        <v>608</v>
      </c>
      <c r="AM319" s="464"/>
      <c r="AN319" s="464"/>
      <c r="AO319" s="464"/>
      <c r="AP319" s="464"/>
      <c r="AQ319" s="464"/>
      <c r="AR319" s="464"/>
      <c r="AS319" s="464"/>
      <c r="AT319" s="464"/>
      <c r="AU319" s="464">
        <v>18</v>
      </c>
      <c r="AV319" s="464">
        <v>108</v>
      </c>
      <c r="AW319" s="464">
        <v>539</v>
      </c>
      <c r="AX319" s="474">
        <f t="shared" si="659"/>
        <v>539</v>
      </c>
      <c r="AY319" s="463">
        <v>13</v>
      </c>
      <c r="AZ319" s="464">
        <v>117</v>
      </c>
      <c r="BA319" s="464">
        <v>608</v>
      </c>
      <c r="BB319" s="464">
        <f t="shared" si="660"/>
        <v>608</v>
      </c>
      <c r="BC319" s="464"/>
      <c r="BD319" s="464"/>
      <c r="BE319" s="464"/>
      <c r="BF319" s="464"/>
      <c r="BG319" s="464"/>
      <c r="BH319" s="464"/>
      <c r="BI319" s="464"/>
      <c r="BJ319" s="464"/>
      <c r="BK319" s="464">
        <v>18</v>
      </c>
      <c r="BL319" s="464">
        <v>108</v>
      </c>
      <c r="BM319" s="464">
        <v>539</v>
      </c>
      <c r="BN319" s="474">
        <f t="shared" si="661"/>
        <v>539</v>
      </c>
      <c r="BO319" s="260"/>
    </row>
    <row r="320" spans="2:67" outlineLevel="1">
      <c r="B320" s="55" t="s">
        <v>1135</v>
      </c>
      <c r="C320" s="261">
        <f t="shared" si="640"/>
        <v>13</v>
      </c>
      <c r="D320" s="261">
        <f t="shared" si="641"/>
        <v>89</v>
      </c>
      <c r="E320" s="261">
        <f t="shared" si="642"/>
        <v>408</v>
      </c>
      <c r="F320" s="261">
        <f t="shared" si="643"/>
        <v>408</v>
      </c>
      <c r="G320" s="261">
        <f t="shared" si="644"/>
        <v>0</v>
      </c>
      <c r="H320" s="261">
        <f t="shared" si="645"/>
        <v>0</v>
      </c>
      <c r="I320" s="261">
        <f t="shared" si="646"/>
        <v>0</v>
      </c>
      <c r="J320" s="261">
        <f t="shared" si="647"/>
        <v>0</v>
      </c>
      <c r="K320" s="261">
        <f t="shared" si="648"/>
        <v>0</v>
      </c>
      <c r="L320" s="261">
        <f t="shared" si="649"/>
        <v>0</v>
      </c>
      <c r="M320" s="261">
        <f t="shared" si="650"/>
        <v>0</v>
      </c>
      <c r="N320" s="261">
        <f t="shared" si="651"/>
        <v>0</v>
      </c>
      <c r="O320" s="261">
        <f t="shared" si="652"/>
        <v>14</v>
      </c>
      <c r="P320" s="261">
        <f t="shared" si="653"/>
        <v>94</v>
      </c>
      <c r="Q320" s="261">
        <f t="shared" si="654"/>
        <v>425</v>
      </c>
      <c r="R320" s="453">
        <f t="shared" si="655"/>
        <v>425</v>
      </c>
      <c r="S320" s="465">
        <v>10</v>
      </c>
      <c r="T320" s="262">
        <v>59</v>
      </c>
      <c r="U320" s="262">
        <v>224</v>
      </c>
      <c r="V320" s="262">
        <f t="shared" si="656"/>
        <v>224</v>
      </c>
      <c r="W320" s="262"/>
      <c r="X320" s="262"/>
      <c r="Y320" s="262"/>
      <c r="Z320" s="262"/>
      <c r="AA320" s="262"/>
      <c r="AB320" s="262"/>
      <c r="AC320" s="262"/>
      <c r="AD320" s="262"/>
      <c r="AE320" s="262">
        <v>6</v>
      </c>
      <c r="AF320" s="262">
        <v>46</v>
      </c>
      <c r="AG320" s="262">
        <v>207</v>
      </c>
      <c r="AH320" s="475">
        <f t="shared" si="657"/>
        <v>207</v>
      </c>
      <c r="AI320" s="465">
        <v>13</v>
      </c>
      <c r="AJ320" s="262">
        <v>89</v>
      </c>
      <c r="AK320" s="262">
        <v>408</v>
      </c>
      <c r="AL320" s="262">
        <f t="shared" si="658"/>
        <v>408</v>
      </c>
      <c r="AM320" s="262"/>
      <c r="AN320" s="262"/>
      <c r="AO320" s="262"/>
      <c r="AP320" s="262"/>
      <c r="AQ320" s="262"/>
      <c r="AR320" s="262"/>
      <c r="AS320" s="262"/>
      <c r="AT320" s="262"/>
      <c r="AU320" s="262">
        <v>14</v>
      </c>
      <c r="AV320" s="262">
        <v>94</v>
      </c>
      <c r="AW320" s="262">
        <v>425</v>
      </c>
      <c r="AX320" s="475">
        <f t="shared" si="659"/>
        <v>425</v>
      </c>
      <c r="AY320" s="465">
        <v>13</v>
      </c>
      <c r="AZ320" s="262">
        <v>89</v>
      </c>
      <c r="BA320" s="262">
        <v>408</v>
      </c>
      <c r="BB320" s="262">
        <f t="shared" si="660"/>
        <v>408</v>
      </c>
      <c r="BC320" s="262"/>
      <c r="BD320" s="262"/>
      <c r="BE320" s="262"/>
      <c r="BF320" s="262"/>
      <c r="BG320" s="262"/>
      <c r="BH320" s="262"/>
      <c r="BI320" s="262"/>
      <c r="BJ320" s="262"/>
      <c r="BK320" s="262">
        <v>14</v>
      </c>
      <c r="BL320" s="262">
        <v>94</v>
      </c>
      <c r="BM320" s="262">
        <v>425</v>
      </c>
      <c r="BN320" s="475">
        <f t="shared" si="661"/>
        <v>425</v>
      </c>
      <c r="BO320" s="260"/>
    </row>
    <row r="321" spans="2:67" outlineLevel="1">
      <c r="B321" s="53" t="str">
        <f t="shared" ref="B321" si="662">$B$214&amp;": Ewe Lambs"</f>
        <v>7mo with 0% mated: Ewe Lambs</v>
      </c>
      <c r="C321" s="256">
        <f t="shared" si="590"/>
        <v>12</v>
      </c>
      <c r="D321" s="256">
        <f t="shared" si="591"/>
        <v>93</v>
      </c>
      <c r="E321" s="256">
        <f t="shared" si="592"/>
        <v>483</v>
      </c>
      <c r="F321" s="256">
        <f t="shared" si="593"/>
        <v>483</v>
      </c>
      <c r="G321" s="256">
        <f t="shared" si="594"/>
        <v>0</v>
      </c>
      <c r="H321" s="256">
        <f t="shared" si="595"/>
        <v>0</v>
      </c>
      <c r="I321" s="256">
        <f t="shared" si="596"/>
        <v>0</v>
      </c>
      <c r="J321" s="256">
        <f t="shared" si="597"/>
        <v>0</v>
      </c>
      <c r="K321" s="256">
        <f t="shared" si="598"/>
        <v>0</v>
      </c>
      <c r="L321" s="256">
        <f t="shared" si="599"/>
        <v>0</v>
      </c>
      <c r="M321" s="256">
        <f t="shared" si="600"/>
        <v>0</v>
      </c>
      <c r="N321" s="256">
        <f t="shared" si="601"/>
        <v>0</v>
      </c>
      <c r="O321" s="256">
        <f t="shared" si="602"/>
        <v>13</v>
      </c>
      <c r="P321" s="256">
        <f t="shared" si="603"/>
        <v>79</v>
      </c>
      <c r="Q321" s="256">
        <f t="shared" si="604"/>
        <v>414</v>
      </c>
      <c r="R321" s="451">
        <f t="shared" si="605"/>
        <v>414</v>
      </c>
      <c r="S321" s="362">
        <f>S306</f>
        <v>10</v>
      </c>
      <c r="T321" s="362">
        <f t="shared" ref="T321:BN321" si="663">T306</f>
        <v>54</v>
      </c>
      <c r="U321" s="362">
        <f t="shared" si="663"/>
        <v>230</v>
      </c>
      <c r="V321" s="362">
        <f t="shared" si="663"/>
        <v>230</v>
      </c>
      <c r="W321" s="362">
        <f t="shared" si="663"/>
        <v>0</v>
      </c>
      <c r="X321" s="362">
        <f t="shared" si="663"/>
        <v>0</v>
      </c>
      <c r="Y321" s="362">
        <f t="shared" si="663"/>
        <v>0</v>
      </c>
      <c r="Z321" s="362">
        <f t="shared" si="663"/>
        <v>0</v>
      </c>
      <c r="AA321" s="362">
        <f t="shared" si="663"/>
        <v>0</v>
      </c>
      <c r="AB321" s="362">
        <f t="shared" si="663"/>
        <v>0</v>
      </c>
      <c r="AC321" s="362">
        <f t="shared" si="663"/>
        <v>0</v>
      </c>
      <c r="AD321" s="362">
        <f t="shared" si="663"/>
        <v>0</v>
      </c>
      <c r="AE321" s="362">
        <f t="shared" si="663"/>
        <v>5</v>
      </c>
      <c r="AF321" s="362">
        <f t="shared" si="663"/>
        <v>29</v>
      </c>
      <c r="AG321" s="362">
        <f>AG306</f>
        <v>129</v>
      </c>
      <c r="AH321" s="362">
        <f t="shared" si="663"/>
        <v>129</v>
      </c>
      <c r="AI321" s="362">
        <f t="shared" si="663"/>
        <v>12</v>
      </c>
      <c r="AJ321" s="362">
        <f t="shared" si="663"/>
        <v>93</v>
      </c>
      <c r="AK321" s="362">
        <f t="shared" si="663"/>
        <v>483</v>
      </c>
      <c r="AL321" s="362">
        <f t="shared" si="663"/>
        <v>483</v>
      </c>
      <c r="AM321" s="362">
        <f t="shared" si="663"/>
        <v>0</v>
      </c>
      <c r="AN321" s="362">
        <f t="shared" si="663"/>
        <v>0</v>
      </c>
      <c r="AO321" s="362">
        <f t="shared" si="663"/>
        <v>0</v>
      </c>
      <c r="AP321" s="362">
        <f t="shared" si="663"/>
        <v>0</v>
      </c>
      <c r="AQ321" s="362">
        <f t="shared" si="663"/>
        <v>0</v>
      </c>
      <c r="AR321" s="362">
        <f t="shared" si="663"/>
        <v>0</v>
      </c>
      <c r="AS321" s="362">
        <f t="shared" si="663"/>
        <v>0</v>
      </c>
      <c r="AT321" s="362">
        <f t="shared" si="663"/>
        <v>0</v>
      </c>
      <c r="AU321" s="362">
        <f t="shared" si="663"/>
        <v>13</v>
      </c>
      <c r="AV321" s="362">
        <f t="shared" si="663"/>
        <v>79</v>
      </c>
      <c r="AW321" s="362">
        <f t="shared" si="663"/>
        <v>414</v>
      </c>
      <c r="AX321" s="362">
        <f t="shared" si="663"/>
        <v>414</v>
      </c>
      <c r="AY321" s="362">
        <f t="shared" si="663"/>
        <v>12</v>
      </c>
      <c r="AZ321" s="362">
        <f t="shared" si="663"/>
        <v>93</v>
      </c>
      <c r="BA321" s="362">
        <f t="shared" si="663"/>
        <v>483</v>
      </c>
      <c r="BB321" s="362">
        <f t="shared" si="663"/>
        <v>483</v>
      </c>
      <c r="BC321" s="362">
        <f t="shared" si="663"/>
        <v>0</v>
      </c>
      <c r="BD321" s="362">
        <f t="shared" si="663"/>
        <v>0</v>
      </c>
      <c r="BE321" s="362">
        <f t="shared" si="663"/>
        <v>0</v>
      </c>
      <c r="BF321" s="362">
        <f t="shared" si="663"/>
        <v>0</v>
      </c>
      <c r="BG321" s="362">
        <f t="shared" si="663"/>
        <v>0</v>
      </c>
      <c r="BH321" s="362">
        <f t="shared" si="663"/>
        <v>0</v>
      </c>
      <c r="BI321" s="362">
        <f t="shared" si="663"/>
        <v>0</v>
      </c>
      <c r="BJ321" s="362">
        <f t="shared" si="663"/>
        <v>0</v>
      </c>
      <c r="BK321" s="362">
        <f t="shared" si="663"/>
        <v>13</v>
      </c>
      <c r="BL321" s="362">
        <f t="shared" si="663"/>
        <v>79</v>
      </c>
      <c r="BM321" s="362">
        <f t="shared" si="663"/>
        <v>414</v>
      </c>
      <c r="BN321" s="362">
        <f t="shared" si="663"/>
        <v>414</v>
      </c>
      <c r="BO321" s="258" t="s">
        <v>1098</v>
      </c>
    </row>
    <row r="322" spans="2:67" outlineLevel="1">
      <c r="B322" s="54" t="s">
        <v>1134</v>
      </c>
      <c r="C322" s="259">
        <f t="shared" si="590"/>
        <v>13</v>
      </c>
      <c r="D322" s="259">
        <f t="shared" si="591"/>
        <v>117</v>
      </c>
      <c r="E322" s="259">
        <f t="shared" si="592"/>
        <v>608</v>
      </c>
      <c r="F322" s="259">
        <f t="shared" si="593"/>
        <v>608</v>
      </c>
      <c r="G322" s="259">
        <f t="shared" si="594"/>
        <v>0</v>
      </c>
      <c r="H322" s="259">
        <f t="shared" si="595"/>
        <v>0</v>
      </c>
      <c r="I322" s="259">
        <f t="shared" si="596"/>
        <v>0</v>
      </c>
      <c r="J322" s="259">
        <f t="shared" si="597"/>
        <v>0</v>
      </c>
      <c r="K322" s="259">
        <f t="shared" si="598"/>
        <v>0</v>
      </c>
      <c r="L322" s="259">
        <f t="shared" si="599"/>
        <v>0</v>
      </c>
      <c r="M322" s="259">
        <f t="shared" si="600"/>
        <v>0</v>
      </c>
      <c r="N322" s="259">
        <f t="shared" si="601"/>
        <v>0</v>
      </c>
      <c r="O322" s="259">
        <f t="shared" si="602"/>
        <v>18</v>
      </c>
      <c r="P322" s="259">
        <f t="shared" si="603"/>
        <v>108</v>
      </c>
      <c r="Q322" s="259">
        <f t="shared" si="604"/>
        <v>539</v>
      </c>
      <c r="R322" s="452">
        <f t="shared" si="605"/>
        <v>539</v>
      </c>
      <c r="S322" s="362">
        <f t="shared" ref="S322:BN322" si="664">S307</f>
        <v>7</v>
      </c>
      <c r="T322" s="362">
        <f t="shared" si="664"/>
        <v>59</v>
      </c>
      <c r="U322" s="362">
        <f t="shared" si="664"/>
        <v>246</v>
      </c>
      <c r="V322" s="362">
        <f t="shared" si="664"/>
        <v>246</v>
      </c>
      <c r="W322" s="362">
        <f t="shared" si="664"/>
        <v>0</v>
      </c>
      <c r="X322" s="362">
        <f t="shared" si="664"/>
        <v>0</v>
      </c>
      <c r="Y322" s="362">
        <f t="shared" si="664"/>
        <v>0</v>
      </c>
      <c r="Z322" s="362">
        <f t="shared" si="664"/>
        <v>0</v>
      </c>
      <c r="AA322" s="362">
        <f t="shared" si="664"/>
        <v>0</v>
      </c>
      <c r="AB322" s="362">
        <f t="shared" si="664"/>
        <v>0</v>
      </c>
      <c r="AC322" s="362">
        <f t="shared" si="664"/>
        <v>0</v>
      </c>
      <c r="AD322" s="362">
        <f t="shared" si="664"/>
        <v>0</v>
      </c>
      <c r="AE322" s="362">
        <f t="shared" si="664"/>
        <v>6</v>
      </c>
      <c r="AF322" s="362">
        <f t="shared" si="664"/>
        <v>46</v>
      </c>
      <c r="AG322" s="362">
        <f t="shared" si="664"/>
        <v>201</v>
      </c>
      <c r="AH322" s="362">
        <f t="shared" si="664"/>
        <v>201</v>
      </c>
      <c r="AI322" s="362">
        <f t="shared" si="664"/>
        <v>13</v>
      </c>
      <c r="AJ322" s="362">
        <f t="shared" si="664"/>
        <v>117</v>
      </c>
      <c r="AK322" s="362">
        <f t="shared" si="664"/>
        <v>608</v>
      </c>
      <c r="AL322" s="362">
        <f t="shared" si="664"/>
        <v>608</v>
      </c>
      <c r="AM322" s="362">
        <f t="shared" si="664"/>
        <v>0</v>
      </c>
      <c r="AN322" s="362">
        <f t="shared" si="664"/>
        <v>0</v>
      </c>
      <c r="AO322" s="362">
        <f t="shared" si="664"/>
        <v>0</v>
      </c>
      <c r="AP322" s="362">
        <f t="shared" si="664"/>
        <v>0</v>
      </c>
      <c r="AQ322" s="362">
        <f t="shared" si="664"/>
        <v>0</v>
      </c>
      <c r="AR322" s="362">
        <f t="shared" si="664"/>
        <v>0</v>
      </c>
      <c r="AS322" s="362">
        <f t="shared" si="664"/>
        <v>0</v>
      </c>
      <c r="AT322" s="362">
        <f t="shared" si="664"/>
        <v>0</v>
      </c>
      <c r="AU322" s="362">
        <f t="shared" si="664"/>
        <v>18</v>
      </c>
      <c r="AV322" s="362">
        <f t="shared" si="664"/>
        <v>108</v>
      </c>
      <c r="AW322" s="362">
        <f t="shared" si="664"/>
        <v>539</v>
      </c>
      <c r="AX322" s="362">
        <f t="shared" si="664"/>
        <v>539</v>
      </c>
      <c r="AY322" s="362">
        <f t="shared" si="664"/>
        <v>13</v>
      </c>
      <c r="AZ322" s="362">
        <f t="shared" si="664"/>
        <v>117</v>
      </c>
      <c r="BA322" s="362">
        <f t="shared" si="664"/>
        <v>608</v>
      </c>
      <c r="BB322" s="362">
        <f t="shared" si="664"/>
        <v>608</v>
      </c>
      <c r="BC322" s="362">
        <f t="shared" si="664"/>
        <v>0</v>
      </c>
      <c r="BD322" s="362">
        <f t="shared" si="664"/>
        <v>0</v>
      </c>
      <c r="BE322" s="362">
        <f t="shared" si="664"/>
        <v>0</v>
      </c>
      <c r="BF322" s="362">
        <f t="shared" si="664"/>
        <v>0</v>
      </c>
      <c r="BG322" s="362">
        <f t="shared" si="664"/>
        <v>0</v>
      </c>
      <c r="BH322" s="362">
        <f t="shared" si="664"/>
        <v>0</v>
      </c>
      <c r="BI322" s="362">
        <f t="shared" si="664"/>
        <v>0</v>
      </c>
      <c r="BJ322" s="362">
        <f t="shared" si="664"/>
        <v>0</v>
      </c>
      <c r="BK322" s="362">
        <f t="shared" si="664"/>
        <v>18</v>
      </c>
      <c r="BL322" s="362">
        <f t="shared" si="664"/>
        <v>108</v>
      </c>
      <c r="BM322" s="362">
        <f t="shared" si="664"/>
        <v>539</v>
      </c>
      <c r="BN322" s="362">
        <f t="shared" si="664"/>
        <v>539</v>
      </c>
      <c r="BO322" s="260"/>
    </row>
    <row r="323" spans="2:67" outlineLevel="1">
      <c r="B323" s="55" t="s">
        <v>1135</v>
      </c>
      <c r="C323" s="261">
        <f t="shared" si="590"/>
        <v>13</v>
      </c>
      <c r="D323" s="261">
        <f t="shared" si="591"/>
        <v>89</v>
      </c>
      <c r="E323" s="261">
        <f t="shared" si="592"/>
        <v>408</v>
      </c>
      <c r="F323" s="261">
        <f t="shared" si="593"/>
        <v>408</v>
      </c>
      <c r="G323" s="261">
        <f t="shared" si="594"/>
        <v>0</v>
      </c>
      <c r="H323" s="261">
        <f t="shared" si="595"/>
        <v>0</v>
      </c>
      <c r="I323" s="261">
        <f t="shared" si="596"/>
        <v>0</v>
      </c>
      <c r="J323" s="261">
        <f t="shared" si="597"/>
        <v>0</v>
      </c>
      <c r="K323" s="261">
        <f t="shared" si="598"/>
        <v>0</v>
      </c>
      <c r="L323" s="261">
        <f t="shared" si="599"/>
        <v>0</v>
      </c>
      <c r="M323" s="261">
        <f t="shared" si="600"/>
        <v>0</v>
      </c>
      <c r="N323" s="261">
        <f t="shared" si="601"/>
        <v>0</v>
      </c>
      <c r="O323" s="261">
        <f t="shared" si="602"/>
        <v>14</v>
      </c>
      <c r="P323" s="261">
        <f t="shared" si="603"/>
        <v>94</v>
      </c>
      <c r="Q323" s="261">
        <f t="shared" si="604"/>
        <v>425</v>
      </c>
      <c r="R323" s="453">
        <f t="shared" si="605"/>
        <v>425</v>
      </c>
      <c r="S323" s="362">
        <f t="shared" ref="S323:BN323" si="665">S308</f>
        <v>10</v>
      </c>
      <c r="T323" s="362">
        <f t="shared" si="665"/>
        <v>59</v>
      </c>
      <c r="U323" s="362">
        <f t="shared" si="665"/>
        <v>224</v>
      </c>
      <c r="V323" s="362">
        <f t="shared" si="665"/>
        <v>224</v>
      </c>
      <c r="W323" s="362">
        <f t="shared" si="665"/>
        <v>0</v>
      </c>
      <c r="X323" s="362">
        <f t="shared" si="665"/>
        <v>0</v>
      </c>
      <c r="Y323" s="362">
        <f t="shared" si="665"/>
        <v>0</v>
      </c>
      <c r="Z323" s="362">
        <f t="shared" si="665"/>
        <v>0</v>
      </c>
      <c r="AA323" s="362">
        <f t="shared" si="665"/>
        <v>0</v>
      </c>
      <c r="AB323" s="362">
        <f t="shared" si="665"/>
        <v>0</v>
      </c>
      <c r="AC323" s="362">
        <f t="shared" si="665"/>
        <v>0</v>
      </c>
      <c r="AD323" s="362">
        <f t="shared" si="665"/>
        <v>0</v>
      </c>
      <c r="AE323" s="362">
        <f t="shared" si="665"/>
        <v>6</v>
      </c>
      <c r="AF323" s="362">
        <f t="shared" si="665"/>
        <v>46</v>
      </c>
      <c r="AG323" s="362">
        <f t="shared" si="665"/>
        <v>207</v>
      </c>
      <c r="AH323" s="362">
        <f t="shared" si="665"/>
        <v>207</v>
      </c>
      <c r="AI323" s="362">
        <f t="shared" si="665"/>
        <v>13</v>
      </c>
      <c r="AJ323" s="362">
        <f t="shared" si="665"/>
        <v>89</v>
      </c>
      <c r="AK323" s="362">
        <f t="shared" si="665"/>
        <v>408</v>
      </c>
      <c r="AL323" s="362">
        <f t="shared" si="665"/>
        <v>408</v>
      </c>
      <c r="AM323" s="362">
        <f t="shared" si="665"/>
        <v>0</v>
      </c>
      <c r="AN323" s="362">
        <f t="shared" si="665"/>
        <v>0</v>
      </c>
      <c r="AO323" s="362">
        <f t="shared" si="665"/>
        <v>0</v>
      </c>
      <c r="AP323" s="362">
        <f t="shared" si="665"/>
        <v>0</v>
      </c>
      <c r="AQ323" s="362">
        <f t="shared" si="665"/>
        <v>0</v>
      </c>
      <c r="AR323" s="362">
        <f t="shared" si="665"/>
        <v>0</v>
      </c>
      <c r="AS323" s="362">
        <f t="shared" si="665"/>
        <v>0</v>
      </c>
      <c r="AT323" s="362">
        <f t="shared" si="665"/>
        <v>0</v>
      </c>
      <c r="AU323" s="362">
        <f t="shared" si="665"/>
        <v>14</v>
      </c>
      <c r="AV323" s="362">
        <f t="shared" si="665"/>
        <v>94</v>
      </c>
      <c r="AW323" s="362">
        <f t="shared" si="665"/>
        <v>425</v>
      </c>
      <c r="AX323" s="362">
        <f t="shared" si="665"/>
        <v>425</v>
      </c>
      <c r="AY323" s="362">
        <f t="shared" si="665"/>
        <v>13</v>
      </c>
      <c r="AZ323" s="362">
        <f t="shared" si="665"/>
        <v>89</v>
      </c>
      <c r="BA323" s="362">
        <f t="shared" si="665"/>
        <v>408</v>
      </c>
      <c r="BB323" s="362">
        <f t="shared" si="665"/>
        <v>408</v>
      </c>
      <c r="BC323" s="362">
        <f t="shared" si="665"/>
        <v>0</v>
      </c>
      <c r="BD323" s="362">
        <f t="shared" si="665"/>
        <v>0</v>
      </c>
      <c r="BE323" s="362">
        <f t="shared" si="665"/>
        <v>0</v>
      </c>
      <c r="BF323" s="362">
        <f t="shared" si="665"/>
        <v>0</v>
      </c>
      <c r="BG323" s="362">
        <f t="shared" si="665"/>
        <v>0</v>
      </c>
      <c r="BH323" s="362">
        <f t="shared" si="665"/>
        <v>0</v>
      </c>
      <c r="BI323" s="362">
        <f t="shared" si="665"/>
        <v>0</v>
      </c>
      <c r="BJ323" s="362">
        <f t="shared" si="665"/>
        <v>0</v>
      </c>
      <c r="BK323" s="362">
        <f t="shared" si="665"/>
        <v>14</v>
      </c>
      <c r="BL323" s="362">
        <f t="shared" si="665"/>
        <v>94</v>
      </c>
      <c r="BM323" s="362">
        <f t="shared" si="665"/>
        <v>425</v>
      </c>
      <c r="BN323" s="362">
        <f t="shared" si="665"/>
        <v>425</v>
      </c>
      <c r="BO323" s="260"/>
    </row>
    <row r="324" spans="2:67" ht="24.75" outlineLevel="2">
      <c r="B324" s="53" t="str">
        <f>"Grazing Intensity 3
"&amp;$B$209&amp;": Ewe Lambs"</f>
        <v>Grazing Intensity 3
Standard (7mo): Ewe Lambs</v>
      </c>
      <c r="C324" s="256">
        <f t="shared" si="590"/>
        <v>12</v>
      </c>
      <c r="D324" s="256">
        <f t="shared" si="591"/>
        <v>93</v>
      </c>
      <c r="E324" s="256">
        <f t="shared" si="592"/>
        <v>483</v>
      </c>
      <c r="F324" s="256">
        <f t="shared" si="593"/>
        <v>483</v>
      </c>
      <c r="G324" s="256">
        <f t="shared" si="594"/>
        <v>0</v>
      </c>
      <c r="H324" s="256">
        <f t="shared" si="595"/>
        <v>0</v>
      </c>
      <c r="I324" s="256">
        <f t="shared" si="596"/>
        <v>0</v>
      </c>
      <c r="J324" s="256">
        <f t="shared" si="597"/>
        <v>0</v>
      </c>
      <c r="K324" s="256">
        <f t="shared" si="598"/>
        <v>0</v>
      </c>
      <c r="L324" s="256">
        <f t="shared" si="599"/>
        <v>0</v>
      </c>
      <c r="M324" s="256">
        <f t="shared" si="600"/>
        <v>0</v>
      </c>
      <c r="N324" s="256">
        <f t="shared" si="601"/>
        <v>0</v>
      </c>
      <c r="O324" s="256">
        <f t="shared" si="602"/>
        <v>13</v>
      </c>
      <c r="P324" s="256">
        <f t="shared" si="603"/>
        <v>79</v>
      </c>
      <c r="Q324" s="256">
        <f t="shared" si="604"/>
        <v>414</v>
      </c>
      <c r="R324" s="451">
        <f t="shared" si="605"/>
        <v>414</v>
      </c>
      <c r="S324" s="462">
        <v>10</v>
      </c>
      <c r="T324" s="257">
        <v>54</v>
      </c>
      <c r="U324" s="257">
        <v>230</v>
      </c>
      <c r="V324" s="257">
        <f t="shared" si="631"/>
        <v>230</v>
      </c>
      <c r="W324" s="257"/>
      <c r="X324" s="257"/>
      <c r="Y324" s="257"/>
      <c r="Z324" s="257"/>
      <c r="AA324" s="257"/>
      <c r="AB324" s="257"/>
      <c r="AC324" s="257"/>
      <c r="AD324" s="257"/>
      <c r="AE324" s="257">
        <v>5</v>
      </c>
      <c r="AF324" s="257">
        <v>29</v>
      </c>
      <c r="AG324" s="257">
        <v>129</v>
      </c>
      <c r="AH324" s="473">
        <f t="shared" si="632"/>
        <v>129</v>
      </c>
      <c r="AI324" s="462">
        <v>12</v>
      </c>
      <c r="AJ324" s="257">
        <v>93</v>
      </c>
      <c r="AK324" s="257">
        <v>483</v>
      </c>
      <c r="AL324" s="257">
        <f t="shared" si="633"/>
        <v>483</v>
      </c>
      <c r="AM324" s="257"/>
      <c r="AN324" s="257"/>
      <c r="AO324" s="257"/>
      <c r="AP324" s="257"/>
      <c r="AQ324" s="257"/>
      <c r="AR324" s="257"/>
      <c r="AS324" s="257"/>
      <c r="AT324" s="257"/>
      <c r="AU324" s="257">
        <v>13</v>
      </c>
      <c r="AV324" s="257">
        <v>79</v>
      </c>
      <c r="AW324" s="257">
        <v>414</v>
      </c>
      <c r="AX324" s="473">
        <f t="shared" si="634"/>
        <v>414</v>
      </c>
      <c r="AY324" s="462">
        <v>12</v>
      </c>
      <c r="AZ324" s="257">
        <v>93</v>
      </c>
      <c r="BA324" s="257">
        <v>483</v>
      </c>
      <c r="BB324" s="257">
        <f t="shared" si="635"/>
        <v>483</v>
      </c>
      <c r="BC324" s="257"/>
      <c r="BD324" s="257"/>
      <c r="BE324" s="257"/>
      <c r="BF324" s="257"/>
      <c r="BG324" s="257"/>
      <c r="BH324" s="257"/>
      <c r="BI324" s="257"/>
      <c r="BJ324" s="257"/>
      <c r="BK324" s="257">
        <v>13</v>
      </c>
      <c r="BL324" s="257">
        <v>79</v>
      </c>
      <c r="BM324" s="257">
        <v>414</v>
      </c>
      <c r="BN324" s="473">
        <f t="shared" si="636"/>
        <v>414</v>
      </c>
      <c r="BO324" s="258" t="s">
        <v>1098</v>
      </c>
    </row>
    <row r="325" spans="2:67" outlineLevel="2">
      <c r="B325" s="54" t="s">
        <v>1134</v>
      </c>
      <c r="C325" s="259">
        <f t="shared" si="590"/>
        <v>13</v>
      </c>
      <c r="D325" s="259">
        <f t="shared" si="591"/>
        <v>117</v>
      </c>
      <c r="E325" s="259">
        <f t="shared" si="592"/>
        <v>608</v>
      </c>
      <c r="F325" s="259">
        <f t="shared" si="593"/>
        <v>608</v>
      </c>
      <c r="G325" s="259">
        <f t="shared" si="594"/>
        <v>0</v>
      </c>
      <c r="H325" s="259">
        <f t="shared" si="595"/>
        <v>0</v>
      </c>
      <c r="I325" s="259">
        <f t="shared" si="596"/>
        <v>0</v>
      </c>
      <c r="J325" s="259">
        <f t="shared" si="597"/>
        <v>0</v>
      </c>
      <c r="K325" s="259">
        <f t="shared" si="598"/>
        <v>0</v>
      </c>
      <c r="L325" s="259">
        <f t="shared" si="599"/>
        <v>0</v>
      </c>
      <c r="M325" s="259">
        <f t="shared" si="600"/>
        <v>0</v>
      </c>
      <c r="N325" s="259">
        <f t="shared" si="601"/>
        <v>0</v>
      </c>
      <c r="O325" s="259">
        <f t="shared" si="602"/>
        <v>18</v>
      </c>
      <c r="P325" s="259">
        <f t="shared" si="603"/>
        <v>108</v>
      </c>
      <c r="Q325" s="259">
        <f t="shared" si="604"/>
        <v>539</v>
      </c>
      <c r="R325" s="452">
        <f t="shared" si="605"/>
        <v>539</v>
      </c>
      <c r="S325" s="463">
        <v>7</v>
      </c>
      <c r="T325" s="464">
        <v>59</v>
      </c>
      <c r="U325" s="464">
        <v>246</v>
      </c>
      <c r="V325" s="464">
        <f t="shared" si="631"/>
        <v>246</v>
      </c>
      <c r="W325" s="464"/>
      <c r="X325" s="464"/>
      <c r="Y325" s="464"/>
      <c r="Z325" s="464"/>
      <c r="AA325" s="464"/>
      <c r="AB325" s="464"/>
      <c r="AC325" s="464"/>
      <c r="AD325" s="464"/>
      <c r="AE325" s="464">
        <v>6</v>
      </c>
      <c r="AF325" s="464">
        <v>46</v>
      </c>
      <c r="AG325" s="464">
        <v>201</v>
      </c>
      <c r="AH325" s="474">
        <f t="shared" si="632"/>
        <v>201</v>
      </c>
      <c r="AI325" s="463">
        <v>13</v>
      </c>
      <c r="AJ325" s="464">
        <v>117</v>
      </c>
      <c r="AK325" s="464">
        <v>608</v>
      </c>
      <c r="AL325" s="464">
        <f t="shared" si="633"/>
        <v>608</v>
      </c>
      <c r="AM325" s="464"/>
      <c r="AN325" s="464"/>
      <c r="AO325" s="464"/>
      <c r="AP325" s="464"/>
      <c r="AQ325" s="464"/>
      <c r="AR325" s="464"/>
      <c r="AS325" s="464"/>
      <c r="AT325" s="464"/>
      <c r="AU325" s="464">
        <v>18</v>
      </c>
      <c r="AV325" s="464">
        <v>108</v>
      </c>
      <c r="AW325" s="464">
        <v>539</v>
      </c>
      <c r="AX325" s="474">
        <f t="shared" si="634"/>
        <v>539</v>
      </c>
      <c r="AY325" s="463">
        <v>13</v>
      </c>
      <c r="AZ325" s="464">
        <v>117</v>
      </c>
      <c r="BA325" s="464">
        <v>608</v>
      </c>
      <c r="BB325" s="464">
        <f t="shared" si="635"/>
        <v>608</v>
      </c>
      <c r="BC325" s="464"/>
      <c r="BD325" s="464"/>
      <c r="BE325" s="464"/>
      <c r="BF325" s="464"/>
      <c r="BG325" s="464"/>
      <c r="BH325" s="464"/>
      <c r="BI325" s="464"/>
      <c r="BJ325" s="464"/>
      <c r="BK325" s="464">
        <v>18</v>
      </c>
      <c r="BL325" s="464">
        <v>108</v>
      </c>
      <c r="BM325" s="464">
        <v>539</v>
      </c>
      <c r="BN325" s="474">
        <f t="shared" si="636"/>
        <v>539</v>
      </c>
      <c r="BO325" s="260"/>
    </row>
    <row r="326" spans="2:67" outlineLevel="2">
      <c r="B326" s="55" t="s">
        <v>1135</v>
      </c>
      <c r="C326" s="261">
        <f t="shared" si="590"/>
        <v>13</v>
      </c>
      <c r="D326" s="261">
        <f t="shared" si="591"/>
        <v>89</v>
      </c>
      <c r="E326" s="261">
        <f t="shared" si="592"/>
        <v>408</v>
      </c>
      <c r="F326" s="261">
        <f t="shared" si="593"/>
        <v>408</v>
      </c>
      <c r="G326" s="261">
        <f t="shared" si="594"/>
        <v>0</v>
      </c>
      <c r="H326" s="261">
        <f t="shared" si="595"/>
        <v>0</v>
      </c>
      <c r="I326" s="261">
        <f t="shared" si="596"/>
        <v>0</v>
      </c>
      <c r="J326" s="261">
        <f t="shared" si="597"/>
        <v>0</v>
      </c>
      <c r="K326" s="261">
        <f t="shared" si="598"/>
        <v>0</v>
      </c>
      <c r="L326" s="261">
        <f t="shared" si="599"/>
        <v>0</v>
      </c>
      <c r="M326" s="261">
        <f t="shared" si="600"/>
        <v>0</v>
      </c>
      <c r="N326" s="261">
        <f t="shared" si="601"/>
        <v>0</v>
      </c>
      <c r="O326" s="261">
        <f t="shared" si="602"/>
        <v>14</v>
      </c>
      <c r="P326" s="261">
        <f t="shared" si="603"/>
        <v>94</v>
      </c>
      <c r="Q326" s="261">
        <f t="shared" si="604"/>
        <v>425</v>
      </c>
      <c r="R326" s="453">
        <f t="shared" si="605"/>
        <v>425</v>
      </c>
      <c r="S326" s="465">
        <v>10</v>
      </c>
      <c r="T326" s="262">
        <v>59</v>
      </c>
      <c r="U326" s="262">
        <v>224</v>
      </c>
      <c r="V326" s="262">
        <f t="shared" si="631"/>
        <v>224</v>
      </c>
      <c r="W326" s="262"/>
      <c r="X326" s="262"/>
      <c r="Y326" s="262"/>
      <c r="Z326" s="262"/>
      <c r="AA326" s="262"/>
      <c r="AB326" s="262"/>
      <c r="AC326" s="262"/>
      <c r="AD326" s="262"/>
      <c r="AE326" s="262">
        <v>6</v>
      </c>
      <c r="AF326" s="262">
        <v>46</v>
      </c>
      <c r="AG326" s="262">
        <v>207</v>
      </c>
      <c r="AH326" s="475">
        <f t="shared" si="632"/>
        <v>207</v>
      </c>
      <c r="AI326" s="465">
        <v>13</v>
      </c>
      <c r="AJ326" s="262">
        <v>89</v>
      </c>
      <c r="AK326" s="262">
        <v>408</v>
      </c>
      <c r="AL326" s="262">
        <f t="shared" si="633"/>
        <v>408</v>
      </c>
      <c r="AM326" s="262"/>
      <c r="AN326" s="262"/>
      <c r="AO326" s="262"/>
      <c r="AP326" s="262"/>
      <c r="AQ326" s="262"/>
      <c r="AR326" s="262"/>
      <c r="AS326" s="262"/>
      <c r="AT326" s="262"/>
      <c r="AU326" s="262">
        <v>14</v>
      </c>
      <c r="AV326" s="262">
        <v>94</v>
      </c>
      <c r="AW326" s="262">
        <v>425</v>
      </c>
      <c r="AX326" s="475">
        <f t="shared" si="634"/>
        <v>425</v>
      </c>
      <c r="AY326" s="465">
        <v>13</v>
      </c>
      <c r="AZ326" s="262">
        <v>89</v>
      </c>
      <c r="BA326" s="262">
        <v>408</v>
      </c>
      <c r="BB326" s="262">
        <f t="shared" si="635"/>
        <v>408</v>
      </c>
      <c r="BC326" s="262"/>
      <c r="BD326" s="262"/>
      <c r="BE326" s="262"/>
      <c r="BF326" s="262"/>
      <c r="BG326" s="262"/>
      <c r="BH326" s="262"/>
      <c r="BI326" s="262"/>
      <c r="BJ326" s="262"/>
      <c r="BK326" s="262">
        <v>14</v>
      </c>
      <c r="BL326" s="262">
        <v>94</v>
      </c>
      <c r="BM326" s="262">
        <v>425</v>
      </c>
      <c r="BN326" s="475">
        <f t="shared" si="636"/>
        <v>425</v>
      </c>
      <c r="BO326" s="260"/>
    </row>
    <row r="327" spans="2:67" outlineLevel="2">
      <c r="B327" s="53" t="str">
        <f t="shared" ref="B327" si="666">$B$210&amp;": Ewe Lambs"</f>
        <v>Early: Ewe Lambs</v>
      </c>
      <c r="C327" s="256">
        <f t="shared" si="590"/>
        <v>12</v>
      </c>
      <c r="D327" s="256">
        <f t="shared" si="591"/>
        <v>93</v>
      </c>
      <c r="E327" s="256">
        <f t="shared" si="592"/>
        <v>483</v>
      </c>
      <c r="F327" s="256">
        <f t="shared" si="593"/>
        <v>483</v>
      </c>
      <c r="G327" s="256">
        <f t="shared" si="594"/>
        <v>0</v>
      </c>
      <c r="H327" s="256">
        <f t="shared" si="595"/>
        <v>0</v>
      </c>
      <c r="I327" s="256">
        <f t="shared" si="596"/>
        <v>0</v>
      </c>
      <c r="J327" s="256">
        <f t="shared" si="597"/>
        <v>0</v>
      </c>
      <c r="K327" s="256">
        <f t="shared" si="598"/>
        <v>0</v>
      </c>
      <c r="L327" s="256">
        <f t="shared" si="599"/>
        <v>0</v>
      </c>
      <c r="M327" s="256">
        <f t="shared" si="600"/>
        <v>0</v>
      </c>
      <c r="N327" s="256">
        <f t="shared" si="601"/>
        <v>0</v>
      </c>
      <c r="O327" s="256">
        <f t="shared" si="602"/>
        <v>13</v>
      </c>
      <c r="P327" s="256">
        <f t="shared" si="603"/>
        <v>79</v>
      </c>
      <c r="Q327" s="256">
        <f t="shared" si="604"/>
        <v>414</v>
      </c>
      <c r="R327" s="451">
        <f t="shared" si="605"/>
        <v>414</v>
      </c>
      <c r="S327" s="462">
        <v>10</v>
      </c>
      <c r="T327" s="257">
        <v>54</v>
      </c>
      <c r="U327" s="257">
        <v>230</v>
      </c>
      <c r="V327" s="257">
        <f t="shared" si="631"/>
        <v>230</v>
      </c>
      <c r="W327" s="257"/>
      <c r="X327" s="257"/>
      <c r="Y327" s="257"/>
      <c r="Z327" s="257"/>
      <c r="AA327" s="257"/>
      <c r="AB327" s="257"/>
      <c r="AC327" s="257"/>
      <c r="AD327" s="257"/>
      <c r="AE327" s="257">
        <v>5</v>
      </c>
      <c r="AF327" s="257">
        <v>29</v>
      </c>
      <c r="AG327" s="257">
        <v>129</v>
      </c>
      <c r="AH327" s="473">
        <f t="shared" si="632"/>
        <v>129</v>
      </c>
      <c r="AI327" s="462">
        <v>12</v>
      </c>
      <c r="AJ327" s="257">
        <v>93</v>
      </c>
      <c r="AK327" s="257">
        <v>483</v>
      </c>
      <c r="AL327" s="257">
        <f t="shared" si="633"/>
        <v>483</v>
      </c>
      <c r="AM327" s="257"/>
      <c r="AN327" s="257"/>
      <c r="AO327" s="257"/>
      <c r="AP327" s="257"/>
      <c r="AQ327" s="257"/>
      <c r="AR327" s="257"/>
      <c r="AS327" s="257"/>
      <c r="AT327" s="257"/>
      <c r="AU327" s="257">
        <v>13</v>
      </c>
      <c r="AV327" s="257">
        <v>79</v>
      </c>
      <c r="AW327" s="257">
        <v>414</v>
      </c>
      <c r="AX327" s="473">
        <f t="shared" si="634"/>
        <v>414</v>
      </c>
      <c r="AY327" s="462">
        <v>12</v>
      </c>
      <c r="AZ327" s="257">
        <v>93</v>
      </c>
      <c r="BA327" s="257">
        <v>483</v>
      </c>
      <c r="BB327" s="257">
        <f t="shared" si="635"/>
        <v>483</v>
      </c>
      <c r="BC327" s="257"/>
      <c r="BD327" s="257"/>
      <c r="BE327" s="257"/>
      <c r="BF327" s="257"/>
      <c r="BG327" s="257"/>
      <c r="BH327" s="257"/>
      <c r="BI327" s="257"/>
      <c r="BJ327" s="257"/>
      <c r="BK327" s="257">
        <v>13</v>
      </c>
      <c r="BL327" s="257">
        <v>79</v>
      </c>
      <c r="BM327" s="257">
        <v>414</v>
      </c>
      <c r="BN327" s="473">
        <f t="shared" si="636"/>
        <v>414</v>
      </c>
      <c r="BO327" s="258" t="s">
        <v>1098</v>
      </c>
    </row>
    <row r="328" spans="2:67" outlineLevel="2">
      <c r="B328" s="54" t="s">
        <v>1134</v>
      </c>
      <c r="C328" s="259">
        <f t="shared" si="590"/>
        <v>13</v>
      </c>
      <c r="D328" s="259">
        <f t="shared" si="591"/>
        <v>117</v>
      </c>
      <c r="E328" s="259">
        <f t="shared" si="592"/>
        <v>608</v>
      </c>
      <c r="F328" s="259">
        <f t="shared" si="593"/>
        <v>608</v>
      </c>
      <c r="G328" s="259">
        <f t="shared" si="594"/>
        <v>0</v>
      </c>
      <c r="H328" s="259">
        <f t="shared" si="595"/>
        <v>0</v>
      </c>
      <c r="I328" s="259">
        <f t="shared" si="596"/>
        <v>0</v>
      </c>
      <c r="J328" s="259">
        <f t="shared" si="597"/>
        <v>0</v>
      </c>
      <c r="K328" s="259">
        <f t="shared" si="598"/>
        <v>0</v>
      </c>
      <c r="L328" s="259">
        <f t="shared" si="599"/>
        <v>0</v>
      </c>
      <c r="M328" s="259">
        <f t="shared" si="600"/>
        <v>0</v>
      </c>
      <c r="N328" s="259">
        <f t="shared" si="601"/>
        <v>0</v>
      </c>
      <c r="O328" s="259">
        <f t="shared" si="602"/>
        <v>18</v>
      </c>
      <c r="P328" s="259">
        <f t="shared" si="603"/>
        <v>108</v>
      </c>
      <c r="Q328" s="259">
        <f t="shared" si="604"/>
        <v>539</v>
      </c>
      <c r="R328" s="452">
        <f t="shared" si="605"/>
        <v>539</v>
      </c>
      <c r="S328" s="463">
        <v>7</v>
      </c>
      <c r="T328" s="464">
        <v>59</v>
      </c>
      <c r="U328" s="464">
        <v>246</v>
      </c>
      <c r="V328" s="464">
        <f t="shared" si="631"/>
        <v>246</v>
      </c>
      <c r="W328" s="464"/>
      <c r="X328" s="464"/>
      <c r="Y328" s="464"/>
      <c r="Z328" s="464"/>
      <c r="AA328" s="464"/>
      <c r="AB328" s="464"/>
      <c r="AC328" s="464"/>
      <c r="AD328" s="464"/>
      <c r="AE328" s="464">
        <v>6</v>
      </c>
      <c r="AF328" s="464">
        <v>46</v>
      </c>
      <c r="AG328" s="464">
        <v>201</v>
      </c>
      <c r="AH328" s="474">
        <f t="shared" si="632"/>
        <v>201</v>
      </c>
      <c r="AI328" s="463">
        <v>13</v>
      </c>
      <c r="AJ328" s="464">
        <v>117</v>
      </c>
      <c r="AK328" s="464">
        <v>608</v>
      </c>
      <c r="AL328" s="464">
        <f t="shared" si="633"/>
        <v>608</v>
      </c>
      <c r="AM328" s="464"/>
      <c r="AN328" s="464"/>
      <c r="AO328" s="464"/>
      <c r="AP328" s="464"/>
      <c r="AQ328" s="464"/>
      <c r="AR328" s="464"/>
      <c r="AS328" s="464"/>
      <c r="AT328" s="464"/>
      <c r="AU328" s="464">
        <v>18</v>
      </c>
      <c r="AV328" s="464">
        <v>108</v>
      </c>
      <c r="AW328" s="464">
        <v>539</v>
      </c>
      <c r="AX328" s="474">
        <f t="shared" si="634"/>
        <v>539</v>
      </c>
      <c r="AY328" s="463">
        <v>13</v>
      </c>
      <c r="AZ328" s="464">
        <v>117</v>
      </c>
      <c r="BA328" s="464">
        <v>608</v>
      </c>
      <c r="BB328" s="464">
        <f t="shared" si="635"/>
        <v>608</v>
      </c>
      <c r="BC328" s="464"/>
      <c r="BD328" s="464"/>
      <c r="BE328" s="464"/>
      <c r="BF328" s="464"/>
      <c r="BG328" s="464"/>
      <c r="BH328" s="464"/>
      <c r="BI328" s="464"/>
      <c r="BJ328" s="464"/>
      <c r="BK328" s="464">
        <v>18</v>
      </c>
      <c r="BL328" s="464">
        <v>108</v>
      </c>
      <c r="BM328" s="464">
        <v>539</v>
      </c>
      <c r="BN328" s="474">
        <f t="shared" si="636"/>
        <v>539</v>
      </c>
      <c r="BO328" s="260"/>
    </row>
    <row r="329" spans="2:67" outlineLevel="2">
      <c r="B329" s="55" t="s">
        <v>1135</v>
      </c>
      <c r="C329" s="261">
        <f t="shared" si="590"/>
        <v>13</v>
      </c>
      <c r="D329" s="261">
        <f t="shared" si="591"/>
        <v>89</v>
      </c>
      <c r="E329" s="261">
        <f t="shared" si="592"/>
        <v>408</v>
      </c>
      <c r="F329" s="261">
        <f t="shared" si="593"/>
        <v>408</v>
      </c>
      <c r="G329" s="261">
        <f t="shared" si="594"/>
        <v>0</v>
      </c>
      <c r="H329" s="261">
        <f t="shared" si="595"/>
        <v>0</v>
      </c>
      <c r="I329" s="261">
        <f t="shared" si="596"/>
        <v>0</v>
      </c>
      <c r="J329" s="261">
        <f t="shared" si="597"/>
        <v>0</v>
      </c>
      <c r="K329" s="261">
        <f t="shared" si="598"/>
        <v>0</v>
      </c>
      <c r="L329" s="261">
        <f t="shared" si="599"/>
        <v>0</v>
      </c>
      <c r="M329" s="261">
        <f t="shared" si="600"/>
        <v>0</v>
      </c>
      <c r="N329" s="261">
        <f t="shared" si="601"/>
        <v>0</v>
      </c>
      <c r="O329" s="261">
        <f t="shared" si="602"/>
        <v>14</v>
      </c>
      <c r="P329" s="261">
        <f t="shared" si="603"/>
        <v>94</v>
      </c>
      <c r="Q329" s="261">
        <f t="shared" si="604"/>
        <v>425</v>
      </c>
      <c r="R329" s="453">
        <f t="shared" si="605"/>
        <v>425</v>
      </c>
      <c r="S329" s="465">
        <v>10</v>
      </c>
      <c r="T329" s="262">
        <v>59</v>
      </c>
      <c r="U329" s="262">
        <v>224</v>
      </c>
      <c r="V329" s="262">
        <f t="shared" si="631"/>
        <v>224</v>
      </c>
      <c r="W329" s="262"/>
      <c r="X329" s="262"/>
      <c r="Y329" s="262"/>
      <c r="Z329" s="262"/>
      <c r="AA329" s="262"/>
      <c r="AB329" s="262"/>
      <c r="AC329" s="262"/>
      <c r="AD329" s="262"/>
      <c r="AE329" s="262">
        <v>6</v>
      </c>
      <c r="AF329" s="262">
        <v>46</v>
      </c>
      <c r="AG329" s="262">
        <v>207</v>
      </c>
      <c r="AH329" s="475">
        <f t="shared" si="632"/>
        <v>207</v>
      </c>
      <c r="AI329" s="465">
        <v>13</v>
      </c>
      <c r="AJ329" s="262">
        <v>89</v>
      </c>
      <c r="AK329" s="262">
        <v>408</v>
      </c>
      <c r="AL329" s="262">
        <f t="shared" si="633"/>
        <v>408</v>
      </c>
      <c r="AM329" s="262"/>
      <c r="AN329" s="262"/>
      <c r="AO329" s="262"/>
      <c r="AP329" s="262"/>
      <c r="AQ329" s="262"/>
      <c r="AR329" s="262"/>
      <c r="AS329" s="262"/>
      <c r="AT329" s="262"/>
      <c r="AU329" s="262">
        <v>14</v>
      </c>
      <c r="AV329" s="262">
        <v>94</v>
      </c>
      <c r="AW329" s="262">
        <v>425</v>
      </c>
      <c r="AX329" s="475">
        <f t="shared" si="634"/>
        <v>425</v>
      </c>
      <c r="AY329" s="465">
        <v>13</v>
      </c>
      <c r="AZ329" s="262">
        <v>89</v>
      </c>
      <c r="BA329" s="262">
        <v>408</v>
      </c>
      <c r="BB329" s="262">
        <f t="shared" si="635"/>
        <v>408</v>
      </c>
      <c r="BC329" s="262"/>
      <c r="BD329" s="262"/>
      <c r="BE329" s="262"/>
      <c r="BF329" s="262"/>
      <c r="BG329" s="262"/>
      <c r="BH329" s="262"/>
      <c r="BI329" s="262"/>
      <c r="BJ329" s="262"/>
      <c r="BK329" s="262">
        <v>14</v>
      </c>
      <c r="BL329" s="262">
        <v>94</v>
      </c>
      <c r="BM329" s="262">
        <v>425</v>
      </c>
      <c r="BN329" s="475">
        <f t="shared" si="636"/>
        <v>425</v>
      </c>
      <c r="BO329" s="260"/>
    </row>
    <row r="330" spans="2:67" outlineLevel="2">
      <c r="B330" s="53" t="str">
        <f t="shared" ref="B330" si="667">$B$211&amp;": Ewe Lambs"</f>
        <v>Middle: Ewe Lambs</v>
      </c>
      <c r="C330" s="256">
        <f t="shared" si="590"/>
        <v>12</v>
      </c>
      <c r="D330" s="256">
        <f t="shared" si="591"/>
        <v>93</v>
      </c>
      <c r="E330" s="256">
        <f t="shared" si="592"/>
        <v>483</v>
      </c>
      <c r="F330" s="256">
        <f t="shared" si="593"/>
        <v>483</v>
      </c>
      <c r="G330" s="256">
        <f t="shared" si="594"/>
        <v>0</v>
      </c>
      <c r="H330" s="256">
        <f t="shared" si="595"/>
        <v>0</v>
      </c>
      <c r="I330" s="256">
        <f t="shared" si="596"/>
        <v>0</v>
      </c>
      <c r="J330" s="256">
        <f t="shared" si="597"/>
        <v>0</v>
      </c>
      <c r="K330" s="256">
        <f t="shared" si="598"/>
        <v>0</v>
      </c>
      <c r="L330" s="256">
        <f t="shared" si="599"/>
        <v>0</v>
      </c>
      <c r="M330" s="256">
        <f t="shared" si="600"/>
        <v>0</v>
      </c>
      <c r="N330" s="256">
        <f t="shared" si="601"/>
        <v>0</v>
      </c>
      <c r="O330" s="256">
        <f t="shared" si="602"/>
        <v>13</v>
      </c>
      <c r="P330" s="256">
        <f t="shared" si="603"/>
        <v>79</v>
      </c>
      <c r="Q330" s="256">
        <f t="shared" si="604"/>
        <v>414</v>
      </c>
      <c r="R330" s="451">
        <f t="shared" si="605"/>
        <v>414</v>
      </c>
      <c r="S330" s="462">
        <v>10</v>
      </c>
      <c r="T330" s="257">
        <v>54</v>
      </c>
      <c r="U330" s="257">
        <v>230</v>
      </c>
      <c r="V330" s="257">
        <f t="shared" si="631"/>
        <v>230</v>
      </c>
      <c r="W330" s="257"/>
      <c r="X330" s="257"/>
      <c r="Y330" s="257"/>
      <c r="Z330" s="257"/>
      <c r="AA330" s="257"/>
      <c r="AB330" s="257"/>
      <c r="AC330" s="257"/>
      <c r="AD330" s="257"/>
      <c r="AE330" s="257">
        <v>5</v>
      </c>
      <c r="AF330" s="257">
        <v>29</v>
      </c>
      <c r="AG330" s="257">
        <v>129</v>
      </c>
      <c r="AH330" s="473">
        <f t="shared" si="632"/>
        <v>129</v>
      </c>
      <c r="AI330" s="462">
        <v>12</v>
      </c>
      <c r="AJ330" s="257">
        <v>93</v>
      </c>
      <c r="AK330" s="257">
        <v>483</v>
      </c>
      <c r="AL330" s="257">
        <f t="shared" si="633"/>
        <v>483</v>
      </c>
      <c r="AM330" s="257"/>
      <c r="AN330" s="257"/>
      <c r="AO330" s="257"/>
      <c r="AP330" s="257"/>
      <c r="AQ330" s="257"/>
      <c r="AR330" s="257"/>
      <c r="AS330" s="257"/>
      <c r="AT330" s="257"/>
      <c r="AU330" s="257">
        <v>13</v>
      </c>
      <c r="AV330" s="257">
        <v>79</v>
      </c>
      <c r="AW330" s="257">
        <v>414</v>
      </c>
      <c r="AX330" s="473">
        <f t="shared" si="634"/>
        <v>414</v>
      </c>
      <c r="AY330" s="462">
        <v>12</v>
      </c>
      <c r="AZ330" s="257">
        <v>93</v>
      </c>
      <c r="BA330" s="257">
        <v>483</v>
      </c>
      <c r="BB330" s="257">
        <f t="shared" si="635"/>
        <v>483</v>
      </c>
      <c r="BC330" s="257"/>
      <c r="BD330" s="257"/>
      <c r="BE330" s="257"/>
      <c r="BF330" s="257"/>
      <c r="BG330" s="257"/>
      <c r="BH330" s="257"/>
      <c r="BI330" s="257"/>
      <c r="BJ330" s="257"/>
      <c r="BK330" s="257">
        <v>13</v>
      </c>
      <c r="BL330" s="257">
        <v>79</v>
      </c>
      <c r="BM330" s="257">
        <v>414</v>
      </c>
      <c r="BN330" s="473">
        <f t="shared" si="636"/>
        <v>414</v>
      </c>
      <c r="BO330" s="258" t="s">
        <v>1098</v>
      </c>
    </row>
    <row r="331" spans="2:67" outlineLevel="2">
      <c r="B331" s="54" t="s">
        <v>1134</v>
      </c>
      <c r="C331" s="259">
        <f t="shared" si="590"/>
        <v>13</v>
      </c>
      <c r="D331" s="259">
        <f t="shared" si="591"/>
        <v>117</v>
      </c>
      <c r="E331" s="259">
        <f t="shared" si="592"/>
        <v>608</v>
      </c>
      <c r="F331" s="259">
        <f t="shared" si="593"/>
        <v>608</v>
      </c>
      <c r="G331" s="259">
        <f t="shared" si="594"/>
        <v>0</v>
      </c>
      <c r="H331" s="259">
        <f t="shared" si="595"/>
        <v>0</v>
      </c>
      <c r="I331" s="259">
        <f t="shared" si="596"/>
        <v>0</v>
      </c>
      <c r="J331" s="259">
        <f t="shared" si="597"/>
        <v>0</v>
      </c>
      <c r="K331" s="259">
        <f t="shared" si="598"/>
        <v>0</v>
      </c>
      <c r="L331" s="259">
        <f t="shared" si="599"/>
        <v>0</v>
      </c>
      <c r="M331" s="259">
        <f t="shared" si="600"/>
        <v>0</v>
      </c>
      <c r="N331" s="259">
        <f t="shared" si="601"/>
        <v>0</v>
      </c>
      <c r="O331" s="259">
        <f t="shared" si="602"/>
        <v>18</v>
      </c>
      <c r="P331" s="259">
        <f t="shared" si="603"/>
        <v>108</v>
      </c>
      <c r="Q331" s="259">
        <f t="shared" si="604"/>
        <v>539</v>
      </c>
      <c r="R331" s="452">
        <f t="shared" si="605"/>
        <v>539</v>
      </c>
      <c r="S331" s="463">
        <v>7</v>
      </c>
      <c r="T331" s="464">
        <v>59</v>
      </c>
      <c r="U331" s="464">
        <v>246</v>
      </c>
      <c r="V331" s="464">
        <f t="shared" si="631"/>
        <v>246</v>
      </c>
      <c r="W331" s="464"/>
      <c r="X331" s="464"/>
      <c r="Y331" s="464"/>
      <c r="Z331" s="464"/>
      <c r="AA331" s="464"/>
      <c r="AB331" s="464"/>
      <c r="AC331" s="464"/>
      <c r="AD331" s="464"/>
      <c r="AE331" s="464">
        <v>6</v>
      </c>
      <c r="AF331" s="464">
        <v>46</v>
      </c>
      <c r="AG331" s="464">
        <v>201</v>
      </c>
      <c r="AH331" s="474">
        <f t="shared" si="632"/>
        <v>201</v>
      </c>
      <c r="AI331" s="463">
        <v>13</v>
      </c>
      <c r="AJ331" s="464">
        <v>117</v>
      </c>
      <c r="AK331" s="464">
        <v>608</v>
      </c>
      <c r="AL331" s="464">
        <f t="shared" si="633"/>
        <v>608</v>
      </c>
      <c r="AM331" s="464"/>
      <c r="AN331" s="464"/>
      <c r="AO331" s="464"/>
      <c r="AP331" s="464"/>
      <c r="AQ331" s="464"/>
      <c r="AR331" s="464"/>
      <c r="AS331" s="464"/>
      <c r="AT331" s="464"/>
      <c r="AU331" s="464">
        <v>18</v>
      </c>
      <c r="AV331" s="464">
        <v>108</v>
      </c>
      <c r="AW331" s="464">
        <v>539</v>
      </c>
      <c r="AX331" s="474">
        <f t="shared" si="634"/>
        <v>539</v>
      </c>
      <c r="AY331" s="463">
        <v>13</v>
      </c>
      <c r="AZ331" s="464">
        <v>117</v>
      </c>
      <c r="BA331" s="464">
        <v>608</v>
      </c>
      <c r="BB331" s="464">
        <f t="shared" si="635"/>
        <v>608</v>
      </c>
      <c r="BC331" s="464"/>
      <c r="BD331" s="464"/>
      <c r="BE331" s="464"/>
      <c r="BF331" s="464"/>
      <c r="BG331" s="464"/>
      <c r="BH331" s="464"/>
      <c r="BI331" s="464"/>
      <c r="BJ331" s="464"/>
      <c r="BK331" s="464">
        <v>18</v>
      </c>
      <c r="BL331" s="464">
        <v>108</v>
      </c>
      <c r="BM331" s="464">
        <v>539</v>
      </c>
      <c r="BN331" s="474">
        <f t="shared" si="636"/>
        <v>539</v>
      </c>
      <c r="BO331" s="260"/>
    </row>
    <row r="332" spans="2:67" outlineLevel="2">
      <c r="B332" s="55" t="s">
        <v>1135</v>
      </c>
      <c r="C332" s="261">
        <f t="shared" si="590"/>
        <v>13</v>
      </c>
      <c r="D332" s="261">
        <f t="shared" si="591"/>
        <v>89</v>
      </c>
      <c r="E332" s="261">
        <f t="shared" si="592"/>
        <v>408</v>
      </c>
      <c r="F332" s="261">
        <f t="shared" si="593"/>
        <v>408</v>
      </c>
      <c r="G332" s="261">
        <f t="shared" si="594"/>
        <v>0</v>
      </c>
      <c r="H332" s="261">
        <f t="shared" si="595"/>
        <v>0</v>
      </c>
      <c r="I332" s="261">
        <f t="shared" si="596"/>
        <v>0</v>
      </c>
      <c r="J332" s="261">
        <f t="shared" si="597"/>
        <v>0</v>
      </c>
      <c r="K332" s="261">
        <f t="shared" si="598"/>
        <v>0</v>
      </c>
      <c r="L332" s="261">
        <f t="shared" si="599"/>
        <v>0</v>
      </c>
      <c r="M332" s="261">
        <f t="shared" si="600"/>
        <v>0</v>
      </c>
      <c r="N332" s="261">
        <f t="shared" si="601"/>
        <v>0</v>
      </c>
      <c r="O332" s="261">
        <f t="shared" si="602"/>
        <v>14</v>
      </c>
      <c r="P332" s="261">
        <f t="shared" si="603"/>
        <v>94</v>
      </c>
      <c r="Q332" s="261">
        <f t="shared" si="604"/>
        <v>425</v>
      </c>
      <c r="R332" s="453">
        <f t="shared" si="605"/>
        <v>425</v>
      </c>
      <c r="S332" s="465">
        <v>10</v>
      </c>
      <c r="T332" s="262">
        <v>59</v>
      </c>
      <c r="U332" s="262">
        <v>224</v>
      </c>
      <c r="V332" s="262">
        <f t="shared" si="631"/>
        <v>224</v>
      </c>
      <c r="W332" s="262"/>
      <c r="X332" s="262"/>
      <c r="Y332" s="262"/>
      <c r="Z332" s="262"/>
      <c r="AA332" s="262"/>
      <c r="AB332" s="262"/>
      <c r="AC332" s="262"/>
      <c r="AD332" s="262"/>
      <c r="AE332" s="262">
        <v>6</v>
      </c>
      <c r="AF332" s="262">
        <v>46</v>
      </c>
      <c r="AG332" s="262">
        <v>207</v>
      </c>
      <c r="AH332" s="475">
        <f t="shared" si="632"/>
        <v>207</v>
      </c>
      <c r="AI332" s="465">
        <v>13</v>
      </c>
      <c r="AJ332" s="262">
        <v>89</v>
      </c>
      <c r="AK332" s="262">
        <v>408</v>
      </c>
      <c r="AL332" s="262">
        <f t="shared" si="633"/>
        <v>408</v>
      </c>
      <c r="AM332" s="262"/>
      <c r="AN332" s="262"/>
      <c r="AO332" s="262"/>
      <c r="AP332" s="262"/>
      <c r="AQ332" s="262"/>
      <c r="AR332" s="262"/>
      <c r="AS332" s="262"/>
      <c r="AT332" s="262"/>
      <c r="AU332" s="262">
        <v>14</v>
      </c>
      <c r="AV332" s="262">
        <v>94</v>
      </c>
      <c r="AW332" s="262">
        <v>425</v>
      </c>
      <c r="AX332" s="475">
        <f t="shared" si="634"/>
        <v>425</v>
      </c>
      <c r="AY332" s="465">
        <v>13</v>
      </c>
      <c r="AZ332" s="262">
        <v>89</v>
      </c>
      <c r="BA332" s="262">
        <v>408</v>
      </c>
      <c r="BB332" s="262">
        <f t="shared" si="635"/>
        <v>408</v>
      </c>
      <c r="BC332" s="262"/>
      <c r="BD332" s="262"/>
      <c r="BE332" s="262"/>
      <c r="BF332" s="262"/>
      <c r="BG332" s="262"/>
      <c r="BH332" s="262"/>
      <c r="BI332" s="262"/>
      <c r="BJ332" s="262"/>
      <c r="BK332" s="262">
        <v>14</v>
      </c>
      <c r="BL332" s="262">
        <v>94</v>
      </c>
      <c r="BM332" s="262">
        <v>425</v>
      </c>
      <c r="BN332" s="475">
        <f t="shared" si="636"/>
        <v>425</v>
      </c>
      <c r="BO332" s="260"/>
    </row>
    <row r="333" spans="2:67" outlineLevel="2">
      <c r="B333" s="53" t="str">
        <f t="shared" ref="B333" si="668">$B$212&amp;": Ewe Lambs"</f>
        <v>Late: Ewe Lambs</v>
      </c>
      <c r="C333" s="256">
        <f t="shared" si="590"/>
        <v>12</v>
      </c>
      <c r="D333" s="256">
        <f t="shared" si="591"/>
        <v>93</v>
      </c>
      <c r="E333" s="256">
        <f t="shared" si="592"/>
        <v>483</v>
      </c>
      <c r="F333" s="256">
        <f t="shared" si="593"/>
        <v>483</v>
      </c>
      <c r="G333" s="256">
        <f t="shared" si="594"/>
        <v>0</v>
      </c>
      <c r="H333" s="256">
        <f t="shared" si="595"/>
        <v>0</v>
      </c>
      <c r="I333" s="256">
        <f t="shared" si="596"/>
        <v>0</v>
      </c>
      <c r="J333" s="256">
        <f t="shared" si="597"/>
        <v>0</v>
      </c>
      <c r="K333" s="256">
        <f t="shared" si="598"/>
        <v>0</v>
      </c>
      <c r="L333" s="256">
        <f t="shared" si="599"/>
        <v>0</v>
      </c>
      <c r="M333" s="256">
        <f t="shared" si="600"/>
        <v>0</v>
      </c>
      <c r="N333" s="256">
        <f t="shared" si="601"/>
        <v>0</v>
      </c>
      <c r="O333" s="256">
        <f t="shared" si="602"/>
        <v>13</v>
      </c>
      <c r="P333" s="256">
        <f t="shared" si="603"/>
        <v>79</v>
      </c>
      <c r="Q333" s="256">
        <f t="shared" si="604"/>
        <v>414</v>
      </c>
      <c r="R333" s="451">
        <f t="shared" si="605"/>
        <v>414</v>
      </c>
      <c r="S333" s="462">
        <v>10</v>
      </c>
      <c r="T333" s="257">
        <v>54</v>
      </c>
      <c r="U333" s="257">
        <v>230</v>
      </c>
      <c r="V333" s="257">
        <f t="shared" si="631"/>
        <v>230</v>
      </c>
      <c r="W333" s="257"/>
      <c r="X333" s="257"/>
      <c r="Y333" s="257"/>
      <c r="Z333" s="257"/>
      <c r="AA333" s="257"/>
      <c r="AB333" s="257"/>
      <c r="AC333" s="257"/>
      <c r="AD333" s="257"/>
      <c r="AE333" s="257">
        <v>5</v>
      </c>
      <c r="AF333" s="257">
        <v>29</v>
      </c>
      <c r="AG333" s="257">
        <v>129</v>
      </c>
      <c r="AH333" s="473">
        <f t="shared" si="632"/>
        <v>129</v>
      </c>
      <c r="AI333" s="462">
        <v>12</v>
      </c>
      <c r="AJ333" s="257">
        <v>93</v>
      </c>
      <c r="AK333" s="257">
        <v>483</v>
      </c>
      <c r="AL333" s="257">
        <f t="shared" si="633"/>
        <v>483</v>
      </c>
      <c r="AM333" s="257"/>
      <c r="AN333" s="257"/>
      <c r="AO333" s="257"/>
      <c r="AP333" s="257"/>
      <c r="AQ333" s="257"/>
      <c r="AR333" s="257"/>
      <c r="AS333" s="257"/>
      <c r="AT333" s="257"/>
      <c r="AU333" s="257">
        <v>13</v>
      </c>
      <c r="AV333" s="257">
        <v>79</v>
      </c>
      <c r="AW333" s="257">
        <v>414</v>
      </c>
      <c r="AX333" s="473">
        <f t="shared" si="634"/>
        <v>414</v>
      </c>
      <c r="AY333" s="462">
        <v>12</v>
      </c>
      <c r="AZ333" s="257">
        <v>93</v>
      </c>
      <c r="BA333" s="257">
        <v>483</v>
      </c>
      <c r="BB333" s="257">
        <f t="shared" si="635"/>
        <v>483</v>
      </c>
      <c r="BC333" s="257"/>
      <c r="BD333" s="257"/>
      <c r="BE333" s="257"/>
      <c r="BF333" s="257"/>
      <c r="BG333" s="257"/>
      <c r="BH333" s="257"/>
      <c r="BI333" s="257"/>
      <c r="BJ333" s="257"/>
      <c r="BK333" s="257">
        <v>13</v>
      </c>
      <c r="BL333" s="257">
        <v>79</v>
      </c>
      <c r="BM333" s="257">
        <v>414</v>
      </c>
      <c r="BN333" s="473">
        <f t="shared" si="636"/>
        <v>414</v>
      </c>
      <c r="BO333" s="258" t="s">
        <v>1098</v>
      </c>
    </row>
    <row r="334" spans="2:67" outlineLevel="2">
      <c r="B334" s="54" t="s">
        <v>1134</v>
      </c>
      <c r="C334" s="259">
        <f t="shared" si="590"/>
        <v>13</v>
      </c>
      <c r="D334" s="259">
        <f t="shared" si="591"/>
        <v>117</v>
      </c>
      <c r="E334" s="259">
        <f t="shared" si="592"/>
        <v>608</v>
      </c>
      <c r="F334" s="259">
        <f t="shared" si="593"/>
        <v>608</v>
      </c>
      <c r="G334" s="259">
        <f t="shared" si="594"/>
        <v>0</v>
      </c>
      <c r="H334" s="259">
        <f t="shared" si="595"/>
        <v>0</v>
      </c>
      <c r="I334" s="259">
        <f t="shared" si="596"/>
        <v>0</v>
      </c>
      <c r="J334" s="259">
        <f t="shared" si="597"/>
        <v>0</v>
      </c>
      <c r="K334" s="259">
        <f t="shared" si="598"/>
        <v>0</v>
      </c>
      <c r="L334" s="259">
        <f t="shared" si="599"/>
        <v>0</v>
      </c>
      <c r="M334" s="259">
        <f t="shared" si="600"/>
        <v>0</v>
      </c>
      <c r="N334" s="259">
        <f t="shared" si="601"/>
        <v>0</v>
      </c>
      <c r="O334" s="259">
        <f t="shared" si="602"/>
        <v>18</v>
      </c>
      <c r="P334" s="259">
        <f t="shared" si="603"/>
        <v>108</v>
      </c>
      <c r="Q334" s="259">
        <f t="shared" si="604"/>
        <v>539</v>
      </c>
      <c r="R334" s="452">
        <f t="shared" si="605"/>
        <v>539</v>
      </c>
      <c r="S334" s="463">
        <v>7</v>
      </c>
      <c r="T334" s="464">
        <v>59</v>
      </c>
      <c r="U334" s="464">
        <v>246</v>
      </c>
      <c r="V334" s="464">
        <f t="shared" si="631"/>
        <v>246</v>
      </c>
      <c r="W334" s="464"/>
      <c r="X334" s="464"/>
      <c r="Y334" s="464"/>
      <c r="Z334" s="464"/>
      <c r="AA334" s="464"/>
      <c r="AB334" s="464"/>
      <c r="AC334" s="464"/>
      <c r="AD334" s="464"/>
      <c r="AE334" s="464">
        <v>6</v>
      </c>
      <c r="AF334" s="464">
        <v>46</v>
      </c>
      <c r="AG334" s="464">
        <v>201</v>
      </c>
      <c r="AH334" s="474">
        <f t="shared" si="632"/>
        <v>201</v>
      </c>
      <c r="AI334" s="463">
        <v>13</v>
      </c>
      <c r="AJ334" s="464">
        <v>117</v>
      </c>
      <c r="AK334" s="464">
        <v>608</v>
      </c>
      <c r="AL334" s="464">
        <f t="shared" si="633"/>
        <v>608</v>
      </c>
      <c r="AM334" s="464"/>
      <c r="AN334" s="464"/>
      <c r="AO334" s="464"/>
      <c r="AP334" s="464"/>
      <c r="AQ334" s="464"/>
      <c r="AR334" s="464"/>
      <c r="AS334" s="464"/>
      <c r="AT334" s="464"/>
      <c r="AU334" s="464">
        <v>18</v>
      </c>
      <c r="AV334" s="464">
        <v>108</v>
      </c>
      <c r="AW334" s="464">
        <v>539</v>
      </c>
      <c r="AX334" s="474">
        <f t="shared" si="634"/>
        <v>539</v>
      </c>
      <c r="AY334" s="463">
        <v>13</v>
      </c>
      <c r="AZ334" s="464">
        <v>117</v>
      </c>
      <c r="BA334" s="464">
        <v>608</v>
      </c>
      <c r="BB334" s="464">
        <f t="shared" si="635"/>
        <v>608</v>
      </c>
      <c r="BC334" s="464"/>
      <c r="BD334" s="464"/>
      <c r="BE334" s="464"/>
      <c r="BF334" s="464"/>
      <c r="BG334" s="464"/>
      <c r="BH334" s="464"/>
      <c r="BI334" s="464"/>
      <c r="BJ334" s="464"/>
      <c r="BK334" s="464">
        <v>18</v>
      </c>
      <c r="BL334" s="464">
        <v>108</v>
      </c>
      <c r="BM334" s="464">
        <v>539</v>
      </c>
      <c r="BN334" s="474">
        <f t="shared" si="636"/>
        <v>539</v>
      </c>
      <c r="BO334" s="260"/>
    </row>
    <row r="335" spans="2:67" outlineLevel="2">
      <c r="B335" s="55" t="s">
        <v>1135</v>
      </c>
      <c r="C335" s="261">
        <f t="shared" si="590"/>
        <v>13</v>
      </c>
      <c r="D335" s="261">
        <f t="shared" si="591"/>
        <v>89</v>
      </c>
      <c r="E335" s="261">
        <f t="shared" si="592"/>
        <v>408</v>
      </c>
      <c r="F335" s="261">
        <f t="shared" si="593"/>
        <v>408</v>
      </c>
      <c r="G335" s="261">
        <f t="shared" si="594"/>
        <v>0</v>
      </c>
      <c r="H335" s="261">
        <f t="shared" si="595"/>
        <v>0</v>
      </c>
      <c r="I335" s="261">
        <f t="shared" si="596"/>
        <v>0</v>
      </c>
      <c r="J335" s="261">
        <f t="shared" si="597"/>
        <v>0</v>
      </c>
      <c r="K335" s="261">
        <f t="shared" si="598"/>
        <v>0</v>
      </c>
      <c r="L335" s="261">
        <f t="shared" si="599"/>
        <v>0</v>
      </c>
      <c r="M335" s="261">
        <f t="shared" si="600"/>
        <v>0</v>
      </c>
      <c r="N335" s="261">
        <f t="shared" si="601"/>
        <v>0</v>
      </c>
      <c r="O335" s="261">
        <f t="shared" si="602"/>
        <v>14</v>
      </c>
      <c r="P335" s="261">
        <f t="shared" si="603"/>
        <v>94</v>
      </c>
      <c r="Q335" s="261">
        <f t="shared" si="604"/>
        <v>425</v>
      </c>
      <c r="R335" s="453">
        <f t="shared" si="605"/>
        <v>425</v>
      </c>
      <c r="S335" s="465">
        <v>10</v>
      </c>
      <c r="T335" s="262">
        <v>59</v>
      </c>
      <c r="U335" s="262">
        <v>224</v>
      </c>
      <c r="V335" s="262">
        <f t="shared" si="631"/>
        <v>224</v>
      </c>
      <c r="W335" s="262"/>
      <c r="X335" s="262"/>
      <c r="Y335" s="262"/>
      <c r="Z335" s="262"/>
      <c r="AA335" s="262"/>
      <c r="AB335" s="262"/>
      <c r="AC335" s="262"/>
      <c r="AD335" s="262"/>
      <c r="AE335" s="262">
        <v>6</v>
      </c>
      <c r="AF335" s="262">
        <v>46</v>
      </c>
      <c r="AG335" s="262">
        <v>207</v>
      </c>
      <c r="AH335" s="475">
        <f t="shared" si="632"/>
        <v>207</v>
      </c>
      <c r="AI335" s="465">
        <v>13</v>
      </c>
      <c r="AJ335" s="262">
        <v>89</v>
      </c>
      <c r="AK335" s="262">
        <v>408</v>
      </c>
      <c r="AL335" s="262">
        <f t="shared" si="633"/>
        <v>408</v>
      </c>
      <c r="AM335" s="262"/>
      <c r="AN335" s="262"/>
      <c r="AO335" s="262"/>
      <c r="AP335" s="262"/>
      <c r="AQ335" s="262"/>
      <c r="AR335" s="262"/>
      <c r="AS335" s="262"/>
      <c r="AT335" s="262"/>
      <c r="AU335" s="262">
        <v>14</v>
      </c>
      <c r="AV335" s="262">
        <v>94</v>
      </c>
      <c r="AW335" s="262">
        <v>425</v>
      </c>
      <c r="AX335" s="475">
        <f t="shared" si="634"/>
        <v>425</v>
      </c>
      <c r="AY335" s="465">
        <v>13</v>
      </c>
      <c r="AZ335" s="262">
        <v>89</v>
      </c>
      <c r="BA335" s="262">
        <v>408</v>
      </c>
      <c r="BB335" s="262">
        <f t="shared" si="635"/>
        <v>408</v>
      </c>
      <c r="BC335" s="262"/>
      <c r="BD335" s="262"/>
      <c r="BE335" s="262"/>
      <c r="BF335" s="262"/>
      <c r="BG335" s="262"/>
      <c r="BH335" s="262"/>
      <c r="BI335" s="262"/>
      <c r="BJ335" s="262"/>
      <c r="BK335" s="262">
        <v>14</v>
      </c>
      <c r="BL335" s="262">
        <v>94</v>
      </c>
      <c r="BM335" s="262">
        <v>425</v>
      </c>
      <c r="BN335" s="475">
        <f t="shared" si="636"/>
        <v>425</v>
      </c>
      <c r="BO335" s="260"/>
    </row>
    <row r="336" spans="2:67" outlineLevel="2">
      <c r="B336" s="53" t="str">
        <f>$B$213&amp;": Ewe Lambs"</f>
        <v>V. Late: Ewe Lambs</v>
      </c>
      <c r="C336" s="256">
        <f t="shared" ref="C336:C338" si="669">CHOOSE(d.Region,S336,AI336,AY336)</f>
        <v>12</v>
      </c>
      <c r="D336" s="256">
        <f t="shared" ref="D336:D338" si="670">CHOOSE(d.Region,T336,AJ336,AZ336)</f>
        <v>93</v>
      </c>
      <c r="E336" s="256">
        <f t="shared" ref="E336:E338" si="671">CHOOSE(d.Region,U336,AK336,BA336)</f>
        <v>483</v>
      </c>
      <c r="F336" s="256">
        <f t="shared" ref="F336:F338" si="672">CHOOSE(d.Region,V336,AL336,BB336)</f>
        <v>483</v>
      </c>
      <c r="G336" s="256">
        <f t="shared" ref="G336:G338" si="673">CHOOSE(d.Region,W336,AM336,BC336)</f>
        <v>0</v>
      </c>
      <c r="H336" s="256">
        <f t="shared" ref="H336:H338" si="674">CHOOSE(d.Region,X336,AN336,BD336)</f>
        <v>0</v>
      </c>
      <c r="I336" s="256">
        <f t="shared" ref="I336:I338" si="675">CHOOSE(d.Region,Y336,AO336,BE336)</f>
        <v>0</v>
      </c>
      <c r="J336" s="256">
        <f t="shared" ref="J336:J338" si="676">CHOOSE(d.Region,Z336,AP336,BF336)</f>
        <v>0</v>
      </c>
      <c r="K336" s="256">
        <f t="shared" ref="K336:K338" si="677">CHOOSE(d.Region,AA336,AQ336,BG336)</f>
        <v>0</v>
      </c>
      <c r="L336" s="256">
        <f t="shared" ref="L336:L338" si="678">CHOOSE(d.Region,AB336,AR336,BH336)</f>
        <v>0</v>
      </c>
      <c r="M336" s="256">
        <f t="shared" ref="M336:M338" si="679">CHOOSE(d.Region,AC336,AS336,BI336)</f>
        <v>0</v>
      </c>
      <c r="N336" s="256">
        <f t="shared" ref="N336:N338" si="680">CHOOSE(d.Region,AD336,AT336,BJ336)</f>
        <v>0</v>
      </c>
      <c r="O336" s="256">
        <f t="shared" ref="O336:O338" si="681">CHOOSE(d.Region,AE336,AU336,BK336)</f>
        <v>13</v>
      </c>
      <c r="P336" s="256">
        <f t="shared" ref="P336:P338" si="682">CHOOSE(d.Region,AF336,AV336,BL336)</f>
        <v>79</v>
      </c>
      <c r="Q336" s="256">
        <f t="shared" ref="Q336:Q338" si="683">CHOOSE(d.Region,AG336,AW336,BM336)</f>
        <v>414</v>
      </c>
      <c r="R336" s="451">
        <f t="shared" ref="R336:R338" si="684">CHOOSE(d.Region,AH336,AX336,BN336)</f>
        <v>414</v>
      </c>
      <c r="S336" s="462">
        <v>10</v>
      </c>
      <c r="T336" s="257">
        <v>54</v>
      </c>
      <c r="U336" s="257">
        <v>230</v>
      </c>
      <c r="V336" s="257">
        <f t="shared" ref="V336:V338" si="685">U336</f>
        <v>230</v>
      </c>
      <c r="W336" s="257"/>
      <c r="X336" s="257"/>
      <c r="Y336" s="257"/>
      <c r="Z336" s="257"/>
      <c r="AA336" s="257"/>
      <c r="AB336" s="257"/>
      <c r="AC336" s="257"/>
      <c r="AD336" s="257"/>
      <c r="AE336" s="257">
        <v>5</v>
      </c>
      <c r="AF336" s="257">
        <v>29</v>
      </c>
      <c r="AG336" s="257">
        <v>129</v>
      </c>
      <c r="AH336" s="473">
        <f t="shared" ref="AH336:AH338" si="686">AG336</f>
        <v>129</v>
      </c>
      <c r="AI336" s="462">
        <v>12</v>
      </c>
      <c r="AJ336" s="257">
        <v>93</v>
      </c>
      <c r="AK336" s="257">
        <v>483</v>
      </c>
      <c r="AL336" s="257">
        <f t="shared" ref="AL336:AL338" si="687">AK336</f>
        <v>483</v>
      </c>
      <c r="AM336" s="257"/>
      <c r="AN336" s="257"/>
      <c r="AO336" s="257"/>
      <c r="AP336" s="257"/>
      <c r="AQ336" s="257"/>
      <c r="AR336" s="257"/>
      <c r="AS336" s="257"/>
      <c r="AT336" s="257"/>
      <c r="AU336" s="257">
        <v>13</v>
      </c>
      <c r="AV336" s="257">
        <v>79</v>
      </c>
      <c r="AW336" s="257">
        <v>414</v>
      </c>
      <c r="AX336" s="473">
        <f t="shared" ref="AX336:AX338" si="688">AW336</f>
        <v>414</v>
      </c>
      <c r="AY336" s="462">
        <v>12</v>
      </c>
      <c r="AZ336" s="257">
        <v>93</v>
      </c>
      <c r="BA336" s="257">
        <v>483</v>
      </c>
      <c r="BB336" s="257">
        <f t="shared" ref="BB336:BB338" si="689">BA336</f>
        <v>483</v>
      </c>
      <c r="BC336" s="257"/>
      <c r="BD336" s="257"/>
      <c r="BE336" s="257"/>
      <c r="BF336" s="257"/>
      <c r="BG336" s="257"/>
      <c r="BH336" s="257"/>
      <c r="BI336" s="257"/>
      <c r="BJ336" s="257"/>
      <c r="BK336" s="257">
        <v>13</v>
      </c>
      <c r="BL336" s="257">
        <v>79</v>
      </c>
      <c r="BM336" s="257">
        <v>414</v>
      </c>
      <c r="BN336" s="473">
        <f t="shared" ref="BN336:BN338" si="690">BM336</f>
        <v>414</v>
      </c>
      <c r="BO336" s="258" t="s">
        <v>1098</v>
      </c>
    </row>
    <row r="337" spans="1:122" outlineLevel="2">
      <c r="B337" s="54" t="s">
        <v>1134</v>
      </c>
      <c r="C337" s="259">
        <f t="shared" si="669"/>
        <v>13</v>
      </c>
      <c r="D337" s="259">
        <f t="shared" si="670"/>
        <v>117</v>
      </c>
      <c r="E337" s="259">
        <f t="shared" si="671"/>
        <v>608</v>
      </c>
      <c r="F337" s="259">
        <f t="shared" si="672"/>
        <v>608</v>
      </c>
      <c r="G337" s="259">
        <f t="shared" si="673"/>
        <v>0</v>
      </c>
      <c r="H337" s="259">
        <f t="shared" si="674"/>
        <v>0</v>
      </c>
      <c r="I337" s="259">
        <f t="shared" si="675"/>
        <v>0</v>
      </c>
      <c r="J337" s="259">
        <f t="shared" si="676"/>
        <v>0</v>
      </c>
      <c r="K337" s="259">
        <f t="shared" si="677"/>
        <v>0</v>
      </c>
      <c r="L337" s="259">
        <f t="shared" si="678"/>
        <v>0</v>
      </c>
      <c r="M337" s="259">
        <f t="shared" si="679"/>
        <v>0</v>
      </c>
      <c r="N337" s="259">
        <f t="shared" si="680"/>
        <v>0</v>
      </c>
      <c r="O337" s="259">
        <f t="shared" si="681"/>
        <v>18</v>
      </c>
      <c r="P337" s="259">
        <f t="shared" si="682"/>
        <v>108</v>
      </c>
      <c r="Q337" s="259">
        <f t="shared" si="683"/>
        <v>539</v>
      </c>
      <c r="R337" s="452">
        <f t="shared" si="684"/>
        <v>539</v>
      </c>
      <c r="S337" s="463">
        <v>7</v>
      </c>
      <c r="T337" s="464">
        <v>59</v>
      </c>
      <c r="U337" s="464">
        <v>246</v>
      </c>
      <c r="V337" s="464">
        <f t="shared" si="685"/>
        <v>246</v>
      </c>
      <c r="W337" s="464"/>
      <c r="X337" s="464"/>
      <c r="Y337" s="464"/>
      <c r="Z337" s="464"/>
      <c r="AA337" s="464"/>
      <c r="AB337" s="464"/>
      <c r="AC337" s="464"/>
      <c r="AD337" s="464"/>
      <c r="AE337" s="464">
        <v>6</v>
      </c>
      <c r="AF337" s="464">
        <v>46</v>
      </c>
      <c r="AG337" s="464">
        <v>201</v>
      </c>
      <c r="AH337" s="474">
        <f t="shared" si="686"/>
        <v>201</v>
      </c>
      <c r="AI337" s="463">
        <v>13</v>
      </c>
      <c r="AJ337" s="464">
        <v>117</v>
      </c>
      <c r="AK337" s="464">
        <v>608</v>
      </c>
      <c r="AL337" s="464">
        <f t="shared" si="687"/>
        <v>608</v>
      </c>
      <c r="AM337" s="464"/>
      <c r="AN337" s="464"/>
      <c r="AO337" s="464"/>
      <c r="AP337" s="464"/>
      <c r="AQ337" s="464"/>
      <c r="AR337" s="464"/>
      <c r="AS337" s="464"/>
      <c r="AT337" s="464"/>
      <c r="AU337" s="464">
        <v>18</v>
      </c>
      <c r="AV337" s="464">
        <v>108</v>
      </c>
      <c r="AW337" s="464">
        <v>539</v>
      </c>
      <c r="AX337" s="474">
        <f t="shared" si="688"/>
        <v>539</v>
      </c>
      <c r="AY337" s="463">
        <v>13</v>
      </c>
      <c r="AZ337" s="464">
        <v>117</v>
      </c>
      <c r="BA337" s="464">
        <v>608</v>
      </c>
      <c r="BB337" s="464">
        <f t="shared" si="689"/>
        <v>608</v>
      </c>
      <c r="BC337" s="464"/>
      <c r="BD337" s="464"/>
      <c r="BE337" s="464"/>
      <c r="BF337" s="464"/>
      <c r="BG337" s="464"/>
      <c r="BH337" s="464"/>
      <c r="BI337" s="464"/>
      <c r="BJ337" s="464"/>
      <c r="BK337" s="464">
        <v>18</v>
      </c>
      <c r="BL337" s="464">
        <v>108</v>
      </c>
      <c r="BM337" s="464">
        <v>539</v>
      </c>
      <c r="BN337" s="474">
        <f t="shared" si="690"/>
        <v>539</v>
      </c>
      <c r="BO337" s="260"/>
    </row>
    <row r="338" spans="1:122" outlineLevel="2">
      <c r="B338" s="55" t="s">
        <v>1135</v>
      </c>
      <c r="C338" s="261">
        <f t="shared" si="669"/>
        <v>13</v>
      </c>
      <c r="D338" s="261">
        <f t="shared" si="670"/>
        <v>89</v>
      </c>
      <c r="E338" s="261">
        <f t="shared" si="671"/>
        <v>408</v>
      </c>
      <c r="F338" s="261">
        <f t="shared" si="672"/>
        <v>408</v>
      </c>
      <c r="G338" s="261">
        <f t="shared" si="673"/>
        <v>0</v>
      </c>
      <c r="H338" s="261">
        <f t="shared" si="674"/>
        <v>0</v>
      </c>
      <c r="I338" s="261">
        <f t="shared" si="675"/>
        <v>0</v>
      </c>
      <c r="J338" s="261">
        <f t="shared" si="676"/>
        <v>0</v>
      </c>
      <c r="K338" s="261">
        <f t="shared" si="677"/>
        <v>0</v>
      </c>
      <c r="L338" s="261">
        <f t="shared" si="678"/>
        <v>0</v>
      </c>
      <c r="M338" s="261">
        <f t="shared" si="679"/>
        <v>0</v>
      </c>
      <c r="N338" s="261">
        <f t="shared" si="680"/>
        <v>0</v>
      </c>
      <c r="O338" s="261">
        <f t="shared" si="681"/>
        <v>14</v>
      </c>
      <c r="P338" s="261">
        <f t="shared" si="682"/>
        <v>94</v>
      </c>
      <c r="Q338" s="261">
        <f t="shared" si="683"/>
        <v>425</v>
      </c>
      <c r="R338" s="453">
        <f t="shared" si="684"/>
        <v>425</v>
      </c>
      <c r="S338" s="465">
        <v>10</v>
      </c>
      <c r="T338" s="262">
        <v>59</v>
      </c>
      <c r="U338" s="262">
        <v>224</v>
      </c>
      <c r="V338" s="262">
        <f t="shared" si="685"/>
        <v>224</v>
      </c>
      <c r="W338" s="262"/>
      <c r="X338" s="262"/>
      <c r="Y338" s="262"/>
      <c r="Z338" s="262"/>
      <c r="AA338" s="262"/>
      <c r="AB338" s="262"/>
      <c r="AC338" s="262"/>
      <c r="AD338" s="262"/>
      <c r="AE338" s="262">
        <v>6</v>
      </c>
      <c r="AF338" s="262">
        <v>46</v>
      </c>
      <c r="AG338" s="262">
        <v>207</v>
      </c>
      <c r="AH338" s="475">
        <f t="shared" si="686"/>
        <v>207</v>
      </c>
      <c r="AI338" s="465">
        <v>13</v>
      </c>
      <c r="AJ338" s="262">
        <v>89</v>
      </c>
      <c r="AK338" s="262">
        <v>408</v>
      </c>
      <c r="AL338" s="262">
        <f t="shared" si="687"/>
        <v>408</v>
      </c>
      <c r="AM338" s="262"/>
      <c r="AN338" s="262"/>
      <c r="AO338" s="262"/>
      <c r="AP338" s="262"/>
      <c r="AQ338" s="262"/>
      <c r="AR338" s="262"/>
      <c r="AS338" s="262"/>
      <c r="AT338" s="262"/>
      <c r="AU338" s="262">
        <v>14</v>
      </c>
      <c r="AV338" s="262">
        <v>94</v>
      </c>
      <c r="AW338" s="262">
        <v>425</v>
      </c>
      <c r="AX338" s="475">
        <f t="shared" si="688"/>
        <v>425</v>
      </c>
      <c r="AY338" s="465">
        <v>13</v>
      </c>
      <c r="AZ338" s="262">
        <v>89</v>
      </c>
      <c r="BA338" s="262">
        <v>408</v>
      </c>
      <c r="BB338" s="262">
        <f t="shared" si="689"/>
        <v>408</v>
      </c>
      <c r="BC338" s="262"/>
      <c r="BD338" s="262"/>
      <c r="BE338" s="262"/>
      <c r="BF338" s="262"/>
      <c r="BG338" s="262"/>
      <c r="BH338" s="262"/>
      <c r="BI338" s="262"/>
      <c r="BJ338" s="262"/>
      <c r="BK338" s="262">
        <v>14</v>
      </c>
      <c r="BL338" s="262">
        <v>94</v>
      </c>
      <c r="BM338" s="262">
        <v>425</v>
      </c>
      <c r="BN338" s="475">
        <f t="shared" si="690"/>
        <v>425</v>
      </c>
      <c r="BO338" s="260"/>
    </row>
    <row r="339" spans="1:122" outlineLevel="2">
      <c r="B339" s="53" t="str">
        <f t="shared" ref="B339" si="691">$B$214&amp;": Ewe Lambs"</f>
        <v>7mo with 0% mated: Ewe Lambs</v>
      </c>
      <c r="C339" s="256">
        <f t="shared" si="590"/>
        <v>12</v>
      </c>
      <c r="D339" s="256">
        <f t="shared" si="591"/>
        <v>93</v>
      </c>
      <c r="E339" s="256">
        <f t="shared" si="592"/>
        <v>483</v>
      </c>
      <c r="F339" s="256">
        <f t="shared" si="593"/>
        <v>483</v>
      </c>
      <c r="G339" s="256">
        <f t="shared" si="594"/>
        <v>0</v>
      </c>
      <c r="H339" s="256">
        <f t="shared" si="595"/>
        <v>0</v>
      </c>
      <c r="I339" s="256">
        <f t="shared" si="596"/>
        <v>0</v>
      </c>
      <c r="J339" s="256">
        <f t="shared" si="597"/>
        <v>0</v>
      </c>
      <c r="K339" s="256">
        <f t="shared" si="598"/>
        <v>0</v>
      </c>
      <c r="L339" s="256">
        <f t="shared" si="599"/>
        <v>0</v>
      </c>
      <c r="M339" s="256">
        <f t="shared" si="600"/>
        <v>0</v>
      </c>
      <c r="N339" s="256">
        <f t="shared" si="601"/>
        <v>0</v>
      </c>
      <c r="O339" s="256">
        <f t="shared" si="602"/>
        <v>13</v>
      </c>
      <c r="P339" s="256">
        <f t="shared" si="603"/>
        <v>79</v>
      </c>
      <c r="Q339" s="256">
        <f t="shared" si="604"/>
        <v>414</v>
      </c>
      <c r="R339" s="451">
        <f t="shared" si="605"/>
        <v>414</v>
      </c>
      <c r="S339" s="362">
        <f>S324</f>
        <v>10</v>
      </c>
      <c r="T339" s="362">
        <f t="shared" ref="T339:BN339" si="692">T324</f>
        <v>54</v>
      </c>
      <c r="U339" s="362">
        <f t="shared" si="692"/>
        <v>230</v>
      </c>
      <c r="V339" s="362">
        <f t="shared" si="692"/>
        <v>230</v>
      </c>
      <c r="W339" s="362">
        <f t="shared" si="692"/>
        <v>0</v>
      </c>
      <c r="X339" s="362">
        <f t="shared" si="692"/>
        <v>0</v>
      </c>
      <c r="Y339" s="362">
        <f t="shared" si="692"/>
        <v>0</v>
      </c>
      <c r="Z339" s="362">
        <f t="shared" si="692"/>
        <v>0</v>
      </c>
      <c r="AA339" s="362">
        <f t="shared" si="692"/>
        <v>0</v>
      </c>
      <c r="AB339" s="362">
        <f t="shared" si="692"/>
        <v>0</v>
      </c>
      <c r="AC339" s="362">
        <f t="shared" si="692"/>
        <v>0</v>
      </c>
      <c r="AD339" s="362">
        <f t="shared" si="692"/>
        <v>0</v>
      </c>
      <c r="AE339" s="362">
        <f t="shared" si="692"/>
        <v>5</v>
      </c>
      <c r="AF339" s="362">
        <f t="shared" si="692"/>
        <v>29</v>
      </c>
      <c r="AG339" s="362">
        <f t="shared" si="692"/>
        <v>129</v>
      </c>
      <c r="AH339" s="362">
        <f t="shared" si="692"/>
        <v>129</v>
      </c>
      <c r="AI339" s="362">
        <f t="shared" si="692"/>
        <v>12</v>
      </c>
      <c r="AJ339" s="362">
        <f t="shared" si="692"/>
        <v>93</v>
      </c>
      <c r="AK339" s="362">
        <f t="shared" si="692"/>
        <v>483</v>
      </c>
      <c r="AL339" s="362">
        <f t="shared" si="692"/>
        <v>483</v>
      </c>
      <c r="AM339" s="362">
        <f t="shared" si="692"/>
        <v>0</v>
      </c>
      <c r="AN339" s="362">
        <f t="shared" si="692"/>
        <v>0</v>
      </c>
      <c r="AO339" s="362">
        <f t="shared" si="692"/>
        <v>0</v>
      </c>
      <c r="AP339" s="362">
        <f t="shared" si="692"/>
        <v>0</v>
      </c>
      <c r="AQ339" s="362">
        <f t="shared" si="692"/>
        <v>0</v>
      </c>
      <c r="AR339" s="362">
        <f t="shared" si="692"/>
        <v>0</v>
      </c>
      <c r="AS339" s="362">
        <f t="shared" si="692"/>
        <v>0</v>
      </c>
      <c r="AT339" s="362">
        <f t="shared" si="692"/>
        <v>0</v>
      </c>
      <c r="AU339" s="362">
        <f t="shared" si="692"/>
        <v>13</v>
      </c>
      <c r="AV339" s="362">
        <f t="shared" si="692"/>
        <v>79</v>
      </c>
      <c r="AW339" s="362">
        <f t="shared" si="692"/>
        <v>414</v>
      </c>
      <c r="AX339" s="362">
        <f t="shared" si="692"/>
        <v>414</v>
      </c>
      <c r="AY339" s="362">
        <f t="shared" si="692"/>
        <v>12</v>
      </c>
      <c r="AZ339" s="362">
        <f t="shared" si="692"/>
        <v>93</v>
      </c>
      <c r="BA339" s="362">
        <f t="shared" si="692"/>
        <v>483</v>
      </c>
      <c r="BB339" s="362">
        <f t="shared" si="692"/>
        <v>483</v>
      </c>
      <c r="BC339" s="362">
        <f t="shared" si="692"/>
        <v>0</v>
      </c>
      <c r="BD339" s="362">
        <f t="shared" si="692"/>
        <v>0</v>
      </c>
      <c r="BE339" s="362">
        <f t="shared" si="692"/>
        <v>0</v>
      </c>
      <c r="BF339" s="362">
        <f t="shared" si="692"/>
        <v>0</v>
      </c>
      <c r="BG339" s="362">
        <f t="shared" si="692"/>
        <v>0</v>
      </c>
      <c r="BH339" s="362">
        <f t="shared" si="692"/>
        <v>0</v>
      </c>
      <c r="BI339" s="362">
        <f t="shared" si="692"/>
        <v>0</v>
      </c>
      <c r="BJ339" s="362">
        <f t="shared" si="692"/>
        <v>0</v>
      </c>
      <c r="BK339" s="362">
        <f t="shared" si="692"/>
        <v>13</v>
      </c>
      <c r="BL339" s="362">
        <f t="shared" si="692"/>
        <v>79</v>
      </c>
      <c r="BM339" s="362">
        <f t="shared" si="692"/>
        <v>414</v>
      </c>
      <c r="BN339" s="362">
        <f t="shared" si="692"/>
        <v>414</v>
      </c>
      <c r="BO339" s="258" t="s">
        <v>1098</v>
      </c>
    </row>
    <row r="340" spans="1:122" outlineLevel="2">
      <c r="B340" s="54" t="s">
        <v>1134</v>
      </c>
      <c r="C340" s="259">
        <f t="shared" si="590"/>
        <v>13</v>
      </c>
      <c r="D340" s="259">
        <f t="shared" si="591"/>
        <v>117</v>
      </c>
      <c r="E340" s="259">
        <f t="shared" si="592"/>
        <v>608</v>
      </c>
      <c r="F340" s="259">
        <f t="shared" si="593"/>
        <v>608</v>
      </c>
      <c r="G340" s="259">
        <f t="shared" si="594"/>
        <v>0</v>
      </c>
      <c r="H340" s="259">
        <f t="shared" si="595"/>
        <v>0</v>
      </c>
      <c r="I340" s="259">
        <f t="shared" si="596"/>
        <v>0</v>
      </c>
      <c r="J340" s="259">
        <f t="shared" si="597"/>
        <v>0</v>
      </c>
      <c r="K340" s="259">
        <f t="shared" si="598"/>
        <v>0</v>
      </c>
      <c r="L340" s="259">
        <f t="shared" si="599"/>
        <v>0</v>
      </c>
      <c r="M340" s="259">
        <f t="shared" si="600"/>
        <v>0</v>
      </c>
      <c r="N340" s="259">
        <f t="shared" si="601"/>
        <v>0</v>
      </c>
      <c r="O340" s="259">
        <f t="shared" si="602"/>
        <v>18</v>
      </c>
      <c r="P340" s="259">
        <f t="shared" si="603"/>
        <v>108</v>
      </c>
      <c r="Q340" s="259">
        <f t="shared" si="604"/>
        <v>539</v>
      </c>
      <c r="R340" s="452">
        <f t="shared" si="605"/>
        <v>539</v>
      </c>
      <c r="S340" s="362">
        <f t="shared" ref="S340:BN340" si="693">S325</f>
        <v>7</v>
      </c>
      <c r="T340" s="362">
        <f t="shared" si="693"/>
        <v>59</v>
      </c>
      <c r="U340" s="362">
        <f t="shared" si="693"/>
        <v>246</v>
      </c>
      <c r="V340" s="362">
        <f t="shared" si="693"/>
        <v>246</v>
      </c>
      <c r="W340" s="362">
        <f t="shared" si="693"/>
        <v>0</v>
      </c>
      <c r="X340" s="362">
        <f t="shared" si="693"/>
        <v>0</v>
      </c>
      <c r="Y340" s="362">
        <f t="shared" si="693"/>
        <v>0</v>
      </c>
      <c r="Z340" s="362">
        <f t="shared" si="693"/>
        <v>0</v>
      </c>
      <c r="AA340" s="362">
        <f t="shared" si="693"/>
        <v>0</v>
      </c>
      <c r="AB340" s="362">
        <f t="shared" si="693"/>
        <v>0</v>
      </c>
      <c r="AC340" s="362">
        <f t="shared" si="693"/>
        <v>0</v>
      </c>
      <c r="AD340" s="362">
        <f t="shared" si="693"/>
        <v>0</v>
      </c>
      <c r="AE340" s="362">
        <f t="shared" si="693"/>
        <v>6</v>
      </c>
      <c r="AF340" s="362">
        <f t="shared" si="693"/>
        <v>46</v>
      </c>
      <c r="AG340" s="362">
        <f t="shared" si="693"/>
        <v>201</v>
      </c>
      <c r="AH340" s="362">
        <f t="shared" si="693"/>
        <v>201</v>
      </c>
      <c r="AI340" s="362">
        <f t="shared" si="693"/>
        <v>13</v>
      </c>
      <c r="AJ340" s="362">
        <f t="shared" si="693"/>
        <v>117</v>
      </c>
      <c r="AK340" s="362">
        <f t="shared" si="693"/>
        <v>608</v>
      </c>
      <c r="AL340" s="362">
        <f t="shared" si="693"/>
        <v>608</v>
      </c>
      <c r="AM340" s="362">
        <f t="shared" si="693"/>
        <v>0</v>
      </c>
      <c r="AN340" s="362">
        <f t="shared" si="693"/>
        <v>0</v>
      </c>
      <c r="AO340" s="362">
        <f t="shared" si="693"/>
        <v>0</v>
      </c>
      <c r="AP340" s="362">
        <f t="shared" si="693"/>
        <v>0</v>
      </c>
      <c r="AQ340" s="362">
        <f t="shared" si="693"/>
        <v>0</v>
      </c>
      <c r="AR340" s="362">
        <f t="shared" si="693"/>
        <v>0</v>
      </c>
      <c r="AS340" s="362">
        <f t="shared" si="693"/>
        <v>0</v>
      </c>
      <c r="AT340" s="362">
        <f t="shared" si="693"/>
        <v>0</v>
      </c>
      <c r="AU340" s="362">
        <f t="shared" si="693"/>
        <v>18</v>
      </c>
      <c r="AV340" s="362">
        <f t="shared" si="693"/>
        <v>108</v>
      </c>
      <c r="AW340" s="362">
        <f t="shared" si="693"/>
        <v>539</v>
      </c>
      <c r="AX340" s="362">
        <f t="shared" si="693"/>
        <v>539</v>
      </c>
      <c r="AY340" s="362">
        <f t="shared" si="693"/>
        <v>13</v>
      </c>
      <c r="AZ340" s="362">
        <f t="shared" si="693"/>
        <v>117</v>
      </c>
      <c r="BA340" s="362">
        <f t="shared" si="693"/>
        <v>608</v>
      </c>
      <c r="BB340" s="362">
        <f t="shared" si="693"/>
        <v>608</v>
      </c>
      <c r="BC340" s="362">
        <f t="shared" si="693"/>
        <v>0</v>
      </c>
      <c r="BD340" s="362">
        <f t="shared" si="693"/>
        <v>0</v>
      </c>
      <c r="BE340" s="362">
        <f t="shared" si="693"/>
        <v>0</v>
      </c>
      <c r="BF340" s="362">
        <f t="shared" si="693"/>
        <v>0</v>
      </c>
      <c r="BG340" s="362">
        <f t="shared" si="693"/>
        <v>0</v>
      </c>
      <c r="BH340" s="362">
        <f t="shared" si="693"/>
        <v>0</v>
      </c>
      <c r="BI340" s="362">
        <f t="shared" si="693"/>
        <v>0</v>
      </c>
      <c r="BJ340" s="362">
        <f t="shared" si="693"/>
        <v>0</v>
      </c>
      <c r="BK340" s="362">
        <f t="shared" si="693"/>
        <v>18</v>
      </c>
      <c r="BL340" s="362">
        <f t="shared" si="693"/>
        <v>108</v>
      </c>
      <c r="BM340" s="362">
        <f t="shared" si="693"/>
        <v>539</v>
      </c>
      <c r="BN340" s="362">
        <f t="shared" si="693"/>
        <v>539</v>
      </c>
      <c r="BO340" s="260"/>
    </row>
    <row r="341" spans="1:122" outlineLevel="2">
      <c r="B341" s="55" t="s">
        <v>1135</v>
      </c>
      <c r="C341" s="261">
        <f t="shared" si="590"/>
        <v>13</v>
      </c>
      <c r="D341" s="261">
        <f t="shared" si="591"/>
        <v>89</v>
      </c>
      <c r="E341" s="261">
        <f t="shared" si="592"/>
        <v>408</v>
      </c>
      <c r="F341" s="261">
        <f t="shared" si="593"/>
        <v>408</v>
      </c>
      <c r="G341" s="261">
        <f t="shared" si="594"/>
        <v>0</v>
      </c>
      <c r="H341" s="261">
        <f t="shared" si="595"/>
        <v>0</v>
      </c>
      <c r="I341" s="261">
        <f t="shared" si="596"/>
        <v>0</v>
      </c>
      <c r="J341" s="261">
        <f t="shared" si="597"/>
        <v>0</v>
      </c>
      <c r="K341" s="261">
        <f t="shared" si="598"/>
        <v>0</v>
      </c>
      <c r="L341" s="261">
        <f t="shared" si="599"/>
        <v>0</v>
      </c>
      <c r="M341" s="261">
        <f t="shared" si="600"/>
        <v>0</v>
      </c>
      <c r="N341" s="261">
        <f t="shared" si="601"/>
        <v>0</v>
      </c>
      <c r="O341" s="261">
        <f t="shared" si="602"/>
        <v>14</v>
      </c>
      <c r="P341" s="261">
        <f t="shared" si="603"/>
        <v>94</v>
      </c>
      <c r="Q341" s="261">
        <f t="shared" si="604"/>
        <v>425</v>
      </c>
      <c r="R341" s="453">
        <f t="shared" si="605"/>
        <v>425</v>
      </c>
      <c r="S341" s="362">
        <f t="shared" ref="S341:BN341" si="694">S326</f>
        <v>10</v>
      </c>
      <c r="T341" s="362">
        <f t="shared" si="694"/>
        <v>59</v>
      </c>
      <c r="U341" s="362">
        <f t="shared" si="694"/>
        <v>224</v>
      </c>
      <c r="V341" s="362">
        <f t="shared" si="694"/>
        <v>224</v>
      </c>
      <c r="W341" s="362">
        <f t="shared" si="694"/>
        <v>0</v>
      </c>
      <c r="X341" s="362">
        <f t="shared" si="694"/>
        <v>0</v>
      </c>
      <c r="Y341" s="362">
        <f t="shared" si="694"/>
        <v>0</v>
      </c>
      <c r="Z341" s="362">
        <f t="shared" si="694"/>
        <v>0</v>
      </c>
      <c r="AA341" s="362">
        <f t="shared" si="694"/>
        <v>0</v>
      </c>
      <c r="AB341" s="362">
        <f t="shared" si="694"/>
        <v>0</v>
      </c>
      <c r="AC341" s="362">
        <f t="shared" si="694"/>
        <v>0</v>
      </c>
      <c r="AD341" s="362">
        <f t="shared" si="694"/>
        <v>0</v>
      </c>
      <c r="AE341" s="362">
        <f t="shared" si="694"/>
        <v>6</v>
      </c>
      <c r="AF341" s="362">
        <f t="shared" si="694"/>
        <v>46</v>
      </c>
      <c r="AG341" s="362">
        <f t="shared" si="694"/>
        <v>207</v>
      </c>
      <c r="AH341" s="362">
        <f t="shared" si="694"/>
        <v>207</v>
      </c>
      <c r="AI341" s="362">
        <f t="shared" si="694"/>
        <v>13</v>
      </c>
      <c r="AJ341" s="362">
        <f t="shared" si="694"/>
        <v>89</v>
      </c>
      <c r="AK341" s="362">
        <f t="shared" si="694"/>
        <v>408</v>
      </c>
      <c r="AL341" s="362">
        <f t="shared" si="694"/>
        <v>408</v>
      </c>
      <c r="AM341" s="362">
        <f t="shared" si="694"/>
        <v>0</v>
      </c>
      <c r="AN341" s="362">
        <f t="shared" si="694"/>
        <v>0</v>
      </c>
      <c r="AO341" s="362">
        <f t="shared" si="694"/>
        <v>0</v>
      </c>
      <c r="AP341" s="362">
        <f t="shared" si="694"/>
        <v>0</v>
      </c>
      <c r="AQ341" s="362">
        <f t="shared" si="694"/>
        <v>0</v>
      </c>
      <c r="AR341" s="362">
        <f t="shared" si="694"/>
        <v>0</v>
      </c>
      <c r="AS341" s="362">
        <f t="shared" si="694"/>
        <v>0</v>
      </c>
      <c r="AT341" s="362">
        <f t="shared" si="694"/>
        <v>0</v>
      </c>
      <c r="AU341" s="362">
        <f t="shared" si="694"/>
        <v>14</v>
      </c>
      <c r="AV341" s="362">
        <f t="shared" si="694"/>
        <v>94</v>
      </c>
      <c r="AW341" s="362">
        <f t="shared" si="694"/>
        <v>425</v>
      </c>
      <c r="AX341" s="362">
        <f t="shared" si="694"/>
        <v>425</v>
      </c>
      <c r="AY341" s="362">
        <f t="shared" si="694"/>
        <v>13</v>
      </c>
      <c r="AZ341" s="362">
        <f t="shared" si="694"/>
        <v>89</v>
      </c>
      <c r="BA341" s="362">
        <f t="shared" si="694"/>
        <v>408</v>
      </c>
      <c r="BB341" s="362">
        <f t="shared" si="694"/>
        <v>408</v>
      </c>
      <c r="BC341" s="362">
        <f t="shared" si="694"/>
        <v>0</v>
      </c>
      <c r="BD341" s="362">
        <f t="shared" si="694"/>
        <v>0</v>
      </c>
      <c r="BE341" s="362">
        <f t="shared" si="694"/>
        <v>0</v>
      </c>
      <c r="BF341" s="362">
        <f t="shared" si="694"/>
        <v>0</v>
      </c>
      <c r="BG341" s="362">
        <f t="shared" si="694"/>
        <v>0</v>
      </c>
      <c r="BH341" s="362">
        <f t="shared" si="694"/>
        <v>0</v>
      </c>
      <c r="BI341" s="362">
        <f t="shared" si="694"/>
        <v>0</v>
      </c>
      <c r="BJ341" s="362">
        <f t="shared" si="694"/>
        <v>0</v>
      </c>
      <c r="BK341" s="362">
        <f t="shared" si="694"/>
        <v>14</v>
      </c>
      <c r="BL341" s="362">
        <f t="shared" si="694"/>
        <v>94</v>
      </c>
      <c r="BM341" s="362">
        <f t="shared" si="694"/>
        <v>425</v>
      </c>
      <c r="BN341" s="362">
        <f t="shared" si="694"/>
        <v>425</v>
      </c>
      <c r="BO341" s="260"/>
    </row>
    <row r="342" spans="1:122" outlineLevel="1"/>
    <row r="344" spans="1:122">
      <c r="A344" s="16" t="s">
        <v>1168</v>
      </c>
    </row>
    <row r="345" spans="1:122" ht="86.25" outlineLevel="1">
      <c r="B345" s="314" t="s">
        <v>1173</v>
      </c>
      <c r="C345" s="134" t="s">
        <v>1090</v>
      </c>
      <c r="D345" s="134" t="s">
        <v>1089</v>
      </c>
      <c r="E345" s="134" t="s">
        <v>1088</v>
      </c>
      <c r="F345" s="134" t="s">
        <v>1087</v>
      </c>
      <c r="G345" s="134" t="s">
        <v>1088</v>
      </c>
      <c r="H345" s="134" t="s">
        <v>1087</v>
      </c>
      <c r="I345" s="134" t="s">
        <v>1086</v>
      </c>
      <c r="J345" s="134"/>
      <c r="K345" s="134"/>
      <c r="L345" s="134"/>
      <c r="M345" s="134"/>
      <c r="N345" s="260"/>
      <c r="O345" s="260"/>
      <c r="P345" s="298" t="s">
        <v>542</v>
      </c>
      <c r="Q345" s="298" t="s">
        <v>542</v>
      </c>
      <c r="R345" s="298" t="s">
        <v>542</v>
      </c>
      <c r="S345" s="298" t="s">
        <v>542</v>
      </c>
      <c r="T345" s="298" t="s">
        <v>542</v>
      </c>
      <c r="U345" s="298" t="s">
        <v>542</v>
      </c>
      <c r="V345" s="298" t="s">
        <v>542</v>
      </c>
      <c r="W345" s="298" t="s">
        <v>542</v>
      </c>
      <c r="X345" s="298" t="s">
        <v>542</v>
      </c>
      <c r="Y345" s="298" t="s">
        <v>542</v>
      </c>
      <c r="Z345" s="298" t="s">
        <v>542</v>
      </c>
      <c r="AA345" s="298" t="s">
        <v>542</v>
      </c>
      <c r="AB345" s="298" t="s">
        <v>542</v>
      </c>
      <c r="AC345" s="298" t="s">
        <v>542</v>
      </c>
      <c r="AD345" s="298" t="s">
        <v>542</v>
      </c>
      <c r="AE345" s="298" t="s">
        <v>542</v>
      </c>
      <c r="AF345" s="298" t="s">
        <v>542</v>
      </c>
      <c r="AG345" s="298" t="s">
        <v>542</v>
      </c>
      <c r="AH345" s="298" t="s">
        <v>542</v>
      </c>
      <c r="AI345" s="298" t="s">
        <v>542</v>
      </c>
      <c r="AJ345" s="298" t="s">
        <v>542</v>
      </c>
      <c r="AK345" s="298" t="s">
        <v>542</v>
      </c>
      <c r="AL345" s="298" t="s">
        <v>542</v>
      </c>
      <c r="AM345" s="298" t="s">
        <v>542</v>
      </c>
      <c r="AN345" s="298" t="s">
        <v>542</v>
      </c>
      <c r="AO345" s="298" t="s">
        <v>542</v>
      </c>
      <c r="AP345" s="298" t="s">
        <v>542</v>
      </c>
      <c r="AQ345" s="298" t="s">
        <v>542</v>
      </c>
      <c r="AR345" s="298" t="s">
        <v>542</v>
      </c>
      <c r="AS345" s="298" t="s">
        <v>542</v>
      </c>
      <c r="AT345" s="298" t="s">
        <v>542</v>
      </c>
      <c r="AU345" s="298" t="s">
        <v>542</v>
      </c>
      <c r="AV345" s="298" t="s">
        <v>542</v>
      </c>
      <c r="AW345" s="298" t="s">
        <v>542</v>
      </c>
      <c r="AX345" s="298" t="s">
        <v>542</v>
      </c>
      <c r="AY345" s="298" t="s">
        <v>542</v>
      </c>
      <c r="AZ345" s="298" t="s">
        <v>542</v>
      </c>
      <c r="BA345" s="298" t="s">
        <v>542</v>
      </c>
      <c r="BB345" s="298" t="s">
        <v>542</v>
      </c>
      <c r="BC345" s="298" t="s">
        <v>542</v>
      </c>
      <c r="BD345" s="298" t="s">
        <v>542</v>
      </c>
      <c r="BE345" s="298" t="s">
        <v>542</v>
      </c>
      <c r="BF345" s="298" t="s">
        <v>542</v>
      </c>
      <c r="BG345" s="298" t="s">
        <v>542</v>
      </c>
      <c r="BH345" s="298" t="s">
        <v>542</v>
      </c>
      <c r="BI345" s="298" t="s">
        <v>542</v>
      </c>
      <c r="BJ345" s="298" t="s">
        <v>542</v>
      </c>
      <c r="BK345" s="298" t="s">
        <v>542</v>
      </c>
      <c r="BL345" s="298" t="s">
        <v>542</v>
      </c>
      <c r="BM345" s="298" t="s">
        <v>542</v>
      </c>
      <c r="BN345" s="298" t="s">
        <v>542</v>
      </c>
      <c r="BO345" s="298" t="s">
        <v>542</v>
      </c>
      <c r="BP345" s="298" t="s">
        <v>542</v>
      </c>
      <c r="BQ345" s="298" t="s">
        <v>542</v>
      </c>
      <c r="BR345" s="298" t="s">
        <v>542</v>
      </c>
      <c r="BS345" s="298" t="s">
        <v>542</v>
      </c>
      <c r="BT345" s="298" t="s">
        <v>542</v>
      </c>
      <c r="BU345" s="298" t="s">
        <v>542</v>
      </c>
      <c r="BV345" s="298" t="s">
        <v>542</v>
      </c>
      <c r="BW345" s="298" t="s">
        <v>542</v>
      </c>
      <c r="BX345" s="298" t="s">
        <v>542</v>
      </c>
      <c r="BY345" s="298" t="s">
        <v>542</v>
      </c>
      <c r="BZ345" s="298" t="s">
        <v>542</v>
      </c>
      <c r="CA345" s="298" t="s">
        <v>542</v>
      </c>
      <c r="CB345" s="298" t="s">
        <v>542</v>
      </c>
      <c r="CC345" s="298" t="s">
        <v>542</v>
      </c>
      <c r="CD345" s="298" t="s">
        <v>542</v>
      </c>
      <c r="CE345" s="298" t="s">
        <v>542</v>
      </c>
      <c r="CF345" s="298" t="s">
        <v>542</v>
      </c>
      <c r="CG345" s="298" t="s">
        <v>542</v>
      </c>
      <c r="CH345" s="298" t="s">
        <v>542</v>
      </c>
      <c r="CI345" s="298" t="s">
        <v>542</v>
      </c>
      <c r="CJ345" s="298" t="s">
        <v>542</v>
      </c>
      <c r="CK345" s="298" t="s">
        <v>542</v>
      </c>
      <c r="CL345" s="298" t="s">
        <v>542</v>
      </c>
      <c r="CM345" s="298" t="s">
        <v>542</v>
      </c>
      <c r="CN345" s="298" t="s">
        <v>542</v>
      </c>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row>
    <row r="346" spans="1:122" outlineLevel="1">
      <c r="A346">
        <v>10</v>
      </c>
      <c r="B346">
        <v>1</v>
      </c>
      <c r="C346" s="12">
        <v>-0.5</v>
      </c>
      <c r="D346" s="12">
        <v>-0.5</v>
      </c>
      <c r="E346" s="12">
        <v>-0.5</v>
      </c>
      <c r="F346" s="12">
        <v>-0.5</v>
      </c>
      <c r="G346">
        <f>E346</f>
        <v>-0.5</v>
      </c>
      <c r="H346">
        <f t="shared" ref="H346:H349" si="695">F346</f>
        <v>-0.5</v>
      </c>
      <c r="I346" s="12">
        <v>-0.5</v>
      </c>
      <c r="J346" s="12"/>
      <c r="K346" s="12"/>
      <c r="L346" s="12"/>
      <c r="M346" s="12"/>
      <c r="N346" s="260"/>
      <c r="O346" s="260"/>
      <c r="P346" s="284" t="str">
        <f>"Yearling "&amp;$B$209</f>
        <v>Yearling Standard (7mo)</v>
      </c>
      <c r="Q346" s="284"/>
      <c r="R346" s="284"/>
      <c r="S346" s="284"/>
      <c r="T346" s="284"/>
      <c r="U346" s="284"/>
      <c r="V346" s="284"/>
      <c r="W346" s="284" t="str">
        <f>"Yearling "&amp;$B$210</f>
        <v>Yearling Early</v>
      </c>
      <c r="X346" s="284"/>
      <c r="Y346" s="284"/>
      <c r="Z346" s="284"/>
      <c r="AA346" s="284"/>
      <c r="AB346" s="284"/>
      <c r="AC346" s="284"/>
      <c r="AD346" s="284" t="str">
        <f>"Yearling "&amp;$B$211</f>
        <v>Yearling Middle</v>
      </c>
      <c r="AE346" s="284"/>
      <c r="AF346" s="284"/>
      <c r="AG346" s="284"/>
      <c r="AH346" s="284"/>
      <c r="AI346" s="284"/>
      <c r="AJ346" s="284"/>
      <c r="AK346" s="284" t="str">
        <f>"Yearling "&amp;$B$212</f>
        <v>Yearling Late</v>
      </c>
      <c r="AL346" s="284"/>
      <c r="AM346" s="284"/>
      <c r="AN346" s="284"/>
      <c r="AO346" s="284"/>
      <c r="AP346" s="284"/>
      <c r="AQ346" s="284"/>
      <c r="AR346" s="284" t="str">
        <f>"Yearling "&amp;$B$213</f>
        <v>Yearling V. Late</v>
      </c>
      <c r="AS346" s="284"/>
      <c r="AT346" s="284"/>
      <c r="AU346" s="284"/>
      <c r="AV346" s="284"/>
      <c r="AW346" s="284"/>
      <c r="AX346" s="284"/>
      <c r="AY346" s="284" t="str">
        <f>"Yearling "&amp;$B$214</f>
        <v>Yearling 7mo with 0% mated</v>
      </c>
      <c r="AZ346" s="284"/>
      <c r="BA346" s="284"/>
      <c r="BB346" s="284"/>
      <c r="BC346" s="284"/>
      <c r="BD346" s="284"/>
      <c r="BE346" s="284"/>
      <c r="BF346" s="260" t="s">
        <v>1141</v>
      </c>
      <c r="BG346" s="260"/>
      <c r="BH346" s="260"/>
      <c r="BI346" s="260"/>
      <c r="BJ346" s="260"/>
      <c r="BK346" s="260"/>
      <c r="BL346" s="260"/>
      <c r="BM346" s="260" t="s">
        <v>1142</v>
      </c>
      <c r="BN346" s="260"/>
      <c r="BO346" s="260"/>
      <c r="BP346" s="260"/>
      <c r="BQ346" s="260"/>
      <c r="BR346" s="260"/>
      <c r="BS346" s="260"/>
      <c r="BT346" s="260" t="s">
        <v>1143</v>
      </c>
      <c r="BU346" s="260"/>
      <c r="BV346" s="260"/>
      <c r="BW346" s="260"/>
      <c r="BX346" s="260"/>
      <c r="BY346" s="260"/>
      <c r="BZ346" s="260"/>
      <c r="CA346" s="260" t="s">
        <v>1144</v>
      </c>
      <c r="CB346" s="260"/>
      <c r="CC346" s="260"/>
      <c r="CD346" s="260"/>
      <c r="CE346" s="260"/>
      <c r="CF346" s="260"/>
      <c r="CG346" s="260"/>
      <c r="CH346" s="260" t="s">
        <v>1145</v>
      </c>
      <c r="CI346" s="260"/>
      <c r="CJ346" s="260"/>
      <c r="CK346" s="260"/>
      <c r="CL346" s="260"/>
      <c r="CM346" s="260"/>
      <c r="CN346" s="260"/>
    </row>
    <row r="347" spans="1:122" outlineLevel="1">
      <c r="B347">
        <v>2</v>
      </c>
      <c r="C347" s="12">
        <v>0</v>
      </c>
      <c r="D347" s="12">
        <v>0</v>
      </c>
      <c r="E347" s="12">
        <v>0</v>
      </c>
      <c r="F347" s="12">
        <v>0</v>
      </c>
      <c r="G347">
        <f t="shared" ref="G347:G349" si="696">E347</f>
        <v>0</v>
      </c>
      <c r="H347">
        <f t="shared" si="695"/>
        <v>0</v>
      </c>
      <c r="I347" s="12">
        <v>0</v>
      </c>
      <c r="J347" s="12"/>
      <c r="K347" s="12"/>
      <c r="L347" s="12"/>
      <c r="M347" s="12"/>
      <c r="N347" s="260"/>
      <c r="O347" s="281" t="s">
        <v>1162</v>
      </c>
      <c r="P347" s="286">
        <v>1</v>
      </c>
      <c r="Q347" s="286">
        <v>1</v>
      </c>
      <c r="R347" s="286">
        <v>1</v>
      </c>
      <c r="S347" s="286">
        <v>1</v>
      </c>
      <c r="T347" s="286"/>
      <c r="U347" s="286"/>
      <c r="V347" s="286"/>
      <c r="W347" s="286">
        <v>2</v>
      </c>
      <c r="X347" s="286">
        <v>2</v>
      </c>
      <c r="Y347" s="286">
        <v>2</v>
      </c>
      <c r="Z347" s="286">
        <v>2</v>
      </c>
      <c r="AA347" s="286"/>
      <c r="AB347" s="286"/>
      <c r="AC347" s="286"/>
      <c r="AD347" s="286">
        <v>3</v>
      </c>
      <c r="AE347" s="286">
        <v>3</v>
      </c>
      <c r="AF347" s="286">
        <v>3</v>
      </c>
      <c r="AG347" s="286">
        <v>3</v>
      </c>
      <c r="AH347" s="286"/>
      <c r="AI347" s="286"/>
      <c r="AJ347" s="286"/>
      <c r="AK347" s="286">
        <v>4</v>
      </c>
      <c r="AL347" s="286">
        <v>4</v>
      </c>
      <c r="AM347" s="286">
        <v>4</v>
      </c>
      <c r="AN347" s="286">
        <v>4</v>
      </c>
      <c r="AO347" s="286"/>
      <c r="AP347" s="286"/>
      <c r="AQ347" s="286"/>
      <c r="AR347" s="286">
        <v>5</v>
      </c>
      <c r="AS347" s="286">
        <v>5</v>
      </c>
      <c r="AT347" s="286">
        <v>5</v>
      </c>
      <c r="AU347" s="286">
        <v>5</v>
      </c>
      <c r="AV347" s="286"/>
      <c r="AW347" s="286"/>
      <c r="AX347" s="286"/>
      <c r="AY347" s="286">
        <v>6</v>
      </c>
      <c r="AZ347" s="286">
        <v>6</v>
      </c>
      <c r="BA347" s="286">
        <v>6</v>
      </c>
      <c r="BB347" s="286">
        <v>6</v>
      </c>
      <c r="BC347" s="286"/>
      <c r="BD347" s="286"/>
      <c r="BE347" s="286"/>
      <c r="BF347" s="286">
        <v>1</v>
      </c>
      <c r="BG347" s="286">
        <v>1</v>
      </c>
      <c r="BH347" s="286">
        <v>1</v>
      </c>
      <c r="BI347" s="286"/>
      <c r="BJ347" s="286"/>
      <c r="BK347" s="286"/>
      <c r="BL347" s="286"/>
      <c r="BM347" s="286">
        <v>1</v>
      </c>
      <c r="BN347" s="286">
        <v>1</v>
      </c>
      <c r="BO347" s="286">
        <v>1</v>
      </c>
      <c r="BP347" s="286"/>
      <c r="BQ347" s="286"/>
      <c r="BR347" s="286"/>
      <c r="BS347" s="286"/>
      <c r="BT347" s="286">
        <v>1</v>
      </c>
      <c r="BU347" s="286">
        <v>1</v>
      </c>
      <c r="BV347" s="286">
        <v>1</v>
      </c>
      <c r="BW347" s="286"/>
      <c r="BX347" s="286"/>
      <c r="BY347" s="286"/>
      <c r="BZ347" s="286"/>
      <c r="CA347" s="286">
        <v>1</v>
      </c>
      <c r="CB347" s="286">
        <v>1</v>
      </c>
      <c r="CC347" s="286">
        <v>1</v>
      </c>
      <c r="CD347" s="286"/>
      <c r="CE347" s="286"/>
      <c r="CF347" s="286"/>
      <c r="CG347" s="286"/>
      <c r="CH347" s="286">
        <v>1</v>
      </c>
      <c r="CI347" s="286">
        <v>1</v>
      </c>
      <c r="CJ347" s="286">
        <v>1</v>
      </c>
      <c r="CK347" s="286"/>
      <c r="CL347" s="286"/>
      <c r="CM347" s="286"/>
      <c r="CN347" s="286"/>
    </row>
    <row r="348" spans="1:122" outlineLevel="1">
      <c r="B348">
        <v>3</v>
      </c>
      <c r="C348" s="12">
        <v>0.5</v>
      </c>
      <c r="D348" s="12">
        <v>0.5</v>
      </c>
      <c r="E348" s="12">
        <v>0.5</v>
      </c>
      <c r="F348" s="12">
        <v>0.5</v>
      </c>
      <c r="G348">
        <f t="shared" si="696"/>
        <v>0.5</v>
      </c>
      <c r="H348">
        <f t="shared" si="695"/>
        <v>0.5</v>
      </c>
      <c r="I348" s="12">
        <v>0.5</v>
      </c>
      <c r="J348" s="12"/>
      <c r="K348" s="12"/>
      <c r="L348" s="12"/>
      <c r="M348" s="12"/>
      <c r="N348" s="260"/>
      <c r="O348" s="281" t="s">
        <v>1163</v>
      </c>
      <c r="P348" s="286">
        <v>2</v>
      </c>
      <c r="Q348" s="286">
        <v>3</v>
      </c>
      <c r="R348" s="286">
        <v>4</v>
      </c>
      <c r="S348" s="286">
        <v>5</v>
      </c>
      <c r="T348" s="286"/>
      <c r="U348" s="286"/>
      <c r="V348" s="286"/>
      <c r="W348" s="286">
        <v>2</v>
      </c>
      <c r="X348" s="286">
        <v>3</v>
      </c>
      <c r="Y348" s="286">
        <v>4</v>
      </c>
      <c r="Z348" s="286">
        <v>5</v>
      </c>
      <c r="AA348" s="286"/>
      <c r="AB348" s="286"/>
      <c r="AC348" s="286"/>
      <c r="AD348" s="286">
        <v>2</v>
      </c>
      <c r="AE348" s="286">
        <v>3</v>
      </c>
      <c r="AF348" s="286">
        <v>4</v>
      </c>
      <c r="AG348" s="286">
        <v>5</v>
      </c>
      <c r="AH348" s="286"/>
      <c r="AI348" s="286"/>
      <c r="AJ348" s="286"/>
      <c r="AK348" s="286">
        <v>2</v>
      </c>
      <c r="AL348" s="286">
        <v>3</v>
      </c>
      <c r="AM348" s="286">
        <v>4</v>
      </c>
      <c r="AN348" s="286">
        <v>5</v>
      </c>
      <c r="AO348" s="286"/>
      <c r="AP348" s="286"/>
      <c r="AQ348" s="286"/>
      <c r="AR348" s="286">
        <v>2</v>
      </c>
      <c r="AS348" s="286">
        <v>3</v>
      </c>
      <c r="AT348" s="286">
        <v>4</v>
      </c>
      <c r="AU348" s="286">
        <v>5</v>
      </c>
      <c r="AV348" s="286"/>
      <c r="AW348" s="286"/>
      <c r="AX348" s="286"/>
      <c r="AY348" s="286">
        <v>2</v>
      </c>
      <c r="AZ348" s="286">
        <v>3</v>
      </c>
      <c r="BA348" s="286">
        <v>4</v>
      </c>
      <c r="BB348" s="286">
        <v>5</v>
      </c>
      <c r="BC348" s="286"/>
      <c r="BD348" s="286"/>
      <c r="BE348" s="286"/>
      <c r="BF348" s="260"/>
      <c r="BG348" s="260"/>
      <c r="BH348" s="260"/>
      <c r="BI348" s="260"/>
      <c r="BJ348" s="260"/>
      <c r="BK348" s="260"/>
      <c r="BL348" s="260"/>
      <c r="BM348" s="260"/>
      <c r="BN348" s="260"/>
      <c r="BO348" s="260"/>
      <c r="BP348" s="260"/>
      <c r="BQ348" s="260"/>
      <c r="BR348" s="260"/>
      <c r="BS348" s="260"/>
      <c r="BT348" s="260"/>
      <c r="BU348" s="260"/>
      <c r="BV348" s="260"/>
      <c r="BW348" s="260"/>
      <c r="BX348" s="260"/>
      <c r="BY348" s="260"/>
      <c r="BZ348" s="260"/>
      <c r="CA348" s="260"/>
      <c r="CB348" s="260"/>
      <c r="CC348" s="260"/>
      <c r="CD348" s="260"/>
      <c r="CE348" s="260"/>
      <c r="CF348" s="260"/>
      <c r="CG348" s="260"/>
      <c r="CH348" s="260"/>
      <c r="CI348" s="260"/>
      <c r="CJ348" s="260"/>
      <c r="CK348" s="260"/>
      <c r="CL348" s="260"/>
      <c r="CM348" s="260"/>
      <c r="CN348" s="260"/>
    </row>
    <row r="349" spans="1:122" outlineLevel="1">
      <c r="B349">
        <v>4</v>
      </c>
      <c r="C349" s="12">
        <v>0</v>
      </c>
      <c r="D349" s="12">
        <v>0</v>
      </c>
      <c r="E349" s="12">
        <v>0</v>
      </c>
      <c r="F349" s="12">
        <v>0</v>
      </c>
      <c r="G349">
        <f t="shared" si="696"/>
        <v>0</v>
      </c>
      <c r="H349">
        <f t="shared" si="695"/>
        <v>0</v>
      </c>
      <c r="I349" s="12">
        <v>0</v>
      </c>
      <c r="J349" s="12"/>
      <c r="K349" s="12"/>
      <c r="L349" s="12"/>
      <c r="M349" s="12"/>
      <c r="N349" s="260"/>
      <c r="O349" s="260"/>
      <c r="P349" s="299">
        <f>INDEX(i.Periods,P$348,1+d.TOL+3*(P$347-1))</f>
        <v>59</v>
      </c>
      <c r="Q349" s="299">
        <f>INDEX(i.Periods,Q$348,1+d.TOL+3*(Q$347-1))</f>
        <v>64</v>
      </c>
      <c r="R349" s="299">
        <f>INDEX(i.Periods,R$348,1+d.TOL+3*(R$347-1))</f>
        <v>72</v>
      </c>
      <c r="S349" s="299">
        <f>INDEX(i.Periods,S$348,1+d.TOL+3*(S$347-1))</f>
        <v>86</v>
      </c>
      <c r="T349" s="299"/>
      <c r="U349" s="299"/>
      <c r="V349" s="299"/>
      <c r="W349" s="299">
        <f>INDEX(i.Periods,W$348,1+d.TOL+3*(W$347-1))</f>
        <v>61</v>
      </c>
      <c r="X349" s="299">
        <f>INDEX(i.Periods,X$348,1+d.TOL+3*(X$347-1))</f>
        <v>66</v>
      </c>
      <c r="Y349" s="299">
        <f>INDEX(i.Periods,Y$348,1+d.TOL+3*(Y$347-1))</f>
        <v>74</v>
      </c>
      <c r="Z349" s="299">
        <f>INDEX(i.Periods,Z$348,1+d.TOL+3*(Z$347-1))</f>
        <v>88</v>
      </c>
      <c r="AA349" s="299"/>
      <c r="AB349" s="299"/>
      <c r="AC349" s="299"/>
      <c r="AD349" s="299">
        <f>INDEX(i.Periods,AD$348,1+d.TOL+3*(AD$347-1))</f>
        <v>64</v>
      </c>
      <c r="AE349" s="299">
        <f>INDEX(i.Periods,AE$348,1+d.TOL+3*(AE$347-1))</f>
        <v>69</v>
      </c>
      <c r="AF349" s="299">
        <f>INDEX(i.Periods,AF$348,1+d.TOL+3*(AF$347-1))</f>
        <v>77</v>
      </c>
      <c r="AG349" s="299">
        <f>INDEX(i.Periods,AG$348,1+d.TOL+3*(AG$347-1))</f>
        <v>91</v>
      </c>
      <c r="AH349" s="299"/>
      <c r="AI349" s="299"/>
      <c r="AJ349" s="299"/>
      <c r="AK349" s="299">
        <f>INDEX(i.Periods,AK$348,1+d.TOL+3*(AK$347-1))</f>
        <v>66</v>
      </c>
      <c r="AL349" s="299">
        <f>INDEX(i.Periods,AL$348,1+d.TOL+3*(AL$347-1))</f>
        <v>71</v>
      </c>
      <c r="AM349" s="299">
        <f>INDEX(i.Periods,AM$348,1+d.TOL+3*(AM$347-1))</f>
        <v>79</v>
      </c>
      <c r="AN349" s="299">
        <f>INDEX(i.Periods,AN$348,1+d.TOL+3*(AN$347-1))</f>
        <v>93</v>
      </c>
      <c r="AO349" s="299"/>
      <c r="AP349" s="299"/>
      <c r="AQ349" s="299"/>
      <c r="AR349" s="299">
        <f>INDEX(i.Periods,AR$348,1+d.TOL+3*(AR$347-1))</f>
        <v>68</v>
      </c>
      <c r="AS349" s="299">
        <f>INDEX(i.Periods,AS$348,1+d.TOL+3*(AS$347-1))</f>
        <v>73</v>
      </c>
      <c r="AT349" s="299">
        <f>INDEX(i.Periods,AT$348,1+d.TOL+3*(AT$347-1))</f>
        <v>81</v>
      </c>
      <c r="AU349" s="299">
        <f>INDEX(i.Periods,AU$348,1+d.TOL+3*(AU$347-1))</f>
        <v>95</v>
      </c>
      <c r="AV349" s="299"/>
      <c r="AW349" s="299"/>
      <c r="AX349" s="299"/>
      <c r="AY349" s="299">
        <f>INDEX(i.Periods,AY$348,1+d.TOL+3*(AY$347-1))</f>
        <v>59</v>
      </c>
      <c r="AZ349" s="299">
        <f>INDEX(i.Periods,AZ$348,1+d.TOL+3*(AZ$347-1))</f>
        <v>64</v>
      </c>
      <c r="BA349" s="299">
        <f>INDEX(i.Periods,BA$348,1+d.TOL+3*(BA$347-1))</f>
        <v>72</v>
      </c>
      <c r="BB349" s="299">
        <f>INDEX(i.Periods,BB$348,1+d.TOL+3*(BB$347-1))</f>
        <v>86</v>
      </c>
      <c r="BC349" s="299"/>
      <c r="BD349" s="299"/>
      <c r="BE349" s="299"/>
      <c r="BF349" s="300">
        <f>P349+52</f>
        <v>111</v>
      </c>
      <c r="BG349" s="300">
        <f>R349+52</f>
        <v>124</v>
      </c>
      <c r="BH349" s="300">
        <f>S349+52</f>
        <v>138</v>
      </c>
      <c r="BI349" s="286"/>
      <c r="BJ349" s="286"/>
      <c r="BK349" s="286"/>
      <c r="BL349" s="286"/>
      <c r="BM349" s="301">
        <f>BF349+52</f>
        <v>163</v>
      </c>
      <c r="BN349" s="301">
        <f>BG349+52</f>
        <v>176</v>
      </c>
      <c r="BO349" s="301">
        <f>BH349+52</f>
        <v>190</v>
      </c>
      <c r="BP349" s="286"/>
      <c r="BQ349" s="286"/>
      <c r="BR349" s="286"/>
      <c r="BS349" s="286"/>
      <c r="BT349" s="301">
        <f>BM349+52</f>
        <v>215</v>
      </c>
      <c r="BU349" s="301">
        <f>BN349+52</f>
        <v>228</v>
      </c>
      <c r="BV349" s="301">
        <f>BO349+52</f>
        <v>242</v>
      </c>
      <c r="BW349" s="286"/>
      <c r="BX349" s="286"/>
      <c r="BY349" s="286"/>
      <c r="BZ349" s="286"/>
      <c r="CA349" s="301">
        <f>BT349+52</f>
        <v>267</v>
      </c>
      <c r="CB349" s="301">
        <f>BU349+52</f>
        <v>280</v>
      </c>
      <c r="CC349" s="301">
        <f>BV349+52</f>
        <v>294</v>
      </c>
      <c r="CD349" s="286"/>
      <c r="CE349" s="286"/>
      <c r="CF349" s="286"/>
      <c r="CG349" s="286"/>
      <c r="CH349" s="301">
        <f>CA349+52</f>
        <v>319</v>
      </c>
      <c r="CI349" s="301">
        <f>CB349+52</f>
        <v>332</v>
      </c>
      <c r="CJ349" s="301">
        <f>CC349+52</f>
        <v>346</v>
      </c>
      <c r="CK349" s="286"/>
      <c r="CL349" s="286"/>
      <c r="CM349" s="286"/>
      <c r="CN349" s="286"/>
    </row>
    <row r="350" spans="1:122" outlineLevel="1">
      <c r="B350" s="260"/>
      <c r="C350" s="302" t="s">
        <v>1095</v>
      </c>
      <c r="D350" s="302" t="s">
        <v>1094</v>
      </c>
      <c r="E350" s="302" t="s">
        <v>1093</v>
      </c>
      <c r="F350" s="302" t="s">
        <v>1092</v>
      </c>
      <c r="G350" s="302" t="s">
        <v>1093</v>
      </c>
      <c r="H350" s="302" t="s">
        <v>1092</v>
      </c>
      <c r="I350" s="302" t="s">
        <v>1091</v>
      </c>
      <c r="J350" s="302"/>
      <c r="K350" s="302"/>
      <c r="L350" s="302"/>
      <c r="M350" s="302"/>
      <c r="N350" s="260"/>
      <c r="O350" s="260"/>
      <c r="P350" s="300" t="str">
        <f>Q349&amp;":"&amp;R349</f>
        <v>64:72</v>
      </c>
      <c r="Q350" s="300" t="str">
        <f>R349&amp;":"&amp;S349</f>
        <v>72:86</v>
      </c>
      <c r="R350" s="303" t="str">
        <f>Q350</f>
        <v>72:86</v>
      </c>
      <c r="S350" s="303" t="str">
        <f>R350</f>
        <v>72:86</v>
      </c>
      <c r="T350" s="303" t="str">
        <f>S350</f>
        <v>72:86</v>
      </c>
      <c r="U350" s="303" t="str">
        <f>T350</f>
        <v>72:86</v>
      </c>
      <c r="V350" s="303" t="str">
        <f>U350</f>
        <v>72:86</v>
      </c>
      <c r="W350" s="300" t="str">
        <f>X349&amp;":"&amp;Y349</f>
        <v>66:74</v>
      </c>
      <c r="X350" s="300" t="str">
        <f>Y349&amp;":"&amp;Z349</f>
        <v>74:88</v>
      </c>
      <c r="Y350" s="303" t="str">
        <f>X350</f>
        <v>74:88</v>
      </c>
      <c r="Z350" s="303" t="str">
        <f>Y350</f>
        <v>74:88</v>
      </c>
      <c r="AA350" s="303" t="str">
        <f>Z350</f>
        <v>74:88</v>
      </c>
      <c r="AB350" s="303" t="str">
        <f>AA350</f>
        <v>74:88</v>
      </c>
      <c r="AC350" s="303" t="str">
        <f>AB350</f>
        <v>74:88</v>
      </c>
      <c r="AD350" s="300" t="str">
        <f>AE349&amp;":"&amp;AF349</f>
        <v>69:77</v>
      </c>
      <c r="AE350" s="300" t="str">
        <f>AF349&amp;":"&amp;AG349</f>
        <v>77:91</v>
      </c>
      <c r="AF350" s="303" t="str">
        <f t="shared" ref="AF350:AJ350" si="697">AE350</f>
        <v>77:91</v>
      </c>
      <c r="AG350" s="303" t="str">
        <f t="shared" si="697"/>
        <v>77:91</v>
      </c>
      <c r="AH350" s="303" t="str">
        <f t="shared" si="697"/>
        <v>77:91</v>
      </c>
      <c r="AI350" s="303" t="str">
        <f t="shared" si="697"/>
        <v>77:91</v>
      </c>
      <c r="AJ350" s="303" t="str">
        <f t="shared" si="697"/>
        <v>77:91</v>
      </c>
      <c r="AK350" s="300" t="str">
        <f>AL349&amp;":"&amp;AM349</f>
        <v>71:79</v>
      </c>
      <c r="AL350" s="300" t="str">
        <f>AM349&amp;":"&amp;AN349</f>
        <v>79:93</v>
      </c>
      <c r="AM350" s="303" t="str">
        <f t="shared" ref="AM350:AQ350" si="698">AL350</f>
        <v>79:93</v>
      </c>
      <c r="AN350" s="303" t="str">
        <f t="shared" si="698"/>
        <v>79:93</v>
      </c>
      <c r="AO350" s="303" t="str">
        <f t="shared" si="698"/>
        <v>79:93</v>
      </c>
      <c r="AP350" s="303" t="str">
        <f t="shared" si="698"/>
        <v>79:93</v>
      </c>
      <c r="AQ350" s="303" t="str">
        <f t="shared" si="698"/>
        <v>79:93</v>
      </c>
      <c r="AR350" s="300" t="str">
        <f>AS349&amp;":"&amp;AT349</f>
        <v>73:81</v>
      </c>
      <c r="AS350" s="300" t="str">
        <f>AT349&amp;":"&amp;AU349</f>
        <v>81:95</v>
      </c>
      <c r="AT350" s="303" t="str">
        <f t="shared" ref="AT350" si="699">AS350</f>
        <v>81:95</v>
      </c>
      <c r="AU350" s="303" t="str">
        <f t="shared" ref="AU350" si="700">AT350</f>
        <v>81:95</v>
      </c>
      <c r="AV350" s="303" t="str">
        <f t="shared" ref="AV350" si="701">AU350</f>
        <v>81:95</v>
      </c>
      <c r="AW350" s="303" t="str">
        <f t="shared" ref="AW350" si="702">AV350</f>
        <v>81:95</v>
      </c>
      <c r="AX350" s="303" t="str">
        <f t="shared" ref="AX350" si="703">AW350</f>
        <v>81:95</v>
      </c>
      <c r="AY350" s="300" t="str">
        <f>AZ349&amp;":"&amp;BA349</f>
        <v>64:72</v>
      </c>
      <c r="AZ350" s="300" t="str">
        <f>BA349&amp;":"&amp;BB349</f>
        <v>72:86</v>
      </c>
      <c r="BA350" s="303" t="str">
        <f t="shared" ref="BA350:BE350" si="704">AZ350</f>
        <v>72:86</v>
      </c>
      <c r="BB350" s="303" t="str">
        <f t="shared" si="704"/>
        <v>72:86</v>
      </c>
      <c r="BC350" s="303" t="str">
        <f t="shared" si="704"/>
        <v>72:86</v>
      </c>
      <c r="BD350" s="303" t="str">
        <f t="shared" si="704"/>
        <v>72:86</v>
      </c>
      <c r="BE350" s="303" t="str">
        <f t="shared" si="704"/>
        <v>72:86</v>
      </c>
      <c r="BF350" s="301" t="str">
        <f>BF349&amp;":"&amp;BG349</f>
        <v>111:124</v>
      </c>
      <c r="BG350" s="301" t="str">
        <f>BG349&amp;":"&amp;BH349</f>
        <v>124:138</v>
      </c>
      <c r="BH350" s="303" t="str">
        <f t="shared" ref="BH350:BL350" si="705">BG350</f>
        <v>124:138</v>
      </c>
      <c r="BI350" s="303" t="str">
        <f t="shared" si="705"/>
        <v>124:138</v>
      </c>
      <c r="BJ350" s="303" t="str">
        <f t="shared" si="705"/>
        <v>124:138</v>
      </c>
      <c r="BK350" s="303" t="str">
        <f t="shared" si="705"/>
        <v>124:138</v>
      </c>
      <c r="BL350" s="303" t="str">
        <f t="shared" si="705"/>
        <v>124:138</v>
      </c>
      <c r="BM350" s="301" t="str">
        <f>BM349&amp;":"&amp;BN349</f>
        <v>163:176</v>
      </c>
      <c r="BN350" s="301" t="str">
        <f>BN349&amp;":"&amp;BO349</f>
        <v>176:190</v>
      </c>
      <c r="BO350" s="303" t="str">
        <f t="shared" ref="BO350:BS350" si="706">BN350</f>
        <v>176:190</v>
      </c>
      <c r="BP350" s="303" t="str">
        <f t="shared" si="706"/>
        <v>176:190</v>
      </c>
      <c r="BQ350" s="303" t="str">
        <f t="shared" si="706"/>
        <v>176:190</v>
      </c>
      <c r="BR350" s="303" t="str">
        <f t="shared" si="706"/>
        <v>176:190</v>
      </c>
      <c r="BS350" s="303" t="str">
        <f t="shared" si="706"/>
        <v>176:190</v>
      </c>
      <c r="BT350" s="301" t="str">
        <f>BT349&amp;":"&amp;BU349</f>
        <v>215:228</v>
      </c>
      <c r="BU350" s="301" t="str">
        <f>BU349&amp;":"&amp;BV349</f>
        <v>228:242</v>
      </c>
      <c r="BV350" s="303" t="str">
        <f t="shared" ref="BV350:BZ350" si="707">BU350</f>
        <v>228:242</v>
      </c>
      <c r="BW350" s="303" t="str">
        <f t="shared" si="707"/>
        <v>228:242</v>
      </c>
      <c r="BX350" s="303" t="str">
        <f t="shared" si="707"/>
        <v>228:242</v>
      </c>
      <c r="BY350" s="303" t="str">
        <f t="shared" si="707"/>
        <v>228:242</v>
      </c>
      <c r="BZ350" s="303" t="str">
        <f t="shared" si="707"/>
        <v>228:242</v>
      </c>
      <c r="CA350" s="301" t="str">
        <f>CA349&amp;":"&amp;CB349</f>
        <v>267:280</v>
      </c>
      <c r="CB350" s="301" t="str">
        <f>CB349&amp;":"&amp;CC349</f>
        <v>280:294</v>
      </c>
      <c r="CC350" s="303" t="str">
        <f t="shared" ref="CC350:CG350" si="708">CB350</f>
        <v>280:294</v>
      </c>
      <c r="CD350" s="303" t="str">
        <f t="shared" si="708"/>
        <v>280:294</v>
      </c>
      <c r="CE350" s="303" t="str">
        <f t="shared" si="708"/>
        <v>280:294</v>
      </c>
      <c r="CF350" s="303" t="str">
        <f t="shared" si="708"/>
        <v>280:294</v>
      </c>
      <c r="CG350" s="303" t="str">
        <f t="shared" si="708"/>
        <v>280:294</v>
      </c>
      <c r="CH350" s="301" t="str">
        <f>CH349&amp;":"&amp;CI349</f>
        <v>319:332</v>
      </c>
      <c r="CI350" s="301" t="str">
        <f>CI349&amp;":"&amp;CJ349</f>
        <v>332:346</v>
      </c>
      <c r="CJ350" s="303" t="str">
        <f t="shared" ref="CJ350:CN350" si="709">CI350</f>
        <v>332:346</v>
      </c>
      <c r="CK350" s="303" t="str">
        <f t="shared" si="709"/>
        <v>332:346</v>
      </c>
      <c r="CL350" s="303" t="str">
        <f t="shared" si="709"/>
        <v>332:346</v>
      </c>
      <c r="CM350" s="303" t="str">
        <f t="shared" si="709"/>
        <v>332:346</v>
      </c>
      <c r="CN350" s="303" t="str">
        <f t="shared" si="709"/>
        <v>332:346</v>
      </c>
    </row>
    <row r="351" spans="1:122" outlineLevel="1">
      <c r="A351" s="21"/>
      <c r="B351" s="260" t="s">
        <v>1164</v>
      </c>
      <c r="C351" s="304" t="s">
        <v>6</v>
      </c>
      <c r="D351" s="304" t="str">
        <f>C351</f>
        <v>0:1</v>
      </c>
      <c r="E351" s="305" t="s">
        <v>8</v>
      </c>
      <c r="F351" s="305" t="s">
        <v>168</v>
      </c>
      <c r="G351" s="305" t="s">
        <v>183</v>
      </c>
      <c r="H351" s="305" t="s">
        <v>246</v>
      </c>
      <c r="I351" s="305" t="s">
        <v>248</v>
      </c>
      <c r="J351" s="305"/>
      <c r="K351" s="305"/>
      <c r="L351" s="305"/>
      <c r="M351" s="305"/>
      <c r="N351" s="306"/>
      <c r="O351" s="306"/>
      <c r="P351" s="307" t="str">
        <f>C351</f>
        <v>0:1</v>
      </c>
      <c r="Q351" s="307" t="str">
        <f>D351</f>
        <v>0:1</v>
      </c>
      <c r="R351" s="308" t="str">
        <f>LEFT(E351,FIND(":",E351)-1)+i.TOLoffset_r2*(d.TOL-1)&amp;":"&amp;RIGHT(E351,LEN(E351)-FIND(":",E351))+i.TOLoffset_r2*(d.TOL-1)</f>
        <v>50:51</v>
      </c>
      <c r="S351" s="308" t="str">
        <f>LEFT(F351,FIND(":",F351)-1)+i.TOLoffset_r2*(d.TOL-1)&amp;":"&amp;RIGHT(F351,LEN(F351)-FIND(":",F351))+i.TOLoffset_r2*(d.TOL-1)</f>
        <v>51:52</v>
      </c>
      <c r="T351" s="308" t="str">
        <f>LEFT(G351,FIND(":",G351)-1)+i.TOLoffset_r2*(d.TOL-1)&amp;":"&amp;RIGHT(G351,LEN(G351)-FIND(":",G351))+i.TOLoffset_r2*(d.TOL-1)</f>
        <v>52:53</v>
      </c>
      <c r="U351" s="308" t="str">
        <f>LEFT(H351,FIND(":",H351)-1)+i.TOLoffset_r2*(d.TOL-1)&amp;":"&amp;RIGHT(H351,LEN(H351)-FIND(":",H351))+i.TOLoffset_r2*(d.TOL-1)</f>
        <v>53:54</v>
      </c>
      <c r="V351" s="308" t="str">
        <f>LEFT(I351,FIND(":",I351)-1)+i.TOLoffset_r2*(d.TOL-1)&amp;":"&amp;RIGHT(I351,LEN(I351)-FIND(":",I351))+i.TOLoffset_r2*(d.TOL-1)</f>
        <v>54:55</v>
      </c>
      <c r="W351" s="309" t="str">
        <f>P351</f>
        <v>0:1</v>
      </c>
      <c r="X351" s="309" t="str">
        <f t="shared" ref="X351" si="710">Q351</f>
        <v>0:1</v>
      </c>
      <c r="Y351" s="309" t="str">
        <f t="shared" ref="Y351" si="711">R351</f>
        <v>50:51</v>
      </c>
      <c r="Z351" s="309" t="str">
        <f t="shared" ref="Z351" si="712">S351</f>
        <v>51:52</v>
      </c>
      <c r="AA351" s="309" t="str">
        <f t="shared" ref="AA351" si="713">T351</f>
        <v>52:53</v>
      </c>
      <c r="AB351" s="309" t="str">
        <f t="shared" ref="AB351" si="714">U351</f>
        <v>53:54</v>
      </c>
      <c r="AC351" s="309" t="str">
        <f t="shared" ref="AC351" si="715">V351</f>
        <v>54:55</v>
      </c>
      <c r="AD351" s="309" t="str">
        <f t="shared" ref="AD351" si="716">W351</f>
        <v>0:1</v>
      </c>
      <c r="AE351" s="309" t="str">
        <f t="shared" ref="AE351" si="717">X351</f>
        <v>0:1</v>
      </c>
      <c r="AF351" s="309" t="str">
        <f t="shared" ref="AF351" si="718">Y351</f>
        <v>50:51</v>
      </c>
      <c r="AG351" s="309" t="str">
        <f t="shared" ref="AG351" si="719">Z351</f>
        <v>51:52</v>
      </c>
      <c r="AH351" s="309" t="str">
        <f t="shared" ref="AH351" si="720">AA351</f>
        <v>52:53</v>
      </c>
      <c r="AI351" s="309" t="str">
        <f t="shared" ref="AI351" si="721">AB351</f>
        <v>53:54</v>
      </c>
      <c r="AJ351" s="309" t="str">
        <f t="shared" ref="AJ351" si="722">AC351</f>
        <v>54:55</v>
      </c>
      <c r="AK351" s="309" t="str">
        <f t="shared" ref="AK351" si="723">AD351</f>
        <v>0:1</v>
      </c>
      <c r="AL351" s="309" t="str">
        <f t="shared" ref="AL351" si="724">AE351</f>
        <v>0:1</v>
      </c>
      <c r="AM351" s="309" t="str">
        <f t="shared" ref="AM351" si="725">AF351</f>
        <v>50:51</v>
      </c>
      <c r="AN351" s="309" t="str">
        <f t="shared" ref="AN351" si="726">AG351</f>
        <v>51:52</v>
      </c>
      <c r="AO351" s="309" t="str">
        <f t="shared" ref="AO351" si="727">AH351</f>
        <v>52:53</v>
      </c>
      <c r="AP351" s="309" t="str">
        <f t="shared" ref="AP351" si="728">AI351</f>
        <v>53:54</v>
      </c>
      <c r="AQ351" s="309" t="str">
        <f t="shared" ref="AQ351" si="729">AJ351</f>
        <v>54:55</v>
      </c>
      <c r="AR351" s="309" t="str">
        <f t="shared" ref="AR351:BE351" si="730">AD351</f>
        <v>0:1</v>
      </c>
      <c r="AS351" s="309" t="str">
        <f t="shared" si="730"/>
        <v>0:1</v>
      </c>
      <c r="AT351" s="309" t="str">
        <f t="shared" si="730"/>
        <v>50:51</v>
      </c>
      <c r="AU351" s="309" t="str">
        <f t="shared" si="730"/>
        <v>51:52</v>
      </c>
      <c r="AV351" s="309" t="str">
        <f t="shared" si="730"/>
        <v>52:53</v>
      </c>
      <c r="AW351" s="309" t="str">
        <f t="shared" si="730"/>
        <v>53:54</v>
      </c>
      <c r="AX351" s="309" t="str">
        <f t="shared" si="730"/>
        <v>54:55</v>
      </c>
      <c r="AY351" s="309" t="str">
        <f t="shared" si="730"/>
        <v>0:1</v>
      </c>
      <c r="AZ351" s="309" t="str">
        <f t="shared" si="730"/>
        <v>0:1</v>
      </c>
      <c r="BA351" s="309" t="str">
        <f t="shared" si="730"/>
        <v>50:51</v>
      </c>
      <c r="BB351" s="309" t="str">
        <f t="shared" si="730"/>
        <v>51:52</v>
      </c>
      <c r="BC351" s="309" t="str">
        <f t="shared" si="730"/>
        <v>52:53</v>
      </c>
      <c r="BD351" s="309" t="str">
        <f t="shared" si="730"/>
        <v>53:54</v>
      </c>
      <c r="BE351" s="309" t="str">
        <f t="shared" si="730"/>
        <v>54:55</v>
      </c>
      <c r="BF351" s="309" t="str">
        <f t="shared" ref="BF351" si="731">AY351</f>
        <v>0:1</v>
      </c>
      <c r="BG351" s="309" t="str">
        <f t="shared" ref="BG351" si="732">AZ351</f>
        <v>0:1</v>
      </c>
      <c r="BH351" s="309" t="str">
        <f t="shared" ref="BH351" si="733">BA351</f>
        <v>50:51</v>
      </c>
      <c r="BI351" s="309" t="str">
        <f t="shared" ref="BI351" si="734">BB351</f>
        <v>51:52</v>
      </c>
      <c r="BJ351" s="309" t="str">
        <f t="shared" ref="BJ351" si="735">BC351</f>
        <v>52:53</v>
      </c>
      <c r="BK351" s="309" t="str">
        <f t="shared" ref="BK351" si="736">BD351</f>
        <v>53:54</v>
      </c>
      <c r="BL351" s="309" t="str">
        <f t="shared" ref="BL351" si="737">BE351</f>
        <v>54:55</v>
      </c>
      <c r="BM351" s="309" t="str">
        <f t="shared" ref="BM351" si="738">BF351</f>
        <v>0:1</v>
      </c>
      <c r="BN351" s="309" t="str">
        <f t="shared" ref="BN351" si="739">BG351</f>
        <v>0:1</v>
      </c>
      <c r="BO351" s="309" t="str">
        <f t="shared" ref="BO351" si="740">BH351</f>
        <v>50:51</v>
      </c>
      <c r="BP351" s="309" t="str">
        <f t="shared" ref="BP351" si="741">BI351</f>
        <v>51:52</v>
      </c>
      <c r="BQ351" s="309" t="str">
        <f t="shared" ref="BQ351" si="742">BJ351</f>
        <v>52:53</v>
      </c>
      <c r="BR351" s="309" t="str">
        <f t="shared" ref="BR351" si="743">BK351</f>
        <v>53:54</v>
      </c>
      <c r="BS351" s="309" t="str">
        <f t="shared" ref="BS351" si="744">BL351</f>
        <v>54:55</v>
      </c>
      <c r="BT351" s="309" t="str">
        <f t="shared" ref="BT351" si="745">BM351</f>
        <v>0:1</v>
      </c>
      <c r="BU351" s="309" t="str">
        <f t="shared" ref="BU351" si="746">BN351</f>
        <v>0:1</v>
      </c>
      <c r="BV351" s="309" t="str">
        <f t="shared" ref="BV351" si="747">BO351</f>
        <v>50:51</v>
      </c>
      <c r="BW351" s="309" t="str">
        <f t="shared" ref="BW351" si="748">BP351</f>
        <v>51:52</v>
      </c>
      <c r="BX351" s="309" t="str">
        <f t="shared" ref="BX351" si="749">BQ351</f>
        <v>52:53</v>
      </c>
      <c r="BY351" s="309" t="str">
        <f t="shared" ref="BY351" si="750">BR351</f>
        <v>53:54</v>
      </c>
      <c r="BZ351" s="309" t="str">
        <f t="shared" ref="BZ351" si="751">BS351</f>
        <v>54:55</v>
      </c>
      <c r="CA351" s="309" t="str">
        <f t="shared" ref="CA351" si="752">BT351</f>
        <v>0:1</v>
      </c>
      <c r="CB351" s="309" t="str">
        <f t="shared" ref="CB351" si="753">BU351</f>
        <v>0:1</v>
      </c>
      <c r="CC351" s="309" t="str">
        <f t="shared" ref="CC351" si="754">BV351</f>
        <v>50:51</v>
      </c>
      <c r="CD351" s="309" t="str">
        <f t="shared" ref="CD351" si="755">BW351</f>
        <v>51:52</v>
      </c>
      <c r="CE351" s="309" t="str">
        <f t="shared" ref="CE351" si="756">BX351</f>
        <v>52:53</v>
      </c>
      <c r="CF351" s="309" t="str">
        <f t="shared" ref="CF351" si="757">BY351</f>
        <v>53:54</v>
      </c>
      <c r="CG351" s="309" t="str">
        <f t="shared" ref="CG351" si="758">BZ351</f>
        <v>54:55</v>
      </c>
      <c r="CH351" s="309" t="str">
        <f t="shared" ref="CH351" si="759">CA351</f>
        <v>0:1</v>
      </c>
      <c r="CI351" s="309" t="str">
        <f t="shared" ref="CI351" si="760">CB351</f>
        <v>0:1</v>
      </c>
      <c r="CJ351" s="309" t="str">
        <f t="shared" ref="CJ351" si="761">CC351</f>
        <v>50:51</v>
      </c>
      <c r="CK351" s="309" t="str">
        <f t="shared" ref="CK351" si="762">CD351</f>
        <v>51:52</v>
      </c>
      <c r="CL351" s="309" t="str">
        <f t="shared" ref="CL351" si="763">CE351</f>
        <v>52:53</v>
      </c>
      <c r="CM351" s="309" t="str">
        <f t="shared" ref="CM351" si="764">CF351</f>
        <v>53:54</v>
      </c>
      <c r="CN351" s="309" t="str">
        <f t="shared" ref="CN351" si="765">CG351</f>
        <v>54:55</v>
      </c>
    </row>
    <row r="352" spans="1:122" ht="66.75" outlineLevel="1">
      <c r="A352" s="21"/>
      <c r="B352" s="260"/>
      <c r="C352" s="298"/>
      <c r="D352" s="298"/>
      <c r="E352" s="298"/>
      <c r="F352" s="298"/>
      <c r="G352" s="298"/>
      <c r="H352" s="298"/>
      <c r="I352" s="298"/>
      <c r="J352" s="298"/>
      <c r="K352" s="298"/>
      <c r="L352" s="298"/>
      <c r="M352" s="298"/>
      <c r="N352" s="298"/>
      <c r="O352" s="298"/>
      <c r="P352" s="310" t="str">
        <f t="shared" ref="P352:Q352" si="766">P351&amp;", "&amp;P$350</f>
        <v>0:1, 64:72</v>
      </c>
      <c r="Q352" s="310" t="str">
        <f t="shared" si="766"/>
        <v>0:1, 72:86</v>
      </c>
      <c r="R352" s="310" t="str">
        <f>R351&amp;", "&amp;R$350</f>
        <v>50:51, 72:86</v>
      </c>
      <c r="S352" s="310" t="str">
        <f>S351&amp;", "&amp;S$350</f>
        <v>51:52, 72:86</v>
      </c>
      <c r="T352" s="310" t="str">
        <f>T351&amp;", "&amp;T$350</f>
        <v>52:53, 72:86</v>
      </c>
      <c r="U352" s="310" t="str">
        <f>U351&amp;", "&amp;U$350</f>
        <v>53:54, 72:86</v>
      </c>
      <c r="V352" s="310" t="str">
        <f>V351&amp;", "&amp;V$350</f>
        <v>54:55, 72:86</v>
      </c>
      <c r="W352" s="310" t="str">
        <f t="shared" ref="W352" si="767">W351&amp;", "&amp;W$350</f>
        <v>0:1, 66:74</v>
      </c>
      <c r="X352" s="310" t="str">
        <f t="shared" ref="X352" si="768">X351&amp;", "&amp;X$350</f>
        <v>0:1, 74:88</v>
      </c>
      <c r="Y352" s="310" t="str">
        <f t="shared" ref="Y352" si="769">Y351&amp;", "&amp;Y$350</f>
        <v>50:51, 74:88</v>
      </c>
      <c r="Z352" s="310" t="str">
        <f t="shared" ref="Z352" si="770">Z351&amp;", "&amp;Z$350</f>
        <v>51:52, 74:88</v>
      </c>
      <c r="AA352" s="310" t="str">
        <f t="shared" ref="AA352" si="771">AA351&amp;", "&amp;AA$350</f>
        <v>52:53, 74:88</v>
      </c>
      <c r="AB352" s="310" t="str">
        <f t="shared" ref="AB352" si="772">AB351&amp;", "&amp;AB$350</f>
        <v>53:54, 74:88</v>
      </c>
      <c r="AC352" s="310" t="str">
        <f t="shared" ref="AC352" si="773">AC351&amp;", "&amp;AC$350</f>
        <v>54:55, 74:88</v>
      </c>
      <c r="AD352" s="310" t="str">
        <f t="shared" ref="AD352" si="774">AD351&amp;", "&amp;AD$350</f>
        <v>0:1, 69:77</v>
      </c>
      <c r="AE352" s="310" t="str">
        <f t="shared" ref="AE352" si="775">AE351&amp;", "&amp;AE$350</f>
        <v>0:1, 77:91</v>
      </c>
      <c r="AF352" s="310" t="str">
        <f t="shared" ref="AF352" si="776">AF351&amp;", "&amp;AF$350</f>
        <v>50:51, 77:91</v>
      </c>
      <c r="AG352" s="310" t="str">
        <f t="shared" ref="AG352" si="777">AG351&amp;", "&amp;AG$350</f>
        <v>51:52, 77:91</v>
      </c>
      <c r="AH352" s="310" t="str">
        <f t="shared" ref="AH352" si="778">AH351&amp;", "&amp;AH$350</f>
        <v>52:53, 77:91</v>
      </c>
      <c r="AI352" s="310" t="str">
        <f t="shared" ref="AI352" si="779">AI351&amp;", "&amp;AI$350</f>
        <v>53:54, 77:91</v>
      </c>
      <c r="AJ352" s="310" t="str">
        <f t="shared" ref="AJ352" si="780">AJ351&amp;", "&amp;AJ$350</f>
        <v>54:55, 77:91</v>
      </c>
      <c r="AK352" s="310" t="str">
        <f t="shared" ref="AK352" si="781">AK351&amp;", "&amp;AK$350</f>
        <v>0:1, 71:79</v>
      </c>
      <c r="AL352" s="310" t="str">
        <f t="shared" ref="AL352" si="782">AL351&amp;", "&amp;AL$350</f>
        <v>0:1, 79:93</v>
      </c>
      <c r="AM352" s="310" t="str">
        <f t="shared" ref="AM352" si="783">AM351&amp;", "&amp;AM$350</f>
        <v>50:51, 79:93</v>
      </c>
      <c r="AN352" s="310" t="str">
        <f t="shared" ref="AN352" si="784">AN351&amp;", "&amp;AN$350</f>
        <v>51:52, 79:93</v>
      </c>
      <c r="AO352" s="310" t="str">
        <f t="shared" ref="AO352" si="785">AO351&amp;", "&amp;AO$350</f>
        <v>52:53, 79:93</v>
      </c>
      <c r="AP352" s="310" t="str">
        <f t="shared" ref="AP352" si="786">AP351&amp;", "&amp;AP$350</f>
        <v>53:54, 79:93</v>
      </c>
      <c r="AQ352" s="310" t="str">
        <f t="shared" ref="AQ352:AX352" si="787">AQ351&amp;", "&amp;AQ$350</f>
        <v>54:55, 79:93</v>
      </c>
      <c r="AR352" s="310" t="str">
        <f t="shared" si="787"/>
        <v>0:1, 73:81</v>
      </c>
      <c r="AS352" s="310" t="str">
        <f t="shared" si="787"/>
        <v>0:1, 81:95</v>
      </c>
      <c r="AT352" s="310" t="str">
        <f t="shared" si="787"/>
        <v>50:51, 81:95</v>
      </c>
      <c r="AU352" s="310" t="str">
        <f t="shared" si="787"/>
        <v>51:52, 81:95</v>
      </c>
      <c r="AV352" s="310" t="str">
        <f t="shared" si="787"/>
        <v>52:53, 81:95</v>
      </c>
      <c r="AW352" s="310" t="str">
        <f t="shared" si="787"/>
        <v>53:54, 81:95</v>
      </c>
      <c r="AX352" s="310" t="str">
        <f t="shared" si="787"/>
        <v>54:55, 81:95</v>
      </c>
      <c r="AY352" s="310" t="str">
        <f t="shared" ref="AY352" si="788">AY351&amp;", "&amp;AY$350</f>
        <v>0:1, 64:72</v>
      </c>
      <c r="AZ352" s="310" t="str">
        <f t="shared" ref="AZ352" si="789">AZ351&amp;", "&amp;AZ$350</f>
        <v>0:1, 72:86</v>
      </c>
      <c r="BA352" s="310" t="str">
        <f t="shared" ref="BA352" si="790">BA351&amp;", "&amp;BA$350</f>
        <v>50:51, 72:86</v>
      </c>
      <c r="BB352" s="310" t="str">
        <f t="shared" ref="BB352" si="791">BB351&amp;", "&amp;BB$350</f>
        <v>51:52, 72:86</v>
      </c>
      <c r="BC352" s="310" t="str">
        <f t="shared" ref="BC352" si="792">BC351&amp;", "&amp;BC$350</f>
        <v>52:53, 72:86</v>
      </c>
      <c r="BD352" s="310" t="str">
        <f t="shared" ref="BD352" si="793">BD351&amp;", "&amp;BD$350</f>
        <v>53:54, 72:86</v>
      </c>
      <c r="BE352" s="310" t="str">
        <f t="shared" ref="BE352" si="794">BE351&amp;", "&amp;BE$350</f>
        <v>54:55, 72:86</v>
      </c>
      <c r="BF352" s="310" t="str">
        <f t="shared" ref="BF352:CG352" si="795">BF351&amp;", "&amp;BF$350</f>
        <v>0:1, 111:124</v>
      </c>
      <c r="BG352" s="310" t="str">
        <f t="shared" si="795"/>
        <v>0:1, 124:138</v>
      </c>
      <c r="BH352" s="310" t="str">
        <f t="shared" si="795"/>
        <v>50:51, 124:138</v>
      </c>
      <c r="BI352" s="310" t="str">
        <f t="shared" si="795"/>
        <v>51:52, 124:138</v>
      </c>
      <c r="BJ352" s="310" t="str">
        <f t="shared" si="795"/>
        <v>52:53, 124:138</v>
      </c>
      <c r="BK352" s="310" t="str">
        <f t="shared" si="795"/>
        <v>53:54, 124:138</v>
      </c>
      <c r="BL352" s="310" t="str">
        <f t="shared" si="795"/>
        <v>54:55, 124:138</v>
      </c>
      <c r="BM352" s="310" t="str">
        <f t="shared" si="795"/>
        <v>0:1, 163:176</v>
      </c>
      <c r="BN352" s="310" t="str">
        <f t="shared" si="795"/>
        <v>0:1, 176:190</v>
      </c>
      <c r="BO352" s="310" t="str">
        <f t="shared" si="795"/>
        <v>50:51, 176:190</v>
      </c>
      <c r="BP352" s="310" t="str">
        <f t="shared" si="795"/>
        <v>51:52, 176:190</v>
      </c>
      <c r="BQ352" s="310" t="str">
        <f t="shared" si="795"/>
        <v>52:53, 176:190</v>
      </c>
      <c r="BR352" s="310" t="str">
        <f t="shared" si="795"/>
        <v>53:54, 176:190</v>
      </c>
      <c r="BS352" s="310" t="str">
        <f t="shared" si="795"/>
        <v>54:55, 176:190</v>
      </c>
      <c r="BT352" s="310" t="str">
        <f t="shared" si="795"/>
        <v>0:1, 215:228</v>
      </c>
      <c r="BU352" s="310" t="str">
        <f t="shared" si="795"/>
        <v>0:1, 228:242</v>
      </c>
      <c r="BV352" s="310" t="str">
        <f t="shared" si="795"/>
        <v>50:51, 228:242</v>
      </c>
      <c r="BW352" s="310" t="str">
        <f t="shared" si="795"/>
        <v>51:52, 228:242</v>
      </c>
      <c r="BX352" s="310" t="str">
        <f t="shared" si="795"/>
        <v>52:53, 228:242</v>
      </c>
      <c r="BY352" s="310" t="str">
        <f t="shared" si="795"/>
        <v>53:54, 228:242</v>
      </c>
      <c r="BZ352" s="310" t="str">
        <f t="shared" si="795"/>
        <v>54:55, 228:242</v>
      </c>
      <c r="CA352" s="310" t="str">
        <f t="shared" si="795"/>
        <v>0:1, 267:280</v>
      </c>
      <c r="CB352" s="310" t="str">
        <f t="shared" si="795"/>
        <v>0:1, 280:294</v>
      </c>
      <c r="CC352" s="310" t="str">
        <f t="shared" si="795"/>
        <v>50:51, 280:294</v>
      </c>
      <c r="CD352" s="310" t="str">
        <f t="shared" si="795"/>
        <v>51:52, 280:294</v>
      </c>
      <c r="CE352" s="310" t="str">
        <f t="shared" si="795"/>
        <v>52:53, 280:294</v>
      </c>
      <c r="CF352" s="310" t="str">
        <f t="shared" si="795"/>
        <v>53:54, 280:294</v>
      </c>
      <c r="CG352" s="310" t="str">
        <f t="shared" si="795"/>
        <v>54:55, 280:294</v>
      </c>
      <c r="CH352" s="310" t="str">
        <f t="shared" ref="CH352" si="796">CH351&amp;", "&amp;CH$350</f>
        <v>0:1, 319:332</v>
      </c>
      <c r="CI352" s="310" t="str">
        <f t="shared" ref="CI352" si="797">CI351&amp;", "&amp;CI$350</f>
        <v>0:1, 332:346</v>
      </c>
      <c r="CJ352" s="310" t="str">
        <f t="shared" ref="CJ352" si="798">CJ351&amp;", "&amp;CJ$350</f>
        <v>50:51, 332:346</v>
      </c>
      <c r="CK352" s="310" t="str">
        <f t="shared" ref="CK352" si="799">CK351&amp;", "&amp;CK$350</f>
        <v>51:52, 332:346</v>
      </c>
      <c r="CL352" s="310" t="str">
        <f t="shared" ref="CL352" si="800">CL351&amp;", "&amp;CL$350</f>
        <v>52:53, 332:346</v>
      </c>
      <c r="CM352" s="310" t="str">
        <f t="shared" ref="CM352" si="801">CM351&amp;", "&amp;CM$350</f>
        <v>53:54, 332:346</v>
      </c>
      <c r="CN352" s="310" t="str">
        <f t="shared" ref="CN352" si="802">CN351&amp;", "&amp;CN$350</f>
        <v>54:55, 332:346</v>
      </c>
    </row>
    <row r="353" spans="1:92" outlineLevel="1">
      <c r="B353" s="316" t="s">
        <v>1172</v>
      </c>
      <c r="C353" s="318">
        <v>3</v>
      </c>
      <c r="D353" s="318">
        <v>3</v>
      </c>
      <c r="E353" s="318">
        <v>3</v>
      </c>
      <c r="F353" s="318">
        <v>3</v>
      </c>
      <c r="G353" s="318">
        <v>1</v>
      </c>
      <c r="H353" s="318">
        <v>3</v>
      </c>
      <c r="I353" s="318">
        <v>3</v>
      </c>
      <c r="J353" s="318"/>
      <c r="K353" s="318"/>
      <c r="L353" s="318"/>
      <c r="M353" s="318"/>
      <c r="N353" s="311"/>
      <c r="O353" s="311"/>
      <c r="P353" s="309" t="str">
        <f>P351</f>
        <v>0:1</v>
      </c>
      <c r="Q353" s="309" t="str">
        <f>Q351</f>
        <v>0:1</v>
      </c>
      <c r="R353" s="312" t="str">
        <f>LEFT(R351,FIND(":",R351)-1)+i.BMToffset_r2&amp;":"&amp;RIGHT(R351,LEN(R351)-FIND(":",R351))+i.BMToffset_r2</f>
        <v>194:195</v>
      </c>
      <c r="S353" s="312" t="str">
        <f>LEFT(S351,FIND(":",S351)-1)+i.BMToffset_r2&amp;":"&amp;RIGHT(S351,LEN(S351)-FIND(":",S351))+i.BMToffset_r2</f>
        <v>195:196</v>
      </c>
      <c r="T353" s="312" t="str">
        <f>LEFT(T351,FIND(":",T351)-1)+i.BMToffset_r2&amp;":"&amp;RIGHT(T351,LEN(T351)-FIND(":",T351))+i.BMToffset_r2</f>
        <v>196:197</v>
      </c>
      <c r="U353" s="312" t="str">
        <f>LEFT(U351,FIND(":",U351)-1)+i.BMToffset_r2&amp;":"&amp;RIGHT(U351,LEN(U351)-FIND(":",U351))+i.BMToffset_r2</f>
        <v>197:198</v>
      </c>
      <c r="V353" s="312" t="str">
        <f>LEFT(V351,FIND(":",V351)-1)+i.BMToffset_r2&amp;":"&amp;RIGHT(V351,LEN(V351)-FIND(":",V351))+i.BMToffset_r2</f>
        <v>198:199</v>
      </c>
      <c r="W353" s="309" t="str">
        <f>P353</f>
        <v>0:1</v>
      </c>
      <c r="X353" s="309" t="str">
        <f t="shared" ref="X353:CN353" si="803">Q353</f>
        <v>0:1</v>
      </c>
      <c r="Y353" s="309" t="str">
        <f t="shared" si="803"/>
        <v>194:195</v>
      </c>
      <c r="Z353" s="309" t="str">
        <f t="shared" si="803"/>
        <v>195:196</v>
      </c>
      <c r="AA353" s="309" t="str">
        <f t="shared" si="803"/>
        <v>196:197</v>
      </c>
      <c r="AB353" s="309" t="str">
        <f t="shared" si="803"/>
        <v>197:198</v>
      </c>
      <c r="AC353" s="309" t="str">
        <f t="shared" si="803"/>
        <v>198:199</v>
      </c>
      <c r="AD353" s="309" t="str">
        <f t="shared" si="803"/>
        <v>0:1</v>
      </c>
      <c r="AE353" s="309" t="str">
        <f t="shared" si="803"/>
        <v>0:1</v>
      </c>
      <c r="AF353" s="309" t="str">
        <f t="shared" si="803"/>
        <v>194:195</v>
      </c>
      <c r="AG353" s="309" t="str">
        <f t="shared" si="803"/>
        <v>195:196</v>
      </c>
      <c r="AH353" s="309" t="str">
        <f t="shared" si="803"/>
        <v>196:197</v>
      </c>
      <c r="AI353" s="309" t="str">
        <f t="shared" si="803"/>
        <v>197:198</v>
      </c>
      <c r="AJ353" s="309" t="str">
        <f t="shared" si="803"/>
        <v>198:199</v>
      </c>
      <c r="AK353" s="309" t="str">
        <f t="shared" si="803"/>
        <v>0:1</v>
      </c>
      <c r="AL353" s="309" t="str">
        <f t="shared" si="803"/>
        <v>0:1</v>
      </c>
      <c r="AM353" s="309" t="str">
        <f t="shared" si="803"/>
        <v>194:195</v>
      </c>
      <c r="AN353" s="309" t="str">
        <f t="shared" si="803"/>
        <v>195:196</v>
      </c>
      <c r="AO353" s="309" t="str">
        <f t="shared" si="803"/>
        <v>196:197</v>
      </c>
      <c r="AP353" s="309" t="str">
        <f t="shared" si="803"/>
        <v>197:198</v>
      </c>
      <c r="AQ353" s="309" t="str">
        <f t="shared" si="803"/>
        <v>198:199</v>
      </c>
      <c r="AR353" s="309" t="str">
        <f t="shared" ref="AR353:BE353" si="804">AD353</f>
        <v>0:1</v>
      </c>
      <c r="AS353" s="309" t="str">
        <f t="shared" si="804"/>
        <v>0:1</v>
      </c>
      <c r="AT353" s="309" t="str">
        <f t="shared" si="804"/>
        <v>194:195</v>
      </c>
      <c r="AU353" s="309" t="str">
        <f t="shared" si="804"/>
        <v>195:196</v>
      </c>
      <c r="AV353" s="309" t="str">
        <f t="shared" si="804"/>
        <v>196:197</v>
      </c>
      <c r="AW353" s="309" t="str">
        <f t="shared" si="804"/>
        <v>197:198</v>
      </c>
      <c r="AX353" s="309" t="str">
        <f t="shared" si="804"/>
        <v>198:199</v>
      </c>
      <c r="AY353" s="309" t="str">
        <f t="shared" si="804"/>
        <v>0:1</v>
      </c>
      <c r="AZ353" s="309" t="str">
        <f t="shared" si="804"/>
        <v>0:1</v>
      </c>
      <c r="BA353" s="309" t="str">
        <f t="shared" si="804"/>
        <v>194:195</v>
      </c>
      <c r="BB353" s="309" t="str">
        <f t="shared" si="804"/>
        <v>195:196</v>
      </c>
      <c r="BC353" s="309" t="str">
        <f t="shared" si="804"/>
        <v>196:197</v>
      </c>
      <c r="BD353" s="309" t="str">
        <f t="shared" si="804"/>
        <v>197:198</v>
      </c>
      <c r="BE353" s="309" t="str">
        <f t="shared" si="804"/>
        <v>198:199</v>
      </c>
      <c r="BF353" s="309" t="str">
        <f t="shared" si="803"/>
        <v>0:1</v>
      </c>
      <c r="BG353" s="309" t="str">
        <f t="shared" si="803"/>
        <v>0:1</v>
      </c>
      <c r="BH353" s="309" t="str">
        <f t="shared" si="803"/>
        <v>194:195</v>
      </c>
      <c r="BI353" s="309" t="str">
        <f t="shared" si="803"/>
        <v>195:196</v>
      </c>
      <c r="BJ353" s="309" t="str">
        <f t="shared" si="803"/>
        <v>196:197</v>
      </c>
      <c r="BK353" s="309" t="str">
        <f t="shared" si="803"/>
        <v>197:198</v>
      </c>
      <c r="BL353" s="309" t="str">
        <f t="shared" si="803"/>
        <v>198:199</v>
      </c>
      <c r="BM353" s="309" t="str">
        <f t="shared" si="803"/>
        <v>0:1</v>
      </c>
      <c r="BN353" s="309" t="str">
        <f t="shared" si="803"/>
        <v>0:1</v>
      </c>
      <c r="BO353" s="309" t="str">
        <f t="shared" si="803"/>
        <v>194:195</v>
      </c>
      <c r="BP353" s="309" t="str">
        <f t="shared" si="803"/>
        <v>195:196</v>
      </c>
      <c r="BQ353" s="309" t="str">
        <f t="shared" si="803"/>
        <v>196:197</v>
      </c>
      <c r="BR353" s="309" t="str">
        <f t="shared" si="803"/>
        <v>197:198</v>
      </c>
      <c r="BS353" s="309" t="str">
        <f t="shared" si="803"/>
        <v>198:199</v>
      </c>
      <c r="BT353" s="309" t="str">
        <f t="shared" si="803"/>
        <v>0:1</v>
      </c>
      <c r="BU353" s="309" t="str">
        <f t="shared" si="803"/>
        <v>0:1</v>
      </c>
      <c r="BV353" s="309" t="str">
        <f t="shared" si="803"/>
        <v>194:195</v>
      </c>
      <c r="BW353" s="309" t="str">
        <f t="shared" si="803"/>
        <v>195:196</v>
      </c>
      <c r="BX353" s="309" t="str">
        <f t="shared" si="803"/>
        <v>196:197</v>
      </c>
      <c r="BY353" s="309" t="str">
        <f t="shared" si="803"/>
        <v>197:198</v>
      </c>
      <c r="BZ353" s="309" t="str">
        <f t="shared" si="803"/>
        <v>198:199</v>
      </c>
      <c r="CA353" s="309" t="str">
        <f t="shared" si="803"/>
        <v>0:1</v>
      </c>
      <c r="CB353" s="309" t="str">
        <f t="shared" si="803"/>
        <v>0:1</v>
      </c>
      <c r="CC353" s="309" t="str">
        <f t="shared" si="803"/>
        <v>194:195</v>
      </c>
      <c r="CD353" s="309" t="str">
        <f t="shared" si="803"/>
        <v>195:196</v>
      </c>
      <c r="CE353" s="309" t="str">
        <f t="shared" si="803"/>
        <v>196:197</v>
      </c>
      <c r="CF353" s="309" t="str">
        <f t="shared" si="803"/>
        <v>197:198</v>
      </c>
      <c r="CG353" s="309" t="str">
        <f t="shared" si="803"/>
        <v>198:199</v>
      </c>
      <c r="CH353" s="309" t="str">
        <f t="shared" si="803"/>
        <v>0:1</v>
      </c>
      <c r="CI353" s="309" t="str">
        <f t="shared" si="803"/>
        <v>0:1</v>
      </c>
      <c r="CJ353" s="309" t="str">
        <f t="shared" si="803"/>
        <v>194:195</v>
      </c>
      <c r="CK353" s="309" t="str">
        <f t="shared" si="803"/>
        <v>195:196</v>
      </c>
      <c r="CL353" s="309" t="str">
        <f t="shared" si="803"/>
        <v>196:197</v>
      </c>
      <c r="CM353" s="309" t="str">
        <f t="shared" si="803"/>
        <v>197:198</v>
      </c>
      <c r="CN353" s="309" t="str">
        <f t="shared" si="803"/>
        <v>198:199</v>
      </c>
    </row>
    <row r="354" spans="1:92" ht="78" outlineLevel="1">
      <c r="B354" s="316" t="s">
        <v>1097</v>
      </c>
      <c r="C354" s="317" t="s">
        <v>957</v>
      </c>
      <c r="D354" s="320">
        <v>0</v>
      </c>
      <c r="E354" s="320">
        <v>1</v>
      </c>
      <c r="F354" s="320">
        <v>1</v>
      </c>
      <c r="G354" s="320">
        <v>2</v>
      </c>
      <c r="H354" s="320">
        <v>2</v>
      </c>
      <c r="I354" s="320">
        <v>2</v>
      </c>
      <c r="J354" s="320">
        <v>3</v>
      </c>
      <c r="K354" s="320">
        <v>3</v>
      </c>
      <c r="L354" s="320">
        <v>3</v>
      </c>
      <c r="M354" s="320">
        <v>3</v>
      </c>
      <c r="N354" s="320"/>
      <c r="O354" s="298"/>
      <c r="P354" s="313" t="str">
        <f t="shared" ref="P354" si="805">P353&amp;", "&amp;P$350</f>
        <v>0:1, 64:72</v>
      </c>
      <c r="Q354" s="313" t="str">
        <f t="shared" ref="Q354" si="806">Q353&amp;", "&amp;Q$350</f>
        <v>0:1, 72:86</v>
      </c>
      <c r="R354" s="313" t="str">
        <f t="shared" ref="R354" si="807">R353&amp;", "&amp;R$350</f>
        <v>194:195, 72:86</v>
      </c>
      <c r="S354" s="313" t="str">
        <f t="shared" ref="S354" si="808">S353&amp;", "&amp;S$350</f>
        <v>195:196, 72:86</v>
      </c>
      <c r="T354" s="313" t="str">
        <f t="shared" ref="T354" si="809">T353&amp;", "&amp;T$350</f>
        <v>196:197, 72:86</v>
      </c>
      <c r="U354" s="313" t="str">
        <f t="shared" ref="U354" si="810">U353&amp;", "&amp;U$350</f>
        <v>197:198, 72:86</v>
      </c>
      <c r="V354" s="313" t="str">
        <f t="shared" ref="V354" si="811">V353&amp;", "&amp;V$350</f>
        <v>198:199, 72:86</v>
      </c>
      <c r="W354" s="313" t="str">
        <f t="shared" ref="W354" si="812">W353&amp;", "&amp;W$350</f>
        <v>0:1, 66:74</v>
      </c>
      <c r="X354" s="313" t="str">
        <f t="shared" ref="X354" si="813">X353&amp;", "&amp;X$350</f>
        <v>0:1, 74:88</v>
      </c>
      <c r="Y354" s="313" t="str">
        <f t="shared" ref="Y354" si="814">Y353&amp;", "&amp;Y$350</f>
        <v>194:195, 74:88</v>
      </c>
      <c r="Z354" s="313" t="str">
        <f t="shared" ref="Z354" si="815">Z353&amp;", "&amp;Z$350</f>
        <v>195:196, 74:88</v>
      </c>
      <c r="AA354" s="313" t="str">
        <f t="shared" ref="AA354" si="816">AA353&amp;", "&amp;AA$350</f>
        <v>196:197, 74:88</v>
      </c>
      <c r="AB354" s="313" t="str">
        <f t="shared" ref="AB354" si="817">AB353&amp;", "&amp;AB$350</f>
        <v>197:198, 74:88</v>
      </c>
      <c r="AC354" s="313" t="str">
        <f t="shared" ref="AC354" si="818">AC353&amp;", "&amp;AC$350</f>
        <v>198:199, 74:88</v>
      </c>
      <c r="AD354" s="313" t="str">
        <f t="shared" ref="AD354" si="819">AD353&amp;", "&amp;AD$350</f>
        <v>0:1, 69:77</v>
      </c>
      <c r="AE354" s="313" t="str">
        <f t="shared" ref="AE354" si="820">AE353&amp;", "&amp;AE$350</f>
        <v>0:1, 77:91</v>
      </c>
      <c r="AF354" s="313" t="str">
        <f t="shared" ref="AF354" si="821">AF353&amp;", "&amp;AF$350</f>
        <v>194:195, 77:91</v>
      </c>
      <c r="AG354" s="313" t="str">
        <f t="shared" ref="AG354" si="822">AG353&amp;", "&amp;AG$350</f>
        <v>195:196, 77:91</v>
      </c>
      <c r="AH354" s="313" t="str">
        <f t="shared" ref="AH354" si="823">AH353&amp;", "&amp;AH$350</f>
        <v>196:197, 77:91</v>
      </c>
      <c r="AI354" s="313" t="str">
        <f t="shared" ref="AI354" si="824">AI353&amp;", "&amp;AI$350</f>
        <v>197:198, 77:91</v>
      </c>
      <c r="AJ354" s="313" t="str">
        <f t="shared" ref="AJ354" si="825">AJ353&amp;", "&amp;AJ$350</f>
        <v>198:199, 77:91</v>
      </c>
      <c r="AK354" s="313" t="str">
        <f t="shared" ref="AK354" si="826">AK353&amp;", "&amp;AK$350</f>
        <v>0:1, 71:79</v>
      </c>
      <c r="AL354" s="313" t="str">
        <f t="shared" ref="AL354" si="827">AL353&amp;", "&amp;AL$350</f>
        <v>0:1, 79:93</v>
      </c>
      <c r="AM354" s="313" t="str">
        <f t="shared" ref="AM354" si="828">AM353&amp;", "&amp;AM$350</f>
        <v>194:195, 79:93</v>
      </c>
      <c r="AN354" s="313" t="str">
        <f t="shared" ref="AN354" si="829">AN353&amp;", "&amp;AN$350</f>
        <v>195:196, 79:93</v>
      </c>
      <c r="AO354" s="313" t="str">
        <f t="shared" ref="AO354" si="830">AO353&amp;", "&amp;AO$350</f>
        <v>196:197, 79:93</v>
      </c>
      <c r="AP354" s="313" t="str">
        <f t="shared" ref="AP354" si="831">AP353&amp;", "&amp;AP$350</f>
        <v>197:198, 79:93</v>
      </c>
      <c r="AQ354" s="313" t="str">
        <f t="shared" ref="AQ354:AX354" si="832">AQ353&amp;", "&amp;AQ$350</f>
        <v>198:199, 79:93</v>
      </c>
      <c r="AR354" s="313" t="str">
        <f t="shared" si="832"/>
        <v>0:1, 73:81</v>
      </c>
      <c r="AS354" s="313" t="str">
        <f t="shared" si="832"/>
        <v>0:1, 81:95</v>
      </c>
      <c r="AT354" s="313" t="str">
        <f t="shared" si="832"/>
        <v>194:195, 81:95</v>
      </c>
      <c r="AU354" s="313" t="str">
        <f t="shared" si="832"/>
        <v>195:196, 81:95</v>
      </c>
      <c r="AV354" s="313" t="str">
        <f t="shared" si="832"/>
        <v>196:197, 81:95</v>
      </c>
      <c r="AW354" s="313" t="str">
        <f t="shared" si="832"/>
        <v>197:198, 81:95</v>
      </c>
      <c r="AX354" s="313" t="str">
        <f t="shared" si="832"/>
        <v>198:199, 81:95</v>
      </c>
      <c r="AY354" s="313" t="str">
        <f t="shared" ref="AY354" si="833">AY353&amp;", "&amp;AY$350</f>
        <v>0:1, 64:72</v>
      </c>
      <c r="AZ354" s="313" t="str">
        <f t="shared" ref="AZ354" si="834">AZ353&amp;", "&amp;AZ$350</f>
        <v>0:1, 72:86</v>
      </c>
      <c r="BA354" s="313" t="str">
        <f t="shared" ref="BA354" si="835">BA353&amp;", "&amp;BA$350</f>
        <v>194:195, 72:86</v>
      </c>
      <c r="BB354" s="313" t="str">
        <f t="shared" ref="BB354" si="836">BB353&amp;", "&amp;BB$350</f>
        <v>195:196, 72:86</v>
      </c>
      <c r="BC354" s="313" t="str">
        <f t="shared" ref="BC354" si="837">BC353&amp;", "&amp;BC$350</f>
        <v>196:197, 72:86</v>
      </c>
      <c r="BD354" s="313" t="str">
        <f t="shared" ref="BD354" si="838">BD353&amp;", "&amp;BD$350</f>
        <v>197:198, 72:86</v>
      </c>
      <c r="BE354" s="313" t="str">
        <f t="shared" ref="BE354" si="839">BE353&amp;", "&amp;BE$350</f>
        <v>198:199, 72:86</v>
      </c>
      <c r="BF354" s="313" t="str">
        <f t="shared" ref="BF354" si="840">BF353&amp;", "&amp;BF$350</f>
        <v>0:1, 111:124</v>
      </c>
      <c r="BG354" s="313" t="str">
        <f t="shared" ref="BG354" si="841">BG353&amp;", "&amp;BG$350</f>
        <v>0:1, 124:138</v>
      </c>
      <c r="BH354" s="313" t="str">
        <f t="shared" ref="BH354" si="842">BH353&amp;", "&amp;BH$350</f>
        <v>194:195, 124:138</v>
      </c>
      <c r="BI354" s="313" t="str">
        <f t="shared" ref="BI354" si="843">BI353&amp;", "&amp;BI$350</f>
        <v>195:196, 124:138</v>
      </c>
      <c r="BJ354" s="313" t="str">
        <f t="shared" ref="BJ354" si="844">BJ353&amp;", "&amp;BJ$350</f>
        <v>196:197, 124:138</v>
      </c>
      <c r="BK354" s="313" t="str">
        <f t="shared" ref="BK354" si="845">BK353&amp;", "&amp;BK$350</f>
        <v>197:198, 124:138</v>
      </c>
      <c r="BL354" s="313" t="str">
        <f t="shared" ref="BL354" si="846">BL353&amp;", "&amp;BL$350</f>
        <v>198:199, 124:138</v>
      </c>
      <c r="BM354" s="313" t="str">
        <f t="shared" ref="BM354" si="847">BM353&amp;", "&amp;BM$350</f>
        <v>0:1, 163:176</v>
      </c>
      <c r="BN354" s="313" t="str">
        <f t="shared" ref="BN354" si="848">BN353&amp;", "&amp;BN$350</f>
        <v>0:1, 176:190</v>
      </c>
      <c r="BO354" s="313" t="str">
        <f t="shared" ref="BO354" si="849">BO353&amp;", "&amp;BO$350</f>
        <v>194:195, 176:190</v>
      </c>
      <c r="BP354" s="313" t="str">
        <f t="shared" ref="BP354" si="850">BP353&amp;", "&amp;BP$350</f>
        <v>195:196, 176:190</v>
      </c>
      <c r="BQ354" s="313" t="str">
        <f t="shared" ref="BQ354" si="851">BQ353&amp;", "&amp;BQ$350</f>
        <v>196:197, 176:190</v>
      </c>
      <c r="BR354" s="313" t="str">
        <f t="shared" ref="BR354" si="852">BR353&amp;", "&amp;BR$350</f>
        <v>197:198, 176:190</v>
      </c>
      <c r="BS354" s="313" t="str">
        <f t="shared" ref="BS354" si="853">BS353&amp;", "&amp;BS$350</f>
        <v>198:199, 176:190</v>
      </c>
      <c r="BT354" s="313" t="str">
        <f t="shared" ref="BT354" si="854">BT353&amp;", "&amp;BT$350</f>
        <v>0:1, 215:228</v>
      </c>
      <c r="BU354" s="313" t="str">
        <f t="shared" ref="BU354" si="855">BU353&amp;", "&amp;BU$350</f>
        <v>0:1, 228:242</v>
      </c>
      <c r="BV354" s="313" t="str">
        <f t="shared" ref="BV354" si="856">BV353&amp;", "&amp;BV$350</f>
        <v>194:195, 228:242</v>
      </c>
      <c r="BW354" s="313" t="str">
        <f t="shared" ref="BW354" si="857">BW353&amp;", "&amp;BW$350</f>
        <v>195:196, 228:242</v>
      </c>
      <c r="BX354" s="313" t="str">
        <f t="shared" ref="BX354" si="858">BX353&amp;", "&amp;BX$350</f>
        <v>196:197, 228:242</v>
      </c>
      <c r="BY354" s="313" t="str">
        <f t="shared" ref="BY354" si="859">BY353&amp;", "&amp;BY$350</f>
        <v>197:198, 228:242</v>
      </c>
      <c r="BZ354" s="313" t="str">
        <f t="shared" ref="BZ354" si="860">BZ353&amp;", "&amp;BZ$350</f>
        <v>198:199, 228:242</v>
      </c>
      <c r="CA354" s="313" t="str">
        <f t="shared" ref="CA354" si="861">CA353&amp;", "&amp;CA$350</f>
        <v>0:1, 267:280</v>
      </c>
      <c r="CB354" s="313" t="str">
        <f t="shared" ref="CB354" si="862">CB353&amp;", "&amp;CB$350</f>
        <v>0:1, 280:294</v>
      </c>
      <c r="CC354" s="313" t="str">
        <f t="shared" ref="CC354" si="863">CC353&amp;", "&amp;CC$350</f>
        <v>194:195, 280:294</v>
      </c>
      <c r="CD354" s="313" t="str">
        <f t="shared" ref="CD354" si="864">CD353&amp;", "&amp;CD$350</f>
        <v>195:196, 280:294</v>
      </c>
      <c r="CE354" s="313" t="str">
        <f t="shared" ref="CE354" si="865">CE353&amp;", "&amp;CE$350</f>
        <v>196:197, 280:294</v>
      </c>
      <c r="CF354" s="313" t="str">
        <f t="shared" ref="CF354" si="866">CF353&amp;", "&amp;CF$350</f>
        <v>197:198, 280:294</v>
      </c>
      <c r="CG354" s="313" t="str">
        <f t="shared" ref="CG354" si="867">CG353&amp;", "&amp;CG$350</f>
        <v>198:199, 280:294</v>
      </c>
      <c r="CH354" s="313" t="str">
        <f t="shared" ref="CH354" si="868">CH353&amp;", "&amp;CH$350</f>
        <v>0:1, 319:332</v>
      </c>
      <c r="CI354" s="313" t="str">
        <f t="shared" ref="CI354" si="869">CI353&amp;", "&amp;CI$350</f>
        <v>0:1, 332:346</v>
      </c>
      <c r="CJ354" s="313" t="str">
        <f t="shared" ref="CJ354" si="870">CJ353&amp;", "&amp;CJ$350</f>
        <v>194:195, 332:346</v>
      </c>
      <c r="CK354" s="313" t="str">
        <f t="shared" ref="CK354" si="871">CK353&amp;", "&amp;CK$350</f>
        <v>195:196, 332:346</v>
      </c>
      <c r="CL354" s="313" t="str">
        <f t="shared" ref="CL354" si="872">CL353&amp;", "&amp;CL$350</f>
        <v>196:197, 332:346</v>
      </c>
      <c r="CM354" s="313" t="str">
        <f t="shared" ref="CM354" si="873">CM353&amp;", "&amp;CM$350</f>
        <v>197:198, 332:346</v>
      </c>
      <c r="CN354" s="313" t="str">
        <f t="shared" ref="CN354" si="874">CN353&amp;", "&amp;CN$350</f>
        <v>198:199, 332:346</v>
      </c>
    </row>
    <row r="355" spans="1:92" outlineLevel="1">
      <c r="A355" s="34" t="s">
        <v>1096</v>
      </c>
      <c r="C355" s="134" t="s">
        <v>1090</v>
      </c>
      <c r="D355" s="134" t="s">
        <v>1679</v>
      </c>
      <c r="E355" s="134" t="s">
        <v>1680</v>
      </c>
      <c r="F355" s="134" t="s">
        <v>1087</v>
      </c>
      <c r="G355" s="134" t="s">
        <v>1680</v>
      </c>
      <c r="H355" s="134" t="s">
        <v>1087</v>
      </c>
      <c r="I355" s="134" t="s">
        <v>1086</v>
      </c>
      <c r="J355" s="134" t="s">
        <v>1680</v>
      </c>
      <c r="K355" s="134" t="s">
        <v>1087</v>
      </c>
      <c r="L355" s="134" t="s">
        <v>1677</v>
      </c>
      <c r="M355" s="134" t="s">
        <v>1678</v>
      </c>
      <c r="P355" s="134" t="s">
        <v>1090</v>
      </c>
      <c r="Q355" s="134" t="s">
        <v>1679</v>
      </c>
      <c r="R355" s="134" t="s">
        <v>1680</v>
      </c>
      <c r="S355" s="134" t="s">
        <v>1087</v>
      </c>
      <c r="T355" s="134" t="s">
        <v>1680</v>
      </c>
      <c r="U355" s="134" t="s">
        <v>1087</v>
      </c>
      <c r="V355" s="134" t="s">
        <v>1086</v>
      </c>
      <c r="W355" s="134" t="s">
        <v>1680</v>
      </c>
      <c r="X355" s="134" t="s">
        <v>1087</v>
      </c>
      <c r="Y355" s="134" t="s">
        <v>1677</v>
      </c>
      <c r="Z355" s="134" t="s">
        <v>1678</v>
      </c>
    </row>
    <row r="356" spans="1:92" outlineLevel="1">
      <c r="A356" s="21">
        <v>0</v>
      </c>
      <c r="B356" t="str">
        <f t="shared" ref="B356:B419" si="875">"EP"&amp;$C356&amp;IF($A356=0," LPAll"&amp;$D356,"")&amp;IF($A356=1," LPD"&amp;$E356&amp;" LPS"&amp;$F356,"")&amp;IF($A356=2," LPD"&amp;$G356&amp;" LPS"&amp;$H356&amp;" LPM"&amp;$I356,"")</f>
        <v>EP1 LPAll1</v>
      </c>
      <c r="C356" s="321">
        <f>IF($A356&lt;&gt;$A355,1,MOD(C355-1+(COUNTIFS(D$354:$N$354,$A356)=COUNTIFS(D356:$N356,1)),C$353)+1)</f>
        <v>1</v>
      </c>
      <c r="D356" s="319">
        <f>IF($A356&lt;&gt;D$354,0,IF($A356&lt;&gt;$A355,1,MOD(D355-1+(COUNTIFS(E$354:$N$354,$A356)=COUNTIFS(E356:$N356,1)),D$353)+1))</f>
        <v>1</v>
      </c>
      <c r="E356" s="319">
        <f>IF($A356&lt;&gt;E$354,0,IF($A356&lt;&gt;$A355,1,MOD(E355-1+(COUNTIFS(F$354:$N$354,$A356)=COUNTIFS(F356:$N356,1)),E$353)+1))</f>
        <v>0</v>
      </c>
      <c r="F356" s="319">
        <f>IF($A356&lt;&gt;F$354,0,IF($A356&lt;&gt;$A355,1,MOD(F355-1+(COUNTIFS(G$354:$N$354,$A356)=COUNTIFS(G356:$N356,1)),F$353)+1))</f>
        <v>0</v>
      </c>
      <c r="G356" s="319">
        <f>IF($A356&lt;&gt;G$354,0,IF($A356&lt;&gt;$A355,1,MOD(G355-1+(COUNTIFS(H$354:$N$354,$A356)=COUNTIFS(H356:$N356,1)),G$353)+1))</f>
        <v>0</v>
      </c>
      <c r="H356" s="319">
        <f>IF($A356&lt;&gt;H$354,0,IF($A356&lt;&gt;$A355,1,MOD(H355-1+(COUNTIFS(I$354:$N$354,$A356)=COUNTIFS(I356:$N356,1)),H$353)+1))</f>
        <v>0</v>
      </c>
      <c r="I356" s="319">
        <f>IF($A356&lt;&gt;I$354,0,IF($A356&lt;&gt;$A355,1,MOD(I355-1+(COUNTIFS(N$354:$N$354,$A356)=COUNTIFS(N356:$N356,1)),I$353)+1))</f>
        <v>0</v>
      </c>
      <c r="J356" s="319"/>
      <c r="K356" s="319"/>
      <c r="L356" s="319"/>
      <c r="M356" s="319"/>
      <c r="O356">
        <v>1</v>
      </c>
      <c r="P356" s="124">
        <f t="shared" ref="P356:P387" si="876">IF(C356=0,0,INDEX(C$346:C$349,C356,1))</f>
        <v>-0.5</v>
      </c>
      <c r="Q356" s="124">
        <f t="shared" ref="Q356:Q387" si="877">IF(D356=0,0,INDEX(D$346:D$349,D356,1))</f>
        <v>-0.5</v>
      </c>
      <c r="R356" s="124">
        <f t="shared" ref="R356:R387" si="878">IF(E356=0,0,INDEX(E$346:E$349,E356,1))</f>
        <v>0</v>
      </c>
      <c r="S356" s="124">
        <f t="shared" ref="S356:S387" si="879">IF(F356=0,0,INDEX(F$346:F$349,F356,1))</f>
        <v>0</v>
      </c>
      <c r="T356" s="124">
        <f t="shared" ref="T356:T387" si="880">IF(G356=0,0,INDEX(G$346:G$349,G356,1))</f>
        <v>0</v>
      </c>
      <c r="U356" s="124">
        <f t="shared" ref="U356:U387" si="881">IF(H356=0,0,INDEX(H$346:H$349,H356,1))</f>
        <v>0</v>
      </c>
      <c r="V356" s="124">
        <f t="shared" ref="V356:V387" si="882">IF(I356=0,0,INDEX(I$346:I$349,I356,1))</f>
        <v>0</v>
      </c>
      <c r="W356" s="124"/>
      <c r="X356" s="124"/>
      <c r="Y356" s="124"/>
      <c r="Z356" s="124"/>
    </row>
    <row r="357" spans="1:92" outlineLevel="1">
      <c r="A357">
        <f t="shared" ref="A357:A371" ca="1" si="883">OFFSET(A357,-1,0)</f>
        <v>0</v>
      </c>
      <c r="B357" t="str">
        <f t="shared" ca="1" si="875"/>
        <v>EP1 LPAll2</v>
      </c>
      <c r="C357" s="321">
        <f ca="1">IF($A357&lt;&gt;$A356,1,MOD(C356-1+(COUNTIFS(D$354:$N$354,$A357)=COUNTIFS(D357:$N357,1)),C$353)+1)</f>
        <v>1</v>
      </c>
      <c r="D357" s="319">
        <f ca="1">IF($A357&lt;&gt;D$354,0,IF($A357&lt;&gt;$A356,1,MOD(D356-1+(COUNTIFS(E$354:$N$354,$A357)=COUNTIFS(E357:$N357,1)),D$353)+1))</f>
        <v>2</v>
      </c>
      <c r="E357" s="319">
        <f ca="1">IF($A357&lt;&gt;E$354,0,IF($A357&lt;&gt;$A356,1,MOD(E356-1+(COUNTIFS(F$354:$N$354,$A357)=COUNTIFS(F357:$N357,1)),E$353)+1))</f>
        <v>0</v>
      </c>
      <c r="F357" s="319">
        <f ca="1">IF($A357&lt;&gt;F$354,0,IF($A357&lt;&gt;$A356,1,MOD(F356-1+(COUNTIFS(G$354:$N$354,$A357)=COUNTIFS(G357:$N357,1)),F$353)+1))</f>
        <v>0</v>
      </c>
      <c r="G357" s="319">
        <f ca="1">IF($A357&lt;&gt;G$354,0,IF($A357&lt;&gt;$A356,1,MOD(G356-1+(COUNTIFS(H$354:$N$354,$A357)=COUNTIFS(H357:$N357,1)),G$353)+1))</f>
        <v>0</v>
      </c>
      <c r="H357" s="319">
        <f ca="1">IF($A357&lt;&gt;H$354,0,IF($A357&lt;&gt;$A356,1,MOD(H356-1+(COUNTIFS(I$354:$N$354,$A357)=COUNTIFS(I357:$N357,1)),H$353)+1))</f>
        <v>0</v>
      </c>
      <c r="I357" s="319">
        <f ca="1">IF($A357&lt;&gt;I$354,0,IF($A357&lt;&gt;$A356,1,MOD(I356-1+(COUNTIFS(N$354:$N$354,$A357)=COUNTIFS(N357:$N357,1)),I$353)+1))</f>
        <v>0</v>
      </c>
      <c r="J357" s="319"/>
      <c r="K357" s="319"/>
      <c r="L357" s="319"/>
      <c r="M357" s="319"/>
      <c r="O357">
        <v>2</v>
      </c>
      <c r="P357" s="124">
        <f t="shared" ca="1" si="876"/>
        <v>-0.5</v>
      </c>
      <c r="Q357" s="124">
        <f t="shared" ca="1" si="877"/>
        <v>0</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EP1 LPAll3</v>
      </c>
      <c r="C358" s="321">
        <f ca="1">IF($A358&lt;&gt;$A357,1,MOD(C357-1+(COUNTIFS(D$354:$N$354,$A358)=COUNTIFS(D358:$N358,1)),C$353)+1)</f>
        <v>1</v>
      </c>
      <c r="D358" s="319">
        <f ca="1">IF($A358&lt;&gt;D$354,0,IF($A358&lt;&gt;$A357,1,MOD(D357-1+(COUNTIFS(E$354:$N$354,$A358)=COUNTIFS(E358:$N358,1)),D$353)+1))</f>
        <v>3</v>
      </c>
      <c r="E358" s="319">
        <f ca="1">IF($A358&lt;&gt;E$354,0,IF($A358&lt;&gt;$A357,1,MOD(E357-1+(COUNTIFS(F$354:$N$354,$A358)=COUNTIFS(F358:$N358,1)),E$353)+1))</f>
        <v>0</v>
      </c>
      <c r="F358" s="319">
        <f ca="1">IF($A358&lt;&gt;F$354,0,IF($A358&lt;&gt;$A357,1,MOD(F357-1+(COUNTIFS(G$354:$N$354,$A358)=COUNTIFS(G358:$N358,1)),F$353)+1))</f>
        <v>0</v>
      </c>
      <c r="G358" s="319">
        <f ca="1">IF($A358&lt;&gt;G$354,0,IF($A358&lt;&gt;$A357,1,MOD(G357-1+(COUNTIFS(H$354:$N$354,$A358)=COUNTIFS(H358:$N358,1)),G$353)+1))</f>
        <v>0</v>
      </c>
      <c r="H358" s="319">
        <f ca="1">IF($A358&lt;&gt;H$354,0,IF($A358&lt;&gt;$A357,1,MOD(H357-1+(COUNTIFS(I$354:$N$354,$A358)=COUNTIFS(I358:$N358,1)),H$353)+1))</f>
        <v>0</v>
      </c>
      <c r="I358" s="319">
        <f ca="1">IF($A358&lt;&gt;I$354,0,IF($A358&lt;&gt;$A357,1,MOD(I357-1+(COUNTIFS(N$354:$N$354,$A358)=COUNTIFS(N358:$N358,1)),I$353)+1))</f>
        <v>0</v>
      </c>
      <c r="J358" s="319"/>
      <c r="K358" s="319"/>
      <c r="L358" s="319"/>
      <c r="M358" s="319"/>
      <c r="O358">
        <v>3</v>
      </c>
      <c r="P358" s="124">
        <f t="shared" ca="1" si="876"/>
        <v>-0.5</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LPAll1</v>
      </c>
      <c r="C359" s="321">
        <f ca="1">IF($A359&lt;&gt;$A358,1,MOD(C358-1+(COUNTIFS(D$354:$N$354,$A359)=COUNTIFS(D359:$N359,1)),C$353)+1)</f>
        <v>2</v>
      </c>
      <c r="D359" s="319">
        <f ca="1">IF($A359&lt;&gt;D$354,0,IF($A359&lt;&gt;$A358,1,MOD(D358-1+(COUNTIFS(E$354:$N$354,$A359)=COUNTIFS(E359:$N359,1)),D$353)+1))</f>
        <v>1</v>
      </c>
      <c r="E359" s="319">
        <f ca="1">IF($A359&lt;&gt;E$354,0,IF($A359&lt;&gt;$A358,1,MOD(E358-1+(COUNTIFS(F$354:$N$354,$A359)=COUNTIFS(F359:$N359,1)),E$353)+1))</f>
        <v>0</v>
      </c>
      <c r="F359" s="319">
        <f ca="1">IF($A359&lt;&gt;F$354,0,IF($A359&lt;&gt;$A358,1,MOD(F358-1+(COUNTIFS(G$354:$N$354,$A359)=COUNTIFS(G359:$N359,1)),F$353)+1))</f>
        <v>0</v>
      </c>
      <c r="G359" s="319">
        <f ca="1">IF($A359&lt;&gt;G$354,0,IF($A359&lt;&gt;$A358,1,MOD(G358-1+(COUNTIFS(H$354:$N$354,$A359)=COUNTIFS(H359:$N359,1)),G$353)+1))</f>
        <v>0</v>
      </c>
      <c r="H359" s="319">
        <f ca="1">IF($A359&lt;&gt;H$354,0,IF($A359&lt;&gt;$A358,1,MOD(H358-1+(COUNTIFS(I$354:$N$354,$A359)=COUNTIFS(I359:$N359,1)),H$353)+1))</f>
        <v>0</v>
      </c>
      <c r="I359" s="319">
        <f ca="1">IF($A359&lt;&gt;I$354,0,IF($A359&lt;&gt;$A358,1,MOD(I358-1+(COUNTIFS(N$354:$N$354,$A359)=COUNTIFS(N359:$N359,1)),I$353)+1))</f>
        <v>0</v>
      </c>
      <c r="J359" s="319"/>
      <c r="K359" s="319"/>
      <c r="L359" s="319"/>
      <c r="M359" s="319"/>
      <c r="O359">
        <v>4</v>
      </c>
      <c r="P359" s="124">
        <f t="shared" ca="1" si="876"/>
        <v>0</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LPAll2</v>
      </c>
      <c r="C360" s="321">
        <f ca="1">IF($A360&lt;&gt;$A359,1,MOD(C359-1+(COUNTIFS(D$354:$N$354,$A360)=COUNTIFS(D360:$N360,1)),C$353)+1)</f>
        <v>2</v>
      </c>
      <c r="D360" s="319">
        <f ca="1">IF($A360&lt;&gt;D$354,0,IF($A360&lt;&gt;$A359,1,MOD(D359-1+(COUNTIFS(E$354:$N$354,$A360)=COUNTIFS(E360:$N360,1)),D$353)+1))</f>
        <v>2</v>
      </c>
      <c r="E360" s="319">
        <f ca="1">IF($A360&lt;&gt;E$354,0,IF($A360&lt;&gt;$A359,1,MOD(E359-1+(COUNTIFS(F$354:$N$354,$A360)=COUNTIFS(F360:$N360,1)),E$353)+1))</f>
        <v>0</v>
      </c>
      <c r="F360" s="319">
        <f ca="1">IF($A360&lt;&gt;F$354,0,IF($A360&lt;&gt;$A359,1,MOD(F359-1+(COUNTIFS(G$354:$N$354,$A360)=COUNTIFS(G360:$N360,1)),F$353)+1))</f>
        <v>0</v>
      </c>
      <c r="G360" s="319">
        <f ca="1">IF($A360&lt;&gt;G$354,0,IF($A360&lt;&gt;$A359,1,MOD(G359-1+(COUNTIFS(H$354:$N$354,$A360)=COUNTIFS(H360:$N360,1)),G$353)+1))</f>
        <v>0</v>
      </c>
      <c r="H360" s="319">
        <f ca="1">IF($A360&lt;&gt;H$354,0,IF($A360&lt;&gt;$A359,1,MOD(H359-1+(COUNTIFS(I$354:$N$354,$A360)=COUNTIFS(I360:$N360,1)),H$353)+1))</f>
        <v>0</v>
      </c>
      <c r="I360" s="319">
        <f ca="1">IF($A360&lt;&gt;I$354,0,IF($A360&lt;&gt;$A359,1,MOD(I359-1+(COUNTIFS(N$354:$N$354,$A360)=COUNTIFS(N360:$N360,1)),I$353)+1))</f>
        <v>0</v>
      </c>
      <c r="J360" s="319"/>
      <c r="K360" s="319"/>
      <c r="L360" s="319"/>
      <c r="M360" s="319"/>
      <c r="O360">
        <v>5</v>
      </c>
      <c r="P360" s="124">
        <f t="shared" ca="1" si="876"/>
        <v>0</v>
      </c>
      <c r="Q360" s="124">
        <f t="shared" ca="1" si="877"/>
        <v>0</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LPAll3</v>
      </c>
      <c r="C361" s="321">
        <f ca="1">IF($A361&lt;&gt;$A360,1,MOD(C360-1+(COUNTIFS(D$354:$N$354,$A361)=COUNTIFS(D361:$N361,1)),C$353)+1)</f>
        <v>2</v>
      </c>
      <c r="D361" s="319">
        <f ca="1">IF($A361&lt;&gt;D$354,0,IF($A361&lt;&gt;$A360,1,MOD(D360-1+(COUNTIFS(E$354:$N$354,$A361)=COUNTIFS(E361:$N361,1)),D$353)+1))</f>
        <v>3</v>
      </c>
      <c r="E361" s="319">
        <f ca="1">IF($A361&lt;&gt;E$354,0,IF($A361&lt;&gt;$A360,1,MOD(E360-1+(COUNTIFS(F$354:$N$354,$A361)=COUNTIFS(F361:$N361,1)),E$353)+1))</f>
        <v>0</v>
      </c>
      <c r="F361" s="319">
        <f ca="1">IF($A361&lt;&gt;F$354,0,IF($A361&lt;&gt;$A360,1,MOD(F360-1+(COUNTIFS(G$354:$N$354,$A361)=COUNTIFS(G361:$N361,1)),F$353)+1))</f>
        <v>0</v>
      </c>
      <c r="G361" s="319">
        <f ca="1">IF($A361&lt;&gt;G$354,0,IF($A361&lt;&gt;$A360,1,MOD(G360-1+(COUNTIFS(H$354:$N$354,$A361)=COUNTIFS(H361:$N361,1)),G$353)+1))</f>
        <v>0</v>
      </c>
      <c r="H361" s="319">
        <f ca="1">IF($A361&lt;&gt;H$354,0,IF($A361&lt;&gt;$A360,1,MOD(H360-1+(COUNTIFS(I$354:$N$354,$A361)=COUNTIFS(I361:$N361,1)),H$353)+1))</f>
        <v>0</v>
      </c>
      <c r="I361" s="319">
        <f ca="1">IF($A361&lt;&gt;I$354,0,IF($A361&lt;&gt;$A360,1,MOD(I360-1+(COUNTIFS(N$354:$N$354,$A361)=COUNTIFS(N361:$N361,1)),I$353)+1))</f>
        <v>0</v>
      </c>
      <c r="J361" s="319"/>
      <c r="K361" s="319"/>
      <c r="L361" s="319"/>
      <c r="M361" s="319"/>
      <c r="O361">
        <v>6</v>
      </c>
      <c r="P361" s="124">
        <f t="shared" ca="1" si="876"/>
        <v>0</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LPAll1</v>
      </c>
      <c r="C362" s="321">
        <f ca="1">IF($A362&lt;&gt;$A361,1,MOD(C361-1+(COUNTIFS(D$354:$N$354,$A362)=COUNTIFS(D362:$N362,1)),C$353)+1)</f>
        <v>3</v>
      </c>
      <c r="D362" s="319">
        <f ca="1">IF($A362&lt;&gt;D$354,0,IF($A362&lt;&gt;$A361,1,MOD(D361-1+(COUNTIFS(E$354:$N$354,$A362)=COUNTIFS(E362:$N362,1)),D$353)+1))</f>
        <v>1</v>
      </c>
      <c r="E362" s="319">
        <f ca="1">IF($A362&lt;&gt;E$354,0,IF($A362&lt;&gt;$A361,1,MOD(E361-1+(COUNTIFS(F$354:$N$354,$A362)=COUNTIFS(F362:$N362,1)),E$353)+1))</f>
        <v>0</v>
      </c>
      <c r="F362" s="319">
        <f ca="1">IF($A362&lt;&gt;F$354,0,IF($A362&lt;&gt;$A361,1,MOD(F361-1+(COUNTIFS(G$354:$N$354,$A362)=COUNTIFS(G362:$N362,1)),F$353)+1))</f>
        <v>0</v>
      </c>
      <c r="G362" s="319">
        <f ca="1">IF($A362&lt;&gt;G$354,0,IF($A362&lt;&gt;$A361,1,MOD(G361-1+(COUNTIFS(H$354:$N$354,$A362)=COUNTIFS(H362:$N362,1)),G$353)+1))</f>
        <v>0</v>
      </c>
      <c r="H362" s="319">
        <f ca="1">IF($A362&lt;&gt;H$354,0,IF($A362&lt;&gt;$A361,1,MOD(H361-1+(COUNTIFS(I$354:$N$354,$A362)=COUNTIFS(I362:$N362,1)),H$353)+1))</f>
        <v>0</v>
      </c>
      <c r="I362" s="319">
        <f ca="1">IF($A362&lt;&gt;I$354,0,IF($A362&lt;&gt;$A361,1,MOD(I361-1+(COUNTIFS(N$354:$N$354,$A362)=COUNTIFS(N362:$N362,1)),I$353)+1))</f>
        <v>0</v>
      </c>
      <c r="J362" s="319"/>
      <c r="K362" s="319"/>
      <c r="L362" s="319"/>
      <c r="M362" s="319"/>
      <c r="O362">
        <v>7</v>
      </c>
      <c r="P362" s="124">
        <f t="shared" ca="1" si="876"/>
        <v>0.5</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LPAll2</v>
      </c>
      <c r="C363" s="321">
        <f ca="1">IF($A363&lt;&gt;$A362,1,MOD(C362-1+(COUNTIFS(D$354:$N$354,$A363)=COUNTIFS(D363:$N363,1)),C$353)+1)</f>
        <v>3</v>
      </c>
      <c r="D363" s="319">
        <f ca="1">IF($A363&lt;&gt;D$354,0,IF($A363&lt;&gt;$A362,1,MOD(D362-1+(COUNTIFS(E$354:$N$354,$A363)=COUNTIFS(E363:$N363,1)),D$353)+1))</f>
        <v>2</v>
      </c>
      <c r="E363" s="319">
        <f ca="1">IF($A363&lt;&gt;E$354,0,IF($A363&lt;&gt;$A362,1,MOD(E362-1+(COUNTIFS(F$354:$N$354,$A363)=COUNTIFS(F363:$N363,1)),E$353)+1))</f>
        <v>0</v>
      </c>
      <c r="F363" s="319">
        <f ca="1">IF($A363&lt;&gt;F$354,0,IF($A363&lt;&gt;$A362,1,MOD(F362-1+(COUNTIFS(G$354:$N$354,$A363)=COUNTIFS(G363:$N363,1)),F$353)+1))</f>
        <v>0</v>
      </c>
      <c r="G363" s="319">
        <f ca="1">IF($A363&lt;&gt;G$354,0,IF($A363&lt;&gt;$A362,1,MOD(G362-1+(COUNTIFS(H$354:$N$354,$A363)=COUNTIFS(H363:$N363,1)),G$353)+1))</f>
        <v>0</v>
      </c>
      <c r="H363" s="319">
        <f ca="1">IF($A363&lt;&gt;H$354,0,IF($A363&lt;&gt;$A362,1,MOD(H362-1+(COUNTIFS(I$354:$N$354,$A363)=COUNTIFS(I363:$N363,1)),H$353)+1))</f>
        <v>0</v>
      </c>
      <c r="I363" s="319">
        <f ca="1">IF($A363&lt;&gt;I$354,0,IF($A363&lt;&gt;$A362,1,MOD(I362-1+(COUNTIFS(N$354:$N$354,$A363)=COUNTIFS(N363:$N363,1)),I$353)+1))</f>
        <v>0</v>
      </c>
      <c r="J363" s="319"/>
      <c r="K363" s="319"/>
      <c r="L363" s="319"/>
      <c r="M363" s="319"/>
      <c r="O363">
        <v>8</v>
      </c>
      <c r="P363" s="124">
        <f t="shared" ca="1" si="876"/>
        <v>0.5</v>
      </c>
      <c r="Q363" s="124">
        <f t="shared" ca="1" si="877"/>
        <v>0</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LPAll3</v>
      </c>
      <c r="C364" s="321">
        <f ca="1">IF($A364&lt;&gt;$A363,1,MOD(C363-1+(COUNTIFS(D$354:$N$354,$A364)=COUNTIFS(D364:$N364,1)),C$353)+1)</f>
        <v>3</v>
      </c>
      <c r="D364" s="319">
        <f ca="1">IF($A364&lt;&gt;D$354,0,IF($A364&lt;&gt;$A363,1,MOD(D363-1+(COUNTIFS(E$354:$N$354,$A364)=COUNTIFS(E364:$N364,1)),D$353)+1))</f>
        <v>3</v>
      </c>
      <c r="E364" s="319">
        <f ca="1">IF($A364&lt;&gt;E$354,0,IF($A364&lt;&gt;$A363,1,MOD(E363-1+(COUNTIFS(F$354:$N$354,$A364)=COUNTIFS(F364:$N364,1)),E$353)+1))</f>
        <v>0</v>
      </c>
      <c r="F364" s="319">
        <f ca="1">IF($A364&lt;&gt;F$354,0,IF($A364&lt;&gt;$A363,1,MOD(F363-1+(COUNTIFS(G$354:$N$354,$A364)=COUNTIFS(G364:$N364,1)),F$353)+1))</f>
        <v>0</v>
      </c>
      <c r="G364" s="319">
        <f ca="1">IF($A364&lt;&gt;G$354,0,IF($A364&lt;&gt;$A363,1,MOD(G363-1+(COUNTIFS(H$354:$N$354,$A364)=COUNTIFS(H364:$N364,1)),G$353)+1))</f>
        <v>0</v>
      </c>
      <c r="H364" s="319">
        <f ca="1">IF($A364&lt;&gt;H$354,0,IF($A364&lt;&gt;$A363,1,MOD(H363-1+(COUNTIFS(I$354:$N$354,$A364)=COUNTIFS(I364:$N364,1)),H$353)+1))</f>
        <v>0</v>
      </c>
      <c r="I364" s="319">
        <f ca="1">IF($A364&lt;&gt;I$354,0,IF($A364&lt;&gt;$A363,1,MOD(I363-1+(COUNTIFS(N$354:$N$354,$A364)=COUNTIFS(N364:$N364,1)),I$353)+1))</f>
        <v>0</v>
      </c>
      <c r="J364" s="319"/>
      <c r="K364" s="319"/>
      <c r="L364" s="319"/>
      <c r="M364" s="319"/>
      <c r="O364">
        <v>9</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LPAll1</v>
      </c>
      <c r="C365" s="321">
        <f ca="1">IF($A365&lt;&gt;$A364,1,MOD(C364-1+(COUNTIFS(D$354:$N$354,$A365)=COUNTIFS(D365:$N365,1)),C$353)+1)</f>
        <v>1</v>
      </c>
      <c r="D365" s="319">
        <f ca="1">IF($A365&lt;&gt;D$354,0,IF($A365&lt;&gt;$A364,1,MOD(D364-1+(COUNTIFS(E$354:$N$354,$A365)=COUNTIFS(E365:$N365,1)),D$353)+1))</f>
        <v>1</v>
      </c>
      <c r="E365" s="319">
        <f ca="1">IF($A365&lt;&gt;E$354,0,IF($A365&lt;&gt;$A364,1,MOD(E364-1+(COUNTIFS(F$354:$N$354,$A365)=COUNTIFS(F365:$N365,1)),E$353)+1))</f>
        <v>0</v>
      </c>
      <c r="F365" s="319">
        <f ca="1">IF($A365&lt;&gt;F$354,0,IF($A365&lt;&gt;$A364,1,MOD(F364-1+(COUNTIFS(G$354:$N$354,$A365)=COUNTIFS(G365:$N365,1)),F$353)+1))</f>
        <v>0</v>
      </c>
      <c r="G365" s="319">
        <f ca="1">IF($A365&lt;&gt;G$354,0,IF($A365&lt;&gt;$A364,1,MOD(G364-1+(COUNTIFS(H$354:$N$354,$A365)=COUNTIFS(H365:$N365,1)),G$353)+1))</f>
        <v>0</v>
      </c>
      <c r="H365" s="319">
        <f ca="1">IF($A365&lt;&gt;H$354,0,IF($A365&lt;&gt;$A364,1,MOD(H364-1+(COUNTIFS(I$354:$N$354,$A365)=COUNTIFS(I365:$N365,1)),H$353)+1))</f>
        <v>0</v>
      </c>
      <c r="I365" s="319">
        <f ca="1">IF($A365&lt;&gt;I$354,0,IF($A365&lt;&gt;$A364,1,MOD(I364-1+(COUNTIFS(N$354:$N$354,$A365)=COUNTIFS(N365:$N365,1)),I$353)+1))</f>
        <v>0</v>
      </c>
      <c r="J365" s="319"/>
      <c r="K365" s="319"/>
      <c r="L365" s="319"/>
      <c r="M365" s="319"/>
      <c r="O365">
        <v>10</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LPAll2</v>
      </c>
      <c r="C366" s="321">
        <f ca="1">IF($A366&lt;&gt;$A365,1,MOD(C365-1+(COUNTIFS(D$354:$N$354,$A366)=COUNTIFS(D366:$N366,1)),C$353)+1)</f>
        <v>1</v>
      </c>
      <c r="D366" s="319">
        <f ca="1">IF($A366&lt;&gt;D$354,0,IF($A366&lt;&gt;$A365,1,MOD(D365-1+(COUNTIFS(E$354:$N$354,$A366)=COUNTIFS(E366:$N366,1)),D$353)+1))</f>
        <v>2</v>
      </c>
      <c r="E366" s="319">
        <f ca="1">IF($A366&lt;&gt;E$354,0,IF($A366&lt;&gt;$A365,1,MOD(E365-1+(COUNTIFS(F$354:$N$354,$A366)=COUNTIFS(F366:$N366,1)),E$353)+1))</f>
        <v>0</v>
      </c>
      <c r="F366" s="319">
        <f ca="1">IF($A366&lt;&gt;F$354,0,IF($A366&lt;&gt;$A365,1,MOD(F365-1+(COUNTIFS(G$354:$N$354,$A366)=COUNTIFS(G366:$N366,1)),F$353)+1))</f>
        <v>0</v>
      </c>
      <c r="G366" s="319">
        <f ca="1">IF($A366&lt;&gt;G$354,0,IF($A366&lt;&gt;$A365,1,MOD(G365-1+(COUNTIFS(H$354:$N$354,$A366)=COUNTIFS(H366:$N366,1)),G$353)+1))</f>
        <v>0</v>
      </c>
      <c r="H366" s="319">
        <f ca="1">IF($A366&lt;&gt;H$354,0,IF($A366&lt;&gt;$A365,1,MOD(H365-1+(COUNTIFS(I$354:$N$354,$A366)=COUNTIFS(I366:$N366,1)),H$353)+1))</f>
        <v>0</v>
      </c>
      <c r="I366" s="319">
        <f ca="1">IF($A366&lt;&gt;I$354,0,IF($A366&lt;&gt;$A365,1,MOD(I365-1+(COUNTIFS(N$354:$N$354,$A366)=COUNTIFS(N366:$N366,1)),I$353)+1))</f>
        <v>0</v>
      </c>
      <c r="J366" s="319"/>
      <c r="K366" s="319"/>
      <c r="L366" s="319"/>
      <c r="M366" s="319"/>
      <c r="O366">
        <v>11</v>
      </c>
      <c r="P366" s="124">
        <f t="shared" ca="1" si="876"/>
        <v>-0.5</v>
      </c>
      <c r="Q366" s="124">
        <f t="shared" ca="1" si="877"/>
        <v>0</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LPAll3</v>
      </c>
      <c r="C367" s="321">
        <f ca="1">IF($A367&lt;&gt;$A366,1,MOD(C366-1+(COUNTIFS(D$354:$N$354,$A367)=COUNTIFS(D367:$N367,1)),C$353)+1)</f>
        <v>1</v>
      </c>
      <c r="D367" s="319">
        <f ca="1">IF($A367&lt;&gt;D$354,0,IF($A367&lt;&gt;$A366,1,MOD(D366-1+(COUNTIFS(E$354:$N$354,$A367)=COUNTIFS(E367:$N367,1)),D$353)+1))</f>
        <v>3</v>
      </c>
      <c r="E367" s="319">
        <f ca="1">IF($A367&lt;&gt;E$354,0,IF($A367&lt;&gt;$A366,1,MOD(E366-1+(COUNTIFS(F$354:$N$354,$A367)=COUNTIFS(F367:$N367,1)),E$353)+1))</f>
        <v>0</v>
      </c>
      <c r="F367" s="319">
        <f ca="1">IF($A367&lt;&gt;F$354,0,IF($A367&lt;&gt;$A366,1,MOD(F366-1+(COUNTIFS(G$354:$N$354,$A367)=COUNTIFS(G367:$N367,1)),F$353)+1))</f>
        <v>0</v>
      </c>
      <c r="G367" s="319">
        <f ca="1">IF($A367&lt;&gt;G$354,0,IF($A367&lt;&gt;$A366,1,MOD(G366-1+(COUNTIFS(H$354:$N$354,$A367)=COUNTIFS(H367:$N367,1)),G$353)+1))</f>
        <v>0</v>
      </c>
      <c r="H367" s="319">
        <f ca="1">IF($A367&lt;&gt;H$354,0,IF($A367&lt;&gt;$A366,1,MOD(H366-1+(COUNTIFS(I$354:$N$354,$A367)=COUNTIFS(I367:$N367,1)),H$353)+1))</f>
        <v>0</v>
      </c>
      <c r="I367" s="319">
        <f ca="1">IF($A367&lt;&gt;I$354,0,IF($A367&lt;&gt;$A366,1,MOD(I366-1+(COUNTIFS(N$354:$N$354,$A367)=COUNTIFS(N367:$N367,1)),I$353)+1))</f>
        <v>0</v>
      </c>
      <c r="J367" s="319"/>
      <c r="K367" s="319"/>
      <c r="L367" s="319"/>
      <c r="M367" s="319"/>
      <c r="O367">
        <v>12</v>
      </c>
      <c r="P367" s="124">
        <f t="shared" ca="1" si="876"/>
        <v>-0.5</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LPAll1</v>
      </c>
      <c r="C368" s="321">
        <f ca="1">IF($A368&lt;&gt;$A367,1,MOD(C367-1+(COUNTIFS(D$354:$N$354,$A368)=COUNTIFS(D368:$N368,1)),C$353)+1)</f>
        <v>2</v>
      </c>
      <c r="D368" s="319">
        <f ca="1">IF($A368&lt;&gt;D$354,0,IF($A368&lt;&gt;$A367,1,MOD(D367-1+(COUNTIFS(E$354:$N$354,$A368)=COUNTIFS(E368:$N368,1)),D$353)+1))</f>
        <v>1</v>
      </c>
      <c r="E368" s="319">
        <f ca="1">IF($A368&lt;&gt;E$354,0,IF($A368&lt;&gt;$A367,1,MOD(E367-1+(COUNTIFS(F$354:$N$354,$A368)=COUNTIFS(F368:$N368,1)),E$353)+1))</f>
        <v>0</v>
      </c>
      <c r="F368" s="319">
        <f ca="1">IF($A368&lt;&gt;F$354,0,IF($A368&lt;&gt;$A367,1,MOD(F367-1+(COUNTIFS(G$354:$N$354,$A368)=COUNTIFS(G368:$N368,1)),F$353)+1))</f>
        <v>0</v>
      </c>
      <c r="G368" s="319">
        <f ca="1">IF($A368&lt;&gt;G$354,0,IF($A368&lt;&gt;$A367,1,MOD(G367-1+(COUNTIFS(H$354:$N$354,$A368)=COUNTIFS(H368:$N368,1)),G$353)+1))</f>
        <v>0</v>
      </c>
      <c r="H368" s="319">
        <f ca="1">IF($A368&lt;&gt;H$354,0,IF($A368&lt;&gt;$A367,1,MOD(H367-1+(COUNTIFS(I$354:$N$354,$A368)=COUNTIFS(I368:$N368,1)),H$353)+1))</f>
        <v>0</v>
      </c>
      <c r="I368" s="319">
        <f ca="1">IF($A368&lt;&gt;I$354,0,IF($A368&lt;&gt;$A367,1,MOD(I367-1+(COUNTIFS(N$354:$N$354,$A368)=COUNTIFS(N368:$N368,1)),I$353)+1))</f>
        <v>0</v>
      </c>
      <c r="J368" s="319"/>
      <c r="K368" s="319"/>
      <c r="L368" s="319"/>
      <c r="M368" s="319"/>
      <c r="O368">
        <v>13</v>
      </c>
      <c r="P368" s="124">
        <f t="shared" ca="1" si="876"/>
        <v>0</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LPAll2</v>
      </c>
      <c r="C369" s="321">
        <f ca="1">IF($A369&lt;&gt;$A368,1,MOD(C368-1+(COUNTIFS(D$354:$N$354,$A369)=COUNTIFS(D369:$N369,1)),C$353)+1)</f>
        <v>2</v>
      </c>
      <c r="D369" s="319">
        <f ca="1">IF($A369&lt;&gt;D$354,0,IF($A369&lt;&gt;$A368,1,MOD(D368-1+(COUNTIFS(E$354:$N$354,$A369)=COUNTIFS(E369:$N369,1)),D$353)+1))</f>
        <v>2</v>
      </c>
      <c r="E369" s="319">
        <f ca="1">IF($A369&lt;&gt;E$354,0,IF($A369&lt;&gt;$A368,1,MOD(E368-1+(COUNTIFS(F$354:$N$354,$A369)=COUNTIFS(F369:$N369,1)),E$353)+1))</f>
        <v>0</v>
      </c>
      <c r="F369" s="319">
        <f ca="1">IF($A369&lt;&gt;F$354,0,IF($A369&lt;&gt;$A368,1,MOD(F368-1+(COUNTIFS(G$354:$N$354,$A369)=COUNTIFS(G369:$N369,1)),F$353)+1))</f>
        <v>0</v>
      </c>
      <c r="G369" s="319">
        <f ca="1">IF($A369&lt;&gt;G$354,0,IF($A369&lt;&gt;$A368,1,MOD(G368-1+(COUNTIFS(H$354:$N$354,$A369)=COUNTIFS(H369:$N369,1)),G$353)+1))</f>
        <v>0</v>
      </c>
      <c r="H369" s="319">
        <f ca="1">IF($A369&lt;&gt;H$354,0,IF($A369&lt;&gt;$A368,1,MOD(H368-1+(COUNTIFS(I$354:$N$354,$A369)=COUNTIFS(I369:$N369,1)),H$353)+1))</f>
        <v>0</v>
      </c>
      <c r="I369" s="319">
        <f ca="1">IF($A369&lt;&gt;I$354,0,IF($A369&lt;&gt;$A368,1,MOD(I368-1+(COUNTIFS(N$354:$N$354,$A369)=COUNTIFS(N369:$N369,1)),I$353)+1))</f>
        <v>0</v>
      </c>
      <c r="J369" s="319"/>
      <c r="K369" s="319"/>
      <c r="L369" s="319"/>
      <c r="M369" s="319"/>
      <c r="O369">
        <v>14</v>
      </c>
      <c r="P369" s="124">
        <f t="shared" ca="1" si="876"/>
        <v>0</v>
      </c>
      <c r="Q369" s="124">
        <f t="shared" ca="1" si="877"/>
        <v>0</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LPAll3</v>
      </c>
      <c r="C370" s="321">
        <f ca="1">IF($A370&lt;&gt;$A369,1,MOD(C369-1+(COUNTIFS(D$354:$N$354,$A370)=COUNTIFS(D370:$N370,1)),C$353)+1)</f>
        <v>2</v>
      </c>
      <c r="D370" s="319">
        <f ca="1">IF($A370&lt;&gt;D$354,0,IF($A370&lt;&gt;$A369,1,MOD(D369-1+(COUNTIFS(E$354:$N$354,$A370)=COUNTIFS(E370:$N370,1)),D$353)+1))</f>
        <v>3</v>
      </c>
      <c r="E370" s="319">
        <f ca="1">IF($A370&lt;&gt;E$354,0,IF($A370&lt;&gt;$A369,1,MOD(E369-1+(COUNTIFS(F$354:$N$354,$A370)=COUNTIFS(F370:$N370,1)),E$353)+1))</f>
        <v>0</v>
      </c>
      <c r="F370" s="319">
        <f ca="1">IF($A370&lt;&gt;F$354,0,IF($A370&lt;&gt;$A369,1,MOD(F369-1+(COUNTIFS(G$354:$N$354,$A370)=COUNTIFS(G370:$N370,1)),F$353)+1))</f>
        <v>0</v>
      </c>
      <c r="G370" s="319">
        <f ca="1">IF($A370&lt;&gt;G$354,0,IF($A370&lt;&gt;$A369,1,MOD(G369-1+(COUNTIFS(H$354:$N$354,$A370)=COUNTIFS(H370:$N370,1)),G$353)+1))</f>
        <v>0</v>
      </c>
      <c r="H370" s="319">
        <f ca="1">IF($A370&lt;&gt;H$354,0,IF($A370&lt;&gt;$A369,1,MOD(H369-1+(COUNTIFS(I$354:$N$354,$A370)=COUNTIFS(I370:$N370,1)),H$353)+1))</f>
        <v>0</v>
      </c>
      <c r="I370" s="319">
        <f ca="1">IF($A370&lt;&gt;I$354,0,IF($A370&lt;&gt;$A369,1,MOD(I369-1+(COUNTIFS(N$354:$N$354,$A370)=COUNTIFS(N370:$N370,1)),I$353)+1))</f>
        <v>0</v>
      </c>
      <c r="J370" s="319"/>
      <c r="K370" s="319"/>
      <c r="L370" s="319"/>
      <c r="M370" s="319"/>
      <c r="O370">
        <v>15</v>
      </c>
      <c r="P370" s="124">
        <f t="shared" ca="1" si="876"/>
        <v>0</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EP3 LPAll1</v>
      </c>
      <c r="C371" s="321">
        <f ca="1">IF($A371&lt;&gt;$A370,1,MOD(C370-1+(COUNTIFS(D$354:$N$354,$A371)=COUNTIFS(D371:$N371,1)),C$353)+1)</f>
        <v>3</v>
      </c>
      <c r="D371" s="319">
        <f ca="1">IF($A371&lt;&gt;D$354,0,IF($A371&lt;&gt;$A370,1,MOD(D370-1+(COUNTIFS(E$354:$N$354,$A371)=COUNTIFS(E371:$N371,1)),D$353)+1))</f>
        <v>1</v>
      </c>
      <c r="E371" s="319">
        <f ca="1">IF($A371&lt;&gt;E$354,0,IF($A371&lt;&gt;$A370,1,MOD(E370-1+(COUNTIFS(F$354:$N$354,$A371)=COUNTIFS(F371:$N371,1)),E$353)+1))</f>
        <v>0</v>
      </c>
      <c r="F371" s="319">
        <f ca="1">IF($A371&lt;&gt;F$354,0,IF($A371&lt;&gt;$A370,1,MOD(F370-1+(COUNTIFS(G$354:$N$354,$A371)=COUNTIFS(G371:$N371,1)),F$353)+1))</f>
        <v>0</v>
      </c>
      <c r="G371" s="319">
        <f ca="1">IF($A371&lt;&gt;G$354,0,IF($A371&lt;&gt;$A370,1,MOD(G370-1+(COUNTIFS(H$354:$N$354,$A371)=COUNTIFS(H371:$N371,1)),G$353)+1))</f>
        <v>0</v>
      </c>
      <c r="H371" s="319">
        <f ca="1">IF($A371&lt;&gt;H$354,0,IF($A371&lt;&gt;$A370,1,MOD(H370-1+(COUNTIFS(I$354:$N$354,$A371)=COUNTIFS(I371:$N371,1)),H$353)+1))</f>
        <v>0</v>
      </c>
      <c r="I371" s="319">
        <f ca="1">IF($A371&lt;&gt;I$354,0,IF($A371&lt;&gt;$A370,1,MOD(I370-1+(COUNTIFS(N$354:$N$354,$A371)=COUNTIFS(N371:$N371,1)),I$353)+1))</f>
        <v>0</v>
      </c>
      <c r="J371" s="319"/>
      <c r="K371" s="319"/>
      <c r="L371" s="319"/>
      <c r="M371" s="319"/>
      <c r="O371">
        <v>16</v>
      </c>
      <c r="P371" s="124">
        <f t="shared" ca="1" si="876"/>
        <v>0.5</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s="21">
        <v>1</v>
      </c>
      <c r="B372" t="str">
        <f t="shared" ca="1" si="875"/>
        <v>EP1 LPD1 LPS1</v>
      </c>
      <c r="C372" s="321">
        <f ca="1">IF($A372&lt;&gt;$A371,1,MOD(C371-1+(COUNTIFS(D$354:$N$354,$A372)=COUNTIFS(D372:$N372,1)),C$353)+1)</f>
        <v>1</v>
      </c>
      <c r="D372" s="319">
        <f>IF($A372&lt;&gt;D$354,0,IF($A372&lt;&gt;$A371,1,MOD(D371-1+(COUNTIFS(E$354:$N$354,$A372)=COUNTIFS(E372:$N372,1)),D$353)+1))</f>
        <v>0</v>
      </c>
      <c r="E372" s="319">
        <f ca="1">IF($A372&lt;&gt;E$354,0,IF($A372&lt;&gt;$A371,1,MOD(E371-1+(COUNTIFS(F$354:$N$354,$A372)=COUNTIFS(F372:$N372,1)),E$353)+1))</f>
        <v>1</v>
      </c>
      <c r="F372" s="319">
        <f ca="1">IF($A372&lt;&gt;F$354,0,IF($A372&lt;&gt;$A371,1,MOD(F371-1+(COUNTIFS(G$354:$N$354,$A372)=COUNTIFS(G372:$N372,1)),F$353)+1))</f>
        <v>1</v>
      </c>
      <c r="G372" s="319">
        <f>IF($A372&lt;&gt;G$354,0,IF($A372&lt;&gt;$A371,1,MOD(G371-1+(COUNTIFS(H$354:$N$354,$A372)=COUNTIFS(H372:$N372,1)),G$353)+1))</f>
        <v>0</v>
      </c>
      <c r="H372" s="319">
        <f>IF($A372&lt;&gt;H$354,0,IF($A372&lt;&gt;$A371,1,MOD(H371-1+(COUNTIFS(I$354:$N$354,$A372)=COUNTIFS(I372:$N372,1)),H$353)+1))</f>
        <v>0</v>
      </c>
      <c r="I372" s="319">
        <f>IF($A372&lt;&gt;I$354,0,IF($A372&lt;&gt;$A371,1,MOD(I371-1+(COUNTIFS(N$354:$N$354,$A372)=COUNTIFS(N372:$N372,1)),I$353)+1))</f>
        <v>0</v>
      </c>
      <c r="J372" s="319"/>
      <c r="K372" s="319"/>
      <c r="L372" s="319"/>
      <c r="M372" s="319"/>
      <c r="O372">
        <v>17</v>
      </c>
      <c r="P372" s="124">
        <f t="shared" ca="1" si="876"/>
        <v>-0.5</v>
      </c>
      <c r="Q372" s="124">
        <f t="shared" si="877"/>
        <v>0</v>
      </c>
      <c r="R372" s="124">
        <f t="shared" ca="1" si="878"/>
        <v>-0.5</v>
      </c>
      <c r="S372" s="124">
        <f t="shared" ca="1" si="879"/>
        <v>-0.5</v>
      </c>
      <c r="T372" s="124">
        <f t="shared" si="880"/>
        <v>0</v>
      </c>
      <c r="U372" s="124">
        <f t="shared" si="881"/>
        <v>0</v>
      </c>
      <c r="V372" s="124">
        <f t="shared" si="882"/>
        <v>0</v>
      </c>
      <c r="W372" s="124"/>
      <c r="X372" s="124"/>
      <c r="Y372" s="124"/>
      <c r="Z372" s="124"/>
    </row>
    <row r="373" spans="1:26" outlineLevel="1">
      <c r="A373">
        <f t="shared" ref="A373:A404" ca="1" si="884">OFFSET(A373,-1,0)</f>
        <v>1</v>
      </c>
      <c r="B373" t="str">
        <f t="shared" ca="1" si="875"/>
        <v>EP1 LPD1 LPS2</v>
      </c>
      <c r="C373" s="321">
        <f ca="1">IF($A373&lt;&gt;$A372,1,MOD(C372-1+(COUNTIFS(D$354:$N$354,$A373)=COUNTIFS(D373:$N373,1)),C$353)+1)</f>
        <v>1</v>
      </c>
      <c r="D373" s="319">
        <f ca="1">IF($A373&lt;&gt;D$354,0,IF($A373&lt;&gt;$A372,1,MOD(D372-1+(COUNTIFS(E$354:$N$354,$A373)=COUNTIFS(E373:$N373,1)),D$353)+1))</f>
        <v>0</v>
      </c>
      <c r="E373" s="319">
        <f ca="1">IF($A373&lt;&gt;E$354,0,IF($A373&lt;&gt;$A372,1,MOD(E372-1+(COUNTIFS(F$354:$N$354,$A373)=COUNTIFS(F373:$N373,1)),E$353)+1))</f>
        <v>1</v>
      </c>
      <c r="F373" s="319">
        <f ca="1">IF($A373&lt;&gt;F$354,0,IF($A373&lt;&gt;$A372,1,MOD(F372-1+(COUNTIFS(G$354:$N$354,$A373)=COUNTIFS(G373:$N373,1)),F$353)+1))</f>
        <v>2</v>
      </c>
      <c r="G373" s="319">
        <f ca="1">IF($A373&lt;&gt;G$354,0,IF($A373&lt;&gt;$A372,1,MOD(G372-1+(COUNTIFS(H$354:$N$354,$A373)=COUNTIFS(H373:$N373,1)),G$353)+1))</f>
        <v>0</v>
      </c>
      <c r="H373" s="319">
        <f ca="1">IF($A373&lt;&gt;H$354,0,IF($A373&lt;&gt;$A372,1,MOD(H372-1+(COUNTIFS(I$354:$N$354,$A373)=COUNTIFS(I373:$N373,1)),H$353)+1))</f>
        <v>0</v>
      </c>
      <c r="I373" s="319">
        <f ca="1">IF($A373&lt;&gt;I$354,0,IF($A373&lt;&gt;$A372,1,MOD(I372-1+(COUNTIFS(N$354:$N$354,$A373)=COUNTIFS(N373:$N373,1)),I$353)+1))</f>
        <v>0</v>
      </c>
      <c r="J373" s="319"/>
      <c r="K373" s="319"/>
      <c r="L373" s="319"/>
      <c r="M373" s="319"/>
      <c r="O373">
        <v>18</v>
      </c>
      <c r="P373" s="124">
        <f t="shared" ca="1" si="876"/>
        <v>-0.5</v>
      </c>
      <c r="Q373" s="124">
        <f t="shared" ca="1" si="877"/>
        <v>0</v>
      </c>
      <c r="R373" s="124">
        <f t="shared" ca="1" si="878"/>
        <v>-0.5</v>
      </c>
      <c r="S373" s="124">
        <f t="shared" ca="1" si="879"/>
        <v>0</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LPD1 LPS3</v>
      </c>
      <c r="C374" s="321">
        <f ca="1">IF($A374&lt;&gt;$A373,1,MOD(C373-1+(COUNTIFS(D$354:$N$354,$A374)=COUNTIFS(D374:$N374,1)),C$353)+1)</f>
        <v>1</v>
      </c>
      <c r="D374" s="319">
        <f ca="1">IF($A374&lt;&gt;D$354,0,IF($A374&lt;&gt;$A373,1,MOD(D373-1+(COUNTIFS(E$354:$N$354,$A374)=COUNTIFS(E374:$N374,1)),D$353)+1))</f>
        <v>0</v>
      </c>
      <c r="E374" s="319">
        <f ca="1">IF($A374&lt;&gt;E$354,0,IF($A374&lt;&gt;$A373,1,MOD(E373-1+(COUNTIFS(F$354:$N$354,$A374)=COUNTIFS(F374:$N374,1)),E$353)+1))</f>
        <v>1</v>
      </c>
      <c r="F374" s="319">
        <f ca="1">IF($A374&lt;&gt;F$354,0,IF($A374&lt;&gt;$A373,1,MOD(F373-1+(COUNTIFS(G$354:$N$354,$A374)=COUNTIFS(G374:$N374,1)),F$353)+1))</f>
        <v>3</v>
      </c>
      <c r="G374" s="319">
        <f ca="1">IF($A374&lt;&gt;G$354,0,IF($A374&lt;&gt;$A373,1,MOD(G373-1+(COUNTIFS(H$354:$N$354,$A374)=COUNTIFS(H374:$N374,1)),G$353)+1))</f>
        <v>0</v>
      </c>
      <c r="H374" s="319">
        <f ca="1">IF($A374&lt;&gt;H$354,0,IF($A374&lt;&gt;$A373,1,MOD(H373-1+(COUNTIFS(I$354:$N$354,$A374)=COUNTIFS(I374:$N374,1)),H$353)+1))</f>
        <v>0</v>
      </c>
      <c r="I374" s="319">
        <f ca="1">IF($A374&lt;&gt;I$354,0,IF($A374&lt;&gt;$A373,1,MOD(I373-1+(COUNTIFS(N$354:$N$354,$A374)=COUNTIFS(N374:$N374,1)),I$353)+1))</f>
        <v>0</v>
      </c>
      <c r="J374" s="319"/>
      <c r="K374" s="319"/>
      <c r="L374" s="319"/>
      <c r="M374" s="319"/>
      <c r="O374">
        <v>19</v>
      </c>
      <c r="P374" s="124">
        <f t="shared" ca="1" si="876"/>
        <v>-0.5</v>
      </c>
      <c r="Q374" s="124">
        <f t="shared" ca="1" si="877"/>
        <v>0</v>
      </c>
      <c r="R374" s="124">
        <f t="shared" ca="1" si="878"/>
        <v>-0.5</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LPS1</v>
      </c>
      <c r="C375" s="321">
        <f ca="1">IF($A375&lt;&gt;$A374,1,MOD(C374-1+(COUNTIFS(D$354:$N$354,$A375)=COUNTIFS(D375:$N375,1)),C$353)+1)</f>
        <v>1</v>
      </c>
      <c r="D375" s="319">
        <f ca="1">IF($A375&lt;&gt;D$354,0,IF($A375&lt;&gt;$A374,1,MOD(D374-1+(COUNTIFS(E$354:$N$354,$A375)=COUNTIFS(E375:$N375,1)),D$353)+1))</f>
        <v>0</v>
      </c>
      <c r="E375" s="319">
        <f ca="1">IF($A375&lt;&gt;E$354,0,IF($A375&lt;&gt;$A374,1,MOD(E374-1+(COUNTIFS(F$354:$N$354,$A375)=COUNTIFS(F375:$N375,1)),E$353)+1))</f>
        <v>2</v>
      </c>
      <c r="F375" s="319">
        <f ca="1">IF($A375&lt;&gt;F$354,0,IF($A375&lt;&gt;$A374,1,MOD(F374-1+(COUNTIFS(G$354:$N$354,$A375)=COUNTIFS(G375:$N375,1)),F$353)+1))</f>
        <v>1</v>
      </c>
      <c r="G375" s="319">
        <f ca="1">IF($A375&lt;&gt;G$354,0,IF($A375&lt;&gt;$A374,1,MOD(G374-1+(COUNTIFS(H$354:$N$354,$A375)=COUNTIFS(H375:$N375,1)),G$353)+1))</f>
        <v>0</v>
      </c>
      <c r="H375" s="319">
        <f ca="1">IF($A375&lt;&gt;H$354,0,IF($A375&lt;&gt;$A374,1,MOD(H374-1+(COUNTIFS(I$354:$N$354,$A375)=COUNTIFS(I375:$N375,1)),H$353)+1))</f>
        <v>0</v>
      </c>
      <c r="I375" s="319">
        <f ca="1">IF($A375&lt;&gt;I$354,0,IF($A375&lt;&gt;$A374,1,MOD(I374-1+(COUNTIFS(N$354:$N$354,$A375)=COUNTIFS(N375:$N375,1)),I$353)+1))</f>
        <v>0</v>
      </c>
      <c r="J375" s="319"/>
      <c r="K375" s="319"/>
      <c r="L375" s="319"/>
      <c r="M375" s="319"/>
      <c r="O375">
        <v>20</v>
      </c>
      <c r="P375" s="124">
        <f t="shared" ca="1" si="876"/>
        <v>-0.5</v>
      </c>
      <c r="Q375" s="124">
        <f t="shared" ca="1" si="877"/>
        <v>0</v>
      </c>
      <c r="R375" s="124">
        <f t="shared" ca="1" si="878"/>
        <v>0</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LPS2</v>
      </c>
      <c r="C376" s="321">
        <f ca="1">IF($A376&lt;&gt;$A375,1,MOD(C375-1+(COUNTIFS(D$354:$N$354,$A376)=COUNTIFS(D376:$N376,1)),C$353)+1)</f>
        <v>1</v>
      </c>
      <c r="D376" s="319">
        <f ca="1">IF($A376&lt;&gt;D$354,0,IF($A376&lt;&gt;$A375,1,MOD(D375-1+(COUNTIFS(E$354:$N$354,$A376)=COUNTIFS(E376:$N376,1)),D$353)+1))</f>
        <v>0</v>
      </c>
      <c r="E376" s="319">
        <f ca="1">IF($A376&lt;&gt;E$354,0,IF($A376&lt;&gt;$A375,1,MOD(E375-1+(COUNTIFS(F$354:$N$354,$A376)=COUNTIFS(F376:$N376,1)),E$353)+1))</f>
        <v>2</v>
      </c>
      <c r="F376" s="319">
        <f ca="1">IF($A376&lt;&gt;F$354,0,IF($A376&lt;&gt;$A375,1,MOD(F375-1+(COUNTIFS(G$354:$N$354,$A376)=COUNTIFS(G376:$N376,1)),F$353)+1))</f>
        <v>2</v>
      </c>
      <c r="G376" s="319">
        <f ca="1">IF($A376&lt;&gt;G$354,0,IF($A376&lt;&gt;$A375,1,MOD(G375-1+(COUNTIFS(H$354:$N$354,$A376)=COUNTIFS(H376:$N376,1)),G$353)+1))</f>
        <v>0</v>
      </c>
      <c r="H376" s="319">
        <f ca="1">IF($A376&lt;&gt;H$354,0,IF($A376&lt;&gt;$A375,1,MOD(H375-1+(COUNTIFS(I$354:$N$354,$A376)=COUNTIFS(I376:$N376,1)),H$353)+1))</f>
        <v>0</v>
      </c>
      <c r="I376" s="319">
        <f ca="1">IF($A376&lt;&gt;I$354,0,IF($A376&lt;&gt;$A375,1,MOD(I375-1+(COUNTIFS(N$354:$N$354,$A376)=COUNTIFS(N376:$N376,1)),I$353)+1))</f>
        <v>0</v>
      </c>
      <c r="J376" s="319"/>
      <c r="K376" s="319"/>
      <c r="L376" s="319"/>
      <c r="M376" s="319"/>
      <c r="O376">
        <v>21</v>
      </c>
      <c r="P376" s="124">
        <f t="shared" ca="1" si="876"/>
        <v>-0.5</v>
      </c>
      <c r="Q376" s="124">
        <f t="shared" ca="1" si="877"/>
        <v>0</v>
      </c>
      <c r="R376" s="124">
        <f t="shared" ca="1" si="878"/>
        <v>0</v>
      </c>
      <c r="S376" s="124">
        <f t="shared" ca="1" si="879"/>
        <v>0</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LPS3</v>
      </c>
      <c r="C377" s="321">
        <f ca="1">IF($A377&lt;&gt;$A376,1,MOD(C376-1+(COUNTIFS(D$354:$N$354,$A377)=COUNTIFS(D377:$N377,1)),C$353)+1)</f>
        <v>1</v>
      </c>
      <c r="D377" s="319">
        <f ca="1">IF($A377&lt;&gt;D$354,0,IF($A377&lt;&gt;$A376,1,MOD(D376-1+(COUNTIFS(E$354:$N$354,$A377)=COUNTIFS(E377:$N377,1)),D$353)+1))</f>
        <v>0</v>
      </c>
      <c r="E377" s="319">
        <f ca="1">IF($A377&lt;&gt;E$354,0,IF($A377&lt;&gt;$A376,1,MOD(E376-1+(COUNTIFS(F$354:$N$354,$A377)=COUNTIFS(F377:$N377,1)),E$353)+1))</f>
        <v>2</v>
      </c>
      <c r="F377" s="319">
        <f ca="1">IF($A377&lt;&gt;F$354,0,IF($A377&lt;&gt;$A376,1,MOD(F376-1+(COUNTIFS(G$354:$N$354,$A377)=COUNTIFS(G377:$N377,1)),F$353)+1))</f>
        <v>3</v>
      </c>
      <c r="G377" s="319">
        <f ca="1">IF($A377&lt;&gt;G$354,0,IF($A377&lt;&gt;$A376,1,MOD(G376-1+(COUNTIFS(H$354:$N$354,$A377)=COUNTIFS(H377:$N377,1)),G$353)+1))</f>
        <v>0</v>
      </c>
      <c r="H377" s="319">
        <f ca="1">IF($A377&lt;&gt;H$354,0,IF($A377&lt;&gt;$A376,1,MOD(H376-1+(COUNTIFS(I$354:$N$354,$A377)=COUNTIFS(I377:$N377,1)),H$353)+1))</f>
        <v>0</v>
      </c>
      <c r="I377" s="319">
        <f ca="1">IF($A377&lt;&gt;I$354,0,IF($A377&lt;&gt;$A376,1,MOD(I376-1+(COUNTIFS(N$354:$N$354,$A377)=COUNTIFS(N377:$N377,1)),I$353)+1))</f>
        <v>0</v>
      </c>
      <c r="J377" s="319"/>
      <c r="K377" s="319"/>
      <c r="L377" s="319"/>
      <c r="M377" s="319"/>
      <c r="O377">
        <v>22</v>
      </c>
      <c r="P377" s="124">
        <f t="shared" ca="1" si="876"/>
        <v>-0.5</v>
      </c>
      <c r="Q377" s="124">
        <f t="shared" ca="1" si="877"/>
        <v>0</v>
      </c>
      <c r="R377" s="124">
        <f t="shared" ca="1" si="878"/>
        <v>0</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LPS1</v>
      </c>
      <c r="C378" s="321">
        <f ca="1">IF($A378&lt;&gt;$A377,1,MOD(C377-1+(COUNTIFS(D$354:$N$354,$A378)=COUNTIFS(D378:$N378,1)),C$353)+1)</f>
        <v>1</v>
      </c>
      <c r="D378" s="319">
        <f ca="1">IF($A378&lt;&gt;D$354,0,IF($A378&lt;&gt;$A377,1,MOD(D377-1+(COUNTIFS(E$354:$N$354,$A378)=COUNTIFS(E378:$N378,1)),D$353)+1))</f>
        <v>0</v>
      </c>
      <c r="E378" s="319">
        <f ca="1">IF($A378&lt;&gt;E$354,0,IF($A378&lt;&gt;$A377,1,MOD(E377-1+(COUNTIFS(F$354:$N$354,$A378)=COUNTIFS(F378:$N378,1)),E$353)+1))</f>
        <v>3</v>
      </c>
      <c r="F378" s="319">
        <f ca="1">IF($A378&lt;&gt;F$354,0,IF($A378&lt;&gt;$A377,1,MOD(F377-1+(COUNTIFS(G$354:$N$354,$A378)=COUNTIFS(G378:$N378,1)),F$353)+1))</f>
        <v>1</v>
      </c>
      <c r="G378" s="319">
        <f ca="1">IF($A378&lt;&gt;G$354,0,IF($A378&lt;&gt;$A377,1,MOD(G377-1+(COUNTIFS(H$354:$N$354,$A378)=COUNTIFS(H378:$N378,1)),G$353)+1))</f>
        <v>0</v>
      </c>
      <c r="H378" s="319">
        <f ca="1">IF($A378&lt;&gt;H$354,0,IF($A378&lt;&gt;$A377,1,MOD(H377-1+(COUNTIFS(I$354:$N$354,$A378)=COUNTIFS(I378:$N378,1)),H$353)+1))</f>
        <v>0</v>
      </c>
      <c r="I378" s="319">
        <f ca="1">IF($A378&lt;&gt;I$354,0,IF($A378&lt;&gt;$A377,1,MOD(I377-1+(COUNTIFS(N$354:$N$354,$A378)=COUNTIFS(N378:$N378,1)),I$353)+1))</f>
        <v>0</v>
      </c>
      <c r="J378" s="319"/>
      <c r="K378" s="319"/>
      <c r="L378" s="319"/>
      <c r="M378" s="319"/>
      <c r="O378">
        <v>23</v>
      </c>
      <c r="P378" s="124">
        <f t="shared" ca="1" si="876"/>
        <v>-0.5</v>
      </c>
      <c r="Q378" s="124">
        <f t="shared" ca="1" si="877"/>
        <v>0</v>
      </c>
      <c r="R378" s="124">
        <f t="shared" ca="1" si="878"/>
        <v>0.5</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LPS2</v>
      </c>
      <c r="C379" s="321">
        <f ca="1">IF($A379&lt;&gt;$A378,1,MOD(C378-1+(COUNTIFS(D$354:$N$354,$A379)=COUNTIFS(D379:$N379,1)),C$353)+1)</f>
        <v>1</v>
      </c>
      <c r="D379" s="319">
        <f ca="1">IF($A379&lt;&gt;D$354,0,IF($A379&lt;&gt;$A378,1,MOD(D378-1+(COUNTIFS(E$354:$N$354,$A379)=COUNTIFS(E379:$N379,1)),D$353)+1))</f>
        <v>0</v>
      </c>
      <c r="E379" s="319">
        <f ca="1">IF($A379&lt;&gt;E$354,0,IF($A379&lt;&gt;$A378,1,MOD(E378-1+(COUNTIFS(F$354:$N$354,$A379)=COUNTIFS(F379:$N379,1)),E$353)+1))</f>
        <v>3</v>
      </c>
      <c r="F379" s="319">
        <f ca="1">IF($A379&lt;&gt;F$354,0,IF($A379&lt;&gt;$A378,1,MOD(F378-1+(COUNTIFS(G$354:$N$354,$A379)=COUNTIFS(G379:$N379,1)),F$353)+1))</f>
        <v>2</v>
      </c>
      <c r="G379" s="319">
        <f ca="1">IF($A379&lt;&gt;G$354,0,IF($A379&lt;&gt;$A378,1,MOD(G378-1+(COUNTIFS(H$354:$N$354,$A379)=COUNTIFS(H379:$N379,1)),G$353)+1))</f>
        <v>0</v>
      </c>
      <c r="H379" s="319">
        <f ca="1">IF($A379&lt;&gt;H$354,0,IF($A379&lt;&gt;$A378,1,MOD(H378-1+(COUNTIFS(I$354:$N$354,$A379)=COUNTIFS(I379:$N379,1)),H$353)+1))</f>
        <v>0</v>
      </c>
      <c r="I379" s="319">
        <f ca="1">IF($A379&lt;&gt;I$354,0,IF($A379&lt;&gt;$A378,1,MOD(I378-1+(COUNTIFS(N$354:$N$354,$A379)=COUNTIFS(N379:$N379,1)),I$353)+1))</f>
        <v>0</v>
      </c>
      <c r="J379" s="319"/>
      <c r="K379" s="319"/>
      <c r="L379" s="319"/>
      <c r="M379" s="319"/>
      <c r="O379">
        <v>24</v>
      </c>
      <c r="P379" s="124">
        <f t="shared" ca="1" si="876"/>
        <v>-0.5</v>
      </c>
      <c r="Q379" s="124">
        <f t="shared" ca="1" si="877"/>
        <v>0</v>
      </c>
      <c r="R379" s="124">
        <f t="shared" ca="1" si="878"/>
        <v>0.5</v>
      </c>
      <c r="S379" s="124">
        <f t="shared" ca="1" si="879"/>
        <v>0</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LPS3</v>
      </c>
      <c r="C380" s="321">
        <f ca="1">IF($A380&lt;&gt;$A379,1,MOD(C379-1+(COUNTIFS(D$354:$N$354,$A380)=COUNTIFS(D380:$N380,1)),C$353)+1)</f>
        <v>1</v>
      </c>
      <c r="D380" s="319">
        <f ca="1">IF($A380&lt;&gt;D$354,0,IF($A380&lt;&gt;$A379,1,MOD(D379-1+(COUNTIFS(E$354:$N$354,$A380)=COUNTIFS(E380:$N380,1)),D$353)+1))</f>
        <v>0</v>
      </c>
      <c r="E380" s="319">
        <f ca="1">IF($A380&lt;&gt;E$354,0,IF($A380&lt;&gt;$A379,1,MOD(E379-1+(COUNTIFS(F$354:$N$354,$A380)=COUNTIFS(F380:$N380,1)),E$353)+1))</f>
        <v>3</v>
      </c>
      <c r="F380" s="319">
        <f ca="1">IF($A380&lt;&gt;F$354,0,IF($A380&lt;&gt;$A379,1,MOD(F379-1+(COUNTIFS(G$354:$N$354,$A380)=COUNTIFS(G380:$N380,1)),F$353)+1))</f>
        <v>3</v>
      </c>
      <c r="G380" s="319">
        <f ca="1">IF($A380&lt;&gt;G$354,0,IF($A380&lt;&gt;$A379,1,MOD(G379-1+(COUNTIFS(H$354:$N$354,$A380)=COUNTIFS(H380:$N380,1)),G$353)+1))</f>
        <v>0</v>
      </c>
      <c r="H380" s="319">
        <f ca="1">IF($A380&lt;&gt;H$354,0,IF($A380&lt;&gt;$A379,1,MOD(H379-1+(COUNTIFS(I$354:$N$354,$A380)=COUNTIFS(I380:$N380,1)),H$353)+1))</f>
        <v>0</v>
      </c>
      <c r="I380" s="319">
        <f ca="1">IF($A380&lt;&gt;I$354,0,IF($A380&lt;&gt;$A379,1,MOD(I379-1+(COUNTIFS(N$354:$N$354,$A380)=COUNTIFS(N380:$N380,1)),I$353)+1))</f>
        <v>0</v>
      </c>
      <c r="J380" s="319"/>
      <c r="K380" s="319"/>
      <c r="L380" s="319"/>
      <c r="M380" s="319"/>
      <c r="O380">
        <v>25</v>
      </c>
      <c r="P380" s="124">
        <f t="shared" ca="1" si="876"/>
        <v>-0.5</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LPS1</v>
      </c>
      <c r="C381" s="321">
        <f ca="1">IF($A381&lt;&gt;$A380,1,MOD(C380-1+(COUNTIFS(D$354:$N$354,$A381)=COUNTIFS(D381:$N381,1)),C$353)+1)</f>
        <v>2</v>
      </c>
      <c r="D381" s="319">
        <f ca="1">IF($A381&lt;&gt;D$354,0,IF($A381&lt;&gt;$A380,1,MOD(D380-1+(COUNTIFS(E$354:$N$354,$A381)=COUNTIFS(E381:$N381,1)),D$353)+1))</f>
        <v>0</v>
      </c>
      <c r="E381" s="319">
        <f ca="1">IF($A381&lt;&gt;E$354,0,IF($A381&lt;&gt;$A380,1,MOD(E380-1+(COUNTIFS(F$354:$N$354,$A381)=COUNTIFS(F381:$N381,1)),E$353)+1))</f>
        <v>1</v>
      </c>
      <c r="F381" s="319">
        <f ca="1">IF($A381&lt;&gt;F$354,0,IF($A381&lt;&gt;$A380,1,MOD(F380-1+(COUNTIFS(G$354:$N$354,$A381)=COUNTIFS(G381:$N381,1)),F$353)+1))</f>
        <v>1</v>
      </c>
      <c r="G381" s="319">
        <f ca="1">IF($A381&lt;&gt;G$354,0,IF($A381&lt;&gt;$A380,1,MOD(G380-1+(COUNTIFS(H$354:$N$354,$A381)=COUNTIFS(H381:$N381,1)),G$353)+1))</f>
        <v>0</v>
      </c>
      <c r="H381" s="319">
        <f ca="1">IF($A381&lt;&gt;H$354,0,IF($A381&lt;&gt;$A380,1,MOD(H380-1+(COUNTIFS(I$354:$N$354,$A381)=COUNTIFS(I381:$N381,1)),H$353)+1))</f>
        <v>0</v>
      </c>
      <c r="I381" s="319">
        <f ca="1">IF($A381&lt;&gt;I$354,0,IF($A381&lt;&gt;$A380,1,MOD(I380-1+(COUNTIFS(N$354:$N$354,$A381)=COUNTIFS(N381:$N381,1)),I$353)+1))</f>
        <v>0</v>
      </c>
      <c r="J381" s="319"/>
      <c r="K381" s="319"/>
      <c r="L381" s="319"/>
      <c r="M381" s="319"/>
      <c r="O381">
        <v>26</v>
      </c>
      <c r="P381" s="124">
        <f t="shared" ca="1" si="876"/>
        <v>0</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LPS2</v>
      </c>
      <c r="C382" s="321">
        <f ca="1">IF($A382&lt;&gt;$A381,1,MOD(C381-1+(COUNTIFS(D$354:$N$354,$A382)=COUNTIFS(D382:$N382,1)),C$353)+1)</f>
        <v>2</v>
      </c>
      <c r="D382" s="319">
        <f ca="1">IF($A382&lt;&gt;D$354,0,IF($A382&lt;&gt;$A381,1,MOD(D381-1+(COUNTIFS(E$354:$N$354,$A382)=COUNTIFS(E382:$N382,1)),D$353)+1))</f>
        <v>0</v>
      </c>
      <c r="E382" s="319">
        <f ca="1">IF($A382&lt;&gt;E$354,0,IF($A382&lt;&gt;$A381,1,MOD(E381-1+(COUNTIFS(F$354:$N$354,$A382)=COUNTIFS(F382:$N382,1)),E$353)+1))</f>
        <v>1</v>
      </c>
      <c r="F382" s="319">
        <f ca="1">IF($A382&lt;&gt;F$354,0,IF($A382&lt;&gt;$A381,1,MOD(F381-1+(COUNTIFS(G$354:$N$354,$A382)=COUNTIFS(G382:$N382,1)),F$353)+1))</f>
        <v>2</v>
      </c>
      <c r="G382" s="319">
        <f ca="1">IF($A382&lt;&gt;G$354,0,IF($A382&lt;&gt;$A381,1,MOD(G381-1+(COUNTIFS(H$354:$N$354,$A382)=COUNTIFS(H382:$N382,1)),G$353)+1))</f>
        <v>0</v>
      </c>
      <c r="H382" s="319">
        <f ca="1">IF($A382&lt;&gt;H$354,0,IF($A382&lt;&gt;$A381,1,MOD(H381-1+(COUNTIFS(I$354:$N$354,$A382)=COUNTIFS(I382:$N382,1)),H$353)+1))</f>
        <v>0</v>
      </c>
      <c r="I382" s="319">
        <f ca="1">IF($A382&lt;&gt;I$354,0,IF($A382&lt;&gt;$A381,1,MOD(I381-1+(COUNTIFS(N$354:$N$354,$A382)=COUNTIFS(N382:$N382,1)),I$353)+1))</f>
        <v>0</v>
      </c>
      <c r="J382" s="319"/>
      <c r="K382" s="319"/>
      <c r="L382" s="319"/>
      <c r="M382" s="319"/>
      <c r="O382">
        <v>27</v>
      </c>
      <c r="P382" s="124">
        <f t="shared" ca="1" si="876"/>
        <v>0</v>
      </c>
      <c r="Q382" s="124">
        <f t="shared" ca="1" si="877"/>
        <v>0</v>
      </c>
      <c r="R382" s="124">
        <f t="shared" ca="1" si="878"/>
        <v>-0.5</v>
      </c>
      <c r="S382" s="124">
        <f t="shared" ca="1" si="879"/>
        <v>0</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LPS3</v>
      </c>
      <c r="C383" s="321">
        <f ca="1">IF($A383&lt;&gt;$A382,1,MOD(C382-1+(COUNTIFS(D$354:$N$354,$A383)=COUNTIFS(D383:$N383,1)),C$353)+1)</f>
        <v>2</v>
      </c>
      <c r="D383" s="319">
        <f ca="1">IF($A383&lt;&gt;D$354,0,IF($A383&lt;&gt;$A382,1,MOD(D382-1+(COUNTIFS(E$354:$N$354,$A383)=COUNTIFS(E383:$N383,1)),D$353)+1))</f>
        <v>0</v>
      </c>
      <c r="E383" s="319">
        <f ca="1">IF($A383&lt;&gt;E$354,0,IF($A383&lt;&gt;$A382,1,MOD(E382-1+(COUNTIFS(F$354:$N$354,$A383)=COUNTIFS(F383:$N383,1)),E$353)+1))</f>
        <v>1</v>
      </c>
      <c r="F383" s="319">
        <f ca="1">IF($A383&lt;&gt;F$354,0,IF($A383&lt;&gt;$A382,1,MOD(F382-1+(COUNTIFS(G$354:$N$354,$A383)=COUNTIFS(G383:$N383,1)),F$353)+1))</f>
        <v>3</v>
      </c>
      <c r="G383" s="319">
        <f ca="1">IF($A383&lt;&gt;G$354,0,IF($A383&lt;&gt;$A382,1,MOD(G382-1+(COUNTIFS(H$354:$N$354,$A383)=COUNTIFS(H383:$N383,1)),G$353)+1))</f>
        <v>0</v>
      </c>
      <c r="H383" s="319">
        <f ca="1">IF($A383&lt;&gt;H$354,0,IF($A383&lt;&gt;$A382,1,MOD(H382-1+(COUNTIFS(I$354:$N$354,$A383)=COUNTIFS(I383:$N383,1)),H$353)+1))</f>
        <v>0</v>
      </c>
      <c r="I383" s="319">
        <f ca="1">IF($A383&lt;&gt;I$354,0,IF($A383&lt;&gt;$A382,1,MOD(I382-1+(COUNTIFS(N$354:$N$354,$A383)=COUNTIFS(N383:$N383,1)),I$353)+1))</f>
        <v>0</v>
      </c>
      <c r="J383" s="319"/>
      <c r="K383" s="319"/>
      <c r="L383" s="319"/>
      <c r="M383" s="319"/>
      <c r="O383">
        <v>28</v>
      </c>
      <c r="P383" s="124">
        <f t="shared" ca="1" si="876"/>
        <v>0</v>
      </c>
      <c r="Q383" s="124">
        <f t="shared" ca="1" si="877"/>
        <v>0</v>
      </c>
      <c r="R383" s="124">
        <f t="shared" ca="1" si="878"/>
        <v>-0.5</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LPS1</v>
      </c>
      <c r="C384" s="321">
        <f ca="1">IF($A384&lt;&gt;$A383,1,MOD(C383-1+(COUNTIFS(D$354:$N$354,$A384)=COUNTIFS(D384:$N384,1)),C$353)+1)</f>
        <v>2</v>
      </c>
      <c r="D384" s="319">
        <f ca="1">IF($A384&lt;&gt;D$354,0,IF($A384&lt;&gt;$A383,1,MOD(D383-1+(COUNTIFS(E$354:$N$354,$A384)=COUNTIFS(E384:$N384,1)),D$353)+1))</f>
        <v>0</v>
      </c>
      <c r="E384" s="319">
        <f ca="1">IF($A384&lt;&gt;E$354,0,IF($A384&lt;&gt;$A383,1,MOD(E383-1+(COUNTIFS(F$354:$N$354,$A384)=COUNTIFS(F384:$N384,1)),E$353)+1))</f>
        <v>2</v>
      </c>
      <c r="F384" s="319">
        <f ca="1">IF($A384&lt;&gt;F$354,0,IF($A384&lt;&gt;$A383,1,MOD(F383-1+(COUNTIFS(G$354:$N$354,$A384)=COUNTIFS(G384:$N384,1)),F$353)+1))</f>
        <v>1</v>
      </c>
      <c r="G384" s="319">
        <f ca="1">IF($A384&lt;&gt;G$354,0,IF($A384&lt;&gt;$A383,1,MOD(G383-1+(COUNTIFS(H$354:$N$354,$A384)=COUNTIFS(H384:$N384,1)),G$353)+1))</f>
        <v>0</v>
      </c>
      <c r="H384" s="319">
        <f ca="1">IF($A384&lt;&gt;H$354,0,IF($A384&lt;&gt;$A383,1,MOD(H383-1+(COUNTIFS(I$354:$N$354,$A384)=COUNTIFS(I384:$N384,1)),H$353)+1))</f>
        <v>0</v>
      </c>
      <c r="I384" s="319">
        <f ca="1">IF($A384&lt;&gt;I$354,0,IF($A384&lt;&gt;$A383,1,MOD(I383-1+(COUNTIFS(N$354:$N$354,$A384)=COUNTIFS(N384:$N384,1)),I$353)+1))</f>
        <v>0</v>
      </c>
      <c r="J384" s="319"/>
      <c r="K384" s="319"/>
      <c r="L384" s="319"/>
      <c r="M384" s="319"/>
      <c r="O384">
        <v>29</v>
      </c>
      <c r="P384" s="124">
        <f t="shared" ca="1" si="876"/>
        <v>0</v>
      </c>
      <c r="Q384" s="124">
        <f t="shared" ca="1" si="877"/>
        <v>0</v>
      </c>
      <c r="R384" s="124">
        <f t="shared" ca="1" si="878"/>
        <v>0</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LPS2</v>
      </c>
      <c r="C385" s="321">
        <f ca="1">IF($A385&lt;&gt;$A384,1,MOD(C384-1+(COUNTIFS(D$354:$N$354,$A385)=COUNTIFS(D385:$N385,1)),C$353)+1)</f>
        <v>2</v>
      </c>
      <c r="D385" s="319">
        <f ca="1">IF($A385&lt;&gt;D$354,0,IF($A385&lt;&gt;$A384,1,MOD(D384-1+(COUNTIFS(E$354:$N$354,$A385)=COUNTIFS(E385:$N385,1)),D$353)+1))</f>
        <v>0</v>
      </c>
      <c r="E385" s="319">
        <f ca="1">IF($A385&lt;&gt;E$354,0,IF($A385&lt;&gt;$A384,1,MOD(E384-1+(COUNTIFS(F$354:$N$354,$A385)=COUNTIFS(F385:$N385,1)),E$353)+1))</f>
        <v>2</v>
      </c>
      <c r="F385" s="319">
        <f ca="1">IF($A385&lt;&gt;F$354,0,IF($A385&lt;&gt;$A384,1,MOD(F384-1+(COUNTIFS(G$354:$N$354,$A385)=COUNTIFS(G385:$N385,1)),F$353)+1))</f>
        <v>2</v>
      </c>
      <c r="G385" s="319">
        <f ca="1">IF($A385&lt;&gt;G$354,0,IF($A385&lt;&gt;$A384,1,MOD(G384-1+(COUNTIFS(H$354:$N$354,$A385)=COUNTIFS(H385:$N385,1)),G$353)+1))</f>
        <v>0</v>
      </c>
      <c r="H385" s="319">
        <f ca="1">IF($A385&lt;&gt;H$354,0,IF($A385&lt;&gt;$A384,1,MOD(H384-1+(COUNTIFS(I$354:$N$354,$A385)=COUNTIFS(I385:$N385,1)),H$353)+1))</f>
        <v>0</v>
      </c>
      <c r="I385" s="319">
        <f ca="1">IF($A385&lt;&gt;I$354,0,IF($A385&lt;&gt;$A384,1,MOD(I384-1+(COUNTIFS(N$354:$N$354,$A385)=COUNTIFS(N385:$N385,1)),I$353)+1))</f>
        <v>0</v>
      </c>
      <c r="J385" s="319"/>
      <c r="K385" s="319"/>
      <c r="L385" s="319"/>
      <c r="M385" s="319"/>
      <c r="O385">
        <v>30</v>
      </c>
      <c r="P385" s="124">
        <f t="shared" ca="1" si="876"/>
        <v>0</v>
      </c>
      <c r="Q385" s="124">
        <f t="shared" ca="1" si="877"/>
        <v>0</v>
      </c>
      <c r="R385" s="124">
        <f t="shared" ca="1" si="878"/>
        <v>0</v>
      </c>
      <c r="S385" s="124">
        <f t="shared" ca="1" si="879"/>
        <v>0</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LPS3</v>
      </c>
      <c r="C386" s="321">
        <f ca="1">IF($A386&lt;&gt;$A385,1,MOD(C385-1+(COUNTIFS(D$354:$N$354,$A386)=COUNTIFS(D386:$N386,1)),C$353)+1)</f>
        <v>2</v>
      </c>
      <c r="D386" s="319">
        <f ca="1">IF($A386&lt;&gt;D$354,0,IF($A386&lt;&gt;$A385,1,MOD(D385-1+(COUNTIFS(E$354:$N$354,$A386)=COUNTIFS(E386:$N386,1)),D$353)+1))</f>
        <v>0</v>
      </c>
      <c r="E386" s="319">
        <f ca="1">IF($A386&lt;&gt;E$354,0,IF($A386&lt;&gt;$A385,1,MOD(E385-1+(COUNTIFS(F$354:$N$354,$A386)=COUNTIFS(F386:$N386,1)),E$353)+1))</f>
        <v>2</v>
      </c>
      <c r="F386" s="319">
        <f ca="1">IF($A386&lt;&gt;F$354,0,IF($A386&lt;&gt;$A385,1,MOD(F385-1+(COUNTIFS(G$354:$N$354,$A386)=COUNTIFS(G386:$N386,1)),F$353)+1))</f>
        <v>3</v>
      </c>
      <c r="G386" s="319">
        <f ca="1">IF($A386&lt;&gt;G$354,0,IF($A386&lt;&gt;$A385,1,MOD(G385-1+(COUNTIFS(H$354:$N$354,$A386)=COUNTIFS(H386:$N386,1)),G$353)+1))</f>
        <v>0</v>
      </c>
      <c r="H386" s="319">
        <f ca="1">IF($A386&lt;&gt;H$354,0,IF($A386&lt;&gt;$A385,1,MOD(H385-1+(COUNTIFS(I$354:$N$354,$A386)=COUNTIFS(I386:$N386,1)),H$353)+1))</f>
        <v>0</v>
      </c>
      <c r="I386" s="319">
        <f ca="1">IF($A386&lt;&gt;I$354,0,IF($A386&lt;&gt;$A385,1,MOD(I385-1+(COUNTIFS(N$354:$N$354,$A386)=COUNTIFS(N386:$N386,1)),I$353)+1))</f>
        <v>0</v>
      </c>
      <c r="J386" s="319"/>
      <c r="K386" s="319"/>
      <c r="L386" s="319"/>
      <c r="M386" s="319"/>
      <c r="O386">
        <v>31</v>
      </c>
      <c r="P386" s="124">
        <f t="shared" ca="1" si="876"/>
        <v>0</v>
      </c>
      <c r="Q386" s="124">
        <f t="shared" ca="1" si="877"/>
        <v>0</v>
      </c>
      <c r="R386" s="124">
        <f t="shared" ca="1" si="878"/>
        <v>0</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LPS1</v>
      </c>
      <c r="C387" s="321">
        <f ca="1">IF($A387&lt;&gt;$A386,1,MOD(C386-1+(COUNTIFS(D$354:$N$354,$A387)=COUNTIFS(D387:$N387,1)),C$353)+1)</f>
        <v>2</v>
      </c>
      <c r="D387" s="319">
        <f ca="1">IF($A387&lt;&gt;D$354,0,IF($A387&lt;&gt;$A386,1,MOD(D386-1+(COUNTIFS(E$354:$N$354,$A387)=COUNTIFS(E387:$N387,1)),D$353)+1))</f>
        <v>0</v>
      </c>
      <c r="E387" s="319">
        <f ca="1">IF($A387&lt;&gt;E$354,0,IF($A387&lt;&gt;$A386,1,MOD(E386-1+(COUNTIFS(F$354:$N$354,$A387)=COUNTIFS(F387:$N387,1)),E$353)+1))</f>
        <v>3</v>
      </c>
      <c r="F387" s="319">
        <f ca="1">IF($A387&lt;&gt;F$354,0,IF($A387&lt;&gt;$A386,1,MOD(F386-1+(COUNTIFS(G$354:$N$354,$A387)=COUNTIFS(G387:$N387,1)),F$353)+1))</f>
        <v>1</v>
      </c>
      <c r="G387" s="319">
        <f ca="1">IF($A387&lt;&gt;G$354,0,IF($A387&lt;&gt;$A386,1,MOD(G386-1+(COUNTIFS(H$354:$N$354,$A387)=COUNTIFS(H387:$N387,1)),G$353)+1))</f>
        <v>0</v>
      </c>
      <c r="H387" s="319">
        <f ca="1">IF($A387&lt;&gt;H$354,0,IF($A387&lt;&gt;$A386,1,MOD(H386-1+(COUNTIFS(I$354:$N$354,$A387)=COUNTIFS(I387:$N387,1)),H$353)+1))</f>
        <v>0</v>
      </c>
      <c r="I387" s="319">
        <f ca="1">IF($A387&lt;&gt;I$354,0,IF($A387&lt;&gt;$A386,1,MOD(I386-1+(COUNTIFS(N$354:$N$354,$A387)=COUNTIFS(N387:$N387,1)),I$353)+1))</f>
        <v>0</v>
      </c>
      <c r="J387" s="319"/>
      <c r="K387" s="319"/>
      <c r="L387" s="319"/>
      <c r="M387" s="319"/>
      <c r="O387">
        <v>32</v>
      </c>
      <c r="P387" s="124">
        <f t="shared" ca="1" si="876"/>
        <v>0</v>
      </c>
      <c r="Q387" s="124">
        <f t="shared" ca="1" si="877"/>
        <v>0</v>
      </c>
      <c r="R387" s="124">
        <f t="shared" ca="1" si="878"/>
        <v>0.5</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LPS2</v>
      </c>
      <c r="C388" s="321">
        <f ca="1">IF($A388&lt;&gt;$A387,1,MOD(C387-1+(COUNTIFS(D$354:$N$354,$A388)=COUNTIFS(D388:$N388,1)),C$353)+1)</f>
        <v>2</v>
      </c>
      <c r="D388" s="319">
        <f ca="1">IF($A388&lt;&gt;D$354,0,IF($A388&lt;&gt;$A387,1,MOD(D387-1+(COUNTIFS(E$354:$N$354,$A388)=COUNTIFS(E388:$N388,1)),D$353)+1))</f>
        <v>0</v>
      </c>
      <c r="E388" s="319">
        <f ca="1">IF($A388&lt;&gt;E$354,0,IF($A388&lt;&gt;$A387,1,MOD(E387-1+(COUNTIFS(F$354:$N$354,$A388)=COUNTIFS(F388:$N388,1)),E$353)+1))</f>
        <v>3</v>
      </c>
      <c r="F388" s="319">
        <f ca="1">IF($A388&lt;&gt;F$354,0,IF($A388&lt;&gt;$A387,1,MOD(F387-1+(COUNTIFS(G$354:$N$354,$A388)=COUNTIFS(G388:$N388,1)),F$353)+1))</f>
        <v>2</v>
      </c>
      <c r="G388" s="319">
        <f ca="1">IF($A388&lt;&gt;G$354,0,IF($A388&lt;&gt;$A387,1,MOD(G387-1+(COUNTIFS(H$354:$N$354,$A388)=COUNTIFS(H388:$N388,1)),G$353)+1))</f>
        <v>0</v>
      </c>
      <c r="H388" s="319">
        <f ca="1">IF($A388&lt;&gt;H$354,0,IF($A388&lt;&gt;$A387,1,MOD(H387-1+(COUNTIFS(I$354:$N$354,$A388)=COUNTIFS(I388:$N388,1)),H$353)+1))</f>
        <v>0</v>
      </c>
      <c r="I388" s="319">
        <f ca="1">IF($A388&lt;&gt;I$354,0,IF($A388&lt;&gt;$A387,1,MOD(I387-1+(COUNTIFS(N$354:$N$354,$A388)=COUNTIFS(N388:$N388,1)),I$353)+1))</f>
        <v>0</v>
      </c>
      <c r="J388" s="319"/>
      <c r="K388" s="319"/>
      <c r="L388" s="319"/>
      <c r="M388" s="319"/>
      <c r="O388">
        <v>33</v>
      </c>
      <c r="P388" s="124">
        <f t="shared" ref="P388:P419" ca="1" si="885">IF(C388=0,0,INDEX(C$346:C$349,C388,1))</f>
        <v>0</v>
      </c>
      <c r="Q388" s="124">
        <f t="shared" ref="Q388:Q419" ca="1" si="886">IF(D388=0,0,INDEX(D$346:D$349,D388,1))</f>
        <v>0</v>
      </c>
      <c r="R388" s="124">
        <f t="shared" ref="R388:R419" ca="1" si="887">IF(E388=0,0,INDEX(E$346:E$349,E388,1))</f>
        <v>0.5</v>
      </c>
      <c r="S388" s="124">
        <f t="shared" ref="S388:S419" ca="1" si="888">IF(F388=0,0,INDEX(F$346:F$349,F388,1))</f>
        <v>0</v>
      </c>
      <c r="T388" s="124">
        <f t="shared" ref="T388:T419" ca="1" si="889">IF(G388=0,0,INDEX(G$346:G$349,G388,1))</f>
        <v>0</v>
      </c>
      <c r="U388" s="124">
        <f t="shared" ref="U388:U419" ca="1" si="890">IF(H388=0,0,INDEX(H$346:H$349,H388,1))</f>
        <v>0</v>
      </c>
      <c r="V388" s="124">
        <f t="shared" ref="V388:V419" ca="1" si="891">IF(I388=0,0,INDEX(I$346:I$349,I388,1))</f>
        <v>0</v>
      </c>
      <c r="W388" s="124"/>
      <c r="X388" s="124"/>
      <c r="Y388" s="124"/>
      <c r="Z388" s="124"/>
    </row>
    <row r="389" spans="1:26" outlineLevel="1">
      <c r="A389">
        <f t="shared" ca="1" si="884"/>
        <v>1</v>
      </c>
      <c r="B389" t="str">
        <f t="shared" ca="1" si="875"/>
        <v>EP2 LPD3 LPS3</v>
      </c>
      <c r="C389" s="321">
        <f ca="1">IF($A389&lt;&gt;$A388,1,MOD(C388-1+(COUNTIFS(D$354:$N$354,$A389)=COUNTIFS(D389:$N389,1)),C$353)+1)</f>
        <v>2</v>
      </c>
      <c r="D389" s="319">
        <f ca="1">IF($A389&lt;&gt;D$354,0,IF($A389&lt;&gt;$A388,1,MOD(D388-1+(COUNTIFS(E$354:$N$354,$A389)=COUNTIFS(E389:$N389,1)),D$353)+1))</f>
        <v>0</v>
      </c>
      <c r="E389" s="319">
        <f ca="1">IF($A389&lt;&gt;E$354,0,IF($A389&lt;&gt;$A388,1,MOD(E388-1+(COUNTIFS(F$354:$N$354,$A389)=COUNTIFS(F389:$N389,1)),E$353)+1))</f>
        <v>3</v>
      </c>
      <c r="F389" s="319">
        <f ca="1">IF($A389&lt;&gt;F$354,0,IF($A389&lt;&gt;$A388,1,MOD(F388-1+(COUNTIFS(G$354:$N$354,$A389)=COUNTIFS(G389:$N389,1)),F$353)+1))</f>
        <v>3</v>
      </c>
      <c r="G389" s="319">
        <f ca="1">IF($A389&lt;&gt;G$354,0,IF($A389&lt;&gt;$A388,1,MOD(G388-1+(COUNTIFS(H$354:$N$354,$A389)=COUNTIFS(H389:$N389,1)),G$353)+1))</f>
        <v>0</v>
      </c>
      <c r="H389" s="319">
        <f ca="1">IF($A389&lt;&gt;H$354,0,IF($A389&lt;&gt;$A388,1,MOD(H388-1+(COUNTIFS(I$354:$N$354,$A389)=COUNTIFS(I389:$N389,1)),H$353)+1))</f>
        <v>0</v>
      </c>
      <c r="I389" s="319">
        <f ca="1">IF($A389&lt;&gt;I$354,0,IF($A389&lt;&gt;$A388,1,MOD(I388-1+(COUNTIFS(N$354:$N$354,$A389)=COUNTIFS(N389:$N389,1)),I$353)+1))</f>
        <v>0</v>
      </c>
      <c r="J389" s="319"/>
      <c r="K389" s="319"/>
      <c r="L389" s="319"/>
      <c r="M389" s="319"/>
      <c r="O389">
        <v>34</v>
      </c>
      <c r="P389" s="124">
        <f t="shared" ca="1" si="885"/>
        <v>0</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LPS1</v>
      </c>
      <c r="C390" s="321">
        <f ca="1">IF($A390&lt;&gt;$A389,1,MOD(C389-1+(COUNTIFS(D$354:$N$354,$A390)=COUNTIFS(D390:$N390,1)),C$353)+1)</f>
        <v>3</v>
      </c>
      <c r="D390" s="319">
        <f ca="1">IF($A390&lt;&gt;D$354,0,IF($A390&lt;&gt;$A389,1,MOD(D389-1+(COUNTIFS(E$354:$N$354,$A390)=COUNTIFS(E390:$N390,1)),D$353)+1))</f>
        <v>0</v>
      </c>
      <c r="E390" s="319">
        <f ca="1">IF($A390&lt;&gt;E$354,0,IF($A390&lt;&gt;$A389,1,MOD(E389-1+(COUNTIFS(F$354:$N$354,$A390)=COUNTIFS(F390:$N390,1)),E$353)+1))</f>
        <v>1</v>
      </c>
      <c r="F390" s="319">
        <f ca="1">IF($A390&lt;&gt;F$354,0,IF($A390&lt;&gt;$A389,1,MOD(F389-1+(COUNTIFS(G$354:$N$354,$A390)=COUNTIFS(G390:$N390,1)),F$353)+1))</f>
        <v>1</v>
      </c>
      <c r="G390" s="319">
        <f ca="1">IF($A390&lt;&gt;G$354,0,IF($A390&lt;&gt;$A389,1,MOD(G389-1+(COUNTIFS(H$354:$N$354,$A390)=COUNTIFS(H390:$N390,1)),G$353)+1))</f>
        <v>0</v>
      </c>
      <c r="H390" s="319">
        <f ca="1">IF($A390&lt;&gt;H$354,0,IF($A390&lt;&gt;$A389,1,MOD(H389-1+(COUNTIFS(I$354:$N$354,$A390)=COUNTIFS(I390:$N390,1)),H$353)+1))</f>
        <v>0</v>
      </c>
      <c r="I390" s="319">
        <f ca="1">IF($A390&lt;&gt;I$354,0,IF($A390&lt;&gt;$A389,1,MOD(I389-1+(COUNTIFS(N$354:$N$354,$A390)=COUNTIFS(N390:$N390,1)),I$353)+1))</f>
        <v>0</v>
      </c>
      <c r="J390" s="319"/>
      <c r="K390" s="319"/>
      <c r="L390" s="319"/>
      <c r="M390" s="319"/>
      <c r="O390">
        <v>35</v>
      </c>
      <c r="P390" s="124">
        <f t="shared" ca="1" si="885"/>
        <v>0.5</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LPS2</v>
      </c>
      <c r="C391" s="321">
        <f ca="1">IF($A391&lt;&gt;$A390,1,MOD(C390-1+(COUNTIFS(D$354:$N$354,$A391)=COUNTIFS(D391:$N391,1)),C$353)+1)</f>
        <v>3</v>
      </c>
      <c r="D391" s="319">
        <f ca="1">IF($A391&lt;&gt;D$354,0,IF($A391&lt;&gt;$A390,1,MOD(D390-1+(COUNTIFS(E$354:$N$354,$A391)=COUNTIFS(E391:$N391,1)),D$353)+1))</f>
        <v>0</v>
      </c>
      <c r="E391" s="319">
        <f ca="1">IF($A391&lt;&gt;E$354,0,IF($A391&lt;&gt;$A390,1,MOD(E390-1+(COUNTIFS(F$354:$N$354,$A391)=COUNTIFS(F391:$N391,1)),E$353)+1))</f>
        <v>1</v>
      </c>
      <c r="F391" s="319">
        <f ca="1">IF($A391&lt;&gt;F$354,0,IF($A391&lt;&gt;$A390,1,MOD(F390-1+(COUNTIFS(G$354:$N$354,$A391)=COUNTIFS(G391:$N391,1)),F$353)+1))</f>
        <v>2</v>
      </c>
      <c r="G391" s="319">
        <f ca="1">IF($A391&lt;&gt;G$354,0,IF($A391&lt;&gt;$A390,1,MOD(G390-1+(COUNTIFS(H$354:$N$354,$A391)=COUNTIFS(H391:$N391,1)),G$353)+1))</f>
        <v>0</v>
      </c>
      <c r="H391" s="319">
        <f ca="1">IF($A391&lt;&gt;H$354,0,IF($A391&lt;&gt;$A390,1,MOD(H390-1+(COUNTIFS(I$354:$N$354,$A391)=COUNTIFS(I391:$N391,1)),H$353)+1))</f>
        <v>0</v>
      </c>
      <c r="I391" s="319">
        <f ca="1">IF($A391&lt;&gt;I$354,0,IF($A391&lt;&gt;$A390,1,MOD(I390-1+(COUNTIFS(N$354:$N$354,$A391)=COUNTIFS(N391:$N391,1)),I$353)+1))</f>
        <v>0</v>
      </c>
      <c r="J391" s="319"/>
      <c r="K391" s="319"/>
      <c r="L391" s="319"/>
      <c r="M391" s="319"/>
      <c r="O391">
        <v>36</v>
      </c>
      <c r="P391" s="124">
        <f t="shared" ca="1" si="885"/>
        <v>0.5</v>
      </c>
      <c r="Q391" s="124">
        <f t="shared" ca="1" si="886"/>
        <v>0</v>
      </c>
      <c r="R391" s="124">
        <f t="shared" ca="1" si="887"/>
        <v>-0.5</v>
      </c>
      <c r="S391" s="124">
        <f t="shared" ca="1" si="888"/>
        <v>0</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LPS3</v>
      </c>
      <c r="C392" s="321">
        <f ca="1">IF($A392&lt;&gt;$A391,1,MOD(C391-1+(COUNTIFS(D$354:$N$354,$A392)=COUNTIFS(D392:$N392,1)),C$353)+1)</f>
        <v>3</v>
      </c>
      <c r="D392" s="319">
        <f ca="1">IF($A392&lt;&gt;D$354,0,IF($A392&lt;&gt;$A391,1,MOD(D391-1+(COUNTIFS(E$354:$N$354,$A392)=COUNTIFS(E392:$N392,1)),D$353)+1))</f>
        <v>0</v>
      </c>
      <c r="E392" s="319">
        <f ca="1">IF($A392&lt;&gt;E$354,0,IF($A392&lt;&gt;$A391,1,MOD(E391-1+(COUNTIFS(F$354:$N$354,$A392)=COUNTIFS(F392:$N392,1)),E$353)+1))</f>
        <v>1</v>
      </c>
      <c r="F392" s="319">
        <f ca="1">IF($A392&lt;&gt;F$354,0,IF($A392&lt;&gt;$A391,1,MOD(F391-1+(COUNTIFS(G$354:$N$354,$A392)=COUNTIFS(G392:$N392,1)),F$353)+1))</f>
        <v>3</v>
      </c>
      <c r="G392" s="319">
        <f ca="1">IF($A392&lt;&gt;G$354,0,IF($A392&lt;&gt;$A391,1,MOD(G391-1+(COUNTIFS(H$354:$N$354,$A392)=COUNTIFS(H392:$N392,1)),G$353)+1))</f>
        <v>0</v>
      </c>
      <c r="H392" s="319">
        <f ca="1">IF($A392&lt;&gt;H$354,0,IF($A392&lt;&gt;$A391,1,MOD(H391-1+(COUNTIFS(I$354:$N$354,$A392)=COUNTIFS(I392:$N392,1)),H$353)+1))</f>
        <v>0</v>
      </c>
      <c r="I392" s="319">
        <f ca="1">IF($A392&lt;&gt;I$354,0,IF($A392&lt;&gt;$A391,1,MOD(I391-1+(COUNTIFS(N$354:$N$354,$A392)=COUNTIFS(N392:$N392,1)),I$353)+1))</f>
        <v>0</v>
      </c>
      <c r="J392" s="319"/>
      <c r="K392" s="319"/>
      <c r="L392" s="319"/>
      <c r="M392" s="319"/>
      <c r="O392">
        <v>37</v>
      </c>
      <c r="P392" s="124">
        <f t="shared" ca="1" si="885"/>
        <v>0.5</v>
      </c>
      <c r="Q392" s="124">
        <f t="shared" ca="1" si="886"/>
        <v>0</v>
      </c>
      <c r="R392" s="124">
        <f t="shared" ca="1" si="887"/>
        <v>-0.5</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LPS1</v>
      </c>
      <c r="C393" s="321">
        <f ca="1">IF($A393&lt;&gt;$A392,1,MOD(C392-1+(COUNTIFS(D$354:$N$354,$A393)=COUNTIFS(D393:$N393,1)),C$353)+1)</f>
        <v>3</v>
      </c>
      <c r="D393" s="319">
        <f ca="1">IF($A393&lt;&gt;D$354,0,IF($A393&lt;&gt;$A392,1,MOD(D392-1+(COUNTIFS(E$354:$N$354,$A393)=COUNTIFS(E393:$N393,1)),D$353)+1))</f>
        <v>0</v>
      </c>
      <c r="E393" s="319">
        <f ca="1">IF($A393&lt;&gt;E$354,0,IF($A393&lt;&gt;$A392,1,MOD(E392-1+(COUNTIFS(F$354:$N$354,$A393)=COUNTIFS(F393:$N393,1)),E$353)+1))</f>
        <v>2</v>
      </c>
      <c r="F393" s="319">
        <f ca="1">IF($A393&lt;&gt;F$354,0,IF($A393&lt;&gt;$A392,1,MOD(F392-1+(COUNTIFS(G$354:$N$354,$A393)=COUNTIFS(G393:$N393,1)),F$353)+1))</f>
        <v>1</v>
      </c>
      <c r="G393" s="319">
        <f ca="1">IF($A393&lt;&gt;G$354,0,IF($A393&lt;&gt;$A392,1,MOD(G392-1+(COUNTIFS(H$354:$N$354,$A393)=COUNTIFS(H393:$N393,1)),G$353)+1))</f>
        <v>0</v>
      </c>
      <c r="H393" s="319">
        <f ca="1">IF($A393&lt;&gt;H$354,0,IF($A393&lt;&gt;$A392,1,MOD(H392-1+(COUNTIFS(I$354:$N$354,$A393)=COUNTIFS(I393:$N393,1)),H$353)+1))</f>
        <v>0</v>
      </c>
      <c r="I393" s="319">
        <f ca="1">IF($A393&lt;&gt;I$354,0,IF($A393&lt;&gt;$A392,1,MOD(I392-1+(COUNTIFS(N$354:$N$354,$A393)=COUNTIFS(N393:$N393,1)),I$353)+1))</f>
        <v>0</v>
      </c>
      <c r="J393" s="319"/>
      <c r="K393" s="319"/>
      <c r="L393" s="319"/>
      <c r="M393" s="319"/>
      <c r="O393">
        <v>38</v>
      </c>
      <c r="P393" s="124">
        <f t="shared" ca="1" si="885"/>
        <v>0.5</v>
      </c>
      <c r="Q393" s="124">
        <f t="shared" ca="1" si="886"/>
        <v>0</v>
      </c>
      <c r="R393" s="124">
        <f t="shared" ca="1" si="887"/>
        <v>0</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LPS2</v>
      </c>
      <c r="C394" s="321">
        <f ca="1">IF($A394&lt;&gt;$A393,1,MOD(C393-1+(COUNTIFS(D$354:$N$354,$A394)=COUNTIFS(D394:$N394,1)),C$353)+1)</f>
        <v>3</v>
      </c>
      <c r="D394" s="319">
        <f ca="1">IF($A394&lt;&gt;D$354,0,IF($A394&lt;&gt;$A393,1,MOD(D393-1+(COUNTIFS(E$354:$N$354,$A394)=COUNTIFS(E394:$N394,1)),D$353)+1))</f>
        <v>0</v>
      </c>
      <c r="E394" s="319">
        <f ca="1">IF($A394&lt;&gt;E$354,0,IF($A394&lt;&gt;$A393,1,MOD(E393-1+(COUNTIFS(F$354:$N$354,$A394)=COUNTIFS(F394:$N394,1)),E$353)+1))</f>
        <v>2</v>
      </c>
      <c r="F394" s="319">
        <f ca="1">IF($A394&lt;&gt;F$354,0,IF($A394&lt;&gt;$A393,1,MOD(F393-1+(COUNTIFS(G$354:$N$354,$A394)=COUNTIFS(G394:$N394,1)),F$353)+1))</f>
        <v>2</v>
      </c>
      <c r="G394" s="319">
        <f ca="1">IF($A394&lt;&gt;G$354,0,IF($A394&lt;&gt;$A393,1,MOD(G393-1+(COUNTIFS(H$354:$N$354,$A394)=COUNTIFS(H394:$N394,1)),G$353)+1))</f>
        <v>0</v>
      </c>
      <c r="H394" s="319">
        <f ca="1">IF($A394&lt;&gt;H$354,0,IF($A394&lt;&gt;$A393,1,MOD(H393-1+(COUNTIFS(I$354:$N$354,$A394)=COUNTIFS(I394:$N394,1)),H$353)+1))</f>
        <v>0</v>
      </c>
      <c r="I394" s="319">
        <f ca="1">IF($A394&lt;&gt;I$354,0,IF($A394&lt;&gt;$A393,1,MOD(I393-1+(COUNTIFS(N$354:$N$354,$A394)=COUNTIFS(N394:$N394,1)),I$353)+1))</f>
        <v>0</v>
      </c>
      <c r="J394" s="319"/>
      <c r="K394" s="319"/>
      <c r="L394" s="319"/>
      <c r="M394" s="319"/>
      <c r="O394">
        <v>39</v>
      </c>
      <c r="P394" s="124">
        <f t="shared" ca="1" si="885"/>
        <v>0.5</v>
      </c>
      <c r="Q394" s="124">
        <f t="shared" ca="1" si="886"/>
        <v>0</v>
      </c>
      <c r="R394" s="124">
        <f t="shared" ca="1" si="887"/>
        <v>0</v>
      </c>
      <c r="S394" s="124">
        <f t="shared" ca="1" si="888"/>
        <v>0</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LPS3</v>
      </c>
      <c r="C395" s="321">
        <f ca="1">IF($A395&lt;&gt;$A394,1,MOD(C394-1+(COUNTIFS(D$354:$N$354,$A395)=COUNTIFS(D395:$N395,1)),C$353)+1)</f>
        <v>3</v>
      </c>
      <c r="D395" s="319">
        <f ca="1">IF($A395&lt;&gt;D$354,0,IF($A395&lt;&gt;$A394,1,MOD(D394-1+(COUNTIFS(E$354:$N$354,$A395)=COUNTIFS(E395:$N395,1)),D$353)+1))</f>
        <v>0</v>
      </c>
      <c r="E395" s="319">
        <f ca="1">IF($A395&lt;&gt;E$354,0,IF($A395&lt;&gt;$A394,1,MOD(E394-1+(COUNTIFS(F$354:$N$354,$A395)=COUNTIFS(F395:$N395,1)),E$353)+1))</f>
        <v>2</v>
      </c>
      <c r="F395" s="319">
        <f ca="1">IF($A395&lt;&gt;F$354,0,IF($A395&lt;&gt;$A394,1,MOD(F394-1+(COUNTIFS(G$354:$N$354,$A395)=COUNTIFS(G395:$N395,1)),F$353)+1))</f>
        <v>3</v>
      </c>
      <c r="G395" s="319">
        <f ca="1">IF($A395&lt;&gt;G$354,0,IF($A395&lt;&gt;$A394,1,MOD(G394-1+(COUNTIFS(H$354:$N$354,$A395)=COUNTIFS(H395:$N395,1)),G$353)+1))</f>
        <v>0</v>
      </c>
      <c r="H395" s="319">
        <f ca="1">IF($A395&lt;&gt;H$354,0,IF($A395&lt;&gt;$A394,1,MOD(H394-1+(COUNTIFS(I$354:$N$354,$A395)=COUNTIFS(I395:$N395,1)),H$353)+1))</f>
        <v>0</v>
      </c>
      <c r="I395" s="319">
        <f ca="1">IF($A395&lt;&gt;I$354,0,IF($A395&lt;&gt;$A394,1,MOD(I394-1+(COUNTIFS(N$354:$N$354,$A395)=COUNTIFS(N395:$N395,1)),I$353)+1))</f>
        <v>0</v>
      </c>
      <c r="J395" s="319"/>
      <c r="K395" s="319"/>
      <c r="L395" s="319"/>
      <c r="M395" s="319"/>
      <c r="O395">
        <v>40</v>
      </c>
      <c r="P395" s="124">
        <f t="shared" ca="1" si="885"/>
        <v>0.5</v>
      </c>
      <c r="Q395" s="124">
        <f t="shared" ca="1" si="886"/>
        <v>0</v>
      </c>
      <c r="R395" s="124">
        <f t="shared" ca="1" si="887"/>
        <v>0</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LPS1</v>
      </c>
      <c r="C396" s="321">
        <f ca="1">IF($A396&lt;&gt;$A395,1,MOD(C395-1+(COUNTIFS(D$354:$N$354,$A396)=COUNTIFS(D396:$N396,1)),C$353)+1)</f>
        <v>3</v>
      </c>
      <c r="D396" s="319">
        <f ca="1">IF($A396&lt;&gt;D$354,0,IF($A396&lt;&gt;$A395,1,MOD(D395-1+(COUNTIFS(E$354:$N$354,$A396)=COUNTIFS(E396:$N396,1)),D$353)+1))</f>
        <v>0</v>
      </c>
      <c r="E396" s="319">
        <f ca="1">IF($A396&lt;&gt;E$354,0,IF($A396&lt;&gt;$A395,1,MOD(E395-1+(COUNTIFS(F$354:$N$354,$A396)=COUNTIFS(F396:$N396,1)),E$353)+1))</f>
        <v>3</v>
      </c>
      <c r="F396" s="319">
        <f ca="1">IF($A396&lt;&gt;F$354,0,IF($A396&lt;&gt;$A395,1,MOD(F395-1+(COUNTIFS(G$354:$N$354,$A396)=COUNTIFS(G396:$N396,1)),F$353)+1))</f>
        <v>1</v>
      </c>
      <c r="G396" s="319">
        <f ca="1">IF($A396&lt;&gt;G$354,0,IF($A396&lt;&gt;$A395,1,MOD(G395-1+(COUNTIFS(H$354:$N$354,$A396)=COUNTIFS(H396:$N396,1)),G$353)+1))</f>
        <v>0</v>
      </c>
      <c r="H396" s="319">
        <f ca="1">IF($A396&lt;&gt;H$354,0,IF($A396&lt;&gt;$A395,1,MOD(H395-1+(COUNTIFS(I$354:$N$354,$A396)=COUNTIFS(I396:$N396,1)),H$353)+1))</f>
        <v>0</v>
      </c>
      <c r="I396" s="319">
        <f ca="1">IF($A396&lt;&gt;I$354,0,IF($A396&lt;&gt;$A395,1,MOD(I395-1+(COUNTIFS(N$354:$N$354,$A396)=COUNTIFS(N396:$N396,1)),I$353)+1))</f>
        <v>0</v>
      </c>
      <c r="J396" s="319"/>
      <c r="K396" s="319"/>
      <c r="L396" s="319"/>
      <c r="M396" s="319"/>
      <c r="O396">
        <v>41</v>
      </c>
      <c r="P396" s="124">
        <f t="shared" ca="1" si="885"/>
        <v>0.5</v>
      </c>
      <c r="Q396" s="124">
        <f t="shared" ca="1" si="886"/>
        <v>0</v>
      </c>
      <c r="R396" s="124">
        <f t="shared" ca="1" si="887"/>
        <v>0.5</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LPS2</v>
      </c>
      <c r="C397" s="321">
        <f ca="1">IF($A397&lt;&gt;$A396,1,MOD(C396-1+(COUNTIFS(D$354:$N$354,$A397)=COUNTIFS(D397:$N397,1)),C$353)+1)</f>
        <v>3</v>
      </c>
      <c r="D397" s="319">
        <f ca="1">IF($A397&lt;&gt;D$354,0,IF($A397&lt;&gt;$A396,1,MOD(D396-1+(COUNTIFS(E$354:$N$354,$A397)=COUNTIFS(E397:$N397,1)),D$353)+1))</f>
        <v>0</v>
      </c>
      <c r="E397" s="319">
        <f ca="1">IF($A397&lt;&gt;E$354,0,IF($A397&lt;&gt;$A396,1,MOD(E396-1+(COUNTIFS(F$354:$N$354,$A397)=COUNTIFS(F397:$N397,1)),E$353)+1))</f>
        <v>3</v>
      </c>
      <c r="F397" s="319">
        <f ca="1">IF($A397&lt;&gt;F$354,0,IF($A397&lt;&gt;$A396,1,MOD(F396-1+(COUNTIFS(G$354:$N$354,$A397)=COUNTIFS(G397:$N397,1)),F$353)+1))</f>
        <v>2</v>
      </c>
      <c r="G397" s="319">
        <f ca="1">IF($A397&lt;&gt;G$354,0,IF($A397&lt;&gt;$A396,1,MOD(G396-1+(COUNTIFS(H$354:$N$354,$A397)=COUNTIFS(H397:$N397,1)),G$353)+1))</f>
        <v>0</v>
      </c>
      <c r="H397" s="319">
        <f ca="1">IF($A397&lt;&gt;H$354,0,IF($A397&lt;&gt;$A396,1,MOD(H396-1+(COUNTIFS(I$354:$N$354,$A397)=COUNTIFS(I397:$N397,1)),H$353)+1))</f>
        <v>0</v>
      </c>
      <c r="I397" s="319">
        <f ca="1">IF($A397&lt;&gt;I$354,0,IF($A397&lt;&gt;$A396,1,MOD(I396-1+(COUNTIFS(N$354:$N$354,$A397)=COUNTIFS(N397:$N397,1)),I$353)+1))</f>
        <v>0</v>
      </c>
      <c r="J397" s="319"/>
      <c r="K397" s="319"/>
      <c r="L397" s="319"/>
      <c r="M397" s="319"/>
      <c r="O397">
        <v>42</v>
      </c>
      <c r="P397" s="124">
        <f t="shared" ca="1" si="885"/>
        <v>0.5</v>
      </c>
      <c r="Q397" s="124">
        <f t="shared" ca="1" si="886"/>
        <v>0</v>
      </c>
      <c r="R397" s="124">
        <f t="shared" ca="1" si="887"/>
        <v>0.5</v>
      </c>
      <c r="S397" s="124">
        <f t="shared" ca="1" si="888"/>
        <v>0</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LPS3</v>
      </c>
      <c r="C398" s="321">
        <f ca="1">IF($A398&lt;&gt;$A397,1,MOD(C397-1+(COUNTIFS(D$354:$N$354,$A398)=COUNTIFS(D398:$N398,1)),C$353)+1)</f>
        <v>3</v>
      </c>
      <c r="D398" s="319">
        <f ca="1">IF($A398&lt;&gt;D$354,0,IF($A398&lt;&gt;$A397,1,MOD(D397-1+(COUNTIFS(E$354:$N$354,$A398)=COUNTIFS(E398:$N398,1)),D$353)+1))</f>
        <v>0</v>
      </c>
      <c r="E398" s="319">
        <f ca="1">IF($A398&lt;&gt;E$354,0,IF($A398&lt;&gt;$A397,1,MOD(E397-1+(COUNTIFS(F$354:$N$354,$A398)=COUNTIFS(F398:$N398,1)),E$353)+1))</f>
        <v>3</v>
      </c>
      <c r="F398" s="319">
        <f ca="1">IF($A398&lt;&gt;F$354,0,IF($A398&lt;&gt;$A397,1,MOD(F397-1+(COUNTIFS(G$354:$N$354,$A398)=COUNTIFS(G398:$N398,1)),F$353)+1))</f>
        <v>3</v>
      </c>
      <c r="G398" s="319">
        <f ca="1">IF($A398&lt;&gt;G$354,0,IF($A398&lt;&gt;$A397,1,MOD(G397-1+(COUNTIFS(H$354:$N$354,$A398)=COUNTIFS(H398:$N398,1)),G$353)+1))</f>
        <v>0</v>
      </c>
      <c r="H398" s="319">
        <f ca="1">IF($A398&lt;&gt;H$354,0,IF($A398&lt;&gt;$A397,1,MOD(H397-1+(COUNTIFS(I$354:$N$354,$A398)=COUNTIFS(I398:$N398,1)),H$353)+1))</f>
        <v>0</v>
      </c>
      <c r="I398" s="319">
        <f ca="1">IF($A398&lt;&gt;I$354,0,IF($A398&lt;&gt;$A397,1,MOD(I397-1+(COUNTIFS(N$354:$N$354,$A398)=COUNTIFS(N398:$N398,1)),I$353)+1))</f>
        <v>0</v>
      </c>
      <c r="J398" s="319"/>
      <c r="K398" s="319"/>
      <c r="L398" s="319"/>
      <c r="M398" s="319"/>
      <c r="O398">
        <v>43</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LPS1</v>
      </c>
      <c r="C399" s="321">
        <f ca="1">IF($A399&lt;&gt;$A398,1,MOD(C398-1+(COUNTIFS(D$354:$N$354,$A399)=COUNTIFS(D399:$N399,1)),C$353)+1)</f>
        <v>1</v>
      </c>
      <c r="D399" s="319">
        <f ca="1">IF($A399&lt;&gt;D$354,0,IF($A399&lt;&gt;$A398,1,MOD(D398-1+(COUNTIFS(E$354:$N$354,$A399)=COUNTIFS(E399:$N399,1)),D$353)+1))</f>
        <v>0</v>
      </c>
      <c r="E399" s="319">
        <f ca="1">IF($A399&lt;&gt;E$354,0,IF($A399&lt;&gt;$A398,1,MOD(E398-1+(COUNTIFS(F$354:$N$354,$A399)=COUNTIFS(F399:$N399,1)),E$353)+1))</f>
        <v>1</v>
      </c>
      <c r="F399" s="319">
        <f ca="1">IF($A399&lt;&gt;F$354,0,IF($A399&lt;&gt;$A398,1,MOD(F398-1+(COUNTIFS(G$354:$N$354,$A399)=COUNTIFS(G399:$N399,1)),F$353)+1))</f>
        <v>1</v>
      </c>
      <c r="G399" s="319">
        <f ca="1">IF($A399&lt;&gt;G$354,0,IF($A399&lt;&gt;$A398,1,MOD(G398-1+(COUNTIFS(H$354:$N$354,$A399)=COUNTIFS(H399:$N399,1)),G$353)+1))</f>
        <v>0</v>
      </c>
      <c r="H399" s="319">
        <f ca="1">IF($A399&lt;&gt;H$354,0,IF($A399&lt;&gt;$A398,1,MOD(H398-1+(COUNTIFS(I$354:$N$354,$A399)=COUNTIFS(I399:$N399,1)),H$353)+1))</f>
        <v>0</v>
      </c>
      <c r="I399" s="319">
        <f ca="1">IF($A399&lt;&gt;I$354,0,IF($A399&lt;&gt;$A398,1,MOD(I398-1+(COUNTIFS(N$354:$N$354,$A399)=COUNTIFS(N399:$N399,1)),I$353)+1))</f>
        <v>0</v>
      </c>
      <c r="J399" s="319"/>
      <c r="K399" s="319"/>
      <c r="L399" s="319"/>
      <c r="M399" s="319"/>
      <c r="O399">
        <v>44</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LPS2</v>
      </c>
      <c r="C400" s="321">
        <f ca="1">IF($A400&lt;&gt;$A399,1,MOD(C399-1+(COUNTIFS(D$354:$N$354,$A400)=COUNTIFS(D400:$N400,1)),C$353)+1)</f>
        <v>1</v>
      </c>
      <c r="D400" s="319">
        <f ca="1">IF($A400&lt;&gt;D$354,0,IF($A400&lt;&gt;$A399,1,MOD(D399-1+(COUNTIFS(E$354:$N$354,$A400)=COUNTIFS(E400:$N400,1)),D$353)+1))</f>
        <v>0</v>
      </c>
      <c r="E400" s="319">
        <f ca="1">IF($A400&lt;&gt;E$354,0,IF($A400&lt;&gt;$A399,1,MOD(E399-1+(COUNTIFS(F$354:$N$354,$A400)=COUNTIFS(F400:$N400,1)),E$353)+1))</f>
        <v>1</v>
      </c>
      <c r="F400" s="319">
        <f ca="1">IF($A400&lt;&gt;F$354,0,IF($A400&lt;&gt;$A399,1,MOD(F399-1+(COUNTIFS(G$354:$N$354,$A400)=COUNTIFS(G400:$N400,1)),F$353)+1))</f>
        <v>2</v>
      </c>
      <c r="G400" s="319">
        <f ca="1">IF($A400&lt;&gt;G$354,0,IF($A400&lt;&gt;$A399,1,MOD(G399-1+(COUNTIFS(H$354:$N$354,$A400)=COUNTIFS(H400:$N400,1)),G$353)+1))</f>
        <v>0</v>
      </c>
      <c r="H400" s="319">
        <f ca="1">IF($A400&lt;&gt;H$354,0,IF($A400&lt;&gt;$A399,1,MOD(H399-1+(COUNTIFS(I$354:$N$354,$A400)=COUNTIFS(I400:$N400,1)),H$353)+1))</f>
        <v>0</v>
      </c>
      <c r="I400" s="319">
        <f ca="1">IF($A400&lt;&gt;I$354,0,IF($A400&lt;&gt;$A399,1,MOD(I399-1+(COUNTIFS(N$354:$N$354,$A400)=COUNTIFS(N400:$N400,1)),I$353)+1))</f>
        <v>0</v>
      </c>
      <c r="J400" s="319"/>
      <c r="K400" s="319"/>
      <c r="L400" s="319"/>
      <c r="M400" s="319"/>
      <c r="O400">
        <v>45</v>
      </c>
      <c r="P400" s="124">
        <f t="shared" ca="1" si="885"/>
        <v>-0.5</v>
      </c>
      <c r="Q400" s="124">
        <f t="shared" ca="1" si="886"/>
        <v>0</v>
      </c>
      <c r="R400" s="124">
        <f t="shared" ca="1" si="887"/>
        <v>-0.5</v>
      </c>
      <c r="S400" s="124">
        <f t="shared" ca="1" si="888"/>
        <v>0</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LPS3</v>
      </c>
      <c r="C401" s="321">
        <f ca="1">IF($A401&lt;&gt;$A400,1,MOD(C400-1+(COUNTIFS(D$354:$N$354,$A401)=COUNTIFS(D401:$N401,1)),C$353)+1)</f>
        <v>1</v>
      </c>
      <c r="D401" s="319">
        <f ca="1">IF($A401&lt;&gt;D$354,0,IF($A401&lt;&gt;$A400,1,MOD(D400-1+(COUNTIFS(E$354:$N$354,$A401)=COUNTIFS(E401:$N401,1)),D$353)+1))</f>
        <v>0</v>
      </c>
      <c r="E401" s="319">
        <f ca="1">IF($A401&lt;&gt;E$354,0,IF($A401&lt;&gt;$A400,1,MOD(E400-1+(COUNTIFS(F$354:$N$354,$A401)=COUNTIFS(F401:$N401,1)),E$353)+1))</f>
        <v>1</v>
      </c>
      <c r="F401" s="319">
        <f ca="1">IF($A401&lt;&gt;F$354,0,IF($A401&lt;&gt;$A400,1,MOD(F400-1+(COUNTIFS(G$354:$N$354,$A401)=COUNTIFS(G401:$N401,1)),F$353)+1))</f>
        <v>3</v>
      </c>
      <c r="G401" s="319">
        <f ca="1">IF($A401&lt;&gt;G$354,0,IF($A401&lt;&gt;$A400,1,MOD(G400-1+(COUNTIFS(H$354:$N$354,$A401)=COUNTIFS(H401:$N401,1)),G$353)+1))</f>
        <v>0</v>
      </c>
      <c r="H401" s="319">
        <f ca="1">IF($A401&lt;&gt;H$354,0,IF($A401&lt;&gt;$A400,1,MOD(H400-1+(COUNTIFS(I$354:$N$354,$A401)=COUNTIFS(I401:$N401,1)),H$353)+1))</f>
        <v>0</v>
      </c>
      <c r="I401" s="319">
        <f ca="1">IF($A401&lt;&gt;I$354,0,IF($A401&lt;&gt;$A400,1,MOD(I400-1+(COUNTIFS(N$354:$N$354,$A401)=COUNTIFS(N401:$N401,1)),I$353)+1))</f>
        <v>0</v>
      </c>
      <c r="J401" s="319"/>
      <c r="K401" s="319"/>
      <c r="L401" s="319"/>
      <c r="M401" s="319"/>
      <c r="O401">
        <v>46</v>
      </c>
      <c r="P401" s="124">
        <f t="shared" ca="1" si="885"/>
        <v>-0.5</v>
      </c>
      <c r="Q401" s="124">
        <f t="shared" ca="1" si="886"/>
        <v>0</v>
      </c>
      <c r="R401" s="124">
        <f t="shared" ca="1" si="887"/>
        <v>-0.5</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LPS1</v>
      </c>
      <c r="C402" s="321">
        <f ca="1">IF($A402&lt;&gt;$A401,1,MOD(C401-1+(COUNTIFS(D$354:$N$354,$A402)=COUNTIFS(D402:$N402,1)),C$353)+1)</f>
        <v>1</v>
      </c>
      <c r="D402" s="319">
        <f ca="1">IF($A402&lt;&gt;D$354,0,IF($A402&lt;&gt;$A401,1,MOD(D401-1+(COUNTIFS(E$354:$N$354,$A402)=COUNTIFS(E402:$N402,1)),D$353)+1))</f>
        <v>0</v>
      </c>
      <c r="E402" s="319">
        <f ca="1">IF($A402&lt;&gt;E$354,0,IF($A402&lt;&gt;$A401,1,MOD(E401-1+(COUNTIFS(F$354:$N$354,$A402)=COUNTIFS(F402:$N402,1)),E$353)+1))</f>
        <v>2</v>
      </c>
      <c r="F402" s="319">
        <f ca="1">IF($A402&lt;&gt;F$354,0,IF($A402&lt;&gt;$A401,1,MOD(F401-1+(COUNTIFS(G$354:$N$354,$A402)=COUNTIFS(G402:$N402,1)),F$353)+1))</f>
        <v>1</v>
      </c>
      <c r="G402" s="319">
        <f ca="1">IF($A402&lt;&gt;G$354,0,IF($A402&lt;&gt;$A401,1,MOD(G401-1+(COUNTIFS(H$354:$N$354,$A402)=COUNTIFS(H402:$N402,1)),G$353)+1))</f>
        <v>0</v>
      </c>
      <c r="H402" s="319">
        <f ca="1">IF($A402&lt;&gt;H$354,0,IF($A402&lt;&gt;$A401,1,MOD(H401-1+(COUNTIFS(I$354:$N$354,$A402)=COUNTIFS(I402:$N402,1)),H$353)+1))</f>
        <v>0</v>
      </c>
      <c r="I402" s="319">
        <f ca="1">IF($A402&lt;&gt;I$354,0,IF($A402&lt;&gt;$A401,1,MOD(I401-1+(COUNTIFS(N$354:$N$354,$A402)=COUNTIFS(N402:$N402,1)),I$353)+1))</f>
        <v>0</v>
      </c>
      <c r="J402" s="319"/>
      <c r="K402" s="319"/>
      <c r="L402" s="319"/>
      <c r="M402" s="319"/>
      <c r="O402">
        <v>47</v>
      </c>
      <c r="P402" s="124">
        <f t="shared" ca="1" si="885"/>
        <v>-0.5</v>
      </c>
      <c r="Q402" s="124">
        <f t="shared" ca="1" si="886"/>
        <v>0</v>
      </c>
      <c r="R402" s="124">
        <f t="shared" ca="1" si="887"/>
        <v>0</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LPS2</v>
      </c>
      <c r="C403" s="321">
        <f ca="1">IF($A403&lt;&gt;$A402,1,MOD(C402-1+(COUNTIFS(D$354:$N$354,$A403)=COUNTIFS(D403:$N403,1)),C$353)+1)</f>
        <v>1</v>
      </c>
      <c r="D403" s="319">
        <f ca="1">IF($A403&lt;&gt;D$354,0,IF($A403&lt;&gt;$A402,1,MOD(D402-1+(COUNTIFS(E$354:$N$354,$A403)=COUNTIFS(E403:$N403,1)),D$353)+1))</f>
        <v>0</v>
      </c>
      <c r="E403" s="319">
        <f ca="1">IF($A403&lt;&gt;E$354,0,IF($A403&lt;&gt;$A402,1,MOD(E402-1+(COUNTIFS(F$354:$N$354,$A403)=COUNTIFS(F403:$N403,1)),E$353)+1))</f>
        <v>2</v>
      </c>
      <c r="F403" s="319">
        <f ca="1">IF($A403&lt;&gt;F$354,0,IF($A403&lt;&gt;$A402,1,MOD(F402-1+(COUNTIFS(G$354:$N$354,$A403)=COUNTIFS(G403:$N403,1)),F$353)+1))</f>
        <v>2</v>
      </c>
      <c r="G403" s="319">
        <f ca="1">IF($A403&lt;&gt;G$354,0,IF($A403&lt;&gt;$A402,1,MOD(G402-1+(COUNTIFS(H$354:$N$354,$A403)=COUNTIFS(H403:$N403,1)),G$353)+1))</f>
        <v>0</v>
      </c>
      <c r="H403" s="319">
        <f ca="1">IF($A403&lt;&gt;H$354,0,IF($A403&lt;&gt;$A402,1,MOD(H402-1+(COUNTIFS(I$354:$N$354,$A403)=COUNTIFS(I403:$N403,1)),H$353)+1))</f>
        <v>0</v>
      </c>
      <c r="I403" s="319">
        <f ca="1">IF($A403&lt;&gt;I$354,0,IF($A403&lt;&gt;$A402,1,MOD(I402-1+(COUNTIFS(N$354:$N$354,$A403)=COUNTIFS(N403:$N403,1)),I$353)+1))</f>
        <v>0</v>
      </c>
      <c r="J403" s="319"/>
      <c r="K403" s="319"/>
      <c r="L403" s="319"/>
      <c r="M403" s="319"/>
      <c r="O403">
        <v>48</v>
      </c>
      <c r="P403" s="124">
        <f t="shared" ca="1" si="885"/>
        <v>-0.5</v>
      </c>
      <c r="Q403" s="124">
        <f t="shared" ca="1" si="886"/>
        <v>0</v>
      </c>
      <c r="R403" s="124">
        <f t="shared" ca="1" si="887"/>
        <v>0</v>
      </c>
      <c r="S403" s="124">
        <f t="shared" ca="1" si="888"/>
        <v>0</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LPS3</v>
      </c>
      <c r="C404" s="321">
        <f ca="1">IF($A404&lt;&gt;$A403,1,MOD(C403-1+(COUNTIFS(D$354:$N$354,$A404)=COUNTIFS(D404:$N404,1)),C$353)+1)</f>
        <v>1</v>
      </c>
      <c r="D404" s="319">
        <f ca="1">IF($A404&lt;&gt;D$354,0,IF($A404&lt;&gt;$A403,1,MOD(D403-1+(COUNTIFS(E$354:$N$354,$A404)=COUNTIFS(E404:$N404,1)),D$353)+1))</f>
        <v>0</v>
      </c>
      <c r="E404" s="319">
        <f ca="1">IF($A404&lt;&gt;E$354,0,IF($A404&lt;&gt;$A403,1,MOD(E403-1+(COUNTIFS(F$354:$N$354,$A404)=COUNTIFS(F404:$N404,1)),E$353)+1))</f>
        <v>2</v>
      </c>
      <c r="F404" s="319">
        <f ca="1">IF($A404&lt;&gt;F$354,0,IF($A404&lt;&gt;$A403,1,MOD(F403-1+(COUNTIFS(G$354:$N$354,$A404)=COUNTIFS(G404:$N404,1)),F$353)+1))</f>
        <v>3</v>
      </c>
      <c r="G404" s="319">
        <f ca="1">IF($A404&lt;&gt;G$354,0,IF($A404&lt;&gt;$A403,1,MOD(G403-1+(COUNTIFS(H$354:$N$354,$A404)=COUNTIFS(H404:$N404,1)),G$353)+1))</f>
        <v>0</v>
      </c>
      <c r="H404" s="319">
        <f ca="1">IF($A404&lt;&gt;H$354,0,IF($A404&lt;&gt;$A403,1,MOD(H403-1+(COUNTIFS(I$354:$N$354,$A404)=COUNTIFS(I404:$N404,1)),H$353)+1))</f>
        <v>0</v>
      </c>
      <c r="I404" s="319">
        <f ca="1">IF($A404&lt;&gt;I$354,0,IF($A404&lt;&gt;$A403,1,MOD(I403-1+(COUNTIFS(N$354:$N$354,$A404)=COUNTIFS(N404:$N404,1)),I$353)+1))</f>
        <v>0</v>
      </c>
      <c r="J404" s="319"/>
      <c r="K404" s="319"/>
      <c r="L404" s="319"/>
      <c r="M404" s="319"/>
      <c r="O404">
        <v>49</v>
      </c>
      <c r="P404" s="124">
        <f t="shared" ca="1" si="885"/>
        <v>-0.5</v>
      </c>
      <c r="Q404" s="124">
        <f t="shared" ca="1" si="886"/>
        <v>0</v>
      </c>
      <c r="R404" s="124">
        <f t="shared" ca="1" si="887"/>
        <v>0</v>
      </c>
      <c r="S404" s="124">
        <f t="shared" ca="1" si="888"/>
        <v>0.5</v>
      </c>
      <c r="T404" s="124">
        <f t="shared" ca="1" si="889"/>
        <v>0</v>
      </c>
      <c r="U404" s="124">
        <f t="shared" ca="1" si="890"/>
        <v>0</v>
      </c>
      <c r="V404" s="124">
        <f t="shared" ca="1" si="891"/>
        <v>0</v>
      </c>
      <c r="W404" s="124"/>
      <c r="X404" s="124"/>
      <c r="Y404" s="124"/>
      <c r="Z404" s="124"/>
    </row>
    <row r="405" spans="1:26" outlineLevel="1">
      <c r="A405">
        <f t="shared" ref="A405:A435" ca="1" si="892">OFFSET(A405,-1,0)</f>
        <v>1</v>
      </c>
      <c r="B405" t="str">
        <f t="shared" ca="1" si="875"/>
        <v>EP1 LPD3 LPS1</v>
      </c>
      <c r="C405" s="321">
        <f ca="1">IF($A405&lt;&gt;$A404,1,MOD(C404-1+(COUNTIFS(D$354:$N$354,$A405)=COUNTIFS(D405:$N405,1)),C$353)+1)</f>
        <v>1</v>
      </c>
      <c r="D405" s="319">
        <f ca="1">IF($A405&lt;&gt;D$354,0,IF($A405&lt;&gt;$A404,1,MOD(D404-1+(COUNTIFS(E$354:$N$354,$A405)=COUNTIFS(E405:$N405,1)),D$353)+1))</f>
        <v>0</v>
      </c>
      <c r="E405" s="319">
        <f ca="1">IF($A405&lt;&gt;E$354,0,IF($A405&lt;&gt;$A404,1,MOD(E404-1+(COUNTIFS(F$354:$N$354,$A405)=COUNTIFS(F405:$N405,1)),E$353)+1))</f>
        <v>3</v>
      </c>
      <c r="F405" s="319">
        <f ca="1">IF($A405&lt;&gt;F$354,0,IF($A405&lt;&gt;$A404,1,MOD(F404-1+(COUNTIFS(G$354:$N$354,$A405)=COUNTIFS(G405:$N405,1)),F$353)+1))</f>
        <v>1</v>
      </c>
      <c r="G405" s="319">
        <f ca="1">IF($A405&lt;&gt;G$354,0,IF($A405&lt;&gt;$A404,1,MOD(G404-1+(COUNTIFS(H$354:$N$354,$A405)=COUNTIFS(H405:$N405,1)),G$353)+1))</f>
        <v>0</v>
      </c>
      <c r="H405" s="319">
        <f ca="1">IF($A405&lt;&gt;H$354,0,IF($A405&lt;&gt;$A404,1,MOD(H404-1+(COUNTIFS(I$354:$N$354,$A405)=COUNTIFS(I405:$N405,1)),H$353)+1))</f>
        <v>0</v>
      </c>
      <c r="I405" s="319">
        <f ca="1">IF($A405&lt;&gt;I$354,0,IF($A405&lt;&gt;$A404,1,MOD(I404-1+(COUNTIFS(N$354:$N$354,$A405)=COUNTIFS(N405:$N405,1)),I$353)+1))</f>
        <v>0</v>
      </c>
      <c r="J405" s="319"/>
      <c r="K405" s="319"/>
      <c r="L405" s="319"/>
      <c r="M405" s="319"/>
      <c r="O405">
        <v>50</v>
      </c>
      <c r="P405" s="124">
        <f t="shared" ca="1" si="885"/>
        <v>-0.5</v>
      </c>
      <c r="Q405" s="124">
        <f t="shared" ca="1" si="886"/>
        <v>0</v>
      </c>
      <c r="R405" s="124">
        <f t="shared" ca="1" si="887"/>
        <v>0.5</v>
      </c>
      <c r="S405" s="124">
        <f t="shared" ca="1" si="888"/>
        <v>-0.5</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LPS2</v>
      </c>
      <c r="C406" s="321">
        <f ca="1">IF($A406&lt;&gt;$A405,1,MOD(C405-1+(COUNTIFS(D$354:$N$354,$A406)=COUNTIFS(D406:$N406,1)),C$353)+1)</f>
        <v>1</v>
      </c>
      <c r="D406" s="319">
        <f ca="1">IF($A406&lt;&gt;D$354,0,IF($A406&lt;&gt;$A405,1,MOD(D405-1+(COUNTIFS(E$354:$N$354,$A406)=COUNTIFS(E406:$N406,1)),D$353)+1))</f>
        <v>0</v>
      </c>
      <c r="E406" s="319">
        <f ca="1">IF($A406&lt;&gt;E$354,0,IF($A406&lt;&gt;$A405,1,MOD(E405-1+(COUNTIFS(F$354:$N$354,$A406)=COUNTIFS(F406:$N406,1)),E$353)+1))</f>
        <v>3</v>
      </c>
      <c r="F406" s="319">
        <f ca="1">IF($A406&lt;&gt;F$354,0,IF($A406&lt;&gt;$A405,1,MOD(F405-1+(COUNTIFS(G$354:$N$354,$A406)=COUNTIFS(G406:$N406,1)),F$353)+1))</f>
        <v>2</v>
      </c>
      <c r="G406" s="319">
        <f ca="1">IF($A406&lt;&gt;G$354,0,IF($A406&lt;&gt;$A405,1,MOD(G405-1+(COUNTIFS(H$354:$N$354,$A406)=COUNTIFS(H406:$N406,1)),G$353)+1))</f>
        <v>0</v>
      </c>
      <c r="H406" s="319">
        <f ca="1">IF($A406&lt;&gt;H$354,0,IF($A406&lt;&gt;$A405,1,MOD(H405-1+(COUNTIFS(I$354:$N$354,$A406)=COUNTIFS(I406:$N406,1)),H$353)+1))</f>
        <v>0</v>
      </c>
      <c r="I406" s="319">
        <f ca="1">IF($A406&lt;&gt;I$354,0,IF($A406&lt;&gt;$A405,1,MOD(I405-1+(COUNTIFS(N$354:$N$354,$A406)=COUNTIFS(N406:$N406,1)),I$353)+1))</f>
        <v>0</v>
      </c>
      <c r="J406" s="319"/>
      <c r="K406" s="319"/>
      <c r="L406" s="319"/>
      <c r="M406" s="319"/>
      <c r="O406">
        <v>51</v>
      </c>
      <c r="P406" s="124">
        <f t="shared" ca="1" si="885"/>
        <v>-0.5</v>
      </c>
      <c r="Q406" s="124">
        <f t="shared" ca="1" si="886"/>
        <v>0</v>
      </c>
      <c r="R406" s="124">
        <f t="shared" ca="1" si="887"/>
        <v>0.5</v>
      </c>
      <c r="S406" s="124">
        <f t="shared" ca="1" si="888"/>
        <v>0</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LPS3</v>
      </c>
      <c r="C407" s="321">
        <f ca="1">IF($A407&lt;&gt;$A406,1,MOD(C406-1+(COUNTIFS(D$354:$N$354,$A407)=COUNTIFS(D407:$N407,1)),C$353)+1)</f>
        <v>1</v>
      </c>
      <c r="D407" s="319">
        <f ca="1">IF($A407&lt;&gt;D$354,0,IF($A407&lt;&gt;$A406,1,MOD(D406-1+(COUNTIFS(E$354:$N$354,$A407)=COUNTIFS(E407:$N407,1)),D$353)+1))</f>
        <v>0</v>
      </c>
      <c r="E407" s="319">
        <f ca="1">IF($A407&lt;&gt;E$354,0,IF($A407&lt;&gt;$A406,1,MOD(E406-1+(COUNTIFS(F$354:$N$354,$A407)=COUNTIFS(F407:$N407,1)),E$353)+1))</f>
        <v>3</v>
      </c>
      <c r="F407" s="319">
        <f ca="1">IF($A407&lt;&gt;F$354,0,IF($A407&lt;&gt;$A406,1,MOD(F406-1+(COUNTIFS(G$354:$N$354,$A407)=COUNTIFS(G407:$N407,1)),F$353)+1))</f>
        <v>3</v>
      </c>
      <c r="G407" s="319">
        <f ca="1">IF($A407&lt;&gt;G$354,0,IF($A407&lt;&gt;$A406,1,MOD(G406-1+(COUNTIFS(H$354:$N$354,$A407)=COUNTIFS(H407:$N407,1)),G$353)+1))</f>
        <v>0</v>
      </c>
      <c r="H407" s="319">
        <f ca="1">IF($A407&lt;&gt;H$354,0,IF($A407&lt;&gt;$A406,1,MOD(H406-1+(COUNTIFS(I$354:$N$354,$A407)=COUNTIFS(I407:$N407,1)),H$353)+1))</f>
        <v>0</v>
      </c>
      <c r="I407" s="319">
        <f ca="1">IF($A407&lt;&gt;I$354,0,IF($A407&lt;&gt;$A406,1,MOD(I406-1+(COUNTIFS(N$354:$N$354,$A407)=COUNTIFS(N407:$N407,1)),I$353)+1))</f>
        <v>0</v>
      </c>
      <c r="J407" s="319"/>
      <c r="K407" s="319"/>
      <c r="L407" s="319"/>
      <c r="M407" s="319"/>
      <c r="O407">
        <v>52</v>
      </c>
      <c r="P407" s="124">
        <f t="shared" ca="1" si="885"/>
        <v>-0.5</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LPS1</v>
      </c>
      <c r="C408" s="321">
        <f ca="1">IF($A408&lt;&gt;$A407,1,MOD(C407-1+(COUNTIFS(D$354:$N$354,$A408)=COUNTIFS(D408:$N408,1)),C$353)+1)</f>
        <v>2</v>
      </c>
      <c r="D408" s="319">
        <f ca="1">IF($A408&lt;&gt;D$354,0,IF($A408&lt;&gt;$A407,1,MOD(D407-1+(COUNTIFS(E$354:$N$354,$A408)=COUNTIFS(E408:$N408,1)),D$353)+1))</f>
        <v>0</v>
      </c>
      <c r="E408" s="319">
        <f ca="1">IF($A408&lt;&gt;E$354,0,IF($A408&lt;&gt;$A407,1,MOD(E407-1+(COUNTIFS(F$354:$N$354,$A408)=COUNTIFS(F408:$N408,1)),E$353)+1))</f>
        <v>1</v>
      </c>
      <c r="F408" s="319">
        <f ca="1">IF($A408&lt;&gt;F$354,0,IF($A408&lt;&gt;$A407,1,MOD(F407-1+(COUNTIFS(G$354:$N$354,$A408)=COUNTIFS(G408:$N408,1)),F$353)+1))</f>
        <v>1</v>
      </c>
      <c r="G408" s="319">
        <f ca="1">IF($A408&lt;&gt;G$354,0,IF($A408&lt;&gt;$A407,1,MOD(G407-1+(COUNTIFS(H$354:$N$354,$A408)=COUNTIFS(H408:$N408,1)),G$353)+1))</f>
        <v>0</v>
      </c>
      <c r="H408" s="319">
        <f ca="1">IF($A408&lt;&gt;H$354,0,IF($A408&lt;&gt;$A407,1,MOD(H407-1+(COUNTIFS(I$354:$N$354,$A408)=COUNTIFS(I408:$N408,1)),H$353)+1))</f>
        <v>0</v>
      </c>
      <c r="I408" s="319">
        <f ca="1">IF($A408&lt;&gt;I$354,0,IF($A408&lt;&gt;$A407,1,MOD(I407-1+(COUNTIFS(N$354:$N$354,$A408)=COUNTIFS(N408:$N408,1)),I$353)+1))</f>
        <v>0</v>
      </c>
      <c r="J408" s="319"/>
      <c r="K408" s="319"/>
      <c r="L408" s="319"/>
      <c r="M408" s="319"/>
      <c r="O408">
        <v>53</v>
      </c>
      <c r="P408" s="124">
        <f t="shared" ca="1" si="885"/>
        <v>0</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LPS2</v>
      </c>
      <c r="C409" s="321">
        <f ca="1">IF($A409&lt;&gt;$A408,1,MOD(C408-1+(COUNTIFS(D$354:$N$354,$A409)=COUNTIFS(D409:$N409,1)),C$353)+1)</f>
        <v>2</v>
      </c>
      <c r="D409" s="319">
        <f ca="1">IF($A409&lt;&gt;D$354,0,IF($A409&lt;&gt;$A408,1,MOD(D408-1+(COUNTIFS(E$354:$N$354,$A409)=COUNTIFS(E409:$N409,1)),D$353)+1))</f>
        <v>0</v>
      </c>
      <c r="E409" s="319">
        <f ca="1">IF($A409&lt;&gt;E$354,0,IF($A409&lt;&gt;$A408,1,MOD(E408-1+(COUNTIFS(F$354:$N$354,$A409)=COUNTIFS(F409:$N409,1)),E$353)+1))</f>
        <v>1</v>
      </c>
      <c r="F409" s="319">
        <f ca="1">IF($A409&lt;&gt;F$354,0,IF($A409&lt;&gt;$A408,1,MOD(F408-1+(COUNTIFS(G$354:$N$354,$A409)=COUNTIFS(G409:$N409,1)),F$353)+1))</f>
        <v>2</v>
      </c>
      <c r="G409" s="319">
        <f ca="1">IF($A409&lt;&gt;G$354,0,IF($A409&lt;&gt;$A408,1,MOD(G408-1+(COUNTIFS(H$354:$N$354,$A409)=COUNTIFS(H409:$N409,1)),G$353)+1))</f>
        <v>0</v>
      </c>
      <c r="H409" s="319">
        <f ca="1">IF($A409&lt;&gt;H$354,0,IF($A409&lt;&gt;$A408,1,MOD(H408-1+(COUNTIFS(I$354:$N$354,$A409)=COUNTIFS(I409:$N409,1)),H$353)+1))</f>
        <v>0</v>
      </c>
      <c r="I409" s="319">
        <f ca="1">IF($A409&lt;&gt;I$354,0,IF($A409&lt;&gt;$A408,1,MOD(I408-1+(COUNTIFS(N$354:$N$354,$A409)=COUNTIFS(N409:$N409,1)),I$353)+1))</f>
        <v>0</v>
      </c>
      <c r="J409" s="319"/>
      <c r="K409" s="319"/>
      <c r="L409" s="319"/>
      <c r="M409" s="319"/>
      <c r="O409">
        <v>54</v>
      </c>
      <c r="P409" s="124">
        <f t="shared" ca="1" si="885"/>
        <v>0</v>
      </c>
      <c r="Q409" s="124">
        <f t="shared" ca="1" si="886"/>
        <v>0</v>
      </c>
      <c r="R409" s="124">
        <f t="shared" ca="1" si="887"/>
        <v>-0.5</v>
      </c>
      <c r="S409" s="124">
        <f t="shared" ca="1" si="888"/>
        <v>0</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LPS3</v>
      </c>
      <c r="C410" s="321">
        <f ca="1">IF($A410&lt;&gt;$A409,1,MOD(C409-1+(COUNTIFS(D$354:$N$354,$A410)=COUNTIFS(D410:$N410,1)),C$353)+1)</f>
        <v>2</v>
      </c>
      <c r="D410" s="319">
        <f ca="1">IF($A410&lt;&gt;D$354,0,IF($A410&lt;&gt;$A409,1,MOD(D409-1+(COUNTIFS(E$354:$N$354,$A410)=COUNTIFS(E410:$N410,1)),D$353)+1))</f>
        <v>0</v>
      </c>
      <c r="E410" s="319">
        <f ca="1">IF($A410&lt;&gt;E$354,0,IF($A410&lt;&gt;$A409,1,MOD(E409-1+(COUNTIFS(F$354:$N$354,$A410)=COUNTIFS(F410:$N410,1)),E$353)+1))</f>
        <v>1</v>
      </c>
      <c r="F410" s="319">
        <f ca="1">IF($A410&lt;&gt;F$354,0,IF($A410&lt;&gt;$A409,1,MOD(F409-1+(COUNTIFS(G$354:$N$354,$A410)=COUNTIFS(G410:$N410,1)),F$353)+1))</f>
        <v>3</v>
      </c>
      <c r="G410" s="319">
        <f ca="1">IF($A410&lt;&gt;G$354,0,IF($A410&lt;&gt;$A409,1,MOD(G409-1+(COUNTIFS(H$354:$N$354,$A410)=COUNTIFS(H410:$N410,1)),G$353)+1))</f>
        <v>0</v>
      </c>
      <c r="H410" s="319">
        <f ca="1">IF($A410&lt;&gt;H$354,0,IF($A410&lt;&gt;$A409,1,MOD(H409-1+(COUNTIFS(I$354:$N$354,$A410)=COUNTIFS(I410:$N410,1)),H$353)+1))</f>
        <v>0</v>
      </c>
      <c r="I410" s="319">
        <f ca="1">IF($A410&lt;&gt;I$354,0,IF($A410&lt;&gt;$A409,1,MOD(I409-1+(COUNTIFS(N$354:$N$354,$A410)=COUNTIFS(N410:$N410,1)),I$353)+1))</f>
        <v>0</v>
      </c>
      <c r="J410" s="319"/>
      <c r="K410" s="319"/>
      <c r="L410" s="319"/>
      <c r="M410" s="319"/>
      <c r="O410">
        <v>55</v>
      </c>
      <c r="P410" s="124">
        <f t="shared" ca="1" si="885"/>
        <v>0</v>
      </c>
      <c r="Q410" s="124">
        <f t="shared" ca="1" si="886"/>
        <v>0</v>
      </c>
      <c r="R410" s="124">
        <f t="shared" ca="1" si="887"/>
        <v>-0.5</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LPS1</v>
      </c>
      <c r="C411" s="321">
        <f ca="1">IF($A411&lt;&gt;$A410,1,MOD(C410-1+(COUNTIFS(D$354:$N$354,$A411)=COUNTIFS(D411:$N411,1)),C$353)+1)</f>
        <v>2</v>
      </c>
      <c r="D411" s="319">
        <f ca="1">IF($A411&lt;&gt;D$354,0,IF($A411&lt;&gt;$A410,1,MOD(D410-1+(COUNTIFS(E$354:$N$354,$A411)=COUNTIFS(E411:$N411,1)),D$353)+1))</f>
        <v>0</v>
      </c>
      <c r="E411" s="319">
        <f ca="1">IF($A411&lt;&gt;E$354,0,IF($A411&lt;&gt;$A410,1,MOD(E410-1+(COUNTIFS(F$354:$N$354,$A411)=COUNTIFS(F411:$N411,1)),E$353)+1))</f>
        <v>2</v>
      </c>
      <c r="F411" s="319">
        <f ca="1">IF($A411&lt;&gt;F$354,0,IF($A411&lt;&gt;$A410,1,MOD(F410-1+(COUNTIFS(G$354:$N$354,$A411)=COUNTIFS(G411:$N411,1)),F$353)+1))</f>
        <v>1</v>
      </c>
      <c r="G411" s="319">
        <f ca="1">IF($A411&lt;&gt;G$354,0,IF($A411&lt;&gt;$A410,1,MOD(G410-1+(COUNTIFS(H$354:$N$354,$A411)=COUNTIFS(H411:$N411,1)),G$353)+1))</f>
        <v>0</v>
      </c>
      <c r="H411" s="319">
        <f ca="1">IF($A411&lt;&gt;H$354,0,IF($A411&lt;&gt;$A410,1,MOD(H410-1+(COUNTIFS(I$354:$N$354,$A411)=COUNTIFS(I411:$N411,1)),H$353)+1))</f>
        <v>0</v>
      </c>
      <c r="I411" s="319">
        <f ca="1">IF($A411&lt;&gt;I$354,0,IF($A411&lt;&gt;$A410,1,MOD(I410-1+(COUNTIFS(N$354:$N$354,$A411)=COUNTIFS(N411:$N411,1)),I$353)+1))</f>
        <v>0</v>
      </c>
      <c r="J411" s="319"/>
      <c r="K411" s="319"/>
      <c r="L411" s="319"/>
      <c r="M411" s="319"/>
      <c r="O411">
        <v>56</v>
      </c>
      <c r="P411" s="124">
        <f t="shared" ca="1" si="885"/>
        <v>0</v>
      </c>
      <c r="Q411" s="124">
        <f t="shared" ca="1" si="886"/>
        <v>0</v>
      </c>
      <c r="R411" s="124">
        <f t="shared" ca="1" si="887"/>
        <v>0</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LPS2</v>
      </c>
      <c r="C412" s="321">
        <f ca="1">IF($A412&lt;&gt;$A411,1,MOD(C411-1+(COUNTIFS(D$354:$N$354,$A412)=COUNTIFS(D412:$N412,1)),C$353)+1)</f>
        <v>2</v>
      </c>
      <c r="D412" s="319">
        <f ca="1">IF($A412&lt;&gt;D$354,0,IF($A412&lt;&gt;$A411,1,MOD(D411-1+(COUNTIFS(E$354:$N$354,$A412)=COUNTIFS(E412:$N412,1)),D$353)+1))</f>
        <v>0</v>
      </c>
      <c r="E412" s="319">
        <f ca="1">IF($A412&lt;&gt;E$354,0,IF($A412&lt;&gt;$A411,1,MOD(E411-1+(COUNTIFS(F$354:$N$354,$A412)=COUNTIFS(F412:$N412,1)),E$353)+1))</f>
        <v>2</v>
      </c>
      <c r="F412" s="319">
        <f ca="1">IF($A412&lt;&gt;F$354,0,IF($A412&lt;&gt;$A411,1,MOD(F411-1+(COUNTIFS(G$354:$N$354,$A412)=COUNTIFS(G412:$N412,1)),F$353)+1))</f>
        <v>2</v>
      </c>
      <c r="G412" s="319">
        <f ca="1">IF($A412&lt;&gt;G$354,0,IF($A412&lt;&gt;$A411,1,MOD(G411-1+(COUNTIFS(H$354:$N$354,$A412)=COUNTIFS(H412:$N412,1)),G$353)+1))</f>
        <v>0</v>
      </c>
      <c r="H412" s="319">
        <f ca="1">IF($A412&lt;&gt;H$354,0,IF($A412&lt;&gt;$A411,1,MOD(H411-1+(COUNTIFS(I$354:$N$354,$A412)=COUNTIFS(I412:$N412,1)),H$353)+1))</f>
        <v>0</v>
      </c>
      <c r="I412" s="319">
        <f ca="1">IF($A412&lt;&gt;I$354,0,IF($A412&lt;&gt;$A411,1,MOD(I411-1+(COUNTIFS(N$354:$N$354,$A412)=COUNTIFS(N412:$N412,1)),I$353)+1))</f>
        <v>0</v>
      </c>
      <c r="J412" s="319"/>
      <c r="K412" s="319"/>
      <c r="L412" s="319"/>
      <c r="M412" s="319"/>
      <c r="O412">
        <v>57</v>
      </c>
      <c r="P412" s="124">
        <f t="shared" ca="1" si="885"/>
        <v>0</v>
      </c>
      <c r="Q412" s="124">
        <f t="shared" ca="1" si="886"/>
        <v>0</v>
      </c>
      <c r="R412" s="124">
        <f t="shared" ca="1" si="887"/>
        <v>0</v>
      </c>
      <c r="S412" s="124">
        <f t="shared" ca="1" si="888"/>
        <v>0</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LPS3</v>
      </c>
      <c r="C413" s="321">
        <f ca="1">IF($A413&lt;&gt;$A412,1,MOD(C412-1+(COUNTIFS(D$354:$N$354,$A413)=COUNTIFS(D413:$N413,1)),C$353)+1)</f>
        <v>2</v>
      </c>
      <c r="D413" s="319">
        <f ca="1">IF($A413&lt;&gt;D$354,0,IF($A413&lt;&gt;$A412,1,MOD(D412-1+(COUNTIFS(E$354:$N$354,$A413)=COUNTIFS(E413:$N413,1)),D$353)+1))</f>
        <v>0</v>
      </c>
      <c r="E413" s="319">
        <f ca="1">IF($A413&lt;&gt;E$354,0,IF($A413&lt;&gt;$A412,1,MOD(E412-1+(COUNTIFS(F$354:$N$354,$A413)=COUNTIFS(F413:$N413,1)),E$353)+1))</f>
        <v>2</v>
      </c>
      <c r="F413" s="319">
        <f ca="1">IF($A413&lt;&gt;F$354,0,IF($A413&lt;&gt;$A412,1,MOD(F412-1+(COUNTIFS(G$354:$N$354,$A413)=COUNTIFS(G413:$N413,1)),F$353)+1))</f>
        <v>3</v>
      </c>
      <c r="G413" s="319">
        <f ca="1">IF($A413&lt;&gt;G$354,0,IF($A413&lt;&gt;$A412,1,MOD(G412-1+(COUNTIFS(H$354:$N$354,$A413)=COUNTIFS(H413:$N413,1)),G$353)+1))</f>
        <v>0</v>
      </c>
      <c r="H413" s="319">
        <f ca="1">IF($A413&lt;&gt;H$354,0,IF($A413&lt;&gt;$A412,1,MOD(H412-1+(COUNTIFS(I$354:$N$354,$A413)=COUNTIFS(I413:$N413,1)),H$353)+1))</f>
        <v>0</v>
      </c>
      <c r="I413" s="319">
        <f ca="1">IF($A413&lt;&gt;I$354,0,IF($A413&lt;&gt;$A412,1,MOD(I412-1+(COUNTIFS(N$354:$N$354,$A413)=COUNTIFS(N413:$N413,1)),I$353)+1))</f>
        <v>0</v>
      </c>
      <c r="J413" s="319"/>
      <c r="K413" s="319"/>
      <c r="L413" s="319"/>
      <c r="M413" s="319"/>
      <c r="O413">
        <v>58</v>
      </c>
      <c r="P413" s="124">
        <f t="shared" ca="1" si="885"/>
        <v>0</v>
      </c>
      <c r="Q413" s="124">
        <f t="shared" ca="1" si="886"/>
        <v>0</v>
      </c>
      <c r="R413" s="124">
        <f t="shared" ca="1" si="887"/>
        <v>0</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LPS1</v>
      </c>
      <c r="C414" s="321">
        <f ca="1">IF($A414&lt;&gt;$A413,1,MOD(C413-1+(COUNTIFS(D$354:$N$354,$A414)=COUNTIFS(D414:$N414,1)),C$353)+1)</f>
        <v>2</v>
      </c>
      <c r="D414" s="319">
        <f ca="1">IF($A414&lt;&gt;D$354,0,IF($A414&lt;&gt;$A413,1,MOD(D413-1+(COUNTIFS(E$354:$N$354,$A414)=COUNTIFS(E414:$N414,1)),D$353)+1))</f>
        <v>0</v>
      </c>
      <c r="E414" s="319">
        <f ca="1">IF($A414&lt;&gt;E$354,0,IF($A414&lt;&gt;$A413,1,MOD(E413-1+(COUNTIFS(F$354:$N$354,$A414)=COUNTIFS(F414:$N414,1)),E$353)+1))</f>
        <v>3</v>
      </c>
      <c r="F414" s="319">
        <f ca="1">IF($A414&lt;&gt;F$354,0,IF($A414&lt;&gt;$A413,1,MOD(F413-1+(COUNTIFS(G$354:$N$354,$A414)=COUNTIFS(G414:$N414,1)),F$353)+1))</f>
        <v>1</v>
      </c>
      <c r="G414" s="319">
        <f ca="1">IF($A414&lt;&gt;G$354,0,IF($A414&lt;&gt;$A413,1,MOD(G413-1+(COUNTIFS(H$354:$N$354,$A414)=COUNTIFS(H414:$N414,1)),G$353)+1))</f>
        <v>0</v>
      </c>
      <c r="H414" s="319">
        <f ca="1">IF($A414&lt;&gt;H$354,0,IF($A414&lt;&gt;$A413,1,MOD(H413-1+(COUNTIFS(I$354:$N$354,$A414)=COUNTIFS(I414:$N414,1)),H$353)+1))</f>
        <v>0</v>
      </c>
      <c r="I414" s="319">
        <f ca="1">IF($A414&lt;&gt;I$354,0,IF($A414&lt;&gt;$A413,1,MOD(I413-1+(COUNTIFS(N$354:$N$354,$A414)=COUNTIFS(N414:$N414,1)),I$353)+1))</f>
        <v>0</v>
      </c>
      <c r="J414" s="319"/>
      <c r="K414" s="319"/>
      <c r="L414" s="319"/>
      <c r="M414" s="319"/>
      <c r="O414">
        <v>59</v>
      </c>
      <c r="P414" s="124">
        <f t="shared" ca="1" si="885"/>
        <v>0</v>
      </c>
      <c r="Q414" s="124">
        <f t="shared" ca="1" si="886"/>
        <v>0</v>
      </c>
      <c r="R414" s="124">
        <f t="shared" ca="1" si="887"/>
        <v>0.5</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LPS2</v>
      </c>
      <c r="C415" s="321">
        <f ca="1">IF($A415&lt;&gt;$A414,1,MOD(C414-1+(COUNTIFS(D$354:$N$354,$A415)=COUNTIFS(D415:$N415,1)),C$353)+1)</f>
        <v>2</v>
      </c>
      <c r="D415" s="319">
        <f ca="1">IF($A415&lt;&gt;D$354,0,IF($A415&lt;&gt;$A414,1,MOD(D414-1+(COUNTIFS(E$354:$N$354,$A415)=COUNTIFS(E415:$N415,1)),D$353)+1))</f>
        <v>0</v>
      </c>
      <c r="E415" s="319">
        <f ca="1">IF($A415&lt;&gt;E$354,0,IF($A415&lt;&gt;$A414,1,MOD(E414-1+(COUNTIFS(F$354:$N$354,$A415)=COUNTIFS(F415:$N415,1)),E$353)+1))</f>
        <v>3</v>
      </c>
      <c r="F415" s="319">
        <f ca="1">IF($A415&lt;&gt;F$354,0,IF($A415&lt;&gt;$A414,1,MOD(F414-1+(COUNTIFS(G$354:$N$354,$A415)=COUNTIFS(G415:$N415,1)),F$353)+1))</f>
        <v>2</v>
      </c>
      <c r="G415" s="319">
        <f ca="1">IF($A415&lt;&gt;G$354,0,IF($A415&lt;&gt;$A414,1,MOD(G414-1+(COUNTIFS(H$354:$N$354,$A415)=COUNTIFS(H415:$N415,1)),G$353)+1))</f>
        <v>0</v>
      </c>
      <c r="H415" s="319">
        <f ca="1">IF($A415&lt;&gt;H$354,0,IF($A415&lt;&gt;$A414,1,MOD(H414-1+(COUNTIFS(I$354:$N$354,$A415)=COUNTIFS(I415:$N415,1)),H$353)+1))</f>
        <v>0</v>
      </c>
      <c r="I415" s="319">
        <f ca="1">IF($A415&lt;&gt;I$354,0,IF($A415&lt;&gt;$A414,1,MOD(I414-1+(COUNTIFS(N$354:$N$354,$A415)=COUNTIFS(N415:$N415,1)),I$353)+1))</f>
        <v>0</v>
      </c>
      <c r="J415" s="319"/>
      <c r="K415" s="319"/>
      <c r="L415" s="319"/>
      <c r="M415" s="319"/>
      <c r="O415">
        <v>60</v>
      </c>
      <c r="P415" s="124">
        <f t="shared" ca="1" si="885"/>
        <v>0</v>
      </c>
      <c r="Q415" s="124">
        <f t="shared" ca="1" si="886"/>
        <v>0</v>
      </c>
      <c r="R415" s="124">
        <f t="shared" ca="1" si="887"/>
        <v>0.5</v>
      </c>
      <c r="S415" s="124">
        <f t="shared" ca="1" si="888"/>
        <v>0</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LPS3</v>
      </c>
      <c r="C416" s="321">
        <f ca="1">IF($A416&lt;&gt;$A415,1,MOD(C415-1+(COUNTIFS(D$354:$N$354,$A416)=COUNTIFS(D416:$N416,1)),C$353)+1)</f>
        <v>2</v>
      </c>
      <c r="D416" s="319">
        <f ca="1">IF($A416&lt;&gt;D$354,0,IF($A416&lt;&gt;$A415,1,MOD(D415-1+(COUNTIFS(E$354:$N$354,$A416)=COUNTIFS(E416:$N416,1)),D$353)+1))</f>
        <v>0</v>
      </c>
      <c r="E416" s="319">
        <f ca="1">IF($A416&lt;&gt;E$354,0,IF($A416&lt;&gt;$A415,1,MOD(E415-1+(COUNTIFS(F$354:$N$354,$A416)=COUNTIFS(F416:$N416,1)),E$353)+1))</f>
        <v>3</v>
      </c>
      <c r="F416" s="319">
        <f ca="1">IF($A416&lt;&gt;F$354,0,IF($A416&lt;&gt;$A415,1,MOD(F415-1+(COUNTIFS(G$354:$N$354,$A416)=COUNTIFS(G416:$N416,1)),F$353)+1))</f>
        <v>3</v>
      </c>
      <c r="G416" s="319">
        <f ca="1">IF($A416&lt;&gt;G$354,0,IF($A416&lt;&gt;$A415,1,MOD(G415-1+(COUNTIFS(H$354:$N$354,$A416)=COUNTIFS(H416:$N416,1)),G$353)+1))</f>
        <v>0</v>
      </c>
      <c r="H416" s="319">
        <f ca="1">IF($A416&lt;&gt;H$354,0,IF($A416&lt;&gt;$A415,1,MOD(H415-1+(COUNTIFS(I$354:$N$354,$A416)=COUNTIFS(I416:$N416,1)),H$353)+1))</f>
        <v>0</v>
      </c>
      <c r="I416" s="319">
        <f ca="1">IF($A416&lt;&gt;I$354,0,IF($A416&lt;&gt;$A415,1,MOD(I415-1+(COUNTIFS(N$354:$N$354,$A416)=COUNTIFS(N416:$N416,1)),I$353)+1))</f>
        <v>0</v>
      </c>
      <c r="J416" s="319"/>
      <c r="K416" s="319"/>
      <c r="L416" s="319"/>
      <c r="M416" s="319"/>
      <c r="O416">
        <v>61</v>
      </c>
      <c r="P416" s="124">
        <f t="shared" ca="1" si="885"/>
        <v>0</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LPS1</v>
      </c>
      <c r="C417" s="321">
        <f ca="1">IF($A417&lt;&gt;$A416,1,MOD(C416-1+(COUNTIFS(D$354:$N$354,$A417)=COUNTIFS(D417:$N417,1)),C$353)+1)</f>
        <v>3</v>
      </c>
      <c r="D417" s="319">
        <f ca="1">IF($A417&lt;&gt;D$354,0,IF($A417&lt;&gt;$A416,1,MOD(D416-1+(COUNTIFS(E$354:$N$354,$A417)=COUNTIFS(E417:$N417,1)),D$353)+1))</f>
        <v>0</v>
      </c>
      <c r="E417" s="319">
        <f ca="1">IF($A417&lt;&gt;E$354,0,IF($A417&lt;&gt;$A416,1,MOD(E416-1+(COUNTIFS(F$354:$N$354,$A417)=COUNTIFS(F417:$N417,1)),E$353)+1))</f>
        <v>1</v>
      </c>
      <c r="F417" s="319">
        <f ca="1">IF($A417&lt;&gt;F$354,0,IF($A417&lt;&gt;$A416,1,MOD(F416-1+(COUNTIFS(G$354:$N$354,$A417)=COUNTIFS(G417:$N417,1)),F$353)+1))</f>
        <v>1</v>
      </c>
      <c r="G417" s="319">
        <f ca="1">IF($A417&lt;&gt;G$354,0,IF($A417&lt;&gt;$A416,1,MOD(G416-1+(COUNTIFS(H$354:$N$354,$A417)=COUNTIFS(H417:$N417,1)),G$353)+1))</f>
        <v>0</v>
      </c>
      <c r="H417" s="319">
        <f ca="1">IF($A417&lt;&gt;H$354,0,IF($A417&lt;&gt;$A416,1,MOD(H416-1+(COUNTIFS(I$354:$N$354,$A417)=COUNTIFS(I417:$N417,1)),H$353)+1))</f>
        <v>0</v>
      </c>
      <c r="I417" s="319">
        <f ca="1">IF($A417&lt;&gt;I$354,0,IF($A417&lt;&gt;$A416,1,MOD(I416-1+(COUNTIFS(N$354:$N$354,$A417)=COUNTIFS(N417:$N417,1)),I$353)+1))</f>
        <v>0</v>
      </c>
      <c r="J417" s="319"/>
      <c r="K417" s="319"/>
      <c r="L417" s="319"/>
      <c r="M417" s="319"/>
      <c r="O417">
        <v>62</v>
      </c>
      <c r="P417" s="124">
        <f t="shared" ca="1" si="885"/>
        <v>0.5</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LPS2</v>
      </c>
      <c r="C418" s="321">
        <f ca="1">IF($A418&lt;&gt;$A417,1,MOD(C417-1+(COUNTIFS(D$354:$N$354,$A418)=COUNTIFS(D418:$N418,1)),C$353)+1)</f>
        <v>3</v>
      </c>
      <c r="D418" s="319">
        <f ca="1">IF($A418&lt;&gt;D$354,0,IF($A418&lt;&gt;$A417,1,MOD(D417-1+(COUNTIFS(E$354:$N$354,$A418)=COUNTIFS(E418:$N418,1)),D$353)+1))</f>
        <v>0</v>
      </c>
      <c r="E418" s="319">
        <f ca="1">IF($A418&lt;&gt;E$354,0,IF($A418&lt;&gt;$A417,1,MOD(E417-1+(COUNTIFS(F$354:$N$354,$A418)=COUNTIFS(F418:$N418,1)),E$353)+1))</f>
        <v>1</v>
      </c>
      <c r="F418" s="319">
        <f ca="1">IF($A418&lt;&gt;F$354,0,IF($A418&lt;&gt;$A417,1,MOD(F417-1+(COUNTIFS(G$354:$N$354,$A418)=COUNTIFS(G418:$N418,1)),F$353)+1))</f>
        <v>2</v>
      </c>
      <c r="G418" s="319">
        <f ca="1">IF($A418&lt;&gt;G$354,0,IF($A418&lt;&gt;$A417,1,MOD(G417-1+(COUNTIFS(H$354:$N$354,$A418)=COUNTIFS(H418:$N418,1)),G$353)+1))</f>
        <v>0</v>
      </c>
      <c r="H418" s="319">
        <f ca="1">IF($A418&lt;&gt;H$354,0,IF($A418&lt;&gt;$A417,1,MOD(H417-1+(COUNTIFS(I$354:$N$354,$A418)=COUNTIFS(I418:$N418,1)),H$353)+1))</f>
        <v>0</v>
      </c>
      <c r="I418" s="319">
        <f ca="1">IF($A418&lt;&gt;I$354,0,IF($A418&lt;&gt;$A417,1,MOD(I417-1+(COUNTIFS(N$354:$N$354,$A418)=COUNTIFS(N418:$N418,1)),I$353)+1))</f>
        <v>0</v>
      </c>
      <c r="J418" s="319"/>
      <c r="K418" s="319"/>
      <c r="L418" s="319"/>
      <c r="M418" s="319"/>
      <c r="O418">
        <v>63</v>
      </c>
      <c r="P418" s="124">
        <f t="shared" ca="1" si="885"/>
        <v>0.5</v>
      </c>
      <c r="Q418" s="124">
        <f t="shared" ca="1" si="886"/>
        <v>0</v>
      </c>
      <c r="R418" s="124">
        <f t="shared" ca="1" si="887"/>
        <v>-0.5</v>
      </c>
      <c r="S418" s="124">
        <f t="shared" ca="1" si="888"/>
        <v>0</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LPS3</v>
      </c>
      <c r="C419" s="321">
        <f ca="1">IF($A419&lt;&gt;$A418,1,MOD(C418-1+(COUNTIFS(D$354:$N$354,$A419)=COUNTIFS(D419:$N419,1)),C$353)+1)</f>
        <v>3</v>
      </c>
      <c r="D419" s="319">
        <f ca="1">IF($A419&lt;&gt;D$354,0,IF($A419&lt;&gt;$A418,1,MOD(D418-1+(COUNTIFS(E$354:$N$354,$A419)=COUNTIFS(E419:$N419,1)),D$353)+1))</f>
        <v>0</v>
      </c>
      <c r="E419" s="319">
        <f ca="1">IF($A419&lt;&gt;E$354,0,IF($A419&lt;&gt;$A418,1,MOD(E418-1+(COUNTIFS(F$354:$N$354,$A419)=COUNTIFS(F419:$N419,1)),E$353)+1))</f>
        <v>1</v>
      </c>
      <c r="F419" s="319">
        <f ca="1">IF($A419&lt;&gt;F$354,0,IF($A419&lt;&gt;$A418,1,MOD(F418-1+(COUNTIFS(G$354:$N$354,$A419)=COUNTIFS(G419:$N419,1)),F$353)+1))</f>
        <v>3</v>
      </c>
      <c r="G419" s="319">
        <f ca="1">IF($A419&lt;&gt;G$354,0,IF($A419&lt;&gt;$A418,1,MOD(G418-1+(COUNTIFS(H$354:$N$354,$A419)=COUNTIFS(H419:$N419,1)),G$353)+1))</f>
        <v>0</v>
      </c>
      <c r="H419" s="319">
        <f ca="1">IF($A419&lt;&gt;H$354,0,IF($A419&lt;&gt;$A418,1,MOD(H418-1+(COUNTIFS(I$354:$N$354,$A419)=COUNTIFS(I419:$N419,1)),H$353)+1))</f>
        <v>0</v>
      </c>
      <c r="I419" s="319">
        <f ca="1">IF($A419&lt;&gt;I$354,0,IF($A419&lt;&gt;$A418,1,MOD(I418-1+(COUNTIFS(N$354:$N$354,$A419)=COUNTIFS(N419:$N419,1)),I$353)+1))</f>
        <v>0</v>
      </c>
      <c r="J419" s="319"/>
      <c r="K419" s="319"/>
      <c r="L419" s="319"/>
      <c r="M419" s="319"/>
      <c r="O419">
        <v>64</v>
      </c>
      <c r="P419" s="124">
        <f t="shared" ca="1" si="885"/>
        <v>0.5</v>
      </c>
      <c r="Q419" s="124">
        <f t="shared" ca="1" si="886"/>
        <v>0</v>
      </c>
      <c r="R419" s="124">
        <f t="shared" ca="1" si="887"/>
        <v>-0.5</v>
      </c>
      <c r="S419" s="124">
        <f t="shared" ca="1" si="888"/>
        <v>0.5</v>
      </c>
      <c r="T419" s="124">
        <f t="shared" ca="1" si="889"/>
        <v>0</v>
      </c>
      <c r="U419" s="124">
        <f t="shared" ca="1" si="890"/>
        <v>0</v>
      </c>
      <c r="V419" s="124">
        <f t="shared" ca="1" si="891"/>
        <v>0</v>
      </c>
      <c r="W419" s="124"/>
      <c r="X419" s="124"/>
      <c r="Y419" s="124"/>
      <c r="Z419" s="124"/>
    </row>
    <row r="420" spans="1:26" outlineLevel="1">
      <c r="A420">
        <f t="shared" ca="1" si="892"/>
        <v>1</v>
      </c>
      <c r="B420" t="str">
        <f t="shared" ref="B420:B483" ca="1" si="893">"EP"&amp;$C420&amp;IF($A420=0," LPAll"&amp;$D420,"")&amp;IF($A420=1," LPD"&amp;$E420&amp;" LPS"&amp;$F420,"")&amp;IF($A420=2," LPD"&amp;$G420&amp;" LPS"&amp;$H420&amp;" LPM"&amp;$I420,"")</f>
        <v>EP3 LPD2 LPS1</v>
      </c>
      <c r="C420" s="321">
        <f ca="1">IF($A420&lt;&gt;$A419,1,MOD(C419-1+(COUNTIFS(D$354:$N$354,$A420)=COUNTIFS(D420:$N420,1)),C$353)+1)</f>
        <v>3</v>
      </c>
      <c r="D420" s="319">
        <f ca="1">IF($A420&lt;&gt;D$354,0,IF($A420&lt;&gt;$A419,1,MOD(D419-1+(COUNTIFS(E$354:$N$354,$A420)=COUNTIFS(E420:$N420,1)),D$353)+1))</f>
        <v>0</v>
      </c>
      <c r="E420" s="319">
        <f ca="1">IF($A420&lt;&gt;E$354,0,IF($A420&lt;&gt;$A419,1,MOD(E419-1+(COUNTIFS(F$354:$N$354,$A420)=COUNTIFS(F420:$N420,1)),E$353)+1))</f>
        <v>2</v>
      </c>
      <c r="F420" s="319">
        <f ca="1">IF($A420&lt;&gt;F$354,0,IF($A420&lt;&gt;$A419,1,MOD(F419-1+(COUNTIFS(G$354:$N$354,$A420)=COUNTIFS(G420:$N420,1)),F$353)+1))</f>
        <v>1</v>
      </c>
      <c r="G420" s="319">
        <f ca="1">IF($A420&lt;&gt;G$354,0,IF($A420&lt;&gt;$A419,1,MOD(G419-1+(COUNTIFS(H$354:$N$354,$A420)=COUNTIFS(H420:$N420,1)),G$353)+1))</f>
        <v>0</v>
      </c>
      <c r="H420" s="319">
        <f ca="1">IF($A420&lt;&gt;H$354,0,IF($A420&lt;&gt;$A419,1,MOD(H419-1+(COUNTIFS(I$354:$N$354,$A420)=COUNTIFS(I420:$N420,1)),H$353)+1))</f>
        <v>0</v>
      </c>
      <c r="I420" s="319">
        <f ca="1">IF($A420&lt;&gt;I$354,0,IF($A420&lt;&gt;$A419,1,MOD(I419-1+(COUNTIFS(N$354:$N$354,$A420)=COUNTIFS(N420:$N420,1)),I$353)+1))</f>
        <v>0</v>
      </c>
      <c r="J420" s="319"/>
      <c r="K420" s="319"/>
      <c r="L420" s="319"/>
      <c r="M420" s="319"/>
      <c r="O420">
        <v>65</v>
      </c>
      <c r="P420" s="124">
        <f t="shared" ref="P420:P435" ca="1" si="894">IF(C420=0,0,INDEX(C$346:C$349,C420,1))</f>
        <v>0.5</v>
      </c>
      <c r="Q420" s="124">
        <f t="shared" ref="Q420:Q435" ca="1" si="895">IF(D420=0,0,INDEX(D$346:D$349,D420,1))</f>
        <v>0</v>
      </c>
      <c r="R420" s="124">
        <f t="shared" ref="R420:R435" ca="1" si="896">IF(E420=0,0,INDEX(E$346:E$349,E420,1))</f>
        <v>0</v>
      </c>
      <c r="S420" s="124">
        <f t="shared" ref="S420:S435" ca="1" si="897">IF(F420=0,0,INDEX(F$346:F$349,F420,1))</f>
        <v>-0.5</v>
      </c>
      <c r="T420" s="124">
        <f t="shared" ref="T420:T435" ca="1" si="898">IF(G420=0,0,INDEX(G$346:G$349,G420,1))</f>
        <v>0</v>
      </c>
      <c r="U420" s="124">
        <f t="shared" ref="U420:U435" ca="1" si="899">IF(H420=0,0,INDEX(H$346:H$349,H420,1))</f>
        <v>0</v>
      </c>
      <c r="V420" s="124">
        <f t="shared" ref="V420:V435" ca="1" si="900">IF(I420=0,0,INDEX(I$346:I$349,I420,1))</f>
        <v>0</v>
      </c>
      <c r="W420" s="124"/>
      <c r="X420" s="124"/>
      <c r="Y420" s="124"/>
      <c r="Z420" s="124"/>
    </row>
    <row r="421" spans="1:26" outlineLevel="1">
      <c r="A421">
        <f t="shared" ca="1" si="892"/>
        <v>1</v>
      </c>
      <c r="B421" t="str">
        <f t="shared" ca="1" si="893"/>
        <v>EP3 LPD2 LPS2</v>
      </c>
      <c r="C421" s="321">
        <f ca="1">IF($A421&lt;&gt;$A420,1,MOD(C420-1+(COUNTIFS(D$354:$N$354,$A421)=COUNTIFS(D421:$N421,1)),C$353)+1)</f>
        <v>3</v>
      </c>
      <c r="D421" s="319">
        <f ca="1">IF($A421&lt;&gt;D$354,0,IF($A421&lt;&gt;$A420,1,MOD(D420-1+(COUNTIFS(E$354:$N$354,$A421)=COUNTIFS(E421:$N421,1)),D$353)+1))</f>
        <v>0</v>
      </c>
      <c r="E421" s="319">
        <f ca="1">IF($A421&lt;&gt;E$354,0,IF($A421&lt;&gt;$A420,1,MOD(E420-1+(COUNTIFS(F$354:$N$354,$A421)=COUNTIFS(F421:$N421,1)),E$353)+1))</f>
        <v>2</v>
      </c>
      <c r="F421" s="319">
        <f ca="1">IF($A421&lt;&gt;F$354,0,IF($A421&lt;&gt;$A420,1,MOD(F420-1+(COUNTIFS(G$354:$N$354,$A421)=COUNTIFS(G421:$N421,1)),F$353)+1))</f>
        <v>2</v>
      </c>
      <c r="G421" s="319">
        <f ca="1">IF($A421&lt;&gt;G$354,0,IF($A421&lt;&gt;$A420,1,MOD(G420-1+(COUNTIFS(H$354:$N$354,$A421)=COUNTIFS(H421:$N421,1)),G$353)+1))</f>
        <v>0</v>
      </c>
      <c r="H421" s="319">
        <f ca="1">IF($A421&lt;&gt;H$354,0,IF($A421&lt;&gt;$A420,1,MOD(H420-1+(COUNTIFS(I$354:$N$354,$A421)=COUNTIFS(I421:$N421,1)),H$353)+1))</f>
        <v>0</v>
      </c>
      <c r="I421" s="319">
        <f ca="1">IF($A421&lt;&gt;I$354,0,IF($A421&lt;&gt;$A420,1,MOD(I420-1+(COUNTIFS(N$354:$N$354,$A421)=COUNTIFS(N421:$N421,1)),I$353)+1))</f>
        <v>0</v>
      </c>
      <c r="J421" s="319"/>
      <c r="K421" s="319"/>
      <c r="L421" s="319"/>
      <c r="M421" s="319"/>
      <c r="O421">
        <v>66</v>
      </c>
      <c r="P421" s="124">
        <f t="shared" ca="1" si="894"/>
        <v>0.5</v>
      </c>
      <c r="Q421" s="124">
        <f t="shared" ca="1" si="895"/>
        <v>0</v>
      </c>
      <c r="R421" s="124">
        <f t="shared" ca="1" si="896"/>
        <v>0</v>
      </c>
      <c r="S421" s="124">
        <f t="shared" ca="1" si="897"/>
        <v>0</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LPD2 LPS3</v>
      </c>
      <c r="C422" s="321">
        <f ca="1">IF($A422&lt;&gt;$A421,1,MOD(C421-1+(COUNTIFS(D$354:$N$354,$A422)=COUNTIFS(D422:$N422,1)),C$353)+1)</f>
        <v>3</v>
      </c>
      <c r="D422" s="319">
        <f ca="1">IF($A422&lt;&gt;D$354,0,IF($A422&lt;&gt;$A421,1,MOD(D421-1+(COUNTIFS(E$354:$N$354,$A422)=COUNTIFS(E422:$N422,1)),D$353)+1))</f>
        <v>0</v>
      </c>
      <c r="E422" s="319">
        <f ca="1">IF($A422&lt;&gt;E$354,0,IF($A422&lt;&gt;$A421,1,MOD(E421-1+(COUNTIFS(F$354:$N$354,$A422)=COUNTIFS(F422:$N422,1)),E$353)+1))</f>
        <v>2</v>
      </c>
      <c r="F422" s="319">
        <f ca="1">IF($A422&lt;&gt;F$354,0,IF($A422&lt;&gt;$A421,1,MOD(F421-1+(COUNTIFS(G$354:$N$354,$A422)=COUNTIFS(G422:$N422,1)),F$353)+1))</f>
        <v>3</v>
      </c>
      <c r="G422" s="319">
        <f ca="1">IF($A422&lt;&gt;G$354,0,IF($A422&lt;&gt;$A421,1,MOD(G421-1+(COUNTIFS(H$354:$N$354,$A422)=COUNTIFS(H422:$N422,1)),G$353)+1))</f>
        <v>0</v>
      </c>
      <c r="H422" s="319">
        <f ca="1">IF($A422&lt;&gt;H$354,0,IF($A422&lt;&gt;$A421,1,MOD(H421-1+(COUNTIFS(I$354:$N$354,$A422)=COUNTIFS(I422:$N422,1)),H$353)+1))</f>
        <v>0</v>
      </c>
      <c r="I422" s="319">
        <f ca="1">IF($A422&lt;&gt;I$354,0,IF($A422&lt;&gt;$A421,1,MOD(I421-1+(COUNTIFS(N$354:$N$354,$A422)=COUNTIFS(N422:$N422,1)),I$353)+1))</f>
        <v>0</v>
      </c>
      <c r="J422" s="319"/>
      <c r="K422" s="319"/>
      <c r="L422" s="319"/>
      <c r="M422" s="319"/>
      <c r="O422">
        <v>67</v>
      </c>
      <c r="P422" s="124">
        <f t="shared" ca="1" si="894"/>
        <v>0.5</v>
      </c>
      <c r="Q422" s="124">
        <f t="shared" ca="1" si="895"/>
        <v>0</v>
      </c>
      <c r="R422" s="124">
        <f t="shared" ca="1" si="896"/>
        <v>0</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LPS1</v>
      </c>
      <c r="C423" s="321">
        <f ca="1">IF($A423&lt;&gt;$A422,1,MOD(C422-1+(COUNTIFS(D$354:$N$354,$A423)=COUNTIFS(D423:$N423,1)),C$353)+1)</f>
        <v>3</v>
      </c>
      <c r="D423" s="319">
        <f ca="1">IF($A423&lt;&gt;D$354,0,IF($A423&lt;&gt;$A422,1,MOD(D422-1+(COUNTIFS(E$354:$N$354,$A423)=COUNTIFS(E423:$N423,1)),D$353)+1))</f>
        <v>0</v>
      </c>
      <c r="E423" s="319">
        <f ca="1">IF($A423&lt;&gt;E$354,0,IF($A423&lt;&gt;$A422,1,MOD(E422-1+(COUNTIFS(F$354:$N$354,$A423)=COUNTIFS(F423:$N423,1)),E$353)+1))</f>
        <v>3</v>
      </c>
      <c r="F423" s="319">
        <f ca="1">IF($A423&lt;&gt;F$354,0,IF($A423&lt;&gt;$A422,1,MOD(F422-1+(COUNTIFS(G$354:$N$354,$A423)=COUNTIFS(G423:$N423,1)),F$353)+1))</f>
        <v>1</v>
      </c>
      <c r="G423" s="319">
        <f ca="1">IF($A423&lt;&gt;G$354,0,IF($A423&lt;&gt;$A422,1,MOD(G422-1+(COUNTIFS(H$354:$N$354,$A423)=COUNTIFS(H423:$N423,1)),G$353)+1))</f>
        <v>0</v>
      </c>
      <c r="H423" s="319">
        <f ca="1">IF($A423&lt;&gt;H$354,0,IF($A423&lt;&gt;$A422,1,MOD(H422-1+(COUNTIFS(I$354:$N$354,$A423)=COUNTIFS(I423:$N423,1)),H$353)+1))</f>
        <v>0</v>
      </c>
      <c r="I423" s="319">
        <f ca="1">IF($A423&lt;&gt;I$354,0,IF($A423&lt;&gt;$A422,1,MOD(I422-1+(COUNTIFS(N$354:$N$354,$A423)=COUNTIFS(N423:$N423,1)),I$353)+1))</f>
        <v>0</v>
      </c>
      <c r="J423" s="319"/>
      <c r="K423" s="319"/>
      <c r="L423" s="319"/>
      <c r="M423" s="319"/>
      <c r="O423">
        <v>68</v>
      </c>
      <c r="P423" s="124">
        <f t="shared" ca="1" si="894"/>
        <v>0.5</v>
      </c>
      <c r="Q423" s="124">
        <f t="shared" ca="1" si="895"/>
        <v>0</v>
      </c>
      <c r="R423" s="124">
        <f t="shared" ca="1" si="896"/>
        <v>0.5</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LPS2</v>
      </c>
      <c r="C424" s="321">
        <f ca="1">IF($A424&lt;&gt;$A423,1,MOD(C423-1+(COUNTIFS(D$354:$N$354,$A424)=COUNTIFS(D424:$N424,1)),C$353)+1)</f>
        <v>3</v>
      </c>
      <c r="D424" s="319">
        <f ca="1">IF($A424&lt;&gt;D$354,0,IF($A424&lt;&gt;$A423,1,MOD(D423-1+(COUNTIFS(E$354:$N$354,$A424)=COUNTIFS(E424:$N424,1)),D$353)+1))</f>
        <v>0</v>
      </c>
      <c r="E424" s="319">
        <f ca="1">IF($A424&lt;&gt;E$354,0,IF($A424&lt;&gt;$A423,1,MOD(E423-1+(COUNTIFS(F$354:$N$354,$A424)=COUNTIFS(F424:$N424,1)),E$353)+1))</f>
        <v>3</v>
      </c>
      <c r="F424" s="319">
        <f ca="1">IF($A424&lt;&gt;F$354,0,IF($A424&lt;&gt;$A423,1,MOD(F423-1+(COUNTIFS(G$354:$N$354,$A424)=COUNTIFS(G424:$N424,1)),F$353)+1))</f>
        <v>2</v>
      </c>
      <c r="G424" s="319">
        <f ca="1">IF($A424&lt;&gt;G$354,0,IF($A424&lt;&gt;$A423,1,MOD(G423-1+(COUNTIFS(H$354:$N$354,$A424)=COUNTIFS(H424:$N424,1)),G$353)+1))</f>
        <v>0</v>
      </c>
      <c r="H424" s="319">
        <f ca="1">IF($A424&lt;&gt;H$354,0,IF($A424&lt;&gt;$A423,1,MOD(H423-1+(COUNTIFS(I$354:$N$354,$A424)=COUNTIFS(I424:$N424,1)),H$353)+1))</f>
        <v>0</v>
      </c>
      <c r="I424" s="319">
        <f ca="1">IF($A424&lt;&gt;I$354,0,IF($A424&lt;&gt;$A423,1,MOD(I423-1+(COUNTIFS(N$354:$N$354,$A424)=COUNTIFS(N424:$N424,1)),I$353)+1))</f>
        <v>0</v>
      </c>
      <c r="J424" s="319"/>
      <c r="K424" s="319"/>
      <c r="L424" s="319"/>
      <c r="M424" s="319"/>
      <c r="O424">
        <v>69</v>
      </c>
      <c r="P424" s="124">
        <f t="shared" ca="1" si="894"/>
        <v>0.5</v>
      </c>
      <c r="Q424" s="124">
        <f t="shared" ca="1" si="895"/>
        <v>0</v>
      </c>
      <c r="R424" s="124">
        <f t="shared" ca="1" si="896"/>
        <v>0.5</v>
      </c>
      <c r="S424" s="124">
        <f t="shared" ca="1" si="897"/>
        <v>0</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LPS3</v>
      </c>
      <c r="C425" s="321">
        <f ca="1">IF($A425&lt;&gt;$A424,1,MOD(C424-1+(COUNTIFS(D$354:$N$354,$A425)=COUNTIFS(D425:$N425,1)),C$353)+1)</f>
        <v>3</v>
      </c>
      <c r="D425" s="319">
        <f ca="1">IF($A425&lt;&gt;D$354,0,IF($A425&lt;&gt;$A424,1,MOD(D424-1+(COUNTIFS(E$354:$N$354,$A425)=COUNTIFS(E425:$N425,1)),D$353)+1))</f>
        <v>0</v>
      </c>
      <c r="E425" s="319">
        <f ca="1">IF($A425&lt;&gt;E$354,0,IF($A425&lt;&gt;$A424,1,MOD(E424-1+(COUNTIFS(F$354:$N$354,$A425)=COUNTIFS(F425:$N425,1)),E$353)+1))</f>
        <v>3</v>
      </c>
      <c r="F425" s="319">
        <f ca="1">IF($A425&lt;&gt;F$354,0,IF($A425&lt;&gt;$A424,1,MOD(F424-1+(COUNTIFS(G$354:$N$354,$A425)=COUNTIFS(G425:$N425,1)),F$353)+1))</f>
        <v>3</v>
      </c>
      <c r="G425" s="319">
        <f ca="1">IF($A425&lt;&gt;G$354,0,IF($A425&lt;&gt;$A424,1,MOD(G424-1+(COUNTIFS(H$354:$N$354,$A425)=COUNTIFS(H425:$N425,1)),G$353)+1))</f>
        <v>0</v>
      </c>
      <c r="H425" s="319">
        <f ca="1">IF($A425&lt;&gt;H$354,0,IF($A425&lt;&gt;$A424,1,MOD(H424-1+(COUNTIFS(I$354:$N$354,$A425)=COUNTIFS(I425:$N425,1)),H$353)+1))</f>
        <v>0</v>
      </c>
      <c r="I425" s="319">
        <f ca="1">IF($A425&lt;&gt;I$354,0,IF($A425&lt;&gt;$A424,1,MOD(I424-1+(COUNTIFS(N$354:$N$354,$A425)=COUNTIFS(N425:$N425,1)),I$353)+1))</f>
        <v>0</v>
      </c>
      <c r="J425" s="319"/>
      <c r="K425" s="319"/>
      <c r="L425" s="319"/>
      <c r="M425" s="319"/>
      <c r="O425">
        <v>70</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LPS1</v>
      </c>
      <c r="C426" s="321">
        <f ca="1">IF($A426&lt;&gt;$A425,1,MOD(C425-1+(COUNTIFS(D$354:$N$354,$A426)=COUNTIFS(D426:$N426,1)),C$353)+1)</f>
        <v>1</v>
      </c>
      <c r="D426" s="319">
        <f ca="1">IF($A426&lt;&gt;D$354,0,IF($A426&lt;&gt;$A425,1,MOD(D425-1+(COUNTIFS(E$354:$N$354,$A426)=COUNTIFS(E426:$N426,1)),D$353)+1))</f>
        <v>0</v>
      </c>
      <c r="E426" s="319">
        <f ca="1">IF($A426&lt;&gt;E$354,0,IF($A426&lt;&gt;$A425,1,MOD(E425-1+(COUNTIFS(F$354:$N$354,$A426)=COUNTIFS(F426:$N426,1)),E$353)+1))</f>
        <v>1</v>
      </c>
      <c r="F426" s="319">
        <f ca="1">IF($A426&lt;&gt;F$354,0,IF($A426&lt;&gt;$A425,1,MOD(F425-1+(COUNTIFS(G$354:$N$354,$A426)=COUNTIFS(G426:$N426,1)),F$353)+1))</f>
        <v>1</v>
      </c>
      <c r="G426" s="319">
        <f ca="1">IF($A426&lt;&gt;G$354,0,IF($A426&lt;&gt;$A425,1,MOD(G425-1+(COUNTIFS(H$354:$N$354,$A426)=COUNTIFS(H426:$N426,1)),G$353)+1))</f>
        <v>0</v>
      </c>
      <c r="H426" s="319">
        <f ca="1">IF($A426&lt;&gt;H$354,0,IF($A426&lt;&gt;$A425,1,MOD(H425-1+(COUNTIFS(I$354:$N$354,$A426)=COUNTIFS(I426:$N426,1)),H$353)+1))</f>
        <v>0</v>
      </c>
      <c r="I426" s="319">
        <f ca="1">IF($A426&lt;&gt;I$354,0,IF($A426&lt;&gt;$A425,1,MOD(I425-1+(COUNTIFS(N$354:$N$354,$A426)=COUNTIFS(N426:$N426,1)),I$353)+1))</f>
        <v>0</v>
      </c>
      <c r="J426" s="319"/>
      <c r="K426" s="319"/>
      <c r="L426" s="319"/>
      <c r="M426" s="319"/>
      <c r="O426">
        <v>71</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LPS2</v>
      </c>
      <c r="C427" s="321">
        <f ca="1">IF($A427&lt;&gt;$A426,1,MOD(C426-1+(COUNTIFS(D$354:$N$354,$A427)=COUNTIFS(D427:$N427,1)),C$353)+1)</f>
        <v>1</v>
      </c>
      <c r="D427" s="319">
        <f ca="1">IF($A427&lt;&gt;D$354,0,IF($A427&lt;&gt;$A426,1,MOD(D426-1+(COUNTIFS(E$354:$N$354,$A427)=COUNTIFS(E427:$N427,1)),D$353)+1))</f>
        <v>0</v>
      </c>
      <c r="E427" s="319">
        <f ca="1">IF($A427&lt;&gt;E$354,0,IF($A427&lt;&gt;$A426,1,MOD(E426-1+(COUNTIFS(F$354:$N$354,$A427)=COUNTIFS(F427:$N427,1)),E$353)+1))</f>
        <v>1</v>
      </c>
      <c r="F427" s="319">
        <f ca="1">IF($A427&lt;&gt;F$354,0,IF($A427&lt;&gt;$A426,1,MOD(F426-1+(COUNTIFS(G$354:$N$354,$A427)=COUNTIFS(G427:$N427,1)),F$353)+1))</f>
        <v>2</v>
      </c>
      <c r="G427" s="319">
        <f ca="1">IF($A427&lt;&gt;G$354,0,IF($A427&lt;&gt;$A426,1,MOD(G426-1+(COUNTIFS(H$354:$N$354,$A427)=COUNTIFS(H427:$N427,1)),G$353)+1))</f>
        <v>0</v>
      </c>
      <c r="H427" s="319">
        <f ca="1">IF($A427&lt;&gt;H$354,0,IF($A427&lt;&gt;$A426,1,MOD(H426-1+(COUNTIFS(I$354:$N$354,$A427)=COUNTIFS(I427:$N427,1)),H$353)+1))</f>
        <v>0</v>
      </c>
      <c r="I427" s="319">
        <f ca="1">IF($A427&lt;&gt;I$354,0,IF($A427&lt;&gt;$A426,1,MOD(I426-1+(COUNTIFS(N$354:$N$354,$A427)=COUNTIFS(N427:$N427,1)),I$353)+1))</f>
        <v>0</v>
      </c>
      <c r="J427" s="319"/>
      <c r="K427" s="319"/>
      <c r="L427" s="319"/>
      <c r="M427" s="319"/>
      <c r="O427">
        <v>72</v>
      </c>
      <c r="P427" s="124">
        <f t="shared" ca="1" si="894"/>
        <v>-0.5</v>
      </c>
      <c r="Q427" s="124">
        <f t="shared" ca="1" si="895"/>
        <v>0</v>
      </c>
      <c r="R427" s="124">
        <f t="shared" ca="1" si="896"/>
        <v>-0.5</v>
      </c>
      <c r="S427" s="124">
        <f t="shared" ca="1" si="897"/>
        <v>0</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LPS3</v>
      </c>
      <c r="C428" s="321">
        <f ca="1">IF($A428&lt;&gt;$A427,1,MOD(C427-1+(COUNTIFS(D$354:$N$354,$A428)=COUNTIFS(D428:$N428,1)),C$353)+1)</f>
        <v>1</v>
      </c>
      <c r="D428" s="319">
        <f ca="1">IF($A428&lt;&gt;D$354,0,IF($A428&lt;&gt;$A427,1,MOD(D427-1+(COUNTIFS(E$354:$N$354,$A428)=COUNTIFS(E428:$N428,1)),D$353)+1))</f>
        <v>0</v>
      </c>
      <c r="E428" s="319">
        <f ca="1">IF($A428&lt;&gt;E$354,0,IF($A428&lt;&gt;$A427,1,MOD(E427-1+(COUNTIFS(F$354:$N$354,$A428)=COUNTIFS(F428:$N428,1)),E$353)+1))</f>
        <v>1</v>
      </c>
      <c r="F428" s="319">
        <f ca="1">IF($A428&lt;&gt;F$354,0,IF($A428&lt;&gt;$A427,1,MOD(F427-1+(COUNTIFS(G$354:$N$354,$A428)=COUNTIFS(G428:$N428,1)),F$353)+1))</f>
        <v>3</v>
      </c>
      <c r="G428" s="319">
        <f ca="1">IF($A428&lt;&gt;G$354,0,IF($A428&lt;&gt;$A427,1,MOD(G427-1+(COUNTIFS(H$354:$N$354,$A428)=COUNTIFS(H428:$N428,1)),G$353)+1))</f>
        <v>0</v>
      </c>
      <c r="H428" s="319">
        <f ca="1">IF($A428&lt;&gt;H$354,0,IF($A428&lt;&gt;$A427,1,MOD(H427-1+(COUNTIFS(I$354:$N$354,$A428)=COUNTIFS(I428:$N428,1)),H$353)+1))</f>
        <v>0</v>
      </c>
      <c r="I428" s="319">
        <f ca="1">IF($A428&lt;&gt;I$354,0,IF($A428&lt;&gt;$A427,1,MOD(I427-1+(COUNTIFS(N$354:$N$354,$A428)=COUNTIFS(N428:$N428,1)),I$353)+1))</f>
        <v>0</v>
      </c>
      <c r="J428" s="319"/>
      <c r="K428" s="319"/>
      <c r="L428" s="319"/>
      <c r="M428" s="319"/>
      <c r="O428">
        <v>73</v>
      </c>
      <c r="P428" s="124">
        <f t="shared" ca="1" si="894"/>
        <v>-0.5</v>
      </c>
      <c r="Q428" s="124">
        <f t="shared" ca="1" si="895"/>
        <v>0</v>
      </c>
      <c r="R428" s="124">
        <f t="shared" ca="1" si="896"/>
        <v>-0.5</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LPS1</v>
      </c>
      <c r="C429" s="321">
        <f ca="1">IF($A429&lt;&gt;$A428,1,MOD(C428-1+(COUNTIFS(D$354:$N$354,$A429)=COUNTIFS(D429:$N429,1)),C$353)+1)</f>
        <v>1</v>
      </c>
      <c r="D429" s="319">
        <f ca="1">IF($A429&lt;&gt;D$354,0,IF($A429&lt;&gt;$A428,1,MOD(D428-1+(COUNTIFS(E$354:$N$354,$A429)=COUNTIFS(E429:$N429,1)),D$353)+1))</f>
        <v>0</v>
      </c>
      <c r="E429" s="319">
        <f ca="1">IF($A429&lt;&gt;E$354,0,IF($A429&lt;&gt;$A428,1,MOD(E428-1+(COUNTIFS(F$354:$N$354,$A429)=COUNTIFS(F429:$N429,1)),E$353)+1))</f>
        <v>2</v>
      </c>
      <c r="F429" s="319">
        <f ca="1">IF($A429&lt;&gt;F$354,0,IF($A429&lt;&gt;$A428,1,MOD(F428-1+(COUNTIFS(G$354:$N$354,$A429)=COUNTIFS(G429:$N429,1)),F$353)+1))</f>
        <v>1</v>
      </c>
      <c r="G429" s="319">
        <f ca="1">IF($A429&lt;&gt;G$354,0,IF($A429&lt;&gt;$A428,1,MOD(G428-1+(COUNTIFS(H$354:$N$354,$A429)=COUNTIFS(H429:$N429,1)),G$353)+1))</f>
        <v>0</v>
      </c>
      <c r="H429" s="319">
        <f ca="1">IF($A429&lt;&gt;H$354,0,IF($A429&lt;&gt;$A428,1,MOD(H428-1+(COUNTIFS(I$354:$N$354,$A429)=COUNTIFS(I429:$N429,1)),H$353)+1))</f>
        <v>0</v>
      </c>
      <c r="I429" s="319">
        <f ca="1">IF($A429&lt;&gt;I$354,0,IF($A429&lt;&gt;$A428,1,MOD(I428-1+(COUNTIFS(N$354:$N$354,$A429)=COUNTIFS(N429:$N429,1)),I$353)+1))</f>
        <v>0</v>
      </c>
      <c r="J429" s="319"/>
      <c r="K429" s="319"/>
      <c r="L429" s="319"/>
      <c r="M429" s="319"/>
      <c r="O429">
        <v>74</v>
      </c>
      <c r="P429" s="124">
        <f t="shared" ca="1" si="894"/>
        <v>-0.5</v>
      </c>
      <c r="Q429" s="124">
        <f t="shared" ca="1" si="895"/>
        <v>0</v>
      </c>
      <c r="R429" s="124">
        <f t="shared" ca="1" si="896"/>
        <v>0</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LPS2</v>
      </c>
      <c r="C430" s="321">
        <f ca="1">IF($A430&lt;&gt;$A429,1,MOD(C429-1+(COUNTIFS(D$354:$N$354,$A430)=COUNTIFS(D430:$N430,1)),C$353)+1)</f>
        <v>1</v>
      </c>
      <c r="D430" s="319">
        <f ca="1">IF($A430&lt;&gt;D$354,0,IF($A430&lt;&gt;$A429,1,MOD(D429-1+(COUNTIFS(E$354:$N$354,$A430)=COUNTIFS(E430:$N430,1)),D$353)+1))</f>
        <v>0</v>
      </c>
      <c r="E430" s="319">
        <f ca="1">IF($A430&lt;&gt;E$354,0,IF($A430&lt;&gt;$A429,1,MOD(E429-1+(COUNTIFS(F$354:$N$354,$A430)=COUNTIFS(F430:$N430,1)),E$353)+1))</f>
        <v>2</v>
      </c>
      <c r="F430" s="319">
        <f ca="1">IF($A430&lt;&gt;F$354,0,IF($A430&lt;&gt;$A429,1,MOD(F429-1+(COUNTIFS(G$354:$N$354,$A430)=COUNTIFS(G430:$N430,1)),F$353)+1))</f>
        <v>2</v>
      </c>
      <c r="G430" s="319">
        <f ca="1">IF($A430&lt;&gt;G$354,0,IF($A430&lt;&gt;$A429,1,MOD(G429-1+(COUNTIFS(H$354:$N$354,$A430)=COUNTIFS(H430:$N430,1)),G$353)+1))</f>
        <v>0</v>
      </c>
      <c r="H430" s="319">
        <f ca="1">IF($A430&lt;&gt;H$354,0,IF($A430&lt;&gt;$A429,1,MOD(H429-1+(COUNTIFS(I$354:$N$354,$A430)=COUNTIFS(I430:$N430,1)),H$353)+1))</f>
        <v>0</v>
      </c>
      <c r="I430" s="319">
        <f ca="1">IF($A430&lt;&gt;I$354,0,IF($A430&lt;&gt;$A429,1,MOD(I429-1+(COUNTIFS(N$354:$N$354,$A430)=COUNTIFS(N430:$N430,1)),I$353)+1))</f>
        <v>0</v>
      </c>
      <c r="J430" s="319"/>
      <c r="K430" s="319"/>
      <c r="L430" s="319"/>
      <c r="M430" s="319"/>
      <c r="O430">
        <v>75</v>
      </c>
      <c r="P430" s="124">
        <f t="shared" ca="1" si="894"/>
        <v>-0.5</v>
      </c>
      <c r="Q430" s="124">
        <f t="shared" ca="1" si="895"/>
        <v>0</v>
      </c>
      <c r="R430" s="124">
        <f t="shared" ca="1" si="896"/>
        <v>0</v>
      </c>
      <c r="S430" s="124">
        <f t="shared" ca="1" si="897"/>
        <v>0</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LPS3</v>
      </c>
      <c r="C431" s="321">
        <f ca="1">IF($A431&lt;&gt;$A430,1,MOD(C430-1+(COUNTIFS(D$354:$N$354,$A431)=COUNTIFS(D431:$N431,1)),C$353)+1)</f>
        <v>1</v>
      </c>
      <c r="D431" s="319">
        <f ca="1">IF($A431&lt;&gt;D$354,0,IF($A431&lt;&gt;$A430,1,MOD(D430-1+(COUNTIFS(E$354:$N$354,$A431)=COUNTIFS(E431:$N431,1)),D$353)+1))</f>
        <v>0</v>
      </c>
      <c r="E431" s="319">
        <f ca="1">IF($A431&lt;&gt;E$354,0,IF($A431&lt;&gt;$A430,1,MOD(E430-1+(COUNTIFS(F$354:$N$354,$A431)=COUNTIFS(F431:$N431,1)),E$353)+1))</f>
        <v>2</v>
      </c>
      <c r="F431" s="319">
        <f ca="1">IF($A431&lt;&gt;F$354,0,IF($A431&lt;&gt;$A430,1,MOD(F430-1+(COUNTIFS(G$354:$N$354,$A431)=COUNTIFS(G431:$N431,1)),F$353)+1))</f>
        <v>3</v>
      </c>
      <c r="G431" s="319">
        <f ca="1">IF($A431&lt;&gt;G$354,0,IF($A431&lt;&gt;$A430,1,MOD(G430-1+(COUNTIFS(H$354:$N$354,$A431)=COUNTIFS(H431:$N431,1)),G$353)+1))</f>
        <v>0</v>
      </c>
      <c r="H431" s="319">
        <f ca="1">IF($A431&lt;&gt;H$354,0,IF($A431&lt;&gt;$A430,1,MOD(H430-1+(COUNTIFS(I$354:$N$354,$A431)=COUNTIFS(I431:$N431,1)),H$353)+1))</f>
        <v>0</v>
      </c>
      <c r="I431" s="319">
        <f ca="1">IF($A431&lt;&gt;I$354,0,IF($A431&lt;&gt;$A430,1,MOD(I430-1+(COUNTIFS(N$354:$N$354,$A431)=COUNTIFS(N431:$N431,1)),I$353)+1))</f>
        <v>0</v>
      </c>
      <c r="J431" s="319"/>
      <c r="K431" s="319"/>
      <c r="L431" s="319"/>
      <c r="M431" s="319"/>
      <c r="O431">
        <v>76</v>
      </c>
      <c r="P431" s="124">
        <f t="shared" ca="1" si="894"/>
        <v>-0.5</v>
      </c>
      <c r="Q431" s="124">
        <f t="shared" ca="1" si="895"/>
        <v>0</v>
      </c>
      <c r="R431" s="124">
        <f t="shared" ca="1" si="896"/>
        <v>0</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LPS1</v>
      </c>
      <c r="C432" s="321">
        <f ca="1">IF($A432&lt;&gt;$A431,1,MOD(C431-1+(COUNTIFS(D$354:$N$354,$A432)=COUNTIFS(D432:$N432,1)),C$353)+1)</f>
        <v>1</v>
      </c>
      <c r="D432" s="319">
        <f ca="1">IF($A432&lt;&gt;D$354,0,IF($A432&lt;&gt;$A431,1,MOD(D431-1+(COUNTIFS(E$354:$N$354,$A432)=COUNTIFS(E432:$N432,1)),D$353)+1))</f>
        <v>0</v>
      </c>
      <c r="E432" s="319">
        <f ca="1">IF($A432&lt;&gt;E$354,0,IF($A432&lt;&gt;$A431,1,MOD(E431-1+(COUNTIFS(F$354:$N$354,$A432)=COUNTIFS(F432:$N432,1)),E$353)+1))</f>
        <v>3</v>
      </c>
      <c r="F432" s="319">
        <f ca="1">IF($A432&lt;&gt;F$354,0,IF($A432&lt;&gt;$A431,1,MOD(F431-1+(COUNTIFS(G$354:$N$354,$A432)=COUNTIFS(G432:$N432,1)),F$353)+1))</f>
        <v>1</v>
      </c>
      <c r="G432" s="319">
        <f ca="1">IF($A432&lt;&gt;G$354,0,IF($A432&lt;&gt;$A431,1,MOD(G431-1+(COUNTIFS(H$354:$N$354,$A432)=COUNTIFS(H432:$N432,1)),G$353)+1))</f>
        <v>0</v>
      </c>
      <c r="H432" s="319">
        <f ca="1">IF($A432&lt;&gt;H$354,0,IF($A432&lt;&gt;$A431,1,MOD(H431-1+(COUNTIFS(I$354:$N$354,$A432)=COUNTIFS(I432:$N432,1)),H$353)+1))</f>
        <v>0</v>
      </c>
      <c r="I432" s="319">
        <f ca="1">IF($A432&lt;&gt;I$354,0,IF($A432&lt;&gt;$A431,1,MOD(I431-1+(COUNTIFS(N$354:$N$354,$A432)=COUNTIFS(N432:$N432,1)),I$353)+1))</f>
        <v>0</v>
      </c>
      <c r="J432" s="319"/>
      <c r="K432" s="319"/>
      <c r="L432" s="319"/>
      <c r="M432" s="319"/>
      <c r="O432">
        <v>77</v>
      </c>
      <c r="P432" s="124">
        <f t="shared" ca="1" si="894"/>
        <v>-0.5</v>
      </c>
      <c r="Q432" s="124">
        <f t="shared" ca="1" si="895"/>
        <v>0</v>
      </c>
      <c r="R432" s="124">
        <f t="shared" ca="1" si="896"/>
        <v>0.5</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LPS2</v>
      </c>
      <c r="C433" s="321">
        <f ca="1">IF($A433&lt;&gt;$A432,1,MOD(C432-1+(COUNTIFS(D$354:$N$354,$A433)=COUNTIFS(D433:$N433,1)),C$353)+1)</f>
        <v>1</v>
      </c>
      <c r="D433" s="319">
        <f ca="1">IF($A433&lt;&gt;D$354,0,IF($A433&lt;&gt;$A432,1,MOD(D432-1+(COUNTIFS(E$354:$N$354,$A433)=COUNTIFS(E433:$N433,1)),D$353)+1))</f>
        <v>0</v>
      </c>
      <c r="E433" s="319">
        <f ca="1">IF($A433&lt;&gt;E$354,0,IF($A433&lt;&gt;$A432,1,MOD(E432-1+(COUNTIFS(F$354:$N$354,$A433)=COUNTIFS(F433:$N433,1)),E$353)+1))</f>
        <v>3</v>
      </c>
      <c r="F433" s="319">
        <f ca="1">IF($A433&lt;&gt;F$354,0,IF($A433&lt;&gt;$A432,1,MOD(F432-1+(COUNTIFS(G$354:$N$354,$A433)=COUNTIFS(G433:$N433,1)),F$353)+1))</f>
        <v>2</v>
      </c>
      <c r="G433" s="319">
        <f ca="1">IF($A433&lt;&gt;G$354,0,IF($A433&lt;&gt;$A432,1,MOD(G432-1+(COUNTIFS(H$354:$N$354,$A433)=COUNTIFS(H433:$N433,1)),G$353)+1))</f>
        <v>0</v>
      </c>
      <c r="H433" s="319">
        <f ca="1">IF($A433&lt;&gt;H$354,0,IF($A433&lt;&gt;$A432,1,MOD(H432-1+(COUNTIFS(I$354:$N$354,$A433)=COUNTIFS(I433:$N433,1)),H$353)+1))</f>
        <v>0</v>
      </c>
      <c r="I433" s="319">
        <f ca="1">IF($A433&lt;&gt;I$354,0,IF($A433&lt;&gt;$A432,1,MOD(I432-1+(COUNTIFS(N$354:$N$354,$A433)=COUNTIFS(N433:$N433,1)),I$353)+1))</f>
        <v>0</v>
      </c>
      <c r="J433" s="319"/>
      <c r="K433" s="319"/>
      <c r="L433" s="319"/>
      <c r="M433" s="319"/>
      <c r="O433">
        <v>78</v>
      </c>
      <c r="P433" s="124">
        <f t="shared" ca="1" si="894"/>
        <v>-0.5</v>
      </c>
      <c r="Q433" s="124">
        <f t="shared" ca="1" si="895"/>
        <v>0</v>
      </c>
      <c r="R433" s="124">
        <f t="shared" ca="1" si="896"/>
        <v>0.5</v>
      </c>
      <c r="S433" s="124">
        <f t="shared" ca="1" si="897"/>
        <v>0</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LPS3</v>
      </c>
      <c r="C434" s="321">
        <f ca="1">IF($A434&lt;&gt;$A433,1,MOD(C433-1+(COUNTIFS(D$354:$N$354,$A434)=COUNTIFS(D434:$N434,1)),C$353)+1)</f>
        <v>1</v>
      </c>
      <c r="D434" s="319">
        <f ca="1">IF($A434&lt;&gt;D$354,0,IF($A434&lt;&gt;$A433,1,MOD(D433-1+(COUNTIFS(E$354:$N$354,$A434)=COUNTIFS(E434:$N434,1)),D$353)+1))</f>
        <v>0</v>
      </c>
      <c r="E434" s="319">
        <f ca="1">IF($A434&lt;&gt;E$354,0,IF($A434&lt;&gt;$A433,1,MOD(E433-1+(COUNTIFS(F$354:$N$354,$A434)=COUNTIFS(F434:$N434,1)),E$353)+1))</f>
        <v>3</v>
      </c>
      <c r="F434" s="319">
        <f ca="1">IF($A434&lt;&gt;F$354,0,IF($A434&lt;&gt;$A433,1,MOD(F433-1+(COUNTIFS(G$354:$N$354,$A434)=COUNTIFS(G434:$N434,1)),F$353)+1))</f>
        <v>3</v>
      </c>
      <c r="G434" s="319">
        <f ca="1">IF($A434&lt;&gt;G$354,0,IF($A434&lt;&gt;$A433,1,MOD(G433-1+(COUNTIFS(H$354:$N$354,$A434)=COUNTIFS(H434:$N434,1)),G$353)+1))</f>
        <v>0</v>
      </c>
      <c r="H434" s="319">
        <f ca="1">IF($A434&lt;&gt;H$354,0,IF($A434&lt;&gt;$A433,1,MOD(H433-1+(COUNTIFS(I$354:$N$354,$A434)=COUNTIFS(I434:$N434,1)),H$353)+1))</f>
        <v>0</v>
      </c>
      <c r="I434" s="319">
        <f ca="1">IF($A434&lt;&gt;I$354,0,IF($A434&lt;&gt;$A433,1,MOD(I433-1+(COUNTIFS(N$354:$N$354,$A434)=COUNTIFS(N434:$N434,1)),I$353)+1))</f>
        <v>0</v>
      </c>
      <c r="J434" s="319"/>
      <c r="K434" s="319"/>
      <c r="L434" s="319"/>
      <c r="M434" s="319"/>
      <c r="O434">
        <v>79</v>
      </c>
      <c r="P434" s="124">
        <f t="shared" ca="1" si="894"/>
        <v>-0.5</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f t="shared" ca="1" si="892"/>
        <v>1</v>
      </c>
      <c r="B435" t="str">
        <f t="shared" ca="1" si="893"/>
        <v>EP2 LPD1 LPS1</v>
      </c>
      <c r="C435" s="321">
        <f ca="1">IF($A435&lt;&gt;$A434,1,MOD(C434-1+(COUNTIFS(D$354:$N$354,$A435)=COUNTIFS(D435:$N435,1)),C$353)+1)</f>
        <v>2</v>
      </c>
      <c r="D435" s="319">
        <f ca="1">IF($A435&lt;&gt;D$354,0,IF($A435&lt;&gt;$A434,1,MOD(D434-1+(COUNTIFS(E$354:$N$354,$A435)=COUNTIFS(E435:$N435,1)),D$353)+1))</f>
        <v>0</v>
      </c>
      <c r="E435" s="319">
        <f ca="1">IF($A435&lt;&gt;E$354,0,IF($A435&lt;&gt;$A434,1,MOD(E434-1+(COUNTIFS(F$354:$N$354,$A435)=COUNTIFS(F435:$N435,1)),E$353)+1))</f>
        <v>1</v>
      </c>
      <c r="F435" s="319">
        <f ca="1">IF($A435&lt;&gt;F$354,0,IF($A435&lt;&gt;$A434,1,MOD(F434-1+(COUNTIFS(G$354:$N$354,$A435)=COUNTIFS(G435:$N435,1)),F$353)+1))</f>
        <v>1</v>
      </c>
      <c r="G435" s="319">
        <f ca="1">IF($A435&lt;&gt;G$354,0,IF($A435&lt;&gt;$A434,1,MOD(G434-1+(COUNTIFS(H$354:$N$354,$A435)=COUNTIFS(H435:$N435,1)),G$353)+1))</f>
        <v>0</v>
      </c>
      <c r="H435" s="319">
        <f ca="1">IF($A435&lt;&gt;H$354,0,IF($A435&lt;&gt;$A434,1,MOD(H434-1+(COUNTIFS(I$354:$N$354,$A435)=COUNTIFS(I435:$N435,1)),H$353)+1))</f>
        <v>0</v>
      </c>
      <c r="I435" s="319">
        <f ca="1">IF($A435&lt;&gt;I$354,0,IF($A435&lt;&gt;$A434,1,MOD(I434-1+(COUNTIFS(N$354:$N$354,$A435)=COUNTIFS(N435:$N435,1)),I$353)+1))</f>
        <v>0</v>
      </c>
      <c r="J435" s="319"/>
      <c r="K435" s="319"/>
      <c r="L435" s="319"/>
      <c r="M435" s="319"/>
      <c r="O435">
        <v>80</v>
      </c>
      <c r="P435" s="124">
        <f t="shared" ca="1" si="894"/>
        <v>0</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s="21">
        <v>2</v>
      </c>
      <c r="B436" t="str">
        <f t="shared" ca="1" si="893"/>
        <v>EP1 LPD1 LPS1 LPM1</v>
      </c>
      <c r="C436" s="321">
        <f ca="1">IF($A436&lt;&gt;$A435,1,MOD(C435-1+(COUNTIFS(D$354:$N$354,$A436)=COUNTIFS(D436:$N436,1)),C$353)+1)</f>
        <v>1</v>
      </c>
      <c r="D436" s="319">
        <f>IF($A436&lt;&gt;D$354,0,IF($A436&lt;&gt;$A435,1,MOD(D435-1+(COUNTIFS(E$354:$N$354,$A436)=COUNTIFS(E436:$N436,1)),D$353)+1))</f>
        <v>0</v>
      </c>
      <c r="E436" s="319">
        <f>IF($A436&lt;&gt;E$354,0,IF($A436&lt;&gt;$A435,1,MOD(E435-1+(COUNTIFS(F$354:$N$354,$A436)=COUNTIFS(F436:$N436,1)),E$353)+1))</f>
        <v>0</v>
      </c>
      <c r="F436" s="319">
        <f>IF($A436&lt;&gt;F$354,0,IF($A436&lt;&gt;$A435,1,MOD(F435-1+(COUNTIFS(G$354:$N$354,$A436)=COUNTIFS(G436:$N436,1)),F$353)+1))</f>
        <v>0</v>
      </c>
      <c r="G436" s="319">
        <f ca="1">IF($A436&lt;&gt;G$354,0,IF($A436&lt;&gt;$A435,1,MOD(G435-1+(COUNTIFS(H$354:$N$354,$A436)=COUNTIFS(H436:$N436,1)),G$353)+1))</f>
        <v>1</v>
      </c>
      <c r="H436" s="319">
        <f ca="1">IF($A436&lt;&gt;H$354,0,IF($A436&lt;&gt;$A435,1,MOD(H435-1+(COUNTIFS(I$354:$N$354,$A436)=COUNTIFS(I436:$N436,1)),H$353)+1))</f>
        <v>1</v>
      </c>
      <c r="I436" s="319">
        <f ca="1">IF($A436&lt;&gt;I$354,0,IF($A436&lt;&gt;$A435,1,MOD(I435-1+(COUNTIFS(N$354:$N$354,$A436)=COUNTIFS(N436:$N436,1)),I$353)+1))</f>
        <v>1</v>
      </c>
      <c r="J436" s="319"/>
      <c r="K436" s="319"/>
      <c r="L436" s="319"/>
      <c r="M436" s="319"/>
      <c r="O436">
        <v>81</v>
      </c>
      <c r="P436" s="124">
        <f t="shared" ref="P436:P499" ca="1" si="901">IF(C436=0,0,INDEX(C$346:C$349,C436,1))</f>
        <v>-0.5</v>
      </c>
      <c r="Q436" s="124">
        <f t="shared" ref="Q436:Q499" si="902">IF(D436=0,0,INDEX(D$346:D$349,D436,1))</f>
        <v>0</v>
      </c>
      <c r="R436" s="124">
        <f t="shared" ref="R436:R499" si="903">IF(E436=0,0,INDEX(E$346:E$349,E436,1))</f>
        <v>0</v>
      </c>
      <c r="S436" s="124">
        <f t="shared" ref="S436:S499" si="904">IF(F436=0,0,INDEX(F$346:F$349,F436,1))</f>
        <v>0</v>
      </c>
      <c r="T436" s="124">
        <v>0</v>
      </c>
      <c r="U436" s="124">
        <f t="shared" ref="U436:U499" ca="1" si="905">IF(H436=0,0,INDEX(H$346:H$349,H436,1))</f>
        <v>-0.5</v>
      </c>
      <c r="V436" s="124">
        <f t="shared" ref="V436:V499" ca="1" si="906">IF(I436=0,0,INDEX(I$346:I$349,I436,1))</f>
        <v>-0.5</v>
      </c>
      <c r="W436" s="124"/>
      <c r="X436" s="124"/>
      <c r="Y436" s="124"/>
      <c r="Z436" s="124"/>
    </row>
    <row r="437" spans="1:26" outlineLevel="1">
      <c r="A437">
        <f t="shared" ref="A437:A500" ca="1" si="907">OFFSET(A437,-1,0)</f>
        <v>2</v>
      </c>
      <c r="B437" t="str">
        <f t="shared" ca="1" si="893"/>
        <v>EP1 LPD1 LPS1 LPM2</v>
      </c>
      <c r="C437" s="321">
        <f ca="1">IF($A437&lt;&gt;$A436,1,MOD(C436-1+(COUNTIFS(D$354:$N$354,$A437)=COUNTIFS(D437:$N437,1)),C$353)+1)</f>
        <v>1</v>
      </c>
      <c r="D437" s="319">
        <f ca="1">IF($A437&lt;&gt;D$354,0,IF($A437&lt;&gt;$A436,1,MOD(D436-1+(COUNTIFS(E$354:$N$354,$A437)=COUNTIFS(E437:$N437,1)),D$353)+1))</f>
        <v>0</v>
      </c>
      <c r="E437" s="319">
        <f ca="1">IF($A437&lt;&gt;E$354,0,IF($A437&lt;&gt;$A436,1,MOD(E436-1+(COUNTIFS(F$354:$N$354,$A437)=COUNTIFS(F437:$N437,1)),E$353)+1))</f>
        <v>0</v>
      </c>
      <c r="F437" s="319">
        <f ca="1">IF($A437&lt;&gt;F$354,0,IF($A437&lt;&gt;$A436,1,MOD(F436-1+(COUNTIFS(G$354:$N$354,$A437)=COUNTIFS(G437:$N437,1)),F$353)+1))</f>
        <v>0</v>
      </c>
      <c r="G437" s="319">
        <f ca="1">IF($A437&lt;&gt;G$354,0,IF($A437&lt;&gt;$A436,1,MOD(G436-1+(COUNTIFS(H$354:$N$354,$A437)=COUNTIFS(H437:$N437,1)),G$353)+1))</f>
        <v>1</v>
      </c>
      <c r="H437" s="319">
        <f ca="1">IF($A437&lt;&gt;H$354,0,IF($A437&lt;&gt;$A436,1,MOD(H436-1+(COUNTIFS(I$354:$N$354,$A437)=COUNTIFS(I437:$N437,1)),H$353)+1))</f>
        <v>1</v>
      </c>
      <c r="I437" s="319">
        <f ca="1">IF($A437&lt;&gt;I$354,0,IF($A437&lt;&gt;$A436,1,MOD(I436-1+(COUNTIFS(N$354:$N$354,$A437)=COUNTIFS(N437:$N437,1)),I$353)+1))</f>
        <v>2</v>
      </c>
      <c r="J437" s="319"/>
      <c r="K437" s="319"/>
      <c r="L437" s="319"/>
      <c r="M437" s="319"/>
      <c r="O437">
        <v>82</v>
      </c>
      <c r="P437" s="124">
        <f t="shared" ca="1" si="901"/>
        <v>-0.5</v>
      </c>
      <c r="Q437" s="124">
        <f t="shared" ca="1" si="902"/>
        <v>0</v>
      </c>
      <c r="R437" s="124">
        <f t="shared" ca="1" si="903"/>
        <v>0</v>
      </c>
      <c r="S437" s="124">
        <f t="shared" ca="1" si="904"/>
        <v>0</v>
      </c>
      <c r="T437" s="124">
        <v>0</v>
      </c>
      <c r="U437" s="124">
        <f t="shared" ca="1" si="905"/>
        <v>-0.5</v>
      </c>
      <c r="V437" s="124">
        <f t="shared" ca="1" si="906"/>
        <v>0</v>
      </c>
      <c r="W437" s="124"/>
      <c r="X437" s="124"/>
      <c r="Y437" s="124"/>
      <c r="Z437" s="124"/>
    </row>
    <row r="438" spans="1:26" outlineLevel="1">
      <c r="A438">
        <f t="shared" ca="1" si="907"/>
        <v>2</v>
      </c>
      <c r="B438" t="str">
        <f t="shared" ca="1" si="893"/>
        <v>EP1 LPD1 LPS1 LPM3</v>
      </c>
      <c r="C438" s="321">
        <f ca="1">IF($A438&lt;&gt;$A437,1,MOD(C437-1+(COUNTIFS(D$354:$N$354,$A438)=COUNTIFS(D438:$N438,1)),C$353)+1)</f>
        <v>1</v>
      </c>
      <c r="D438" s="319">
        <f ca="1">IF($A438&lt;&gt;D$354,0,IF($A438&lt;&gt;$A437,1,MOD(D437-1+(COUNTIFS(E$354:$N$354,$A438)=COUNTIFS(E438:$N438,1)),D$353)+1))</f>
        <v>0</v>
      </c>
      <c r="E438" s="319">
        <f ca="1">IF($A438&lt;&gt;E$354,0,IF($A438&lt;&gt;$A437,1,MOD(E437-1+(COUNTIFS(F$354:$N$354,$A438)=COUNTIFS(F438:$N438,1)),E$353)+1))</f>
        <v>0</v>
      </c>
      <c r="F438" s="319">
        <f ca="1">IF($A438&lt;&gt;F$354,0,IF($A438&lt;&gt;$A437,1,MOD(F437-1+(COUNTIFS(G$354:$N$354,$A438)=COUNTIFS(G438:$N438,1)),F$353)+1))</f>
        <v>0</v>
      </c>
      <c r="G438" s="319">
        <f ca="1">IF($A438&lt;&gt;G$354,0,IF($A438&lt;&gt;$A437,1,MOD(G437-1+(COUNTIFS(H$354:$N$354,$A438)=COUNTIFS(H438:$N438,1)),G$353)+1))</f>
        <v>1</v>
      </c>
      <c r="H438" s="319">
        <f ca="1">IF($A438&lt;&gt;H$354,0,IF($A438&lt;&gt;$A437,1,MOD(H437-1+(COUNTIFS(I$354:$N$354,$A438)=COUNTIFS(I438:$N438,1)),H$353)+1))</f>
        <v>1</v>
      </c>
      <c r="I438" s="319">
        <f ca="1">IF($A438&lt;&gt;I$354,0,IF($A438&lt;&gt;$A437,1,MOD(I437-1+(COUNTIFS(N$354:$N$354,$A438)=COUNTIFS(N438:$N438,1)),I$353)+1))</f>
        <v>3</v>
      </c>
      <c r="J438" s="319"/>
      <c r="K438" s="319"/>
      <c r="L438" s="319"/>
      <c r="M438" s="319"/>
      <c r="O438">
        <v>83</v>
      </c>
      <c r="P438" s="124">
        <f t="shared" ca="1" si="901"/>
        <v>-0.5</v>
      </c>
      <c r="Q438" s="124">
        <f t="shared" ca="1" si="902"/>
        <v>0</v>
      </c>
      <c r="R438" s="124">
        <f t="shared" ca="1" si="903"/>
        <v>0</v>
      </c>
      <c r="S438" s="124">
        <f t="shared" ca="1" si="904"/>
        <v>0</v>
      </c>
      <c r="T438" s="124">
        <v>0</v>
      </c>
      <c r="U438" s="124">
        <f t="shared" ca="1" si="905"/>
        <v>-0.5</v>
      </c>
      <c r="V438" s="124">
        <f t="shared" ca="1" si="906"/>
        <v>0.5</v>
      </c>
      <c r="W438" s="124"/>
      <c r="X438" s="124"/>
      <c r="Y438" s="124"/>
      <c r="Z438" s="124"/>
    </row>
    <row r="439" spans="1:26" outlineLevel="1">
      <c r="A439">
        <f t="shared" ca="1" si="907"/>
        <v>2</v>
      </c>
      <c r="B439" t="str">
        <f t="shared" ca="1" si="893"/>
        <v>EP1 LPD1 LPS2 LPM1</v>
      </c>
      <c r="C439" s="321">
        <f ca="1">IF($A439&lt;&gt;$A438,1,MOD(C438-1+(COUNTIFS(D$354:$N$354,$A439)=COUNTIFS(D439:$N439,1)),C$353)+1)</f>
        <v>1</v>
      </c>
      <c r="D439" s="319">
        <f ca="1">IF($A439&lt;&gt;D$354,0,IF($A439&lt;&gt;$A438,1,MOD(D438-1+(COUNTIFS(E$354:$N$354,$A439)=COUNTIFS(E439:$N439,1)),D$353)+1))</f>
        <v>0</v>
      </c>
      <c r="E439" s="319">
        <f ca="1">IF($A439&lt;&gt;E$354,0,IF($A439&lt;&gt;$A438,1,MOD(E438-1+(COUNTIFS(F$354:$N$354,$A439)=COUNTIFS(F439:$N439,1)),E$353)+1))</f>
        <v>0</v>
      </c>
      <c r="F439" s="319">
        <f ca="1">IF($A439&lt;&gt;F$354,0,IF($A439&lt;&gt;$A438,1,MOD(F438-1+(COUNTIFS(G$354:$N$354,$A439)=COUNTIFS(G439:$N439,1)),F$353)+1))</f>
        <v>0</v>
      </c>
      <c r="G439" s="319">
        <f ca="1">IF($A439&lt;&gt;G$354,0,IF($A439&lt;&gt;$A438,1,MOD(G438-1+(COUNTIFS(H$354:$N$354,$A439)=COUNTIFS(H439:$N439,1)),G$353)+1))</f>
        <v>1</v>
      </c>
      <c r="H439" s="319">
        <f ca="1">IF($A439&lt;&gt;H$354,0,IF($A439&lt;&gt;$A438,1,MOD(H438-1+(COUNTIFS(I$354:$N$354,$A439)=COUNTIFS(I439:$N439,1)),H$353)+1))</f>
        <v>2</v>
      </c>
      <c r="I439" s="319">
        <f ca="1">IF($A439&lt;&gt;I$354,0,IF($A439&lt;&gt;$A438,1,MOD(I438-1+(COUNTIFS(N$354:$N$354,$A439)=COUNTIFS(N439:$N439,1)),I$353)+1))</f>
        <v>1</v>
      </c>
      <c r="J439" s="319"/>
      <c r="K439" s="319"/>
      <c r="L439" s="319"/>
      <c r="M439" s="319"/>
      <c r="O439">
        <v>84</v>
      </c>
      <c r="P439" s="124">
        <f t="shared" ca="1" si="901"/>
        <v>-0.5</v>
      </c>
      <c r="Q439" s="124">
        <f t="shared" ca="1" si="902"/>
        <v>0</v>
      </c>
      <c r="R439" s="124">
        <f t="shared" ca="1" si="903"/>
        <v>0</v>
      </c>
      <c r="S439" s="124">
        <f t="shared" ca="1" si="904"/>
        <v>0</v>
      </c>
      <c r="T439" s="124">
        <v>0</v>
      </c>
      <c r="U439" s="124">
        <f t="shared" ca="1" si="905"/>
        <v>0</v>
      </c>
      <c r="V439" s="124">
        <f t="shared" ca="1" si="906"/>
        <v>-0.5</v>
      </c>
      <c r="W439" s="124"/>
      <c r="X439" s="124"/>
      <c r="Y439" s="124"/>
      <c r="Z439" s="124"/>
    </row>
    <row r="440" spans="1:26" outlineLevel="1">
      <c r="A440">
        <f t="shared" ca="1" si="907"/>
        <v>2</v>
      </c>
      <c r="B440" t="str">
        <f t="shared" ca="1" si="893"/>
        <v>EP1 LPD1 LPS2 LPM2</v>
      </c>
      <c r="C440" s="321">
        <f ca="1">IF($A440&lt;&gt;$A439,1,MOD(C439-1+(COUNTIFS(D$354:$N$354,$A440)=COUNTIFS(D440:$N440,1)),C$353)+1)</f>
        <v>1</v>
      </c>
      <c r="D440" s="319">
        <f ca="1">IF($A440&lt;&gt;D$354,0,IF($A440&lt;&gt;$A439,1,MOD(D439-1+(COUNTIFS(E$354:$N$354,$A440)=COUNTIFS(E440:$N440,1)),D$353)+1))</f>
        <v>0</v>
      </c>
      <c r="E440" s="319">
        <f ca="1">IF($A440&lt;&gt;E$354,0,IF($A440&lt;&gt;$A439,1,MOD(E439-1+(COUNTIFS(F$354:$N$354,$A440)=COUNTIFS(F440:$N440,1)),E$353)+1))</f>
        <v>0</v>
      </c>
      <c r="F440" s="319">
        <f ca="1">IF($A440&lt;&gt;F$354,0,IF($A440&lt;&gt;$A439,1,MOD(F439-1+(COUNTIFS(G$354:$N$354,$A440)=COUNTIFS(G440:$N440,1)),F$353)+1))</f>
        <v>0</v>
      </c>
      <c r="G440" s="319">
        <f ca="1">IF($A440&lt;&gt;G$354,0,IF($A440&lt;&gt;$A439,1,MOD(G439-1+(COUNTIFS(H$354:$N$354,$A440)=COUNTIFS(H440:$N440,1)),G$353)+1))</f>
        <v>1</v>
      </c>
      <c r="H440" s="319">
        <f ca="1">IF($A440&lt;&gt;H$354,0,IF($A440&lt;&gt;$A439,1,MOD(H439-1+(COUNTIFS(I$354:$N$354,$A440)=COUNTIFS(I440:$N440,1)),H$353)+1))</f>
        <v>2</v>
      </c>
      <c r="I440" s="319">
        <f ca="1">IF($A440&lt;&gt;I$354,0,IF($A440&lt;&gt;$A439,1,MOD(I439-1+(COUNTIFS(N$354:$N$354,$A440)=COUNTIFS(N440:$N440,1)),I$353)+1))</f>
        <v>2</v>
      </c>
      <c r="J440" s="319"/>
      <c r="K440" s="319"/>
      <c r="L440" s="319"/>
      <c r="M440" s="319"/>
      <c r="O440">
        <v>85</v>
      </c>
      <c r="P440" s="124">
        <f t="shared" ca="1" si="901"/>
        <v>-0.5</v>
      </c>
      <c r="Q440" s="124">
        <f t="shared" ca="1" si="902"/>
        <v>0</v>
      </c>
      <c r="R440" s="124">
        <f t="shared" ca="1" si="903"/>
        <v>0</v>
      </c>
      <c r="S440" s="124">
        <f t="shared" ca="1" si="904"/>
        <v>0</v>
      </c>
      <c r="T440" s="124">
        <v>0</v>
      </c>
      <c r="U440" s="124">
        <f t="shared" ca="1" si="905"/>
        <v>0</v>
      </c>
      <c r="V440" s="124">
        <f t="shared" ca="1" si="906"/>
        <v>0</v>
      </c>
      <c r="W440" s="124"/>
      <c r="X440" s="124"/>
      <c r="Y440" s="124"/>
      <c r="Z440" s="124"/>
    </row>
    <row r="441" spans="1:26" outlineLevel="1">
      <c r="A441">
        <f t="shared" ca="1" si="907"/>
        <v>2</v>
      </c>
      <c r="B441" t="str">
        <f t="shared" ca="1" si="893"/>
        <v>EP1 LPD1 LPS2 LPM3</v>
      </c>
      <c r="C441" s="321">
        <f ca="1">IF($A441&lt;&gt;$A440,1,MOD(C440-1+(COUNTIFS(D$354:$N$354,$A441)=COUNTIFS(D441:$N441,1)),C$353)+1)</f>
        <v>1</v>
      </c>
      <c r="D441" s="319">
        <f ca="1">IF($A441&lt;&gt;D$354,0,IF($A441&lt;&gt;$A440,1,MOD(D440-1+(COUNTIFS(E$354:$N$354,$A441)=COUNTIFS(E441:$N441,1)),D$353)+1))</f>
        <v>0</v>
      </c>
      <c r="E441" s="319">
        <f ca="1">IF($A441&lt;&gt;E$354,0,IF($A441&lt;&gt;$A440,1,MOD(E440-1+(COUNTIFS(F$354:$N$354,$A441)=COUNTIFS(F441:$N441,1)),E$353)+1))</f>
        <v>0</v>
      </c>
      <c r="F441" s="319">
        <f ca="1">IF($A441&lt;&gt;F$354,0,IF($A441&lt;&gt;$A440,1,MOD(F440-1+(COUNTIFS(G$354:$N$354,$A441)=COUNTIFS(G441:$N441,1)),F$353)+1))</f>
        <v>0</v>
      </c>
      <c r="G441" s="319">
        <f ca="1">IF($A441&lt;&gt;G$354,0,IF($A441&lt;&gt;$A440,1,MOD(G440-1+(COUNTIFS(H$354:$N$354,$A441)=COUNTIFS(H441:$N441,1)),G$353)+1))</f>
        <v>1</v>
      </c>
      <c r="H441" s="319">
        <f ca="1">IF($A441&lt;&gt;H$354,0,IF($A441&lt;&gt;$A440,1,MOD(H440-1+(COUNTIFS(I$354:$N$354,$A441)=COUNTIFS(I441:$N441,1)),H$353)+1))</f>
        <v>2</v>
      </c>
      <c r="I441" s="319">
        <f ca="1">IF($A441&lt;&gt;I$354,0,IF($A441&lt;&gt;$A440,1,MOD(I440-1+(COUNTIFS(N$354:$N$354,$A441)=COUNTIFS(N441:$N441,1)),I$353)+1))</f>
        <v>3</v>
      </c>
      <c r="J441" s="319"/>
      <c r="K441" s="319"/>
      <c r="L441" s="319"/>
      <c r="M441" s="319"/>
      <c r="O441">
        <v>86</v>
      </c>
      <c r="P441" s="124">
        <f t="shared" ca="1" si="901"/>
        <v>-0.5</v>
      </c>
      <c r="Q441" s="124">
        <f t="shared" ca="1" si="902"/>
        <v>0</v>
      </c>
      <c r="R441" s="124">
        <f t="shared" ca="1" si="903"/>
        <v>0</v>
      </c>
      <c r="S441" s="124">
        <f t="shared" ca="1" si="904"/>
        <v>0</v>
      </c>
      <c r="T441" s="124">
        <v>0</v>
      </c>
      <c r="U441" s="124">
        <f t="shared" ca="1" si="905"/>
        <v>0</v>
      </c>
      <c r="V441" s="124">
        <f t="shared" ca="1" si="906"/>
        <v>0.5</v>
      </c>
      <c r="W441" s="124"/>
      <c r="X441" s="124"/>
      <c r="Y441" s="124"/>
      <c r="Z441" s="124"/>
    </row>
    <row r="442" spans="1:26" outlineLevel="1">
      <c r="A442">
        <f t="shared" ca="1" si="907"/>
        <v>2</v>
      </c>
      <c r="B442" t="str">
        <f t="shared" ca="1" si="893"/>
        <v>EP1 LPD1 LPS3 LPM1</v>
      </c>
      <c r="C442" s="321">
        <f ca="1">IF($A442&lt;&gt;$A441,1,MOD(C441-1+(COUNTIFS(D$354:$N$354,$A442)=COUNTIFS(D442:$N442,1)),C$353)+1)</f>
        <v>1</v>
      </c>
      <c r="D442" s="319">
        <f ca="1">IF($A442&lt;&gt;D$354,0,IF($A442&lt;&gt;$A441,1,MOD(D441-1+(COUNTIFS(E$354:$N$354,$A442)=COUNTIFS(E442:$N442,1)),D$353)+1))</f>
        <v>0</v>
      </c>
      <c r="E442" s="319">
        <f ca="1">IF($A442&lt;&gt;E$354,0,IF($A442&lt;&gt;$A441,1,MOD(E441-1+(COUNTIFS(F$354:$N$354,$A442)=COUNTIFS(F442:$N442,1)),E$353)+1))</f>
        <v>0</v>
      </c>
      <c r="F442" s="319">
        <f ca="1">IF($A442&lt;&gt;F$354,0,IF($A442&lt;&gt;$A441,1,MOD(F441-1+(COUNTIFS(G$354:$N$354,$A442)=COUNTIFS(G442:$N442,1)),F$353)+1))</f>
        <v>0</v>
      </c>
      <c r="G442" s="319">
        <f ca="1">IF($A442&lt;&gt;G$354,0,IF($A442&lt;&gt;$A441,1,MOD(G441-1+(COUNTIFS(H$354:$N$354,$A442)=COUNTIFS(H442:$N442,1)),G$353)+1))</f>
        <v>1</v>
      </c>
      <c r="H442" s="319">
        <f ca="1">IF($A442&lt;&gt;H$354,0,IF($A442&lt;&gt;$A441,1,MOD(H441-1+(COUNTIFS(I$354:$N$354,$A442)=COUNTIFS(I442:$N442,1)),H$353)+1))</f>
        <v>3</v>
      </c>
      <c r="I442" s="319">
        <f ca="1">IF($A442&lt;&gt;I$354,0,IF($A442&lt;&gt;$A441,1,MOD(I441-1+(COUNTIFS(N$354:$N$354,$A442)=COUNTIFS(N442:$N442,1)),I$353)+1))</f>
        <v>1</v>
      </c>
      <c r="J442" s="319"/>
      <c r="K442" s="319"/>
      <c r="L442" s="319"/>
      <c r="M442" s="319"/>
      <c r="O442">
        <v>87</v>
      </c>
      <c r="P442" s="124">
        <f t="shared" ca="1" si="901"/>
        <v>-0.5</v>
      </c>
      <c r="Q442" s="124">
        <f t="shared" ca="1" si="902"/>
        <v>0</v>
      </c>
      <c r="R442" s="124">
        <f t="shared" ca="1" si="903"/>
        <v>0</v>
      </c>
      <c r="S442" s="124">
        <f t="shared" ca="1" si="904"/>
        <v>0</v>
      </c>
      <c r="T442" s="124">
        <v>0</v>
      </c>
      <c r="U442" s="124">
        <f t="shared" ca="1" si="905"/>
        <v>0.5</v>
      </c>
      <c r="V442" s="124">
        <f t="shared" ca="1" si="906"/>
        <v>-0.5</v>
      </c>
      <c r="W442" s="124"/>
      <c r="X442" s="124"/>
      <c r="Y442" s="124"/>
      <c r="Z442" s="124"/>
    </row>
    <row r="443" spans="1:26" outlineLevel="1">
      <c r="A443">
        <f t="shared" ca="1" si="907"/>
        <v>2</v>
      </c>
      <c r="B443" t="str">
        <f t="shared" ca="1" si="893"/>
        <v>EP1 LPD1 LPS3 LPM2</v>
      </c>
      <c r="C443" s="321">
        <f ca="1">IF($A443&lt;&gt;$A442,1,MOD(C442-1+(COUNTIFS(D$354:$N$354,$A443)=COUNTIFS(D443:$N443,1)),C$353)+1)</f>
        <v>1</v>
      </c>
      <c r="D443" s="319">
        <f ca="1">IF($A443&lt;&gt;D$354,0,IF($A443&lt;&gt;$A442,1,MOD(D442-1+(COUNTIFS(E$354:$N$354,$A443)=COUNTIFS(E443:$N443,1)),D$353)+1))</f>
        <v>0</v>
      </c>
      <c r="E443" s="319">
        <f ca="1">IF($A443&lt;&gt;E$354,0,IF($A443&lt;&gt;$A442,1,MOD(E442-1+(COUNTIFS(F$354:$N$354,$A443)=COUNTIFS(F443:$N443,1)),E$353)+1))</f>
        <v>0</v>
      </c>
      <c r="F443" s="319">
        <f ca="1">IF($A443&lt;&gt;F$354,0,IF($A443&lt;&gt;$A442,1,MOD(F442-1+(COUNTIFS(G$354:$N$354,$A443)=COUNTIFS(G443:$N443,1)),F$353)+1))</f>
        <v>0</v>
      </c>
      <c r="G443" s="319">
        <f ca="1">IF($A443&lt;&gt;G$354,0,IF($A443&lt;&gt;$A442,1,MOD(G442-1+(COUNTIFS(H$354:$N$354,$A443)=COUNTIFS(H443:$N443,1)),G$353)+1))</f>
        <v>1</v>
      </c>
      <c r="H443" s="319">
        <f ca="1">IF($A443&lt;&gt;H$354,0,IF($A443&lt;&gt;$A442,1,MOD(H442-1+(COUNTIFS(I$354:$N$354,$A443)=COUNTIFS(I443:$N443,1)),H$353)+1))</f>
        <v>3</v>
      </c>
      <c r="I443" s="319">
        <f ca="1">IF($A443&lt;&gt;I$354,0,IF($A443&lt;&gt;$A442,1,MOD(I442-1+(COUNTIFS(N$354:$N$354,$A443)=COUNTIFS(N443:$N443,1)),I$353)+1))</f>
        <v>2</v>
      </c>
      <c r="J443" s="319"/>
      <c r="K443" s="319"/>
      <c r="L443" s="319"/>
      <c r="M443" s="319"/>
      <c r="O443">
        <v>88</v>
      </c>
      <c r="P443" s="124">
        <f t="shared" ca="1" si="901"/>
        <v>-0.5</v>
      </c>
      <c r="Q443" s="124">
        <f t="shared" ca="1" si="902"/>
        <v>0</v>
      </c>
      <c r="R443" s="124">
        <f t="shared" ca="1" si="903"/>
        <v>0</v>
      </c>
      <c r="S443" s="124">
        <f t="shared" ca="1" si="904"/>
        <v>0</v>
      </c>
      <c r="T443" s="124">
        <v>0</v>
      </c>
      <c r="U443" s="124">
        <f t="shared" ca="1" si="905"/>
        <v>0.5</v>
      </c>
      <c r="V443" s="124">
        <f t="shared" ca="1" si="906"/>
        <v>0</v>
      </c>
      <c r="W443" s="124"/>
      <c r="X443" s="124"/>
      <c r="Y443" s="124"/>
      <c r="Z443" s="124"/>
    </row>
    <row r="444" spans="1:26" outlineLevel="1">
      <c r="A444">
        <f t="shared" ca="1" si="907"/>
        <v>2</v>
      </c>
      <c r="B444" t="str">
        <f t="shared" ca="1" si="893"/>
        <v>EP1 LPD1 LPS3 LPM3</v>
      </c>
      <c r="C444" s="321">
        <f ca="1">IF($A444&lt;&gt;$A443,1,MOD(C443-1+(COUNTIFS(D$354:$N$354,$A444)=COUNTIFS(D444:$N444,1)),C$353)+1)</f>
        <v>1</v>
      </c>
      <c r="D444" s="319">
        <f ca="1">IF($A444&lt;&gt;D$354,0,IF($A444&lt;&gt;$A443,1,MOD(D443-1+(COUNTIFS(E$354:$N$354,$A444)=COUNTIFS(E444:$N444,1)),D$353)+1))</f>
        <v>0</v>
      </c>
      <c r="E444" s="319">
        <f ca="1">IF($A444&lt;&gt;E$354,0,IF($A444&lt;&gt;$A443,1,MOD(E443-1+(COUNTIFS(F$354:$N$354,$A444)=COUNTIFS(F444:$N444,1)),E$353)+1))</f>
        <v>0</v>
      </c>
      <c r="F444" s="319">
        <f ca="1">IF($A444&lt;&gt;F$354,0,IF($A444&lt;&gt;$A443,1,MOD(F443-1+(COUNTIFS(G$354:$N$354,$A444)=COUNTIFS(G444:$N444,1)),F$353)+1))</f>
        <v>0</v>
      </c>
      <c r="G444" s="319">
        <f ca="1">IF($A444&lt;&gt;G$354,0,IF($A444&lt;&gt;$A443,1,MOD(G443-1+(COUNTIFS(H$354:$N$354,$A444)=COUNTIFS(H444:$N444,1)),G$353)+1))</f>
        <v>1</v>
      </c>
      <c r="H444" s="319">
        <f ca="1">IF($A444&lt;&gt;H$354,0,IF($A444&lt;&gt;$A443,1,MOD(H443-1+(COUNTIFS(I$354:$N$354,$A444)=COUNTIFS(I444:$N444,1)),H$353)+1))</f>
        <v>3</v>
      </c>
      <c r="I444" s="319">
        <f ca="1">IF($A444&lt;&gt;I$354,0,IF($A444&lt;&gt;$A443,1,MOD(I443-1+(COUNTIFS(N$354:$N$354,$A444)=COUNTIFS(N444:$N444,1)),I$353)+1))</f>
        <v>3</v>
      </c>
      <c r="J444" s="319"/>
      <c r="K444" s="319"/>
      <c r="L444" s="319"/>
      <c r="M444" s="319"/>
      <c r="O444">
        <v>89</v>
      </c>
      <c r="P444" s="124">
        <f t="shared" ca="1" si="901"/>
        <v>-0.5</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LPM1</v>
      </c>
      <c r="C445" s="321">
        <f ca="1">IF($A445&lt;&gt;$A444,1,MOD(C444-1+(COUNTIFS(D$354:$N$354,$A445)=COUNTIFS(D445:$N445,1)),C$353)+1)</f>
        <v>2</v>
      </c>
      <c r="D445" s="319">
        <f ca="1">IF($A445&lt;&gt;D$354,0,IF($A445&lt;&gt;$A444,1,MOD(D444-1+(COUNTIFS(E$354:$N$354,$A445)=COUNTIFS(E445:$N445,1)),D$353)+1))</f>
        <v>0</v>
      </c>
      <c r="E445" s="319">
        <f ca="1">IF($A445&lt;&gt;E$354,0,IF($A445&lt;&gt;$A444,1,MOD(E444-1+(COUNTIFS(F$354:$N$354,$A445)=COUNTIFS(F445:$N445,1)),E$353)+1))</f>
        <v>0</v>
      </c>
      <c r="F445" s="319">
        <f ca="1">IF($A445&lt;&gt;F$354,0,IF($A445&lt;&gt;$A444,1,MOD(F444-1+(COUNTIFS(G$354:$N$354,$A445)=COUNTIFS(G445:$N445,1)),F$353)+1))</f>
        <v>0</v>
      </c>
      <c r="G445" s="319">
        <f ca="1">IF($A445&lt;&gt;G$354,0,IF($A445&lt;&gt;$A444,1,MOD(G444-1+(COUNTIFS(H$354:$N$354,$A445)=COUNTIFS(H445:$N445,1)),G$353)+1))</f>
        <v>1</v>
      </c>
      <c r="H445" s="319">
        <f ca="1">IF($A445&lt;&gt;H$354,0,IF($A445&lt;&gt;$A444,1,MOD(H444-1+(COUNTIFS(I$354:$N$354,$A445)=COUNTIFS(I445:$N445,1)),H$353)+1))</f>
        <v>1</v>
      </c>
      <c r="I445" s="319">
        <f ca="1">IF($A445&lt;&gt;I$354,0,IF($A445&lt;&gt;$A444,1,MOD(I444-1+(COUNTIFS(N$354:$N$354,$A445)=COUNTIFS(N445:$N445,1)),I$353)+1))</f>
        <v>1</v>
      </c>
      <c r="J445" s="319"/>
      <c r="K445" s="319"/>
      <c r="L445" s="319"/>
      <c r="M445" s="319"/>
      <c r="O445">
        <v>90</v>
      </c>
      <c r="P445" s="124">
        <f t="shared" ca="1" si="901"/>
        <v>0</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LPM2</v>
      </c>
      <c r="C446" s="321">
        <f ca="1">IF($A446&lt;&gt;$A445,1,MOD(C445-1+(COUNTIFS(D$354:$N$354,$A446)=COUNTIFS(D446:$N446,1)),C$353)+1)</f>
        <v>2</v>
      </c>
      <c r="D446" s="319">
        <f ca="1">IF($A446&lt;&gt;D$354,0,IF($A446&lt;&gt;$A445,1,MOD(D445-1+(COUNTIFS(E$354:$N$354,$A446)=COUNTIFS(E446:$N446,1)),D$353)+1))</f>
        <v>0</v>
      </c>
      <c r="E446" s="319">
        <f ca="1">IF($A446&lt;&gt;E$354,0,IF($A446&lt;&gt;$A445,1,MOD(E445-1+(COUNTIFS(F$354:$N$354,$A446)=COUNTIFS(F446:$N446,1)),E$353)+1))</f>
        <v>0</v>
      </c>
      <c r="F446" s="319">
        <f ca="1">IF($A446&lt;&gt;F$354,0,IF($A446&lt;&gt;$A445,1,MOD(F445-1+(COUNTIFS(G$354:$N$354,$A446)=COUNTIFS(G446:$N446,1)),F$353)+1))</f>
        <v>0</v>
      </c>
      <c r="G446" s="319">
        <f ca="1">IF($A446&lt;&gt;G$354,0,IF($A446&lt;&gt;$A445,1,MOD(G445-1+(COUNTIFS(H$354:$N$354,$A446)=COUNTIFS(H446:$N446,1)),G$353)+1))</f>
        <v>1</v>
      </c>
      <c r="H446" s="319">
        <f ca="1">IF($A446&lt;&gt;H$354,0,IF($A446&lt;&gt;$A445,1,MOD(H445-1+(COUNTIFS(I$354:$N$354,$A446)=COUNTIFS(I446:$N446,1)),H$353)+1))</f>
        <v>1</v>
      </c>
      <c r="I446" s="319">
        <f ca="1">IF($A446&lt;&gt;I$354,0,IF($A446&lt;&gt;$A445,1,MOD(I445-1+(COUNTIFS(N$354:$N$354,$A446)=COUNTIFS(N446:$N446,1)),I$353)+1))</f>
        <v>2</v>
      </c>
      <c r="J446" s="319"/>
      <c r="K446" s="319"/>
      <c r="L446" s="319"/>
      <c r="M446" s="319"/>
      <c r="O446">
        <v>91</v>
      </c>
      <c r="P446" s="124">
        <f t="shared" ca="1" si="901"/>
        <v>0</v>
      </c>
      <c r="Q446" s="124">
        <f t="shared" ca="1" si="902"/>
        <v>0</v>
      </c>
      <c r="R446" s="124">
        <f t="shared" ca="1" si="903"/>
        <v>0</v>
      </c>
      <c r="S446" s="124">
        <f t="shared" ca="1" si="904"/>
        <v>0</v>
      </c>
      <c r="T446" s="124">
        <v>0</v>
      </c>
      <c r="U446" s="124">
        <f t="shared" ca="1" si="905"/>
        <v>-0.5</v>
      </c>
      <c r="V446" s="124">
        <f t="shared" ca="1" si="906"/>
        <v>0</v>
      </c>
      <c r="W446" s="124"/>
      <c r="X446" s="124"/>
      <c r="Y446" s="124"/>
      <c r="Z446" s="124"/>
    </row>
    <row r="447" spans="1:26" outlineLevel="1">
      <c r="A447">
        <f t="shared" ca="1" si="907"/>
        <v>2</v>
      </c>
      <c r="B447" t="str">
        <f t="shared" ca="1" si="893"/>
        <v>EP2 LPD1 LPS1 LPM3</v>
      </c>
      <c r="C447" s="321">
        <f ca="1">IF($A447&lt;&gt;$A446,1,MOD(C446-1+(COUNTIFS(D$354:$N$354,$A447)=COUNTIFS(D447:$N447,1)),C$353)+1)</f>
        <v>2</v>
      </c>
      <c r="D447" s="319">
        <f ca="1">IF($A447&lt;&gt;D$354,0,IF($A447&lt;&gt;$A446,1,MOD(D446-1+(COUNTIFS(E$354:$N$354,$A447)=COUNTIFS(E447:$N447,1)),D$353)+1))</f>
        <v>0</v>
      </c>
      <c r="E447" s="319">
        <f ca="1">IF($A447&lt;&gt;E$354,0,IF($A447&lt;&gt;$A446,1,MOD(E446-1+(COUNTIFS(F$354:$N$354,$A447)=COUNTIFS(F447:$N447,1)),E$353)+1))</f>
        <v>0</v>
      </c>
      <c r="F447" s="319">
        <f ca="1">IF($A447&lt;&gt;F$354,0,IF($A447&lt;&gt;$A446,1,MOD(F446-1+(COUNTIFS(G$354:$N$354,$A447)=COUNTIFS(G447:$N447,1)),F$353)+1))</f>
        <v>0</v>
      </c>
      <c r="G447" s="319">
        <f ca="1">IF($A447&lt;&gt;G$354,0,IF($A447&lt;&gt;$A446,1,MOD(G446-1+(COUNTIFS(H$354:$N$354,$A447)=COUNTIFS(H447:$N447,1)),G$353)+1))</f>
        <v>1</v>
      </c>
      <c r="H447" s="319">
        <f ca="1">IF($A447&lt;&gt;H$354,0,IF($A447&lt;&gt;$A446,1,MOD(H446-1+(COUNTIFS(I$354:$N$354,$A447)=COUNTIFS(I447:$N447,1)),H$353)+1))</f>
        <v>1</v>
      </c>
      <c r="I447" s="319">
        <f ca="1">IF($A447&lt;&gt;I$354,0,IF($A447&lt;&gt;$A446,1,MOD(I446-1+(COUNTIFS(N$354:$N$354,$A447)=COUNTIFS(N447:$N447,1)),I$353)+1))</f>
        <v>3</v>
      </c>
      <c r="J447" s="319"/>
      <c r="K447" s="319"/>
      <c r="L447" s="319"/>
      <c r="M447" s="319"/>
      <c r="O447">
        <v>92</v>
      </c>
      <c r="P447" s="124">
        <f t="shared" ca="1" si="901"/>
        <v>0</v>
      </c>
      <c r="Q447" s="124">
        <f t="shared" ca="1" si="902"/>
        <v>0</v>
      </c>
      <c r="R447" s="124">
        <f t="shared" ca="1" si="903"/>
        <v>0</v>
      </c>
      <c r="S447" s="124">
        <f t="shared" ca="1" si="904"/>
        <v>0</v>
      </c>
      <c r="T447" s="124">
        <v>0</v>
      </c>
      <c r="U447" s="124">
        <f t="shared" ca="1" si="905"/>
        <v>-0.5</v>
      </c>
      <c r="V447" s="124">
        <f t="shared" ca="1" si="906"/>
        <v>0.5</v>
      </c>
      <c r="W447" s="124"/>
      <c r="X447" s="124"/>
      <c r="Y447" s="124"/>
      <c r="Z447" s="124"/>
    </row>
    <row r="448" spans="1:26" outlineLevel="1">
      <c r="A448">
        <f t="shared" ca="1" si="907"/>
        <v>2</v>
      </c>
      <c r="B448" t="str">
        <f t="shared" ca="1" si="893"/>
        <v>EP2 LPD1 LPS2 LPM1</v>
      </c>
      <c r="C448" s="321">
        <f ca="1">IF($A448&lt;&gt;$A447,1,MOD(C447-1+(COUNTIFS(D$354:$N$354,$A448)=COUNTIFS(D448:$N448,1)),C$353)+1)</f>
        <v>2</v>
      </c>
      <c r="D448" s="319">
        <f ca="1">IF($A448&lt;&gt;D$354,0,IF($A448&lt;&gt;$A447,1,MOD(D447-1+(COUNTIFS(E$354:$N$354,$A448)=COUNTIFS(E448:$N448,1)),D$353)+1))</f>
        <v>0</v>
      </c>
      <c r="E448" s="319">
        <f ca="1">IF($A448&lt;&gt;E$354,0,IF($A448&lt;&gt;$A447,1,MOD(E447-1+(COUNTIFS(F$354:$N$354,$A448)=COUNTIFS(F448:$N448,1)),E$353)+1))</f>
        <v>0</v>
      </c>
      <c r="F448" s="319">
        <f ca="1">IF($A448&lt;&gt;F$354,0,IF($A448&lt;&gt;$A447,1,MOD(F447-1+(COUNTIFS(G$354:$N$354,$A448)=COUNTIFS(G448:$N448,1)),F$353)+1))</f>
        <v>0</v>
      </c>
      <c r="G448" s="319">
        <f ca="1">IF($A448&lt;&gt;G$354,0,IF($A448&lt;&gt;$A447,1,MOD(G447-1+(COUNTIFS(H$354:$N$354,$A448)=COUNTIFS(H448:$N448,1)),G$353)+1))</f>
        <v>1</v>
      </c>
      <c r="H448" s="319">
        <f ca="1">IF($A448&lt;&gt;H$354,0,IF($A448&lt;&gt;$A447,1,MOD(H447-1+(COUNTIFS(I$354:$N$354,$A448)=COUNTIFS(I448:$N448,1)),H$353)+1))</f>
        <v>2</v>
      </c>
      <c r="I448" s="319">
        <f ca="1">IF($A448&lt;&gt;I$354,0,IF($A448&lt;&gt;$A447,1,MOD(I447-1+(COUNTIFS(N$354:$N$354,$A448)=COUNTIFS(N448:$N448,1)),I$353)+1))</f>
        <v>1</v>
      </c>
      <c r="J448" s="319"/>
      <c r="K448" s="319"/>
      <c r="L448" s="319"/>
      <c r="M448" s="319"/>
      <c r="O448">
        <v>93</v>
      </c>
      <c r="P448" s="124">
        <f t="shared" ca="1" si="901"/>
        <v>0</v>
      </c>
      <c r="Q448" s="124">
        <f t="shared" ca="1" si="902"/>
        <v>0</v>
      </c>
      <c r="R448" s="124">
        <f t="shared" ca="1" si="903"/>
        <v>0</v>
      </c>
      <c r="S448" s="124">
        <f t="shared" ca="1" si="904"/>
        <v>0</v>
      </c>
      <c r="T448" s="124">
        <v>0</v>
      </c>
      <c r="U448" s="124">
        <f t="shared" ca="1" si="905"/>
        <v>0</v>
      </c>
      <c r="V448" s="124">
        <f t="shared" ca="1" si="906"/>
        <v>-0.5</v>
      </c>
      <c r="W448" s="124"/>
      <c r="X448" s="124"/>
      <c r="Y448" s="124"/>
      <c r="Z448" s="124"/>
    </row>
    <row r="449" spans="1:26" outlineLevel="1">
      <c r="A449">
        <f t="shared" ca="1" si="907"/>
        <v>2</v>
      </c>
      <c r="B449" t="str">
        <f t="shared" ca="1" si="893"/>
        <v>EP2 LPD1 LPS2 LPM2</v>
      </c>
      <c r="C449" s="321">
        <f ca="1">IF($A449&lt;&gt;$A448,1,MOD(C448-1+(COUNTIFS(D$354:$N$354,$A449)=COUNTIFS(D449:$N449,1)),C$353)+1)</f>
        <v>2</v>
      </c>
      <c r="D449" s="319">
        <f ca="1">IF($A449&lt;&gt;D$354,0,IF($A449&lt;&gt;$A448,1,MOD(D448-1+(COUNTIFS(E$354:$N$354,$A449)=COUNTIFS(E449:$N449,1)),D$353)+1))</f>
        <v>0</v>
      </c>
      <c r="E449" s="319">
        <f ca="1">IF($A449&lt;&gt;E$354,0,IF($A449&lt;&gt;$A448,1,MOD(E448-1+(COUNTIFS(F$354:$N$354,$A449)=COUNTIFS(F449:$N449,1)),E$353)+1))</f>
        <v>0</v>
      </c>
      <c r="F449" s="319">
        <f ca="1">IF($A449&lt;&gt;F$354,0,IF($A449&lt;&gt;$A448,1,MOD(F448-1+(COUNTIFS(G$354:$N$354,$A449)=COUNTIFS(G449:$N449,1)),F$353)+1))</f>
        <v>0</v>
      </c>
      <c r="G449" s="319">
        <f ca="1">IF($A449&lt;&gt;G$354,0,IF($A449&lt;&gt;$A448,1,MOD(G448-1+(COUNTIFS(H$354:$N$354,$A449)=COUNTIFS(H449:$N449,1)),G$353)+1))</f>
        <v>1</v>
      </c>
      <c r="H449" s="319">
        <f ca="1">IF($A449&lt;&gt;H$354,0,IF($A449&lt;&gt;$A448,1,MOD(H448-1+(COUNTIFS(I$354:$N$354,$A449)=COUNTIFS(I449:$N449,1)),H$353)+1))</f>
        <v>2</v>
      </c>
      <c r="I449" s="319">
        <f ca="1">IF($A449&lt;&gt;I$354,0,IF($A449&lt;&gt;$A448,1,MOD(I448-1+(COUNTIFS(N$354:$N$354,$A449)=COUNTIFS(N449:$N449,1)),I$353)+1))</f>
        <v>2</v>
      </c>
      <c r="J449" s="319"/>
      <c r="K449" s="319"/>
      <c r="L449" s="319"/>
      <c r="M449" s="319"/>
      <c r="O449">
        <v>94</v>
      </c>
      <c r="P449" s="124">
        <f t="shared" ca="1" si="901"/>
        <v>0</v>
      </c>
      <c r="Q449" s="124">
        <f t="shared" ca="1" si="902"/>
        <v>0</v>
      </c>
      <c r="R449" s="124">
        <f t="shared" ca="1" si="903"/>
        <v>0</v>
      </c>
      <c r="S449" s="124">
        <f t="shared" ca="1" si="904"/>
        <v>0</v>
      </c>
      <c r="T449" s="124">
        <v>0</v>
      </c>
      <c r="U449" s="124">
        <f t="shared" ca="1" si="905"/>
        <v>0</v>
      </c>
      <c r="V449" s="124">
        <f t="shared" ca="1" si="906"/>
        <v>0</v>
      </c>
      <c r="W449" s="124"/>
      <c r="X449" s="124"/>
      <c r="Y449" s="124"/>
      <c r="Z449" s="124"/>
    </row>
    <row r="450" spans="1:26" outlineLevel="1">
      <c r="A450">
        <f t="shared" ca="1" si="907"/>
        <v>2</v>
      </c>
      <c r="B450" t="str">
        <f t="shared" ca="1" si="893"/>
        <v>EP2 LPD1 LPS2 LPM3</v>
      </c>
      <c r="C450" s="321">
        <f ca="1">IF($A450&lt;&gt;$A449,1,MOD(C449-1+(COUNTIFS(D$354:$N$354,$A450)=COUNTIFS(D450:$N450,1)),C$353)+1)</f>
        <v>2</v>
      </c>
      <c r="D450" s="319">
        <f ca="1">IF($A450&lt;&gt;D$354,0,IF($A450&lt;&gt;$A449,1,MOD(D449-1+(COUNTIFS(E$354:$N$354,$A450)=COUNTIFS(E450:$N450,1)),D$353)+1))</f>
        <v>0</v>
      </c>
      <c r="E450" s="319">
        <f ca="1">IF($A450&lt;&gt;E$354,0,IF($A450&lt;&gt;$A449,1,MOD(E449-1+(COUNTIFS(F$354:$N$354,$A450)=COUNTIFS(F450:$N450,1)),E$353)+1))</f>
        <v>0</v>
      </c>
      <c r="F450" s="319">
        <f ca="1">IF($A450&lt;&gt;F$354,0,IF($A450&lt;&gt;$A449,1,MOD(F449-1+(COUNTIFS(G$354:$N$354,$A450)=COUNTIFS(G450:$N450,1)),F$353)+1))</f>
        <v>0</v>
      </c>
      <c r="G450" s="319">
        <f ca="1">IF($A450&lt;&gt;G$354,0,IF($A450&lt;&gt;$A449,1,MOD(G449-1+(COUNTIFS(H$354:$N$354,$A450)=COUNTIFS(H450:$N450,1)),G$353)+1))</f>
        <v>1</v>
      </c>
      <c r="H450" s="319">
        <f ca="1">IF($A450&lt;&gt;H$354,0,IF($A450&lt;&gt;$A449,1,MOD(H449-1+(COUNTIFS(I$354:$N$354,$A450)=COUNTIFS(I450:$N450,1)),H$353)+1))</f>
        <v>2</v>
      </c>
      <c r="I450" s="319">
        <f ca="1">IF($A450&lt;&gt;I$354,0,IF($A450&lt;&gt;$A449,1,MOD(I449-1+(COUNTIFS(N$354:$N$354,$A450)=COUNTIFS(N450:$N450,1)),I$353)+1))</f>
        <v>3</v>
      </c>
      <c r="J450" s="319"/>
      <c r="K450" s="319"/>
      <c r="L450" s="319"/>
      <c r="M450" s="319"/>
      <c r="O450">
        <v>95</v>
      </c>
      <c r="P450" s="124">
        <f t="shared" ca="1" si="901"/>
        <v>0</v>
      </c>
      <c r="Q450" s="124">
        <f t="shared" ca="1" si="902"/>
        <v>0</v>
      </c>
      <c r="R450" s="124">
        <f t="shared" ca="1" si="903"/>
        <v>0</v>
      </c>
      <c r="S450" s="124">
        <f t="shared" ca="1" si="904"/>
        <v>0</v>
      </c>
      <c r="T450" s="124">
        <v>0</v>
      </c>
      <c r="U450" s="124">
        <f t="shared" ca="1" si="905"/>
        <v>0</v>
      </c>
      <c r="V450" s="124">
        <f t="shared" ca="1" si="906"/>
        <v>0.5</v>
      </c>
      <c r="W450" s="124"/>
      <c r="X450" s="124"/>
      <c r="Y450" s="124"/>
      <c r="Z450" s="124"/>
    </row>
    <row r="451" spans="1:26" outlineLevel="1">
      <c r="A451">
        <f t="shared" ca="1" si="907"/>
        <v>2</v>
      </c>
      <c r="B451" t="str">
        <f t="shared" ca="1" si="893"/>
        <v>EP2 LPD1 LPS3 LPM1</v>
      </c>
      <c r="C451" s="321">
        <f ca="1">IF($A451&lt;&gt;$A450,1,MOD(C450-1+(COUNTIFS(D$354:$N$354,$A451)=COUNTIFS(D451:$N451,1)),C$353)+1)</f>
        <v>2</v>
      </c>
      <c r="D451" s="319">
        <f ca="1">IF($A451&lt;&gt;D$354,0,IF($A451&lt;&gt;$A450,1,MOD(D450-1+(COUNTIFS(E$354:$N$354,$A451)=COUNTIFS(E451:$N451,1)),D$353)+1))</f>
        <v>0</v>
      </c>
      <c r="E451" s="319">
        <f ca="1">IF($A451&lt;&gt;E$354,0,IF($A451&lt;&gt;$A450,1,MOD(E450-1+(COUNTIFS(F$354:$N$354,$A451)=COUNTIFS(F451:$N451,1)),E$353)+1))</f>
        <v>0</v>
      </c>
      <c r="F451" s="319">
        <f ca="1">IF($A451&lt;&gt;F$354,0,IF($A451&lt;&gt;$A450,1,MOD(F450-1+(COUNTIFS(G$354:$N$354,$A451)=COUNTIFS(G451:$N451,1)),F$353)+1))</f>
        <v>0</v>
      </c>
      <c r="G451" s="319">
        <f ca="1">IF($A451&lt;&gt;G$354,0,IF($A451&lt;&gt;$A450,1,MOD(G450-1+(COUNTIFS(H$354:$N$354,$A451)=COUNTIFS(H451:$N451,1)),G$353)+1))</f>
        <v>1</v>
      </c>
      <c r="H451" s="319">
        <f ca="1">IF($A451&lt;&gt;H$354,0,IF($A451&lt;&gt;$A450,1,MOD(H450-1+(COUNTIFS(I$354:$N$354,$A451)=COUNTIFS(I451:$N451,1)),H$353)+1))</f>
        <v>3</v>
      </c>
      <c r="I451" s="319">
        <f ca="1">IF($A451&lt;&gt;I$354,0,IF($A451&lt;&gt;$A450,1,MOD(I450-1+(COUNTIFS(N$354:$N$354,$A451)=COUNTIFS(N451:$N451,1)),I$353)+1))</f>
        <v>1</v>
      </c>
      <c r="J451" s="319"/>
      <c r="K451" s="319"/>
      <c r="L451" s="319"/>
      <c r="M451" s="319"/>
      <c r="O451">
        <v>96</v>
      </c>
      <c r="P451" s="124">
        <f t="shared" ca="1" si="901"/>
        <v>0</v>
      </c>
      <c r="Q451" s="124">
        <f t="shared" ca="1" si="902"/>
        <v>0</v>
      </c>
      <c r="R451" s="124">
        <f t="shared" ca="1" si="903"/>
        <v>0</v>
      </c>
      <c r="S451" s="124">
        <f t="shared" ca="1" si="904"/>
        <v>0</v>
      </c>
      <c r="T451" s="124">
        <v>0</v>
      </c>
      <c r="U451" s="124">
        <f t="shared" ca="1" si="905"/>
        <v>0.5</v>
      </c>
      <c r="V451" s="124">
        <f t="shared" ca="1" si="906"/>
        <v>-0.5</v>
      </c>
      <c r="W451" s="124"/>
      <c r="X451" s="124"/>
      <c r="Y451" s="124"/>
      <c r="Z451" s="124"/>
    </row>
    <row r="452" spans="1:26" outlineLevel="1">
      <c r="A452">
        <f t="shared" ca="1" si="907"/>
        <v>2</v>
      </c>
      <c r="B452" t="str">
        <f t="shared" ca="1" si="893"/>
        <v>EP2 LPD1 LPS3 LPM2</v>
      </c>
      <c r="C452" s="321">
        <f ca="1">IF($A452&lt;&gt;$A451,1,MOD(C451-1+(COUNTIFS(D$354:$N$354,$A452)=COUNTIFS(D452:$N452,1)),C$353)+1)</f>
        <v>2</v>
      </c>
      <c r="D452" s="319">
        <f ca="1">IF($A452&lt;&gt;D$354,0,IF($A452&lt;&gt;$A451,1,MOD(D451-1+(COUNTIFS(E$354:$N$354,$A452)=COUNTIFS(E452:$N452,1)),D$353)+1))</f>
        <v>0</v>
      </c>
      <c r="E452" s="319">
        <f ca="1">IF($A452&lt;&gt;E$354,0,IF($A452&lt;&gt;$A451,1,MOD(E451-1+(COUNTIFS(F$354:$N$354,$A452)=COUNTIFS(F452:$N452,1)),E$353)+1))</f>
        <v>0</v>
      </c>
      <c r="F452" s="319">
        <f ca="1">IF($A452&lt;&gt;F$354,0,IF($A452&lt;&gt;$A451,1,MOD(F451-1+(COUNTIFS(G$354:$N$354,$A452)=COUNTIFS(G452:$N452,1)),F$353)+1))</f>
        <v>0</v>
      </c>
      <c r="G452" s="319">
        <f ca="1">IF($A452&lt;&gt;G$354,0,IF($A452&lt;&gt;$A451,1,MOD(G451-1+(COUNTIFS(H$354:$N$354,$A452)=COUNTIFS(H452:$N452,1)),G$353)+1))</f>
        <v>1</v>
      </c>
      <c r="H452" s="319">
        <f ca="1">IF($A452&lt;&gt;H$354,0,IF($A452&lt;&gt;$A451,1,MOD(H451-1+(COUNTIFS(I$354:$N$354,$A452)=COUNTIFS(I452:$N452,1)),H$353)+1))</f>
        <v>3</v>
      </c>
      <c r="I452" s="319">
        <f ca="1">IF($A452&lt;&gt;I$354,0,IF($A452&lt;&gt;$A451,1,MOD(I451-1+(COUNTIFS(N$354:$N$354,$A452)=COUNTIFS(N452:$N452,1)),I$353)+1))</f>
        <v>2</v>
      </c>
      <c r="J452" s="319"/>
      <c r="K452" s="319"/>
      <c r="L452" s="319"/>
      <c r="M452" s="319"/>
      <c r="O452">
        <v>97</v>
      </c>
      <c r="P452" s="124">
        <f t="shared" ca="1" si="901"/>
        <v>0</v>
      </c>
      <c r="Q452" s="124">
        <f t="shared" ca="1" si="902"/>
        <v>0</v>
      </c>
      <c r="R452" s="124">
        <f t="shared" ca="1" si="903"/>
        <v>0</v>
      </c>
      <c r="S452" s="124">
        <f t="shared" ca="1" si="904"/>
        <v>0</v>
      </c>
      <c r="T452" s="124">
        <v>0</v>
      </c>
      <c r="U452" s="124">
        <f t="shared" ca="1" si="905"/>
        <v>0.5</v>
      </c>
      <c r="V452" s="124">
        <f t="shared" ca="1" si="906"/>
        <v>0</v>
      </c>
      <c r="W452" s="124"/>
      <c r="X452" s="124"/>
      <c r="Y452" s="124"/>
      <c r="Z452" s="124"/>
    </row>
    <row r="453" spans="1:26" outlineLevel="1">
      <c r="A453">
        <f t="shared" ca="1" si="907"/>
        <v>2</v>
      </c>
      <c r="B453" t="str">
        <f t="shared" ca="1" si="893"/>
        <v>EP2 LPD1 LPS3 LPM3</v>
      </c>
      <c r="C453" s="321">
        <f ca="1">IF($A453&lt;&gt;$A452,1,MOD(C452-1+(COUNTIFS(D$354:$N$354,$A453)=COUNTIFS(D453:$N453,1)),C$353)+1)</f>
        <v>2</v>
      </c>
      <c r="D453" s="319">
        <f ca="1">IF($A453&lt;&gt;D$354,0,IF($A453&lt;&gt;$A452,1,MOD(D452-1+(COUNTIFS(E$354:$N$354,$A453)=COUNTIFS(E453:$N453,1)),D$353)+1))</f>
        <v>0</v>
      </c>
      <c r="E453" s="319">
        <f ca="1">IF($A453&lt;&gt;E$354,0,IF($A453&lt;&gt;$A452,1,MOD(E452-1+(COUNTIFS(F$354:$N$354,$A453)=COUNTIFS(F453:$N453,1)),E$353)+1))</f>
        <v>0</v>
      </c>
      <c r="F453" s="319">
        <f ca="1">IF($A453&lt;&gt;F$354,0,IF($A453&lt;&gt;$A452,1,MOD(F452-1+(COUNTIFS(G$354:$N$354,$A453)=COUNTIFS(G453:$N453,1)),F$353)+1))</f>
        <v>0</v>
      </c>
      <c r="G453" s="319">
        <f ca="1">IF($A453&lt;&gt;G$354,0,IF($A453&lt;&gt;$A452,1,MOD(G452-1+(COUNTIFS(H$354:$N$354,$A453)=COUNTIFS(H453:$N453,1)),G$353)+1))</f>
        <v>1</v>
      </c>
      <c r="H453" s="319">
        <f ca="1">IF($A453&lt;&gt;H$354,0,IF($A453&lt;&gt;$A452,1,MOD(H452-1+(COUNTIFS(I$354:$N$354,$A453)=COUNTIFS(I453:$N453,1)),H$353)+1))</f>
        <v>3</v>
      </c>
      <c r="I453" s="319">
        <f ca="1">IF($A453&lt;&gt;I$354,0,IF($A453&lt;&gt;$A452,1,MOD(I452-1+(COUNTIFS(N$354:$N$354,$A453)=COUNTIFS(N453:$N453,1)),I$353)+1))</f>
        <v>3</v>
      </c>
      <c r="J453" s="319"/>
      <c r="K453" s="319"/>
      <c r="L453" s="319"/>
      <c r="M453" s="319"/>
      <c r="O453">
        <v>98</v>
      </c>
      <c r="P453" s="124">
        <f t="shared" ca="1" si="901"/>
        <v>0</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LPM1</v>
      </c>
      <c r="C454" s="321">
        <f ca="1">IF($A454&lt;&gt;$A453,1,MOD(C453-1+(COUNTIFS(D$354:$N$354,$A454)=COUNTIFS(D454:$N454,1)),C$353)+1)</f>
        <v>3</v>
      </c>
      <c r="D454" s="319">
        <f ca="1">IF($A454&lt;&gt;D$354,0,IF($A454&lt;&gt;$A453,1,MOD(D453-1+(COUNTIFS(E$354:$N$354,$A454)=COUNTIFS(E454:$N454,1)),D$353)+1))</f>
        <v>0</v>
      </c>
      <c r="E454" s="319">
        <f ca="1">IF($A454&lt;&gt;E$354,0,IF($A454&lt;&gt;$A453,1,MOD(E453-1+(COUNTIFS(F$354:$N$354,$A454)=COUNTIFS(F454:$N454,1)),E$353)+1))</f>
        <v>0</v>
      </c>
      <c r="F454" s="319">
        <f ca="1">IF($A454&lt;&gt;F$354,0,IF($A454&lt;&gt;$A453,1,MOD(F453-1+(COUNTIFS(G$354:$N$354,$A454)=COUNTIFS(G454:$N454,1)),F$353)+1))</f>
        <v>0</v>
      </c>
      <c r="G454" s="319">
        <f ca="1">IF($A454&lt;&gt;G$354,0,IF($A454&lt;&gt;$A453,1,MOD(G453-1+(COUNTIFS(H$354:$N$354,$A454)=COUNTIFS(H454:$N454,1)),G$353)+1))</f>
        <v>1</v>
      </c>
      <c r="H454" s="319">
        <f ca="1">IF($A454&lt;&gt;H$354,0,IF($A454&lt;&gt;$A453,1,MOD(H453-1+(COUNTIFS(I$354:$N$354,$A454)=COUNTIFS(I454:$N454,1)),H$353)+1))</f>
        <v>1</v>
      </c>
      <c r="I454" s="319">
        <f ca="1">IF($A454&lt;&gt;I$354,0,IF($A454&lt;&gt;$A453,1,MOD(I453-1+(COUNTIFS(N$354:$N$354,$A454)=COUNTIFS(N454:$N454,1)),I$353)+1))</f>
        <v>1</v>
      </c>
      <c r="J454" s="319"/>
      <c r="K454" s="319"/>
      <c r="L454" s="319"/>
      <c r="M454" s="319"/>
      <c r="O454">
        <v>99</v>
      </c>
      <c r="P454" s="124">
        <f t="shared" ca="1" si="901"/>
        <v>0.5</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LPM2</v>
      </c>
      <c r="C455" s="321">
        <f ca="1">IF($A455&lt;&gt;$A454,1,MOD(C454-1+(COUNTIFS(D$354:$N$354,$A455)=COUNTIFS(D455:$N455,1)),C$353)+1)</f>
        <v>3</v>
      </c>
      <c r="D455" s="319">
        <f ca="1">IF($A455&lt;&gt;D$354,0,IF($A455&lt;&gt;$A454,1,MOD(D454-1+(COUNTIFS(E$354:$N$354,$A455)=COUNTIFS(E455:$N455,1)),D$353)+1))</f>
        <v>0</v>
      </c>
      <c r="E455" s="319">
        <f ca="1">IF($A455&lt;&gt;E$354,0,IF($A455&lt;&gt;$A454,1,MOD(E454-1+(COUNTIFS(F$354:$N$354,$A455)=COUNTIFS(F455:$N455,1)),E$353)+1))</f>
        <v>0</v>
      </c>
      <c r="F455" s="319">
        <f ca="1">IF($A455&lt;&gt;F$354,0,IF($A455&lt;&gt;$A454,1,MOD(F454-1+(COUNTIFS(G$354:$N$354,$A455)=COUNTIFS(G455:$N455,1)),F$353)+1))</f>
        <v>0</v>
      </c>
      <c r="G455" s="319">
        <f ca="1">IF($A455&lt;&gt;G$354,0,IF($A455&lt;&gt;$A454,1,MOD(G454-1+(COUNTIFS(H$354:$N$354,$A455)=COUNTIFS(H455:$N455,1)),G$353)+1))</f>
        <v>1</v>
      </c>
      <c r="H455" s="319">
        <f ca="1">IF($A455&lt;&gt;H$354,0,IF($A455&lt;&gt;$A454,1,MOD(H454-1+(COUNTIFS(I$354:$N$354,$A455)=COUNTIFS(I455:$N455,1)),H$353)+1))</f>
        <v>1</v>
      </c>
      <c r="I455" s="319">
        <f ca="1">IF($A455&lt;&gt;I$354,0,IF($A455&lt;&gt;$A454,1,MOD(I454-1+(COUNTIFS(N$354:$N$354,$A455)=COUNTIFS(N455:$N455,1)),I$353)+1))</f>
        <v>2</v>
      </c>
      <c r="J455" s="319"/>
      <c r="K455" s="319"/>
      <c r="L455" s="319"/>
      <c r="M455" s="319"/>
      <c r="O455">
        <v>100</v>
      </c>
      <c r="P455" s="124">
        <f t="shared" ca="1" si="901"/>
        <v>0.5</v>
      </c>
      <c r="Q455" s="124">
        <f t="shared" ca="1" si="902"/>
        <v>0</v>
      </c>
      <c r="R455" s="124">
        <f t="shared" ca="1" si="903"/>
        <v>0</v>
      </c>
      <c r="S455" s="124">
        <f t="shared" ca="1" si="904"/>
        <v>0</v>
      </c>
      <c r="T455" s="124">
        <v>0</v>
      </c>
      <c r="U455" s="124">
        <f t="shared" ca="1" si="905"/>
        <v>-0.5</v>
      </c>
      <c r="V455" s="124">
        <f t="shared" ca="1" si="906"/>
        <v>0</v>
      </c>
      <c r="W455" s="124"/>
      <c r="X455" s="124"/>
      <c r="Y455" s="124"/>
      <c r="Z455" s="124"/>
    </row>
    <row r="456" spans="1:26" outlineLevel="1">
      <c r="A456">
        <f t="shared" ca="1" si="907"/>
        <v>2</v>
      </c>
      <c r="B456" t="str">
        <f t="shared" ca="1" si="893"/>
        <v>EP3 LPD1 LPS1 LPM3</v>
      </c>
      <c r="C456" s="321">
        <f ca="1">IF($A456&lt;&gt;$A455,1,MOD(C455-1+(COUNTIFS(D$354:$N$354,$A456)=COUNTIFS(D456:$N456,1)),C$353)+1)</f>
        <v>3</v>
      </c>
      <c r="D456" s="319">
        <f ca="1">IF($A456&lt;&gt;D$354,0,IF($A456&lt;&gt;$A455,1,MOD(D455-1+(COUNTIFS(E$354:$N$354,$A456)=COUNTIFS(E456:$N456,1)),D$353)+1))</f>
        <v>0</v>
      </c>
      <c r="E456" s="319">
        <f ca="1">IF($A456&lt;&gt;E$354,0,IF($A456&lt;&gt;$A455,1,MOD(E455-1+(COUNTIFS(F$354:$N$354,$A456)=COUNTIFS(F456:$N456,1)),E$353)+1))</f>
        <v>0</v>
      </c>
      <c r="F456" s="319">
        <f ca="1">IF($A456&lt;&gt;F$354,0,IF($A456&lt;&gt;$A455,1,MOD(F455-1+(COUNTIFS(G$354:$N$354,$A456)=COUNTIFS(G456:$N456,1)),F$353)+1))</f>
        <v>0</v>
      </c>
      <c r="G456" s="319">
        <f ca="1">IF($A456&lt;&gt;G$354,0,IF($A456&lt;&gt;$A455,1,MOD(G455-1+(COUNTIFS(H$354:$N$354,$A456)=COUNTIFS(H456:$N456,1)),G$353)+1))</f>
        <v>1</v>
      </c>
      <c r="H456" s="319">
        <f ca="1">IF($A456&lt;&gt;H$354,0,IF($A456&lt;&gt;$A455,1,MOD(H455-1+(COUNTIFS(I$354:$N$354,$A456)=COUNTIFS(I456:$N456,1)),H$353)+1))</f>
        <v>1</v>
      </c>
      <c r="I456" s="319">
        <f ca="1">IF($A456&lt;&gt;I$354,0,IF($A456&lt;&gt;$A455,1,MOD(I455-1+(COUNTIFS(N$354:$N$354,$A456)=COUNTIFS(N456:$N456,1)),I$353)+1))</f>
        <v>3</v>
      </c>
      <c r="J456" s="319"/>
      <c r="K456" s="319"/>
      <c r="L456" s="319"/>
      <c r="M456" s="319"/>
      <c r="O456">
        <v>101</v>
      </c>
      <c r="P456" s="124">
        <f t="shared" ca="1" si="901"/>
        <v>0.5</v>
      </c>
      <c r="Q456" s="124">
        <f t="shared" ca="1" si="902"/>
        <v>0</v>
      </c>
      <c r="R456" s="124">
        <f t="shared" ca="1" si="903"/>
        <v>0</v>
      </c>
      <c r="S456" s="124">
        <f t="shared" ca="1" si="904"/>
        <v>0</v>
      </c>
      <c r="T456" s="124">
        <v>0</v>
      </c>
      <c r="U456" s="124">
        <f t="shared" ca="1" si="905"/>
        <v>-0.5</v>
      </c>
      <c r="V456" s="124">
        <f t="shared" ca="1" si="906"/>
        <v>0.5</v>
      </c>
      <c r="W456" s="124"/>
      <c r="X456" s="124"/>
      <c r="Y456" s="124"/>
      <c r="Z456" s="124"/>
    </row>
    <row r="457" spans="1:26" outlineLevel="1">
      <c r="A457">
        <f t="shared" ca="1" si="907"/>
        <v>2</v>
      </c>
      <c r="B457" t="str">
        <f t="shared" ca="1" si="893"/>
        <v>EP3 LPD1 LPS2 LPM1</v>
      </c>
      <c r="C457" s="321">
        <f ca="1">IF($A457&lt;&gt;$A456,1,MOD(C456-1+(COUNTIFS(D$354:$N$354,$A457)=COUNTIFS(D457:$N457,1)),C$353)+1)</f>
        <v>3</v>
      </c>
      <c r="D457" s="319">
        <f ca="1">IF($A457&lt;&gt;D$354,0,IF($A457&lt;&gt;$A456,1,MOD(D456-1+(COUNTIFS(E$354:$N$354,$A457)=COUNTIFS(E457:$N457,1)),D$353)+1))</f>
        <v>0</v>
      </c>
      <c r="E457" s="319">
        <f ca="1">IF($A457&lt;&gt;E$354,0,IF($A457&lt;&gt;$A456,1,MOD(E456-1+(COUNTIFS(F$354:$N$354,$A457)=COUNTIFS(F457:$N457,1)),E$353)+1))</f>
        <v>0</v>
      </c>
      <c r="F457" s="319">
        <f ca="1">IF($A457&lt;&gt;F$354,0,IF($A457&lt;&gt;$A456,1,MOD(F456-1+(COUNTIFS(G$354:$N$354,$A457)=COUNTIFS(G457:$N457,1)),F$353)+1))</f>
        <v>0</v>
      </c>
      <c r="G457" s="319">
        <f ca="1">IF($A457&lt;&gt;G$354,0,IF($A457&lt;&gt;$A456,1,MOD(G456-1+(COUNTIFS(H$354:$N$354,$A457)=COUNTIFS(H457:$N457,1)),G$353)+1))</f>
        <v>1</v>
      </c>
      <c r="H457" s="319">
        <f ca="1">IF($A457&lt;&gt;H$354,0,IF($A457&lt;&gt;$A456,1,MOD(H456-1+(COUNTIFS(I$354:$N$354,$A457)=COUNTIFS(I457:$N457,1)),H$353)+1))</f>
        <v>2</v>
      </c>
      <c r="I457" s="319">
        <f ca="1">IF($A457&lt;&gt;I$354,0,IF($A457&lt;&gt;$A456,1,MOD(I456-1+(COUNTIFS(N$354:$N$354,$A457)=COUNTIFS(N457:$N457,1)),I$353)+1))</f>
        <v>1</v>
      </c>
      <c r="J457" s="319"/>
      <c r="K457" s="319"/>
      <c r="L457" s="319"/>
      <c r="M457" s="319"/>
      <c r="O457">
        <v>102</v>
      </c>
      <c r="P457" s="124">
        <f t="shared" ca="1" si="901"/>
        <v>0.5</v>
      </c>
      <c r="Q457" s="124">
        <f t="shared" ca="1" si="902"/>
        <v>0</v>
      </c>
      <c r="R457" s="124">
        <f t="shared" ca="1" si="903"/>
        <v>0</v>
      </c>
      <c r="S457" s="124">
        <f t="shared" ca="1" si="904"/>
        <v>0</v>
      </c>
      <c r="T457" s="124">
        <v>0</v>
      </c>
      <c r="U457" s="124">
        <f t="shared" ca="1" si="905"/>
        <v>0</v>
      </c>
      <c r="V457" s="124">
        <f t="shared" ca="1" si="906"/>
        <v>-0.5</v>
      </c>
      <c r="W457" s="124"/>
      <c r="X457" s="124"/>
      <c r="Y457" s="124"/>
      <c r="Z457" s="124"/>
    </row>
    <row r="458" spans="1:26" outlineLevel="1">
      <c r="A458">
        <f t="shared" ca="1" si="907"/>
        <v>2</v>
      </c>
      <c r="B458" t="str">
        <f t="shared" ca="1" si="893"/>
        <v>EP3 LPD1 LPS2 LPM2</v>
      </c>
      <c r="C458" s="321">
        <f ca="1">IF($A458&lt;&gt;$A457,1,MOD(C457-1+(COUNTIFS(D$354:$N$354,$A458)=COUNTIFS(D458:$N458,1)),C$353)+1)</f>
        <v>3</v>
      </c>
      <c r="D458" s="319">
        <f ca="1">IF($A458&lt;&gt;D$354,0,IF($A458&lt;&gt;$A457,1,MOD(D457-1+(COUNTIFS(E$354:$N$354,$A458)=COUNTIFS(E458:$N458,1)),D$353)+1))</f>
        <v>0</v>
      </c>
      <c r="E458" s="319">
        <f ca="1">IF($A458&lt;&gt;E$354,0,IF($A458&lt;&gt;$A457,1,MOD(E457-1+(COUNTIFS(F$354:$N$354,$A458)=COUNTIFS(F458:$N458,1)),E$353)+1))</f>
        <v>0</v>
      </c>
      <c r="F458" s="319">
        <f ca="1">IF($A458&lt;&gt;F$354,0,IF($A458&lt;&gt;$A457,1,MOD(F457-1+(COUNTIFS(G$354:$N$354,$A458)=COUNTIFS(G458:$N458,1)),F$353)+1))</f>
        <v>0</v>
      </c>
      <c r="G458" s="319">
        <f ca="1">IF($A458&lt;&gt;G$354,0,IF($A458&lt;&gt;$A457,1,MOD(G457-1+(COUNTIFS(H$354:$N$354,$A458)=COUNTIFS(H458:$N458,1)),G$353)+1))</f>
        <v>1</v>
      </c>
      <c r="H458" s="319">
        <f ca="1">IF($A458&lt;&gt;H$354,0,IF($A458&lt;&gt;$A457,1,MOD(H457-1+(COUNTIFS(I$354:$N$354,$A458)=COUNTIFS(I458:$N458,1)),H$353)+1))</f>
        <v>2</v>
      </c>
      <c r="I458" s="319">
        <f ca="1">IF($A458&lt;&gt;I$354,0,IF($A458&lt;&gt;$A457,1,MOD(I457-1+(COUNTIFS(N$354:$N$354,$A458)=COUNTIFS(N458:$N458,1)),I$353)+1))</f>
        <v>2</v>
      </c>
      <c r="J458" s="319"/>
      <c r="K458" s="319"/>
      <c r="L458" s="319"/>
      <c r="M458" s="319"/>
      <c r="O458">
        <v>103</v>
      </c>
      <c r="P458" s="124">
        <f t="shared" ca="1" si="901"/>
        <v>0.5</v>
      </c>
      <c r="Q458" s="124">
        <f t="shared" ca="1" si="902"/>
        <v>0</v>
      </c>
      <c r="R458" s="124">
        <f t="shared" ca="1" si="903"/>
        <v>0</v>
      </c>
      <c r="S458" s="124">
        <f t="shared" ca="1" si="904"/>
        <v>0</v>
      </c>
      <c r="T458" s="124">
        <v>0</v>
      </c>
      <c r="U458" s="124">
        <f t="shared" ca="1" si="905"/>
        <v>0</v>
      </c>
      <c r="V458" s="124">
        <f t="shared" ca="1" si="906"/>
        <v>0</v>
      </c>
      <c r="W458" s="124"/>
      <c r="X458" s="124"/>
      <c r="Y458" s="124"/>
      <c r="Z458" s="124"/>
    </row>
    <row r="459" spans="1:26" outlineLevel="1">
      <c r="A459">
        <f t="shared" ca="1" si="907"/>
        <v>2</v>
      </c>
      <c r="B459" t="str">
        <f t="shared" ca="1" si="893"/>
        <v>EP3 LPD1 LPS2 LPM3</v>
      </c>
      <c r="C459" s="321">
        <f ca="1">IF($A459&lt;&gt;$A458,1,MOD(C458-1+(COUNTIFS(D$354:$N$354,$A459)=COUNTIFS(D459:$N459,1)),C$353)+1)</f>
        <v>3</v>
      </c>
      <c r="D459" s="319">
        <f ca="1">IF($A459&lt;&gt;D$354,0,IF($A459&lt;&gt;$A458,1,MOD(D458-1+(COUNTIFS(E$354:$N$354,$A459)=COUNTIFS(E459:$N459,1)),D$353)+1))</f>
        <v>0</v>
      </c>
      <c r="E459" s="319">
        <f ca="1">IF($A459&lt;&gt;E$354,0,IF($A459&lt;&gt;$A458,1,MOD(E458-1+(COUNTIFS(F$354:$N$354,$A459)=COUNTIFS(F459:$N459,1)),E$353)+1))</f>
        <v>0</v>
      </c>
      <c r="F459" s="319">
        <f ca="1">IF($A459&lt;&gt;F$354,0,IF($A459&lt;&gt;$A458,1,MOD(F458-1+(COUNTIFS(G$354:$N$354,$A459)=COUNTIFS(G459:$N459,1)),F$353)+1))</f>
        <v>0</v>
      </c>
      <c r="G459" s="319">
        <f ca="1">IF($A459&lt;&gt;G$354,0,IF($A459&lt;&gt;$A458,1,MOD(G458-1+(COUNTIFS(H$354:$N$354,$A459)=COUNTIFS(H459:$N459,1)),G$353)+1))</f>
        <v>1</v>
      </c>
      <c r="H459" s="319">
        <f ca="1">IF($A459&lt;&gt;H$354,0,IF($A459&lt;&gt;$A458,1,MOD(H458-1+(COUNTIFS(I$354:$N$354,$A459)=COUNTIFS(I459:$N459,1)),H$353)+1))</f>
        <v>2</v>
      </c>
      <c r="I459" s="319">
        <f ca="1">IF($A459&lt;&gt;I$354,0,IF($A459&lt;&gt;$A458,1,MOD(I458-1+(COUNTIFS(N$354:$N$354,$A459)=COUNTIFS(N459:$N459,1)),I$353)+1))</f>
        <v>3</v>
      </c>
      <c r="J459" s="319"/>
      <c r="K459" s="319"/>
      <c r="L459" s="319"/>
      <c r="M459" s="319"/>
      <c r="O459">
        <v>104</v>
      </c>
      <c r="P459" s="124">
        <f t="shared" ca="1" si="901"/>
        <v>0.5</v>
      </c>
      <c r="Q459" s="124">
        <f t="shared" ca="1" si="902"/>
        <v>0</v>
      </c>
      <c r="R459" s="124">
        <f t="shared" ca="1" si="903"/>
        <v>0</v>
      </c>
      <c r="S459" s="124">
        <f t="shared" ca="1" si="904"/>
        <v>0</v>
      </c>
      <c r="T459" s="124">
        <v>0</v>
      </c>
      <c r="U459" s="124">
        <f t="shared" ca="1" si="905"/>
        <v>0</v>
      </c>
      <c r="V459" s="124">
        <f t="shared" ca="1" si="906"/>
        <v>0.5</v>
      </c>
      <c r="W459" s="124"/>
      <c r="X459" s="124"/>
      <c r="Y459" s="124"/>
      <c r="Z459" s="124"/>
    </row>
    <row r="460" spans="1:26" outlineLevel="1">
      <c r="A460">
        <f t="shared" ca="1" si="907"/>
        <v>2</v>
      </c>
      <c r="B460" t="str">
        <f t="shared" ca="1" si="893"/>
        <v>EP3 LPD1 LPS3 LPM1</v>
      </c>
      <c r="C460" s="321">
        <f ca="1">IF($A460&lt;&gt;$A459,1,MOD(C459-1+(COUNTIFS(D$354:$N$354,$A460)=COUNTIFS(D460:$N460,1)),C$353)+1)</f>
        <v>3</v>
      </c>
      <c r="D460" s="319">
        <f ca="1">IF($A460&lt;&gt;D$354,0,IF($A460&lt;&gt;$A459,1,MOD(D459-1+(COUNTIFS(E$354:$N$354,$A460)=COUNTIFS(E460:$N460,1)),D$353)+1))</f>
        <v>0</v>
      </c>
      <c r="E460" s="319">
        <f ca="1">IF($A460&lt;&gt;E$354,0,IF($A460&lt;&gt;$A459,1,MOD(E459-1+(COUNTIFS(F$354:$N$354,$A460)=COUNTIFS(F460:$N460,1)),E$353)+1))</f>
        <v>0</v>
      </c>
      <c r="F460" s="319">
        <f ca="1">IF($A460&lt;&gt;F$354,0,IF($A460&lt;&gt;$A459,1,MOD(F459-1+(COUNTIFS(G$354:$N$354,$A460)=COUNTIFS(G460:$N460,1)),F$353)+1))</f>
        <v>0</v>
      </c>
      <c r="G460" s="319">
        <f ca="1">IF($A460&lt;&gt;G$354,0,IF($A460&lt;&gt;$A459,1,MOD(G459-1+(COUNTIFS(H$354:$N$354,$A460)=COUNTIFS(H460:$N460,1)),G$353)+1))</f>
        <v>1</v>
      </c>
      <c r="H460" s="319">
        <f ca="1">IF($A460&lt;&gt;H$354,0,IF($A460&lt;&gt;$A459,1,MOD(H459-1+(COUNTIFS(I$354:$N$354,$A460)=COUNTIFS(I460:$N460,1)),H$353)+1))</f>
        <v>3</v>
      </c>
      <c r="I460" s="319">
        <f ca="1">IF($A460&lt;&gt;I$354,0,IF($A460&lt;&gt;$A459,1,MOD(I459-1+(COUNTIFS(N$354:$N$354,$A460)=COUNTIFS(N460:$N460,1)),I$353)+1))</f>
        <v>1</v>
      </c>
      <c r="J460" s="319"/>
      <c r="K460" s="319"/>
      <c r="L460" s="319"/>
      <c r="M460" s="319"/>
      <c r="O460">
        <v>105</v>
      </c>
      <c r="P460" s="124">
        <f t="shared" ca="1" si="901"/>
        <v>0.5</v>
      </c>
      <c r="Q460" s="124">
        <f t="shared" ca="1" si="902"/>
        <v>0</v>
      </c>
      <c r="R460" s="124">
        <f t="shared" ca="1" si="903"/>
        <v>0</v>
      </c>
      <c r="S460" s="124">
        <f t="shared" ca="1" si="904"/>
        <v>0</v>
      </c>
      <c r="T460" s="124">
        <v>0</v>
      </c>
      <c r="U460" s="124">
        <f t="shared" ca="1" si="905"/>
        <v>0.5</v>
      </c>
      <c r="V460" s="124">
        <f t="shared" ca="1" si="906"/>
        <v>-0.5</v>
      </c>
      <c r="W460" s="124"/>
      <c r="X460" s="124"/>
      <c r="Y460" s="124"/>
      <c r="Z460" s="124"/>
    </row>
    <row r="461" spans="1:26" outlineLevel="1">
      <c r="A461">
        <f t="shared" ca="1" si="907"/>
        <v>2</v>
      </c>
      <c r="B461" t="str">
        <f t="shared" ca="1" si="893"/>
        <v>EP3 LPD1 LPS3 LPM2</v>
      </c>
      <c r="C461" s="321">
        <f ca="1">IF($A461&lt;&gt;$A460,1,MOD(C460-1+(COUNTIFS(D$354:$N$354,$A461)=COUNTIFS(D461:$N461,1)),C$353)+1)</f>
        <v>3</v>
      </c>
      <c r="D461" s="319">
        <f ca="1">IF($A461&lt;&gt;D$354,0,IF($A461&lt;&gt;$A460,1,MOD(D460-1+(COUNTIFS(E$354:$N$354,$A461)=COUNTIFS(E461:$N461,1)),D$353)+1))</f>
        <v>0</v>
      </c>
      <c r="E461" s="319">
        <f ca="1">IF($A461&lt;&gt;E$354,0,IF($A461&lt;&gt;$A460,1,MOD(E460-1+(COUNTIFS(F$354:$N$354,$A461)=COUNTIFS(F461:$N461,1)),E$353)+1))</f>
        <v>0</v>
      </c>
      <c r="F461" s="319">
        <f ca="1">IF($A461&lt;&gt;F$354,0,IF($A461&lt;&gt;$A460,1,MOD(F460-1+(COUNTIFS(G$354:$N$354,$A461)=COUNTIFS(G461:$N461,1)),F$353)+1))</f>
        <v>0</v>
      </c>
      <c r="G461" s="319">
        <f ca="1">IF($A461&lt;&gt;G$354,0,IF($A461&lt;&gt;$A460,1,MOD(G460-1+(COUNTIFS(H$354:$N$354,$A461)=COUNTIFS(H461:$N461,1)),G$353)+1))</f>
        <v>1</v>
      </c>
      <c r="H461" s="319">
        <f ca="1">IF($A461&lt;&gt;H$354,0,IF($A461&lt;&gt;$A460,1,MOD(H460-1+(COUNTIFS(I$354:$N$354,$A461)=COUNTIFS(I461:$N461,1)),H$353)+1))</f>
        <v>3</v>
      </c>
      <c r="I461" s="319">
        <f ca="1">IF($A461&lt;&gt;I$354,0,IF($A461&lt;&gt;$A460,1,MOD(I460-1+(COUNTIFS(N$354:$N$354,$A461)=COUNTIFS(N461:$N461,1)),I$353)+1))</f>
        <v>2</v>
      </c>
      <c r="J461" s="319"/>
      <c r="K461" s="319"/>
      <c r="L461" s="319"/>
      <c r="M461" s="319"/>
      <c r="O461">
        <v>106</v>
      </c>
      <c r="P461" s="124">
        <f t="shared" ca="1" si="901"/>
        <v>0.5</v>
      </c>
      <c r="Q461" s="124">
        <f t="shared" ca="1" si="902"/>
        <v>0</v>
      </c>
      <c r="R461" s="124">
        <f t="shared" ca="1" si="903"/>
        <v>0</v>
      </c>
      <c r="S461" s="124">
        <f t="shared" ca="1" si="904"/>
        <v>0</v>
      </c>
      <c r="T461" s="124">
        <v>0</v>
      </c>
      <c r="U461" s="124">
        <f t="shared" ca="1" si="905"/>
        <v>0.5</v>
      </c>
      <c r="V461" s="124">
        <f t="shared" ca="1" si="906"/>
        <v>0</v>
      </c>
      <c r="W461" s="124"/>
      <c r="X461" s="124"/>
      <c r="Y461" s="124"/>
      <c r="Z461" s="124"/>
    </row>
    <row r="462" spans="1:26" outlineLevel="1">
      <c r="A462">
        <f t="shared" ca="1" si="907"/>
        <v>2</v>
      </c>
      <c r="B462" t="str">
        <f t="shared" ca="1" si="893"/>
        <v>EP3 LPD1 LPS3 LPM3</v>
      </c>
      <c r="C462" s="321">
        <f ca="1">IF($A462&lt;&gt;$A461,1,MOD(C461-1+(COUNTIFS(D$354:$N$354,$A462)=COUNTIFS(D462:$N462,1)),C$353)+1)</f>
        <v>3</v>
      </c>
      <c r="D462" s="319">
        <f ca="1">IF($A462&lt;&gt;D$354,0,IF($A462&lt;&gt;$A461,1,MOD(D461-1+(COUNTIFS(E$354:$N$354,$A462)=COUNTIFS(E462:$N462,1)),D$353)+1))</f>
        <v>0</v>
      </c>
      <c r="E462" s="319">
        <f ca="1">IF($A462&lt;&gt;E$354,0,IF($A462&lt;&gt;$A461,1,MOD(E461-1+(COUNTIFS(F$354:$N$354,$A462)=COUNTIFS(F462:$N462,1)),E$353)+1))</f>
        <v>0</v>
      </c>
      <c r="F462" s="319">
        <f ca="1">IF($A462&lt;&gt;F$354,0,IF($A462&lt;&gt;$A461,1,MOD(F461-1+(COUNTIFS(G$354:$N$354,$A462)=COUNTIFS(G462:$N462,1)),F$353)+1))</f>
        <v>0</v>
      </c>
      <c r="G462" s="319">
        <f ca="1">IF($A462&lt;&gt;G$354,0,IF($A462&lt;&gt;$A461,1,MOD(G461-1+(COUNTIFS(H$354:$N$354,$A462)=COUNTIFS(H462:$N462,1)),G$353)+1))</f>
        <v>1</v>
      </c>
      <c r="H462" s="319">
        <f ca="1">IF($A462&lt;&gt;H$354,0,IF($A462&lt;&gt;$A461,1,MOD(H461-1+(COUNTIFS(I$354:$N$354,$A462)=COUNTIFS(I462:$N462,1)),H$353)+1))</f>
        <v>3</v>
      </c>
      <c r="I462" s="319">
        <f ca="1">IF($A462&lt;&gt;I$354,0,IF($A462&lt;&gt;$A461,1,MOD(I461-1+(COUNTIFS(N$354:$N$354,$A462)=COUNTIFS(N462:$N462,1)),I$353)+1))</f>
        <v>3</v>
      </c>
      <c r="J462" s="319"/>
      <c r="K462" s="319"/>
      <c r="L462" s="319"/>
      <c r="M462" s="319"/>
      <c r="O462">
        <v>107</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LPM1</v>
      </c>
      <c r="C463" s="321">
        <f ca="1">IF($A463&lt;&gt;$A462,1,MOD(C462-1+(COUNTIFS(D$354:$N$354,$A463)=COUNTIFS(D463:$N463,1)),C$353)+1)</f>
        <v>1</v>
      </c>
      <c r="D463" s="319">
        <f ca="1">IF($A463&lt;&gt;D$354,0,IF($A463&lt;&gt;$A462,1,MOD(D462-1+(COUNTIFS(E$354:$N$354,$A463)=COUNTIFS(E463:$N463,1)),D$353)+1))</f>
        <v>0</v>
      </c>
      <c r="E463" s="319">
        <f ca="1">IF($A463&lt;&gt;E$354,0,IF($A463&lt;&gt;$A462,1,MOD(E462-1+(COUNTIFS(F$354:$N$354,$A463)=COUNTIFS(F463:$N463,1)),E$353)+1))</f>
        <v>0</v>
      </c>
      <c r="F463" s="319">
        <f ca="1">IF($A463&lt;&gt;F$354,0,IF($A463&lt;&gt;$A462,1,MOD(F462-1+(COUNTIFS(G$354:$N$354,$A463)=COUNTIFS(G463:$N463,1)),F$353)+1))</f>
        <v>0</v>
      </c>
      <c r="G463" s="319">
        <f ca="1">IF($A463&lt;&gt;G$354,0,IF($A463&lt;&gt;$A462,1,MOD(G462-1+(COUNTIFS(H$354:$N$354,$A463)=COUNTIFS(H463:$N463,1)),G$353)+1))</f>
        <v>1</v>
      </c>
      <c r="H463" s="319">
        <f ca="1">IF($A463&lt;&gt;H$354,0,IF($A463&lt;&gt;$A462,1,MOD(H462-1+(COUNTIFS(I$354:$N$354,$A463)=COUNTIFS(I463:$N463,1)),H$353)+1))</f>
        <v>1</v>
      </c>
      <c r="I463" s="319">
        <f ca="1">IF($A463&lt;&gt;I$354,0,IF($A463&lt;&gt;$A462,1,MOD(I462-1+(COUNTIFS(N$354:$N$354,$A463)=COUNTIFS(N463:$N463,1)),I$353)+1))</f>
        <v>1</v>
      </c>
      <c r="J463" s="319"/>
      <c r="K463" s="319"/>
      <c r="L463" s="319"/>
      <c r="M463" s="319"/>
      <c r="O463">
        <v>108</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LPM2</v>
      </c>
      <c r="C464" s="321">
        <f ca="1">IF($A464&lt;&gt;$A463,1,MOD(C463-1+(COUNTIFS(D$354:$N$354,$A464)=COUNTIFS(D464:$N464,1)),C$353)+1)</f>
        <v>1</v>
      </c>
      <c r="D464" s="319">
        <f ca="1">IF($A464&lt;&gt;D$354,0,IF($A464&lt;&gt;$A463,1,MOD(D463-1+(COUNTIFS(E$354:$N$354,$A464)=COUNTIFS(E464:$N464,1)),D$353)+1))</f>
        <v>0</v>
      </c>
      <c r="E464" s="319">
        <f ca="1">IF($A464&lt;&gt;E$354,0,IF($A464&lt;&gt;$A463,1,MOD(E463-1+(COUNTIFS(F$354:$N$354,$A464)=COUNTIFS(F464:$N464,1)),E$353)+1))</f>
        <v>0</v>
      </c>
      <c r="F464" s="319">
        <f ca="1">IF($A464&lt;&gt;F$354,0,IF($A464&lt;&gt;$A463,1,MOD(F463-1+(COUNTIFS(G$354:$N$354,$A464)=COUNTIFS(G464:$N464,1)),F$353)+1))</f>
        <v>0</v>
      </c>
      <c r="G464" s="319">
        <f ca="1">IF($A464&lt;&gt;G$354,0,IF($A464&lt;&gt;$A463,1,MOD(G463-1+(COUNTIFS(H$354:$N$354,$A464)=COUNTIFS(H464:$N464,1)),G$353)+1))</f>
        <v>1</v>
      </c>
      <c r="H464" s="319">
        <f ca="1">IF($A464&lt;&gt;H$354,0,IF($A464&lt;&gt;$A463,1,MOD(H463-1+(COUNTIFS(I$354:$N$354,$A464)=COUNTIFS(I464:$N464,1)),H$353)+1))</f>
        <v>1</v>
      </c>
      <c r="I464" s="319">
        <f ca="1">IF($A464&lt;&gt;I$354,0,IF($A464&lt;&gt;$A463,1,MOD(I463-1+(COUNTIFS(N$354:$N$354,$A464)=COUNTIFS(N464:$N464,1)),I$353)+1))</f>
        <v>2</v>
      </c>
      <c r="J464" s="319"/>
      <c r="K464" s="319"/>
      <c r="L464" s="319"/>
      <c r="M464" s="319"/>
      <c r="O464">
        <v>109</v>
      </c>
      <c r="P464" s="124">
        <f t="shared" ca="1" si="901"/>
        <v>-0.5</v>
      </c>
      <c r="Q464" s="124">
        <f t="shared" ca="1" si="902"/>
        <v>0</v>
      </c>
      <c r="R464" s="124">
        <f t="shared" ca="1" si="903"/>
        <v>0</v>
      </c>
      <c r="S464" s="124">
        <f t="shared" ca="1" si="904"/>
        <v>0</v>
      </c>
      <c r="T464" s="124">
        <v>0</v>
      </c>
      <c r="U464" s="124">
        <f t="shared" ca="1" si="905"/>
        <v>-0.5</v>
      </c>
      <c r="V464" s="124">
        <f t="shared" ca="1" si="906"/>
        <v>0</v>
      </c>
      <c r="W464" s="124"/>
      <c r="X464" s="124"/>
      <c r="Y464" s="124"/>
      <c r="Z464" s="124"/>
    </row>
    <row r="465" spans="1:26" outlineLevel="1">
      <c r="A465">
        <f t="shared" ca="1" si="907"/>
        <v>2</v>
      </c>
      <c r="B465" t="str">
        <f t="shared" ca="1" si="893"/>
        <v>EP1 LPD1 LPS1 LPM3</v>
      </c>
      <c r="C465" s="321">
        <f ca="1">IF($A465&lt;&gt;$A464,1,MOD(C464-1+(COUNTIFS(D$354:$N$354,$A465)=COUNTIFS(D465:$N465,1)),C$353)+1)</f>
        <v>1</v>
      </c>
      <c r="D465" s="319">
        <f ca="1">IF($A465&lt;&gt;D$354,0,IF($A465&lt;&gt;$A464,1,MOD(D464-1+(COUNTIFS(E$354:$N$354,$A465)=COUNTIFS(E465:$N465,1)),D$353)+1))</f>
        <v>0</v>
      </c>
      <c r="E465" s="319">
        <f ca="1">IF($A465&lt;&gt;E$354,0,IF($A465&lt;&gt;$A464,1,MOD(E464-1+(COUNTIFS(F$354:$N$354,$A465)=COUNTIFS(F465:$N465,1)),E$353)+1))</f>
        <v>0</v>
      </c>
      <c r="F465" s="319">
        <f ca="1">IF($A465&lt;&gt;F$354,0,IF($A465&lt;&gt;$A464,1,MOD(F464-1+(COUNTIFS(G$354:$N$354,$A465)=COUNTIFS(G465:$N465,1)),F$353)+1))</f>
        <v>0</v>
      </c>
      <c r="G465" s="319">
        <f ca="1">IF($A465&lt;&gt;G$354,0,IF($A465&lt;&gt;$A464,1,MOD(G464-1+(COUNTIFS(H$354:$N$354,$A465)=COUNTIFS(H465:$N465,1)),G$353)+1))</f>
        <v>1</v>
      </c>
      <c r="H465" s="319">
        <f ca="1">IF($A465&lt;&gt;H$354,0,IF($A465&lt;&gt;$A464,1,MOD(H464-1+(COUNTIFS(I$354:$N$354,$A465)=COUNTIFS(I465:$N465,1)),H$353)+1))</f>
        <v>1</v>
      </c>
      <c r="I465" s="319">
        <f ca="1">IF($A465&lt;&gt;I$354,0,IF($A465&lt;&gt;$A464,1,MOD(I464-1+(COUNTIFS(N$354:$N$354,$A465)=COUNTIFS(N465:$N465,1)),I$353)+1))</f>
        <v>3</v>
      </c>
      <c r="J465" s="319"/>
      <c r="K465" s="319"/>
      <c r="L465" s="319"/>
      <c r="M465" s="319"/>
      <c r="O465">
        <v>110</v>
      </c>
      <c r="P465" s="124">
        <f t="shared" ca="1" si="901"/>
        <v>-0.5</v>
      </c>
      <c r="Q465" s="124">
        <f t="shared" ca="1" si="902"/>
        <v>0</v>
      </c>
      <c r="R465" s="124">
        <f t="shared" ca="1" si="903"/>
        <v>0</v>
      </c>
      <c r="S465" s="124">
        <f t="shared" ca="1" si="904"/>
        <v>0</v>
      </c>
      <c r="T465" s="124">
        <v>0</v>
      </c>
      <c r="U465" s="124">
        <f t="shared" ca="1" si="905"/>
        <v>-0.5</v>
      </c>
      <c r="V465" s="124">
        <f t="shared" ca="1" si="906"/>
        <v>0.5</v>
      </c>
      <c r="W465" s="124"/>
      <c r="X465" s="124"/>
      <c r="Y465" s="124"/>
      <c r="Z465" s="124"/>
    </row>
    <row r="466" spans="1:26" outlineLevel="1">
      <c r="A466">
        <f t="shared" ca="1" si="907"/>
        <v>2</v>
      </c>
      <c r="B466" t="str">
        <f t="shared" ca="1" si="893"/>
        <v>EP1 LPD1 LPS2 LPM1</v>
      </c>
      <c r="C466" s="321">
        <f ca="1">IF($A466&lt;&gt;$A465,1,MOD(C465-1+(COUNTIFS(D$354:$N$354,$A466)=COUNTIFS(D466:$N466,1)),C$353)+1)</f>
        <v>1</v>
      </c>
      <c r="D466" s="319">
        <f ca="1">IF($A466&lt;&gt;D$354,0,IF($A466&lt;&gt;$A465,1,MOD(D465-1+(COUNTIFS(E$354:$N$354,$A466)=COUNTIFS(E466:$N466,1)),D$353)+1))</f>
        <v>0</v>
      </c>
      <c r="E466" s="319">
        <f ca="1">IF($A466&lt;&gt;E$354,0,IF($A466&lt;&gt;$A465,1,MOD(E465-1+(COUNTIFS(F$354:$N$354,$A466)=COUNTIFS(F466:$N466,1)),E$353)+1))</f>
        <v>0</v>
      </c>
      <c r="F466" s="319">
        <f ca="1">IF($A466&lt;&gt;F$354,0,IF($A466&lt;&gt;$A465,1,MOD(F465-1+(COUNTIFS(G$354:$N$354,$A466)=COUNTIFS(G466:$N466,1)),F$353)+1))</f>
        <v>0</v>
      </c>
      <c r="G466" s="319">
        <f ca="1">IF($A466&lt;&gt;G$354,0,IF($A466&lt;&gt;$A465,1,MOD(G465-1+(COUNTIFS(H$354:$N$354,$A466)=COUNTIFS(H466:$N466,1)),G$353)+1))</f>
        <v>1</v>
      </c>
      <c r="H466" s="319">
        <f ca="1">IF($A466&lt;&gt;H$354,0,IF($A466&lt;&gt;$A465,1,MOD(H465-1+(COUNTIFS(I$354:$N$354,$A466)=COUNTIFS(I466:$N466,1)),H$353)+1))</f>
        <v>2</v>
      </c>
      <c r="I466" s="319">
        <f ca="1">IF($A466&lt;&gt;I$354,0,IF($A466&lt;&gt;$A465,1,MOD(I465-1+(COUNTIFS(N$354:$N$354,$A466)=COUNTIFS(N466:$N466,1)),I$353)+1))</f>
        <v>1</v>
      </c>
      <c r="J466" s="319"/>
      <c r="K466" s="319"/>
      <c r="L466" s="319"/>
      <c r="M466" s="319"/>
      <c r="O466">
        <v>111</v>
      </c>
      <c r="P466" s="124">
        <f t="shared" ca="1" si="901"/>
        <v>-0.5</v>
      </c>
      <c r="Q466" s="124">
        <f t="shared" ca="1" si="902"/>
        <v>0</v>
      </c>
      <c r="R466" s="124">
        <f t="shared" ca="1" si="903"/>
        <v>0</v>
      </c>
      <c r="S466" s="124">
        <f t="shared" ca="1" si="904"/>
        <v>0</v>
      </c>
      <c r="T466" s="124">
        <v>0</v>
      </c>
      <c r="U466" s="124">
        <f t="shared" ca="1" si="905"/>
        <v>0</v>
      </c>
      <c r="V466" s="124">
        <f t="shared" ca="1" si="906"/>
        <v>-0.5</v>
      </c>
      <c r="W466" s="124"/>
      <c r="X466" s="124"/>
      <c r="Y466" s="124"/>
      <c r="Z466" s="124"/>
    </row>
    <row r="467" spans="1:26" outlineLevel="1">
      <c r="A467">
        <f t="shared" ca="1" si="907"/>
        <v>2</v>
      </c>
      <c r="B467" t="str">
        <f t="shared" ca="1" si="893"/>
        <v>EP1 LPD1 LPS2 LPM2</v>
      </c>
      <c r="C467" s="321">
        <f ca="1">IF($A467&lt;&gt;$A466,1,MOD(C466-1+(COUNTIFS(D$354:$N$354,$A467)=COUNTIFS(D467:$N467,1)),C$353)+1)</f>
        <v>1</v>
      </c>
      <c r="D467" s="319">
        <f ca="1">IF($A467&lt;&gt;D$354,0,IF($A467&lt;&gt;$A466,1,MOD(D466-1+(COUNTIFS(E$354:$N$354,$A467)=COUNTIFS(E467:$N467,1)),D$353)+1))</f>
        <v>0</v>
      </c>
      <c r="E467" s="319">
        <f ca="1">IF($A467&lt;&gt;E$354,0,IF($A467&lt;&gt;$A466,1,MOD(E466-1+(COUNTIFS(F$354:$N$354,$A467)=COUNTIFS(F467:$N467,1)),E$353)+1))</f>
        <v>0</v>
      </c>
      <c r="F467" s="319">
        <f ca="1">IF($A467&lt;&gt;F$354,0,IF($A467&lt;&gt;$A466,1,MOD(F466-1+(COUNTIFS(G$354:$N$354,$A467)=COUNTIFS(G467:$N467,1)),F$353)+1))</f>
        <v>0</v>
      </c>
      <c r="G467" s="319">
        <f ca="1">IF($A467&lt;&gt;G$354,0,IF($A467&lt;&gt;$A466,1,MOD(G466-1+(COUNTIFS(H$354:$N$354,$A467)=COUNTIFS(H467:$N467,1)),G$353)+1))</f>
        <v>1</v>
      </c>
      <c r="H467" s="319">
        <f ca="1">IF($A467&lt;&gt;H$354,0,IF($A467&lt;&gt;$A466,1,MOD(H466-1+(COUNTIFS(I$354:$N$354,$A467)=COUNTIFS(I467:$N467,1)),H$353)+1))</f>
        <v>2</v>
      </c>
      <c r="I467" s="319">
        <f ca="1">IF($A467&lt;&gt;I$354,0,IF($A467&lt;&gt;$A466,1,MOD(I466-1+(COUNTIFS(N$354:$N$354,$A467)=COUNTIFS(N467:$N467,1)),I$353)+1))</f>
        <v>2</v>
      </c>
      <c r="J467" s="319"/>
      <c r="K467" s="319"/>
      <c r="L467" s="319"/>
      <c r="M467" s="319"/>
      <c r="O467">
        <v>112</v>
      </c>
      <c r="P467" s="124">
        <f t="shared" ca="1" si="901"/>
        <v>-0.5</v>
      </c>
      <c r="Q467" s="124">
        <f t="shared" ca="1" si="902"/>
        <v>0</v>
      </c>
      <c r="R467" s="124">
        <f t="shared" ca="1" si="903"/>
        <v>0</v>
      </c>
      <c r="S467" s="124">
        <f t="shared" ca="1" si="904"/>
        <v>0</v>
      </c>
      <c r="T467" s="124">
        <v>0</v>
      </c>
      <c r="U467" s="124">
        <f t="shared" ca="1" si="905"/>
        <v>0</v>
      </c>
      <c r="V467" s="124">
        <f t="shared" ca="1" si="906"/>
        <v>0</v>
      </c>
      <c r="W467" s="124"/>
      <c r="X467" s="124"/>
      <c r="Y467" s="124"/>
      <c r="Z467" s="124"/>
    </row>
    <row r="468" spans="1:26" outlineLevel="1">
      <c r="A468">
        <f t="shared" ca="1" si="907"/>
        <v>2</v>
      </c>
      <c r="B468" t="str">
        <f t="shared" ca="1" si="893"/>
        <v>EP1 LPD1 LPS2 LPM3</v>
      </c>
      <c r="C468" s="321">
        <f ca="1">IF($A468&lt;&gt;$A467,1,MOD(C467-1+(COUNTIFS(D$354:$N$354,$A468)=COUNTIFS(D468:$N468,1)),C$353)+1)</f>
        <v>1</v>
      </c>
      <c r="D468" s="319">
        <f ca="1">IF($A468&lt;&gt;D$354,0,IF($A468&lt;&gt;$A467,1,MOD(D467-1+(COUNTIFS(E$354:$N$354,$A468)=COUNTIFS(E468:$N468,1)),D$353)+1))</f>
        <v>0</v>
      </c>
      <c r="E468" s="319">
        <f ca="1">IF($A468&lt;&gt;E$354,0,IF($A468&lt;&gt;$A467,1,MOD(E467-1+(COUNTIFS(F$354:$N$354,$A468)=COUNTIFS(F468:$N468,1)),E$353)+1))</f>
        <v>0</v>
      </c>
      <c r="F468" s="319">
        <f ca="1">IF($A468&lt;&gt;F$354,0,IF($A468&lt;&gt;$A467,1,MOD(F467-1+(COUNTIFS(G$354:$N$354,$A468)=COUNTIFS(G468:$N468,1)),F$353)+1))</f>
        <v>0</v>
      </c>
      <c r="G468" s="319">
        <f ca="1">IF($A468&lt;&gt;G$354,0,IF($A468&lt;&gt;$A467,1,MOD(G467-1+(COUNTIFS(H$354:$N$354,$A468)=COUNTIFS(H468:$N468,1)),G$353)+1))</f>
        <v>1</v>
      </c>
      <c r="H468" s="319">
        <f ca="1">IF($A468&lt;&gt;H$354,0,IF($A468&lt;&gt;$A467,1,MOD(H467-1+(COUNTIFS(I$354:$N$354,$A468)=COUNTIFS(I468:$N468,1)),H$353)+1))</f>
        <v>2</v>
      </c>
      <c r="I468" s="319">
        <f ca="1">IF($A468&lt;&gt;I$354,0,IF($A468&lt;&gt;$A467,1,MOD(I467-1+(COUNTIFS(N$354:$N$354,$A468)=COUNTIFS(N468:$N468,1)),I$353)+1))</f>
        <v>3</v>
      </c>
      <c r="J468" s="319"/>
      <c r="K468" s="319"/>
      <c r="L468" s="319"/>
      <c r="M468" s="319"/>
      <c r="O468">
        <v>113</v>
      </c>
      <c r="P468" s="124">
        <f t="shared" ca="1" si="901"/>
        <v>-0.5</v>
      </c>
      <c r="Q468" s="124">
        <f t="shared" ca="1" si="902"/>
        <v>0</v>
      </c>
      <c r="R468" s="124">
        <f t="shared" ca="1" si="903"/>
        <v>0</v>
      </c>
      <c r="S468" s="124">
        <f t="shared" ca="1" si="904"/>
        <v>0</v>
      </c>
      <c r="T468" s="124">
        <v>0</v>
      </c>
      <c r="U468" s="124">
        <f t="shared" ca="1" si="905"/>
        <v>0</v>
      </c>
      <c r="V468" s="124">
        <f t="shared" ca="1" si="906"/>
        <v>0.5</v>
      </c>
      <c r="W468" s="124"/>
      <c r="X468" s="124"/>
      <c r="Y468" s="124"/>
      <c r="Z468" s="124"/>
    </row>
    <row r="469" spans="1:26" outlineLevel="1">
      <c r="A469">
        <f t="shared" ca="1" si="907"/>
        <v>2</v>
      </c>
      <c r="B469" t="str">
        <f t="shared" ca="1" si="893"/>
        <v>EP1 LPD1 LPS3 LPM1</v>
      </c>
      <c r="C469" s="321">
        <f ca="1">IF($A469&lt;&gt;$A468,1,MOD(C468-1+(COUNTIFS(D$354:$N$354,$A469)=COUNTIFS(D469:$N469,1)),C$353)+1)</f>
        <v>1</v>
      </c>
      <c r="D469" s="319">
        <f ca="1">IF($A469&lt;&gt;D$354,0,IF($A469&lt;&gt;$A468,1,MOD(D468-1+(COUNTIFS(E$354:$N$354,$A469)=COUNTIFS(E469:$N469,1)),D$353)+1))</f>
        <v>0</v>
      </c>
      <c r="E469" s="319">
        <f ca="1">IF($A469&lt;&gt;E$354,0,IF($A469&lt;&gt;$A468,1,MOD(E468-1+(COUNTIFS(F$354:$N$354,$A469)=COUNTIFS(F469:$N469,1)),E$353)+1))</f>
        <v>0</v>
      </c>
      <c r="F469" s="319">
        <f ca="1">IF($A469&lt;&gt;F$354,0,IF($A469&lt;&gt;$A468,1,MOD(F468-1+(COUNTIFS(G$354:$N$354,$A469)=COUNTIFS(G469:$N469,1)),F$353)+1))</f>
        <v>0</v>
      </c>
      <c r="G469" s="319">
        <f ca="1">IF($A469&lt;&gt;G$354,0,IF($A469&lt;&gt;$A468,1,MOD(G468-1+(COUNTIFS(H$354:$N$354,$A469)=COUNTIFS(H469:$N469,1)),G$353)+1))</f>
        <v>1</v>
      </c>
      <c r="H469" s="319">
        <f ca="1">IF($A469&lt;&gt;H$354,0,IF($A469&lt;&gt;$A468,1,MOD(H468-1+(COUNTIFS(I$354:$N$354,$A469)=COUNTIFS(I469:$N469,1)),H$353)+1))</f>
        <v>3</v>
      </c>
      <c r="I469" s="319">
        <f ca="1">IF($A469&lt;&gt;I$354,0,IF($A469&lt;&gt;$A468,1,MOD(I468-1+(COUNTIFS(N$354:$N$354,$A469)=COUNTIFS(N469:$N469,1)),I$353)+1))</f>
        <v>1</v>
      </c>
      <c r="J469" s="319"/>
      <c r="K469" s="319"/>
      <c r="L469" s="319"/>
      <c r="M469" s="319"/>
      <c r="O469">
        <v>114</v>
      </c>
      <c r="P469" s="124">
        <f t="shared" ca="1" si="901"/>
        <v>-0.5</v>
      </c>
      <c r="Q469" s="124">
        <f t="shared" ca="1" si="902"/>
        <v>0</v>
      </c>
      <c r="R469" s="124">
        <f t="shared" ca="1" si="903"/>
        <v>0</v>
      </c>
      <c r="S469" s="124">
        <f t="shared" ca="1" si="904"/>
        <v>0</v>
      </c>
      <c r="T469" s="124">
        <v>0</v>
      </c>
      <c r="U469" s="124">
        <f t="shared" ca="1" si="905"/>
        <v>0.5</v>
      </c>
      <c r="V469" s="124">
        <f t="shared" ca="1" si="906"/>
        <v>-0.5</v>
      </c>
      <c r="W469" s="124"/>
      <c r="X469" s="124"/>
      <c r="Y469" s="124"/>
      <c r="Z469" s="124"/>
    </row>
    <row r="470" spans="1:26" outlineLevel="1">
      <c r="A470">
        <f t="shared" ca="1" si="907"/>
        <v>2</v>
      </c>
      <c r="B470" t="str">
        <f t="shared" ca="1" si="893"/>
        <v>EP1 LPD1 LPS3 LPM2</v>
      </c>
      <c r="C470" s="321">
        <f ca="1">IF($A470&lt;&gt;$A469,1,MOD(C469-1+(COUNTIFS(D$354:$N$354,$A470)=COUNTIFS(D470:$N470,1)),C$353)+1)</f>
        <v>1</v>
      </c>
      <c r="D470" s="319">
        <f ca="1">IF($A470&lt;&gt;D$354,0,IF($A470&lt;&gt;$A469,1,MOD(D469-1+(COUNTIFS(E$354:$N$354,$A470)=COUNTIFS(E470:$N470,1)),D$353)+1))</f>
        <v>0</v>
      </c>
      <c r="E470" s="319">
        <f ca="1">IF($A470&lt;&gt;E$354,0,IF($A470&lt;&gt;$A469,1,MOD(E469-1+(COUNTIFS(F$354:$N$354,$A470)=COUNTIFS(F470:$N470,1)),E$353)+1))</f>
        <v>0</v>
      </c>
      <c r="F470" s="319">
        <f ca="1">IF($A470&lt;&gt;F$354,0,IF($A470&lt;&gt;$A469,1,MOD(F469-1+(COUNTIFS(G$354:$N$354,$A470)=COUNTIFS(G470:$N470,1)),F$353)+1))</f>
        <v>0</v>
      </c>
      <c r="G470" s="319">
        <f ca="1">IF($A470&lt;&gt;G$354,0,IF($A470&lt;&gt;$A469,1,MOD(G469-1+(COUNTIFS(H$354:$N$354,$A470)=COUNTIFS(H470:$N470,1)),G$353)+1))</f>
        <v>1</v>
      </c>
      <c r="H470" s="319">
        <f ca="1">IF($A470&lt;&gt;H$354,0,IF($A470&lt;&gt;$A469,1,MOD(H469-1+(COUNTIFS(I$354:$N$354,$A470)=COUNTIFS(I470:$N470,1)),H$353)+1))</f>
        <v>3</v>
      </c>
      <c r="I470" s="319">
        <f ca="1">IF($A470&lt;&gt;I$354,0,IF($A470&lt;&gt;$A469,1,MOD(I469-1+(COUNTIFS(N$354:$N$354,$A470)=COUNTIFS(N470:$N470,1)),I$353)+1))</f>
        <v>2</v>
      </c>
      <c r="J470" s="319"/>
      <c r="K470" s="319"/>
      <c r="L470" s="319"/>
      <c r="M470" s="319"/>
      <c r="O470">
        <v>115</v>
      </c>
      <c r="P470" s="124">
        <f t="shared" ca="1" si="901"/>
        <v>-0.5</v>
      </c>
      <c r="Q470" s="124">
        <f t="shared" ca="1" si="902"/>
        <v>0</v>
      </c>
      <c r="R470" s="124">
        <f t="shared" ca="1" si="903"/>
        <v>0</v>
      </c>
      <c r="S470" s="124">
        <f t="shared" ca="1" si="904"/>
        <v>0</v>
      </c>
      <c r="T470" s="124">
        <v>0</v>
      </c>
      <c r="U470" s="124">
        <f t="shared" ca="1" si="905"/>
        <v>0.5</v>
      </c>
      <c r="V470" s="124">
        <f t="shared" ca="1" si="906"/>
        <v>0</v>
      </c>
      <c r="W470" s="124"/>
      <c r="X470" s="124"/>
      <c r="Y470" s="124"/>
      <c r="Z470" s="124"/>
    </row>
    <row r="471" spans="1:26" outlineLevel="1">
      <c r="A471">
        <f t="shared" ca="1" si="907"/>
        <v>2</v>
      </c>
      <c r="B471" t="str">
        <f t="shared" ca="1" si="893"/>
        <v>EP1 LPD1 LPS3 LPM3</v>
      </c>
      <c r="C471" s="321">
        <f ca="1">IF($A471&lt;&gt;$A470,1,MOD(C470-1+(COUNTIFS(D$354:$N$354,$A471)=COUNTIFS(D471:$N471,1)),C$353)+1)</f>
        <v>1</v>
      </c>
      <c r="D471" s="319">
        <f ca="1">IF($A471&lt;&gt;D$354,0,IF($A471&lt;&gt;$A470,1,MOD(D470-1+(COUNTIFS(E$354:$N$354,$A471)=COUNTIFS(E471:$N471,1)),D$353)+1))</f>
        <v>0</v>
      </c>
      <c r="E471" s="319">
        <f ca="1">IF($A471&lt;&gt;E$354,0,IF($A471&lt;&gt;$A470,1,MOD(E470-1+(COUNTIFS(F$354:$N$354,$A471)=COUNTIFS(F471:$N471,1)),E$353)+1))</f>
        <v>0</v>
      </c>
      <c r="F471" s="319">
        <f ca="1">IF($A471&lt;&gt;F$354,0,IF($A471&lt;&gt;$A470,1,MOD(F470-1+(COUNTIFS(G$354:$N$354,$A471)=COUNTIFS(G471:$N471,1)),F$353)+1))</f>
        <v>0</v>
      </c>
      <c r="G471" s="319">
        <f ca="1">IF($A471&lt;&gt;G$354,0,IF($A471&lt;&gt;$A470,1,MOD(G470-1+(COUNTIFS(H$354:$N$354,$A471)=COUNTIFS(H471:$N471,1)),G$353)+1))</f>
        <v>1</v>
      </c>
      <c r="H471" s="319">
        <f ca="1">IF($A471&lt;&gt;H$354,0,IF($A471&lt;&gt;$A470,1,MOD(H470-1+(COUNTIFS(I$354:$N$354,$A471)=COUNTIFS(I471:$N471,1)),H$353)+1))</f>
        <v>3</v>
      </c>
      <c r="I471" s="319">
        <f ca="1">IF($A471&lt;&gt;I$354,0,IF($A471&lt;&gt;$A470,1,MOD(I470-1+(COUNTIFS(N$354:$N$354,$A471)=COUNTIFS(N471:$N471,1)),I$353)+1))</f>
        <v>3</v>
      </c>
      <c r="J471" s="319"/>
      <c r="K471" s="319"/>
      <c r="L471" s="319"/>
      <c r="M471" s="319"/>
      <c r="O471">
        <v>116</v>
      </c>
      <c r="P471" s="124">
        <f t="shared" ca="1" si="901"/>
        <v>-0.5</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LPM1</v>
      </c>
      <c r="C472" s="321">
        <f ca="1">IF($A472&lt;&gt;$A471,1,MOD(C471-1+(COUNTIFS(D$354:$N$354,$A472)=COUNTIFS(D472:$N472,1)),C$353)+1)</f>
        <v>2</v>
      </c>
      <c r="D472" s="319">
        <f ca="1">IF($A472&lt;&gt;D$354,0,IF($A472&lt;&gt;$A471,1,MOD(D471-1+(COUNTIFS(E$354:$N$354,$A472)=COUNTIFS(E472:$N472,1)),D$353)+1))</f>
        <v>0</v>
      </c>
      <c r="E472" s="319">
        <f ca="1">IF($A472&lt;&gt;E$354,0,IF($A472&lt;&gt;$A471,1,MOD(E471-1+(COUNTIFS(F$354:$N$354,$A472)=COUNTIFS(F472:$N472,1)),E$353)+1))</f>
        <v>0</v>
      </c>
      <c r="F472" s="319">
        <f ca="1">IF($A472&lt;&gt;F$354,0,IF($A472&lt;&gt;$A471,1,MOD(F471-1+(COUNTIFS(G$354:$N$354,$A472)=COUNTIFS(G472:$N472,1)),F$353)+1))</f>
        <v>0</v>
      </c>
      <c r="G472" s="319">
        <f ca="1">IF($A472&lt;&gt;G$354,0,IF($A472&lt;&gt;$A471,1,MOD(G471-1+(COUNTIFS(H$354:$N$354,$A472)=COUNTIFS(H472:$N472,1)),G$353)+1))</f>
        <v>1</v>
      </c>
      <c r="H472" s="319">
        <f ca="1">IF($A472&lt;&gt;H$354,0,IF($A472&lt;&gt;$A471,1,MOD(H471-1+(COUNTIFS(I$354:$N$354,$A472)=COUNTIFS(I472:$N472,1)),H$353)+1))</f>
        <v>1</v>
      </c>
      <c r="I472" s="319">
        <f ca="1">IF($A472&lt;&gt;I$354,0,IF($A472&lt;&gt;$A471,1,MOD(I471-1+(COUNTIFS(N$354:$N$354,$A472)=COUNTIFS(N472:$N472,1)),I$353)+1))</f>
        <v>1</v>
      </c>
      <c r="J472" s="319"/>
      <c r="K472" s="319"/>
      <c r="L472" s="319"/>
      <c r="M472" s="319"/>
      <c r="O472">
        <v>117</v>
      </c>
      <c r="P472" s="124">
        <f t="shared" ca="1" si="901"/>
        <v>0</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LPM2</v>
      </c>
      <c r="C473" s="321">
        <f ca="1">IF($A473&lt;&gt;$A472,1,MOD(C472-1+(COUNTIFS(D$354:$N$354,$A473)=COUNTIFS(D473:$N473,1)),C$353)+1)</f>
        <v>2</v>
      </c>
      <c r="D473" s="319">
        <f ca="1">IF($A473&lt;&gt;D$354,0,IF($A473&lt;&gt;$A472,1,MOD(D472-1+(COUNTIFS(E$354:$N$354,$A473)=COUNTIFS(E473:$N473,1)),D$353)+1))</f>
        <v>0</v>
      </c>
      <c r="E473" s="319">
        <f ca="1">IF($A473&lt;&gt;E$354,0,IF($A473&lt;&gt;$A472,1,MOD(E472-1+(COUNTIFS(F$354:$N$354,$A473)=COUNTIFS(F473:$N473,1)),E$353)+1))</f>
        <v>0</v>
      </c>
      <c r="F473" s="319">
        <f ca="1">IF($A473&lt;&gt;F$354,0,IF($A473&lt;&gt;$A472,1,MOD(F472-1+(COUNTIFS(G$354:$N$354,$A473)=COUNTIFS(G473:$N473,1)),F$353)+1))</f>
        <v>0</v>
      </c>
      <c r="G473" s="319">
        <f ca="1">IF($A473&lt;&gt;G$354,0,IF($A473&lt;&gt;$A472,1,MOD(G472-1+(COUNTIFS(H$354:$N$354,$A473)=COUNTIFS(H473:$N473,1)),G$353)+1))</f>
        <v>1</v>
      </c>
      <c r="H473" s="319">
        <f ca="1">IF($A473&lt;&gt;H$354,0,IF($A473&lt;&gt;$A472,1,MOD(H472-1+(COUNTIFS(I$354:$N$354,$A473)=COUNTIFS(I473:$N473,1)),H$353)+1))</f>
        <v>1</v>
      </c>
      <c r="I473" s="319">
        <f ca="1">IF($A473&lt;&gt;I$354,0,IF($A473&lt;&gt;$A472,1,MOD(I472-1+(COUNTIFS(N$354:$N$354,$A473)=COUNTIFS(N473:$N473,1)),I$353)+1))</f>
        <v>2</v>
      </c>
      <c r="J473" s="319"/>
      <c r="K473" s="319"/>
      <c r="L473" s="319"/>
      <c r="M473" s="319"/>
      <c r="O473">
        <v>118</v>
      </c>
      <c r="P473" s="124">
        <f t="shared" ca="1" si="901"/>
        <v>0</v>
      </c>
      <c r="Q473" s="124">
        <f t="shared" ca="1" si="902"/>
        <v>0</v>
      </c>
      <c r="R473" s="124">
        <f t="shared" ca="1" si="903"/>
        <v>0</v>
      </c>
      <c r="S473" s="124">
        <f t="shared" ca="1" si="904"/>
        <v>0</v>
      </c>
      <c r="T473" s="124">
        <v>0</v>
      </c>
      <c r="U473" s="124">
        <f t="shared" ca="1" si="905"/>
        <v>-0.5</v>
      </c>
      <c r="V473" s="124">
        <f t="shared" ca="1" si="906"/>
        <v>0</v>
      </c>
      <c r="W473" s="124"/>
      <c r="X473" s="124"/>
      <c r="Y473" s="124"/>
      <c r="Z473" s="124"/>
    </row>
    <row r="474" spans="1:26" outlineLevel="1">
      <c r="A474">
        <f t="shared" ca="1" si="907"/>
        <v>2</v>
      </c>
      <c r="B474" t="str">
        <f t="shared" ca="1" si="893"/>
        <v>EP2 LPD1 LPS1 LPM3</v>
      </c>
      <c r="C474" s="321">
        <f ca="1">IF($A474&lt;&gt;$A473,1,MOD(C473-1+(COUNTIFS(D$354:$N$354,$A474)=COUNTIFS(D474:$N474,1)),C$353)+1)</f>
        <v>2</v>
      </c>
      <c r="D474" s="319">
        <f ca="1">IF($A474&lt;&gt;D$354,0,IF($A474&lt;&gt;$A473,1,MOD(D473-1+(COUNTIFS(E$354:$N$354,$A474)=COUNTIFS(E474:$N474,1)),D$353)+1))</f>
        <v>0</v>
      </c>
      <c r="E474" s="319">
        <f ca="1">IF($A474&lt;&gt;E$354,0,IF($A474&lt;&gt;$A473,1,MOD(E473-1+(COUNTIFS(F$354:$N$354,$A474)=COUNTIFS(F474:$N474,1)),E$353)+1))</f>
        <v>0</v>
      </c>
      <c r="F474" s="319">
        <f ca="1">IF($A474&lt;&gt;F$354,0,IF($A474&lt;&gt;$A473,1,MOD(F473-1+(COUNTIFS(G$354:$N$354,$A474)=COUNTIFS(G474:$N474,1)),F$353)+1))</f>
        <v>0</v>
      </c>
      <c r="G474" s="319">
        <f ca="1">IF($A474&lt;&gt;G$354,0,IF($A474&lt;&gt;$A473,1,MOD(G473-1+(COUNTIFS(H$354:$N$354,$A474)=COUNTIFS(H474:$N474,1)),G$353)+1))</f>
        <v>1</v>
      </c>
      <c r="H474" s="319">
        <f ca="1">IF($A474&lt;&gt;H$354,0,IF($A474&lt;&gt;$A473,1,MOD(H473-1+(COUNTIFS(I$354:$N$354,$A474)=COUNTIFS(I474:$N474,1)),H$353)+1))</f>
        <v>1</v>
      </c>
      <c r="I474" s="319">
        <f ca="1">IF($A474&lt;&gt;I$354,0,IF($A474&lt;&gt;$A473,1,MOD(I473-1+(COUNTIFS(N$354:$N$354,$A474)=COUNTIFS(N474:$N474,1)),I$353)+1))</f>
        <v>3</v>
      </c>
      <c r="J474" s="319"/>
      <c r="K474" s="319"/>
      <c r="L474" s="319"/>
      <c r="M474" s="319"/>
      <c r="O474">
        <v>119</v>
      </c>
      <c r="P474" s="124">
        <f t="shared" ca="1" si="901"/>
        <v>0</v>
      </c>
      <c r="Q474" s="124">
        <f t="shared" ca="1" si="902"/>
        <v>0</v>
      </c>
      <c r="R474" s="124">
        <f t="shared" ca="1" si="903"/>
        <v>0</v>
      </c>
      <c r="S474" s="124">
        <f t="shared" ca="1" si="904"/>
        <v>0</v>
      </c>
      <c r="T474" s="124">
        <v>0</v>
      </c>
      <c r="U474" s="124">
        <f t="shared" ca="1" si="905"/>
        <v>-0.5</v>
      </c>
      <c r="V474" s="124">
        <f t="shared" ca="1" si="906"/>
        <v>0.5</v>
      </c>
      <c r="W474" s="124"/>
      <c r="X474" s="124"/>
      <c r="Y474" s="124"/>
      <c r="Z474" s="124"/>
    </row>
    <row r="475" spans="1:26" outlineLevel="1">
      <c r="A475">
        <f t="shared" ca="1" si="907"/>
        <v>2</v>
      </c>
      <c r="B475" t="str">
        <f t="shared" ca="1" si="893"/>
        <v>EP2 LPD1 LPS2 LPM1</v>
      </c>
      <c r="C475" s="321">
        <f ca="1">IF($A475&lt;&gt;$A474,1,MOD(C474-1+(COUNTIFS(D$354:$N$354,$A475)=COUNTIFS(D475:$N475,1)),C$353)+1)</f>
        <v>2</v>
      </c>
      <c r="D475" s="319">
        <f ca="1">IF($A475&lt;&gt;D$354,0,IF($A475&lt;&gt;$A474,1,MOD(D474-1+(COUNTIFS(E$354:$N$354,$A475)=COUNTIFS(E475:$N475,1)),D$353)+1))</f>
        <v>0</v>
      </c>
      <c r="E475" s="319">
        <f ca="1">IF($A475&lt;&gt;E$354,0,IF($A475&lt;&gt;$A474,1,MOD(E474-1+(COUNTIFS(F$354:$N$354,$A475)=COUNTIFS(F475:$N475,1)),E$353)+1))</f>
        <v>0</v>
      </c>
      <c r="F475" s="319">
        <f ca="1">IF($A475&lt;&gt;F$354,0,IF($A475&lt;&gt;$A474,1,MOD(F474-1+(COUNTIFS(G$354:$N$354,$A475)=COUNTIFS(G475:$N475,1)),F$353)+1))</f>
        <v>0</v>
      </c>
      <c r="G475" s="319">
        <f ca="1">IF($A475&lt;&gt;G$354,0,IF($A475&lt;&gt;$A474,1,MOD(G474-1+(COUNTIFS(H$354:$N$354,$A475)=COUNTIFS(H475:$N475,1)),G$353)+1))</f>
        <v>1</v>
      </c>
      <c r="H475" s="319">
        <f ca="1">IF($A475&lt;&gt;H$354,0,IF($A475&lt;&gt;$A474,1,MOD(H474-1+(COUNTIFS(I$354:$N$354,$A475)=COUNTIFS(I475:$N475,1)),H$353)+1))</f>
        <v>2</v>
      </c>
      <c r="I475" s="319">
        <f ca="1">IF($A475&lt;&gt;I$354,0,IF($A475&lt;&gt;$A474,1,MOD(I474-1+(COUNTIFS(N$354:$N$354,$A475)=COUNTIFS(N475:$N475,1)),I$353)+1))</f>
        <v>1</v>
      </c>
      <c r="J475" s="319"/>
      <c r="K475" s="319"/>
      <c r="L475" s="319"/>
      <c r="M475" s="319"/>
      <c r="O475">
        <v>120</v>
      </c>
      <c r="P475" s="124">
        <f t="shared" ca="1" si="901"/>
        <v>0</v>
      </c>
      <c r="Q475" s="124">
        <f t="shared" ca="1" si="902"/>
        <v>0</v>
      </c>
      <c r="R475" s="124">
        <f t="shared" ca="1" si="903"/>
        <v>0</v>
      </c>
      <c r="S475" s="124">
        <f t="shared" ca="1" si="904"/>
        <v>0</v>
      </c>
      <c r="T475" s="124">
        <v>0</v>
      </c>
      <c r="U475" s="124">
        <f t="shared" ca="1" si="905"/>
        <v>0</v>
      </c>
      <c r="V475" s="124">
        <f t="shared" ca="1" si="906"/>
        <v>-0.5</v>
      </c>
      <c r="W475" s="124"/>
      <c r="X475" s="124"/>
      <c r="Y475" s="124"/>
      <c r="Z475" s="124"/>
    </row>
    <row r="476" spans="1:26" outlineLevel="1">
      <c r="A476">
        <f t="shared" ca="1" si="907"/>
        <v>2</v>
      </c>
      <c r="B476" t="str">
        <f t="shared" ca="1" si="893"/>
        <v>EP2 LPD1 LPS2 LPM2</v>
      </c>
      <c r="C476" s="321">
        <f ca="1">IF($A476&lt;&gt;$A475,1,MOD(C475-1+(COUNTIFS(D$354:$N$354,$A476)=COUNTIFS(D476:$N476,1)),C$353)+1)</f>
        <v>2</v>
      </c>
      <c r="D476" s="319">
        <f ca="1">IF($A476&lt;&gt;D$354,0,IF($A476&lt;&gt;$A475,1,MOD(D475-1+(COUNTIFS(E$354:$N$354,$A476)=COUNTIFS(E476:$N476,1)),D$353)+1))</f>
        <v>0</v>
      </c>
      <c r="E476" s="319">
        <f ca="1">IF($A476&lt;&gt;E$354,0,IF($A476&lt;&gt;$A475,1,MOD(E475-1+(COUNTIFS(F$354:$N$354,$A476)=COUNTIFS(F476:$N476,1)),E$353)+1))</f>
        <v>0</v>
      </c>
      <c r="F476" s="319">
        <f ca="1">IF($A476&lt;&gt;F$354,0,IF($A476&lt;&gt;$A475,1,MOD(F475-1+(COUNTIFS(G$354:$N$354,$A476)=COUNTIFS(G476:$N476,1)),F$353)+1))</f>
        <v>0</v>
      </c>
      <c r="G476" s="319">
        <f ca="1">IF($A476&lt;&gt;G$354,0,IF($A476&lt;&gt;$A475,1,MOD(G475-1+(COUNTIFS(H$354:$N$354,$A476)=COUNTIFS(H476:$N476,1)),G$353)+1))</f>
        <v>1</v>
      </c>
      <c r="H476" s="319">
        <f ca="1">IF($A476&lt;&gt;H$354,0,IF($A476&lt;&gt;$A475,1,MOD(H475-1+(COUNTIFS(I$354:$N$354,$A476)=COUNTIFS(I476:$N476,1)),H$353)+1))</f>
        <v>2</v>
      </c>
      <c r="I476" s="319">
        <f ca="1">IF($A476&lt;&gt;I$354,0,IF($A476&lt;&gt;$A475,1,MOD(I475-1+(COUNTIFS(N$354:$N$354,$A476)=COUNTIFS(N476:$N476,1)),I$353)+1))</f>
        <v>2</v>
      </c>
      <c r="J476" s="319"/>
      <c r="K476" s="319"/>
      <c r="L476" s="319"/>
      <c r="M476" s="319"/>
      <c r="O476">
        <v>121</v>
      </c>
      <c r="P476" s="124">
        <f t="shared" ca="1" si="901"/>
        <v>0</v>
      </c>
      <c r="Q476" s="124">
        <f t="shared" ca="1" si="902"/>
        <v>0</v>
      </c>
      <c r="R476" s="124">
        <f t="shared" ca="1" si="903"/>
        <v>0</v>
      </c>
      <c r="S476" s="124">
        <f t="shared" ca="1" si="904"/>
        <v>0</v>
      </c>
      <c r="T476" s="124">
        <v>0</v>
      </c>
      <c r="U476" s="124">
        <f t="shared" ca="1" si="905"/>
        <v>0</v>
      </c>
      <c r="V476" s="124">
        <f t="shared" ca="1" si="906"/>
        <v>0</v>
      </c>
      <c r="W476" s="124"/>
      <c r="X476" s="124"/>
      <c r="Y476" s="124"/>
      <c r="Z476" s="124"/>
    </row>
    <row r="477" spans="1:26" outlineLevel="1">
      <c r="A477">
        <f t="shared" ca="1" si="907"/>
        <v>2</v>
      </c>
      <c r="B477" t="str">
        <f t="shared" ca="1" si="893"/>
        <v>EP2 LPD1 LPS2 LPM3</v>
      </c>
      <c r="C477" s="321">
        <f ca="1">IF($A477&lt;&gt;$A476,1,MOD(C476-1+(COUNTIFS(D$354:$N$354,$A477)=COUNTIFS(D477:$N477,1)),C$353)+1)</f>
        <v>2</v>
      </c>
      <c r="D477" s="319">
        <f ca="1">IF($A477&lt;&gt;D$354,0,IF($A477&lt;&gt;$A476,1,MOD(D476-1+(COUNTIFS(E$354:$N$354,$A477)=COUNTIFS(E477:$N477,1)),D$353)+1))</f>
        <v>0</v>
      </c>
      <c r="E477" s="319">
        <f ca="1">IF($A477&lt;&gt;E$354,0,IF($A477&lt;&gt;$A476,1,MOD(E476-1+(COUNTIFS(F$354:$N$354,$A477)=COUNTIFS(F477:$N477,1)),E$353)+1))</f>
        <v>0</v>
      </c>
      <c r="F477" s="319">
        <f ca="1">IF($A477&lt;&gt;F$354,0,IF($A477&lt;&gt;$A476,1,MOD(F476-1+(COUNTIFS(G$354:$N$354,$A477)=COUNTIFS(G477:$N477,1)),F$353)+1))</f>
        <v>0</v>
      </c>
      <c r="G477" s="319">
        <f ca="1">IF($A477&lt;&gt;G$354,0,IF($A477&lt;&gt;$A476,1,MOD(G476-1+(COUNTIFS(H$354:$N$354,$A477)=COUNTIFS(H477:$N477,1)),G$353)+1))</f>
        <v>1</v>
      </c>
      <c r="H477" s="319">
        <f ca="1">IF($A477&lt;&gt;H$354,0,IF($A477&lt;&gt;$A476,1,MOD(H476-1+(COUNTIFS(I$354:$N$354,$A477)=COUNTIFS(I477:$N477,1)),H$353)+1))</f>
        <v>2</v>
      </c>
      <c r="I477" s="319">
        <f ca="1">IF($A477&lt;&gt;I$354,0,IF($A477&lt;&gt;$A476,1,MOD(I476-1+(COUNTIFS(N$354:$N$354,$A477)=COUNTIFS(N477:$N477,1)),I$353)+1))</f>
        <v>3</v>
      </c>
      <c r="J477" s="319"/>
      <c r="K477" s="319"/>
      <c r="L477" s="319"/>
      <c r="M477" s="319"/>
      <c r="O477">
        <v>122</v>
      </c>
      <c r="P477" s="124">
        <f t="shared" ca="1" si="901"/>
        <v>0</v>
      </c>
      <c r="Q477" s="124">
        <f t="shared" ca="1" si="902"/>
        <v>0</v>
      </c>
      <c r="R477" s="124">
        <f t="shared" ca="1" si="903"/>
        <v>0</v>
      </c>
      <c r="S477" s="124">
        <f t="shared" ca="1" si="904"/>
        <v>0</v>
      </c>
      <c r="T477" s="124">
        <v>0</v>
      </c>
      <c r="U477" s="124">
        <f t="shared" ca="1" si="905"/>
        <v>0</v>
      </c>
      <c r="V477" s="124">
        <f t="shared" ca="1" si="906"/>
        <v>0.5</v>
      </c>
      <c r="W477" s="124"/>
      <c r="X477" s="124"/>
      <c r="Y477" s="124"/>
      <c r="Z477" s="124"/>
    </row>
    <row r="478" spans="1:26" outlineLevel="1">
      <c r="A478">
        <f t="shared" ca="1" si="907"/>
        <v>2</v>
      </c>
      <c r="B478" t="str">
        <f t="shared" ca="1" si="893"/>
        <v>EP2 LPD1 LPS3 LPM1</v>
      </c>
      <c r="C478" s="321">
        <f ca="1">IF($A478&lt;&gt;$A477,1,MOD(C477-1+(COUNTIFS(D$354:$N$354,$A478)=COUNTIFS(D478:$N478,1)),C$353)+1)</f>
        <v>2</v>
      </c>
      <c r="D478" s="319">
        <f ca="1">IF($A478&lt;&gt;D$354,0,IF($A478&lt;&gt;$A477,1,MOD(D477-1+(COUNTIFS(E$354:$N$354,$A478)=COUNTIFS(E478:$N478,1)),D$353)+1))</f>
        <v>0</v>
      </c>
      <c r="E478" s="319">
        <f ca="1">IF($A478&lt;&gt;E$354,0,IF($A478&lt;&gt;$A477,1,MOD(E477-1+(COUNTIFS(F$354:$N$354,$A478)=COUNTIFS(F478:$N478,1)),E$353)+1))</f>
        <v>0</v>
      </c>
      <c r="F478" s="319">
        <f ca="1">IF($A478&lt;&gt;F$354,0,IF($A478&lt;&gt;$A477,1,MOD(F477-1+(COUNTIFS(G$354:$N$354,$A478)=COUNTIFS(G478:$N478,1)),F$353)+1))</f>
        <v>0</v>
      </c>
      <c r="G478" s="319">
        <f ca="1">IF($A478&lt;&gt;G$354,0,IF($A478&lt;&gt;$A477,1,MOD(G477-1+(COUNTIFS(H$354:$N$354,$A478)=COUNTIFS(H478:$N478,1)),G$353)+1))</f>
        <v>1</v>
      </c>
      <c r="H478" s="319">
        <f ca="1">IF($A478&lt;&gt;H$354,0,IF($A478&lt;&gt;$A477,1,MOD(H477-1+(COUNTIFS(I$354:$N$354,$A478)=COUNTIFS(I478:$N478,1)),H$353)+1))</f>
        <v>3</v>
      </c>
      <c r="I478" s="319">
        <f ca="1">IF($A478&lt;&gt;I$354,0,IF($A478&lt;&gt;$A477,1,MOD(I477-1+(COUNTIFS(N$354:$N$354,$A478)=COUNTIFS(N478:$N478,1)),I$353)+1))</f>
        <v>1</v>
      </c>
      <c r="J478" s="319"/>
      <c r="K478" s="319"/>
      <c r="L478" s="319"/>
      <c r="M478" s="319"/>
      <c r="O478">
        <v>123</v>
      </c>
      <c r="P478" s="124">
        <f t="shared" ca="1" si="901"/>
        <v>0</v>
      </c>
      <c r="Q478" s="124">
        <f t="shared" ca="1" si="902"/>
        <v>0</v>
      </c>
      <c r="R478" s="124">
        <f t="shared" ca="1" si="903"/>
        <v>0</v>
      </c>
      <c r="S478" s="124">
        <f t="shared" ca="1" si="904"/>
        <v>0</v>
      </c>
      <c r="T478" s="124">
        <v>0</v>
      </c>
      <c r="U478" s="124">
        <f t="shared" ca="1" si="905"/>
        <v>0.5</v>
      </c>
      <c r="V478" s="124">
        <f t="shared" ca="1" si="906"/>
        <v>-0.5</v>
      </c>
      <c r="W478" s="124"/>
      <c r="X478" s="124"/>
      <c r="Y478" s="124"/>
      <c r="Z478" s="124"/>
    </row>
    <row r="479" spans="1:26" outlineLevel="1">
      <c r="A479">
        <f t="shared" ca="1" si="907"/>
        <v>2</v>
      </c>
      <c r="B479" t="str">
        <f t="shared" ca="1" si="893"/>
        <v>EP2 LPD1 LPS3 LPM2</v>
      </c>
      <c r="C479" s="321">
        <f ca="1">IF($A479&lt;&gt;$A478,1,MOD(C478-1+(COUNTIFS(D$354:$N$354,$A479)=COUNTIFS(D479:$N479,1)),C$353)+1)</f>
        <v>2</v>
      </c>
      <c r="D479" s="319">
        <f ca="1">IF($A479&lt;&gt;D$354,0,IF($A479&lt;&gt;$A478,1,MOD(D478-1+(COUNTIFS(E$354:$N$354,$A479)=COUNTIFS(E479:$N479,1)),D$353)+1))</f>
        <v>0</v>
      </c>
      <c r="E479" s="319">
        <f ca="1">IF($A479&lt;&gt;E$354,0,IF($A479&lt;&gt;$A478,1,MOD(E478-1+(COUNTIFS(F$354:$N$354,$A479)=COUNTIFS(F479:$N479,1)),E$353)+1))</f>
        <v>0</v>
      </c>
      <c r="F479" s="319">
        <f ca="1">IF($A479&lt;&gt;F$354,0,IF($A479&lt;&gt;$A478,1,MOD(F478-1+(COUNTIFS(G$354:$N$354,$A479)=COUNTIFS(G479:$N479,1)),F$353)+1))</f>
        <v>0</v>
      </c>
      <c r="G479" s="319">
        <f ca="1">IF($A479&lt;&gt;G$354,0,IF($A479&lt;&gt;$A478,1,MOD(G478-1+(COUNTIFS(H$354:$N$354,$A479)=COUNTIFS(H479:$N479,1)),G$353)+1))</f>
        <v>1</v>
      </c>
      <c r="H479" s="319">
        <f ca="1">IF($A479&lt;&gt;H$354,0,IF($A479&lt;&gt;$A478,1,MOD(H478-1+(COUNTIFS(I$354:$N$354,$A479)=COUNTIFS(I479:$N479,1)),H$353)+1))</f>
        <v>3</v>
      </c>
      <c r="I479" s="319">
        <f ca="1">IF($A479&lt;&gt;I$354,0,IF($A479&lt;&gt;$A478,1,MOD(I478-1+(COUNTIFS(N$354:$N$354,$A479)=COUNTIFS(N479:$N479,1)),I$353)+1))</f>
        <v>2</v>
      </c>
      <c r="J479" s="319"/>
      <c r="K479" s="319"/>
      <c r="L479" s="319"/>
      <c r="M479" s="319"/>
      <c r="O479">
        <v>124</v>
      </c>
      <c r="P479" s="124">
        <f t="shared" ca="1" si="901"/>
        <v>0</v>
      </c>
      <c r="Q479" s="124">
        <f t="shared" ca="1" si="902"/>
        <v>0</v>
      </c>
      <c r="R479" s="124">
        <f t="shared" ca="1" si="903"/>
        <v>0</v>
      </c>
      <c r="S479" s="124">
        <f t="shared" ca="1" si="904"/>
        <v>0</v>
      </c>
      <c r="T479" s="124">
        <v>0</v>
      </c>
      <c r="U479" s="124">
        <f t="shared" ca="1" si="905"/>
        <v>0.5</v>
      </c>
      <c r="V479" s="124">
        <f t="shared" ca="1" si="906"/>
        <v>0</v>
      </c>
      <c r="W479" s="124"/>
      <c r="X479" s="124"/>
      <c r="Y479" s="124"/>
      <c r="Z479" s="124"/>
    </row>
    <row r="480" spans="1:26" outlineLevel="1">
      <c r="A480">
        <f t="shared" ca="1" si="907"/>
        <v>2</v>
      </c>
      <c r="B480" t="str">
        <f t="shared" ca="1" si="893"/>
        <v>EP2 LPD1 LPS3 LPM3</v>
      </c>
      <c r="C480" s="321">
        <f ca="1">IF($A480&lt;&gt;$A479,1,MOD(C479-1+(COUNTIFS(D$354:$N$354,$A480)=COUNTIFS(D480:$N480,1)),C$353)+1)</f>
        <v>2</v>
      </c>
      <c r="D480" s="319">
        <f ca="1">IF($A480&lt;&gt;D$354,0,IF($A480&lt;&gt;$A479,1,MOD(D479-1+(COUNTIFS(E$354:$N$354,$A480)=COUNTIFS(E480:$N480,1)),D$353)+1))</f>
        <v>0</v>
      </c>
      <c r="E480" s="319">
        <f ca="1">IF($A480&lt;&gt;E$354,0,IF($A480&lt;&gt;$A479,1,MOD(E479-1+(COUNTIFS(F$354:$N$354,$A480)=COUNTIFS(F480:$N480,1)),E$353)+1))</f>
        <v>0</v>
      </c>
      <c r="F480" s="319">
        <f ca="1">IF($A480&lt;&gt;F$354,0,IF($A480&lt;&gt;$A479,1,MOD(F479-1+(COUNTIFS(G$354:$N$354,$A480)=COUNTIFS(G480:$N480,1)),F$353)+1))</f>
        <v>0</v>
      </c>
      <c r="G480" s="319">
        <f ca="1">IF($A480&lt;&gt;G$354,0,IF($A480&lt;&gt;$A479,1,MOD(G479-1+(COUNTIFS(H$354:$N$354,$A480)=COUNTIFS(H480:$N480,1)),G$353)+1))</f>
        <v>1</v>
      </c>
      <c r="H480" s="319">
        <f ca="1">IF($A480&lt;&gt;H$354,0,IF($A480&lt;&gt;$A479,1,MOD(H479-1+(COUNTIFS(I$354:$N$354,$A480)=COUNTIFS(I480:$N480,1)),H$353)+1))</f>
        <v>3</v>
      </c>
      <c r="I480" s="319">
        <f ca="1">IF($A480&lt;&gt;I$354,0,IF($A480&lt;&gt;$A479,1,MOD(I479-1+(COUNTIFS(N$354:$N$354,$A480)=COUNTIFS(N480:$N480,1)),I$353)+1))</f>
        <v>3</v>
      </c>
      <c r="J480" s="319"/>
      <c r="K480" s="319"/>
      <c r="L480" s="319"/>
      <c r="M480" s="319"/>
      <c r="O480">
        <v>125</v>
      </c>
      <c r="P480" s="124">
        <f t="shared" ca="1" si="901"/>
        <v>0</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LPM1</v>
      </c>
      <c r="C481" s="321">
        <f ca="1">IF($A481&lt;&gt;$A480,1,MOD(C480-1+(COUNTIFS(D$354:$N$354,$A481)=COUNTIFS(D481:$N481,1)),C$353)+1)</f>
        <v>3</v>
      </c>
      <c r="D481" s="319">
        <f ca="1">IF($A481&lt;&gt;D$354,0,IF($A481&lt;&gt;$A480,1,MOD(D480-1+(COUNTIFS(E$354:$N$354,$A481)=COUNTIFS(E481:$N481,1)),D$353)+1))</f>
        <v>0</v>
      </c>
      <c r="E481" s="319">
        <f ca="1">IF($A481&lt;&gt;E$354,0,IF($A481&lt;&gt;$A480,1,MOD(E480-1+(COUNTIFS(F$354:$N$354,$A481)=COUNTIFS(F481:$N481,1)),E$353)+1))</f>
        <v>0</v>
      </c>
      <c r="F481" s="319">
        <f ca="1">IF($A481&lt;&gt;F$354,0,IF($A481&lt;&gt;$A480,1,MOD(F480-1+(COUNTIFS(G$354:$N$354,$A481)=COUNTIFS(G481:$N481,1)),F$353)+1))</f>
        <v>0</v>
      </c>
      <c r="G481" s="319">
        <f ca="1">IF($A481&lt;&gt;G$354,0,IF($A481&lt;&gt;$A480,1,MOD(G480-1+(COUNTIFS(H$354:$N$354,$A481)=COUNTIFS(H481:$N481,1)),G$353)+1))</f>
        <v>1</v>
      </c>
      <c r="H481" s="319">
        <f ca="1">IF($A481&lt;&gt;H$354,0,IF($A481&lt;&gt;$A480,1,MOD(H480-1+(COUNTIFS(I$354:$N$354,$A481)=COUNTIFS(I481:$N481,1)),H$353)+1))</f>
        <v>1</v>
      </c>
      <c r="I481" s="319">
        <f ca="1">IF($A481&lt;&gt;I$354,0,IF($A481&lt;&gt;$A480,1,MOD(I480-1+(COUNTIFS(N$354:$N$354,$A481)=COUNTIFS(N481:$N481,1)),I$353)+1))</f>
        <v>1</v>
      </c>
      <c r="J481" s="319"/>
      <c r="K481" s="319"/>
      <c r="L481" s="319"/>
      <c r="M481" s="319"/>
      <c r="O481">
        <v>126</v>
      </c>
      <c r="P481" s="124">
        <f t="shared" ca="1" si="901"/>
        <v>0.5</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LPM2</v>
      </c>
      <c r="C482" s="321">
        <f ca="1">IF($A482&lt;&gt;$A481,1,MOD(C481-1+(COUNTIFS(D$354:$N$354,$A482)=COUNTIFS(D482:$N482,1)),C$353)+1)</f>
        <v>3</v>
      </c>
      <c r="D482" s="319">
        <f ca="1">IF($A482&lt;&gt;D$354,0,IF($A482&lt;&gt;$A481,1,MOD(D481-1+(COUNTIFS(E$354:$N$354,$A482)=COUNTIFS(E482:$N482,1)),D$353)+1))</f>
        <v>0</v>
      </c>
      <c r="E482" s="319">
        <f ca="1">IF($A482&lt;&gt;E$354,0,IF($A482&lt;&gt;$A481,1,MOD(E481-1+(COUNTIFS(F$354:$N$354,$A482)=COUNTIFS(F482:$N482,1)),E$353)+1))</f>
        <v>0</v>
      </c>
      <c r="F482" s="319">
        <f ca="1">IF($A482&lt;&gt;F$354,0,IF($A482&lt;&gt;$A481,1,MOD(F481-1+(COUNTIFS(G$354:$N$354,$A482)=COUNTIFS(G482:$N482,1)),F$353)+1))</f>
        <v>0</v>
      </c>
      <c r="G482" s="319">
        <f ca="1">IF($A482&lt;&gt;G$354,0,IF($A482&lt;&gt;$A481,1,MOD(G481-1+(COUNTIFS(H$354:$N$354,$A482)=COUNTIFS(H482:$N482,1)),G$353)+1))</f>
        <v>1</v>
      </c>
      <c r="H482" s="319">
        <f ca="1">IF($A482&lt;&gt;H$354,0,IF($A482&lt;&gt;$A481,1,MOD(H481-1+(COUNTIFS(I$354:$N$354,$A482)=COUNTIFS(I482:$N482,1)),H$353)+1))</f>
        <v>1</v>
      </c>
      <c r="I482" s="319">
        <f ca="1">IF($A482&lt;&gt;I$354,0,IF($A482&lt;&gt;$A481,1,MOD(I481-1+(COUNTIFS(N$354:$N$354,$A482)=COUNTIFS(N482:$N482,1)),I$353)+1))</f>
        <v>2</v>
      </c>
      <c r="J482" s="319"/>
      <c r="K482" s="319"/>
      <c r="L482" s="319"/>
      <c r="M482" s="319"/>
      <c r="O482">
        <v>127</v>
      </c>
      <c r="P482" s="124">
        <f t="shared" ca="1" si="901"/>
        <v>0.5</v>
      </c>
      <c r="Q482" s="124">
        <f t="shared" ca="1" si="902"/>
        <v>0</v>
      </c>
      <c r="R482" s="124">
        <f t="shared" ca="1" si="903"/>
        <v>0</v>
      </c>
      <c r="S482" s="124">
        <f t="shared" ca="1" si="904"/>
        <v>0</v>
      </c>
      <c r="T482" s="124">
        <v>0</v>
      </c>
      <c r="U482" s="124">
        <f t="shared" ca="1" si="905"/>
        <v>-0.5</v>
      </c>
      <c r="V482" s="124">
        <f t="shared" ca="1" si="906"/>
        <v>0</v>
      </c>
      <c r="W482" s="124"/>
      <c r="X482" s="124"/>
      <c r="Y482" s="124"/>
      <c r="Z482" s="124"/>
    </row>
    <row r="483" spans="1:26" outlineLevel="1">
      <c r="A483">
        <f t="shared" ca="1" si="907"/>
        <v>2</v>
      </c>
      <c r="B483" t="str">
        <f t="shared" ca="1" si="893"/>
        <v>EP3 LPD1 LPS1 LPM3</v>
      </c>
      <c r="C483" s="321">
        <f ca="1">IF($A483&lt;&gt;$A482,1,MOD(C482-1+(COUNTIFS(D$354:$N$354,$A483)=COUNTIFS(D483:$N483,1)),C$353)+1)</f>
        <v>3</v>
      </c>
      <c r="D483" s="319">
        <f ca="1">IF($A483&lt;&gt;D$354,0,IF($A483&lt;&gt;$A482,1,MOD(D482-1+(COUNTIFS(E$354:$N$354,$A483)=COUNTIFS(E483:$N483,1)),D$353)+1))</f>
        <v>0</v>
      </c>
      <c r="E483" s="319">
        <f ca="1">IF($A483&lt;&gt;E$354,0,IF($A483&lt;&gt;$A482,1,MOD(E482-1+(COUNTIFS(F$354:$N$354,$A483)=COUNTIFS(F483:$N483,1)),E$353)+1))</f>
        <v>0</v>
      </c>
      <c r="F483" s="319">
        <f ca="1">IF($A483&lt;&gt;F$354,0,IF($A483&lt;&gt;$A482,1,MOD(F482-1+(COUNTIFS(G$354:$N$354,$A483)=COUNTIFS(G483:$N483,1)),F$353)+1))</f>
        <v>0</v>
      </c>
      <c r="G483" s="319">
        <f ca="1">IF($A483&lt;&gt;G$354,0,IF($A483&lt;&gt;$A482,1,MOD(G482-1+(COUNTIFS(H$354:$N$354,$A483)=COUNTIFS(H483:$N483,1)),G$353)+1))</f>
        <v>1</v>
      </c>
      <c r="H483" s="319">
        <f ca="1">IF($A483&lt;&gt;H$354,0,IF($A483&lt;&gt;$A482,1,MOD(H482-1+(COUNTIFS(I$354:$N$354,$A483)=COUNTIFS(I483:$N483,1)),H$353)+1))</f>
        <v>1</v>
      </c>
      <c r="I483" s="319">
        <f ca="1">IF($A483&lt;&gt;I$354,0,IF($A483&lt;&gt;$A482,1,MOD(I482-1+(COUNTIFS(N$354:$N$354,$A483)=COUNTIFS(N483:$N483,1)),I$353)+1))</f>
        <v>3</v>
      </c>
      <c r="J483" s="319"/>
      <c r="K483" s="319"/>
      <c r="L483" s="319"/>
      <c r="M483" s="319"/>
      <c r="O483">
        <v>128</v>
      </c>
      <c r="P483" s="124">
        <f t="shared" ca="1" si="901"/>
        <v>0.5</v>
      </c>
      <c r="Q483" s="124">
        <f t="shared" ca="1" si="902"/>
        <v>0</v>
      </c>
      <c r="R483" s="124">
        <f t="shared" ca="1" si="903"/>
        <v>0</v>
      </c>
      <c r="S483" s="124">
        <f t="shared" ca="1" si="904"/>
        <v>0</v>
      </c>
      <c r="T483" s="124">
        <v>0</v>
      </c>
      <c r="U483" s="124">
        <f t="shared" ca="1" si="905"/>
        <v>-0.5</v>
      </c>
      <c r="V483" s="124">
        <f t="shared" ca="1" si="906"/>
        <v>0.5</v>
      </c>
      <c r="W483" s="124"/>
      <c r="X483" s="124"/>
      <c r="Y483" s="124"/>
      <c r="Z483" s="124"/>
    </row>
    <row r="484" spans="1:26" outlineLevel="1">
      <c r="A484">
        <f t="shared" ca="1" si="907"/>
        <v>2</v>
      </c>
      <c r="B484" t="str">
        <f t="shared" ref="B484:B547" ca="1" si="908">"EP"&amp;$C484&amp;IF($A484=0," LPAll"&amp;$D484,"")&amp;IF($A484=1," LPD"&amp;$E484&amp;" LPS"&amp;$F484,"")&amp;IF($A484=2," LPD"&amp;$G484&amp;" LPS"&amp;$H484&amp;" LPM"&amp;$I484,"")</f>
        <v>EP3 LPD1 LPS2 LPM1</v>
      </c>
      <c r="C484" s="321">
        <f ca="1">IF($A484&lt;&gt;$A483,1,MOD(C483-1+(COUNTIFS(D$354:$N$354,$A484)=COUNTIFS(D484:$N484,1)),C$353)+1)</f>
        <v>3</v>
      </c>
      <c r="D484" s="319">
        <f ca="1">IF($A484&lt;&gt;D$354,0,IF($A484&lt;&gt;$A483,1,MOD(D483-1+(COUNTIFS(E$354:$N$354,$A484)=COUNTIFS(E484:$N484,1)),D$353)+1))</f>
        <v>0</v>
      </c>
      <c r="E484" s="319">
        <f ca="1">IF($A484&lt;&gt;E$354,0,IF($A484&lt;&gt;$A483,1,MOD(E483-1+(COUNTIFS(F$354:$N$354,$A484)=COUNTIFS(F484:$N484,1)),E$353)+1))</f>
        <v>0</v>
      </c>
      <c r="F484" s="319">
        <f ca="1">IF($A484&lt;&gt;F$354,0,IF($A484&lt;&gt;$A483,1,MOD(F483-1+(COUNTIFS(G$354:$N$354,$A484)=COUNTIFS(G484:$N484,1)),F$353)+1))</f>
        <v>0</v>
      </c>
      <c r="G484" s="319">
        <f ca="1">IF($A484&lt;&gt;G$354,0,IF($A484&lt;&gt;$A483,1,MOD(G483-1+(COUNTIFS(H$354:$N$354,$A484)=COUNTIFS(H484:$N484,1)),G$353)+1))</f>
        <v>1</v>
      </c>
      <c r="H484" s="319">
        <f ca="1">IF($A484&lt;&gt;H$354,0,IF($A484&lt;&gt;$A483,1,MOD(H483-1+(COUNTIFS(I$354:$N$354,$A484)=COUNTIFS(I484:$N484,1)),H$353)+1))</f>
        <v>2</v>
      </c>
      <c r="I484" s="319">
        <f ca="1">IF($A484&lt;&gt;I$354,0,IF($A484&lt;&gt;$A483,1,MOD(I483-1+(COUNTIFS(N$354:$N$354,$A484)=COUNTIFS(N484:$N484,1)),I$353)+1))</f>
        <v>1</v>
      </c>
      <c r="J484" s="319"/>
      <c r="K484" s="319"/>
      <c r="L484" s="319"/>
      <c r="M484" s="319"/>
      <c r="O484">
        <v>129</v>
      </c>
      <c r="P484" s="124">
        <f t="shared" ca="1" si="901"/>
        <v>0.5</v>
      </c>
      <c r="Q484" s="124">
        <f t="shared" ca="1" si="902"/>
        <v>0</v>
      </c>
      <c r="R484" s="124">
        <f t="shared" ca="1" si="903"/>
        <v>0</v>
      </c>
      <c r="S484" s="124">
        <f t="shared" ca="1" si="904"/>
        <v>0</v>
      </c>
      <c r="T484" s="124">
        <v>0</v>
      </c>
      <c r="U484" s="124">
        <f t="shared" ca="1" si="905"/>
        <v>0</v>
      </c>
      <c r="V484" s="124">
        <f t="shared" ca="1" si="906"/>
        <v>-0.5</v>
      </c>
      <c r="W484" s="124"/>
      <c r="X484" s="124"/>
      <c r="Y484" s="124"/>
      <c r="Z484" s="124"/>
    </row>
    <row r="485" spans="1:26" outlineLevel="1">
      <c r="A485">
        <f t="shared" ca="1" si="907"/>
        <v>2</v>
      </c>
      <c r="B485" t="str">
        <f t="shared" ca="1" si="908"/>
        <v>EP3 LPD1 LPS2 LPM2</v>
      </c>
      <c r="C485" s="321">
        <f ca="1">IF($A485&lt;&gt;$A484,1,MOD(C484-1+(COUNTIFS(D$354:$N$354,$A485)=COUNTIFS(D485:$N485,1)),C$353)+1)</f>
        <v>3</v>
      </c>
      <c r="D485" s="319">
        <f ca="1">IF($A485&lt;&gt;D$354,0,IF($A485&lt;&gt;$A484,1,MOD(D484-1+(COUNTIFS(E$354:$N$354,$A485)=COUNTIFS(E485:$N485,1)),D$353)+1))</f>
        <v>0</v>
      </c>
      <c r="E485" s="319">
        <f ca="1">IF($A485&lt;&gt;E$354,0,IF($A485&lt;&gt;$A484,1,MOD(E484-1+(COUNTIFS(F$354:$N$354,$A485)=COUNTIFS(F485:$N485,1)),E$353)+1))</f>
        <v>0</v>
      </c>
      <c r="F485" s="319">
        <f ca="1">IF($A485&lt;&gt;F$354,0,IF($A485&lt;&gt;$A484,1,MOD(F484-1+(COUNTIFS(G$354:$N$354,$A485)=COUNTIFS(G485:$N485,1)),F$353)+1))</f>
        <v>0</v>
      </c>
      <c r="G485" s="319">
        <f ca="1">IF($A485&lt;&gt;G$354,0,IF($A485&lt;&gt;$A484,1,MOD(G484-1+(COUNTIFS(H$354:$N$354,$A485)=COUNTIFS(H485:$N485,1)),G$353)+1))</f>
        <v>1</v>
      </c>
      <c r="H485" s="319">
        <f ca="1">IF($A485&lt;&gt;H$354,0,IF($A485&lt;&gt;$A484,1,MOD(H484-1+(COUNTIFS(I$354:$N$354,$A485)=COUNTIFS(I485:$N485,1)),H$353)+1))</f>
        <v>2</v>
      </c>
      <c r="I485" s="319">
        <f ca="1">IF($A485&lt;&gt;I$354,0,IF($A485&lt;&gt;$A484,1,MOD(I484-1+(COUNTIFS(N$354:$N$354,$A485)=COUNTIFS(N485:$N485,1)),I$353)+1))</f>
        <v>2</v>
      </c>
      <c r="J485" s="319"/>
      <c r="K485" s="319"/>
      <c r="L485" s="319"/>
      <c r="M485" s="319"/>
      <c r="O485">
        <v>130</v>
      </c>
      <c r="P485" s="124">
        <f t="shared" ca="1" si="901"/>
        <v>0.5</v>
      </c>
      <c r="Q485" s="124">
        <f t="shared" ca="1" si="902"/>
        <v>0</v>
      </c>
      <c r="R485" s="124">
        <f t="shared" ca="1" si="903"/>
        <v>0</v>
      </c>
      <c r="S485" s="124">
        <f t="shared" ca="1" si="904"/>
        <v>0</v>
      </c>
      <c r="T485" s="124">
        <v>0</v>
      </c>
      <c r="U485" s="124">
        <f t="shared" ca="1" si="905"/>
        <v>0</v>
      </c>
      <c r="V485" s="124">
        <f t="shared" ca="1" si="906"/>
        <v>0</v>
      </c>
      <c r="W485" s="124"/>
      <c r="X485" s="124"/>
      <c r="Y485" s="124"/>
      <c r="Z485" s="124"/>
    </row>
    <row r="486" spans="1:26" outlineLevel="1">
      <c r="A486">
        <f t="shared" ca="1" si="907"/>
        <v>2</v>
      </c>
      <c r="B486" t="str">
        <f t="shared" ca="1" si="908"/>
        <v>EP3 LPD1 LPS2 LPM3</v>
      </c>
      <c r="C486" s="321">
        <f ca="1">IF($A486&lt;&gt;$A485,1,MOD(C485-1+(COUNTIFS(D$354:$N$354,$A486)=COUNTIFS(D486:$N486,1)),C$353)+1)</f>
        <v>3</v>
      </c>
      <c r="D486" s="319">
        <f ca="1">IF($A486&lt;&gt;D$354,0,IF($A486&lt;&gt;$A485,1,MOD(D485-1+(COUNTIFS(E$354:$N$354,$A486)=COUNTIFS(E486:$N486,1)),D$353)+1))</f>
        <v>0</v>
      </c>
      <c r="E486" s="319">
        <f ca="1">IF($A486&lt;&gt;E$354,0,IF($A486&lt;&gt;$A485,1,MOD(E485-1+(COUNTIFS(F$354:$N$354,$A486)=COUNTIFS(F486:$N486,1)),E$353)+1))</f>
        <v>0</v>
      </c>
      <c r="F486" s="319">
        <f ca="1">IF($A486&lt;&gt;F$354,0,IF($A486&lt;&gt;$A485,1,MOD(F485-1+(COUNTIFS(G$354:$N$354,$A486)=COUNTIFS(G486:$N486,1)),F$353)+1))</f>
        <v>0</v>
      </c>
      <c r="G486" s="319">
        <f ca="1">IF($A486&lt;&gt;G$354,0,IF($A486&lt;&gt;$A485,1,MOD(G485-1+(COUNTIFS(H$354:$N$354,$A486)=COUNTIFS(H486:$N486,1)),G$353)+1))</f>
        <v>1</v>
      </c>
      <c r="H486" s="319">
        <f ca="1">IF($A486&lt;&gt;H$354,0,IF($A486&lt;&gt;$A485,1,MOD(H485-1+(COUNTIFS(I$354:$N$354,$A486)=COUNTIFS(I486:$N486,1)),H$353)+1))</f>
        <v>2</v>
      </c>
      <c r="I486" s="319">
        <f ca="1">IF($A486&lt;&gt;I$354,0,IF($A486&lt;&gt;$A485,1,MOD(I485-1+(COUNTIFS(N$354:$N$354,$A486)=COUNTIFS(N486:$N486,1)),I$353)+1))</f>
        <v>3</v>
      </c>
      <c r="J486" s="319"/>
      <c r="K486" s="319"/>
      <c r="L486" s="319"/>
      <c r="M486" s="319"/>
      <c r="O486">
        <v>131</v>
      </c>
      <c r="P486" s="124">
        <f t="shared" ca="1" si="901"/>
        <v>0.5</v>
      </c>
      <c r="Q486" s="124">
        <f t="shared" ca="1" si="902"/>
        <v>0</v>
      </c>
      <c r="R486" s="124">
        <f t="shared" ca="1" si="903"/>
        <v>0</v>
      </c>
      <c r="S486" s="124">
        <f t="shared" ca="1" si="904"/>
        <v>0</v>
      </c>
      <c r="T486" s="124">
        <v>0</v>
      </c>
      <c r="U486" s="124">
        <f t="shared" ca="1" si="905"/>
        <v>0</v>
      </c>
      <c r="V486" s="124">
        <f t="shared" ca="1" si="906"/>
        <v>0.5</v>
      </c>
      <c r="W486" s="124"/>
      <c r="X486" s="124"/>
      <c r="Y486" s="124"/>
      <c r="Z486" s="124"/>
    </row>
    <row r="487" spans="1:26" outlineLevel="1">
      <c r="A487">
        <f t="shared" ca="1" si="907"/>
        <v>2</v>
      </c>
      <c r="B487" t="str">
        <f t="shared" ca="1" si="908"/>
        <v>EP3 LPD1 LPS3 LPM1</v>
      </c>
      <c r="C487" s="321">
        <f ca="1">IF($A487&lt;&gt;$A486,1,MOD(C486-1+(COUNTIFS(D$354:$N$354,$A487)=COUNTIFS(D487:$N487,1)),C$353)+1)</f>
        <v>3</v>
      </c>
      <c r="D487" s="319">
        <f ca="1">IF($A487&lt;&gt;D$354,0,IF($A487&lt;&gt;$A486,1,MOD(D486-1+(COUNTIFS(E$354:$N$354,$A487)=COUNTIFS(E487:$N487,1)),D$353)+1))</f>
        <v>0</v>
      </c>
      <c r="E487" s="319">
        <f ca="1">IF($A487&lt;&gt;E$354,0,IF($A487&lt;&gt;$A486,1,MOD(E486-1+(COUNTIFS(F$354:$N$354,$A487)=COUNTIFS(F487:$N487,1)),E$353)+1))</f>
        <v>0</v>
      </c>
      <c r="F487" s="319">
        <f ca="1">IF($A487&lt;&gt;F$354,0,IF($A487&lt;&gt;$A486,1,MOD(F486-1+(COUNTIFS(G$354:$N$354,$A487)=COUNTIFS(G487:$N487,1)),F$353)+1))</f>
        <v>0</v>
      </c>
      <c r="G487" s="319">
        <f ca="1">IF($A487&lt;&gt;G$354,0,IF($A487&lt;&gt;$A486,1,MOD(G486-1+(COUNTIFS(H$354:$N$354,$A487)=COUNTIFS(H487:$N487,1)),G$353)+1))</f>
        <v>1</v>
      </c>
      <c r="H487" s="319">
        <f ca="1">IF($A487&lt;&gt;H$354,0,IF($A487&lt;&gt;$A486,1,MOD(H486-1+(COUNTIFS(I$354:$N$354,$A487)=COUNTIFS(I487:$N487,1)),H$353)+1))</f>
        <v>3</v>
      </c>
      <c r="I487" s="319">
        <f ca="1">IF($A487&lt;&gt;I$354,0,IF($A487&lt;&gt;$A486,1,MOD(I486-1+(COUNTIFS(N$354:$N$354,$A487)=COUNTIFS(N487:$N487,1)),I$353)+1))</f>
        <v>1</v>
      </c>
      <c r="J487" s="319"/>
      <c r="K487" s="319"/>
      <c r="L487" s="319"/>
      <c r="M487" s="319"/>
      <c r="O487">
        <v>132</v>
      </c>
      <c r="P487" s="124">
        <f t="shared" ca="1" si="901"/>
        <v>0.5</v>
      </c>
      <c r="Q487" s="124">
        <f t="shared" ca="1" si="902"/>
        <v>0</v>
      </c>
      <c r="R487" s="124">
        <f t="shared" ca="1" si="903"/>
        <v>0</v>
      </c>
      <c r="S487" s="124">
        <f t="shared" ca="1" si="904"/>
        <v>0</v>
      </c>
      <c r="T487" s="124">
        <v>0</v>
      </c>
      <c r="U487" s="124">
        <f t="shared" ca="1" si="905"/>
        <v>0.5</v>
      </c>
      <c r="V487" s="124">
        <f t="shared" ca="1" si="906"/>
        <v>-0.5</v>
      </c>
      <c r="W487" s="124"/>
      <c r="X487" s="124"/>
      <c r="Y487" s="124"/>
      <c r="Z487" s="124"/>
    </row>
    <row r="488" spans="1:26" outlineLevel="1">
      <c r="A488">
        <f t="shared" ca="1" si="907"/>
        <v>2</v>
      </c>
      <c r="B488" t="str">
        <f t="shared" ca="1" si="908"/>
        <v>EP3 LPD1 LPS3 LPM2</v>
      </c>
      <c r="C488" s="321">
        <f ca="1">IF($A488&lt;&gt;$A487,1,MOD(C487-1+(COUNTIFS(D$354:$N$354,$A488)=COUNTIFS(D488:$N488,1)),C$353)+1)</f>
        <v>3</v>
      </c>
      <c r="D488" s="319">
        <f ca="1">IF($A488&lt;&gt;D$354,0,IF($A488&lt;&gt;$A487,1,MOD(D487-1+(COUNTIFS(E$354:$N$354,$A488)=COUNTIFS(E488:$N488,1)),D$353)+1))</f>
        <v>0</v>
      </c>
      <c r="E488" s="319">
        <f ca="1">IF($A488&lt;&gt;E$354,0,IF($A488&lt;&gt;$A487,1,MOD(E487-1+(COUNTIFS(F$354:$N$354,$A488)=COUNTIFS(F488:$N488,1)),E$353)+1))</f>
        <v>0</v>
      </c>
      <c r="F488" s="319">
        <f ca="1">IF($A488&lt;&gt;F$354,0,IF($A488&lt;&gt;$A487,1,MOD(F487-1+(COUNTIFS(G$354:$N$354,$A488)=COUNTIFS(G488:$N488,1)),F$353)+1))</f>
        <v>0</v>
      </c>
      <c r="G488" s="319">
        <f ca="1">IF($A488&lt;&gt;G$354,0,IF($A488&lt;&gt;$A487,1,MOD(G487-1+(COUNTIFS(H$354:$N$354,$A488)=COUNTIFS(H488:$N488,1)),G$353)+1))</f>
        <v>1</v>
      </c>
      <c r="H488" s="319">
        <f ca="1">IF($A488&lt;&gt;H$354,0,IF($A488&lt;&gt;$A487,1,MOD(H487-1+(COUNTIFS(I$354:$N$354,$A488)=COUNTIFS(I488:$N488,1)),H$353)+1))</f>
        <v>3</v>
      </c>
      <c r="I488" s="319">
        <f ca="1">IF($A488&lt;&gt;I$354,0,IF($A488&lt;&gt;$A487,1,MOD(I487-1+(COUNTIFS(N$354:$N$354,$A488)=COUNTIFS(N488:$N488,1)),I$353)+1))</f>
        <v>2</v>
      </c>
      <c r="J488" s="319"/>
      <c r="K488" s="319"/>
      <c r="L488" s="319"/>
      <c r="M488" s="319"/>
      <c r="O488">
        <v>133</v>
      </c>
      <c r="P488" s="124">
        <f t="shared" ca="1" si="901"/>
        <v>0.5</v>
      </c>
      <c r="Q488" s="124">
        <f t="shared" ca="1" si="902"/>
        <v>0</v>
      </c>
      <c r="R488" s="124">
        <f t="shared" ca="1" si="903"/>
        <v>0</v>
      </c>
      <c r="S488" s="124">
        <f t="shared" ca="1" si="904"/>
        <v>0</v>
      </c>
      <c r="T488" s="124">
        <v>0</v>
      </c>
      <c r="U488" s="124">
        <f t="shared" ca="1" si="905"/>
        <v>0.5</v>
      </c>
      <c r="V488" s="124">
        <f t="shared" ca="1" si="906"/>
        <v>0</v>
      </c>
      <c r="W488" s="124"/>
      <c r="X488" s="124"/>
      <c r="Y488" s="124"/>
      <c r="Z488" s="124"/>
    </row>
    <row r="489" spans="1:26" outlineLevel="1">
      <c r="A489">
        <f t="shared" ca="1" si="907"/>
        <v>2</v>
      </c>
      <c r="B489" t="str">
        <f t="shared" ca="1" si="908"/>
        <v>EP3 LPD1 LPS3 LPM3</v>
      </c>
      <c r="C489" s="321">
        <f ca="1">IF($A489&lt;&gt;$A488,1,MOD(C488-1+(COUNTIFS(D$354:$N$354,$A489)=COUNTIFS(D489:$N489,1)),C$353)+1)</f>
        <v>3</v>
      </c>
      <c r="D489" s="319">
        <f ca="1">IF($A489&lt;&gt;D$354,0,IF($A489&lt;&gt;$A488,1,MOD(D488-1+(COUNTIFS(E$354:$N$354,$A489)=COUNTIFS(E489:$N489,1)),D$353)+1))</f>
        <v>0</v>
      </c>
      <c r="E489" s="319">
        <f ca="1">IF($A489&lt;&gt;E$354,0,IF($A489&lt;&gt;$A488,1,MOD(E488-1+(COUNTIFS(F$354:$N$354,$A489)=COUNTIFS(F489:$N489,1)),E$353)+1))</f>
        <v>0</v>
      </c>
      <c r="F489" s="319">
        <f ca="1">IF($A489&lt;&gt;F$354,0,IF($A489&lt;&gt;$A488,1,MOD(F488-1+(COUNTIFS(G$354:$N$354,$A489)=COUNTIFS(G489:$N489,1)),F$353)+1))</f>
        <v>0</v>
      </c>
      <c r="G489" s="319">
        <f ca="1">IF($A489&lt;&gt;G$354,0,IF($A489&lt;&gt;$A488,1,MOD(G488-1+(COUNTIFS(H$354:$N$354,$A489)=COUNTIFS(H489:$N489,1)),G$353)+1))</f>
        <v>1</v>
      </c>
      <c r="H489" s="319">
        <f ca="1">IF($A489&lt;&gt;H$354,0,IF($A489&lt;&gt;$A488,1,MOD(H488-1+(COUNTIFS(I$354:$N$354,$A489)=COUNTIFS(I489:$N489,1)),H$353)+1))</f>
        <v>3</v>
      </c>
      <c r="I489" s="319">
        <f ca="1">IF($A489&lt;&gt;I$354,0,IF($A489&lt;&gt;$A488,1,MOD(I488-1+(COUNTIFS(N$354:$N$354,$A489)=COUNTIFS(N489:$N489,1)),I$353)+1))</f>
        <v>3</v>
      </c>
      <c r="J489" s="319"/>
      <c r="K489" s="319"/>
      <c r="L489" s="319"/>
      <c r="M489" s="319"/>
      <c r="O489">
        <v>134</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LPM1</v>
      </c>
      <c r="C490" s="321">
        <f ca="1">IF($A490&lt;&gt;$A489,1,MOD(C489-1+(COUNTIFS(D$354:$N$354,$A490)=COUNTIFS(D490:$N490,1)),C$353)+1)</f>
        <v>1</v>
      </c>
      <c r="D490" s="319">
        <f ca="1">IF($A490&lt;&gt;D$354,0,IF($A490&lt;&gt;$A489,1,MOD(D489-1+(COUNTIFS(E$354:$N$354,$A490)=COUNTIFS(E490:$N490,1)),D$353)+1))</f>
        <v>0</v>
      </c>
      <c r="E490" s="319">
        <f ca="1">IF($A490&lt;&gt;E$354,0,IF($A490&lt;&gt;$A489,1,MOD(E489-1+(COUNTIFS(F$354:$N$354,$A490)=COUNTIFS(F490:$N490,1)),E$353)+1))</f>
        <v>0</v>
      </c>
      <c r="F490" s="319">
        <f ca="1">IF($A490&lt;&gt;F$354,0,IF($A490&lt;&gt;$A489,1,MOD(F489-1+(COUNTIFS(G$354:$N$354,$A490)=COUNTIFS(G490:$N490,1)),F$353)+1))</f>
        <v>0</v>
      </c>
      <c r="G490" s="319">
        <f ca="1">IF($A490&lt;&gt;G$354,0,IF($A490&lt;&gt;$A489,1,MOD(G489-1+(COUNTIFS(H$354:$N$354,$A490)=COUNTIFS(H490:$N490,1)),G$353)+1))</f>
        <v>1</v>
      </c>
      <c r="H490" s="319">
        <f ca="1">IF($A490&lt;&gt;H$354,0,IF($A490&lt;&gt;$A489,1,MOD(H489-1+(COUNTIFS(I$354:$N$354,$A490)=COUNTIFS(I490:$N490,1)),H$353)+1))</f>
        <v>1</v>
      </c>
      <c r="I490" s="319">
        <f ca="1">IF($A490&lt;&gt;I$354,0,IF($A490&lt;&gt;$A489,1,MOD(I489-1+(COUNTIFS(N$354:$N$354,$A490)=COUNTIFS(N490:$N490,1)),I$353)+1))</f>
        <v>1</v>
      </c>
      <c r="J490" s="319"/>
      <c r="K490" s="319"/>
      <c r="L490" s="319"/>
      <c r="M490" s="319"/>
      <c r="O490">
        <v>135</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LPM2</v>
      </c>
      <c r="C491" s="321">
        <f ca="1">IF($A491&lt;&gt;$A490,1,MOD(C490-1+(COUNTIFS(D$354:$N$354,$A491)=COUNTIFS(D491:$N491,1)),C$353)+1)</f>
        <v>1</v>
      </c>
      <c r="D491" s="319">
        <f ca="1">IF($A491&lt;&gt;D$354,0,IF($A491&lt;&gt;$A490,1,MOD(D490-1+(COUNTIFS(E$354:$N$354,$A491)=COUNTIFS(E491:$N491,1)),D$353)+1))</f>
        <v>0</v>
      </c>
      <c r="E491" s="319">
        <f ca="1">IF($A491&lt;&gt;E$354,0,IF($A491&lt;&gt;$A490,1,MOD(E490-1+(COUNTIFS(F$354:$N$354,$A491)=COUNTIFS(F491:$N491,1)),E$353)+1))</f>
        <v>0</v>
      </c>
      <c r="F491" s="319">
        <f ca="1">IF($A491&lt;&gt;F$354,0,IF($A491&lt;&gt;$A490,1,MOD(F490-1+(COUNTIFS(G$354:$N$354,$A491)=COUNTIFS(G491:$N491,1)),F$353)+1))</f>
        <v>0</v>
      </c>
      <c r="G491" s="319">
        <f ca="1">IF($A491&lt;&gt;G$354,0,IF($A491&lt;&gt;$A490,1,MOD(G490-1+(COUNTIFS(H$354:$N$354,$A491)=COUNTIFS(H491:$N491,1)),G$353)+1))</f>
        <v>1</v>
      </c>
      <c r="H491" s="319">
        <f ca="1">IF($A491&lt;&gt;H$354,0,IF($A491&lt;&gt;$A490,1,MOD(H490-1+(COUNTIFS(I$354:$N$354,$A491)=COUNTIFS(I491:$N491,1)),H$353)+1))</f>
        <v>1</v>
      </c>
      <c r="I491" s="319">
        <f ca="1">IF($A491&lt;&gt;I$354,0,IF($A491&lt;&gt;$A490,1,MOD(I490-1+(COUNTIFS(N$354:$N$354,$A491)=COUNTIFS(N491:$N491,1)),I$353)+1))</f>
        <v>2</v>
      </c>
      <c r="J491" s="319"/>
      <c r="K491" s="319"/>
      <c r="L491" s="319"/>
      <c r="M491" s="319"/>
      <c r="O491">
        <v>136</v>
      </c>
      <c r="P491" s="124">
        <f t="shared" ca="1" si="901"/>
        <v>-0.5</v>
      </c>
      <c r="Q491" s="124">
        <f t="shared" ca="1" si="902"/>
        <v>0</v>
      </c>
      <c r="R491" s="124">
        <f t="shared" ca="1" si="903"/>
        <v>0</v>
      </c>
      <c r="S491" s="124">
        <f t="shared" ca="1" si="904"/>
        <v>0</v>
      </c>
      <c r="T491" s="124">
        <v>0</v>
      </c>
      <c r="U491" s="124">
        <f t="shared" ca="1" si="905"/>
        <v>-0.5</v>
      </c>
      <c r="V491" s="124">
        <f t="shared" ca="1" si="906"/>
        <v>0</v>
      </c>
      <c r="W491" s="124"/>
      <c r="X491" s="124"/>
      <c r="Y491" s="124"/>
      <c r="Z491" s="124"/>
    </row>
    <row r="492" spans="1:26" outlineLevel="1">
      <c r="A492">
        <f t="shared" ca="1" si="907"/>
        <v>2</v>
      </c>
      <c r="B492" t="str">
        <f t="shared" ca="1" si="908"/>
        <v>EP1 LPD1 LPS1 LPM3</v>
      </c>
      <c r="C492" s="321">
        <f ca="1">IF($A492&lt;&gt;$A491,1,MOD(C491-1+(COUNTIFS(D$354:$N$354,$A492)=COUNTIFS(D492:$N492,1)),C$353)+1)</f>
        <v>1</v>
      </c>
      <c r="D492" s="319">
        <f ca="1">IF($A492&lt;&gt;D$354,0,IF($A492&lt;&gt;$A491,1,MOD(D491-1+(COUNTIFS(E$354:$N$354,$A492)=COUNTIFS(E492:$N492,1)),D$353)+1))</f>
        <v>0</v>
      </c>
      <c r="E492" s="319">
        <f ca="1">IF($A492&lt;&gt;E$354,0,IF($A492&lt;&gt;$A491,1,MOD(E491-1+(COUNTIFS(F$354:$N$354,$A492)=COUNTIFS(F492:$N492,1)),E$353)+1))</f>
        <v>0</v>
      </c>
      <c r="F492" s="319">
        <f ca="1">IF($A492&lt;&gt;F$354,0,IF($A492&lt;&gt;$A491,1,MOD(F491-1+(COUNTIFS(G$354:$N$354,$A492)=COUNTIFS(G492:$N492,1)),F$353)+1))</f>
        <v>0</v>
      </c>
      <c r="G492" s="319">
        <f ca="1">IF($A492&lt;&gt;G$354,0,IF($A492&lt;&gt;$A491,1,MOD(G491-1+(COUNTIFS(H$354:$N$354,$A492)=COUNTIFS(H492:$N492,1)),G$353)+1))</f>
        <v>1</v>
      </c>
      <c r="H492" s="319">
        <f ca="1">IF($A492&lt;&gt;H$354,0,IF($A492&lt;&gt;$A491,1,MOD(H491-1+(COUNTIFS(I$354:$N$354,$A492)=COUNTIFS(I492:$N492,1)),H$353)+1))</f>
        <v>1</v>
      </c>
      <c r="I492" s="319">
        <f ca="1">IF($A492&lt;&gt;I$354,0,IF($A492&lt;&gt;$A491,1,MOD(I491-1+(COUNTIFS(N$354:$N$354,$A492)=COUNTIFS(N492:$N492,1)),I$353)+1))</f>
        <v>3</v>
      </c>
      <c r="J492" s="319"/>
      <c r="K492" s="319"/>
      <c r="L492" s="319"/>
      <c r="M492" s="319"/>
      <c r="O492">
        <v>137</v>
      </c>
      <c r="P492" s="124">
        <f t="shared" ca="1" si="901"/>
        <v>-0.5</v>
      </c>
      <c r="Q492" s="124">
        <f t="shared" ca="1" si="902"/>
        <v>0</v>
      </c>
      <c r="R492" s="124">
        <f t="shared" ca="1" si="903"/>
        <v>0</v>
      </c>
      <c r="S492" s="124">
        <f t="shared" ca="1" si="904"/>
        <v>0</v>
      </c>
      <c r="T492" s="124">
        <v>0</v>
      </c>
      <c r="U492" s="124">
        <f t="shared" ca="1" si="905"/>
        <v>-0.5</v>
      </c>
      <c r="V492" s="124">
        <f t="shared" ca="1" si="906"/>
        <v>0.5</v>
      </c>
      <c r="W492" s="124"/>
      <c r="X492" s="124"/>
      <c r="Y492" s="124"/>
      <c r="Z492" s="124"/>
    </row>
    <row r="493" spans="1:26" outlineLevel="1">
      <c r="A493">
        <f t="shared" ca="1" si="907"/>
        <v>2</v>
      </c>
      <c r="B493" t="str">
        <f t="shared" ca="1" si="908"/>
        <v>EP1 LPD1 LPS2 LPM1</v>
      </c>
      <c r="C493" s="321">
        <f ca="1">IF($A493&lt;&gt;$A492,1,MOD(C492-1+(COUNTIFS(D$354:$N$354,$A493)=COUNTIFS(D493:$N493,1)),C$353)+1)</f>
        <v>1</v>
      </c>
      <c r="D493" s="319">
        <f ca="1">IF($A493&lt;&gt;D$354,0,IF($A493&lt;&gt;$A492,1,MOD(D492-1+(COUNTIFS(E$354:$N$354,$A493)=COUNTIFS(E493:$N493,1)),D$353)+1))</f>
        <v>0</v>
      </c>
      <c r="E493" s="319">
        <f ca="1">IF($A493&lt;&gt;E$354,0,IF($A493&lt;&gt;$A492,1,MOD(E492-1+(COUNTIFS(F$354:$N$354,$A493)=COUNTIFS(F493:$N493,1)),E$353)+1))</f>
        <v>0</v>
      </c>
      <c r="F493" s="319">
        <f ca="1">IF($A493&lt;&gt;F$354,0,IF($A493&lt;&gt;$A492,1,MOD(F492-1+(COUNTIFS(G$354:$N$354,$A493)=COUNTIFS(G493:$N493,1)),F$353)+1))</f>
        <v>0</v>
      </c>
      <c r="G493" s="319">
        <f ca="1">IF($A493&lt;&gt;G$354,0,IF($A493&lt;&gt;$A492,1,MOD(G492-1+(COUNTIFS(H$354:$N$354,$A493)=COUNTIFS(H493:$N493,1)),G$353)+1))</f>
        <v>1</v>
      </c>
      <c r="H493" s="319">
        <f ca="1">IF($A493&lt;&gt;H$354,0,IF($A493&lt;&gt;$A492,1,MOD(H492-1+(COUNTIFS(I$354:$N$354,$A493)=COUNTIFS(I493:$N493,1)),H$353)+1))</f>
        <v>2</v>
      </c>
      <c r="I493" s="319">
        <f ca="1">IF($A493&lt;&gt;I$354,0,IF($A493&lt;&gt;$A492,1,MOD(I492-1+(COUNTIFS(N$354:$N$354,$A493)=COUNTIFS(N493:$N493,1)),I$353)+1))</f>
        <v>1</v>
      </c>
      <c r="J493" s="319"/>
      <c r="K493" s="319"/>
      <c r="L493" s="319"/>
      <c r="M493" s="319"/>
      <c r="O493">
        <v>138</v>
      </c>
      <c r="P493" s="124">
        <f t="shared" ca="1" si="901"/>
        <v>-0.5</v>
      </c>
      <c r="Q493" s="124">
        <f t="shared" ca="1" si="902"/>
        <v>0</v>
      </c>
      <c r="R493" s="124">
        <f t="shared" ca="1" si="903"/>
        <v>0</v>
      </c>
      <c r="S493" s="124">
        <f t="shared" ca="1" si="904"/>
        <v>0</v>
      </c>
      <c r="T493" s="124">
        <v>0</v>
      </c>
      <c r="U493" s="124">
        <f t="shared" ca="1" si="905"/>
        <v>0</v>
      </c>
      <c r="V493" s="124">
        <f t="shared" ca="1" si="906"/>
        <v>-0.5</v>
      </c>
      <c r="W493" s="124"/>
      <c r="X493" s="124"/>
      <c r="Y493" s="124"/>
      <c r="Z493" s="124"/>
    </row>
    <row r="494" spans="1:26" outlineLevel="1">
      <c r="A494">
        <f t="shared" ca="1" si="907"/>
        <v>2</v>
      </c>
      <c r="B494" t="str">
        <f t="shared" ca="1" si="908"/>
        <v>EP1 LPD1 LPS2 LPM2</v>
      </c>
      <c r="C494" s="321">
        <f ca="1">IF($A494&lt;&gt;$A493,1,MOD(C493-1+(COUNTIFS(D$354:$N$354,$A494)=COUNTIFS(D494:$N494,1)),C$353)+1)</f>
        <v>1</v>
      </c>
      <c r="D494" s="319">
        <f ca="1">IF($A494&lt;&gt;D$354,0,IF($A494&lt;&gt;$A493,1,MOD(D493-1+(COUNTIFS(E$354:$N$354,$A494)=COUNTIFS(E494:$N494,1)),D$353)+1))</f>
        <v>0</v>
      </c>
      <c r="E494" s="319">
        <f ca="1">IF($A494&lt;&gt;E$354,0,IF($A494&lt;&gt;$A493,1,MOD(E493-1+(COUNTIFS(F$354:$N$354,$A494)=COUNTIFS(F494:$N494,1)),E$353)+1))</f>
        <v>0</v>
      </c>
      <c r="F494" s="319">
        <f ca="1">IF($A494&lt;&gt;F$354,0,IF($A494&lt;&gt;$A493,1,MOD(F493-1+(COUNTIFS(G$354:$N$354,$A494)=COUNTIFS(G494:$N494,1)),F$353)+1))</f>
        <v>0</v>
      </c>
      <c r="G494" s="319">
        <f ca="1">IF($A494&lt;&gt;G$354,0,IF($A494&lt;&gt;$A493,1,MOD(G493-1+(COUNTIFS(H$354:$N$354,$A494)=COUNTIFS(H494:$N494,1)),G$353)+1))</f>
        <v>1</v>
      </c>
      <c r="H494" s="319">
        <f ca="1">IF($A494&lt;&gt;H$354,0,IF($A494&lt;&gt;$A493,1,MOD(H493-1+(COUNTIFS(I$354:$N$354,$A494)=COUNTIFS(I494:$N494,1)),H$353)+1))</f>
        <v>2</v>
      </c>
      <c r="I494" s="319">
        <f ca="1">IF($A494&lt;&gt;I$354,0,IF($A494&lt;&gt;$A493,1,MOD(I493-1+(COUNTIFS(N$354:$N$354,$A494)=COUNTIFS(N494:$N494,1)),I$353)+1))</f>
        <v>2</v>
      </c>
      <c r="J494" s="319"/>
      <c r="K494" s="319"/>
      <c r="L494" s="319"/>
      <c r="M494" s="319"/>
      <c r="O494">
        <v>139</v>
      </c>
      <c r="P494" s="124">
        <f t="shared" ca="1" si="901"/>
        <v>-0.5</v>
      </c>
      <c r="Q494" s="124">
        <f t="shared" ca="1" si="902"/>
        <v>0</v>
      </c>
      <c r="R494" s="124">
        <f t="shared" ca="1" si="903"/>
        <v>0</v>
      </c>
      <c r="S494" s="124">
        <f t="shared" ca="1" si="904"/>
        <v>0</v>
      </c>
      <c r="T494" s="124">
        <v>0</v>
      </c>
      <c r="U494" s="124">
        <f t="shared" ca="1" si="905"/>
        <v>0</v>
      </c>
      <c r="V494" s="124">
        <f t="shared" ca="1" si="906"/>
        <v>0</v>
      </c>
      <c r="W494" s="124"/>
      <c r="X494" s="124"/>
      <c r="Y494" s="124"/>
      <c r="Z494" s="124"/>
    </row>
    <row r="495" spans="1:26" outlineLevel="1">
      <c r="A495">
        <f t="shared" ca="1" si="907"/>
        <v>2</v>
      </c>
      <c r="B495" t="str">
        <f t="shared" ca="1" si="908"/>
        <v>EP1 LPD1 LPS2 LPM3</v>
      </c>
      <c r="C495" s="321">
        <f ca="1">IF($A495&lt;&gt;$A494,1,MOD(C494-1+(COUNTIFS(D$354:$N$354,$A495)=COUNTIFS(D495:$N495,1)),C$353)+1)</f>
        <v>1</v>
      </c>
      <c r="D495" s="319">
        <f ca="1">IF($A495&lt;&gt;D$354,0,IF($A495&lt;&gt;$A494,1,MOD(D494-1+(COUNTIFS(E$354:$N$354,$A495)=COUNTIFS(E495:$N495,1)),D$353)+1))</f>
        <v>0</v>
      </c>
      <c r="E495" s="319">
        <f ca="1">IF($A495&lt;&gt;E$354,0,IF($A495&lt;&gt;$A494,1,MOD(E494-1+(COUNTIFS(F$354:$N$354,$A495)=COUNTIFS(F495:$N495,1)),E$353)+1))</f>
        <v>0</v>
      </c>
      <c r="F495" s="319">
        <f ca="1">IF($A495&lt;&gt;F$354,0,IF($A495&lt;&gt;$A494,1,MOD(F494-1+(COUNTIFS(G$354:$N$354,$A495)=COUNTIFS(G495:$N495,1)),F$353)+1))</f>
        <v>0</v>
      </c>
      <c r="G495" s="319">
        <f ca="1">IF($A495&lt;&gt;G$354,0,IF($A495&lt;&gt;$A494,1,MOD(G494-1+(COUNTIFS(H$354:$N$354,$A495)=COUNTIFS(H495:$N495,1)),G$353)+1))</f>
        <v>1</v>
      </c>
      <c r="H495" s="319">
        <f ca="1">IF($A495&lt;&gt;H$354,0,IF($A495&lt;&gt;$A494,1,MOD(H494-1+(COUNTIFS(I$354:$N$354,$A495)=COUNTIFS(I495:$N495,1)),H$353)+1))</f>
        <v>2</v>
      </c>
      <c r="I495" s="319">
        <f ca="1">IF($A495&lt;&gt;I$354,0,IF($A495&lt;&gt;$A494,1,MOD(I494-1+(COUNTIFS(N$354:$N$354,$A495)=COUNTIFS(N495:$N495,1)),I$353)+1))</f>
        <v>3</v>
      </c>
      <c r="J495" s="319"/>
      <c r="K495" s="319"/>
      <c r="L495" s="319"/>
      <c r="M495" s="319"/>
      <c r="O495">
        <v>140</v>
      </c>
      <c r="P495" s="124">
        <f t="shared" ca="1" si="901"/>
        <v>-0.5</v>
      </c>
      <c r="Q495" s="124">
        <f t="shared" ca="1" si="902"/>
        <v>0</v>
      </c>
      <c r="R495" s="124">
        <f t="shared" ca="1" si="903"/>
        <v>0</v>
      </c>
      <c r="S495" s="124">
        <f t="shared" ca="1" si="904"/>
        <v>0</v>
      </c>
      <c r="T495" s="124">
        <v>0</v>
      </c>
      <c r="U495" s="124">
        <f t="shared" ca="1" si="905"/>
        <v>0</v>
      </c>
      <c r="V495" s="124">
        <f t="shared" ca="1" si="906"/>
        <v>0.5</v>
      </c>
      <c r="W495" s="124"/>
      <c r="X495" s="124"/>
      <c r="Y495" s="124"/>
      <c r="Z495" s="124"/>
    </row>
    <row r="496" spans="1:26" outlineLevel="1">
      <c r="A496">
        <f t="shared" ca="1" si="907"/>
        <v>2</v>
      </c>
      <c r="B496" t="str">
        <f t="shared" ca="1" si="908"/>
        <v>EP1 LPD1 LPS3 LPM1</v>
      </c>
      <c r="C496" s="321">
        <f ca="1">IF($A496&lt;&gt;$A495,1,MOD(C495-1+(COUNTIFS(D$354:$N$354,$A496)=COUNTIFS(D496:$N496,1)),C$353)+1)</f>
        <v>1</v>
      </c>
      <c r="D496" s="319">
        <f ca="1">IF($A496&lt;&gt;D$354,0,IF($A496&lt;&gt;$A495,1,MOD(D495-1+(COUNTIFS(E$354:$N$354,$A496)=COUNTIFS(E496:$N496,1)),D$353)+1))</f>
        <v>0</v>
      </c>
      <c r="E496" s="319">
        <f ca="1">IF($A496&lt;&gt;E$354,0,IF($A496&lt;&gt;$A495,1,MOD(E495-1+(COUNTIFS(F$354:$N$354,$A496)=COUNTIFS(F496:$N496,1)),E$353)+1))</f>
        <v>0</v>
      </c>
      <c r="F496" s="319">
        <f ca="1">IF($A496&lt;&gt;F$354,0,IF($A496&lt;&gt;$A495,1,MOD(F495-1+(COUNTIFS(G$354:$N$354,$A496)=COUNTIFS(G496:$N496,1)),F$353)+1))</f>
        <v>0</v>
      </c>
      <c r="G496" s="319">
        <f ca="1">IF($A496&lt;&gt;G$354,0,IF($A496&lt;&gt;$A495,1,MOD(G495-1+(COUNTIFS(H$354:$N$354,$A496)=COUNTIFS(H496:$N496,1)),G$353)+1))</f>
        <v>1</v>
      </c>
      <c r="H496" s="319">
        <f ca="1">IF($A496&lt;&gt;H$354,0,IF($A496&lt;&gt;$A495,1,MOD(H495-1+(COUNTIFS(I$354:$N$354,$A496)=COUNTIFS(I496:$N496,1)),H$353)+1))</f>
        <v>3</v>
      </c>
      <c r="I496" s="319">
        <f ca="1">IF($A496&lt;&gt;I$354,0,IF($A496&lt;&gt;$A495,1,MOD(I495-1+(COUNTIFS(N$354:$N$354,$A496)=COUNTIFS(N496:$N496,1)),I$353)+1))</f>
        <v>1</v>
      </c>
      <c r="J496" s="319"/>
      <c r="K496" s="319"/>
      <c r="L496" s="319"/>
      <c r="M496" s="319"/>
      <c r="O496">
        <v>141</v>
      </c>
      <c r="P496" s="124">
        <f t="shared" ca="1" si="901"/>
        <v>-0.5</v>
      </c>
      <c r="Q496" s="124">
        <f t="shared" ca="1" si="902"/>
        <v>0</v>
      </c>
      <c r="R496" s="124">
        <f t="shared" ca="1" si="903"/>
        <v>0</v>
      </c>
      <c r="S496" s="124">
        <f t="shared" ca="1" si="904"/>
        <v>0</v>
      </c>
      <c r="T496" s="124">
        <v>0</v>
      </c>
      <c r="U496" s="124">
        <f t="shared" ca="1" si="905"/>
        <v>0.5</v>
      </c>
      <c r="V496" s="124">
        <f t="shared" ca="1" si="906"/>
        <v>-0.5</v>
      </c>
      <c r="W496" s="124"/>
      <c r="X496" s="124"/>
      <c r="Y496" s="124"/>
      <c r="Z496" s="124"/>
    </row>
    <row r="497" spans="1:26" outlineLevel="1">
      <c r="A497">
        <f t="shared" ca="1" si="907"/>
        <v>2</v>
      </c>
      <c r="B497" t="str">
        <f t="shared" ca="1" si="908"/>
        <v>EP1 LPD1 LPS3 LPM2</v>
      </c>
      <c r="C497" s="321">
        <f ca="1">IF($A497&lt;&gt;$A496,1,MOD(C496-1+(COUNTIFS(D$354:$N$354,$A497)=COUNTIFS(D497:$N497,1)),C$353)+1)</f>
        <v>1</v>
      </c>
      <c r="D497" s="319">
        <f ca="1">IF($A497&lt;&gt;D$354,0,IF($A497&lt;&gt;$A496,1,MOD(D496-1+(COUNTIFS(E$354:$N$354,$A497)=COUNTIFS(E497:$N497,1)),D$353)+1))</f>
        <v>0</v>
      </c>
      <c r="E497" s="319">
        <f ca="1">IF($A497&lt;&gt;E$354,0,IF($A497&lt;&gt;$A496,1,MOD(E496-1+(COUNTIFS(F$354:$N$354,$A497)=COUNTIFS(F497:$N497,1)),E$353)+1))</f>
        <v>0</v>
      </c>
      <c r="F497" s="319">
        <f ca="1">IF($A497&lt;&gt;F$354,0,IF($A497&lt;&gt;$A496,1,MOD(F496-1+(COUNTIFS(G$354:$N$354,$A497)=COUNTIFS(G497:$N497,1)),F$353)+1))</f>
        <v>0</v>
      </c>
      <c r="G497" s="319">
        <f ca="1">IF($A497&lt;&gt;G$354,0,IF($A497&lt;&gt;$A496,1,MOD(G496-1+(COUNTIFS(H$354:$N$354,$A497)=COUNTIFS(H497:$N497,1)),G$353)+1))</f>
        <v>1</v>
      </c>
      <c r="H497" s="319">
        <f ca="1">IF($A497&lt;&gt;H$354,0,IF($A497&lt;&gt;$A496,1,MOD(H496-1+(COUNTIFS(I$354:$N$354,$A497)=COUNTIFS(I497:$N497,1)),H$353)+1))</f>
        <v>3</v>
      </c>
      <c r="I497" s="319">
        <f ca="1">IF($A497&lt;&gt;I$354,0,IF($A497&lt;&gt;$A496,1,MOD(I496-1+(COUNTIFS(N$354:$N$354,$A497)=COUNTIFS(N497:$N497,1)),I$353)+1))</f>
        <v>2</v>
      </c>
      <c r="J497" s="319"/>
      <c r="K497" s="319"/>
      <c r="L497" s="319"/>
      <c r="M497" s="319"/>
      <c r="O497">
        <v>142</v>
      </c>
      <c r="P497" s="124">
        <f t="shared" ca="1" si="901"/>
        <v>-0.5</v>
      </c>
      <c r="Q497" s="124">
        <f t="shared" ca="1" si="902"/>
        <v>0</v>
      </c>
      <c r="R497" s="124">
        <f t="shared" ca="1" si="903"/>
        <v>0</v>
      </c>
      <c r="S497" s="124">
        <f t="shared" ca="1" si="904"/>
        <v>0</v>
      </c>
      <c r="T497" s="124">
        <v>0</v>
      </c>
      <c r="U497" s="124">
        <f t="shared" ca="1" si="905"/>
        <v>0.5</v>
      </c>
      <c r="V497" s="124">
        <f t="shared" ca="1" si="906"/>
        <v>0</v>
      </c>
      <c r="W497" s="124"/>
      <c r="X497" s="124"/>
      <c r="Y497" s="124"/>
      <c r="Z497" s="124"/>
    </row>
    <row r="498" spans="1:26" outlineLevel="1">
      <c r="A498">
        <f t="shared" ca="1" si="907"/>
        <v>2</v>
      </c>
      <c r="B498" t="str">
        <f t="shared" ca="1" si="908"/>
        <v>EP1 LPD1 LPS3 LPM3</v>
      </c>
      <c r="C498" s="321">
        <f ca="1">IF($A498&lt;&gt;$A497,1,MOD(C497-1+(COUNTIFS(D$354:$N$354,$A498)=COUNTIFS(D498:$N498,1)),C$353)+1)</f>
        <v>1</v>
      </c>
      <c r="D498" s="319">
        <f ca="1">IF($A498&lt;&gt;D$354,0,IF($A498&lt;&gt;$A497,1,MOD(D497-1+(COUNTIFS(E$354:$N$354,$A498)=COUNTIFS(E498:$N498,1)),D$353)+1))</f>
        <v>0</v>
      </c>
      <c r="E498" s="319">
        <f ca="1">IF($A498&lt;&gt;E$354,0,IF($A498&lt;&gt;$A497,1,MOD(E497-1+(COUNTIFS(F$354:$N$354,$A498)=COUNTIFS(F498:$N498,1)),E$353)+1))</f>
        <v>0</v>
      </c>
      <c r="F498" s="319">
        <f ca="1">IF($A498&lt;&gt;F$354,0,IF($A498&lt;&gt;$A497,1,MOD(F497-1+(COUNTIFS(G$354:$N$354,$A498)=COUNTIFS(G498:$N498,1)),F$353)+1))</f>
        <v>0</v>
      </c>
      <c r="G498" s="319">
        <f ca="1">IF($A498&lt;&gt;G$354,0,IF($A498&lt;&gt;$A497,1,MOD(G497-1+(COUNTIFS(H$354:$N$354,$A498)=COUNTIFS(H498:$N498,1)),G$353)+1))</f>
        <v>1</v>
      </c>
      <c r="H498" s="319">
        <f ca="1">IF($A498&lt;&gt;H$354,0,IF($A498&lt;&gt;$A497,1,MOD(H497-1+(COUNTIFS(I$354:$N$354,$A498)=COUNTIFS(I498:$N498,1)),H$353)+1))</f>
        <v>3</v>
      </c>
      <c r="I498" s="319">
        <f ca="1">IF($A498&lt;&gt;I$354,0,IF($A498&lt;&gt;$A497,1,MOD(I497-1+(COUNTIFS(N$354:$N$354,$A498)=COUNTIFS(N498:$N498,1)),I$353)+1))</f>
        <v>3</v>
      </c>
      <c r="J498" s="319"/>
      <c r="K498" s="319"/>
      <c r="L498" s="319"/>
      <c r="M498" s="319"/>
      <c r="O498">
        <v>143</v>
      </c>
      <c r="P498" s="124">
        <f t="shared" ca="1" si="901"/>
        <v>-0.5</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LPM1</v>
      </c>
      <c r="C499" s="321">
        <f ca="1">IF($A499&lt;&gt;$A498,1,MOD(C498-1+(COUNTIFS(D$354:$N$354,$A499)=COUNTIFS(D499:$N499,1)),C$353)+1)</f>
        <v>2</v>
      </c>
      <c r="D499" s="319">
        <f ca="1">IF($A499&lt;&gt;D$354,0,IF($A499&lt;&gt;$A498,1,MOD(D498-1+(COUNTIFS(E$354:$N$354,$A499)=COUNTIFS(E499:$N499,1)),D$353)+1))</f>
        <v>0</v>
      </c>
      <c r="E499" s="319">
        <f ca="1">IF($A499&lt;&gt;E$354,0,IF($A499&lt;&gt;$A498,1,MOD(E498-1+(COUNTIFS(F$354:$N$354,$A499)=COUNTIFS(F499:$N499,1)),E$353)+1))</f>
        <v>0</v>
      </c>
      <c r="F499" s="319">
        <f ca="1">IF($A499&lt;&gt;F$354,0,IF($A499&lt;&gt;$A498,1,MOD(F498-1+(COUNTIFS(G$354:$N$354,$A499)=COUNTIFS(G499:$N499,1)),F$353)+1))</f>
        <v>0</v>
      </c>
      <c r="G499" s="319">
        <f ca="1">IF($A499&lt;&gt;G$354,0,IF($A499&lt;&gt;$A498,1,MOD(G498-1+(COUNTIFS(H$354:$N$354,$A499)=COUNTIFS(H499:$N499,1)),G$353)+1))</f>
        <v>1</v>
      </c>
      <c r="H499" s="319">
        <f ca="1">IF($A499&lt;&gt;H$354,0,IF($A499&lt;&gt;$A498,1,MOD(H498-1+(COUNTIFS(I$354:$N$354,$A499)=COUNTIFS(I499:$N499,1)),H$353)+1))</f>
        <v>1</v>
      </c>
      <c r="I499" s="319">
        <f ca="1">IF($A499&lt;&gt;I$354,0,IF($A499&lt;&gt;$A498,1,MOD(I498-1+(COUNTIFS(N$354:$N$354,$A499)=COUNTIFS(N499:$N499,1)),I$353)+1))</f>
        <v>1</v>
      </c>
      <c r="J499" s="319"/>
      <c r="K499" s="319"/>
      <c r="L499" s="319"/>
      <c r="M499" s="319"/>
      <c r="O499">
        <v>144</v>
      </c>
      <c r="P499" s="124">
        <f t="shared" ca="1" si="901"/>
        <v>0</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LPM2</v>
      </c>
      <c r="C500" s="321">
        <f ca="1">IF($A500&lt;&gt;$A499,1,MOD(C499-1+(COUNTIFS(D$354:$N$354,$A500)=COUNTIFS(D500:$N500,1)),C$353)+1)</f>
        <v>2</v>
      </c>
      <c r="D500" s="319">
        <f ca="1">IF($A500&lt;&gt;D$354,0,IF($A500&lt;&gt;$A499,1,MOD(D499-1+(COUNTIFS(E$354:$N$354,$A500)=COUNTIFS(E500:$N500,1)),D$353)+1))</f>
        <v>0</v>
      </c>
      <c r="E500" s="319">
        <f ca="1">IF($A500&lt;&gt;E$354,0,IF($A500&lt;&gt;$A499,1,MOD(E499-1+(COUNTIFS(F$354:$N$354,$A500)=COUNTIFS(F500:$N500,1)),E$353)+1))</f>
        <v>0</v>
      </c>
      <c r="F500" s="319">
        <f ca="1">IF($A500&lt;&gt;F$354,0,IF($A500&lt;&gt;$A499,1,MOD(F499-1+(COUNTIFS(G$354:$N$354,$A500)=COUNTIFS(G500:$N500,1)),F$353)+1))</f>
        <v>0</v>
      </c>
      <c r="G500" s="319">
        <f ca="1">IF($A500&lt;&gt;G$354,0,IF($A500&lt;&gt;$A499,1,MOD(G499-1+(COUNTIFS(H$354:$N$354,$A500)=COUNTIFS(H500:$N500,1)),G$353)+1))</f>
        <v>1</v>
      </c>
      <c r="H500" s="319">
        <f ca="1">IF($A500&lt;&gt;H$354,0,IF($A500&lt;&gt;$A499,1,MOD(H499-1+(COUNTIFS(I$354:$N$354,$A500)=COUNTIFS(I500:$N500,1)),H$353)+1))</f>
        <v>1</v>
      </c>
      <c r="I500" s="319">
        <f ca="1">IF($A500&lt;&gt;I$354,0,IF($A500&lt;&gt;$A499,1,MOD(I499-1+(COUNTIFS(N$354:$N$354,$A500)=COUNTIFS(N500:$N500,1)),I$353)+1))</f>
        <v>2</v>
      </c>
      <c r="J500" s="319"/>
      <c r="K500" s="319"/>
      <c r="L500" s="319"/>
      <c r="M500" s="319"/>
      <c r="O500">
        <v>145</v>
      </c>
      <c r="P500" s="124">
        <f t="shared" ref="P500:P563" ca="1" si="909">IF(C500=0,0,INDEX(C$346:C$349,C500,1))</f>
        <v>0</v>
      </c>
      <c r="Q500" s="124">
        <f t="shared" ref="Q500:Q563" ca="1" si="910">IF(D500=0,0,INDEX(D$346:D$349,D500,1))</f>
        <v>0</v>
      </c>
      <c r="R500" s="124">
        <f t="shared" ref="R500:R563" ca="1" si="911">IF(E500=0,0,INDEX(E$346:E$349,E500,1))</f>
        <v>0</v>
      </c>
      <c r="S500" s="124">
        <f t="shared" ref="S500:S563" ca="1" si="912">IF(F500=0,0,INDEX(F$346:F$349,F500,1))</f>
        <v>0</v>
      </c>
      <c r="T500" s="124">
        <v>0</v>
      </c>
      <c r="U500" s="124">
        <f t="shared" ref="U500:U563" ca="1" si="913">IF(H500=0,0,INDEX(H$346:H$349,H500,1))</f>
        <v>-0.5</v>
      </c>
      <c r="V500" s="124">
        <f t="shared" ref="V500:V563" ca="1" si="914">IF(I500=0,0,INDEX(I$346:I$349,I500,1))</f>
        <v>0</v>
      </c>
      <c r="W500" s="124"/>
      <c r="X500" s="124"/>
      <c r="Y500" s="124"/>
      <c r="Z500" s="124"/>
    </row>
    <row r="501" spans="1:26" outlineLevel="1">
      <c r="A501">
        <f t="shared" ref="A501:A564" ca="1" si="915">OFFSET(A501,-1,0)</f>
        <v>2</v>
      </c>
      <c r="B501" t="str">
        <f t="shared" ca="1" si="908"/>
        <v>EP2 LPD1 LPS1 LPM3</v>
      </c>
      <c r="C501" s="321">
        <f ca="1">IF($A501&lt;&gt;$A500,1,MOD(C500-1+(COUNTIFS(D$354:$N$354,$A501)=COUNTIFS(D501:$N501,1)),C$353)+1)</f>
        <v>2</v>
      </c>
      <c r="D501" s="319">
        <f ca="1">IF($A501&lt;&gt;D$354,0,IF($A501&lt;&gt;$A500,1,MOD(D500-1+(COUNTIFS(E$354:$N$354,$A501)=COUNTIFS(E501:$N501,1)),D$353)+1))</f>
        <v>0</v>
      </c>
      <c r="E501" s="319">
        <f ca="1">IF($A501&lt;&gt;E$354,0,IF($A501&lt;&gt;$A500,1,MOD(E500-1+(COUNTIFS(F$354:$N$354,$A501)=COUNTIFS(F501:$N501,1)),E$353)+1))</f>
        <v>0</v>
      </c>
      <c r="F501" s="319">
        <f ca="1">IF($A501&lt;&gt;F$354,0,IF($A501&lt;&gt;$A500,1,MOD(F500-1+(COUNTIFS(G$354:$N$354,$A501)=COUNTIFS(G501:$N501,1)),F$353)+1))</f>
        <v>0</v>
      </c>
      <c r="G501" s="319">
        <f ca="1">IF($A501&lt;&gt;G$354,0,IF($A501&lt;&gt;$A500,1,MOD(G500-1+(COUNTIFS(H$354:$N$354,$A501)=COUNTIFS(H501:$N501,1)),G$353)+1))</f>
        <v>1</v>
      </c>
      <c r="H501" s="319">
        <f ca="1">IF($A501&lt;&gt;H$354,0,IF($A501&lt;&gt;$A500,1,MOD(H500-1+(COUNTIFS(I$354:$N$354,$A501)=COUNTIFS(I501:$N501,1)),H$353)+1))</f>
        <v>1</v>
      </c>
      <c r="I501" s="319">
        <f ca="1">IF($A501&lt;&gt;I$354,0,IF($A501&lt;&gt;$A500,1,MOD(I500-1+(COUNTIFS(N$354:$N$354,$A501)=COUNTIFS(N501:$N501,1)),I$353)+1))</f>
        <v>3</v>
      </c>
      <c r="J501" s="319"/>
      <c r="K501" s="319"/>
      <c r="L501" s="319"/>
      <c r="M501" s="319"/>
      <c r="O501">
        <v>146</v>
      </c>
      <c r="P501" s="124">
        <f t="shared" ca="1" si="909"/>
        <v>0</v>
      </c>
      <c r="Q501" s="124">
        <f t="shared" ca="1" si="910"/>
        <v>0</v>
      </c>
      <c r="R501" s="124">
        <f t="shared" ca="1" si="911"/>
        <v>0</v>
      </c>
      <c r="S501" s="124">
        <f t="shared" ca="1" si="912"/>
        <v>0</v>
      </c>
      <c r="T501" s="124">
        <v>0</v>
      </c>
      <c r="U501" s="124">
        <f t="shared" ca="1" si="913"/>
        <v>-0.5</v>
      </c>
      <c r="V501" s="124">
        <f t="shared" ca="1" si="914"/>
        <v>0.5</v>
      </c>
      <c r="W501" s="124"/>
      <c r="X501" s="124"/>
      <c r="Y501" s="124"/>
      <c r="Z501" s="124"/>
    </row>
    <row r="502" spans="1:26" outlineLevel="1">
      <c r="A502">
        <f t="shared" ca="1" si="915"/>
        <v>2</v>
      </c>
      <c r="B502" t="str">
        <f t="shared" ca="1" si="908"/>
        <v>EP2 LPD1 LPS2 LPM1</v>
      </c>
      <c r="C502" s="321">
        <f ca="1">IF($A502&lt;&gt;$A501,1,MOD(C501-1+(COUNTIFS(D$354:$N$354,$A502)=COUNTIFS(D502:$N502,1)),C$353)+1)</f>
        <v>2</v>
      </c>
      <c r="D502" s="319">
        <f ca="1">IF($A502&lt;&gt;D$354,0,IF($A502&lt;&gt;$A501,1,MOD(D501-1+(COUNTIFS(E$354:$N$354,$A502)=COUNTIFS(E502:$N502,1)),D$353)+1))</f>
        <v>0</v>
      </c>
      <c r="E502" s="319">
        <f ca="1">IF($A502&lt;&gt;E$354,0,IF($A502&lt;&gt;$A501,1,MOD(E501-1+(COUNTIFS(F$354:$N$354,$A502)=COUNTIFS(F502:$N502,1)),E$353)+1))</f>
        <v>0</v>
      </c>
      <c r="F502" s="319">
        <f ca="1">IF($A502&lt;&gt;F$354,0,IF($A502&lt;&gt;$A501,1,MOD(F501-1+(COUNTIFS(G$354:$N$354,$A502)=COUNTIFS(G502:$N502,1)),F$353)+1))</f>
        <v>0</v>
      </c>
      <c r="G502" s="319">
        <f ca="1">IF($A502&lt;&gt;G$354,0,IF($A502&lt;&gt;$A501,1,MOD(G501-1+(COUNTIFS(H$354:$N$354,$A502)=COUNTIFS(H502:$N502,1)),G$353)+1))</f>
        <v>1</v>
      </c>
      <c r="H502" s="319">
        <f ca="1">IF($A502&lt;&gt;H$354,0,IF($A502&lt;&gt;$A501,1,MOD(H501-1+(COUNTIFS(I$354:$N$354,$A502)=COUNTIFS(I502:$N502,1)),H$353)+1))</f>
        <v>2</v>
      </c>
      <c r="I502" s="319">
        <f ca="1">IF($A502&lt;&gt;I$354,0,IF($A502&lt;&gt;$A501,1,MOD(I501-1+(COUNTIFS(N$354:$N$354,$A502)=COUNTIFS(N502:$N502,1)),I$353)+1))</f>
        <v>1</v>
      </c>
      <c r="J502" s="319"/>
      <c r="K502" s="319"/>
      <c r="L502" s="319"/>
      <c r="M502" s="319"/>
      <c r="O502">
        <v>147</v>
      </c>
      <c r="P502" s="124">
        <f t="shared" ca="1" si="909"/>
        <v>0</v>
      </c>
      <c r="Q502" s="124">
        <f t="shared" ca="1" si="910"/>
        <v>0</v>
      </c>
      <c r="R502" s="124">
        <f t="shared" ca="1" si="911"/>
        <v>0</v>
      </c>
      <c r="S502" s="124">
        <f t="shared" ca="1" si="912"/>
        <v>0</v>
      </c>
      <c r="T502" s="124">
        <v>0</v>
      </c>
      <c r="U502" s="124">
        <f t="shared" ca="1" si="913"/>
        <v>0</v>
      </c>
      <c r="V502" s="124">
        <f t="shared" ca="1" si="914"/>
        <v>-0.5</v>
      </c>
      <c r="W502" s="124"/>
      <c r="X502" s="124"/>
      <c r="Y502" s="124"/>
      <c r="Z502" s="124"/>
    </row>
    <row r="503" spans="1:26" outlineLevel="1">
      <c r="A503">
        <f t="shared" ca="1" si="915"/>
        <v>2</v>
      </c>
      <c r="B503" t="str">
        <f t="shared" ca="1" si="908"/>
        <v>EP2 LPD1 LPS2 LPM2</v>
      </c>
      <c r="C503" s="321">
        <f ca="1">IF($A503&lt;&gt;$A502,1,MOD(C502-1+(COUNTIFS(D$354:$N$354,$A503)=COUNTIFS(D503:$N503,1)),C$353)+1)</f>
        <v>2</v>
      </c>
      <c r="D503" s="319">
        <f ca="1">IF($A503&lt;&gt;D$354,0,IF($A503&lt;&gt;$A502,1,MOD(D502-1+(COUNTIFS(E$354:$N$354,$A503)=COUNTIFS(E503:$N503,1)),D$353)+1))</f>
        <v>0</v>
      </c>
      <c r="E503" s="319">
        <f ca="1">IF($A503&lt;&gt;E$354,0,IF($A503&lt;&gt;$A502,1,MOD(E502-1+(COUNTIFS(F$354:$N$354,$A503)=COUNTIFS(F503:$N503,1)),E$353)+1))</f>
        <v>0</v>
      </c>
      <c r="F503" s="319">
        <f ca="1">IF($A503&lt;&gt;F$354,0,IF($A503&lt;&gt;$A502,1,MOD(F502-1+(COUNTIFS(G$354:$N$354,$A503)=COUNTIFS(G503:$N503,1)),F$353)+1))</f>
        <v>0</v>
      </c>
      <c r="G503" s="319">
        <f ca="1">IF($A503&lt;&gt;G$354,0,IF($A503&lt;&gt;$A502,1,MOD(G502-1+(COUNTIFS(H$354:$N$354,$A503)=COUNTIFS(H503:$N503,1)),G$353)+1))</f>
        <v>1</v>
      </c>
      <c r="H503" s="319">
        <f ca="1">IF($A503&lt;&gt;H$354,0,IF($A503&lt;&gt;$A502,1,MOD(H502-1+(COUNTIFS(I$354:$N$354,$A503)=COUNTIFS(I503:$N503,1)),H$353)+1))</f>
        <v>2</v>
      </c>
      <c r="I503" s="319">
        <f ca="1">IF($A503&lt;&gt;I$354,0,IF($A503&lt;&gt;$A502,1,MOD(I502-1+(COUNTIFS(N$354:$N$354,$A503)=COUNTIFS(N503:$N503,1)),I$353)+1))</f>
        <v>2</v>
      </c>
      <c r="J503" s="319"/>
      <c r="K503" s="319"/>
      <c r="L503" s="319"/>
      <c r="M503" s="319"/>
      <c r="O503">
        <v>148</v>
      </c>
      <c r="P503" s="124">
        <f t="shared" ca="1" si="909"/>
        <v>0</v>
      </c>
      <c r="Q503" s="124">
        <f t="shared" ca="1" si="910"/>
        <v>0</v>
      </c>
      <c r="R503" s="124">
        <f t="shared" ca="1" si="911"/>
        <v>0</v>
      </c>
      <c r="S503" s="124">
        <f t="shared" ca="1" si="912"/>
        <v>0</v>
      </c>
      <c r="T503" s="124">
        <v>0</v>
      </c>
      <c r="U503" s="124">
        <f t="shared" ca="1" si="913"/>
        <v>0</v>
      </c>
      <c r="V503" s="124">
        <f t="shared" ca="1" si="914"/>
        <v>0</v>
      </c>
      <c r="W503" s="124"/>
      <c r="X503" s="124"/>
      <c r="Y503" s="124"/>
      <c r="Z503" s="124"/>
    </row>
    <row r="504" spans="1:26" outlineLevel="1">
      <c r="A504">
        <f t="shared" ca="1" si="915"/>
        <v>2</v>
      </c>
      <c r="B504" t="str">
        <f t="shared" ca="1" si="908"/>
        <v>EP2 LPD1 LPS2 LPM3</v>
      </c>
      <c r="C504" s="321">
        <f ca="1">IF($A504&lt;&gt;$A503,1,MOD(C503-1+(COUNTIFS(D$354:$N$354,$A504)=COUNTIFS(D504:$N504,1)),C$353)+1)</f>
        <v>2</v>
      </c>
      <c r="D504" s="319">
        <f ca="1">IF($A504&lt;&gt;D$354,0,IF($A504&lt;&gt;$A503,1,MOD(D503-1+(COUNTIFS(E$354:$N$354,$A504)=COUNTIFS(E504:$N504,1)),D$353)+1))</f>
        <v>0</v>
      </c>
      <c r="E504" s="319">
        <f ca="1">IF($A504&lt;&gt;E$354,0,IF($A504&lt;&gt;$A503,1,MOD(E503-1+(COUNTIFS(F$354:$N$354,$A504)=COUNTIFS(F504:$N504,1)),E$353)+1))</f>
        <v>0</v>
      </c>
      <c r="F504" s="319">
        <f ca="1">IF($A504&lt;&gt;F$354,0,IF($A504&lt;&gt;$A503,1,MOD(F503-1+(COUNTIFS(G$354:$N$354,$A504)=COUNTIFS(G504:$N504,1)),F$353)+1))</f>
        <v>0</v>
      </c>
      <c r="G504" s="319">
        <f ca="1">IF($A504&lt;&gt;G$354,0,IF($A504&lt;&gt;$A503,1,MOD(G503-1+(COUNTIFS(H$354:$N$354,$A504)=COUNTIFS(H504:$N504,1)),G$353)+1))</f>
        <v>1</v>
      </c>
      <c r="H504" s="319">
        <f ca="1">IF($A504&lt;&gt;H$354,0,IF($A504&lt;&gt;$A503,1,MOD(H503-1+(COUNTIFS(I$354:$N$354,$A504)=COUNTIFS(I504:$N504,1)),H$353)+1))</f>
        <v>2</v>
      </c>
      <c r="I504" s="319">
        <f ca="1">IF($A504&lt;&gt;I$354,0,IF($A504&lt;&gt;$A503,1,MOD(I503-1+(COUNTIFS(N$354:$N$354,$A504)=COUNTIFS(N504:$N504,1)),I$353)+1))</f>
        <v>3</v>
      </c>
      <c r="J504" s="319"/>
      <c r="K504" s="319"/>
      <c r="L504" s="319"/>
      <c r="M504" s="319"/>
      <c r="O504">
        <v>149</v>
      </c>
      <c r="P504" s="124">
        <f t="shared" ca="1" si="909"/>
        <v>0</v>
      </c>
      <c r="Q504" s="124">
        <f t="shared" ca="1" si="910"/>
        <v>0</v>
      </c>
      <c r="R504" s="124">
        <f t="shared" ca="1" si="911"/>
        <v>0</v>
      </c>
      <c r="S504" s="124">
        <f t="shared" ca="1" si="912"/>
        <v>0</v>
      </c>
      <c r="T504" s="124">
        <v>0</v>
      </c>
      <c r="U504" s="124">
        <f t="shared" ca="1" si="913"/>
        <v>0</v>
      </c>
      <c r="V504" s="124">
        <f t="shared" ca="1" si="914"/>
        <v>0.5</v>
      </c>
      <c r="W504" s="124"/>
      <c r="X504" s="124"/>
      <c r="Y504" s="124"/>
      <c r="Z504" s="124"/>
    </row>
    <row r="505" spans="1:26" outlineLevel="1">
      <c r="A505">
        <f t="shared" ca="1" si="915"/>
        <v>2</v>
      </c>
      <c r="B505" t="str">
        <f t="shared" ca="1" si="908"/>
        <v>EP2 LPD1 LPS3 LPM1</v>
      </c>
      <c r="C505" s="321">
        <f ca="1">IF($A505&lt;&gt;$A504,1,MOD(C504-1+(COUNTIFS(D$354:$N$354,$A505)=COUNTIFS(D505:$N505,1)),C$353)+1)</f>
        <v>2</v>
      </c>
      <c r="D505" s="319">
        <f ca="1">IF($A505&lt;&gt;D$354,0,IF($A505&lt;&gt;$A504,1,MOD(D504-1+(COUNTIFS(E$354:$N$354,$A505)=COUNTIFS(E505:$N505,1)),D$353)+1))</f>
        <v>0</v>
      </c>
      <c r="E505" s="319">
        <f ca="1">IF($A505&lt;&gt;E$354,0,IF($A505&lt;&gt;$A504,1,MOD(E504-1+(COUNTIFS(F$354:$N$354,$A505)=COUNTIFS(F505:$N505,1)),E$353)+1))</f>
        <v>0</v>
      </c>
      <c r="F505" s="319">
        <f ca="1">IF($A505&lt;&gt;F$354,0,IF($A505&lt;&gt;$A504,1,MOD(F504-1+(COUNTIFS(G$354:$N$354,$A505)=COUNTIFS(G505:$N505,1)),F$353)+1))</f>
        <v>0</v>
      </c>
      <c r="G505" s="319">
        <f ca="1">IF($A505&lt;&gt;G$354,0,IF($A505&lt;&gt;$A504,1,MOD(G504-1+(COUNTIFS(H$354:$N$354,$A505)=COUNTIFS(H505:$N505,1)),G$353)+1))</f>
        <v>1</v>
      </c>
      <c r="H505" s="319">
        <f ca="1">IF($A505&lt;&gt;H$354,0,IF($A505&lt;&gt;$A504,1,MOD(H504-1+(COUNTIFS(I$354:$N$354,$A505)=COUNTIFS(I505:$N505,1)),H$353)+1))</f>
        <v>3</v>
      </c>
      <c r="I505" s="319">
        <f ca="1">IF($A505&lt;&gt;I$354,0,IF($A505&lt;&gt;$A504,1,MOD(I504-1+(COUNTIFS(N$354:$N$354,$A505)=COUNTIFS(N505:$N505,1)),I$353)+1))</f>
        <v>1</v>
      </c>
      <c r="J505" s="319"/>
      <c r="K505" s="319"/>
      <c r="L505" s="319"/>
      <c r="M505" s="319"/>
      <c r="O505">
        <v>150</v>
      </c>
      <c r="P505" s="124">
        <f t="shared" ca="1" si="909"/>
        <v>0</v>
      </c>
      <c r="Q505" s="124">
        <f t="shared" ca="1" si="910"/>
        <v>0</v>
      </c>
      <c r="R505" s="124">
        <f t="shared" ca="1" si="911"/>
        <v>0</v>
      </c>
      <c r="S505" s="124">
        <f t="shared" ca="1" si="912"/>
        <v>0</v>
      </c>
      <c r="T505" s="124">
        <v>0</v>
      </c>
      <c r="U505" s="124">
        <f t="shared" ca="1" si="913"/>
        <v>0.5</v>
      </c>
      <c r="V505" s="124">
        <f t="shared" ca="1" si="914"/>
        <v>-0.5</v>
      </c>
      <c r="W505" s="124"/>
      <c r="X505" s="124"/>
      <c r="Y505" s="124"/>
      <c r="Z505" s="124"/>
    </row>
    <row r="506" spans="1:26" outlineLevel="1">
      <c r="A506">
        <f t="shared" ca="1" si="915"/>
        <v>2</v>
      </c>
      <c r="B506" t="str">
        <f t="shared" ca="1" si="908"/>
        <v>EP2 LPD1 LPS3 LPM2</v>
      </c>
      <c r="C506" s="321">
        <f ca="1">IF($A506&lt;&gt;$A505,1,MOD(C505-1+(COUNTIFS(D$354:$N$354,$A506)=COUNTIFS(D506:$N506,1)),C$353)+1)</f>
        <v>2</v>
      </c>
      <c r="D506" s="319">
        <f ca="1">IF($A506&lt;&gt;D$354,0,IF($A506&lt;&gt;$A505,1,MOD(D505-1+(COUNTIFS(E$354:$N$354,$A506)=COUNTIFS(E506:$N506,1)),D$353)+1))</f>
        <v>0</v>
      </c>
      <c r="E506" s="319">
        <f ca="1">IF($A506&lt;&gt;E$354,0,IF($A506&lt;&gt;$A505,1,MOD(E505-1+(COUNTIFS(F$354:$N$354,$A506)=COUNTIFS(F506:$N506,1)),E$353)+1))</f>
        <v>0</v>
      </c>
      <c r="F506" s="319">
        <f ca="1">IF($A506&lt;&gt;F$354,0,IF($A506&lt;&gt;$A505,1,MOD(F505-1+(COUNTIFS(G$354:$N$354,$A506)=COUNTIFS(G506:$N506,1)),F$353)+1))</f>
        <v>0</v>
      </c>
      <c r="G506" s="319">
        <f ca="1">IF($A506&lt;&gt;G$354,0,IF($A506&lt;&gt;$A505,1,MOD(G505-1+(COUNTIFS(H$354:$N$354,$A506)=COUNTIFS(H506:$N506,1)),G$353)+1))</f>
        <v>1</v>
      </c>
      <c r="H506" s="319">
        <f ca="1">IF($A506&lt;&gt;H$354,0,IF($A506&lt;&gt;$A505,1,MOD(H505-1+(COUNTIFS(I$354:$N$354,$A506)=COUNTIFS(I506:$N506,1)),H$353)+1))</f>
        <v>3</v>
      </c>
      <c r="I506" s="319">
        <f ca="1">IF($A506&lt;&gt;I$354,0,IF($A506&lt;&gt;$A505,1,MOD(I505-1+(COUNTIFS(N$354:$N$354,$A506)=COUNTIFS(N506:$N506,1)),I$353)+1))</f>
        <v>2</v>
      </c>
      <c r="J506" s="319"/>
      <c r="K506" s="319"/>
      <c r="L506" s="319"/>
      <c r="M506" s="319"/>
      <c r="O506">
        <v>151</v>
      </c>
      <c r="P506" s="124">
        <f t="shared" ca="1" si="909"/>
        <v>0</v>
      </c>
      <c r="Q506" s="124">
        <f t="shared" ca="1" si="910"/>
        <v>0</v>
      </c>
      <c r="R506" s="124">
        <f t="shared" ca="1" si="911"/>
        <v>0</v>
      </c>
      <c r="S506" s="124">
        <f t="shared" ca="1" si="912"/>
        <v>0</v>
      </c>
      <c r="T506" s="124">
        <v>0</v>
      </c>
      <c r="U506" s="124">
        <f t="shared" ca="1" si="913"/>
        <v>0.5</v>
      </c>
      <c r="V506" s="124">
        <f t="shared" ca="1" si="914"/>
        <v>0</v>
      </c>
      <c r="W506" s="124"/>
      <c r="X506" s="124"/>
      <c r="Y506" s="124"/>
      <c r="Z506" s="124"/>
    </row>
    <row r="507" spans="1:26" outlineLevel="1">
      <c r="A507">
        <f t="shared" ca="1" si="915"/>
        <v>2</v>
      </c>
      <c r="B507" t="str">
        <f t="shared" ca="1" si="908"/>
        <v>EP2 LPD1 LPS3 LPM3</v>
      </c>
      <c r="C507" s="321">
        <f ca="1">IF($A507&lt;&gt;$A506,1,MOD(C506-1+(COUNTIFS(D$354:$N$354,$A507)=COUNTIFS(D507:$N507,1)),C$353)+1)</f>
        <v>2</v>
      </c>
      <c r="D507" s="319">
        <f ca="1">IF($A507&lt;&gt;D$354,0,IF($A507&lt;&gt;$A506,1,MOD(D506-1+(COUNTIFS(E$354:$N$354,$A507)=COUNTIFS(E507:$N507,1)),D$353)+1))</f>
        <v>0</v>
      </c>
      <c r="E507" s="319">
        <f ca="1">IF($A507&lt;&gt;E$354,0,IF($A507&lt;&gt;$A506,1,MOD(E506-1+(COUNTIFS(F$354:$N$354,$A507)=COUNTIFS(F507:$N507,1)),E$353)+1))</f>
        <v>0</v>
      </c>
      <c r="F507" s="319">
        <f ca="1">IF($A507&lt;&gt;F$354,0,IF($A507&lt;&gt;$A506,1,MOD(F506-1+(COUNTIFS(G$354:$N$354,$A507)=COUNTIFS(G507:$N507,1)),F$353)+1))</f>
        <v>0</v>
      </c>
      <c r="G507" s="319">
        <f ca="1">IF($A507&lt;&gt;G$354,0,IF($A507&lt;&gt;$A506,1,MOD(G506-1+(COUNTIFS(H$354:$N$354,$A507)=COUNTIFS(H507:$N507,1)),G$353)+1))</f>
        <v>1</v>
      </c>
      <c r="H507" s="319">
        <f ca="1">IF($A507&lt;&gt;H$354,0,IF($A507&lt;&gt;$A506,1,MOD(H506-1+(COUNTIFS(I$354:$N$354,$A507)=COUNTIFS(I507:$N507,1)),H$353)+1))</f>
        <v>3</v>
      </c>
      <c r="I507" s="319">
        <f ca="1">IF($A507&lt;&gt;I$354,0,IF($A507&lt;&gt;$A506,1,MOD(I506-1+(COUNTIFS(N$354:$N$354,$A507)=COUNTIFS(N507:$N507,1)),I$353)+1))</f>
        <v>3</v>
      </c>
      <c r="J507" s="319"/>
      <c r="K507" s="319"/>
      <c r="L507" s="319"/>
      <c r="M507" s="319"/>
      <c r="O507">
        <v>152</v>
      </c>
      <c r="P507" s="124">
        <f t="shared" ca="1" si="909"/>
        <v>0</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LPM1</v>
      </c>
      <c r="C508" s="321">
        <f ca="1">IF($A508&lt;&gt;$A507,1,MOD(C507-1+(COUNTIFS(D$354:$N$354,$A508)=COUNTIFS(D508:$N508,1)),C$353)+1)</f>
        <v>3</v>
      </c>
      <c r="D508" s="319">
        <f ca="1">IF($A508&lt;&gt;D$354,0,IF($A508&lt;&gt;$A507,1,MOD(D507-1+(COUNTIFS(E$354:$N$354,$A508)=COUNTIFS(E508:$N508,1)),D$353)+1))</f>
        <v>0</v>
      </c>
      <c r="E508" s="319">
        <f ca="1">IF($A508&lt;&gt;E$354,0,IF($A508&lt;&gt;$A507,1,MOD(E507-1+(COUNTIFS(F$354:$N$354,$A508)=COUNTIFS(F508:$N508,1)),E$353)+1))</f>
        <v>0</v>
      </c>
      <c r="F508" s="319">
        <f ca="1">IF($A508&lt;&gt;F$354,0,IF($A508&lt;&gt;$A507,1,MOD(F507-1+(COUNTIFS(G$354:$N$354,$A508)=COUNTIFS(G508:$N508,1)),F$353)+1))</f>
        <v>0</v>
      </c>
      <c r="G508" s="319">
        <f ca="1">IF($A508&lt;&gt;G$354,0,IF($A508&lt;&gt;$A507,1,MOD(G507-1+(COUNTIFS(H$354:$N$354,$A508)=COUNTIFS(H508:$N508,1)),G$353)+1))</f>
        <v>1</v>
      </c>
      <c r="H508" s="319">
        <f ca="1">IF($A508&lt;&gt;H$354,0,IF($A508&lt;&gt;$A507,1,MOD(H507-1+(COUNTIFS(I$354:$N$354,$A508)=COUNTIFS(I508:$N508,1)),H$353)+1))</f>
        <v>1</v>
      </c>
      <c r="I508" s="319">
        <f ca="1">IF($A508&lt;&gt;I$354,0,IF($A508&lt;&gt;$A507,1,MOD(I507-1+(COUNTIFS(N$354:$N$354,$A508)=COUNTIFS(N508:$N508,1)),I$353)+1))</f>
        <v>1</v>
      </c>
      <c r="J508" s="319"/>
      <c r="K508" s="319"/>
      <c r="L508" s="319"/>
      <c r="M508" s="319"/>
      <c r="O508">
        <v>153</v>
      </c>
      <c r="P508" s="124">
        <f t="shared" ca="1" si="909"/>
        <v>0.5</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LPM2</v>
      </c>
      <c r="C509" s="321">
        <f ca="1">IF($A509&lt;&gt;$A508,1,MOD(C508-1+(COUNTIFS(D$354:$N$354,$A509)=COUNTIFS(D509:$N509,1)),C$353)+1)</f>
        <v>3</v>
      </c>
      <c r="D509" s="319">
        <f ca="1">IF($A509&lt;&gt;D$354,0,IF($A509&lt;&gt;$A508,1,MOD(D508-1+(COUNTIFS(E$354:$N$354,$A509)=COUNTIFS(E509:$N509,1)),D$353)+1))</f>
        <v>0</v>
      </c>
      <c r="E509" s="319">
        <f ca="1">IF($A509&lt;&gt;E$354,0,IF($A509&lt;&gt;$A508,1,MOD(E508-1+(COUNTIFS(F$354:$N$354,$A509)=COUNTIFS(F509:$N509,1)),E$353)+1))</f>
        <v>0</v>
      </c>
      <c r="F509" s="319">
        <f ca="1">IF($A509&lt;&gt;F$354,0,IF($A509&lt;&gt;$A508,1,MOD(F508-1+(COUNTIFS(G$354:$N$354,$A509)=COUNTIFS(G509:$N509,1)),F$353)+1))</f>
        <v>0</v>
      </c>
      <c r="G509" s="319">
        <f ca="1">IF($A509&lt;&gt;G$354,0,IF($A509&lt;&gt;$A508,1,MOD(G508-1+(COUNTIFS(H$354:$N$354,$A509)=COUNTIFS(H509:$N509,1)),G$353)+1))</f>
        <v>1</v>
      </c>
      <c r="H509" s="319">
        <f ca="1">IF($A509&lt;&gt;H$354,0,IF($A509&lt;&gt;$A508,1,MOD(H508-1+(COUNTIFS(I$354:$N$354,$A509)=COUNTIFS(I509:$N509,1)),H$353)+1))</f>
        <v>1</v>
      </c>
      <c r="I509" s="319">
        <f ca="1">IF($A509&lt;&gt;I$354,0,IF($A509&lt;&gt;$A508,1,MOD(I508-1+(COUNTIFS(N$354:$N$354,$A509)=COUNTIFS(N509:$N509,1)),I$353)+1))</f>
        <v>2</v>
      </c>
      <c r="J509" s="319"/>
      <c r="K509" s="319"/>
      <c r="L509" s="319"/>
      <c r="M509" s="319"/>
      <c r="O509">
        <v>154</v>
      </c>
      <c r="P509" s="124">
        <f t="shared" ca="1" si="909"/>
        <v>0.5</v>
      </c>
      <c r="Q509" s="124">
        <f t="shared" ca="1" si="910"/>
        <v>0</v>
      </c>
      <c r="R509" s="124">
        <f t="shared" ca="1" si="911"/>
        <v>0</v>
      </c>
      <c r="S509" s="124">
        <f t="shared" ca="1" si="912"/>
        <v>0</v>
      </c>
      <c r="T509" s="124">
        <v>0</v>
      </c>
      <c r="U509" s="124">
        <f t="shared" ca="1" si="913"/>
        <v>-0.5</v>
      </c>
      <c r="V509" s="124">
        <f t="shared" ca="1" si="914"/>
        <v>0</v>
      </c>
      <c r="W509" s="124"/>
      <c r="X509" s="124"/>
      <c r="Y509" s="124"/>
      <c r="Z509" s="124"/>
    </row>
    <row r="510" spans="1:26" outlineLevel="1">
      <c r="A510">
        <f t="shared" ca="1" si="915"/>
        <v>2</v>
      </c>
      <c r="B510" t="str">
        <f t="shared" ca="1" si="908"/>
        <v>EP3 LPD1 LPS1 LPM3</v>
      </c>
      <c r="C510" s="321">
        <f ca="1">IF($A510&lt;&gt;$A509,1,MOD(C509-1+(COUNTIFS(D$354:$N$354,$A510)=COUNTIFS(D510:$N510,1)),C$353)+1)</f>
        <v>3</v>
      </c>
      <c r="D510" s="319">
        <f ca="1">IF($A510&lt;&gt;D$354,0,IF($A510&lt;&gt;$A509,1,MOD(D509-1+(COUNTIFS(E$354:$N$354,$A510)=COUNTIFS(E510:$N510,1)),D$353)+1))</f>
        <v>0</v>
      </c>
      <c r="E510" s="319">
        <f ca="1">IF($A510&lt;&gt;E$354,0,IF($A510&lt;&gt;$A509,1,MOD(E509-1+(COUNTIFS(F$354:$N$354,$A510)=COUNTIFS(F510:$N510,1)),E$353)+1))</f>
        <v>0</v>
      </c>
      <c r="F510" s="319">
        <f ca="1">IF($A510&lt;&gt;F$354,0,IF($A510&lt;&gt;$A509,1,MOD(F509-1+(COUNTIFS(G$354:$N$354,$A510)=COUNTIFS(G510:$N510,1)),F$353)+1))</f>
        <v>0</v>
      </c>
      <c r="G510" s="319">
        <f ca="1">IF($A510&lt;&gt;G$354,0,IF($A510&lt;&gt;$A509,1,MOD(G509-1+(COUNTIFS(H$354:$N$354,$A510)=COUNTIFS(H510:$N510,1)),G$353)+1))</f>
        <v>1</v>
      </c>
      <c r="H510" s="319">
        <f ca="1">IF($A510&lt;&gt;H$354,0,IF($A510&lt;&gt;$A509,1,MOD(H509-1+(COUNTIFS(I$354:$N$354,$A510)=COUNTIFS(I510:$N510,1)),H$353)+1))</f>
        <v>1</v>
      </c>
      <c r="I510" s="319">
        <f ca="1">IF($A510&lt;&gt;I$354,0,IF($A510&lt;&gt;$A509,1,MOD(I509-1+(COUNTIFS(N$354:$N$354,$A510)=COUNTIFS(N510:$N510,1)),I$353)+1))</f>
        <v>3</v>
      </c>
      <c r="J510" s="319"/>
      <c r="K510" s="319"/>
      <c r="L510" s="319"/>
      <c r="M510" s="319"/>
      <c r="O510">
        <v>155</v>
      </c>
      <c r="P510" s="124">
        <f t="shared" ca="1" si="909"/>
        <v>0.5</v>
      </c>
      <c r="Q510" s="124">
        <f t="shared" ca="1" si="910"/>
        <v>0</v>
      </c>
      <c r="R510" s="124">
        <f t="shared" ca="1" si="911"/>
        <v>0</v>
      </c>
      <c r="S510" s="124">
        <f t="shared" ca="1" si="912"/>
        <v>0</v>
      </c>
      <c r="T510" s="124">
        <v>0</v>
      </c>
      <c r="U510" s="124">
        <f t="shared" ca="1" si="913"/>
        <v>-0.5</v>
      </c>
      <c r="V510" s="124">
        <f t="shared" ca="1" si="914"/>
        <v>0.5</v>
      </c>
      <c r="W510" s="124"/>
      <c r="X510" s="124"/>
      <c r="Y510" s="124"/>
      <c r="Z510" s="124"/>
    </row>
    <row r="511" spans="1:26" outlineLevel="1">
      <c r="A511">
        <f t="shared" ca="1" si="915"/>
        <v>2</v>
      </c>
      <c r="B511" t="str">
        <f t="shared" ca="1" si="908"/>
        <v>EP3 LPD1 LPS2 LPM1</v>
      </c>
      <c r="C511" s="321">
        <f ca="1">IF($A511&lt;&gt;$A510,1,MOD(C510-1+(COUNTIFS(D$354:$N$354,$A511)=COUNTIFS(D511:$N511,1)),C$353)+1)</f>
        <v>3</v>
      </c>
      <c r="D511" s="319">
        <f ca="1">IF($A511&lt;&gt;D$354,0,IF($A511&lt;&gt;$A510,1,MOD(D510-1+(COUNTIFS(E$354:$N$354,$A511)=COUNTIFS(E511:$N511,1)),D$353)+1))</f>
        <v>0</v>
      </c>
      <c r="E511" s="319">
        <f ca="1">IF($A511&lt;&gt;E$354,0,IF($A511&lt;&gt;$A510,1,MOD(E510-1+(COUNTIFS(F$354:$N$354,$A511)=COUNTIFS(F511:$N511,1)),E$353)+1))</f>
        <v>0</v>
      </c>
      <c r="F511" s="319">
        <f ca="1">IF($A511&lt;&gt;F$354,0,IF($A511&lt;&gt;$A510,1,MOD(F510-1+(COUNTIFS(G$354:$N$354,$A511)=COUNTIFS(G511:$N511,1)),F$353)+1))</f>
        <v>0</v>
      </c>
      <c r="G511" s="319">
        <f ca="1">IF($A511&lt;&gt;G$354,0,IF($A511&lt;&gt;$A510,1,MOD(G510-1+(COUNTIFS(H$354:$N$354,$A511)=COUNTIFS(H511:$N511,1)),G$353)+1))</f>
        <v>1</v>
      </c>
      <c r="H511" s="319">
        <f ca="1">IF($A511&lt;&gt;H$354,0,IF($A511&lt;&gt;$A510,1,MOD(H510-1+(COUNTIFS(I$354:$N$354,$A511)=COUNTIFS(I511:$N511,1)),H$353)+1))</f>
        <v>2</v>
      </c>
      <c r="I511" s="319">
        <f ca="1">IF($A511&lt;&gt;I$354,0,IF($A511&lt;&gt;$A510,1,MOD(I510-1+(COUNTIFS(N$354:$N$354,$A511)=COUNTIFS(N511:$N511,1)),I$353)+1))</f>
        <v>1</v>
      </c>
      <c r="J511" s="319"/>
      <c r="K511" s="319"/>
      <c r="L511" s="319"/>
      <c r="M511" s="319"/>
      <c r="O511">
        <v>156</v>
      </c>
      <c r="P511" s="124">
        <f t="shared" ca="1" si="909"/>
        <v>0.5</v>
      </c>
      <c r="Q511" s="124">
        <f t="shared" ca="1" si="910"/>
        <v>0</v>
      </c>
      <c r="R511" s="124">
        <f t="shared" ca="1" si="911"/>
        <v>0</v>
      </c>
      <c r="S511" s="124">
        <f t="shared" ca="1" si="912"/>
        <v>0</v>
      </c>
      <c r="T511" s="124">
        <v>0</v>
      </c>
      <c r="U511" s="124">
        <f t="shared" ca="1" si="913"/>
        <v>0</v>
      </c>
      <c r="V511" s="124">
        <f t="shared" ca="1" si="914"/>
        <v>-0.5</v>
      </c>
      <c r="W511" s="124"/>
      <c r="X511" s="124"/>
      <c r="Y511" s="124"/>
      <c r="Z511" s="124"/>
    </row>
    <row r="512" spans="1:26" outlineLevel="1">
      <c r="A512">
        <f t="shared" ca="1" si="915"/>
        <v>2</v>
      </c>
      <c r="B512" t="str">
        <f t="shared" ca="1" si="908"/>
        <v>EP3 LPD1 LPS2 LPM2</v>
      </c>
      <c r="C512" s="321">
        <f ca="1">IF($A512&lt;&gt;$A511,1,MOD(C511-1+(COUNTIFS(D$354:$N$354,$A512)=COUNTIFS(D512:$N512,1)),C$353)+1)</f>
        <v>3</v>
      </c>
      <c r="D512" s="319">
        <f ca="1">IF($A512&lt;&gt;D$354,0,IF($A512&lt;&gt;$A511,1,MOD(D511-1+(COUNTIFS(E$354:$N$354,$A512)=COUNTIFS(E512:$N512,1)),D$353)+1))</f>
        <v>0</v>
      </c>
      <c r="E512" s="319">
        <f ca="1">IF($A512&lt;&gt;E$354,0,IF($A512&lt;&gt;$A511,1,MOD(E511-1+(COUNTIFS(F$354:$N$354,$A512)=COUNTIFS(F512:$N512,1)),E$353)+1))</f>
        <v>0</v>
      </c>
      <c r="F512" s="319">
        <f ca="1">IF($A512&lt;&gt;F$354,0,IF($A512&lt;&gt;$A511,1,MOD(F511-1+(COUNTIFS(G$354:$N$354,$A512)=COUNTIFS(G512:$N512,1)),F$353)+1))</f>
        <v>0</v>
      </c>
      <c r="G512" s="319">
        <f ca="1">IF($A512&lt;&gt;G$354,0,IF($A512&lt;&gt;$A511,1,MOD(G511-1+(COUNTIFS(H$354:$N$354,$A512)=COUNTIFS(H512:$N512,1)),G$353)+1))</f>
        <v>1</v>
      </c>
      <c r="H512" s="319">
        <f ca="1">IF($A512&lt;&gt;H$354,0,IF($A512&lt;&gt;$A511,1,MOD(H511-1+(COUNTIFS(I$354:$N$354,$A512)=COUNTIFS(I512:$N512,1)),H$353)+1))</f>
        <v>2</v>
      </c>
      <c r="I512" s="319">
        <f ca="1">IF($A512&lt;&gt;I$354,0,IF($A512&lt;&gt;$A511,1,MOD(I511-1+(COUNTIFS(N$354:$N$354,$A512)=COUNTIFS(N512:$N512,1)),I$353)+1))</f>
        <v>2</v>
      </c>
      <c r="J512" s="319"/>
      <c r="K512" s="319"/>
      <c r="L512" s="319"/>
      <c r="M512" s="319"/>
      <c r="O512">
        <v>157</v>
      </c>
      <c r="P512" s="124">
        <f t="shared" ca="1" si="909"/>
        <v>0.5</v>
      </c>
      <c r="Q512" s="124">
        <f t="shared" ca="1" si="910"/>
        <v>0</v>
      </c>
      <c r="R512" s="124">
        <f t="shared" ca="1" si="911"/>
        <v>0</v>
      </c>
      <c r="S512" s="124">
        <f t="shared" ca="1" si="912"/>
        <v>0</v>
      </c>
      <c r="T512" s="124">
        <v>0</v>
      </c>
      <c r="U512" s="124">
        <f t="shared" ca="1" si="913"/>
        <v>0</v>
      </c>
      <c r="V512" s="124">
        <f t="shared" ca="1" si="914"/>
        <v>0</v>
      </c>
      <c r="W512" s="124"/>
      <c r="X512" s="124"/>
      <c r="Y512" s="124"/>
      <c r="Z512" s="124"/>
    </row>
    <row r="513" spans="1:26" outlineLevel="1">
      <c r="A513">
        <f t="shared" ca="1" si="915"/>
        <v>2</v>
      </c>
      <c r="B513" t="str">
        <f t="shared" ca="1" si="908"/>
        <v>EP3 LPD1 LPS2 LPM3</v>
      </c>
      <c r="C513" s="321">
        <f ca="1">IF($A513&lt;&gt;$A512,1,MOD(C512-1+(COUNTIFS(D$354:$N$354,$A513)=COUNTIFS(D513:$N513,1)),C$353)+1)</f>
        <v>3</v>
      </c>
      <c r="D513" s="319">
        <f ca="1">IF($A513&lt;&gt;D$354,0,IF($A513&lt;&gt;$A512,1,MOD(D512-1+(COUNTIFS(E$354:$N$354,$A513)=COUNTIFS(E513:$N513,1)),D$353)+1))</f>
        <v>0</v>
      </c>
      <c r="E513" s="319">
        <f ca="1">IF($A513&lt;&gt;E$354,0,IF($A513&lt;&gt;$A512,1,MOD(E512-1+(COUNTIFS(F$354:$N$354,$A513)=COUNTIFS(F513:$N513,1)),E$353)+1))</f>
        <v>0</v>
      </c>
      <c r="F513" s="319">
        <f ca="1">IF($A513&lt;&gt;F$354,0,IF($A513&lt;&gt;$A512,1,MOD(F512-1+(COUNTIFS(G$354:$N$354,$A513)=COUNTIFS(G513:$N513,1)),F$353)+1))</f>
        <v>0</v>
      </c>
      <c r="G513" s="319">
        <f ca="1">IF($A513&lt;&gt;G$354,0,IF($A513&lt;&gt;$A512,1,MOD(G512-1+(COUNTIFS(H$354:$N$354,$A513)=COUNTIFS(H513:$N513,1)),G$353)+1))</f>
        <v>1</v>
      </c>
      <c r="H513" s="319">
        <f ca="1">IF($A513&lt;&gt;H$354,0,IF($A513&lt;&gt;$A512,1,MOD(H512-1+(COUNTIFS(I$354:$N$354,$A513)=COUNTIFS(I513:$N513,1)),H$353)+1))</f>
        <v>2</v>
      </c>
      <c r="I513" s="319">
        <f ca="1">IF($A513&lt;&gt;I$354,0,IF($A513&lt;&gt;$A512,1,MOD(I512-1+(COUNTIFS(N$354:$N$354,$A513)=COUNTIFS(N513:$N513,1)),I$353)+1))</f>
        <v>3</v>
      </c>
      <c r="J513" s="319"/>
      <c r="K513" s="319"/>
      <c r="L513" s="319"/>
      <c r="M513" s="319"/>
      <c r="O513">
        <v>158</v>
      </c>
      <c r="P513" s="124">
        <f t="shared" ca="1" si="909"/>
        <v>0.5</v>
      </c>
      <c r="Q513" s="124">
        <f t="shared" ca="1" si="910"/>
        <v>0</v>
      </c>
      <c r="R513" s="124">
        <f t="shared" ca="1" si="911"/>
        <v>0</v>
      </c>
      <c r="S513" s="124">
        <f t="shared" ca="1" si="912"/>
        <v>0</v>
      </c>
      <c r="T513" s="124">
        <v>0</v>
      </c>
      <c r="U513" s="124">
        <f t="shared" ca="1" si="913"/>
        <v>0</v>
      </c>
      <c r="V513" s="124">
        <f t="shared" ca="1" si="914"/>
        <v>0.5</v>
      </c>
      <c r="W513" s="124"/>
      <c r="X513" s="124"/>
      <c r="Y513" s="124"/>
      <c r="Z513" s="124"/>
    </row>
    <row r="514" spans="1:26" outlineLevel="1">
      <c r="A514">
        <f t="shared" ca="1" si="915"/>
        <v>2</v>
      </c>
      <c r="B514" t="str">
        <f t="shared" ca="1" si="908"/>
        <v>EP3 LPD1 LPS3 LPM1</v>
      </c>
      <c r="C514" s="321">
        <f ca="1">IF($A514&lt;&gt;$A513,1,MOD(C513-1+(COUNTIFS(D$354:$N$354,$A514)=COUNTIFS(D514:$N514,1)),C$353)+1)</f>
        <v>3</v>
      </c>
      <c r="D514" s="319">
        <f ca="1">IF($A514&lt;&gt;D$354,0,IF($A514&lt;&gt;$A513,1,MOD(D513-1+(COUNTIFS(E$354:$N$354,$A514)=COUNTIFS(E514:$N514,1)),D$353)+1))</f>
        <v>0</v>
      </c>
      <c r="E514" s="319">
        <f ca="1">IF($A514&lt;&gt;E$354,0,IF($A514&lt;&gt;$A513,1,MOD(E513-1+(COUNTIFS(F$354:$N$354,$A514)=COUNTIFS(F514:$N514,1)),E$353)+1))</f>
        <v>0</v>
      </c>
      <c r="F514" s="319">
        <f ca="1">IF($A514&lt;&gt;F$354,0,IF($A514&lt;&gt;$A513,1,MOD(F513-1+(COUNTIFS(G$354:$N$354,$A514)=COUNTIFS(G514:$N514,1)),F$353)+1))</f>
        <v>0</v>
      </c>
      <c r="G514" s="319">
        <f ca="1">IF($A514&lt;&gt;G$354,0,IF($A514&lt;&gt;$A513,1,MOD(G513-1+(COUNTIFS(H$354:$N$354,$A514)=COUNTIFS(H514:$N514,1)),G$353)+1))</f>
        <v>1</v>
      </c>
      <c r="H514" s="319">
        <f ca="1">IF($A514&lt;&gt;H$354,0,IF($A514&lt;&gt;$A513,1,MOD(H513-1+(COUNTIFS(I$354:$N$354,$A514)=COUNTIFS(I514:$N514,1)),H$353)+1))</f>
        <v>3</v>
      </c>
      <c r="I514" s="319">
        <f ca="1">IF($A514&lt;&gt;I$354,0,IF($A514&lt;&gt;$A513,1,MOD(I513-1+(COUNTIFS(N$354:$N$354,$A514)=COUNTIFS(N514:$N514,1)),I$353)+1))</f>
        <v>1</v>
      </c>
      <c r="J514" s="319"/>
      <c r="K514" s="319"/>
      <c r="L514" s="319"/>
      <c r="M514" s="319"/>
      <c r="O514">
        <v>159</v>
      </c>
      <c r="P514" s="124">
        <f t="shared" ca="1" si="909"/>
        <v>0.5</v>
      </c>
      <c r="Q514" s="124">
        <f t="shared" ca="1" si="910"/>
        <v>0</v>
      </c>
      <c r="R514" s="124">
        <f t="shared" ca="1" si="911"/>
        <v>0</v>
      </c>
      <c r="S514" s="124">
        <f t="shared" ca="1" si="912"/>
        <v>0</v>
      </c>
      <c r="T514" s="124">
        <v>0</v>
      </c>
      <c r="U514" s="124">
        <f t="shared" ca="1" si="913"/>
        <v>0.5</v>
      </c>
      <c r="V514" s="124">
        <f t="shared" ca="1" si="914"/>
        <v>-0.5</v>
      </c>
      <c r="W514" s="124"/>
      <c r="X514" s="124"/>
      <c r="Y514" s="124"/>
      <c r="Z514" s="124"/>
    </row>
    <row r="515" spans="1:26" outlineLevel="1">
      <c r="A515">
        <f t="shared" ca="1" si="915"/>
        <v>2</v>
      </c>
      <c r="B515" t="str">
        <f t="shared" ca="1" si="908"/>
        <v>EP3 LPD1 LPS3 LPM2</v>
      </c>
      <c r="C515" s="321">
        <f ca="1">IF($A515&lt;&gt;$A514,1,MOD(C514-1+(COUNTIFS(D$354:$N$354,$A515)=COUNTIFS(D515:$N515,1)),C$353)+1)</f>
        <v>3</v>
      </c>
      <c r="D515" s="319">
        <f ca="1">IF($A515&lt;&gt;D$354,0,IF($A515&lt;&gt;$A514,1,MOD(D514-1+(COUNTIFS(E$354:$N$354,$A515)=COUNTIFS(E515:$N515,1)),D$353)+1))</f>
        <v>0</v>
      </c>
      <c r="E515" s="319">
        <f ca="1">IF($A515&lt;&gt;E$354,0,IF($A515&lt;&gt;$A514,1,MOD(E514-1+(COUNTIFS(F$354:$N$354,$A515)=COUNTIFS(F515:$N515,1)),E$353)+1))</f>
        <v>0</v>
      </c>
      <c r="F515" s="319">
        <f ca="1">IF($A515&lt;&gt;F$354,0,IF($A515&lt;&gt;$A514,1,MOD(F514-1+(COUNTIFS(G$354:$N$354,$A515)=COUNTIFS(G515:$N515,1)),F$353)+1))</f>
        <v>0</v>
      </c>
      <c r="G515" s="319">
        <f ca="1">IF($A515&lt;&gt;G$354,0,IF($A515&lt;&gt;$A514,1,MOD(G514-1+(COUNTIFS(H$354:$N$354,$A515)=COUNTIFS(H515:$N515,1)),G$353)+1))</f>
        <v>1</v>
      </c>
      <c r="H515" s="319">
        <f ca="1">IF($A515&lt;&gt;H$354,0,IF($A515&lt;&gt;$A514,1,MOD(H514-1+(COUNTIFS(I$354:$N$354,$A515)=COUNTIFS(I515:$N515,1)),H$353)+1))</f>
        <v>3</v>
      </c>
      <c r="I515" s="319">
        <f ca="1">IF($A515&lt;&gt;I$354,0,IF($A515&lt;&gt;$A514,1,MOD(I514-1+(COUNTIFS(N$354:$N$354,$A515)=COUNTIFS(N515:$N515,1)),I$353)+1))</f>
        <v>2</v>
      </c>
      <c r="J515" s="319"/>
      <c r="K515" s="319"/>
      <c r="L515" s="319"/>
      <c r="M515" s="319"/>
      <c r="O515">
        <v>160</v>
      </c>
      <c r="P515" s="124">
        <f t="shared" ca="1" si="909"/>
        <v>0.5</v>
      </c>
      <c r="Q515" s="124">
        <f t="shared" ca="1" si="910"/>
        <v>0</v>
      </c>
      <c r="R515" s="124">
        <f t="shared" ca="1" si="911"/>
        <v>0</v>
      </c>
      <c r="S515" s="124">
        <f t="shared" ca="1" si="912"/>
        <v>0</v>
      </c>
      <c r="T515" s="124">
        <v>0</v>
      </c>
      <c r="U515" s="124">
        <f t="shared" ca="1" si="913"/>
        <v>0.5</v>
      </c>
      <c r="V515" s="124">
        <f t="shared" ca="1" si="914"/>
        <v>0</v>
      </c>
      <c r="W515" s="124"/>
      <c r="X515" s="124"/>
      <c r="Y515" s="124"/>
      <c r="Z515" s="124"/>
    </row>
    <row r="516" spans="1:26" outlineLevel="1">
      <c r="A516">
        <f t="shared" ca="1" si="915"/>
        <v>2</v>
      </c>
      <c r="B516" t="str">
        <f t="shared" ca="1" si="908"/>
        <v>EP3 LPD1 LPS3 LPM3</v>
      </c>
      <c r="C516" s="321">
        <f ca="1">IF($A516&lt;&gt;$A515,1,MOD(C515-1+(COUNTIFS(D$354:$N$354,$A516)=COUNTIFS(D516:$N516,1)),C$353)+1)</f>
        <v>3</v>
      </c>
      <c r="D516" s="319">
        <f ca="1">IF($A516&lt;&gt;D$354,0,IF($A516&lt;&gt;$A515,1,MOD(D515-1+(COUNTIFS(E$354:$N$354,$A516)=COUNTIFS(E516:$N516,1)),D$353)+1))</f>
        <v>0</v>
      </c>
      <c r="E516" s="319">
        <f ca="1">IF($A516&lt;&gt;E$354,0,IF($A516&lt;&gt;$A515,1,MOD(E515-1+(COUNTIFS(F$354:$N$354,$A516)=COUNTIFS(F516:$N516,1)),E$353)+1))</f>
        <v>0</v>
      </c>
      <c r="F516" s="319">
        <f ca="1">IF($A516&lt;&gt;F$354,0,IF($A516&lt;&gt;$A515,1,MOD(F515-1+(COUNTIFS(G$354:$N$354,$A516)=COUNTIFS(G516:$N516,1)),F$353)+1))</f>
        <v>0</v>
      </c>
      <c r="G516" s="319">
        <f ca="1">IF($A516&lt;&gt;G$354,0,IF($A516&lt;&gt;$A515,1,MOD(G515-1+(COUNTIFS(H$354:$N$354,$A516)=COUNTIFS(H516:$N516,1)),G$353)+1))</f>
        <v>1</v>
      </c>
      <c r="H516" s="319">
        <f ca="1">IF($A516&lt;&gt;H$354,0,IF($A516&lt;&gt;$A515,1,MOD(H515-1+(COUNTIFS(I$354:$N$354,$A516)=COUNTIFS(I516:$N516,1)),H$353)+1))</f>
        <v>3</v>
      </c>
      <c r="I516" s="319">
        <f ca="1">IF($A516&lt;&gt;I$354,0,IF($A516&lt;&gt;$A515,1,MOD(I515-1+(COUNTIFS(N$354:$N$354,$A516)=COUNTIFS(N516:$N516,1)),I$353)+1))</f>
        <v>3</v>
      </c>
      <c r="J516" s="319"/>
      <c r="K516" s="319"/>
      <c r="L516" s="319"/>
      <c r="M516" s="319"/>
      <c r="O516">
        <v>161</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LPM1</v>
      </c>
      <c r="C517" s="321">
        <f ca="1">IF($A517&lt;&gt;$A516,1,MOD(C516-1+(COUNTIFS(D$354:$N$354,$A517)=COUNTIFS(D517:$N517,1)),C$353)+1)</f>
        <v>1</v>
      </c>
      <c r="D517" s="319">
        <f ca="1">IF($A517&lt;&gt;D$354,0,IF($A517&lt;&gt;$A516,1,MOD(D516-1+(COUNTIFS(E$354:$N$354,$A517)=COUNTIFS(E517:$N517,1)),D$353)+1))</f>
        <v>0</v>
      </c>
      <c r="E517" s="319">
        <f ca="1">IF($A517&lt;&gt;E$354,0,IF($A517&lt;&gt;$A516,1,MOD(E516-1+(COUNTIFS(F$354:$N$354,$A517)=COUNTIFS(F517:$N517,1)),E$353)+1))</f>
        <v>0</v>
      </c>
      <c r="F517" s="319">
        <f ca="1">IF($A517&lt;&gt;F$354,0,IF($A517&lt;&gt;$A516,1,MOD(F516-1+(COUNTIFS(G$354:$N$354,$A517)=COUNTIFS(G517:$N517,1)),F$353)+1))</f>
        <v>0</v>
      </c>
      <c r="G517" s="319">
        <f ca="1">IF($A517&lt;&gt;G$354,0,IF($A517&lt;&gt;$A516,1,MOD(G516-1+(COUNTIFS(H$354:$N$354,$A517)=COUNTIFS(H517:$N517,1)),G$353)+1))</f>
        <v>1</v>
      </c>
      <c r="H517" s="319">
        <f ca="1">IF($A517&lt;&gt;H$354,0,IF($A517&lt;&gt;$A516,1,MOD(H516-1+(COUNTIFS(I$354:$N$354,$A517)=COUNTIFS(I517:$N517,1)),H$353)+1))</f>
        <v>1</v>
      </c>
      <c r="I517" s="319">
        <f ca="1">IF($A517&lt;&gt;I$354,0,IF($A517&lt;&gt;$A516,1,MOD(I516-1+(COUNTIFS(N$354:$N$354,$A517)=COUNTIFS(N517:$N517,1)),I$353)+1))</f>
        <v>1</v>
      </c>
      <c r="J517" s="319"/>
      <c r="K517" s="319"/>
      <c r="L517" s="319"/>
      <c r="M517" s="319"/>
      <c r="O517">
        <v>162</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LPM2</v>
      </c>
      <c r="C518" s="321">
        <f ca="1">IF($A518&lt;&gt;$A517,1,MOD(C517-1+(COUNTIFS(D$354:$N$354,$A518)=COUNTIFS(D518:$N518,1)),C$353)+1)</f>
        <v>1</v>
      </c>
      <c r="D518" s="319">
        <f ca="1">IF($A518&lt;&gt;D$354,0,IF($A518&lt;&gt;$A517,1,MOD(D517-1+(COUNTIFS(E$354:$N$354,$A518)=COUNTIFS(E518:$N518,1)),D$353)+1))</f>
        <v>0</v>
      </c>
      <c r="E518" s="319">
        <f ca="1">IF($A518&lt;&gt;E$354,0,IF($A518&lt;&gt;$A517,1,MOD(E517-1+(COUNTIFS(F$354:$N$354,$A518)=COUNTIFS(F518:$N518,1)),E$353)+1))</f>
        <v>0</v>
      </c>
      <c r="F518" s="319">
        <f ca="1">IF($A518&lt;&gt;F$354,0,IF($A518&lt;&gt;$A517,1,MOD(F517-1+(COUNTIFS(G$354:$N$354,$A518)=COUNTIFS(G518:$N518,1)),F$353)+1))</f>
        <v>0</v>
      </c>
      <c r="G518" s="319">
        <f ca="1">IF($A518&lt;&gt;G$354,0,IF($A518&lt;&gt;$A517,1,MOD(G517-1+(COUNTIFS(H$354:$N$354,$A518)=COUNTIFS(H518:$N518,1)),G$353)+1))</f>
        <v>1</v>
      </c>
      <c r="H518" s="319">
        <f ca="1">IF($A518&lt;&gt;H$354,0,IF($A518&lt;&gt;$A517,1,MOD(H517-1+(COUNTIFS(I$354:$N$354,$A518)=COUNTIFS(I518:$N518,1)),H$353)+1))</f>
        <v>1</v>
      </c>
      <c r="I518" s="319">
        <f ca="1">IF($A518&lt;&gt;I$354,0,IF($A518&lt;&gt;$A517,1,MOD(I517-1+(COUNTIFS(N$354:$N$354,$A518)=COUNTIFS(N518:$N518,1)),I$353)+1))</f>
        <v>2</v>
      </c>
      <c r="J518" s="319"/>
      <c r="K518" s="319"/>
      <c r="L518" s="319"/>
      <c r="M518" s="319"/>
      <c r="O518">
        <v>163</v>
      </c>
      <c r="P518" s="124">
        <f t="shared" ca="1" si="909"/>
        <v>-0.5</v>
      </c>
      <c r="Q518" s="124">
        <f t="shared" ca="1" si="910"/>
        <v>0</v>
      </c>
      <c r="R518" s="124">
        <f t="shared" ca="1" si="911"/>
        <v>0</v>
      </c>
      <c r="S518" s="124">
        <f t="shared" ca="1" si="912"/>
        <v>0</v>
      </c>
      <c r="T518" s="124">
        <v>0</v>
      </c>
      <c r="U518" s="124">
        <f t="shared" ca="1" si="913"/>
        <v>-0.5</v>
      </c>
      <c r="V518" s="124">
        <f t="shared" ca="1" si="914"/>
        <v>0</v>
      </c>
      <c r="W518" s="124"/>
      <c r="X518" s="124"/>
      <c r="Y518" s="124"/>
      <c r="Z518" s="124"/>
    </row>
    <row r="519" spans="1:26" outlineLevel="1">
      <c r="A519">
        <f t="shared" ca="1" si="915"/>
        <v>2</v>
      </c>
      <c r="B519" t="str">
        <f t="shared" ca="1" si="908"/>
        <v>EP1 LPD1 LPS1 LPM3</v>
      </c>
      <c r="C519" s="321">
        <f ca="1">IF($A519&lt;&gt;$A518,1,MOD(C518-1+(COUNTIFS(D$354:$N$354,$A519)=COUNTIFS(D519:$N519,1)),C$353)+1)</f>
        <v>1</v>
      </c>
      <c r="D519" s="319">
        <f ca="1">IF($A519&lt;&gt;D$354,0,IF($A519&lt;&gt;$A518,1,MOD(D518-1+(COUNTIFS(E$354:$N$354,$A519)=COUNTIFS(E519:$N519,1)),D$353)+1))</f>
        <v>0</v>
      </c>
      <c r="E519" s="319">
        <f ca="1">IF($A519&lt;&gt;E$354,0,IF($A519&lt;&gt;$A518,1,MOD(E518-1+(COUNTIFS(F$354:$N$354,$A519)=COUNTIFS(F519:$N519,1)),E$353)+1))</f>
        <v>0</v>
      </c>
      <c r="F519" s="319">
        <f ca="1">IF($A519&lt;&gt;F$354,0,IF($A519&lt;&gt;$A518,1,MOD(F518-1+(COUNTIFS(G$354:$N$354,$A519)=COUNTIFS(G519:$N519,1)),F$353)+1))</f>
        <v>0</v>
      </c>
      <c r="G519" s="319">
        <f ca="1">IF($A519&lt;&gt;G$354,0,IF($A519&lt;&gt;$A518,1,MOD(G518-1+(COUNTIFS(H$354:$N$354,$A519)=COUNTIFS(H519:$N519,1)),G$353)+1))</f>
        <v>1</v>
      </c>
      <c r="H519" s="319">
        <f ca="1">IF($A519&lt;&gt;H$354,0,IF($A519&lt;&gt;$A518,1,MOD(H518-1+(COUNTIFS(I$354:$N$354,$A519)=COUNTIFS(I519:$N519,1)),H$353)+1))</f>
        <v>1</v>
      </c>
      <c r="I519" s="319">
        <f ca="1">IF($A519&lt;&gt;I$354,0,IF($A519&lt;&gt;$A518,1,MOD(I518-1+(COUNTIFS(N$354:$N$354,$A519)=COUNTIFS(N519:$N519,1)),I$353)+1))</f>
        <v>3</v>
      </c>
      <c r="J519" s="319"/>
      <c r="K519" s="319"/>
      <c r="L519" s="319"/>
      <c r="M519" s="319"/>
      <c r="O519">
        <v>164</v>
      </c>
      <c r="P519" s="124">
        <f t="shared" ca="1" si="909"/>
        <v>-0.5</v>
      </c>
      <c r="Q519" s="124">
        <f t="shared" ca="1" si="910"/>
        <v>0</v>
      </c>
      <c r="R519" s="124">
        <f t="shared" ca="1" si="911"/>
        <v>0</v>
      </c>
      <c r="S519" s="124">
        <f t="shared" ca="1" si="912"/>
        <v>0</v>
      </c>
      <c r="T519" s="124">
        <v>0</v>
      </c>
      <c r="U519" s="124">
        <f t="shared" ca="1" si="913"/>
        <v>-0.5</v>
      </c>
      <c r="V519" s="124">
        <f t="shared" ca="1" si="914"/>
        <v>0.5</v>
      </c>
      <c r="W519" s="124"/>
      <c r="X519" s="124"/>
      <c r="Y519" s="124"/>
      <c r="Z519" s="124"/>
    </row>
    <row r="520" spans="1:26" outlineLevel="1">
      <c r="A520">
        <f t="shared" ca="1" si="915"/>
        <v>2</v>
      </c>
      <c r="B520" t="str">
        <f t="shared" ca="1" si="908"/>
        <v>EP1 LPD1 LPS2 LPM1</v>
      </c>
      <c r="C520" s="321">
        <f ca="1">IF($A520&lt;&gt;$A519,1,MOD(C519-1+(COUNTIFS(D$354:$N$354,$A520)=COUNTIFS(D520:$N520,1)),C$353)+1)</f>
        <v>1</v>
      </c>
      <c r="D520" s="319">
        <f ca="1">IF($A520&lt;&gt;D$354,0,IF($A520&lt;&gt;$A519,1,MOD(D519-1+(COUNTIFS(E$354:$N$354,$A520)=COUNTIFS(E520:$N520,1)),D$353)+1))</f>
        <v>0</v>
      </c>
      <c r="E520" s="319">
        <f ca="1">IF($A520&lt;&gt;E$354,0,IF($A520&lt;&gt;$A519,1,MOD(E519-1+(COUNTIFS(F$354:$N$354,$A520)=COUNTIFS(F520:$N520,1)),E$353)+1))</f>
        <v>0</v>
      </c>
      <c r="F520" s="319">
        <f ca="1">IF($A520&lt;&gt;F$354,0,IF($A520&lt;&gt;$A519,1,MOD(F519-1+(COUNTIFS(G$354:$N$354,$A520)=COUNTIFS(G520:$N520,1)),F$353)+1))</f>
        <v>0</v>
      </c>
      <c r="G520" s="319">
        <f ca="1">IF($A520&lt;&gt;G$354,0,IF($A520&lt;&gt;$A519,1,MOD(G519-1+(COUNTIFS(H$354:$N$354,$A520)=COUNTIFS(H520:$N520,1)),G$353)+1))</f>
        <v>1</v>
      </c>
      <c r="H520" s="319">
        <f ca="1">IF($A520&lt;&gt;H$354,0,IF($A520&lt;&gt;$A519,1,MOD(H519-1+(COUNTIFS(I$354:$N$354,$A520)=COUNTIFS(I520:$N520,1)),H$353)+1))</f>
        <v>2</v>
      </c>
      <c r="I520" s="319">
        <f ca="1">IF($A520&lt;&gt;I$354,0,IF($A520&lt;&gt;$A519,1,MOD(I519-1+(COUNTIFS(N$354:$N$354,$A520)=COUNTIFS(N520:$N520,1)),I$353)+1))</f>
        <v>1</v>
      </c>
      <c r="J520" s="319"/>
      <c r="K520" s="319"/>
      <c r="L520" s="319"/>
      <c r="M520" s="319"/>
      <c r="O520">
        <v>165</v>
      </c>
      <c r="P520" s="124">
        <f t="shared" ca="1" si="909"/>
        <v>-0.5</v>
      </c>
      <c r="Q520" s="124">
        <f t="shared" ca="1" si="910"/>
        <v>0</v>
      </c>
      <c r="R520" s="124">
        <f t="shared" ca="1" si="911"/>
        <v>0</v>
      </c>
      <c r="S520" s="124">
        <f t="shared" ca="1" si="912"/>
        <v>0</v>
      </c>
      <c r="T520" s="124">
        <v>0</v>
      </c>
      <c r="U520" s="124">
        <f t="shared" ca="1" si="913"/>
        <v>0</v>
      </c>
      <c r="V520" s="124">
        <f t="shared" ca="1" si="914"/>
        <v>-0.5</v>
      </c>
      <c r="W520" s="124"/>
      <c r="X520" s="124"/>
      <c r="Y520" s="124"/>
      <c r="Z520" s="124"/>
    </row>
    <row r="521" spans="1:26" outlineLevel="1">
      <c r="A521">
        <f t="shared" ca="1" si="915"/>
        <v>2</v>
      </c>
      <c r="B521" t="str">
        <f t="shared" ca="1" si="908"/>
        <v>EP1 LPD1 LPS2 LPM2</v>
      </c>
      <c r="C521" s="321">
        <f ca="1">IF($A521&lt;&gt;$A520,1,MOD(C520-1+(COUNTIFS(D$354:$N$354,$A521)=COUNTIFS(D521:$N521,1)),C$353)+1)</f>
        <v>1</v>
      </c>
      <c r="D521" s="319">
        <f ca="1">IF($A521&lt;&gt;D$354,0,IF($A521&lt;&gt;$A520,1,MOD(D520-1+(COUNTIFS(E$354:$N$354,$A521)=COUNTIFS(E521:$N521,1)),D$353)+1))</f>
        <v>0</v>
      </c>
      <c r="E521" s="319">
        <f ca="1">IF($A521&lt;&gt;E$354,0,IF($A521&lt;&gt;$A520,1,MOD(E520-1+(COUNTIFS(F$354:$N$354,$A521)=COUNTIFS(F521:$N521,1)),E$353)+1))</f>
        <v>0</v>
      </c>
      <c r="F521" s="319">
        <f ca="1">IF($A521&lt;&gt;F$354,0,IF($A521&lt;&gt;$A520,1,MOD(F520-1+(COUNTIFS(G$354:$N$354,$A521)=COUNTIFS(G521:$N521,1)),F$353)+1))</f>
        <v>0</v>
      </c>
      <c r="G521" s="319">
        <f ca="1">IF($A521&lt;&gt;G$354,0,IF($A521&lt;&gt;$A520,1,MOD(G520-1+(COUNTIFS(H$354:$N$354,$A521)=COUNTIFS(H521:$N521,1)),G$353)+1))</f>
        <v>1</v>
      </c>
      <c r="H521" s="319">
        <f ca="1">IF($A521&lt;&gt;H$354,0,IF($A521&lt;&gt;$A520,1,MOD(H520-1+(COUNTIFS(I$354:$N$354,$A521)=COUNTIFS(I521:$N521,1)),H$353)+1))</f>
        <v>2</v>
      </c>
      <c r="I521" s="319">
        <f ca="1">IF($A521&lt;&gt;I$354,0,IF($A521&lt;&gt;$A520,1,MOD(I520-1+(COUNTIFS(N$354:$N$354,$A521)=COUNTIFS(N521:$N521,1)),I$353)+1))</f>
        <v>2</v>
      </c>
      <c r="J521" s="319"/>
      <c r="K521" s="319"/>
      <c r="L521" s="319"/>
      <c r="M521" s="319"/>
      <c r="O521">
        <v>166</v>
      </c>
      <c r="P521" s="124">
        <f t="shared" ca="1" si="909"/>
        <v>-0.5</v>
      </c>
      <c r="Q521" s="124">
        <f t="shared" ca="1" si="910"/>
        <v>0</v>
      </c>
      <c r="R521" s="124">
        <f t="shared" ca="1" si="911"/>
        <v>0</v>
      </c>
      <c r="S521" s="124">
        <f t="shared" ca="1" si="912"/>
        <v>0</v>
      </c>
      <c r="T521" s="124">
        <v>0</v>
      </c>
      <c r="U521" s="124">
        <f t="shared" ca="1" si="913"/>
        <v>0</v>
      </c>
      <c r="V521" s="124">
        <f t="shared" ca="1" si="914"/>
        <v>0</v>
      </c>
      <c r="W521" s="124"/>
      <c r="X521" s="124"/>
      <c r="Y521" s="124"/>
      <c r="Z521" s="124"/>
    </row>
    <row r="522" spans="1:26" outlineLevel="1">
      <c r="A522">
        <f t="shared" ca="1" si="915"/>
        <v>2</v>
      </c>
      <c r="B522" t="str">
        <f t="shared" ca="1" si="908"/>
        <v>EP1 LPD1 LPS2 LPM3</v>
      </c>
      <c r="C522" s="321">
        <f ca="1">IF($A522&lt;&gt;$A521,1,MOD(C521-1+(COUNTIFS(D$354:$N$354,$A522)=COUNTIFS(D522:$N522,1)),C$353)+1)</f>
        <v>1</v>
      </c>
      <c r="D522" s="319">
        <f ca="1">IF($A522&lt;&gt;D$354,0,IF($A522&lt;&gt;$A521,1,MOD(D521-1+(COUNTIFS(E$354:$N$354,$A522)=COUNTIFS(E522:$N522,1)),D$353)+1))</f>
        <v>0</v>
      </c>
      <c r="E522" s="319">
        <f ca="1">IF($A522&lt;&gt;E$354,0,IF($A522&lt;&gt;$A521,1,MOD(E521-1+(COUNTIFS(F$354:$N$354,$A522)=COUNTIFS(F522:$N522,1)),E$353)+1))</f>
        <v>0</v>
      </c>
      <c r="F522" s="319">
        <f ca="1">IF($A522&lt;&gt;F$354,0,IF($A522&lt;&gt;$A521,1,MOD(F521-1+(COUNTIFS(G$354:$N$354,$A522)=COUNTIFS(G522:$N522,1)),F$353)+1))</f>
        <v>0</v>
      </c>
      <c r="G522" s="319">
        <f ca="1">IF($A522&lt;&gt;G$354,0,IF($A522&lt;&gt;$A521,1,MOD(G521-1+(COUNTIFS(H$354:$N$354,$A522)=COUNTIFS(H522:$N522,1)),G$353)+1))</f>
        <v>1</v>
      </c>
      <c r="H522" s="319">
        <f ca="1">IF($A522&lt;&gt;H$354,0,IF($A522&lt;&gt;$A521,1,MOD(H521-1+(COUNTIFS(I$354:$N$354,$A522)=COUNTIFS(I522:$N522,1)),H$353)+1))</f>
        <v>2</v>
      </c>
      <c r="I522" s="319">
        <f ca="1">IF($A522&lt;&gt;I$354,0,IF($A522&lt;&gt;$A521,1,MOD(I521-1+(COUNTIFS(N$354:$N$354,$A522)=COUNTIFS(N522:$N522,1)),I$353)+1))</f>
        <v>3</v>
      </c>
      <c r="J522" s="319"/>
      <c r="K522" s="319"/>
      <c r="L522" s="319"/>
      <c r="M522" s="319"/>
      <c r="O522">
        <v>167</v>
      </c>
      <c r="P522" s="124">
        <f t="shared" ca="1" si="909"/>
        <v>-0.5</v>
      </c>
      <c r="Q522" s="124">
        <f t="shared" ca="1" si="910"/>
        <v>0</v>
      </c>
      <c r="R522" s="124">
        <f t="shared" ca="1" si="911"/>
        <v>0</v>
      </c>
      <c r="S522" s="124">
        <f t="shared" ca="1" si="912"/>
        <v>0</v>
      </c>
      <c r="T522" s="124">
        <v>0</v>
      </c>
      <c r="U522" s="124">
        <f t="shared" ca="1" si="913"/>
        <v>0</v>
      </c>
      <c r="V522" s="124">
        <f t="shared" ca="1" si="914"/>
        <v>0.5</v>
      </c>
      <c r="W522" s="124"/>
      <c r="X522" s="124"/>
      <c r="Y522" s="124"/>
      <c r="Z522" s="124"/>
    </row>
    <row r="523" spans="1:26" outlineLevel="1">
      <c r="A523">
        <f t="shared" ca="1" si="915"/>
        <v>2</v>
      </c>
      <c r="B523" t="str">
        <f t="shared" ca="1" si="908"/>
        <v>EP1 LPD1 LPS3 LPM1</v>
      </c>
      <c r="C523" s="321">
        <f ca="1">IF($A523&lt;&gt;$A522,1,MOD(C522-1+(COUNTIFS(D$354:$N$354,$A523)=COUNTIFS(D523:$N523,1)),C$353)+1)</f>
        <v>1</v>
      </c>
      <c r="D523" s="319">
        <f ca="1">IF($A523&lt;&gt;D$354,0,IF($A523&lt;&gt;$A522,1,MOD(D522-1+(COUNTIFS(E$354:$N$354,$A523)=COUNTIFS(E523:$N523,1)),D$353)+1))</f>
        <v>0</v>
      </c>
      <c r="E523" s="319">
        <f ca="1">IF($A523&lt;&gt;E$354,0,IF($A523&lt;&gt;$A522,1,MOD(E522-1+(COUNTIFS(F$354:$N$354,$A523)=COUNTIFS(F523:$N523,1)),E$353)+1))</f>
        <v>0</v>
      </c>
      <c r="F523" s="319">
        <f ca="1">IF($A523&lt;&gt;F$354,0,IF($A523&lt;&gt;$A522,1,MOD(F522-1+(COUNTIFS(G$354:$N$354,$A523)=COUNTIFS(G523:$N523,1)),F$353)+1))</f>
        <v>0</v>
      </c>
      <c r="G523" s="319">
        <f ca="1">IF($A523&lt;&gt;G$354,0,IF($A523&lt;&gt;$A522,1,MOD(G522-1+(COUNTIFS(H$354:$N$354,$A523)=COUNTIFS(H523:$N523,1)),G$353)+1))</f>
        <v>1</v>
      </c>
      <c r="H523" s="319">
        <f ca="1">IF($A523&lt;&gt;H$354,0,IF($A523&lt;&gt;$A522,1,MOD(H522-1+(COUNTIFS(I$354:$N$354,$A523)=COUNTIFS(I523:$N523,1)),H$353)+1))</f>
        <v>3</v>
      </c>
      <c r="I523" s="319">
        <f ca="1">IF($A523&lt;&gt;I$354,0,IF($A523&lt;&gt;$A522,1,MOD(I522-1+(COUNTIFS(N$354:$N$354,$A523)=COUNTIFS(N523:$N523,1)),I$353)+1))</f>
        <v>1</v>
      </c>
      <c r="J523" s="319"/>
      <c r="K523" s="319"/>
      <c r="L523" s="319"/>
      <c r="M523" s="319"/>
      <c r="O523">
        <v>168</v>
      </c>
      <c r="P523" s="124">
        <f t="shared" ca="1" si="909"/>
        <v>-0.5</v>
      </c>
      <c r="Q523" s="124">
        <f t="shared" ca="1" si="910"/>
        <v>0</v>
      </c>
      <c r="R523" s="124">
        <f t="shared" ca="1" si="911"/>
        <v>0</v>
      </c>
      <c r="S523" s="124">
        <f t="shared" ca="1" si="912"/>
        <v>0</v>
      </c>
      <c r="T523" s="124">
        <v>0</v>
      </c>
      <c r="U523" s="124">
        <f t="shared" ca="1" si="913"/>
        <v>0.5</v>
      </c>
      <c r="V523" s="124">
        <f t="shared" ca="1" si="914"/>
        <v>-0.5</v>
      </c>
      <c r="W523" s="124"/>
      <c r="X523" s="124"/>
      <c r="Y523" s="124"/>
      <c r="Z523" s="124"/>
    </row>
    <row r="524" spans="1:26" outlineLevel="1">
      <c r="A524">
        <f t="shared" ca="1" si="915"/>
        <v>2</v>
      </c>
      <c r="B524" t="str">
        <f t="shared" ca="1" si="908"/>
        <v>EP1 LPD1 LPS3 LPM2</v>
      </c>
      <c r="C524" s="321">
        <f ca="1">IF($A524&lt;&gt;$A523,1,MOD(C523-1+(COUNTIFS(D$354:$N$354,$A524)=COUNTIFS(D524:$N524,1)),C$353)+1)</f>
        <v>1</v>
      </c>
      <c r="D524" s="319">
        <f ca="1">IF($A524&lt;&gt;D$354,0,IF($A524&lt;&gt;$A523,1,MOD(D523-1+(COUNTIFS(E$354:$N$354,$A524)=COUNTIFS(E524:$N524,1)),D$353)+1))</f>
        <v>0</v>
      </c>
      <c r="E524" s="319">
        <f ca="1">IF($A524&lt;&gt;E$354,0,IF($A524&lt;&gt;$A523,1,MOD(E523-1+(COUNTIFS(F$354:$N$354,$A524)=COUNTIFS(F524:$N524,1)),E$353)+1))</f>
        <v>0</v>
      </c>
      <c r="F524" s="319">
        <f ca="1">IF($A524&lt;&gt;F$354,0,IF($A524&lt;&gt;$A523,1,MOD(F523-1+(COUNTIFS(G$354:$N$354,$A524)=COUNTIFS(G524:$N524,1)),F$353)+1))</f>
        <v>0</v>
      </c>
      <c r="G524" s="319">
        <f ca="1">IF($A524&lt;&gt;G$354,0,IF($A524&lt;&gt;$A523,1,MOD(G523-1+(COUNTIFS(H$354:$N$354,$A524)=COUNTIFS(H524:$N524,1)),G$353)+1))</f>
        <v>1</v>
      </c>
      <c r="H524" s="319">
        <f ca="1">IF($A524&lt;&gt;H$354,0,IF($A524&lt;&gt;$A523,1,MOD(H523-1+(COUNTIFS(I$354:$N$354,$A524)=COUNTIFS(I524:$N524,1)),H$353)+1))</f>
        <v>3</v>
      </c>
      <c r="I524" s="319">
        <f ca="1">IF($A524&lt;&gt;I$354,0,IF($A524&lt;&gt;$A523,1,MOD(I523-1+(COUNTIFS(N$354:$N$354,$A524)=COUNTIFS(N524:$N524,1)),I$353)+1))</f>
        <v>2</v>
      </c>
      <c r="J524" s="319"/>
      <c r="K524" s="319"/>
      <c r="L524" s="319"/>
      <c r="M524" s="319"/>
      <c r="O524">
        <v>169</v>
      </c>
      <c r="P524" s="124">
        <f t="shared" ca="1" si="909"/>
        <v>-0.5</v>
      </c>
      <c r="Q524" s="124">
        <f t="shared" ca="1" si="910"/>
        <v>0</v>
      </c>
      <c r="R524" s="124">
        <f t="shared" ca="1" si="911"/>
        <v>0</v>
      </c>
      <c r="S524" s="124">
        <f t="shared" ca="1" si="912"/>
        <v>0</v>
      </c>
      <c r="T524" s="124">
        <v>0</v>
      </c>
      <c r="U524" s="124">
        <f t="shared" ca="1" si="913"/>
        <v>0.5</v>
      </c>
      <c r="V524" s="124">
        <f t="shared" ca="1" si="914"/>
        <v>0</v>
      </c>
      <c r="W524" s="124"/>
      <c r="X524" s="124"/>
      <c r="Y524" s="124"/>
      <c r="Z524" s="124"/>
    </row>
    <row r="525" spans="1:26" outlineLevel="1">
      <c r="A525">
        <f t="shared" ca="1" si="915"/>
        <v>2</v>
      </c>
      <c r="B525" t="str">
        <f t="shared" ca="1" si="908"/>
        <v>EP1 LPD1 LPS3 LPM3</v>
      </c>
      <c r="C525" s="321">
        <f ca="1">IF($A525&lt;&gt;$A524,1,MOD(C524-1+(COUNTIFS(D$354:$N$354,$A525)=COUNTIFS(D525:$N525,1)),C$353)+1)</f>
        <v>1</v>
      </c>
      <c r="D525" s="319">
        <f ca="1">IF($A525&lt;&gt;D$354,0,IF($A525&lt;&gt;$A524,1,MOD(D524-1+(COUNTIFS(E$354:$N$354,$A525)=COUNTIFS(E525:$N525,1)),D$353)+1))</f>
        <v>0</v>
      </c>
      <c r="E525" s="319">
        <f ca="1">IF($A525&lt;&gt;E$354,0,IF($A525&lt;&gt;$A524,1,MOD(E524-1+(COUNTIFS(F$354:$N$354,$A525)=COUNTIFS(F525:$N525,1)),E$353)+1))</f>
        <v>0</v>
      </c>
      <c r="F525" s="319">
        <f ca="1">IF($A525&lt;&gt;F$354,0,IF($A525&lt;&gt;$A524,1,MOD(F524-1+(COUNTIFS(G$354:$N$354,$A525)=COUNTIFS(G525:$N525,1)),F$353)+1))</f>
        <v>0</v>
      </c>
      <c r="G525" s="319">
        <f ca="1">IF($A525&lt;&gt;G$354,0,IF($A525&lt;&gt;$A524,1,MOD(G524-1+(COUNTIFS(H$354:$N$354,$A525)=COUNTIFS(H525:$N525,1)),G$353)+1))</f>
        <v>1</v>
      </c>
      <c r="H525" s="319">
        <f ca="1">IF($A525&lt;&gt;H$354,0,IF($A525&lt;&gt;$A524,1,MOD(H524-1+(COUNTIFS(I$354:$N$354,$A525)=COUNTIFS(I525:$N525,1)),H$353)+1))</f>
        <v>3</v>
      </c>
      <c r="I525" s="319">
        <f ca="1">IF($A525&lt;&gt;I$354,0,IF($A525&lt;&gt;$A524,1,MOD(I524-1+(COUNTIFS(N$354:$N$354,$A525)=COUNTIFS(N525:$N525,1)),I$353)+1))</f>
        <v>3</v>
      </c>
      <c r="J525" s="319"/>
      <c r="K525" s="319"/>
      <c r="L525" s="319"/>
      <c r="M525" s="319"/>
      <c r="O525">
        <v>170</v>
      </c>
      <c r="P525" s="124">
        <f t="shared" ca="1" si="909"/>
        <v>-0.5</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LPM1</v>
      </c>
      <c r="C526" s="321">
        <f ca="1">IF($A526&lt;&gt;$A525,1,MOD(C525-1+(COUNTIFS(D$354:$N$354,$A526)=COUNTIFS(D526:$N526,1)),C$353)+1)</f>
        <v>2</v>
      </c>
      <c r="D526" s="319">
        <f ca="1">IF($A526&lt;&gt;D$354,0,IF($A526&lt;&gt;$A525,1,MOD(D525-1+(COUNTIFS(E$354:$N$354,$A526)=COUNTIFS(E526:$N526,1)),D$353)+1))</f>
        <v>0</v>
      </c>
      <c r="E526" s="319">
        <f ca="1">IF($A526&lt;&gt;E$354,0,IF($A526&lt;&gt;$A525,1,MOD(E525-1+(COUNTIFS(F$354:$N$354,$A526)=COUNTIFS(F526:$N526,1)),E$353)+1))</f>
        <v>0</v>
      </c>
      <c r="F526" s="319">
        <f ca="1">IF($A526&lt;&gt;F$354,0,IF($A526&lt;&gt;$A525,1,MOD(F525-1+(COUNTIFS(G$354:$N$354,$A526)=COUNTIFS(G526:$N526,1)),F$353)+1))</f>
        <v>0</v>
      </c>
      <c r="G526" s="319">
        <f ca="1">IF($A526&lt;&gt;G$354,0,IF($A526&lt;&gt;$A525,1,MOD(G525-1+(COUNTIFS(H$354:$N$354,$A526)=COUNTIFS(H526:$N526,1)),G$353)+1))</f>
        <v>1</v>
      </c>
      <c r="H526" s="319">
        <f ca="1">IF($A526&lt;&gt;H$354,0,IF($A526&lt;&gt;$A525,1,MOD(H525-1+(COUNTIFS(I$354:$N$354,$A526)=COUNTIFS(I526:$N526,1)),H$353)+1))</f>
        <v>1</v>
      </c>
      <c r="I526" s="319">
        <f ca="1">IF($A526&lt;&gt;I$354,0,IF($A526&lt;&gt;$A525,1,MOD(I525-1+(COUNTIFS(N$354:$N$354,$A526)=COUNTIFS(N526:$N526,1)),I$353)+1))</f>
        <v>1</v>
      </c>
      <c r="J526" s="319"/>
      <c r="K526" s="319"/>
      <c r="L526" s="319"/>
      <c r="M526" s="319"/>
      <c r="O526">
        <v>171</v>
      </c>
      <c r="P526" s="124">
        <f t="shared" ca="1" si="909"/>
        <v>0</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LPM2</v>
      </c>
      <c r="C527" s="321">
        <f ca="1">IF($A527&lt;&gt;$A526,1,MOD(C526-1+(COUNTIFS(D$354:$N$354,$A527)=COUNTIFS(D527:$N527,1)),C$353)+1)</f>
        <v>2</v>
      </c>
      <c r="D527" s="319">
        <f ca="1">IF($A527&lt;&gt;D$354,0,IF($A527&lt;&gt;$A526,1,MOD(D526-1+(COUNTIFS(E$354:$N$354,$A527)=COUNTIFS(E527:$N527,1)),D$353)+1))</f>
        <v>0</v>
      </c>
      <c r="E527" s="319">
        <f ca="1">IF($A527&lt;&gt;E$354,0,IF($A527&lt;&gt;$A526,1,MOD(E526-1+(COUNTIFS(F$354:$N$354,$A527)=COUNTIFS(F527:$N527,1)),E$353)+1))</f>
        <v>0</v>
      </c>
      <c r="F527" s="319">
        <f ca="1">IF($A527&lt;&gt;F$354,0,IF($A527&lt;&gt;$A526,1,MOD(F526-1+(COUNTIFS(G$354:$N$354,$A527)=COUNTIFS(G527:$N527,1)),F$353)+1))</f>
        <v>0</v>
      </c>
      <c r="G527" s="319">
        <f ca="1">IF($A527&lt;&gt;G$354,0,IF($A527&lt;&gt;$A526,1,MOD(G526-1+(COUNTIFS(H$354:$N$354,$A527)=COUNTIFS(H527:$N527,1)),G$353)+1))</f>
        <v>1</v>
      </c>
      <c r="H527" s="319">
        <f ca="1">IF($A527&lt;&gt;H$354,0,IF($A527&lt;&gt;$A526,1,MOD(H526-1+(COUNTIFS(I$354:$N$354,$A527)=COUNTIFS(I527:$N527,1)),H$353)+1))</f>
        <v>1</v>
      </c>
      <c r="I527" s="319">
        <f ca="1">IF($A527&lt;&gt;I$354,0,IF($A527&lt;&gt;$A526,1,MOD(I526-1+(COUNTIFS(N$354:$N$354,$A527)=COUNTIFS(N527:$N527,1)),I$353)+1))</f>
        <v>2</v>
      </c>
      <c r="J527" s="319"/>
      <c r="K527" s="319"/>
      <c r="L527" s="319"/>
      <c r="M527" s="319"/>
      <c r="O527">
        <v>172</v>
      </c>
      <c r="P527" s="124">
        <f t="shared" ca="1" si="909"/>
        <v>0</v>
      </c>
      <c r="Q527" s="124">
        <f t="shared" ca="1" si="910"/>
        <v>0</v>
      </c>
      <c r="R527" s="124">
        <f t="shared" ca="1" si="911"/>
        <v>0</v>
      </c>
      <c r="S527" s="124">
        <f t="shared" ca="1" si="912"/>
        <v>0</v>
      </c>
      <c r="T527" s="124">
        <v>0</v>
      </c>
      <c r="U527" s="124">
        <f t="shared" ca="1" si="913"/>
        <v>-0.5</v>
      </c>
      <c r="V527" s="124">
        <f t="shared" ca="1" si="914"/>
        <v>0</v>
      </c>
      <c r="W527" s="124"/>
      <c r="X527" s="124"/>
      <c r="Y527" s="124"/>
      <c r="Z527" s="124"/>
    </row>
    <row r="528" spans="1:26" outlineLevel="1">
      <c r="A528">
        <f t="shared" ca="1" si="915"/>
        <v>2</v>
      </c>
      <c r="B528" t="str">
        <f t="shared" ca="1" si="908"/>
        <v>EP2 LPD1 LPS1 LPM3</v>
      </c>
      <c r="C528" s="321">
        <f ca="1">IF($A528&lt;&gt;$A527,1,MOD(C527-1+(COUNTIFS(D$354:$N$354,$A528)=COUNTIFS(D528:$N528,1)),C$353)+1)</f>
        <v>2</v>
      </c>
      <c r="D528" s="319">
        <f ca="1">IF($A528&lt;&gt;D$354,0,IF($A528&lt;&gt;$A527,1,MOD(D527-1+(COUNTIFS(E$354:$N$354,$A528)=COUNTIFS(E528:$N528,1)),D$353)+1))</f>
        <v>0</v>
      </c>
      <c r="E528" s="319">
        <f ca="1">IF($A528&lt;&gt;E$354,0,IF($A528&lt;&gt;$A527,1,MOD(E527-1+(COUNTIFS(F$354:$N$354,$A528)=COUNTIFS(F528:$N528,1)),E$353)+1))</f>
        <v>0</v>
      </c>
      <c r="F528" s="319">
        <f ca="1">IF($A528&lt;&gt;F$354,0,IF($A528&lt;&gt;$A527,1,MOD(F527-1+(COUNTIFS(G$354:$N$354,$A528)=COUNTIFS(G528:$N528,1)),F$353)+1))</f>
        <v>0</v>
      </c>
      <c r="G528" s="319">
        <f ca="1">IF($A528&lt;&gt;G$354,0,IF($A528&lt;&gt;$A527,1,MOD(G527-1+(COUNTIFS(H$354:$N$354,$A528)=COUNTIFS(H528:$N528,1)),G$353)+1))</f>
        <v>1</v>
      </c>
      <c r="H528" s="319">
        <f ca="1">IF($A528&lt;&gt;H$354,0,IF($A528&lt;&gt;$A527,1,MOD(H527-1+(COUNTIFS(I$354:$N$354,$A528)=COUNTIFS(I528:$N528,1)),H$353)+1))</f>
        <v>1</v>
      </c>
      <c r="I528" s="319">
        <f ca="1">IF($A528&lt;&gt;I$354,0,IF($A528&lt;&gt;$A527,1,MOD(I527-1+(COUNTIFS(N$354:$N$354,$A528)=COUNTIFS(N528:$N528,1)),I$353)+1))</f>
        <v>3</v>
      </c>
      <c r="J528" s="319"/>
      <c r="K528" s="319"/>
      <c r="L528" s="319"/>
      <c r="M528" s="319"/>
      <c r="O528">
        <v>173</v>
      </c>
      <c r="P528" s="124">
        <f t="shared" ca="1" si="909"/>
        <v>0</v>
      </c>
      <c r="Q528" s="124">
        <f t="shared" ca="1" si="910"/>
        <v>0</v>
      </c>
      <c r="R528" s="124">
        <f t="shared" ca="1" si="911"/>
        <v>0</v>
      </c>
      <c r="S528" s="124">
        <f t="shared" ca="1" si="912"/>
        <v>0</v>
      </c>
      <c r="T528" s="124">
        <v>0</v>
      </c>
      <c r="U528" s="124">
        <f t="shared" ca="1" si="913"/>
        <v>-0.5</v>
      </c>
      <c r="V528" s="124">
        <f t="shared" ca="1" si="914"/>
        <v>0.5</v>
      </c>
      <c r="W528" s="124"/>
      <c r="X528" s="124"/>
      <c r="Y528" s="124"/>
      <c r="Z528" s="124"/>
    </row>
    <row r="529" spans="1:26" outlineLevel="1">
      <c r="A529">
        <f t="shared" ca="1" si="915"/>
        <v>2</v>
      </c>
      <c r="B529" t="str">
        <f t="shared" ca="1" si="908"/>
        <v>EP2 LPD1 LPS2 LPM1</v>
      </c>
      <c r="C529" s="321">
        <f ca="1">IF($A529&lt;&gt;$A528,1,MOD(C528-1+(COUNTIFS(D$354:$N$354,$A529)=COUNTIFS(D529:$N529,1)),C$353)+1)</f>
        <v>2</v>
      </c>
      <c r="D529" s="319">
        <f ca="1">IF($A529&lt;&gt;D$354,0,IF($A529&lt;&gt;$A528,1,MOD(D528-1+(COUNTIFS(E$354:$N$354,$A529)=COUNTIFS(E529:$N529,1)),D$353)+1))</f>
        <v>0</v>
      </c>
      <c r="E529" s="319">
        <f ca="1">IF($A529&lt;&gt;E$354,0,IF($A529&lt;&gt;$A528,1,MOD(E528-1+(COUNTIFS(F$354:$N$354,$A529)=COUNTIFS(F529:$N529,1)),E$353)+1))</f>
        <v>0</v>
      </c>
      <c r="F529" s="319">
        <f ca="1">IF($A529&lt;&gt;F$354,0,IF($A529&lt;&gt;$A528,1,MOD(F528-1+(COUNTIFS(G$354:$N$354,$A529)=COUNTIFS(G529:$N529,1)),F$353)+1))</f>
        <v>0</v>
      </c>
      <c r="G529" s="319">
        <f ca="1">IF($A529&lt;&gt;G$354,0,IF($A529&lt;&gt;$A528,1,MOD(G528-1+(COUNTIFS(H$354:$N$354,$A529)=COUNTIFS(H529:$N529,1)),G$353)+1))</f>
        <v>1</v>
      </c>
      <c r="H529" s="319">
        <f ca="1">IF($A529&lt;&gt;H$354,0,IF($A529&lt;&gt;$A528,1,MOD(H528-1+(COUNTIFS(I$354:$N$354,$A529)=COUNTIFS(I529:$N529,1)),H$353)+1))</f>
        <v>2</v>
      </c>
      <c r="I529" s="319">
        <f ca="1">IF($A529&lt;&gt;I$354,0,IF($A529&lt;&gt;$A528,1,MOD(I528-1+(COUNTIFS(N$354:$N$354,$A529)=COUNTIFS(N529:$N529,1)),I$353)+1))</f>
        <v>1</v>
      </c>
      <c r="J529" s="319"/>
      <c r="K529" s="319"/>
      <c r="L529" s="319"/>
      <c r="M529" s="319"/>
      <c r="O529">
        <v>174</v>
      </c>
      <c r="P529" s="124">
        <f t="shared" ca="1" si="909"/>
        <v>0</v>
      </c>
      <c r="Q529" s="124">
        <f t="shared" ca="1" si="910"/>
        <v>0</v>
      </c>
      <c r="R529" s="124">
        <f t="shared" ca="1" si="911"/>
        <v>0</v>
      </c>
      <c r="S529" s="124">
        <f t="shared" ca="1" si="912"/>
        <v>0</v>
      </c>
      <c r="T529" s="124">
        <v>0</v>
      </c>
      <c r="U529" s="124">
        <f t="shared" ca="1" si="913"/>
        <v>0</v>
      </c>
      <c r="V529" s="124">
        <f t="shared" ca="1" si="914"/>
        <v>-0.5</v>
      </c>
      <c r="W529" s="124"/>
      <c r="X529" s="124"/>
      <c r="Y529" s="124"/>
      <c r="Z529" s="124"/>
    </row>
    <row r="530" spans="1:26" outlineLevel="1">
      <c r="A530">
        <f t="shared" ca="1" si="915"/>
        <v>2</v>
      </c>
      <c r="B530" t="str">
        <f t="shared" ca="1" si="908"/>
        <v>EP2 LPD1 LPS2 LPM2</v>
      </c>
      <c r="C530" s="321">
        <f ca="1">IF($A530&lt;&gt;$A529,1,MOD(C529-1+(COUNTIFS(D$354:$N$354,$A530)=COUNTIFS(D530:$N530,1)),C$353)+1)</f>
        <v>2</v>
      </c>
      <c r="D530" s="319">
        <f ca="1">IF($A530&lt;&gt;D$354,0,IF($A530&lt;&gt;$A529,1,MOD(D529-1+(COUNTIFS(E$354:$N$354,$A530)=COUNTIFS(E530:$N530,1)),D$353)+1))</f>
        <v>0</v>
      </c>
      <c r="E530" s="319">
        <f ca="1">IF($A530&lt;&gt;E$354,0,IF($A530&lt;&gt;$A529,1,MOD(E529-1+(COUNTIFS(F$354:$N$354,$A530)=COUNTIFS(F530:$N530,1)),E$353)+1))</f>
        <v>0</v>
      </c>
      <c r="F530" s="319">
        <f ca="1">IF($A530&lt;&gt;F$354,0,IF($A530&lt;&gt;$A529,1,MOD(F529-1+(COUNTIFS(G$354:$N$354,$A530)=COUNTIFS(G530:$N530,1)),F$353)+1))</f>
        <v>0</v>
      </c>
      <c r="G530" s="319">
        <f ca="1">IF($A530&lt;&gt;G$354,0,IF($A530&lt;&gt;$A529,1,MOD(G529-1+(COUNTIFS(H$354:$N$354,$A530)=COUNTIFS(H530:$N530,1)),G$353)+1))</f>
        <v>1</v>
      </c>
      <c r="H530" s="319">
        <f ca="1">IF($A530&lt;&gt;H$354,0,IF($A530&lt;&gt;$A529,1,MOD(H529-1+(COUNTIFS(I$354:$N$354,$A530)=COUNTIFS(I530:$N530,1)),H$353)+1))</f>
        <v>2</v>
      </c>
      <c r="I530" s="319">
        <f ca="1">IF($A530&lt;&gt;I$354,0,IF($A530&lt;&gt;$A529,1,MOD(I529-1+(COUNTIFS(N$354:$N$354,$A530)=COUNTIFS(N530:$N530,1)),I$353)+1))</f>
        <v>2</v>
      </c>
      <c r="J530" s="319"/>
      <c r="K530" s="319"/>
      <c r="L530" s="319"/>
      <c r="M530" s="319"/>
      <c r="O530">
        <v>175</v>
      </c>
      <c r="P530" s="124">
        <f t="shared" ca="1" si="909"/>
        <v>0</v>
      </c>
      <c r="Q530" s="124">
        <f t="shared" ca="1" si="910"/>
        <v>0</v>
      </c>
      <c r="R530" s="124">
        <f t="shared" ca="1" si="911"/>
        <v>0</v>
      </c>
      <c r="S530" s="124">
        <f t="shared" ca="1" si="912"/>
        <v>0</v>
      </c>
      <c r="T530" s="124">
        <v>0</v>
      </c>
      <c r="U530" s="124">
        <f t="shared" ca="1" si="913"/>
        <v>0</v>
      </c>
      <c r="V530" s="124">
        <f t="shared" ca="1" si="914"/>
        <v>0</v>
      </c>
      <c r="W530" s="124"/>
      <c r="X530" s="124"/>
      <c r="Y530" s="124"/>
      <c r="Z530" s="124"/>
    </row>
    <row r="531" spans="1:26" outlineLevel="1">
      <c r="A531">
        <f t="shared" ca="1" si="915"/>
        <v>2</v>
      </c>
      <c r="B531" t="str">
        <f t="shared" ca="1" si="908"/>
        <v>EP2 LPD1 LPS2 LPM3</v>
      </c>
      <c r="C531" s="321">
        <f ca="1">IF($A531&lt;&gt;$A530,1,MOD(C530-1+(COUNTIFS(D$354:$N$354,$A531)=COUNTIFS(D531:$N531,1)),C$353)+1)</f>
        <v>2</v>
      </c>
      <c r="D531" s="319">
        <f ca="1">IF($A531&lt;&gt;D$354,0,IF($A531&lt;&gt;$A530,1,MOD(D530-1+(COUNTIFS(E$354:$N$354,$A531)=COUNTIFS(E531:$N531,1)),D$353)+1))</f>
        <v>0</v>
      </c>
      <c r="E531" s="319">
        <f ca="1">IF($A531&lt;&gt;E$354,0,IF($A531&lt;&gt;$A530,1,MOD(E530-1+(COUNTIFS(F$354:$N$354,$A531)=COUNTIFS(F531:$N531,1)),E$353)+1))</f>
        <v>0</v>
      </c>
      <c r="F531" s="319">
        <f ca="1">IF($A531&lt;&gt;F$354,0,IF($A531&lt;&gt;$A530,1,MOD(F530-1+(COUNTIFS(G$354:$N$354,$A531)=COUNTIFS(G531:$N531,1)),F$353)+1))</f>
        <v>0</v>
      </c>
      <c r="G531" s="319">
        <f ca="1">IF($A531&lt;&gt;G$354,0,IF($A531&lt;&gt;$A530,1,MOD(G530-1+(COUNTIFS(H$354:$N$354,$A531)=COUNTIFS(H531:$N531,1)),G$353)+1))</f>
        <v>1</v>
      </c>
      <c r="H531" s="319">
        <f ca="1">IF($A531&lt;&gt;H$354,0,IF($A531&lt;&gt;$A530,1,MOD(H530-1+(COUNTIFS(I$354:$N$354,$A531)=COUNTIFS(I531:$N531,1)),H$353)+1))</f>
        <v>2</v>
      </c>
      <c r="I531" s="319">
        <f ca="1">IF($A531&lt;&gt;I$354,0,IF($A531&lt;&gt;$A530,1,MOD(I530-1+(COUNTIFS(N$354:$N$354,$A531)=COUNTIFS(N531:$N531,1)),I$353)+1))</f>
        <v>3</v>
      </c>
      <c r="J531" s="319"/>
      <c r="K531" s="319"/>
      <c r="L531" s="319"/>
      <c r="M531" s="319"/>
      <c r="O531">
        <v>176</v>
      </c>
      <c r="P531" s="124">
        <f t="shared" ca="1" si="909"/>
        <v>0</v>
      </c>
      <c r="Q531" s="124">
        <f t="shared" ca="1" si="910"/>
        <v>0</v>
      </c>
      <c r="R531" s="124">
        <f t="shared" ca="1" si="911"/>
        <v>0</v>
      </c>
      <c r="S531" s="124">
        <f t="shared" ca="1" si="912"/>
        <v>0</v>
      </c>
      <c r="T531" s="124">
        <v>0</v>
      </c>
      <c r="U531" s="124">
        <f t="shared" ca="1" si="913"/>
        <v>0</v>
      </c>
      <c r="V531" s="124">
        <f t="shared" ca="1" si="914"/>
        <v>0.5</v>
      </c>
      <c r="W531" s="124"/>
      <c r="X531" s="124"/>
      <c r="Y531" s="124"/>
      <c r="Z531" s="124"/>
    </row>
    <row r="532" spans="1:26" outlineLevel="1">
      <c r="A532">
        <f t="shared" ca="1" si="915"/>
        <v>2</v>
      </c>
      <c r="B532" t="str">
        <f t="shared" ca="1" si="908"/>
        <v>EP2 LPD1 LPS3 LPM1</v>
      </c>
      <c r="C532" s="321">
        <f ca="1">IF($A532&lt;&gt;$A531,1,MOD(C531-1+(COUNTIFS(D$354:$N$354,$A532)=COUNTIFS(D532:$N532,1)),C$353)+1)</f>
        <v>2</v>
      </c>
      <c r="D532" s="319">
        <f ca="1">IF($A532&lt;&gt;D$354,0,IF($A532&lt;&gt;$A531,1,MOD(D531-1+(COUNTIFS(E$354:$N$354,$A532)=COUNTIFS(E532:$N532,1)),D$353)+1))</f>
        <v>0</v>
      </c>
      <c r="E532" s="319">
        <f ca="1">IF($A532&lt;&gt;E$354,0,IF($A532&lt;&gt;$A531,1,MOD(E531-1+(COUNTIFS(F$354:$N$354,$A532)=COUNTIFS(F532:$N532,1)),E$353)+1))</f>
        <v>0</v>
      </c>
      <c r="F532" s="319">
        <f ca="1">IF($A532&lt;&gt;F$354,0,IF($A532&lt;&gt;$A531,1,MOD(F531-1+(COUNTIFS(G$354:$N$354,$A532)=COUNTIFS(G532:$N532,1)),F$353)+1))</f>
        <v>0</v>
      </c>
      <c r="G532" s="319">
        <f ca="1">IF($A532&lt;&gt;G$354,0,IF($A532&lt;&gt;$A531,1,MOD(G531-1+(COUNTIFS(H$354:$N$354,$A532)=COUNTIFS(H532:$N532,1)),G$353)+1))</f>
        <v>1</v>
      </c>
      <c r="H532" s="319">
        <f ca="1">IF($A532&lt;&gt;H$354,0,IF($A532&lt;&gt;$A531,1,MOD(H531-1+(COUNTIFS(I$354:$N$354,$A532)=COUNTIFS(I532:$N532,1)),H$353)+1))</f>
        <v>3</v>
      </c>
      <c r="I532" s="319">
        <f ca="1">IF($A532&lt;&gt;I$354,0,IF($A532&lt;&gt;$A531,1,MOD(I531-1+(COUNTIFS(N$354:$N$354,$A532)=COUNTIFS(N532:$N532,1)),I$353)+1))</f>
        <v>1</v>
      </c>
      <c r="J532" s="319"/>
      <c r="K532" s="319"/>
      <c r="L532" s="319"/>
      <c r="M532" s="319"/>
      <c r="O532">
        <v>177</v>
      </c>
      <c r="P532" s="124">
        <f t="shared" ca="1" si="909"/>
        <v>0</v>
      </c>
      <c r="Q532" s="124">
        <f t="shared" ca="1" si="910"/>
        <v>0</v>
      </c>
      <c r="R532" s="124">
        <f t="shared" ca="1" si="911"/>
        <v>0</v>
      </c>
      <c r="S532" s="124">
        <f t="shared" ca="1" si="912"/>
        <v>0</v>
      </c>
      <c r="T532" s="124">
        <v>0</v>
      </c>
      <c r="U532" s="124">
        <f t="shared" ca="1" si="913"/>
        <v>0.5</v>
      </c>
      <c r="V532" s="124">
        <f t="shared" ca="1" si="914"/>
        <v>-0.5</v>
      </c>
      <c r="W532" s="124"/>
      <c r="X532" s="124"/>
      <c r="Y532" s="124"/>
      <c r="Z532" s="124"/>
    </row>
    <row r="533" spans="1:26" outlineLevel="1">
      <c r="A533">
        <f t="shared" ca="1" si="915"/>
        <v>2</v>
      </c>
      <c r="B533" t="str">
        <f t="shared" ca="1" si="908"/>
        <v>EP2 LPD1 LPS3 LPM2</v>
      </c>
      <c r="C533" s="321">
        <f ca="1">IF($A533&lt;&gt;$A532,1,MOD(C532-1+(COUNTIFS(D$354:$N$354,$A533)=COUNTIFS(D533:$N533,1)),C$353)+1)</f>
        <v>2</v>
      </c>
      <c r="D533" s="319">
        <f ca="1">IF($A533&lt;&gt;D$354,0,IF($A533&lt;&gt;$A532,1,MOD(D532-1+(COUNTIFS(E$354:$N$354,$A533)=COUNTIFS(E533:$N533,1)),D$353)+1))</f>
        <v>0</v>
      </c>
      <c r="E533" s="319">
        <f ca="1">IF($A533&lt;&gt;E$354,0,IF($A533&lt;&gt;$A532,1,MOD(E532-1+(COUNTIFS(F$354:$N$354,$A533)=COUNTIFS(F533:$N533,1)),E$353)+1))</f>
        <v>0</v>
      </c>
      <c r="F533" s="319">
        <f ca="1">IF($A533&lt;&gt;F$354,0,IF($A533&lt;&gt;$A532,1,MOD(F532-1+(COUNTIFS(G$354:$N$354,$A533)=COUNTIFS(G533:$N533,1)),F$353)+1))</f>
        <v>0</v>
      </c>
      <c r="G533" s="319">
        <f ca="1">IF($A533&lt;&gt;G$354,0,IF($A533&lt;&gt;$A532,1,MOD(G532-1+(COUNTIFS(H$354:$N$354,$A533)=COUNTIFS(H533:$N533,1)),G$353)+1))</f>
        <v>1</v>
      </c>
      <c r="H533" s="319">
        <f ca="1">IF($A533&lt;&gt;H$354,0,IF($A533&lt;&gt;$A532,1,MOD(H532-1+(COUNTIFS(I$354:$N$354,$A533)=COUNTIFS(I533:$N533,1)),H$353)+1))</f>
        <v>3</v>
      </c>
      <c r="I533" s="319">
        <f ca="1">IF($A533&lt;&gt;I$354,0,IF($A533&lt;&gt;$A532,1,MOD(I532-1+(COUNTIFS(N$354:$N$354,$A533)=COUNTIFS(N533:$N533,1)),I$353)+1))</f>
        <v>2</v>
      </c>
      <c r="J533" s="319"/>
      <c r="K533" s="319"/>
      <c r="L533" s="319"/>
      <c r="M533" s="319"/>
      <c r="O533">
        <v>178</v>
      </c>
      <c r="P533" s="124">
        <f t="shared" ca="1" si="909"/>
        <v>0</v>
      </c>
      <c r="Q533" s="124">
        <f t="shared" ca="1" si="910"/>
        <v>0</v>
      </c>
      <c r="R533" s="124">
        <f t="shared" ca="1" si="911"/>
        <v>0</v>
      </c>
      <c r="S533" s="124">
        <f t="shared" ca="1" si="912"/>
        <v>0</v>
      </c>
      <c r="T533" s="124">
        <v>0</v>
      </c>
      <c r="U533" s="124">
        <f t="shared" ca="1" si="913"/>
        <v>0.5</v>
      </c>
      <c r="V533" s="124">
        <f t="shared" ca="1" si="914"/>
        <v>0</v>
      </c>
      <c r="W533" s="124"/>
      <c r="X533" s="124"/>
      <c r="Y533" s="124"/>
      <c r="Z533" s="124"/>
    </row>
    <row r="534" spans="1:26" outlineLevel="1">
      <c r="A534">
        <f t="shared" ca="1" si="915"/>
        <v>2</v>
      </c>
      <c r="B534" t="str">
        <f t="shared" ca="1" si="908"/>
        <v>EP2 LPD1 LPS3 LPM3</v>
      </c>
      <c r="C534" s="321">
        <f ca="1">IF($A534&lt;&gt;$A533,1,MOD(C533-1+(COUNTIFS(D$354:$N$354,$A534)=COUNTIFS(D534:$N534,1)),C$353)+1)</f>
        <v>2</v>
      </c>
      <c r="D534" s="319">
        <f ca="1">IF($A534&lt;&gt;D$354,0,IF($A534&lt;&gt;$A533,1,MOD(D533-1+(COUNTIFS(E$354:$N$354,$A534)=COUNTIFS(E534:$N534,1)),D$353)+1))</f>
        <v>0</v>
      </c>
      <c r="E534" s="319">
        <f ca="1">IF($A534&lt;&gt;E$354,0,IF($A534&lt;&gt;$A533,1,MOD(E533-1+(COUNTIFS(F$354:$N$354,$A534)=COUNTIFS(F534:$N534,1)),E$353)+1))</f>
        <v>0</v>
      </c>
      <c r="F534" s="319">
        <f ca="1">IF($A534&lt;&gt;F$354,0,IF($A534&lt;&gt;$A533,1,MOD(F533-1+(COUNTIFS(G$354:$N$354,$A534)=COUNTIFS(G534:$N534,1)),F$353)+1))</f>
        <v>0</v>
      </c>
      <c r="G534" s="319">
        <f ca="1">IF($A534&lt;&gt;G$354,0,IF($A534&lt;&gt;$A533,1,MOD(G533-1+(COUNTIFS(H$354:$N$354,$A534)=COUNTIFS(H534:$N534,1)),G$353)+1))</f>
        <v>1</v>
      </c>
      <c r="H534" s="319">
        <f ca="1">IF($A534&lt;&gt;H$354,0,IF($A534&lt;&gt;$A533,1,MOD(H533-1+(COUNTIFS(I$354:$N$354,$A534)=COUNTIFS(I534:$N534,1)),H$353)+1))</f>
        <v>3</v>
      </c>
      <c r="I534" s="319">
        <f ca="1">IF($A534&lt;&gt;I$354,0,IF($A534&lt;&gt;$A533,1,MOD(I533-1+(COUNTIFS(N$354:$N$354,$A534)=COUNTIFS(N534:$N534,1)),I$353)+1))</f>
        <v>3</v>
      </c>
      <c r="J534" s="319"/>
      <c r="K534" s="319"/>
      <c r="L534" s="319"/>
      <c r="M534" s="319"/>
      <c r="O534">
        <v>179</v>
      </c>
      <c r="P534" s="124">
        <f t="shared" ca="1" si="909"/>
        <v>0</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LPM1</v>
      </c>
      <c r="C535" s="321">
        <f ca="1">IF($A535&lt;&gt;$A534,1,MOD(C534-1+(COUNTIFS(D$354:$N$354,$A535)=COUNTIFS(D535:$N535,1)),C$353)+1)</f>
        <v>3</v>
      </c>
      <c r="D535" s="319">
        <f ca="1">IF($A535&lt;&gt;D$354,0,IF($A535&lt;&gt;$A534,1,MOD(D534-1+(COUNTIFS(E$354:$N$354,$A535)=COUNTIFS(E535:$N535,1)),D$353)+1))</f>
        <v>0</v>
      </c>
      <c r="E535" s="319">
        <f ca="1">IF($A535&lt;&gt;E$354,0,IF($A535&lt;&gt;$A534,1,MOD(E534-1+(COUNTIFS(F$354:$N$354,$A535)=COUNTIFS(F535:$N535,1)),E$353)+1))</f>
        <v>0</v>
      </c>
      <c r="F535" s="319">
        <f ca="1">IF($A535&lt;&gt;F$354,0,IF($A535&lt;&gt;$A534,1,MOD(F534-1+(COUNTIFS(G$354:$N$354,$A535)=COUNTIFS(G535:$N535,1)),F$353)+1))</f>
        <v>0</v>
      </c>
      <c r="G535" s="319">
        <f ca="1">IF($A535&lt;&gt;G$354,0,IF($A535&lt;&gt;$A534,1,MOD(G534-1+(COUNTIFS(H$354:$N$354,$A535)=COUNTIFS(H535:$N535,1)),G$353)+1))</f>
        <v>1</v>
      </c>
      <c r="H535" s="319">
        <f ca="1">IF($A535&lt;&gt;H$354,0,IF($A535&lt;&gt;$A534,1,MOD(H534-1+(COUNTIFS(I$354:$N$354,$A535)=COUNTIFS(I535:$N535,1)),H$353)+1))</f>
        <v>1</v>
      </c>
      <c r="I535" s="319">
        <f ca="1">IF($A535&lt;&gt;I$354,0,IF($A535&lt;&gt;$A534,1,MOD(I534-1+(COUNTIFS(N$354:$N$354,$A535)=COUNTIFS(N535:$N535,1)),I$353)+1))</f>
        <v>1</v>
      </c>
      <c r="J535" s="319"/>
      <c r="K535" s="319"/>
      <c r="L535" s="319"/>
      <c r="M535" s="319"/>
      <c r="O535">
        <v>180</v>
      </c>
      <c r="P535" s="124">
        <f t="shared" ca="1" si="909"/>
        <v>0.5</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LPM2</v>
      </c>
      <c r="C536" s="321">
        <f ca="1">IF($A536&lt;&gt;$A535,1,MOD(C535-1+(COUNTIFS(D$354:$N$354,$A536)=COUNTIFS(D536:$N536,1)),C$353)+1)</f>
        <v>3</v>
      </c>
      <c r="D536" s="319">
        <f ca="1">IF($A536&lt;&gt;D$354,0,IF($A536&lt;&gt;$A535,1,MOD(D535-1+(COUNTIFS(E$354:$N$354,$A536)=COUNTIFS(E536:$N536,1)),D$353)+1))</f>
        <v>0</v>
      </c>
      <c r="E536" s="319">
        <f ca="1">IF($A536&lt;&gt;E$354,0,IF($A536&lt;&gt;$A535,1,MOD(E535-1+(COUNTIFS(F$354:$N$354,$A536)=COUNTIFS(F536:$N536,1)),E$353)+1))</f>
        <v>0</v>
      </c>
      <c r="F536" s="319">
        <f ca="1">IF($A536&lt;&gt;F$354,0,IF($A536&lt;&gt;$A535,1,MOD(F535-1+(COUNTIFS(G$354:$N$354,$A536)=COUNTIFS(G536:$N536,1)),F$353)+1))</f>
        <v>0</v>
      </c>
      <c r="G536" s="319">
        <f ca="1">IF($A536&lt;&gt;G$354,0,IF($A536&lt;&gt;$A535,1,MOD(G535-1+(COUNTIFS(H$354:$N$354,$A536)=COUNTIFS(H536:$N536,1)),G$353)+1))</f>
        <v>1</v>
      </c>
      <c r="H536" s="319">
        <f ca="1">IF($A536&lt;&gt;H$354,0,IF($A536&lt;&gt;$A535,1,MOD(H535-1+(COUNTIFS(I$354:$N$354,$A536)=COUNTIFS(I536:$N536,1)),H$353)+1))</f>
        <v>1</v>
      </c>
      <c r="I536" s="319">
        <f ca="1">IF($A536&lt;&gt;I$354,0,IF($A536&lt;&gt;$A535,1,MOD(I535-1+(COUNTIFS(N$354:$N$354,$A536)=COUNTIFS(N536:$N536,1)),I$353)+1))</f>
        <v>2</v>
      </c>
      <c r="J536" s="319"/>
      <c r="K536" s="319"/>
      <c r="L536" s="319"/>
      <c r="M536" s="319"/>
      <c r="O536">
        <v>181</v>
      </c>
      <c r="P536" s="124">
        <f t="shared" ca="1" si="909"/>
        <v>0.5</v>
      </c>
      <c r="Q536" s="124">
        <f t="shared" ca="1" si="910"/>
        <v>0</v>
      </c>
      <c r="R536" s="124">
        <f t="shared" ca="1" si="911"/>
        <v>0</v>
      </c>
      <c r="S536" s="124">
        <f t="shared" ca="1" si="912"/>
        <v>0</v>
      </c>
      <c r="T536" s="124">
        <v>0</v>
      </c>
      <c r="U536" s="124">
        <f t="shared" ca="1" si="913"/>
        <v>-0.5</v>
      </c>
      <c r="V536" s="124">
        <f t="shared" ca="1" si="914"/>
        <v>0</v>
      </c>
      <c r="W536" s="124"/>
      <c r="X536" s="124"/>
      <c r="Y536" s="124"/>
      <c r="Z536" s="124"/>
    </row>
    <row r="537" spans="1:26" outlineLevel="1">
      <c r="A537">
        <f t="shared" ca="1" si="915"/>
        <v>2</v>
      </c>
      <c r="B537" t="str">
        <f t="shared" ca="1" si="908"/>
        <v>EP3 LPD1 LPS1 LPM3</v>
      </c>
      <c r="C537" s="321">
        <f ca="1">IF($A537&lt;&gt;$A536,1,MOD(C536-1+(COUNTIFS(D$354:$N$354,$A537)=COUNTIFS(D537:$N537,1)),C$353)+1)</f>
        <v>3</v>
      </c>
      <c r="D537" s="319">
        <f ca="1">IF($A537&lt;&gt;D$354,0,IF($A537&lt;&gt;$A536,1,MOD(D536-1+(COUNTIFS(E$354:$N$354,$A537)=COUNTIFS(E537:$N537,1)),D$353)+1))</f>
        <v>0</v>
      </c>
      <c r="E537" s="319">
        <f ca="1">IF($A537&lt;&gt;E$354,0,IF($A537&lt;&gt;$A536,1,MOD(E536-1+(COUNTIFS(F$354:$N$354,$A537)=COUNTIFS(F537:$N537,1)),E$353)+1))</f>
        <v>0</v>
      </c>
      <c r="F537" s="319">
        <f ca="1">IF($A537&lt;&gt;F$354,0,IF($A537&lt;&gt;$A536,1,MOD(F536-1+(COUNTIFS(G$354:$N$354,$A537)=COUNTIFS(G537:$N537,1)),F$353)+1))</f>
        <v>0</v>
      </c>
      <c r="G537" s="319">
        <f ca="1">IF($A537&lt;&gt;G$354,0,IF($A537&lt;&gt;$A536,1,MOD(G536-1+(COUNTIFS(H$354:$N$354,$A537)=COUNTIFS(H537:$N537,1)),G$353)+1))</f>
        <v>1</v>
      </c>
      <c r="H537" s="319">
        <f ca="1">IF($A537&lt;&gt;H$354,0,IF($A537&lt;&gt;$A536,1,MOD(H536-1+(COUNTIFS(I$354:$N$354,$A537)=COUNTIFS(I537:$N537,1)),H$353)+1))</f>
        <v>1</v>
      </c>
      <c r="I537" s="319">
        <f ca="1">IF($A537&lt;&gt;I$354,0,IF($A537&lt;&gt;$A536,1,MOD(I536-1+(COUNTIFS(N$354:$N$354,$A537)=COUNTIFS(N537:$N537,1)),I$353)+1))</f>
        <v>3</v>
      </c>
      <c r="J537" s="319"/>
      <c r="K537" s="319"/>
      <c r="L537" s="319"/>
      <c r="M537" s="319"/>
      <c r="O537">
        <v>182</v>
      </c>
      <c r="P537" s="124">
        <f t="shared" ca="1" si="909"/>
        <v>0.5</v>
      </c>
      <c r="Q537" s="124">
        <f t="shared" ca="1" si="910"/>
        <v>0</v>
      </c>
      <c r="R537" s="124">
        <f t="shared" ca="1" si="911"/>
        <v>0</v>
      </c>
      <c r="S537" s="124">
        <f t="shared" ca="1" si="912"/>
        <v>0</v>
      </c>
      <c r="T537" s="124">
        <v>0</v>
      </c>
      <c r="U537" s="124">
        <f t="shared" ca="1" si="913"/>
        <v>-0.5</v>
      </c>
      <c r="V537" s="124">
        <f t="shared" ca="1" si="914"/>
        <v>0.5</v>
      </c>
      <c r="W537" s="124"/>
      <c r="X537" s="124"/>
      <c r="Y537" s="124"/>
      <c r="Z537" s="124"/>
    </row>
    <row r="538" spans="1:26" outlineLevel="1">
      <c r="A538">
        <f t="shared" ca="1" si="915"/>
        <v>2</v>
      </c>
      <c r="B538" t="str">
        <f t="shared" ca="1" si="908"/>
        <v>EP3 LPD1 LPS2 LPM1</v>
      </c>
      <c r="C538" s="321">
        <f ca="1">IF($A538&lt;&gt;$A537,1,MOD(C537-1+(COUNTIFS(D$354:$N$354,$A538)=COUNTIFS(D538:$N538,1)),C$353)+1)</f>
        <v>3</v>
      </c>
      <c r="D538" s="319">
        <f ca="1">IF($A538&lt;&gt;D$354,0,IF($A538&lt;&gt;$A537,1,MOD(D537-1+(COUNTIFS(E$354:$N$354,$A538)=COUNTIFS(E538:$N538,1)),D$353)+1))</f>
        <v>0</v>
      </c>
      <c r="E538" s="319">
        <f ca="1">IF($A538&lt;&gt;E$354,0,IF($A538&lt;&gt;$A537,1,MOD(E537-1+(COUNTIFS(F$354:$N$354,$A538)=COUNTIFS(F538:$N538,1)),E$353)+1))</f>
        <v>0</v>
      </c>
      <c r="F538" s="319">
        <f ca="1">IF($A538&lt;&gt;F$354,0,IF($A538&lt;&gt;$A537,1,MOD(F537-1+(COUNTIFS(G$354:$N$354,$A538)=COUNTIFS(G538:$N538,1)),F$353)+1))</f>
        <v>0</v>
      </c>
      <c r="G538" s="319">
        <f ca="1">IF($A538&lt;&gt;G$354,0,IF($A538&lt;&gt;$A537,1,MOD(G537-1+(COUNTIFS(H$354:$N$354,$A538)=COUNTIFS(H538:$N538,1)),G$353)+1))</f>
        <v>1</v>
      </c>
      <c r="H538" s="319">
        <f ca="1">IF($A538&lt;&gt;H$354,0,IF($A538&lt;&gt;$A537,1,MOD(H537-1+(COUNTIFS(I$354:$N$354,$A538)=COUNTIFS(I538:$N538,1)),H$353)+1))</f>
        <v>2</v>
      </c>
      <c r="I538" s="319">
        <f ca="1">IF($A538&lt;&gt;I$354,0,IF($A538&lt;&gt;$A537,1,MOD(I537-1+(COUNTIFS(N$354:$N$354,$A538)=COUNTIFS(N538:$N538,1)),I$353)+1))</f>
        <v>1</v>
      </c>
      <c r="J538" s="319"/>
      <c r="K538" s="319"/>
      <c r="L538" s="319"/>
      <c r="M538" s="319"/>
      <c r="O538">
        <v>183</v>
      </c>
      <c r="P538" s="124">
        <f t="shared" ca="1" si="909"/>
        <v>0.5</v>
      </c>
      <c r="Q538" s="124">
        <f t="shared" ca="1" si="910"/>
        <v>0</v>
      </c>
      <c r="R538" s="124">
        <f t="shared" ca="1" si="911"/>
        <v>0</v>
      </c>
      <c r="S538" s="124">
        <f t="shared" ca="1" si="912"/>
        <v>0</v>
      </c>
      <c r="T538" s="124">
        <v>0</v>
      </c>
      <c r="U538" s="124">
        <f t="shared" ca="1" si="913"/>
        <v>0</v>
      </c>
      <c r="V538" s="124">
        <f t="shared" ca="1" si="914"/>
        <v>-0.5</v>
      </c>
      <c r="W538" s="124"/>
      <c r="X538" s="124"/>
      <c r="Y538" s="124"/>
      <c r="Z538" s="124"/>
    </row>
    <row r="539" spans="1:26" outlineLevel="1">
      <c r="A539">
        <f t="shared" ca="1" si="915"/>
        <v>2</v>
      </c>
      <c r="B539" t="str">
        <f t="shared" ca="1" si="908"/>
        <v>EP3 LPD1 LPS2 LPM2</v>
      </c>
      <c r="C539" s="321">
        <f ca="1">IF($A539&lt;&gt;$A538,1,MOD(C538-1+(COUNTIFS(D$354:$N$354,$A539)=COUNTIFS(D539:$N539,1)),C$353)+1)</f>
        <v>3</v>
      </c>
      <c r="D539" s="319">
        <f ca="1">IF($A539&lt;&gt;D$354,0,IF($A539&lt;&gt;$A538,1,MOD(D538-1+(COUNTIFS(E$354:$N$354,$A539)=COUNTIFS(E539:$N539,1)),D$353)+1))</f>
        <v>0</v>
      </c>
      <c r="E539" s="319">
        <f ca="1">IF($A539&lt;&gt;E$354,0,IF($A539&lt;&gt;$A538,1,MOD(E538-1+(COUNTIFS(F$354:$N$354,$A539)=COUNTIFS(F539:$N539,1)),E$353)+1))</f>
        <v>0</v>
      </c>
      <c r="F539" s="319">
        <f ca="1">IF($A539&lt;&gt;F$354,0,IF($A539&lt;&gt;$A538,1,MOD(F538-1+(COUNTIFS(G$354:$N$354,$A539)=COUNTIFS(G539:$N539,1)),F$353)+1))</f>
        <v>0</v>
      </c>
      <c r="G539" s="319">
        <f ca="1">IF($A539&lt;&gt;G$354,0,IF($A539&lt;&gt;$A538,1,MOD(G538-1+(COUNTIFS(H$354:$N$354,$A539)=COUNTIFS(H539:$N539,1)),G$353)+1))</f>
        <v>1</v>
      </c>
      <c r="H539" s="319">
        <f ca="1">IF($A539&lt;&gt;H$354,0,IF($A539&lt;&gt;$A538,1,MOD(H538-1+(COUNTIFS(I$354:$N$354,$A539)=COUNTIFS(I539:$N539,1)),H$353)+1))</f>
        <v>2</v>
      </c>
      <c r="I539" s="319">
        <f ca="1">IF($A539&lt;&gt;I$354,0,IF($A539&lt;&gt;$A538,1,MOD(I538-1+(COUNTIFS(N$354:$N$354,$A539)=COUNTIFS(N539:$N539,1)),I$353)+1))</f>
        <v>2</v>
      </c>
      <c r="J539" s="319"/>
      <c r="K539" s="319"/>
      <c r="L539" s="319"/>
      <c r="M539" s="319"/>
      <c r="O539">
        <v>184</v>
      </c>
      <c r="P539" s="124">
        <f t="shared" ca="1" si="909"/>
        <v>0.5</v>
      </c>
      <c r="Q539" s="124">
        <f t="shared" ca="1" si="910"/>
        <v>0</v>
      </c>
      <c r="R539" s="124">
        <f t="shared" ca="1" si="911"/>
        <v>0</v>
      </c>
      <c r="S539" s="124">
        <f t="shared" ca="1" si="912"/>
        <v>0</v>
      </c>
      <c r="T539" s="124">
        <v>0</v>
      </c>
      <c r="U539" s="124">
        <f t="shared" ca="1" si="913"/>
        <v>0</v>
      </c>
      <c r="V539" s="124">
        <f t="shared" ca="1" si="914"/>
        <v>0</v>
      </c>
      <c r="W539" s="124"/>
      <c r="X539" s="124"/>
      <c r="Y539" s="124"/>
      <c r="Z539" s="124"/>
    </row>
    <row r="540" spans="1:26" outlineLevel="1">
      <c r="A540">
        <f t="shared" ca="1" si="915"/>
        <v>2</v>
      </c>
      <c r="B540" t="str">
        <f t="shared" ca="1" si="908"/>
        <v>EP3 LPD1 LPS2 LPM3</v>
      </c>
      <c r="C540" s="321">
        <f ca="1">IF($A540&lt;&gt;$A539,1,MOD(C539-1+(COUNTIFS(D$354:$N$354,$A540)=COUNTIFS(D540:$N540,1)),C$353)+1)</f>
        <v>3</v>
      </c>
      <c r="D540" s="319">
        <f ca="1">IF($A540&lt;&gt;D$354,0,IF($A540&lt;&gt;$A539,1,MOD(D539-1+(COUNTIFS(E$354:$N$354,$A540)=COUNTIFS(E540:$N540,1)),D$353)+1))</f>
        <v>0</v>
      </c>
      <c r="E540" s="319">
        <f ca="1">IF($A540&lt;&gt;E$354,0,IF($A540&lt;&gt;$A539,1,MOD(E539-1+(COUNTIFS(F$354:$N$354,$A540)=COUNTIFS(F540:$N540,1)),E$353)+1))</f>
        <v>0</v>
      </c>
      <c r="F540" s="319">
        <f ca="1">IF($A540&lt;&gt;F$354,0,IF($A540&lt;&gt;$A539,1,MOD(F539-1+(COUNTIFS(G$354:$N$354,$A540)=COUNTIFS(G540:$N540,1)),F$353)+1))</f>
        <v>0</v>
      </c>
      <c r="G540" s="319">
        <f ca="1">IF($A540&lt;&gt;G$354,0,IF($A540&lt;&gt;$A539,1,MOD(G539-1+(COUNTIFS(H$354:$N$354,$A540)=COUNTIFS(H540:$N540,1)),G$353)+1))</f>
        <v>1</v>
      </c>
      <c r="H540" s="319">
        <f ca="1">IF($A540&lt;&gt;H$354,0,IF($A540&lt;&gt;$A539,1,MOD(H539-1+(COUNTIFS(I$354:$N$354,$A540)=COUNTIFS(I540:$N540,1)),H$353)+1))</f>
        <v>2</v>
      </c>
      <c r="I540" s="319">
        <f ca="1">IF($A540&lt;&gt;I$354,0,IF($A540&lt;&gt;$A539,1,MOD(I539-1+(COUNTIFS(N$354:$N$354,$A540)=COUNTIFS(N540:$N540,1)),I$353)+1))</f>
        <v>3</v>
      </c>
      <c r="J540" s="319"/>
      <c r="K540" s="319"/>
      <c r="L540" s="319"/>
      <c r="M540" s="319"/>
      <c r="O540">
        <v>185</v>
      </c>
      <c r="P540" s="124">
        <f t="shared" ca="1" si="909"/>
        <v>0.5</v>
      </c>
      <c r="Q540" s="124">
        <f t="shared" ca="1" si="910"/>
        <v>0</v>
      </c>
      <c r="R540" s="124">
        <f t="shared" ca="1" si="911"/>
        <v>0</v>
      </c>
      <c r="S540" s="124">
        <f t="shared" ca="1" si="912"/>
        <v>0</v>
      </c>
      <c r="T540" s="124">
        <v>0</v>
      </c>
      <c r="U540" s="124">
        <f t="shared" ca="1" si="913"/>
        <v>0</v>
      </c>
      <c r="V540" s="124">
        <f t="shared" ca="1" si="914"/>
        <v>0.5</v>
      </c>
      <c r="W540" s="124"/>
      <c r="X540" s="124"/>
      <c r="Y540" s="124"/>
      <c r="Z540" s="124"/>
    </row>
    <row r="541" spans="1:26" outlineLevel="1">
      <c r="A541">
        <f t="shared" ca="1" si="915"/>
        <v>2</v>
      </c>
      <c r="B541" t="str">
        <f t="shared" ca="1" si="908"/>
        <v>EP3 LPD1 LPS3 LPM1</v>
      </c>
      <c r="C541" s="321">
        <f ca="1">IF($A541&lt;&gt;$A540,1,MOD(C540-1+(COUNTIFS(D$354:$N$354,$A541)=COUNTIFS(D541:$N541,1)),C$353)+1)</f>
        <v>3</v>
      </c>
      <c r="D541" s="319">
        <f ca="1">IF($A541&lt;&gt;D$354,0,IF($A541&lt;&gt;$A540,1,MOD(D540-1+(COUNTIFS(E$354:$N$354,$A541)=COUNTIFS(E541:$N541,1)),D$353)+1))</f>
        <v>0</v>
      </c>
      <c r="E541" s="319">
        <f ca="1">IF($A541&lt;&gt;E$354,0,IF($A541&lt;&gt;$A540,1,MOD(E540-1+(COUNTIFS(F$354:$N$354,$A541)=COUNTIFS(F541:$N541,1)),E$353)+1))</f>
        <v>0</v>
      </c>
      <c r="F541" s="319">
        <f ca="1">IF($A541&lt;&gt;F$354,0,IF($A541&lt;&gt;$A540,1,MOD(F540-1+(COUNTIFS(G$354:$N$354,$A541)=COUNTIFS(G541:$N541,1)),F$353)+1))</f>
        <v>0</v>
      </c>
      <c r="G541" s="319">
        <f ca="1">IF($A541&lt;&gt;G$354,0,IF($A541&lt;&gt;$A540,1,MOD(G540-1+(COUNTIFS(H$354:$N$354,$A541)=COUNTIFS(H541:$N541,1)),G$353)+1))</f>
        <v>1</v>
      </c>
      <c r="H541" s="319">
        <f ca="1">IF($A541&lt;&gt;H$354,0,IF($A541&lt;&gt;$A540,1,MOD(H540-1+(COUNTIFS(I$354:$N$354,$A541)=COUNTIFS(I541:$N541,1)),H$353)+1))</f>
        <v>3</v>
      </c>
      <c r="I541" s="319">
        <f ca="1">IF($A541&lt;&gt;I$354,0,IF($A541&lt;&gt;$A540,1,MOD(I540-1+(COUNTIFS(N$354:$N$354,$A541)=COUNTIFS(N541:$N541,1)),I$353)+1))</f>
        <v>1</v>
      </c>
      <c r="J541" s="319"/>
      <c r="K541" s="319"/>
      <c r="L541" s="319"/>
      <c r="M541" s="319"/>
      <c r="O541">
        <v>186</v>
      </c>
      <c r="P541" s="124">
        <f t="shared" ca="1" si="909"/>
        <v>0.5</v>
      </c>
      <c r="Q541" s="124">
        <f t="shared" ca="1" si="910"/>
        <v>0</v>
      </c>
      <c r="R541" s="124">
        <f t="shared" ca="1" si="911"/>
        <v>0</v>
      </c>
      <c r="S541" s="124">
        <f t="shared" ca="1" si="912"/>
        <v>0</v>
      </c>
      <c r="T541" s="124">
        <v>0</v>
      </c>
      <c r="U541" s="124">
        <f t="shared" ca="1" si="913"/>
        <v>0.5</v>
      </c>
      <c r="V541" s="124">
        <f t="shared" ca="1" si="914"/>
        <v>-0.5</v>
      </c>
      <c r="W541" s="124"/>
      <c r="X541" s="124"/>
      <c r="Y541" s="124"/>
      <c r="Z541" s="124"/>
    </row>
    <row r="542" spans="1:26" outlineLevel="1">
      <c r="A542">
        <f t="shared" ca="1" si="915"/>
        <v>2</v>
      </c>
      <c r="B542" t="str">
        <f t="shared" ca="1" si="908"/>
        <v>EP3 LPD1 LPS3 LPM2</v>
      </c>
      <c r="C542" s="321">
        <f ca="1">IF($A542&lt;&gt;$A541,1,MOD(C541-1+(COUNTIFS(D$354:$N$354,$A542)=COUNTIFS(D542:$N542,1)),C$353)+1)</f>
        <v>3</v>
      </c>
      <c r="D542" s="319">
        <f ca="1">IF($A542&lt;&gt;D$354,0,IF($A542&lt;&gt;$A541,1,MOD(D541-1+(COUNTIFS(E$354:$N$354,$A542)=COUNTIFS(E542:$N542,1)),D$353)+1))</f>
        <v>0</v>
      </c>
      <c r="E542" s="319">
        <f ca="1">IF($A542&lt;&gt;E$354,0,IF($A542&lt;&gt;$A541,1,MOD(E541-1+(COUNTIFS(F$354:$N$354,$A542)=COUNTIFS(F542:$N542,1)),E$353)+1))</f>
        <v>0</v>
      </c>
      <c r="F542" s="319">
        <f ca="1">IF($A542&lt;&gt;F$354,0,IF($A542&lt;&gt;$A541,1,MOD(F541-1+(COUNTIFS(G$354:$N$354,$A542)=COUNTIFS(G542:$N542,1)),F$353)+1))</f>
        <v>0</v>
      </c>
      <c r="G542" s="319">
        <f ca="1">IF($A542&lt;&gt;G$354,0,IF($A542&lt;&gt;$A541,1,MOD(G541-1+(COUNTIFS(H$354:$N$354,$A542)=COUNTIFS(H542:$N542,1)),G$353)+1))</f>
        <v>1</v>
      </c>
      <c r="H542" s="319">
        <f ca="1">IF($A542&lt;&gt;H$354,0,IF($A542&lt;&gt;$A541,1,MOD(H541-1+(COUNTIFS(I$354:$N$354,$A542)=COUNTIFS(I542:$N542,1)),H$353)+1))</f>
        <v>3</v>
      </c>
      <c r="I542" s="319">
        <f ca="1">IF($A542&lt;&gt;I$354,0,IF($A542&lt;&gt;$A541,1,MOD(I541-1+(COUNTIFS(N$354:$N$354,$A542)=COUNTIFS(N542:$N542,1)),I$353)+1))</f>
        <v>2</v>
      </c>
      <c r="J542" s="319"/>
      <c r="K542" s="319"/>
      <c r="L542" s="319"/>
      <c r="M542" s="319"/>
      <c r="O542">
        <v>187</v>
      </c>
      <c r="P542" s="124">
        <f t="shared" ca="1" si="909"/>
        <v>0.5</v>
      </c>
      <c r="Q542" s="124">
        <f t="shared" ca="1" si="910"/>
        <v>0</v>
      </c>
      <c r="R542" s="124">
        <f t="shared" ca="1" si="911"/>
        <v>0</v>
      </c>
      <c r="S542" s="124">
        <f t="shared" ca="1" si="912"/>
        <v>0</v>
      </c>
      <c r="T542" s="124">
        <v>0</v>
      </c>
      <c r="U542" s="124">
        <f t="shared" ca="1" si="913"/>
        <v>0.5</v>
      </c>
      <c r="V542" s="124">
        <f t="shared" ca="1" si="914"/>
        <v>0</v>
      </c>
      <c r="W542" s="124"/>
      <c r="X542" s="124"/>
      <c r="Y542" s="124"/>
      <c r="Z542" s="124"/>
    </row>
    <row r="543" spans="1:26" outlineLevel="1">
      <c r="A543">
        <f t="shared" ca="1" si="915"/>
        <v>2</v>
      </c>
      <c r="B543" t="str">
        <f t="shared" ca="1" si="908"/>
        <v>EP3 LPD1 LPS3 LPM3</v>
      </c>
      <c r="C543" s="321">
        <f ca="1">IF($A543&lt;&gt;$A542,1,MOD(C542-1+(COUNTIFS(D$354:$N$354,$A543)=COUNTIFS(D543:$N543,1)),C$353)+1)</f>
        <v>3</v>
      </c>
      <c r="D543" s="319">
        <f ca="1">IF($A543&lt;&gt;D$354,0,IF($A543&lt;&gt;$A542,1,MOD(D542-1+(COUNTIFS(E$354:$N$354,$A543)=COUNTIFS(E543:$N543,1)),D$353)+1))</f>
        <v>0</v>
      </c>
      <c r="E543" s="319">
        <f ca="1">IF($A543&lt;&gt;E$354,0,IF($A543&lt;&gt;$A542,1,MOD(E542-1+(COUNTIFS(F$354:$N$354,$A543)=COUNTIFS(F543:$N543,1)),E$353)+1))</f>
        <v>0</v>
      </c>
      <c r="F543" s="319">
        <f ca="1">IF($A543&lt;&gt;F$354,0,IF($A543&lt;&gt;$A542,1,MOD(F542-1+(COUNTIFS(G$354:$N$354,$A543)=COUNTIFS(G543:$N543,1)),F$353)+1))</f>
        <v>0</v>
      </c>
      <c r="G543" s="319">
        <f ca="1">IF($A543&lt;&gt;G$354,0,IF($A543&lt;&gt;$A542,1,MOD(G542-1+(COUNTIFS(H$354:$N$354,$A543)=COUNTIFS(H543:$N543,1)),G$353)+1))</f>
        <v>1</v>
      </c>
      <c r="H543" s="319">
        <f ca="1">IF($A543&lt;&gt;H$354,0,IF($A543&lt;&gt;$A542,1,MOD(H542-1+(COUNTIFS(I$354:$N$354,$A543)=COUNTIFS(I543:$N543,1)),H$353)+1))</f>
        <v>3</v>
      </c>
      <c r="I543" s="319">
        <f ca="1">IF($A543&lt;&gt;I$354,0,IF($A543&lt;&gt;$A542,1,MOD(I542-1+(COUNTIFS(N$354:$N$354,$A543)=COUNTIFS(N543:$N543,1)),I$353)+1))</f>
        <v>3</v>
      </c>
      <c r="J543" s="319"/>
      <c r="K543" s="319"/>
      <c r="L543" s="319"/>
      <c r="M543" s="319"/>
      <c r="O543">
        <v>188</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LPM1</v>
      </c>
      <c r="C544" s="321">
        <f ca="1">IF($A544&lt;&gt;$A543,1,MOD(C543-1+(COUNTIFS(D$354:$N$354,$A544)=COUNTIFS(D544:$N544,1)),C$353)+1)</f>
        <v>1</v>
      </c>
      <c r="D544" s="319">
        <f ca="1">IF($A544&lt;&gt;D$354,0,IF($A544&lt;&gt;$A543,1,MOD(D543-1+(COUNTIFS(E$354:$N$354,$A544)=COUNTIFS(E544:$N544,1)),D$353)+1))</f>
        <v>0</v>
      </c>
      <c r="E544" s="319">
        <f ca="1">IF($A544&lt;&gt;E$354,0,IF($A544&lt;&gt;$A543,1,MOD(E543-1+(COUNTIFS(F$354:$N$354,$A544)=COUNTIFS(F544:$N544,1)),E$353)+1))</f>
        <v>0</v>
      </c>
      <c r="F544" s="319">
        <f ca="1">IF($A544&lt;&gt;F$354,0,IF($A544&lt;&gt;$A543,1,MOD(F543-1+(COUNTIFS(G$354:$N$354,$A544)=COUNTIFS(G544:$N544,1)),F$353)+1))</f>
        <v>0</v>
      </c>
      <c r="G544" s="319">
        <f ca="1">IF($A544&lt;&gt;G$354,0,IF($A544&lt;&gt;$A543,1,MOD(G543-1+(COUNTIFS(H$354:$N$354,$A544)=COUNTIFS(H544:$N544,1)),G$353)+1))</f>
        <v>1</v>
      </c>
      <c r="H544" s="319">
        <f ca="1">IF($A544&lt;&gt;H$354,0,IF($A544&lt;&gt;$A543,1,MOD(H543-1+(COUNTIFS(I$354:$N$354,$A544)=COUNTIFS(I544:$N544,1)),H$353)+1))</f>
        <v>1</v>
      </c>
      <c r="I544" s="319">
        <f ca="1">IF($A544&lt;&gt;I$354,0,IF($A544&lt;&gt;$A543,1,MOD(I543-1+(COUNTIFS(N$354:$N$354,$A544)=COUNTIFS(N544:$N544,1)),I$353)+1))</f>
        <v>1</v>
      </c>
      <c r="J544" s="319"/>
      <c r="K544" s="319"/>
      <c r="L544" s="319"/>
      <c r="M544" s="319"/>
      <c r="O544">
        <v>189</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LPM2</v>
      </c>
      <c r="C545" s="321">
        <f ca="1">IF($A545&lt;&gt;$A544,1,MOD(C544-1+(COUNTIFS(D$354:$N$354,$A545)=COUNTIFS(D545:$N545,1)),C$353)+1)</f>
        <v>1</v>
      </c>
      <c r="D545" s="319">
        <f ca="1">IF($A545&lt;&gt;D$354,0,IF($A545&lt;&gt;$A544,1,MOD(D544-1+(COUNTIFS(E$354:$N$354,$A545)=COUNTIFS(E545:$N545,1)),D$353)+1))</f>
        <v>0</v>
      </c>
      <c r="E545" s="319">
        <f ca="1">IF($A545&lt;&gt;E$354,0,IF($A545&lt;&gt;$A544,1,MOD(E544-1+(COUNTIFS(F$354:$N$354,$A545)=COUNTIFS(F545:$N545,1)),E$353)+1))</f>
        <v>0</v>
      </c>
      <c r="F545" s="319">
        <f ca="1">IF($A545&lt;&gt;F$354,0,IF($A545&lt;&gt;$A544,1,MOD(F544-1+(COUNTIFS(G$354:$N$354,$A545)=COUNTIFS(G545:$N545,1)),F$353)+1))</f>
        <v>0</v>
      </c>
      <c r="G545" s="319">
        <f ca="1">IF($A545&lt;&gt;G$354,0,IF($A545&lt;&gt;$A544,1,MOD(G544-1+(COUNTIFS(H$354:$N$354,$A545)=COUNTIFS(H545:$N545,1)),G$353)+1))</f>
        <v>1</v>
      </c>
      <c r="H545" s="319">
        <f ca="1">IF($A545&lt;&gt;H$354,0,IF($A545&lt;&gt;$A544,1,MOD(H544-1+(COUNTIFS(I$354:$N$354,$A545)=COUNTIFS(I545:$N545,1)),H$353)+1))</f>
        <v>1</v>
      </c>
      <c r="I545" s="319">
        <f ca="1">IF($A545&lt;&gt;I$354,0,IF($A545&lt;&gt;$A544,1,MOD(I544-1+(COUNTIFS(N$354:$N$354,$A545)=COUNTIFS(N545:$N545,1)),I$353)+1))</f>
        <v>2</v>
      </c>
      <c r="J545" s="319"/>
      <c r="K545" s="319"/>
      <c r="L545" s="319"/>
      <c r="M545" s="319"/>
      <c r="O545">
        <v>190</v>
      </c>
      <c r="P545" s="124">
        <f t="shared" ca="1" si="909"/>
        <v>-0.5</v>
      </c>
      <c r="Q545" s="124">
        <f t="shared" ca="1" si="910"/>
        <v>0</v>
      </c>
      <c r="R545" s="124">
        <f t="shared" ca="1" si="911"/>
        <v>0</v>
      </c>
      <c r="S545" s="124">
        <f t="shared" ca="1" si="912"/>
        <v>0</v>
      </c>
      <c r="T545" s="124">
        <v>0</v>
      </c>
      <c r="U545" s="124">
        <f t="shared" ca="1" si="913"/>
        <v>-0.5</v>
      </c>
      <c r="V545" s="124">
        <f t="shared" ca="1" si="914"/>
        <v>0</v>
      </c>
      <c r="W545" s="124"/>
      <c r="X545" s="124"/>
      <c r="Y545" s="124"/>
      <c r="Z545" s="124"/>
    </row>
    <row r="546" spans="1:26" outlineLevel="1">
      <c r="A546">
        <f t="shared" ca="1" si="915"/>
        <v>2</v>
      </c>
      <c r="B546" t="str">
        <f t="shared" ca="1" si="908"/>
        <v>EP1 LPD1 LPS1 LPM3</v>
      </c>
      <c r="C546" s="321">
        <f ca="1">IF($A546&lt;&gt;$A545,1,MOD(C545-1+(COUNTIFS(D$354:$N$354,$A546)=COUNTIFS(D546:$N546,1)),C$353)+1)</f>
        <v>1</v>
      </c>
      <c r="D546" s="319">
        <f ca="1">IF($A546&lt;&gt;D$354,0,IF($A546&lt;&gt;$A545,1,MOD(D545-1+(COUNTIFS(E$354:$N$354,$A546)=COUNTIFS(E546:$N546,1)),D$353)+1))</f>
        <v>0</v>
      </c>
      <c r="E546" s="319">
        <f ca="1">IF($A546&lt;&gt;E$354,0,IF($A546&lt;&gt;$A545,1,MOD(E545-1+(COUNTIFS(F$354:$N$354,$A546)=COUNTIFS(F546:$N546,1)),E$353)+1))</f>
        <v>0</v>
      </c>
      <c r="F546" s="319">
        <f ca="1">IF($A546&lt;&gt;F$354,0,IF($A546&lt;&gt;$A545,1,MOD(F545-1+(COUNTIFS(G$354:$N$354,$A546)=COUNTIFS(G546:$N546,1)),F$353)+1))</f>
        <v>0</v>
      </c>
      <c r="G546" s="319">
        <f ca="1">IF($A546&lt;&gt;G$354,0,IF($A546&lt;&gt;$A545,1,MOD(G545-1+(COUNTIFS(H$354:$N$354,$A546)=COUNTIFS(H546:$N546,1)),G$353)+1))</f>
        <v>1</v>
      </c>
      <c r="H546" s="319">
        <f ca="1">IF($A546&lt;&gt;H$354,0,IF($A546&lt;&gt;$A545,1,MOD(H545-1+(COUNTIFS(I$354:$N$354,$A546)=COUNTIFS(I546:$N546,1)),H$353)+1))</f>
        <v>1</v>
      </c>
      <c r="I546" s="319">
        <f ca="1">IF($A546&lt;&gt;I$354,0,IF($A546&lt;&gt;$A545,1,MOD(I545-1+(COUNTIFS(N$354:$N$354,$A546)=COUNTIFS(N546:$N546,1)),I$353)+1))</f>
        <v>3</v>
      </c>
      <c r="J546" s="319"/>
      <c r="K546" s="319"/>
      <c r="L546" s="319"/>
      <c r="M546" s="319"/>
      <c r="O546">
        <v>191</v>
      </c>
      <c r="P546" s="124">
        <f t="shared" ca="1" si="909"/>
        <v>-0.5</v>
      </c>
      <c r="Q546" s="124">
        <f t="shared" ca="1" si="910"/>
        <v>0</v>
      </c>
      <c r="R546" s="124">
        <f t="shared" ca="1" si="911"/>
        <v>0</v>
      </c>
      <c r="S546" s="124">
        <f t="shared" ca="1" si="912"/>
        <v>0</v>
      </c>
      <c r="T546" s="124">
        <v>0</v>
      </c>
      <c r="U546" s="124">
        <f t="shared" ca="1" si="913"/>
        <v>-0.5</v>
      </c>
      <c r="V546" s="124">
        <f t="shared" ca="1" si="914"/>
        <v>0.5</v>
      </c>
      <c r="W546" s="124"/>
      <c r="X546" s="124"/>
      <c r="Y546" s="124"/>
      <c r="Z546" s="124"/>
    </row>
    <row r="547" spans="1:26" outlineLevel="1">
      <c r="A547">
        <f t="shared" ca="1" si="915"/>
        <v>2</v>
      </c>
      <c r="B547" t="str">
        <f t="shared" ca="1" si="908"/>
        <v>EP1 LPD1 LPS2 LPM1</v>
      </c>
      <c r="C547" s="321">
        <f ca="1">IF($A547&lt;&gt;$A546,1,MOD(C546-1+(COUNTIFS(D$354:$N$354,$A547)=COUNTIFS(D547:$N547,1)),C$353)+1)</f>
        <v>1</v>
      </c>
      <c r="D547" s="319">
        <f ca="1">IF($A547&lt;&gt;D$354,0,IF($A547&lt;&gt;$A546,1,MOD(D546-1+(COUNTIFS(E$354:$N$354,$A547)=COUNTIFS(E547:$N547,1)),D$353)+1))</f>
        <v>0</v>
      </c>
      <c r="E547" s="319">
        <f ca="1">IF($A547&lt;&gt;E$354,0,IF($A547&lt;&gt;$A546,1,MOD(E546-1+(COUNTIFS(F$354:$N$354,$A547)=COUNTIFS(F547:$N547,1)),E$353)+1))</f>
        <v>0</v>
      </c>
      <c r="F547" s="319">
        <f ca="1">IF($A547&lt;&gt;F$354,0,IF($A547&lt;&gt;$A546,1,MOD(F546-1+(COUNTIFS(G$354:$N$354,$A547)=COUNTIFS(G547:$N547,1)),F$353)+1))</f>
        <v>0</v>
      </c>
      <c r="G547" s="319">
        <f ca="1">IF($A547&lt;&gt;G$354,0,IF($A547&lt;&gt;$A546,1,MOD(G546-1+(COUNTIFS(H$354:$N$354,$A547)=COUNTIFS(H547:$N547,1)),G$353)+1))</f>
        <v>1</v>
      </c>
      <c r="H547" s="319">
        <f ca="1">IF($A547&lt;&gt;H$354,0,IF($A547&lt;&gt;$A546,1,MOD(H546-1+(COUNTIFS(I$354:$N$354,$A547)=COUNTIFS(I547:$N547,1)),H$353)+1))</f>
        <v>2</v>
      </c>
      <c r="I547" s="319">
        <f ca="1">IF($A547&lt;&gt;I$354,0,IF($A547&lt;&gt;$A546,1,MOD(I546-1+(COUNTIFS(N$354:$N$354,$A547)=COUNTIFS(N547:$N547,1)),I$353)+1))</f>
        <v>1</v>
      </c>
      <c r="J547" s="319"/>
      <c r="K547" s="319"/>
      <c r="L547" s="319"/>
      <c r="M547" s="319"/>
      <c r="O547">
        <v>192</v>
      </c>
      <c r="P547" s="124">
        <f t="shared" ca="1" si="909"/>
        <v>-0.5</v>
      </c>
      <c r="Q547" s="124">
        <f t="shared" ca="1" si="910"/>
        <v>0</v>
      </c>
      <c r="R547" s="124">
        <f t="shared" ca="1" si="911"/>
        <v>0</v>
      </c>
      <c r="S547" s="124">
        <f t="shared" ca="1" si="912"/>
        <v>0</v>
      </c>
      <c r="T547" s="124">
        <v>0</v>
      </c>
      <c r="U547" s="124">
        <f t="shared" ca="1" si="913"/>
        <v>0</v>
      </c>
      <c r="V547" s="124">
        <f t="shared" ca="1" si="914"/>
        <v>-0.5</v>
      </c>
      <c r="W547" s="124"/>
      <c r="X547" s="124"/>
      <c r="Y547" s="124"/>
      <c r="Z547" s="124"/>
    </row>
    <row r="548" spans="1:26" outlineLevel="1">
      <c r="A548">
        <f t="shared" ca="1" si="915"/>
        <v>2</v>
      </c>
      <c r="B548" t="str">
        <f t="shared" ref="B548:B611" ca="1" si="916">"EP"&amp;$C548&amp;IF($A548=0," LPAll"&amp;$D548,"")&amp;IF($A548=1," LPD"&amp;$E548&amp;" LPS"&amp;$F548,"")&amp;IF($A548=2," LPD"&amp;$G548&amp;" LPS"&amp;$H548&amp;" LPM"&amp;$I548,"")</f>
        <v>EP1 LPD1 LPS2 LPM2</v>
      </c>
      <c r="C548" s="321">
        <f ca="1">IF($A548&lt;&gt;$A547,1,MOD(C547-1+(COUNTIFS(D$354:$N$354,$A548)=COUNTIFS(D548:$N548,1)),C$353)+1)</f>
        <v>1</v>
      </c>
      <c r="D548" s="319">
        <f ca="1">IF($A548&lt;&gt;D$354,0,IF($A548&lt;&gt;$A547,1,MOD(D547-1+(COUNTIFS(E$354:$N$354,$A548)=COUNTIFS(E548:$N548,1)),D$353)+1))</f>
        <v>0</v>
      </c>
      <c r="E548" s="319">
        <f ca="1">IF($A548&lt;&gt;E$354,0,IF($A548&lt;&gt;$A547,1,MOD(E547-1+(COUNTIFS(F$354:$N$354,$A548)=COUNTIFS(F548:$N548,1)),E$353)+1))</f>
        <v>0</v>
      </c>
      <c r="F548" s="319">
        <f ca="1">IF($A548&lt;&gt;F$354,0,IF($A548&lt;&gt;$A547,1,MOD(F547-1+(COUNTIFS(G$354:$N$354,$A548)=COUNTIFS(G548:$N548,1)),F$353)+1))</f>
        <v>0</v>
      </c>
      <c r="G548" s="319">
        <f ca="1">IF($A548&lt;&gt;G$354,0,IF($A548&lt;&gt;$A547,1,MOD(G547-1+(COUNTIFS(H$354:$N$354,$A548)=COUNTIFS(H548:$N548,1)),G$353)+1))</f>
        <v>1</v>
      </c>
      <c r="H548" s="319">
        <f ca="1">IF($A548&lt;&gt;H$354,0,IF($A548&lt;&gt;$A547,1,MOD(H547-1+(COUNTIFS(I$354:$N$354,$A548)=COUNTIFS(I548:$N548,1)),H$353)+1))</f>
        <v>2</v>
      </c>
      <c r="I548" s="319">
        <f ca="1">IF($A548&lt;&gt;I$354,0,IF($A548&lt;&gt;$A547,1,MOD(I547-1+(COUNTIFS(N$354:$N$354,$A548)=COUNTIFS(N548:$N548,1)),I$353)+1))</f>
        <v>2</v>
      </c>
      <c r="J548" s="319"/>
      <c r="K548" s="319"/>
      <c r="L548" s="319"/>
      <c r="M548" s="319"/>
      <c r="O548">
        <v>193</v>
      </c>
      <c r="P548" s="124">
        <f t="shared" ca="1" si="909"/>
        <v>-0.5</v>
      </c>
      <c r="Q548" s="124">
        <f t="shared" ca="1" si="910"/>
        <v>0</v>
      </c>
      <c r="R548" s="124">
        <f t="shared" ca="1" si="911"/>
        <v>0</v>
      </c>
      <c r="S548" s="124">
        <f t="shared" ca="1" si="912"/>
        <v>0</v>
      </c>
      <c r="T548" s="124">
        <v>0</v>
      </c>
      <c r="U548" s="124">
        <f t="shared" ca="1" si="913"/>
        <v>0</v>
      </c>
      <c r="V548" s="124">
        <f t="shared" ca="1" si="914"/>
        <v>0</v>
      </c>
      <c r="W548" s="124"/>
      <c r="X548" s="124"/>
      <c r="Y548" s="124"/>
      <c r="Z548" s="124"/>
    </row>
    <row r="549" spans="1:26" outlineLevel="1">
      <c r="A549">
        <f t="shared" ca="1" si="915"/>
        <v>2</v>
      </c>
      <c r="B549" t="str">
        <f t="shared" ca="1" si="916"/>
        <v>EP1 LPD1 LPS2 LPM3</v>
      </c>
      <c r="C549" s="321">
        <f ca="1">IF($A549&lt;&gt;$A548,1,MOD(C548-1+(COUNTIFS(D$354:$N$354,$A549)=COUNTIFS(D549:$N549,1)),C$353)+1)</f>
        <v>1</v>
      </c>
      <c r="D549" s="319">
        <f ca="1">IF($A549&lt;&gt;D$354,0,IF($A549&lt;&gt;$A548,1,MOD(D548-1+(COUNTIFS(E$354:$N$354,$A549)=COUNTIFS(E549:$N549,1)),D$353)+1))</f>
        <v>0</v>
      </c>
      <c r="E549" s="319">
        <f ca="1">IF($A549&lt;&gt;E$354,0,IF($A549&lt;&gt;$A548,1,MOD(E548-1+(COUNTIFS(F$354:$N$354,$A549)=COUNTIFS(F549:$N549,1)),E$353)+1))</f>
        <v>0</v>
      </c>
      <c r="F549" s="319">
        <f ca="1">IF($A549&lt;&gt;F$354,0,IF($A549&lt;&gt;$A548,1,MOD(F548-1+(COUNTIFS(G$354:$N$354,$A549)=COUNTIFS(G549:$N549,1)),F$353)+1))</f>
        <v>0</v>
      </c>
      <c r="G549" s="319">
        <f ca="1">IF($A549&lt;&gt;G$354,0,IF($A549&lt;&gt;$A548,1,MOD(G548-1+(COUNTIFS(H$354:$N$354,$A549)=COUNTIFS(H549:$N549,1)),G$353)+1))</f>
        <v>1</v>
      </c>
      <c r="H549" s="319">
        <f ca="1">IF($A549&lt;&gt;H$354,0,IF($A549&lt;&gt;$A548,1,MOD(H548-1+(COUNTIFS(I$354:$N$354,$A549)=COUNTIFS(I549:$N549,1)),H$353)+1))</f>
        <v>2</v>
      </c>
      <c r="I549" s="319">
        <f ca="1">IF($A549&lt;&gt;I$354,0,IF($A549&lt;&gt;$A548,1,MOD(I548-1+(COUNTIFS(N$354:$N$354,$A549)=COUNTIFS(N549:$N549,1)),I$353)+1))</f>
        <v>3</v>
      </c>
      <c r="J549" s="319"/>
      <c r="K549" s="319"/>
      <c r="L549" s="319"/>
      <c r="M549" s="319"/>
      <c r="O549">
        <v>194</v>
      </c>
      <c r="P549" s="124">
        <f t="shared" ca="1" si="909"/>
        <v>-0.5</v>
      </c>
      <c r="Q549" s="124">
        <f t="shared" ca="1" si="910"/>
        <v>0</v>
      </c>
      <c r="R549" s="124">
        <f t="shared" ca="1" si="911"/>
        <v>0</v>
      </c>
      <c r="S549" s="124">
        <f t="shared" ca="1" si="912"/>
        <v>0</v>
      </c>
      <c r="T549" s="124">
        <v>0</v>
      </c>
      <c r="U549" s="124">
        <f t="shared" ca="1" si="913"/>
        <v>0</v>
      </c>
      <c r="V549" s="124">
        <f t="shared" ca="1" si="914"/>
        <v>0.5</v>
      </c>
      <c r="W549" s="124"/>
      <c r="X549" s="124"/>
      <c r="Y549" s="124"/>
      <c r="Z549" s="124"/>
    </row>
    <row r="550" spans="1:26" outlineLevel="1">
      <c r="A550">
        <f t="shared" ca="1" si="915"/>
        <v>2</v>
      </c>
      <c r="B550" t="str">
        <f t="shared" ca="1" si="916"/>
        <v>EP1 LPD1 LPS3 LPM1</v>
      </c>
      <c r="C550" s="321">
        <f ca="1">IF($A550&lt;&gt;$A549,1,MOD(C549-1+(COUNTIFS(D$354:$N$354,$A550)=COUNTIFS(D550:$N550,1)),C$353)+1)</f>
        <v>1</v>
      </c>
      <c r="D550" s="319">
        <f ca="1">IF($A550&lt;&gt;D$354,0,IF($A550&lt;&gt;$A549,1,MOD(D549-1+(COUNTIFS(E$354:$N$354,$A550)=COUNTIFS(E550:$N550,1)),D$353)+1))</f>
        <v>0</v>
      </c>
      <c r="E550" s="319">
        <f ca="1">IF($A550&lt;&gt;E$354,0,IF($A550&lt;&gt;$A549,1,MOD(E549-1+(COUNTIFS(F$354:$N$354,$A550)=COUNTIFS(F550:$N550,1)),E$353)+1))</f>
        <v>0</v>
      </c>
      <c r="F550" s="319">
        <f ca="1">IF($A550&lt;&gt;F$354,0,IF($A550&lt;&gt;$A549,1,MOD(F549-1+(COUNTIFS(G$354:$N$354,$A550)=COUNTIFS(G550:$N550,1)),F$353)+1))</f>
        <v>0</v>
      </c>
      <c r="G550" s="319">
        <f ca="1">IF($A550&lt;&gt;G$354,0,IF($A550&lt;&gt;$A549,1,MOD(G549-1+(COUNTIFS(H$354:$N$354,$A550)=COUNTIFS(H550:$N550,1)),G$353)+1))</f>
        <v>1</v>
      </c>
      <c r="H550" s="319">
        <f ca="1">IF($A550&lt;&gt;H$354,0,IF($A550&lt;&gt;$A549,1,MOD(H549-1+(COUNTIFS(I$354:$N$354,$A550)=COUNTIFS(I550:$N550,1)),H$353)+1))</f>
        <v>3</v>
      </c>
      <c r="I550" s="319">
        <f ca="1">IF($A550&lt;&gt;I$354,0,IF($A550&lt;&gt;$A549,1,MOD(I549-1+(COUNTIFS(N$354:$N$354,$A550)=COUNTIFS(N550:$N550,1)),I$353)+1))</f>
        <v>1</v>
      </c>
      <c r="J550" s="319"/>
      <c r="K550" s="319"/>
      <c r="L550" s="319"/>
      <c r="M550" s="319"/>
      <c r="O550">
        <v>195</v>
      </c>
      <c r="P550" s="124">
        <f t="shared" ca="1" si="909"/>
        <v>-0.5</v>
      </c>
      <c r="Q550" s="124">
        <f t="shared" ca="1" si="910"/>
        <v>0</v>
      </c>
      <c r="R550" s="124">
        <f t="shared" ca="1" si="911"/>
        <v>0</v>
      </c>
      <c r="S550" s="124">
        <f t="shared" ca="1" si="912"/>
        <v>0</v>
      </c>
      <c r="T550" s="124">
        <v>0</v>
      </c>
      <c r="U550" s="124">
        <f t="shared" ca="1" si="913"/>
        <v>0.5</v>
      </c>
      <c r="V550" s="124">
        <f t="shared" ca="1" si="914"/>
        <v>-0.5</v>
      </c>
      <c r="W550" s="124"/>
      <c r="X550" s="124"/>
      <c r="Y550" s="124"/>
      <c r="Z550" s="124"/>
    </row>
    <row r="551" spans="1:26" outlineLevel="1">
      <c r="A551">
        <f t="shared" ca="1" si="915"/>
        <v>2</v>
      </c>
      <c r="B551" t="str">
        <f t="shared" ca="1" si="916"/>
        <v>EP1 LPD1 LPS3 LPM2</v>
      </c>
      <c r="C551" s="321">
        <f ca="1">IF($A551&lt;&gt;$A550,1,MOD(C550-1+(COUNTIFS(D$354:$N$354,$A551)=COUNTIFS(D551:$N551,1)),C$353)+1)</f>
        <v>1</v>
      </c>
      <c r="D551" s="319">
        <f ca="1">IF($A551&lt;&gt;D$354,0,IF($A551&lt;&gt;$A550,1,MOD(D550-1+(COUNTIFS(E$354:$N$354,$A551)=COUNTIFS(E551:$N551,1)),D$353)+1))</f>
        <v>0</v>
      </c>
      <c r="E551" s="319">
        <f ca="1">IF($A551&lt;&gt;E$354,0,IF($A551&lt;&gt;$A550,1,MOD(E550-1+(COUNTIFS(F$354:$N$354,$A551)=COUNTIFS(F551:$N551,1)),E$353)+1))</f>
        <v>0</v>
      </c>
      <c r="F551" s="319">
        <f ca="1">IF($A551&lt;&gt;F$354,0,IF($A551&lt;&gt;$A550,1,MOD(F550-1+(COUNTIFS(G$354:$N$354,$A551)=COUNTIFS(G551:$N551,1)),F$353)+1))</f>
        <v>0</v>
      </c>
      <c r="G551" s="319">
        <f ca="1">IF($A551&lt;&gt;G$354,0,IF($A551&lt;&gt;$A550,1,MOD(G550-1+(COUNTIFS(H$354:$N$354,$A551)=COUNTIFS(H551:$N551,1)),G$353)+1))</f>
        <v>1</v>
      </c>
      <c r="H551" s="319">
        <f ca="1">IF($A551&lt;&gt;H$354,0,IF($A551&lt;&gt;$A550,1,MOD(H550-1+(COUNTIFS(I$354:$N$354,$A551)=COUNTIFS(I551:$N551,1)),H$353)+1))</f>
        <v>3</v>
      </c>
      <c r="I551" s="319">
        <f ca="1">IF($A551&lt;&gt;I$354,0,IF($A551&lt;&gt;$A550,1,MOD(I550-1+(COUNTIFS(N$354:$N$354,$A551)=COUNTIFS(N551:$N551,1)),I$353)+1))</f>
        <v>2</v>
      </c>
      <c r="J551" s="319"/>
      <c r="K551" s="319"/>
      <c r="L551" s="319"/>
      <c r="M551" s="319"/>
      <c r="O551">
        <v>196</v>
      </c>
      <c r="P551" s="124">
        <f t="shared" ca="1" si="909"/>
        <v>-0.5</v>
      </c>
      <c r="Q551" s="124">
        <f t="shared" ca="1" si="910"/>
        <v>0</v>
      </c>
      <c r="R551" s="124">
        <f t="shared" ca="1" si="911"/>
        <v>0</v>
      </c>
      <c r="S551" s="124">
        <f t="shared" ca="1" si="912"/>
        <v>0</v>
      </c>
      <c r="T551" s="124">
        <v>0</v>
      </c>
      <c r="U551" s="124">
        <f t="shared" ca="1" si="913"/>
        <v>0.5</v>
      </c>
      <c r="V551" s="124">
        <f t="shared" ca="1" si="914"/>
        <v>0</v>
      </c>
      <c r="W551" s="124"/>
      <c r="X551" s="124"/>
      <c r="Y551" s="124"/>
      <c r="Z551" s="124"/>
    </row>
    <row r="552" spans="1:26" outlineLevel="1">
      <c r="A552">
        <f t="shared" ca="1" si="915"/>
        <v>2</v>
      </c>
      <c r="B552" t="str">
        <f t="shared" ca="1" si="916"/>
        <v>EP1 LPD1 LPS3 LPM3</v>
      </c>
      <c r="C552" s="321">
        <f ca="1">IF($A552&lt;&gt;$A551,1,MOD(C551-1+(COUNTIFS(D$354:$N$354,$A552)=COUNTIFS(D552:$N552,1)),C$353)+1)</f>
        <v>1</v>
      </c>
      <c r="D552" s="319">
        <f ca="1">IF($A552&lt;&gt;D$354,0,IF($A552&lt;&gt;$A551,1,MOD(D551-1+(COUNTIFS(E$354:$N$354,$A552)=COUNTIFS(E552:$N552,1)),D$353)+1))</f>
        <v>0</v>
      </c>
      <c r="E552" s="319">
        <f ca="1">IF($A552&lt;&gt;E$354,0,IF($A552&lt;&gt;$A551,1,MOD(E551-1+(COUNTIFS(F$354:$N$354,$A552)=COUNTIFS(F552:$N552,1)),E$353)+1))</f>
        <v>0</v>
      </c>
      <c r="F552" s="319">
        <f ca="1">IF($A552&lt;&gt;F$354,0,IF($A552&lt;&gt;$A551,1,MOD(F551-1+(COUNTIFS(G$354:$N$354,$A552)=COUNTIFS(G552:$N552,1)),F$353)+1))</f>
        <v>0</v>
      </c>
      <c r="G552" s="319">
        <f ca="1">IF($A552&lt;&gt;G$354,0,IF($A552&lt;&gt;$A551,1,MOD(G551-1+(COUNTIFS(H$354:$N$354,$A552)=COUNTIFS(H552:$N552,1)),G$353)+1))</f>
        <v>1</v>
      </c>
      <c r="H552" s="319">
        <f ca="1">IF($A552&lt;&gt;H$354,0,IF($A552&lt;&gt;$A551,1,MOD(H551-1+(COUNTIFS(I$354:$N$354,$A552)=COUNTIFS(I552:$N552,1)),H$353)+1))</f>
        <v>3</v>
      </c>
      <c r="I552" s="319">
        <f ca="1">IF($A552&lt;&gt;I$354,0,IF($A552&lt;&gt;$A551,1,MOD(I551-1+(COUNTIFS(N$354:$N$354,$A552)=COUNTIFS(N552:$N552,1)),I$353)+1))</f>
        <v>3</v>
      </c>
      <c r="J552" s="319"/>
      <c r="K552" s="319"/>
      <c r="L552" s="319"/>
      <c r="M552" s="319"/>
      <c r="O552">
        <v>197</v>
      </c>
      <c r="P552" s="124">
        <f t="shared" ca="1" si="909"/>
        <v>-0.5</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LPM1</v>
      </c>
      <c r="C553" s="321">
        <f ca="1">IF($A553&lt;&gt;$A552,1,MOD(C552-1+(COUNTIFS(D$354:$N$354,$A553)=COUNTIFS(D553:$N553,1)),C$353)+1)</f>
        <v>2</v>
      </c>
      <c r="D553" s="319">
        <f ca="1">IF($A553&lt;&gt;D$354,0,IF($A553&lt;&gt;$A552,1,MOD(D552-1+(COUNTIFS(E$354:$N$354,$A553)=COUNTIFS(E553:$N553,1)),D$353)+1))</f>
        <v>0</v>
      </c>
      <c r="E553" s="319">
        <f ca="1">IF($A553&lt;&gt;E$354,0,IF($A553&lt;&gt;$A552,1,MOD(E552-1+(COUNTIFS(F$354:$N$354,$A553)=COUNTIFS(F553:$N553,1)),E$353)+1))</f>
        <v>0</v>
      </c>
      <c r="F553" s="319">
        <f ca="1">IF($A553&lt;&gt;F$354,0,IF($A553&lt;&gt;$A552,1,MOD(F552-1+(COUNTIFS(G$354:$N$354,$A553)=COUNTIFS(G553:$N553,1)),F$353)+1))</f>
        <v>0</v>
      </c>
      <c r="G553" s="319">
        <f ca="1">IF($A553&lt;&gt;G$354,0,IF($A553&lt;&gt;$A552,1,MOD(G552-1+(COUNTIFS(H$354:$N$354,$A553)=COUNTIFS(H553:$N553,1)),G$353)+1))</f>
        <v>1</v>
      </c>
      <c r="H553" s="319">
        <f ca="1">IF($A553&lt;&gt;H$354,0,IF($A553&lt;&gt;$A552,1,MOD(H552-1+(COUNTIFS(I$354:$N$354,$A553)=COUNTIFS(I553:$N553,1)),H$353)+1))</f>
        <v>1</v>
      </c>
      <c r="I553" s="319">
        <f ca="1">IF($A553&lt;&gt;I$354,0,IF($A553&lt;&gt;$A552,1,MOD(I552-1+(COUNTIFS(N$354:$N$354,$A553)=COUNTIFS(N553:$N553,1)),I$353)+1))</f>
        <v>1</v>
      </c>
      <c r="J553" s="319"/>
      <c r="K553" s="319"/>
      <c r="L553" s="319"/>
      <c r="M553" s="319"/>
      <c r="O553">
        <v>198</v>
      </c>
      <c r="P553" s="124">
        <f t="shared" ca="1" si="909"/>
        <v>0</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LPM2</v>
      </c>
      <c r="C554" s="321">
        <f ca="1">IF($A554&lt;&gt;$A553,1,MOD(C553-1+(COUNTIFS(D$354:$N$354,$A554)=COUNTIFS(D554:$N554,1)),C$353)+1)</f>
        <v>2</v>
      </c>
      <c r="D554" s="319">
        <f ca="1">IF($A554&lt;&gt;D$354,0,IF($A554&lt;&gt;$A553,1,MOD(D553-1+(COUNTIFS(E$354:$N$354,$A554)=COUNTIFS(E554:$N554,1)),D$353)+1))</f>
        <v>0</v>
      </c>
      <c r="E554" s="319">
        <f ca="1">IF($A554&lt;&gt;E$354,0,IF($A554&lt;&gt;$A553,1,MOD(E553-1+(COUNTIFS(F$354:$N$354,$A554)=COUNTIFS(F554:$N554,1)),E$353)+1))</f>
        <v>0</v>
      </c>
      <c r="F554" s="319">
        <f ca="1">IF($A554&lt;&gt;F$354,0,IF($A554&lt;&gt;$A553,1,MOD(F553-1+(COUNTIFS(G$354:$N$354,$A554)=COUNTIFS(G554:$N554,1)),F$353)+1))</f>
        <v>0</v>
      </c>
      <c r="G554" s="319">
        <f ca="1">IF($A554&lt;&gt;G$354,0,IF($A554&lt;&gt;$A553,1,MOD(G553-1+(COUNTIFS(H$354:$N$354,$A554)=COUNTIFS(H554:$N554,1)),G$353)+1))</f>
        <v>1</v>
      </c>
      <c r="H554" s="319">
        <f ca="1">IF($A554&lt;&gt;H$354,0,IF($A554&lt;&gt;$A553,1,MOD(H553-1+(COUNTIFS(I$354:$N$354,$A554)=COUNTIFS(I554:$N554,1)),H$353)+1))</f>
        <v>1</v>
      </c>
      <c r="I554" s="319">
        <f ca="1">IF($A554&lt;&gt;I$354,0,IF($A554&lt;&gt;$A553,1,MOD(I553-1+(COUNTIFS(N$354:$N$354,$A554)=COUNTIFS(N554:$N554,1)),I$353)+1))</f>
        <v>2</v>
      </c>
      <c r="J554" s="319"/>
      <c r="K554" s="319"/>
      <c r="L554" s="319"/>
      <c r="M554" s="319"/>
      <c r="O554">
        <v>199</v>
      </c>
      <c r="P554" s="124">
        <f t="shared" ca="1" si="909"/>
        <v>0</v>
      </c>
      <c r="Q554" s="124">
        <f t="shared" ca="1" si="910"/>
        <v>0</v>
      </c>
      <c r="R554" s="124">
        <f t="shared" ca="1" si="911"/>
        <v>0</v>
      </c>
      <c r="S554" s="124">
        <f t="shared" ca="1" si="912"/>
        <v>0</v>
      </c>
      <c r="T554" s="124">
        <v>0</v>
      </c>
      <c r="U554" s="124">
        <f t="shared" ca="1" si="913"/>
        <v>-0.5</v>
      </c>
      <c r="V554" s="124">
        <f t="shared" ca="1" si="914"/>
        <v>0</v>
      </c>
      <c r="W554" s="124"/>
      <c r="X554" s="124"/>
      <c r="Y554" s="124"/>
      <c r="Z554" s="124"/>
    </row>
    <row r="555" spans="1:26" outlineLevel="1">
      <c r="A555">
        <f t="shared" ca="1" si="915"/>
        <v>2</v>
      </c>
      <c r="B555" t="str">
        <f t="shared" ca="1" si="916"/>
        <v>EP2 LPD1 LPS1 LPM3</v>
      </c>
      <c r="C555" s="321">
        <f ca="1">IF($A555&lt;&gt;$A554,1,MOD(C554-1+(COUNTIFS(D$354:$N$354,$A555)=COUNTIFS(D555:$N555,1)),C$353)+1)</f>
        <v>2</v>
      </c>
      <c r="D555" s="319">
        <f ca="1">IF($A555&lt;&gt;D$354,0,IF($A555&lt;&gt;$A554,1,MOD(D554-1+(COUNTIFS(E$354:$N$354,$A555)=COUNTIFS(E555:$N555,1)),D$353)+1))</f>
        <v>0</v>
      </c>
      <c r="E555" s="319">
        <f ca="1">IF($A555&lt;&gt;E$354,0,IF($A555&lt;&gt;$A554,1,MOD(E554-1+(COUNTIFS(F$354:$N$354,$A555)=COUNTIFS(F555:$N555,1)),E$353)+1))</f>
        <v>0</v>
      </c>
      <c r="F555" s="319">
        <f ca="1">IF($A555&lt;&gt;F$354,0,IF($A555&lt;&gt;$A554,1,MOD(F554-1+(COUNTIFS(G$354:$N$354,$A555)=COUNTIFS(G555:$N555,1)),F$353)+1))</f>
        <v>0</v>
      </c>
      <c r="G555" s="319">
        <f ca="1">IF($A555&lt;&gt;G$354,0,IF($A555&lt;&gt;$A554,1,MOD(G554-1+(COUNTIFS(H$354:$N$354,$A555)=COUNTIFS(H555:$N555,1)),G$353)+1))</f>
        <v>1</v>
      </c>
      <c r="H555" s="319">
        <f ca="1">IF($A555&lt;&gt;H$354,0,IF($A555&lt;&gt;$A554,1,MOD(H554-1+(COUNTIFS(I$354:$N$354,$A555)=COUNTIFS(I555:$N555,1)),H$353)+1))</f>
        <v>1</v>
      </c>
      <c r="I555" s="319">
        <f ca="1">IF($A555&lt;&gt;I$354,0,IF($A555&lt;&gt;$A554,1,MOD(I554-1+(COUNTIFS(N$354:$N$354,$A555)=COUNTIFS(N555:$N555,1)),I$353)+1))</f>
        <v>3</v>
      </c>
      <c r="J555" s="319"/>
      <c r="K555" s="319"/>
      <c r="L555" s="319"/>
      <c r="M555" s="319"/>
      <c r="O555">
        <v>200</v>
      </c>
      <c r="P555" s="124">
        <f t="shared" ca="1" si="909"/>
        <v>0</v>
      </c>
      <c r="Q555" s="124">
        <f t="shared" ca="1" si="910"/>
        <v>0</v>
      </c>
      <c r="R555" s="124">
        <f t="shared" ca="1" si="911"/>
        <v>0</v>
      </c>
      <c r="S555" s="124">
        <f t="shared" ca="1" si="912"/>
        <v>0</v>
      </c>
      <c r="T555" s="124">
        <v>0</v>
      </c>
      <c r="U555" s="124">
        <f t="shared" ca="1" si="913"/>
        <v>-0.5</v>
      </c>
      <c r="V555" s="124">
        <f t="shared" ca="1" si="914"/>
        <v>0.5</v>
      </c>
      <c r="W555" s="124"/>
      <c r="X555" s="124"/>
      <c r="Y555" s="124"/>
      <c r="Z555" s="124"/>
    </row>
    <row r="556" spans="1:26" outlineLevel="1">
      <c r="A556">
        <f t="shared" ca="1" si="915"/>
        <v>2</v>
      </c>
      <c r="B556" t="str">
        <f t="shared" ca="1" si="916"/>
        <v>EP2 LPD1 LPS2 LPM1</v>
      </c>
      <c r="C556" s="321">
        <f ca="1">IF($A556&lt;&gt;$A555,1,MOD(C555-1+(COUNTIFS(D$354:$N$354,$A556)=COUNTIFS(D556:$N556,1)),C$353)+1)</f>
        <v>2</v>
      </c>
      <c r="D556" s="319">
        <f ca="1">IF($A556&lt;&gt;D$354,0,IF($A556&lt;&gt;$A555,1,MOD(D555-1+(COUNTIFS(E$354:$N$354,$A556)=COUNTIFS(E556:$N556,1)),D$353)+1))</f>
        <v>0</v>
      </c>
      <c r="E556" s="319">
        <f ca="1">IF($A556&lt;&gt;E$354,0,IF($A556&lt;&gt;$A555,1,MOD(E555-1+(COUNTIFS(F$354:$N$354,$A556)=COUNTIFS(F556:$N556,1)),E$353)+1))</f>
        <v>0</v>
      </c>
      <c r="F556" s="319">
        <f ca="1">IF($A556&lt;&gt;F$354,0,IF($A556&lt;&gt;$A555,1,MOD(F555-1+(COUNTIFS(G$354:$N$354,$A556)=COUNTIFS(G556:$N556,1)),F$353)+1))</f>
        <v>0</v>
      </c>
      <c r="G556" s="319">
        <f ca="1">IF($A556&lt;&gt;G$354,0,IF($A556&lt;&gt;$A555,1,MOD(G555-1+(COUNTIFS(H$354:$N$354,$A556)=COUNTIFS(H556:$N556,1)),G$353)+1))</f>
        <v>1</v>
      </c>
      <c r="H556" s="319">
        <f ca="1">IF($A556&lt;&gt;H$354,0,IF($A556&lt;&gt;$A555,1,MOD(H555-1+(COUNTIFS(I$354:$N$354,$A556)=COUNTIFS(I556:$N556,1)),H$353)+1))</f>
        <v>2</v>
      </c>
      <c r="I556" s="319">
        <f ca="1">IF($A556&lt;&gt;I$354,0,IF($A556&lt;&gt;$A555,1,MOD(I555-1+(COUNTIFS(N$354:$N$354,$A556)=COUNTIFS(N556:$N556,1)),I$353)+1))</f>
        <v>1</v>
      </c>
      <c r="J556" s="319"/>
      <c r="K556" s="319"/>
      <c r="L556" s="319"/>
      <c r="M556" s="319"/>
      <c r="O556">
        <v>201</v>
      </c>
      <c r="P556" s="124">
        <f t="shared" ca="1" si="909"/>
        <v>0</v>
      </c>
      <c r="Q556" s="124">
        <f t="shared" ca="1" si="910"/>
        <v>0</v>
      </c>
      <c r="R556" s="124">
        <f t="shared" ca="1" si="911"/>
        <v>0</v>
      </c>
      <c r="S556" s="124">
        <f t="shared" ca="1" si="912"/>
        <v>0</v>
      </c>
      <c r="T556" s="124">
        <v>0</v>
      </c>
      <c r="U556" s="124">
        <f t="shared" ca="1" si="913"/>
        <v>0</v>
      </c>
      <c r="V556" s="124">
        <f t="shared" ca="1" si="914"/>
        <v>-0.5</v>
      </c>
      <c r="W556" s="124"/>
      <c r="X556" s="124"/>
      <c r="Y556" s="124"/>
      <c r="Z556" s="124"/>
    </row>
    <row r="557" spans="1:26" outlineLevel="1">
      <c r="A557">
        <f t="shared" ca="1" si="915"/>
        <v>2</v>
      </c>
      <c r="B557" t="str">
        <f t="shared" ca="1" si="916"/>
        <v>EP2 LPD1 LPS2 LPM2</v>
      </c>
      <c r="C557" s="321">
        <f ca="1">IF($A557&lt;&gt;$A556,1,MOD(C556-1+(COUNTIFS(D$354:$N$354,$A557)=COUNTIFS(D557:$N557,1)),C$353)+1)</f>
        <v>2</v>
      </c>
      <c r="D557" s="319">
        <f ca="1">IF($A557&lt;&gt;D$354,0,IF($A557&lt;&gt;$A556,1,MOD(D556-1+(COUNTIFS(E$354:$N$354,$A557)=COUNTIFS(E557:$N557,1)),D$353)+1))</f>
        <v>0</v>
      </c>
      <c r="E557" s="319">
        <f ca="1">IF($A557&lt;&gt;E$354,0,IF($A557&lt;&gt;$A556,1,MOD(E556-1+(COUNTIFS(F$354:$N$354,$A557)=COUNTIFS(F557:$N557,1)),E$353)+1))</f>
        <v>0</v>
      </c>
      <c r="F557" s="319">
        <f ca="1">IF($A557&lt;&gt;F$354,0,IF($A557&lt;&gt;$A556,1,MOD(F556-1+(COUNTIFS(G$354:$N$354,$A557)=COUNTIFS(G557:$N557,1)),F$353)+1))</f>
        <v>0</v>
      </c>
      <c r="G557" s="319">
        <f ca="1">IF($A557&lt;&gt;G$354,0,IF($A557&lt;&gt;$A556,1,MOD(G556-1+(COUNTIFS(H$354:$N$354,$A557)=COUNTIFS(H557:$N557,1)),G$353)+1))</f>
        <v>1</v>
      </c>
      <c r="H557" s="319">
        <f ca="1">IF($A557&lt;&gt;H$354,0,IF($A557&lt;&gt;$A556,1,MOD(H556-1+(COUNTIFS(I$354:$N$354,$A557)=COUNTIFS(I557:$N557,1)),H$353)+1))</f>
        <v>2</v>
      </c>
      <c r="I557" s="319">
        <f ca="1">IF($A557&lt;&gt;I$354,0,IF($A557&lt;&gt;$A556,1,MOD(I556-1+(COUNTIFS(N$354:$N$354,$A557)=COUNTIFS(N557:$N557,1)),I$353)+1))</f>
        <v>2</v>
      </c>
      <c r="J557" s="319"/>
      <c r="K557" s="319"/>
      <c r="L557" s="319"/>
      <c r="M557" s="319"/>
      <c r="O557">
        <v>202</v>
      </c>
      <c r="P557" s="124">
        <f t="shared" ca="1" si="909"/>
        <v>0</v>
      </c>
      <c r="Q557" s="124">
        <f t="shared" ca="1" si="910"/>
        <v>0</v>
      </c>
      <c r="R557" s="124">
        <f t="shared" ca="1" si="911"/>
        <v>0</v>
      </c>
      <c r="S557" s="124">
        <f t="shared" ca="1" si="912"/>
        <v>0</v>
      </c>
      <c r="T557" s="124">
        <v>0</v>
      </c>
      <c r="U557" s="124">
        <f t="shared" ca="1" si="913"/>
        <v>0</v>
      </c>
      <c r="V557" s="124">
        <f t="shared" ca="1" si="914"/>
        <v>0</v>
      </c>
      <c r="W557" s="124"/>
      <c r="X557" s="124"/>
      <c r="Y557" s="124"/>
      <c r="Z557" s="124"/>
    </row>
    <row r="558" spans="1:26" outlineLevel="1">
      <c r="A558">
        <f t="shared" ca="1" si="915"/>
        <v>2</v>
      </c>
      <c r="B558" t="str">
        <f t="shared" ca="1" si="916"/>
        <v>EP2 LPD1 LPS2 LPM3</v>
      </c>
      <c r="C558" s="321">
        <f ca="1">IF($A558&lt;&gt;$A557,1,MOD(C557-1+(COUNTIFS(D$354:$N$354,$A558)=COUNTIFS(D558:$N558,1)),C$353)+1)</f>
        <v>2</v>
      </c>
      <c r="D558" s="319">
        <f ca="1">IF($A558&lt;&gt;D$354,0,IF($A558&lt;&gt;$A557,1,MOD(D557-1+(COUNTIFS(E$354:$N$354,$A558)=COUNTIFS(E558:$N558,1)),D$353)+1))</f>
        <v>0</v>
      </c>
      <c r="E558" s="319">
        <f ca="1">IF($A558&lt;&gt;E$354,0,IF($A558&lt;&gt;$A557,1,MOD(E557-1+(COUNTIFS(F$354:$N$354,$A558)=COUNTIFS(F558:$N558,1)),E$353)+1))</f>
        <v>0</v>
      </c>
      <c r="F558" s="319">
        <f ca="1">IF($A558&lt;&gt;F$354,0,IF($A558&lt;&gt;$A557,1,MOD(F557-1+(COUNTIFS(G$354:$N$354,$A558)=COUNTIFS(G558:$N558,1)),F$353)+1))</f>
        <v>0</v>
      </c>
      <c r="G558" s="319">
        <f ca="1">IF($A558&lt;&gt;G$354,0,IF($A558&lt;&gt;$A557,1,MOD(G557-1+(COUNTIFS(H$354:$N$354,$A558)=COUNTIFS(H558:$N558,1)),G$353)+1))</f>
        <v>1</v>
      </c>
      <c r="H558" s="319">
        <f ca="1">IF($A558&lt;&gt;H$354,0,IF($A558&lt;&gt;$A557,1,MOD(H557-1+(COUNTIFS(I$354:$N$354,$A558)=COUNTIFS(I558:$N558,1)),H$353)+1))</f>
        <v>2</v>
      </c>
      <c r="I558" s="319">
        <f ca="1">IF($A558&lt;&gt;I$354,0,IF($A558&lt;&gt;$A557,1,MOD(I557-1+(COUNTIFS(N$354:$N$354,$A558)=COUNTIFS(N558:$N558,1)),I$353)+1))</f>
        <v>3</v>
      </c>
      <c r="J558" s="319"/>
      <c r="K558" s="319"/>
      <c r="L558" s="319"/>
      <c r="M558" s="319"/>
      <c r="O558">
        <v>203</v>
      </c>
      <c r="P558" s="124">
        <f t="shared" ca="1" si="909"/>
        <v>0</v>
      </c>
      <c r="Q558" s="124">
        <f t="shared" ca="1" si="910"/>
        <v>0</v>
      </c>
      <c r="R558" s="124">
        <f t="shared" ca="1" si="911"/>
        <v>0</v>
      </c>
      <c r="S558" s="124">
        <f t="shared" ca="1" si="912"/>
        <v>0</v>
      </c>
      <c r="T558" s="124">
        <v>0</v>
      </c>
      <c r="U558" s="124">
        <f t="shared" ca="1" si="913"/>
        <v>0</v>
      </c>
      <c r="V558" s="124">
        <f t="shared" ca="1" si="914"/>
        <v>0.5</v>
      </c>
      <c r="W558" s="124"/>
      <c r="X558" s="124"/>
      <c r="Y558" s="124"/>
      <c r="Z558" s="124"/>
    </row>
    <row r="559" spans="1:26" outlineLevel="1">
      <c r="A559">
        <f t="shared" ca="1" si="915"/>
        <v>2</v>
      </c>
      <c r="B559" t="str">
        <f t="shared" ca="1" si="916"/>
        <v>EP2 LPD1 LPS3 LPM1</v>
      </c>
      <c r="C559" s="321">
        <f ca="1">IF($A559&lt;&gt;$A558,1,MOD(C558-1+(COUNTIFS(D$354:$N$354,$A559)=COUNTIFS(D559:$N559,1)),C$353)+1)</f>
        <v>2</v>
      </c>
      <c r="D559" s="319">
        <f ca="1">IF($A559&lt;&gt;D$354,0,IF($A559&lt;&gt;$A558,1,MOD(D558-1+(COUNTIFS(E$354:$N$354,$A559)=COUNTIFS(E559:$N559,1)),D$353)+1))</f>
        <v>0</v>
      </c>
      <c r="E559" s="319">
        <f ca="1">IF($A559&lt;&gt;E$354,0,IF($A559&lt;&gt;$A558,1,MOD(E558-1+(COUNTIFS(F$354:$N$354,$A559)=COUNTIFS(F559:$N559,1)),E$353)+1))</f>
        <v>0</v>
      </c>
      <c r="F559" s="319">
        <f ca="1">IF($A559&lt;&gt;F$354,0,IF($A559&lt;&gt;$A558,1,MOD(F558-1+(COUNTIFS(G$354:$N$354,$A559)=COUNTIFS(G559:$N559,1)),F$353)+1))</f>
        <v>0</v>
      </c>
      <c r="G559" s="319">
        <f ca="1">IF($A559&lt;&gt;G$354,0,IF($A559&lt;&gt;$A558,1,MOD(G558-1+(COUNTIFS(H$354:$N$354,$A559)=COUNTIFS(H559:$N559,1)),G$353)+1))</f>
        <v>1</v>
      </c>
      <c r="H559" s="319">
        <f ca="1">IF($A559&lt;&gt;H$354,0,IF($A559&lt;&gt;$A558,1,MOD(H558-1+(COUNTIFS(I$354:$N$354,$A559)=COUNTIFS(I559:$N559,1)),H$353)+1))</f>
        <v>3</v>
      </c>
      <c r="I559" s="319">
        <f ca="1">IF($A559&lt;&gt;I$354,0,IF($A559&lt;&gt;$A558,1,MOD(I558-1+(COUNTIFS(N$354:$N$354,$A559)=COUNTIFS(N559:$N559,1)),I$353)+1))</f>
        <v>1</v>
      </c>
      <c r="J559" s="319"/>
      <c r="K559" s="319"/>
      <c r="L559" s="319"/>
      <c r="M559" s="319"/>
      <c r="O559">
        <v>204</v>
      </c>
      <c r="P559" s="124">
        <f t="shared" ca="1" si="909"/>
        <v>0</v>
      </c>
      <c r="Q559" s="124">
        <f t="shared" ca="1" si="910"/>
        <v>0</v>
      </c>
      <c r="R559" s="124">
        <f t="shared" ca="1" si="911"/>
        <v>0</v>
      </c>
      <c r="S559" s="124">
        <f t="shared" ca="1" si="912"/>
        <v>0</v>
      </c>
      <c r="T559" s="124">
        <v>0</v>
      </c>
      <c r="U559" s="124">
        <f t="shared" ca="1" si="913"/>
        <v>0.5</v>
      </c>
      <c r="V559" s="124">
        <f t="shared" ca="1" si="914"/>
        <v>-0.5</v>
      </c>
      <c r="W559" s="124"/>
      <c r="X559" s="124"/>
      <c r="Y559" s="124"/>
      <c r="Z559" s="124"/>
    </row>
    <row r="560" spans="1:26" outlineLevel="1">
      <c r="A560">
        <f t="shared" ca="1" si="915"/>
        <v>2</v>
      </c>
      <c r="B560" t="str">
        <f t="shared" ca="1" si="916"/>
        <v>EP2 LPD1 LPS3 LPM2</v>
      </c>
      <c r="C560" s="321">
        <f ca="1">IF($A560&lt;&gt;$A559,1,MOD(C559-1+(COUNTIFS(D$354:$N$354,$A560)=COUNTIFS(D560:$N560,1)),C$353)+1)</f>
        <v>2</v>
      </c>
      <c r="D560" s="319">
        <f ca="1">IF($A560&lt;&gt;D$354,0,IF($A560&lt;&gt;$A559,1,MOD(D559-1+(COUNTIFS(E$354:$N$354,$A560)=COUNTIFS(E560:$N560,1)),D$353)+1))</f>
        <v>0</v>
      </c>
      <c r="E560" s="319">
        <f ca="1">IF($A560&lt;&gt;E$354,0,IF($A560&lt;&gt;$A559,1,MOD(E559-1+(COUNTIFS(F$354:$N$354,$A560)=COUNTIFS(F560:$N560,1)),E$353)+1))</f>
        <v>0</v>
      </c>
      <c r="F560" s="319">
        <f ca="1">IF($A560&lt;&gt;F$354,0,IF($A560&lt;&gt;$A559,1,MOD(F559-1+(COUNTIFS(G$354:$N$354,$A560)=COUNTIFS(G560:$N560,1)),F$353)+1))</f>
        <v>0</v>
      </c>
      <c r="G560" s="319">
        <f ca="1">IF($A560&lt;&gt;G$354,0,IF($A560&lt;&gt;$A559,1,MOD(G559-1+(COUNTIFS(H$354:$N$354,$A560)=COUNTIFS(H560:$N560,1)),G$353)+1))</f>
        <v>1</v>
      </c>
      <c r="H560" s="319">
        <f ca="1">IF($A560&lt;&gt;H$354,0,IF($A560&lt;&gt;$A559,1,MOD(H559-1+(COUNTIFS(I$354:$N$354,$A560)=COUNTIFS(I560:$N560,1)),H$353)+1))</f>
        <v>3</v>
      </c>
      <c r="I560" s="319">
        <f ca="1">IF($A560&lt;&gt;I$354,0,IF($A560&lt;&gt;$A559,1,MOD(I559-1+(COUNTIFS(N$354:$N$354,$A560)=COUNTIFS(N560:$N560,1)),I$353)+1))</f>
        <v>2</v>
      </c>
      <c r="J560" s="319"/>
      <c r="K560" s="319"/>
      <c r="L560" s="319"/>
      <c r="M560" s="319"/>
      <c r="O560">
        <v>205</v>
      </c>
      <c r="P560" s="124">
        <f t="shared" ca="1" si="909"/>
        <v>0</v>
      </c>
      <c r="Q560" s="124">
        <f t="shared" ca="1" si="910"/>
        <v>0</v>
      </c>
      <c r="R560" s="124">
        <f t="shared" ca="1" si="911"/>
        <v>0</v>
      </c>
      <c r="S560" s="124">
        <f t="shared" ca="1" si="912"/>
        <v>0</v>
      </c>
      <c r="T560" s="124">
        <v>0</v>
      </c>
      <c r="U560" s="124">
        <f t="shared" ca="1" si="913"/>
        <v>0.5</v>
      </c>
      <c r="V560" s="124">
        <f t="shared" ca="1" si="914"/>
        <v>0</v>
      </c>
      <c r="W560" s="124"/>
      <c r="X560" s="124"/>
      <c r="Y560" s="124"/>
      <c r="Z560" s="124"/>
    </row>
    <row r="561" spans="1:26" outlineLevel="1">
      <c r="A561">
        <f t="shared" ca="1" si="915"/>
        <v>2</v>
      </c>
      <c r="B561" t="str">
        <f t="shared" ca="1" si="916"/>
        <v>EP2 LPD1 LPS3 LPM3</v>
      </c>
      <c r="C561" s="321">
        <f ca="1">IF($A561&lt;&gt;$A560,1,MOD(C560-1+(COUNTIFS(D$354:$N$354,$A561)=COUNTIFS(D561:$N561,1)),C$353)+1)</f>
        <v>2</v>
      </c>
      <c r="D561" s="319">
        <f ca="1">IF($A561&lt;&gt;D$354,0,IF($A561&lt;&gt;$A560,1,MOD(D560-1+(COUNTIFS(E$354:$N$354,$A561)=COUNTIFS(E561:$N561,1)),D$353)+1))</f>
        <v>0</v>
      </c>
      <c r="E561" s="319">
        <f ca="1">IF($A561&lt;&gt;E$354,0,IF($A561&lt;&gt;$A560,1,MOD(E560-1+(COUNTIFS(F$354:$N$354,$A561)=COUNTIFS(F561:$N561,1)),E$353)+1))</f>
        <v>0</v>
      </c>
      <c r="F561" s="319">
        <f ca="1">IF($A561&lt;&gt;F$354,0,IF($A561&lt;&gt;$A560,1,MOD(F560-1+(COUNTIFS(G$354:$N$354,$A561)=COUNTIFS(G561:$N561,1)),F$353)+1))</f>
        <v>0</v>
      </c>
      <c r="G561" s="319">
        <f ca="1">IF($A561&lt;&gt;G$354,0,IF($A561&lt;&gt;$A560,1,MOD(G560-1+(COUNTIFS(H$354:$N$354,$A561)=COUNTIFS(H561:$N561,1)),G$353)+1))</f>
        <v>1</v>
      </c>
      <c r="H561" s="319">
        <f ca="1">IF($A561&lt;&gt;H$354,0,IF($A561&lt;&gt;$A560,1,MOD(H560-1+(COUNTIFS(I$354:$N$354,$A561)=COUNTIFS(I561:$N561,1)),H$353)+1))</f>
        <v>3</v>
      </c>
      <c r="I561" s="319">
        <f ca="1">IF($A561&lt;&gt;I$354,0,IF($A561&lt;&gt;$A560,1,MOD(I560-1+(COUNTIFS(N$354:$N$354,$A561)=COUNTIFS(N561:$N561,1)),I$353)+1))</f>
        <v>3</v>
      </c>
      <c r="J561" s="319"/>
      <c r="K561" s="319"/>
      <c r="L561" s="319"/>
      <c r="M561" s="319"/>
      <c r="O561">
        <v>206</v>
      </c>
      <c r="P561" s="124">
        <f t="shared" ca="1" si="909"/>
        <v>0</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LPM1</v>
      </c>
      <c r="C562" s="321">
        <f ca="1">IF($A562&lt;&gt;$A561,1,MOD(C561-1+(COUNTIFS(D$354:$N$354,$A562)=COUNTIFS(D562:$N562,1)),C$353)+1)</f>
        <v>3</v>
      </c>
      <c r="D562" s="319">
        <f ca="1">IF($A562&lt;&gt;D$354,0,IF($A562&lt;&gt;$A561,1,MOD(D561-1+(COUNTIFS(E$354:$N$354,$A562)=COUNTIFS(E562:$N562,1)),D$353)+1))</f>
        <v>0</v>
      </c>
      <c r="E562" s="319">
        <f ca="1">IF($A562&lt;&gt;E$354,0,IF($A562&lt;&gt;$A561,1,MOD(E561-1+(COUNTIFS(F$354:$N$354,$A562)=COUNTIFS(F562:$N562,1)),E$353)+1))</f>
        <v>0</v>
      </c>
      <c r="F562" s="319">
        <f ca="1">IF($A562&lt;&gt;F$354,0,IF($A562&lt;&gt;$A561,1,MOD(F561-1+(COUNTIFS(G$354:$N$354,$A562)=COUNTIFS(G562:$N562,1)),F$353)+1))</f>
        <v>0</v>
      </c>
      <c r="G562" s="319">
        <f ca="1">IF($A562&lt;&gt;G$354,0,IF($A562&lt;&gt;$A561,1,MOD(G561-1+(COUNTIFS(H$354:$N$354,$A562)=COUNTIFS(H562:$N562,1)),G$353)+1))</f>
        <v>1</v>
      </c>
      <c r="H562" s="319">
        <f ca="1">IF($A562&lt;&gt;H$354,0,IF($A562&lt;&gt;$A561,1,MOD(H561-1+(COUNTIFS(I$354:$N$354,$A562)=COUNTIFS(I562:$N562,1)),H$353)+1))</f>
        <v>1</v>
      </c>
      <c r="I562" s="319">
        <f ca="1">IF($A562&lt;&gt;I$354,0,IF($A562&lt;&gt;$A561,1,MOD(I561-1+(COUNTIFS(N$354:$N$354,$A562)=COUNTIFS(N562:$N562,1)),I$353)+1))</f>
        <v>1</v>
      </c>
      <c r="J562" s="319"/>
      <c r="K562" s="319"/>
      <c r="L562" s="319"/>
      <c r="M562" s="319"/>
      <c r="O562">
        <v>207</v>
      </c>
      <c r="P562" s="124">
        <f t="shared" ca="1" si="909"/>
        <v>0.5</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LPM2</v>
      </c>
      <c r="C563" s="321">
        <f ca="1">IF($A563&lt;&gt;$A562,1,MOD(C562-1+(COUNTIFS(D$354:$N$354,$A563)=COUNTIFS(D563:$N563,1)),C$353)+1)</f>
        <v>3</v>
      </c>
      <c r="D563" s="319">
        <f ca="1">IF($A563&lt;&gt;D$354,0,IF($A563&lt;&gt;$A562,1,MOD(D562-1+(COUNTIFS(E$354:$N$354,$A563)=COUNTIFS(E563:$N563,1)),D$353)+1))</f>
        <v>0</v>
      </c>
      <c r="E563" s="319">
        <f ca="1">IF($A563&lt;&gt;E$354,0,IF($A563&lt;&gt;$A562,1,MOD(E562-1+(COUNTIFS(F$354:$N$354,$A563)=COUNTIFS(F563:$N563,1)),E$353)+1))</f>
        <v>0</v>
      </c>
      <c r="F563" s="319">
        <f ca="1">IF($A563&lt;&gt;F$354,0,IF($A563&lt;&gt;$A562,1,MOD(F562-1+(COUNTIFS(G$354:$N$354,$A563)=COUNTIFS(G563:$N563,1)),F$353)+1))</f>
        <v>0</v>
      </c>
      <c r="G563" s="319">
        <f ca="1">IF($A563&lt;&gt;G$354,0,IF($A563&lt;&gt;$A562,1,MOD(G562-1+(COUNTIFS(H$354:$N$354,$A563)=COUNTIFS(H563:$N563,1)),G$353)+1))</f>
        <v>1</v>
      </c>
      <c r="H563" s="319">
        <f ca="1">IF($A563&lt;&gt;H$354,0,IF($A563&lt;&gt;$A562,1,MOD(H562-1+(COUNTIFS(I$354:$N$354,$A563)=COUNTIFS(I563:$N563,1)),H$353)+1))</f>
        <v>1</v>
      </c>
      <c r="I563" s="319">
        <f ca="1">IF($A563&lt;&gt;I$354,0,IF($A563&lt;&gt;$A562,1,MOD(I562-1+(COUNTIFS(N$354:$N$354,$A563)=COUNTIFS(N563:$N563,1)),I$353)+1))</f>
        <v>2</v>
      </c>
      <c r="J563" s="319"/>
      <c r="K563" s="319"/>
      <c r="L563" s="319"/>
      <c r="M563" s="319"/>
      <c r="O563">
        <v>208</v>
      </c>
      <c r="P563" s="124">
        <f t="shared" ca="1" si="909"/>
        <v>0.5</v>
      </c>
      <c r="Q563" s="124">
        <f t="shared" ca="1" si="910"/>
        <v>0</v>
      </c>
      <c r="R563" s="124">
        <f t="shared" ca="1" si="911"/>
        <v>0</v>
      </c>
      <c r="S563" s="124">
        <f t="shared" ca="1" si="912"/>
        <v>0</v>
      </c>
      <c r="T563" s="124">
        <v>0</v>
      </c>
      <c r="U563" s="124">
        <f t="shared" ca="1" si="913"/>
        <v>-0.5</v>
      </c>
      <c r="V563" s="124">
        <f t="shared" ca="1" si="914"/>
        <v>0</v>
      </c>
      <c r="W563" s="124"/>
      <c r="X563" s="124"/>
      <c r="Y563" s="124"/>
      <c r="Z563" s="124"/>
    </row>
    <row r="564" spans="1:26" outlineLevel="1">
      <c r="A564">
        <f t="shared" ca="1" si="915"/>
        <v>2</v>
      </c>
      <c r="B564" t="str">
        <f t="shared" ca="1" si="916"/>
        <v>EP3 LPD1 LPS1 LPM3</v>
      </c>
      <c r="C564" s="321">
        <f ca="1">IF($A564&lt;&gt;$A563,1,MOD(C563-1+(COUNTIFS(D$354:$N$354,$A564)=COUNTIFS(D564:$N564,1)),C$353)+1)</f>
        <v>3</v>
      </c>
      <c r="D564" s="319">
        <f ca="1">IF($A564&lt;&gt;D$354,0,IF($A564&lt;&gt;$A563,1,MOD(D563-1+(COUNTIFS(E$354:$N$354,$A564)=COUNTIFS(E564:$N564,1)),D$353)+1))</f>
        <v>0</v>
      </c>
      <c r="E564" s="319">
        <f ca="1">IF($A564&lt;&gt;E$354,0,IF($A564&lt;&gt;$A563,1,MOD(E563-1+(COUNTIFS(F$354:$N$354,$A564)=COUNTIFS(F564:$N564,1)),E$353)+1))</f>
        <v>0</v>
      </c>
      <c r="F564" s="319">
        <f ca="1">IF($A564&lt;&gt;F$354,0,IF($A564&lt;&gt;$A563,1,MOD(F563-1+(COUNTIFS(G$354:$N$354,$A564)=COUNTIFS(G564:$N564,1)),F$353)+1))</f>
        <v>0</v>
      </c>
      <c r="G564" s="319">
        <f ca="1">IF($A564&lt;&gt;G$354,0,IF($A564&lt;&gt;$A563,1,MOD(G563-1+(COUNTIFS(H$354:$N$354,$A564)=COUNTIFS(H564:$N564,1)),G$353)+1))</f>
        <v>1</v>
      </c>
      <c r="H564" s="319">
        <f ca="1">IF($A564&lt;&gt;H$354,0,IF($A564&lt;&gt;$A563,1,MOD(H563-1+(COUNTIFS(I$354:$N$354,$A564)=COUNTIFS(I564:$N564,1)),H$353)+1))</f>
        <v>1</v>
      </c>
      <c r="I564" s="319">
        <f ca="1">IF($A564&lt;&gt;I$354,0,IF($A564&lt;&gt;$A563,1,MOD(I563-1+(COUNTIFS(N$354:$N$354,$A564)=COUNTIFS(N564:$N564,1)),I$353)+1))</f>
        <v>3</v>
      </c>
      <c r="J564" s="319"/>
      <c r="K564" s="319"/>
      <c r="L564" s="319"/>
      <c r="M564" s="319"/>
      <c r="O564">
        <v>209</v>
      </c>
      <c r="P564" s="124">
        <f t="shared" ref="P564:P627" ca="1" si="917">IF(C564=0,0,INDEX(C$346:C$349,C564,1))</f>
        <v>0.5</v>
      </c>
      <c r="Q564" s="124">
        <f t="shared" ref="Q564:Q627" ca="1" si="918">IF(D564=0,0,INDEX(D$346:D$349,D564,1))</f>
        <v>0</v>
      </c>
      <c r="R564" s="124">
        <f t="shared" ref="R564:R627" ca="1" si="919">IF(E564=0,0,INDEX(E$346:E$349,E564,1))</f>
        <v>0</v>
      </c>
      <c r="S564" s="124">
        <f t="shared" ref="S564:S627" ca="1" si="920">IF(F564=0,0,INDEX(F$346:F$349,F564,1))</f>
        <v>0</v>
      </c>
      <c r="T564" s="124">
        <v>0</v>
      </c>
      <c r="U564" s="124">
        <f t="shared" ref="U564:U627" ca="1" si="921">IF(H564=0,0,INDEX(H$346:H$349,H564,1))</f>
        <v>-0.5</v>
      </c>
      <c r="V564" s="124">
        <f t="shared" ref="V564:V627" ca="1" si="922">IF(I564=0,0,INDEX(I$346:I$349,I564,1))</f>
        <v>0.5</v>
      </c>
      <c r="W564" s="124"/>
      <c r="X564" s="124"/>
      <c r="Y564" s="124"/>
      <c r="Z564" s="124"/>
    </row>
    <row r="565" spans="1:26" outlineLevel="1">
      <c r="A565">
        <f t="shared" ref="A565:A628" ca="1" si="923">OFFSET(A565,-1,0)</f>
        <v>2</v>
      </c>
      <c r="B565" t="str">
        <f t="shared" ca="1" si="916"/>
        <v>EP3 LPD1 LPS2 LPM1</v>
      </c>
      <c r="C565" s="321">
        <f ca="1">IF($A565&lt;&gt;$A564,1,MOD(C564-1+(COUNTIFS(D$354:$N$354,$A565)=COUNTIFS(D565:$N565,1)),C$353)+1)</f>
        <v>3</v>
      </c>
      <c r="D565" s="319">
        <f ca="1">IF($A565&lt;&gt;D$354,0,IF($A565&lt;&gt;$A564,1,MOD(D564-1+(COUNTIFS(E$354:$N$354,$A565)=COUNTIFS(E565:$N565,1)),D$353)+1))</f>
        <v>0</v>
      </c>
      <c r="E565" s="319">
        <f ca="1">IF($A565&lt;&gt;E$354,0,IF($A565&lt;&gt;$A564,1,MOD(E564-1+(COUNTIFS(F$354:$N$354,$A565)=COUNTIFS(F565:$N565,1)),E$353)+1))</f>
        <v>0</v>
      </c>
      <c r="F565" s="319">
        <f ca="1">IF($A565&lt;&gt;F$354,0,IF($A565&lt;&gt;$A564,1,MOD(F564-1+(COUNTIFS(G$354:$N$354,$A565)=COUNTIFS(G565:$N565,1)),F$353)+1))</f>
        <v>0</v>
      </c>
      <c r="G565" s="319">
        <f ca="1">IF($A565&lt;&gt;G$354,0,IF($A565&lt;&gt;$A564,1,MOD(G564-1+(COUNTIFS(H$354:$N$354,$A565)=COUNTIFS(H565:$N565,1)),G$353)+1))</f>
        <v>1</v>
      </c>
      <c r="H565" s="319">
        <f ca="1">IF($A565&lt;&gt;H$354,0,IF($A565&lt;&gt;$A564,1,MOD(H564-1+(COUNTIFS(I$354:$N$354,$A565)=COUNTIFS(I565:$N565,1)),H$353)+1))</f>
        <v>2</v>
      </c>
      <c r="I565" s="319">
        <f ca="1">IF($A565&lt;&gt;I$354,0,IF($A565&lt;&gt;$A564,1,MOD(I564-1+(COUNTIFS(N$354:$N$354,$A565)=COUNTIFS(N565:$N565,1)),I$353)+1))</f>
        <v>1</v>
      </c>
      <c r="J565" s="319"/>
      <c r="K565" s="319"/>
      <c r="L565" s="319"/>
      <c r="M565" s="319"/>
      <c r="O565">
        <v>210</v>
      </c>
      <c r="P565" s="124">
        <f t="shared" ca="1" si="917"/>
        <v>0.5</v>
      </c>
      <c r="Q565" s="124">
        <f t="shared" ca="1" si="918"/>
        <v>0</v>
      </c>
      <c r="R565" s="124">
        <f t="shared" ca="1" si="919"/>
        <v>0</v>
      </c>
      <c r="S565" s="124">
        <f t="shared" ca="1" si="920"/>
        <v>0</v>
      </c>
      <c r="T565" s="124">
        <v>0</v>
      </c>
      <c r="U565" s="124">
        <f t="shared" ca="1" si="921"/>
        <v>0</v>
      </c>
      <c r="V565" s="124">
        <f t="shared" ca="1" si="922"/>
        <v>-0.5</v>
      </c>
      <c r="W565" s="124"/>
      <c r="X565" s="124"/>
      <c r="Y565" s="124"/>
      <c r="Z565" s="124"/>
    </row>
    <row r="566" spans="1:26" outlineLevel="1">
      <c r="A566">
        <f t="shared" ca="1" si="923"/>
        <v>2</v>
      </c>
      <c r="B566" t="str">
        <f t="shared" ca="1" si="916"/>
        <v>EP3 LPD1 LPS2 LPM2</v>
      </c>
      <c r="C566" s="321">
        <f ca="1">IF($A566&lt;&gt;$A565,1,MOD(C565-1+(COUNTIFS(D$354:$N$354,$A566)=COUNTIFS(D566:$N566,1)),C$353)+1)</f>
        <v>3</v>
      </c>
      <c r="D566" s="319">
        <f ca="1">IF($A566&lt;&gt;D$354,0,IF($A566&lt;&gt;$A565,1,MOD(D565-1+(COUNTIFS(E$354:$N$354,$A566)=COUNTIFS(E566:$N566,1)),D$353)+1))</f>
        <v>0</v>
      </c>
      <c r="E566" s="319">
        <f ca="1">IF($A566&lt;&gt;E$354,0,IF($A566&lt;&gt;$A565,1,MOD(E565-1+(COUNTIFS(F$354:$N$354,$A566)=COUNTIFS(F566:$N566,1)),E$353)+1))</f>
        <v>0</v>
      </c>
      <c r="F566" s="319">
        <f ca="1">IF($A566&lt;&gt;F$354,0,IF($A566&lt;&gt;$A565,1,MOD(F565-1+(COUNTIFS(G$354:$N$354,$A566)=COUNTIFS(G566:$N566,1)),F$353)+1))</f>
        <v>0</v>
      </c>
      <c r="G566" s="319">
        <f ca="1">IF($A566&lt;&gt;G$354,0,IF($A566&lt;&gt;$A565,1,MOD(G565-1+(COUNTIFS(H$354:$N$354,$A566)=COUNTIFS(H566:$N566,1)),G$353)+1))</f>
        <v>1</v>
      </c>
      <c r="H566" s="319">
        <f ca="1">IF($A566&lt;&gt;H$354,0,IF($A566&lt;&gt;$A565,1,MOD(H565-1+(COUNTIFS(I$354:$N$354,$A566)=COUNTIFS(I566:$N566,1)),H$353)+1))</f>
        <v>2</v>
      </c>
      <c r="I566" s="319">
        <f ca="1">IF($A566&lt;&gt;I$354,0,IF($A566&lt;&gt;$A565,1,MOD(I565-1+(COUNTIFS(N$354:$N$354,$A566)=COUNTIFS(N566:$N566,1)),I$353)+1))</f>
        <v>2</v>
      </c>
      <c r="J566" s="319"/>
      <c r="K566" s="319"/>
      <c r="L566" s="319"/>
      <c r="M566" s="319"/>
      <c r="O566">
        <v>211</v>
      </c>
      <c r="P566" s="124">
        <f t="shared" ca="1" si="917"/>
        <v>0.5</v>
      </c>
      <c r="Q566" s="124">
        <f t="shared" ca="1" si="918"/>
        <v>0</v>
      </c>
      <c r="R566" s="124">
        <f t="shared" ca="1" si="919"/>
        <v>0</v>
      </c>
      <c r="S566" s="124">
        <f t="shared" ca="1" si="920"/>
        <v>0</v>
      </c>
      <c r="T566" s="124">
        <v>0</v>
      </c>
      <c r="U566" s="124">
        <f t="shared" ca="1" si="921"/>
        <v>0</v>
      </c>
      <c r="V566" s="124">
        <f t="shared" ca="1" si="922"/>
        <v>0</v>
      </c>
      <c r="W566" s="124"/>
      <c r="X566" s="124"/>
      <c r="Y566" s="124"/>
      <c r="Z566" s="124"/>
    </row>
    <row r="567" spans="1:26" outlineLevel="1">
      <c r="A567">
        <f t="shared" ca="1" si="923"/>
        <v>2</v>
      </c>
      <c r="B567" t="str">
        <f t="shared" ca="1" si="916"/>
        <v>EP3 LPD1 LPS2 LPM3</v>
      </c>
      <c r="C567" s="321">
        <f ca="1">IF($A567&lt;&gt;$A566,1,MOD(C566-1+(COUNTIFS(D$354:$N$354,$A567)=COUNTIFS(D567:$N567,1)),C$353)+1)</f>
        <v>3</v>
      </c>
      <c r="D567" s="319">
        <f ca="1">IF($A567&lt;&gt;D$354,0,IF($A567&lt;&gt;$A566,1,MOD(D566-1+(COUNTIFS(E$354:$N$354,$A567)=COUNTIFS(E567:$N567,1)),D$353)+1))</f>
        <v>0</v>
      </c>
      <c r="E567" s="319">
        <f ca="1">IF($A567&lt;&gt;E$354,0,IF($A567&lt;&gt;$A566,1,MOD(E566-1+(COUNTIFS(F$354:$N$354,$A567)=COUNTIFS(F567:$N567,1)),E$353)+1))</f>
        <v>0</v>
      </c>
      <c r="F567" s="319">
        <f ca="1">IF($A567&lt;&gt;F$354,0,IF($A567&lt;&gt;$A566,1,MOD(F566-1+(COUNTIFS(G$354:$N$354,$A567)=COUNTIFS(G567:$N567,1)),F$353)+1))</f>
        <v>0</v>
      </c>
      <c r="G567" s="319">
        <f ca="1">IF($A567&lt;&gt;G$354,0,IF($A567&lt;&gt;$A566,1,MOD(G566-1+(COUNTIFS(H$354:$N$354,$A567)=COUNTIFS(H567:$N567,1)),G$353)+1))</f>
        <v>1</v>
      </c>
      <c r="H567" s="319">
        <f ca="1">IF($A567&lt;&gt;H$354,0,IF($A567&lt;&gt;$A566,1,MOD(H566-1+(COUNTIFS(I$354:$N$354,$A567)=COUNTIFS(I567:$N567,1)),H$353)+1))</f>
        <v>2</v>
      </c>
      <c r="I567" s="319">
        <f ca="1">IF($A567&lt;&gt;I$354,0,IF($A567&lt;&gt;$A566,1,MOD(I566-1+(COUNTIFS(N$354:$N$354,$A567)=COUNTIFS(N567:$N567,1)),I$353)+1))</f>
        <v>3</v>
      </c>
      <c r="J567" s="319"/>
      <c r="K567" s="319"/>
      <c r="L567" s="319"/>
      <c r="M567" s="319"/>
      <c r="O567">
        <v>212</v>
      </c>
      <c r="P567" s="124">
        <f t="shared" ca="1" si="917"/>
        <v>0.5</v>
      </c>
      <c r="Q567" s="124">
        <f t="shared" ca="1" si="918"/>
        <v>0</v>
      </c>
      <c r="R567" s="124">
        <f t="shared" ca="1" si="919"/>
        <v>0</v>
      </c>
      <c r="S567" s="124">
        <f t="shared" ca="1" si="920"/>
        <v>0</v>
      </c>
      <c r="T567" s="124">
        <v>0</v>
      </c>
      <c r="U567" s="124">
        <f t="shared" ca="1" si="921"/>
        <v>0</v>
      </c>
      <c r="V567" s="124">
        <f t="shared" ca="1" si="922"/>
        <v>0.5</v>
      </c>
      <c r="W567" s="124"/>
      <c r="X567" s="124"/>
      <c r="Y567" s="124"/>
      <c r="Z567" s="124"/>
    </row>
    <row r="568" spans="1:26" outlineLevel="1">
      <c r="A568">
        <f t="shared" ca="1" si="923"/>
        <v>2</v>
      </c>
      <c r="B568" t="str">
        <f t="shared" ca="1" si="916"/>
        <v>EP3 LPD1 LPS3 LPM1</v>
      </c>
      <c r="C568" s="321">
        <f ca="1">IF($A568&lt;&gt;$A567,1,MOD(C567-1+(COUNTIFS(D$354:$N$354,$A568)=COUNTIFS(D568:$N568,1)),C$353)+1)</f>
        <v>3</v>
      </c>
      <c r="D568" s="319">
        <f ca="1">IF($A568&lt;&gt;D$354,0,IF($A568&lt;&gt;$A567,1,MOD(D567-1+(COUNTIFS(E$354:$N$354,$A568)=COUNTIFS(E568:$N568,1)),D$353)+1))</f>
        <v>0</v>
      </c>
      <c r="E568" s="319">
        <f ca="1">IF($A568&lt;&gt;E$354,0,IF($A568&lt;&gt;$A567,1,MOD(E567-1+(COUNTIFS(F$354:$N$354,$A568)=COUNTIFS(F568:$N568,1)),E$353)+1))</f>
        <v>0</v>
      </c>
      <c r="F568" s="319">
        <f ca="1">IF($A568&lt;&gt;F$354,0,IF($A568&lt;&gt;$A567,1,MOD(F567-1+(COUNTIFS(G$354:$N$354,$A568)=COUNTIFS(G568:$N568,1)),F$353)+1))</f>
        <v>0</v>
      </c>
      <c r="G568" s="319">
        <f ca="1">IF($A568&lt;&gt;G$354,0,IF($A568&lt;&gt;$A567,1,MOD(G567-1+(COUNTIFS(H$354:$N$354,$A568)=COUNTIFS(H568:$N568,1)),G$353)+1))</f>
        <v>1</v>
      </c>
      <c r="H568" s="319">
        <f ca="1">IF($A568&lt;&gt;H$354,0,IF($A568&lt;&gt;$A567,1,MOD(H567-1+(COUNTIFS(I$354:$N$354,$A568)=COUNTIFS(I568:$N568,1)),H$353)+1))</f>
        <v>3</v>
      </c>
      <c r="I568" s="319">
        <f ca="1">IF($A568&lt;&gt;I$354,0,IF($A568&lt;&gt;$A567,1,MOD(I567-1+(COUNTIFS(N$354:$N$354,$A568)=COUNTIFS(N568:$N568,1)),I$353)+1))</f>
        <v>1</v>
      </c>
      <c r="J568" s="319"/>
      <c r="K568" s="319"/>
      <c r="L568" s="319"/>
      <c r="M568" s="319"/>
      <c r="O568">
        <v>213</v>
      </c>
      <c r="P568" s="124">
        <f t="shared" ca="1" si="917"/>
        <v>0.5</v>
      </c>
      <c r="Q568" s="124">
        <f t="shared" ca="1" si="918"/>
        <v>0</v>
      </c>
      <c r="R568" s="124">
        <f t="shared" ca="1" si="919"/>
        <v>0</v>
      </c>
      <c r="S568" s="124">
        <f t="shared" ca="1" si="920"/>
        <v>0</v>
      </c>
      <c r="T568" s="124">
        <v>0</v>
      </c>
      <c r="U568" s="124">
        <f t="shared" ca="1" si="921"/>
        <v>0.5</v>
      </c>
      <c r="V568" s="124">
        <f t="shared" ca="1" si="922"/>
        <v>-0.5</v>
      </c>
      <c r="W568" s="124"/>
      <c r="X568" s="124"/>
      <c r="Y568" s="124"/>
      <c r="Z568" s="124"/>
    </row>
    <row r="569" spans="1:26" outlineLevel="1">
      <c r="A569">
        <f t="shared" ca="1" si="923"/>
        <v>2</v>
      </c>
      <c r="B569" t="str">
        <f t="shared" ca="1" si="916"/>
        <v>EP3 LPD1 LPS3 LPM2</v>
      </c>
      <c r="C569" s="321">
        <f ca="1">IF($A569&lt;&gt;$A568,1,MOD(C568-1+(COUNTIFS(D$354:$N$354,$A569)=COUNTIFS(D569:$N569,1)),C$353)+1)</f>
        <v>3</v>
      </c>
      <c r="D569" s="319">
        <f ca="1">IF($A569&lt;&gt;D$354,0,IF($A569&lt;&gt;$A568,1,MOD(D568-1+(COUNTIFS(E$354:$N$354,$A569)=COUNTIFS(E569:$N569,1)),D$353)+1))</f>
        <v>0</v>
      </c>
      <c r="E569" s="319">
        <f ca="1">IF($A569&lt;&gt;E$354,0,IF($A569&lt;&gt;$A568,1,MOD(E568-1+(COUNTIFS(F$354:$N$354,$A569)=COUNTIFS(F569:$N569,1)),E$353)+1))</f>
        <v>0</v>
      </c>
      <c r="F569" s="319">
        <f ca="1">IF($A569&lt;&gt;F$354,0,IF($A569&lt;&gt;$A568,1,MOD(F568-1+(COUNTIFS(G$354:$N$354,$A569)=COUNTIFS(G569:$N569,1)),F$353)+1))</f>
        <v>0</v>
      </c>
      <c r="G569" s="319">
        <f ca="1">IF($A569&lt;&gt;G$354,0,IF($A569&lt;&gt;$A568,1,MOD(G568-1+(COUNTIFS(H$354:$N$354,$A569)=COUNTIFS(H569:$N569,1)),G$353)+1))</f>
        <v>1</v>
      </c>
      <c r="H569" s="319">
        <f ca="1">IF($A569&lt;&gt;H$354,0,IF($A569&lt;&gt;$A568,1,MOD(H568-1+(COUNTIFS(I$354:$N$354,$A569)=COUNTIFS(I569:$N569,1)),H$353)+1))</f>
        <v>3</v>
      </c>
      <c r="I569" s="319">
        <f ca="1">IF($A569&lt;&gt;I$354,0,IF($A569&lt;&gt;$A568,1,MOD(I568-1+(COUNTIFS(N$354:$N$354,$A569)=COUNTIFS(N569:$N569,1)),I$353)+1))</f>
        <v>2</v>
      </c>
      <c r="J569" s="319"/>
      <c r="K569" s="319"/>
      <c r="L569" s="319"/>
      <c r="M569" s="319"/>
      <c r="O569">
        <v>214</v>
      </c>
      <c r="P569" s="124">
        <f t="shared" ca="1" si="917"/>
        <v>0.5</v>
      </c>
      <c r="Q569" s="124">
        <f t="shared" ca="1" si="918"/>
        <v>0</v>
      </c>
      <c r="R569" s="124">
        <f t="shared" ca="1" si="919"/>
        <v>0</v>
      </c>
      <c r="S569" s="124">
        <f t="shared" ca="1" si="920"/>
        <v>0</v>
      </c>
      <c r="T569" s="124">
        <v>0</v>
      </c>
      <c r="U569" s="124">
        <f t="shared" ca="1" si="921"/>
        <v>0.5</v>
      </c>
      <c r="V569" s="124">
        <f t="shared" ca="1" si="922"/>
        <v>0</v>
      </c>
      <c r="W569" s="124"/>
      <c r="X569" s="124"/>
      <c r="Y569" s="124"/>
      <c r="Z569" s="124"/>
    </row>
    <row r="570" spans="1:26" outlineLevel="1">
      <c r="A570">
        <f t="shared" ca="1" si="923"/>
        <v>2</v>
      </c>
      <c r="B570" t="str">
        <f t="shared" ca="1" si="916"/>
        <v>EP3 LPD1 LPS3 LPM3</v>
      </c>
      <c r="C570" s="321">
        <f ca="1">IF($A570&lt;&gt;$A569,1,MOD(C569-1+(COUNTIFS(D$354:$N$354,$A570)=COUNTIFS(D570:$N570,1)),C$353)+1)</f>
        <v>3</v>
      </c>
      <c r="D570" s="319">
        <f ca="1">IF($A570&lt;&gt;D$354,0,IF($A570&lt;&gt;$A569,1,MOD(D569-1+(COUNTIFS(E$354:$N$354,$A570)=COUNTIFS(E570:$N570,1)),D$353)+1))</f>
        <v>0</v>
      </c>
      <c r="E570" s="319">
        <f ca="1">IF($A570&lt;&gt;E$354,0,IF($A570&lt;&gt;$A569,1,MOD(E569-1+(COUNTIFS(F$354:$N$354,$A570)=COUNTIFS(F570:$N570,1)),E$353)+1))</f>
        <v>0</v>
      </c>
      <c r="F570" s="319">
        <f ca="1">IF($A570&lt;&gt;F$354,0,IF($A570&lt;&gt;$A569,1,MOD(F569-1+(COUNTIFS(G$354:$N$354,$A570)=COUNTIFS(G570:$N570,1)),F$353)+1))</f>
        <v>0</v>
      </c>
      <c r="G570" s="319">
        <f ca="1">IF($A570&lt;&gt;G$354,0,IF($A570&lt;&gt;$A569,1,MOD(G569-1+(COUNTIFS(H$354:$N$354,$A570)=COUNTIFS(H570:$N570,1)),G$353)+1))</f>
        <v>1</v>
      </c>
      <c r="H570" s="319">
        <f ca="1">IF($A570&lt;&gt;H$354,0,IF($A570&lt;&gt;$A569,1,MOD(H569-1+(COUNTIFS(I$354:$N$354,$A570)=COUNTIFS(I570:$N570,1)),H$353)+1))</f>
        <v>3</v>
      </c>
      <c r="I570" s="319">
        <f ca="1">IF($A570&lt;&gt;I$354,0,IF($A570&lt;&gt;$A569,1,MOD(I569-1+(COUNTIFS(N$354:$N$354,$A570)=COUNTIFS(N570:$N570,1)),I$353)+1))</f>
        <v>3</v>
      </c>
      <c r="J570" s="319"/>
      <c r="K570" s="319"/>
      <c r="L570" s="319"/>
      <c r="M570" s="319"/>
      <c r="O570">
        <v>215</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LPM1</v>
      </c>
      <c r="C571" s="321">
        <f ca="1">IF($A571&lt;&gt;$A570,1,MOD(C570-1+(COUNTIFS(D$354:$N$354,$A571)=COUNTIFS(D571:$N571,1)),C$353)+1)</f>
        <v>1</v>
      </c>
      <c r="D571" s="319">
        <f ca="1">IF($A571&lt;&gt;D$354,0,IF($A571&lt;&gt;$A570,1,MOD(D570-1+(COUNTIFS(E$354:$N$354,$A571)=COUNTIFS(E571:$N571,1)),D$353)+1))</f>
        <v>0</v>
      </c>
      <c r="E571" s="319">
        <f ca="1">IF($A571&lt;&gt;E$354,0,IF($A571&lt;&gt;$A570,1,MOD(E570-1+(COUNTIFS(F$354:$N$354,$A571)=COUNTIFS(F571:$N571,1)),E$353)+1))</f>
        <v>0</v>
      </c>
      <c r="F571" s="319">
        <f ca="1">IF($A571&lt;&gt;F$354,0,IF($A571&lt;&gt;$A570,1,MOD(F570-1+(COUNTIFS(G$354:$N$354,$A571)=COUNTIFS(G571:$N571,1)),F$353)+1))</f>
        <v>0</v>
      </c>
      <c r="G571" s="319">
        <f ca="1">IF($A571&lt;&gt;G$354,0,IF($A571&lt;&gt;$A570,1,MOD(G570-1+(COUNTIFS(H$354:$N$354,$A571)=COUNTIFS(H571:$N571,1)),G$353)+1))</f>
        <v>1</v>
      </c>
      <c r="H571" s="319">
        <f ca="1">IF($A571&lt;&gt;H$354,0,IF($A571&lt;&gt;$A570,1,MOD(H570-1+(COUNTIFS(I$354:$N$354,$A571)=COUNTIFS(I571:$N571,1)),H$353)+1))</f>
        <v>1</v>
      </c>
      <c r="I571" s="319">
        <f ca="1">IF($A571&lt;&gt;I$354,0,IF($A571&lt;&gt;$A570,1,MOD(I570-1+(COUNTIFS(N$354:$N$354,$A571)=COUNTIFS(N571:$N571,1)),I$353)+1))</f>
        <v>1</v>
      </c>
      <c r="J571" s="319"/>
      <c r="K571" s="319"/>
      <c r="L571" s="319"/>
      <c r="M571" s="319"/>
      <c r="O571">
        <v>216</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LPM2</v>
      </c>
      <c r="C572" s="321">
        <f ca="1">IF($A572&lt;&gt;$A571,1,MOD(C571-1+(COUNTIFS(D$354:$N$354,$A572)=COUNTIFS(D572:$N572,1)),C$353)+1)</f>
        <v>1</v>
      </c>
      <c r="D572" s="319">
        <f ca="1">IF($A572&lt;&gt;D$354,0,IF($A572&lt;&gt;$A571,1,MOD(D571-1+(COUNTIFS(E$354:$N$354,$A572)=COUNTIFS(E572:$N572,1)),D$353)+1))</f>
        <v>0</v>
      </c>
      <c r="E572" s="319">
        <f ca="1">IF($A572&lt;&gt;E$354,0,IF($A572&lt;&gt;$A571,1,MOD(E571-1+(COUNTIFS(F$354:$N$354,$A572)=COUNTIFS(F572:$N572,1)),E$353)+1))</f>
        <v>0</v>
      </c>
      <c r="F572" s="319">
        <f ca="1">IF($A572&lt;&gt;F$354,0,IF($A572&lt;&gt;$A571,1,MOD(F571-1+(COUNTIFS(G$354:$N$354,$A572)=COUNTIFS(G572:$N572,1)),F$353)+1))</f>
        <v>0</v>
      </c>
      <c r="G572" s="319">
        <f ca="1">IF($A572&lt;&gt;G$354,0,IF($A572&lt;&gt;$A571,1,MOD(G571-1+(COUNTIFS(H$354:$N$354,$A572)=COUNTIFS(H572:$N572,1)),G$353)+1))</f>
        <v>1</v>
      </c>
      <c r="H572" s="319">
        <f ca="1">IF($A572&lt;&gt;H$354,0,IF($A572&lt;&gt;$A571,1,MOD(H571-1+(COUNTIFS(I$354:$N$354,$A572)=COUNTIFS(I572:$N572,1)),H$353)+1))</f>
        <v>1</v>
      </c>
      <c r="I572" s="319">
        <f ca="1">IF($A572&lt;&gt;I$354,0,IF($A572&lt;&gt;$A571,1,MOD(I571-1+(COUNTIFS(N$354:$N$354,$A572)=COUNTIFS(N572:$N572,1)),I$353)+1))</f>
        <v>2</v>
      </c>
      <c r="J572" s="319"/>
      <c r="K572" s="319"/>
      <c r="L572" s="319"/>
      <c r="M572" s="319"/>
      <c r="O572">
        <v>217</v>
      </c>
      <c r="P572" s="124">
        <f t="shared" ca="1" si="917"/>
        <v>-0.5</v>
      </c>
      <c r="Q572" s="124">
        <f t="shared" ca="1" si="918"/>
        <v>0</v>
      </c>
      <c r="R572" s="124">
        <f t="shared" ca="1" si="919"/>
        <v>0</v>
      </c>
      <c r="S572" s="124">
        <f t="shared" ca="1" si="920"/>
        <v>0</v>
      </c>
      <c r="T572" s="124">
        <v>0</v>
      </c>
      <c r="U572" s="124">
        <f t="shared" ca="1" si="921"/>
        <v>-0.5</v>
      </c>
      <c r="V572" s="124">
        <f t="shared" ca="1" si="922"/>
        <v>0</v>
      </c>
      <c r="W572" s="124"/>
      <c r="X572" s="124"/>
      <c r="Y572" s="124"/>
      <c r="Z572" s="124"/>
    </row>
    <row r="573" spans="1:26" outlineLevel="1">
      <c r="A573">
        <f t="shared" ca="1" si="923"/>
        <v>2</v>
      </c>
      <c r="B573" t="str">
        <f t="shared" ca="1" si="916"/>
        <v>EP1 LPD1 LPS1 LPM3</v>
      </c>
      <c r="C573" s="321">
        <f ca="1">IF($A573&lt;&gt;$A572,1,MOD(C572-1+(COUNTIFS(D$354:$N$354,$A573)=COUNTIFS(D573:$N573,1)),C$353)+1)</f>
        <v>1</v>
      </c>
      <c r="D573" s="319">
        <f ca="1">IF($A573&lt;&gt;D$354,0,IF($A573&lt;&gt;$A572,1,MOD(D572-1+(COUNTIFS(E$354:$N$354,$A573)=COUNTIFS(E573:$N573,1)),D$353)+1))</f>
        <v>0</v>
      </c>
      <c r="E573" s="319">
        <f ca="1">IF($A573&lt;&gt;E$354,0,IF($A573&lt;&gt;$A572,1,MOD(E572-1+(COUNTIFS(F$354:$N$354,$A573)=COUNTIFS(F573:$N573,1)),E$353)+1))</f>
        <v>0</v>
      </c>
      <c r="F573" s="319">
        <f ca="1">IF($A573&lt;&gt;F$354,0,IF($A573&lt;&gt;$A572,1,MOD(F572-1+(COUNTIFS(G$354:$N$354,$A573)=COUNTIFS(G573:$N573,1)),F$353)+1))</f>
        <v>0</v>
      </c>
      <c r="G573" s="319">
        <f ca="1">IF($A573&lt;&gt;G$354,0,IF($A573&lt;&gt;$A572,1,MOD(G572-1+(COUNTIFS(H$354:$N$354,$A573)=COUNTIFS(H573:$N573,1)),G$353)+1))</f>
        <v>1</v>
      </c>
      <c r="H573" s="319">
        <f ca="1">IF($A573&lt;&gt;H$354,0,IF($A573&lt;&gt;$A572,1,MOD(H572-1+(COUNTIFS(I$354:$N$354,$A573)=COUNTIFS(I573:$N573,1)),H$353)+1))</f>
        <v>1</v>
      </c>
      <c r="I573" s="319">
        <f ca="1">IF($A573&lt;&gt;I$354,0,IF($A573&lt;&gt;$A572,1,MOD(I572-1+(COUNTIFS(N$354:$N$354,$A573)=COUNTIFS(N573:$N573,1)),I$353)+1))</f>
        <v>3</v>
      </c>
      <c r="J573" s="319"/>
      <c r="K573" s="319"/>
      <c r="L573" s="319"/>
      <c r="M573" s="319"/>
      <c r="O573">
        <v>218</v>
      </c>
      <c r="P573" s="124">
        <f t="shared" ca="1" si="917"/>
        <v>-0.5</v>
      </c>
      <c r="Q573" s="124">
        <f t="shared" ca="1" si="918"/>
        <v>0</v>
      </c>
      <c r="R573" s="124">
        <f t="shared" ca="1" si="919"/>
        <v>0</v>
      </c>
      <c r="S573" s="124">
        <f t="shared" ca="1" si="920"/>
        <v>0</v>
      </c>
      <c r="T573" s="124">
        <v>0</v>
      </c>
      <c r="U573" s="124">
        <f t="shared" ca="1" si="921"/>
        <v>-0.5</v>
      </c>
      <c r="V573" s="124">
        <f t="shared" ca="1" si="922"/>
        <v>0.5</v>
      </c>
      <c r="W573" s="124"/>
      <c r="X573" s="124"/>
      <c r="Y573" s="124"/>
      <c r="Z573" s="124"/>
    </row>
    <row r="574" spans="1:26" outlineLevel="1">
      <c r="A574">
        <f t="shared" ca="1" si="923"/>
        <v>2</v>
      </c>
      <c r="B574" t="str">
        <f t="shared" ca="1" si="916"/>
        <v>EP1 LPD1 LPS2 LPM1</v>
      </c>
      <c r="C574" s="321">
        <f ca="1">IF($A574&lt;&gt;$A573,1,MOD(C573-1+(COUNTIFS(D$354:$N$354,$A574)=COUNTIFS(D574:$N574,1)),C$353)+1)</f>
        <v>1</v>
      </c>
      <c r="D574" s="319">
        <f ca="1">IF($A574&lt;&gt;D$354,0,IF($A574&lt;&gt;$A573,1,MOD(D573-1+(COUNTIFS(E$354:$N$354,$A574)=COUNTIFS(E574:$N574,1)),D$353)+1))</f>
        <v>0</v>
      </c>
      <c r="E574" s="319">
        <f ca="1">IF($A574&lt;&gt;E$354,0,IF($A574&lt;&gt;$A573,1,MOD(E573-1+(COUNTIFS(F$354:$N$354,$A574)=COUNTIFS(F574:$N574,1)),E$353)+1))</f>
        <v>0</v>
      </c>
      <c r="F574" s="319">
        <f ca="1">IF($A574&lt;&gt;F$354,0,IF($A574&lt;&gt;$A573,1,MOD(F573-1+(COUNTIFS(G$354:$N$354,$A574)=COUNTIFS(G574:$N574,1)),F$353)+1))</f>
        <v>0</v>
      </c>
      <c r="G574" s="319">
        <f ca="1">IF($A574&lt;&gt;G$354,0,IF($A574&lt;&gt;$A573,1,MOD(G573-1+(COUNTIFS(H$354:$N$354,$A574)=COUNTIFS(H574:$N574,1)),G$353)+1))</f>
        <v>1</v>
      </c>
      <c r="H574" s="319">
        <f ca="1">IF($A574&lt;&gt;H$354,0,IF($A574&lt;&gt;$A573,1,MOD(H573-1+(COUNTIFS(I$354:$N$354,$A574)=COUNTIFS(I574:$N574,1)),H$353)+1))</f>
        <v>2</v>
      </c>
      <c r="I574" s="319">
        <f ca="1">IF($A574&lt;&gt;I$354,0,IF($A574&lt;&gt;$A573,1,MOD(I573-1+(COUNTIFS(N$354:$N$354,$A574)=COUNTIFS(N574:$N574,1)),I$353)+1))</f>
        <v>1</v>
      </c>
      <c r="J574" s="319"/>
      <c r="K574" s="319"/>
      <c r="L574" s="319"/>
      <c r="M574" s="319"/>
      <c r="O574">
        <v>219</v>
      </c>
      <c r="P574" s="124">
        <f t="shared" ca="1" si="917"/>
        <v>-0.5</v>
      </c>
      <c r="Q574" s="124">
        <f t="shared" ca="1" si="918"/>
        <v>0</v>
      </c>
      <c r="R574" s="124">
        <f t="shared" ca="1" si="919"/>
        <v>0</v>
      </c>
      <c r="S574" s="124">
        <f t="shared" ca="1" si="920"/>
        <v>0</v>
      </c>
      <c r="T574" s="124">
        <v>0</v>
      </c>
      <c r="U574" s="124">
        <f t="shared" ca="1" si="921"/>
        <v>0</v>
      </c>
      <c r="V574" s="124">
        <f t="shared" ca="1" si="922"/>
        <v>-0.5</v>
      </c>
      <c r="W574" s="124"/>
      <c r="X574" s="124"/>
      <c r="Y574" s="124"/>
      <c r="Z574" s="124"/>
    </row>
    <row r="575" spans="1:26" outlineLevel="1">
      <c r="A575">
        <f t="shared" ca="1" si="923"/>
        <v>2</v>
      </c>
      <c r="B575" t="str">
        <f t="shared" ca="1" si="916"/>
        <v>EP1 LPD1 LPS2 LPM2</v>
      </c>
      <c r="C575" s="321">
        <f ca="1">IF($A575&lt;&gt;$A574,1,MOD(C574-1+(COUNTIFS(D$354:$N$354,$A575)=COUNTIFS(D575:$N575,1)),C$353)+1)</f>
        <v>1</v>
      </c>
      <c r="D575" s="319">
        <f ca="1">IF($A575&lt;&gt;D$354,0,IF($A575&lt;&gt;$A574,1,MOD(D574-1+(COUNTIFS(E$354:$N$354,$A575)=COUNTIFS(E575:$N575,1)),D$353)+1))</f>
        <v>0</v>
      </c>
      <c r="E575" s="319">
        <f ca="1">IF($A575&lt;&gt;E$354,0,IF($A575&lt;&gt;$A574,1,MOD(E574-1+(COUNTIFS(F$354:$N$354,$A575)=COUNTIFS(F575:$N575,1)),E$353)+1))</f>
        <v>0</v>
      </c>
      <c r="F575" s="319">
        <f ca="1">IF($A575&lt;&gt;F$354,0,IF($A575&lt;&gt;$A574,1,MOD(F574-1+(COUNTIFS(G$354:$N$354,$A575)=COUNTIFS(G575:$N575,1)),F$353)+1))</f>
        <v>0</v>
      </c>
      <c r="G575" s="319">
        <f ca="1">IF($A575&lt;&gt;G$354,0,IF($A575&lt;&gt;$A574,1,MOD(G574-1+(COUNTIFS(H$354:$N$354,$A575)=COUNTIFS(H575:$N575,1)),G$353)+1))</f>
        <v>1</v>
      </c>
      <c r="H575" s="319">
        <f ca="1">IF($A575&lt;&gt;H$354,0,IF($A575&lt;&gt;$A574,1,MOD(H574-1+(COUNTIFS(I$354:$N$354,$A575)=COUNTIFS(I575:$N575,1)),H$353)+1))</f>
        <v>2</v>
      </c>
      <c r="I575" s="319">
        <f ca="1">IF($A575&lt;&gt;I$354,0,IF($A575&lt;&gt;$A574,1,MOD(I574-1+(COUNTIFS(N$354:$N$354,$A575)=COUNTIFS(N575:$N575,1)),I$353)+1))</f>
        <v>2</v>
      </c>
      <c r="J575" s="319"/>
      <c r="K575" s="319"/>
      <c r="L575" s="319"/>
      <c r="M575" s="319"/>
      <c r="O575">
        <v>220</v>
      </c>
      <c r="P575" s="124">
        <f t="shared" ca="1" si="917"/>
        <v>-0.5</v>
      </c>
      <c r="Q575" s="124">
        <f t="shared" ca="1" si="918"/>
        <v>0</v>
      </c>
      <c r="R575" s="124">
        <f t="shared" ca="1" si="919"/>
        <v>0</v>
      </c>
      <c r="S575" s="124">
        <f t="shared" ca="1" si="920"/>
        <v>0</v>
      </c>
      <c r="T575" s="124">
        <v>0</v>
      </c>
      <c r="U575" s="124">
        <f t="shared" ca="1" si="921"/>
        <v>0</v>
      </c>
      <c r="V575" s="124">
        <f t="shared" ca="1" si="922"/>
        <v>0</v>
      </c>
      <c r="W575" s="124"/>
      <c r="X575" s="124"/>
      <c r="Y575" s="124"/>
      <c r="Z575" s="124"/>
    </row>
    <row r="576" spans="1:26" outlineLevel="1">
      <c r="A576">
        <f t="shared" ca="1" si="923"/>
        <v>2</v>
      </c>
      <c r="B576" t="str">
        <f t="shared" ca="1" si="916"/>
        <v>EP1 LPD1 LPS2 LPM3</v>
      </c>
      <c r="C576" s="321">
        <f ca="1">IF($A576&lt;&gt;$A575,1,MOD(C575-1+(COUNTIFS(D$354:$N$354,$A576)=COUNTIFS(D576:$N576,1)),C$353)+1)</f>
        <v>1</v>
      </c>
      <c r="D576" s="319">
        <f ca="1">IF($A576&lt;&gt;D$354,0,IF($A576&lt;&gt;$A575,1,MOD(D575-1+(COUNTIFS(E$354:$N$354,$A576)=COUNTIFS(E576:$N576,1)),D$353)+1))</f>
        <v>0</v>
      </c>
      <c r="E576" s="319">
        <f ca="1">IF($A576&lt;&gt;E$354,0,IF($A576&lt;&gt;$A575,1,MOD(E575-1+(COUNTIFS(F$354:$N$354,$A576)=COUNTIFS(F576:$N576,1)),E$353)+1))</f>
        <v>0</v>
      </c>
      <c r="F576" s="319">
        <f ca="1">IF($A576&lt;&gt;F$354,0,IF($A576&lt;&gt;$A575,1,MOD(F575-1+(COUNTIFS(G$354:$N$354,$A576)=COUNTIFS(G576:$N576,1)),F$353)+1))</f>
        <v>0</v>
      </c>
      <c r="G576" s="319">
        <f ca="1">IF($A576&lt;&gt;G$354,0,IF($A576&lt;&gt;$A575,1,MOD(G575-1+(COUNTIFS(H$354:$N$354,$A576)=COUNTIFS(H576:$N576,1)),G$353)+1))</f>
        <v>1</v>
      </c>
      <c r="H576" s="319">
        <f ca="1">IF($A576&lt;&gt;H$354,0,IF($A576&lt;&gt;$A575,1,MOD(H575-1+(COUNTIFS(I$354:$N$354,$A576)=COUNTIFS(I576:$N576,1)),H$353)+1))</f>
        <v>2</v>
      </c>
      <c r="I576" s="319">
        <f ca="1">IF($A576&lt;&gt;I$354,0,IF($A576&lt;&gt;$A575,1,MOD(I575-1+(COUNTIFS(N$354:$N$354,$A576)=COUNTIFS(N576:$N576,1)),I$353)+1))</f>
        <v>3</v>
      </c>
      <c r="J576" s="319"/>
      <c r="K576" s="319"/>
      <c r="L576" s="319"/>
      <c r="M576" s="319"/>
      <c r="O576">
        <v>221</v>
      </c>
      <c r="P576" s="124">
        <f t="shared" ca="1" si="917"/>
        <v>-0.5</v>
      </c>
      <c r="Q576" s="124">
        <f t="shared" ca="1" si="918"/>
        <v>0</v>
      </c>
      <c r="R576" s="124">
        <f t="shared" ca="1" si="919"/>
        <v>0</v>
      </c>
      <c r="S576" s="124">
        <f t="shared" ca="1" si="920"/>
        <v>0</v>
      </c>
      <c r="T576" s="124">
        <v>0</v>
      </c>
      <c r="U576" s="124">
        <f t="shared" ca="1" si="921"/>
        <v>0</v>
      </c>
      <c r="V576" s="124">
        <f t="shared" ca="1" si="922"/>
        <v>0.5</v>
      </c>
      <c r="W576" s="124"/>
      <c r="X576" s="124"/>
      <c r="Y576" s="124"/>
      <c r="Z576" s="124"/>
    </row>
    <row r="577" spans="1:26" outlineLevel="1">
      <c r="A577">
        <f t="shared" ca="1" si="923"/>
        <v>2</v>
      </c>
      <c r="B577" t="str">
        <f t="shared" ca="1" si="916"/>
        <v>EP1 LPD1 LPS3 LPM1</v>
      </c>
      <c r="C577" s="321">
        <f ca="1">IF($A577&lt;&gt;$A576,1,MOD(C576-1+(COUNTIFS(D$354:$N$354,$A577)=COUNTIFS(D577:$N577,1)),C$353)+1)</f>
        <v>1</v>
      </c>
      <c r="D577" s="319">
        <f ca="1">IF($A577&lt;&gt;D$354,0,IF($A577&lt;&gt;$A576,1,MOD(D576-1+(COUNTIFS(E$354:$N$354,$A577)=COUNTIFS(E577:$N577,1)),D$353)+1))</f>
        <v>0</v>
      </c>
      <c r="E577" s="319">
        <f ca="1">IF($A577&lt;&gt;E$354,0,IF($A577&lt;&gt;$A576,1,MOD(E576-1+(COUNTIFS(F$354:$N$354,$A577)=COUNTIFS(F577:$N577,1)),E$353)+1))</f>
        <v>0</v>
      </c>
      <c r="F577" s="319">
        <f ca="1">IF($A577&lt;&gt;F$354,0,IF($A577&lt;&gt;$A576,1,MOD(F576-1+(COUNTIFS(G$354:$N$354,$A577)=COUNTIFS(G577:$N577,1)),F$353)+1))</f>
        <v>0</v>
      </c>
      <c r="G577" s="319">
        <f ca="1">IF($A577&lt;&gt;G$354,0,IF($A577&lt;&gt;$A576,1,MOD(G576-1+(COUNTIFS(H$354:$N$354,$A577)=COUNTIFS(H577:$N577,1)),G$353)+1))</f>
        <v>1</v>
      </c>
      <c r="H577" s="319">
        <f ca="1">IF($A577&lt;&gt;H$354,0,IF($A577&lt;&gt;$A576,1,MOD(H576-1+(COUNTIFS(I$354:$N$354,$A577)=COUNTIFS(I577:$N577,1)),H$353)+1))</f>
        <v>3</v>
      </c>
      <c r="I577" s="319">
        <f ca="1">IF($A577&lt;&gt;I$354,0,IF($A577&lt;&gt;$A576,1,MOD(I576-1+(COUNTIFS(N$354:$N$354,$A577)=COUNTIFS(N577:$N577,1)),I$353)+1))</f>
        <v>1</v>
      </c>
      <c r="J577" s="319"/>
      <c r="K577" s="319"/>
      <c r="L577" s="319"/>
      <c r="M577" s="319"/>
      <c r="O577">
        <v>222</v>
      </c>
      <c r="P577" s="124">
        <f t="shared" ca="1" si="917"/>
        <v>-0.5</v>
      </c>
      <c r="Q577" s="124">
        <f t="shared" ca="1" si="918"/>
        <v>0</v>
      </c>
      <c r="R577" s="124">
        <f t="shared" ca="1" si="919"/>
        <v>0</v>
      </c>
      <c r="S577" s="124">
        <f t="shared" ca="1" si="920"/>
        <v>0</v>
      </c>
      <c r="T577" s="124">
        <v>0</v>
      </c>
      <c r="U577" s="124">
        <f t="shared" ca="1" si="921"/>
        <v>0.5</v>
      </c>
      <c r="V577" s="124">
        <f t="shared" ca="1" si="922"/>
        <v>-0.5</v>
      </c>
      <c r="W577" s="124"/>
      <c r="X577" s="124"/>
      <c r="Y577" s="124"/>
      <c r="Z577" s="124"/>
    </row>
    <row r="578" spans="1:26" outlineLevel="1">
      <c r="A578">
        <f t="shared" ca="1" si="923"/>
        <v>2</v>
      </c>
      <c r="B578" t="str">
        <f t="shared" ca="1" si="916"/>
        <v>EP1 LPD1 LPS3 LPM2</v>
      </c>
      <c r="C578" s="321">
        <f ca="1">IF($A578&lt;&gt;$A577,1,MOD(C577-1+(COUNTIFS(D$354:$N$354,$A578)=COUNTIFS(D578:$N578,1)),C$353)+1)</f>
        <v>1</v>
      </c>
      <c r="D578" s="319">
        <f ca="1">IF($A578&lt;&gt;D$354,0,IF($A578&lt;&gt;$A577,1,MOD(D577-1+(COUNTIFS(E$354:$N$354,$A578)=COUNTIFS(E578:$N578,1)),D$353)+1))</f>
        <v>0</v>
      </c>
      <c r="E578" s="319">
        <f ca="1">IF($A578&lt;&gt;E$354,0,IF($A578&lt;&gt;$A577,1,MOD(E577-1+(COUNTIFS(F$354:$N$354,$A578)=COUNTIFS(F578:$N578,1)),E$353)+1))</f>
        <v>0</v>
      </c>
      <c r="F578" s="319">
        <f ca="1">IF($A578&lt;&gt;F$354,0,IF($A578&lt;&gt;$A577,1,MOD(F577-1+(COUNTIFS(G$354:$N$354,$A578)=COUNTIFS(G578:$N578,1)),F$353)+1))</f>
        <v>0</v>
      </c>
      <c r="G578" s="319">
        <f ca="1">IF($A578&lt;&gt;G$354,0,IF($A578&lt;&gt;$A577,1,MOD(G577-1+(COUNTIFS(H$354:$N$354,$A578)=COUNTIFS(H578:$N578,1)),G$353)+1))</f>
        <v>1</v>
      </c>
      <c r="H578" s="319">
        <f ca="1">IF($A578&lt;&gt;H$354,0,IF($A578&lt;&gt;$A577,1,MOD(H577-1+(COUNTIFS(I$354:$N$354,$A578)=COUNTIFS(I578:$N578,1)),H$353)+1))</f>
        <v>3</v>
      </c>
      <c r="I578" s="319">
        <f ca="1">IF($A578&lt;&gt;I$354,0,IF($A578&lt;&gt;$A577,1,MOD(I577-1+(COUNTIFS(N$354:$N$354,$A578)=COUNTIFS(N578:$N578,1)),I$353)+1))</f>
        <v>2</v>
      </c>
      <c r="J578" s="319"/>
      <c r="K578" s="319"/>
      <c r="L578" s="319"/>
      <c r="M578" s="319"/>
      <c r="O578">
        <v>223</v>
      </c>
      <c r="P578" s="124">
        <f t="shared" ca="1" si="917"/>
        <v>-0.5</v>
      </c>
      <c r="Q578" s="124">
        <f t="shared" ca="1" si="918"/>
        <v>0</v>
      </c>
      <c r="R578" s="124">
        <f t="shared" ca="1" si="919"/>
        <v>0</v>
      </c>
      <c r="S578" s="124">
        <f t="shared" ca="1" si="920"/>
        <v>0</v>
      </c>
      <c r="T578" s="124">
        <v>0</v>
      </c>
      <c r="U578" s="124">
        <f t="shared" ca="1" si="921"/>
        <v>0.5</v>
      </c>
      <c r="V578" s="124">
        <f t="shared" ca="1" si="922"/>
        <v>0</v>
      </c>
      <c r="W578" s="124"/>
      <c r="X578" s="124"/>
      <c r="Y578" s="124"/>
      <c r="Z578" s="124"/>
    </row>
    <row r="579" spans="1:26" outlineLevel="1">
      <c r="A579">
        <f t="shared" ca="1" si="923"/>
        <v>2</v>
      </c>
      <c r="B579" t="str">
        <f t="shared" ca="1" si="916"/>
        <v>EP1 LPD1 LPS3 LPM3</v>
      </c>
      <c r="C579" s="321">
        <f ca="1">IF($A579&lt;&gt;$A578,1,MOD(C578-1+(COUNTIFS(D$354:$N$354,$A579)=COUNTIFS(D579:$N579,1)),C$353)+1)</f>
        <v>1</v>
      </c>
      <c r="D579" s="319">
        <f ca="1">IF($A579&lt;&gt;D$354,0,IF($A579&lt;&gt;$A578,1,MOD(D578-1+(COUNTIFS(E$354:$N$354,$A579)=COUNTIFS(E579:$N579,1)),D$353)+1))</f>
        <v>0</v>
      </c>
      <c r="E579" s="319">
        <f ca="1">IF($A579&lt;&gt;E$354,0,IF($A579&lt;&gt;$A578,1,MOD(E578-1+(COUNTIFS(F$354:$N$354,$A579)=COUNTIFS(F579:$N579,1)),E$353)+1))</f>
        <v>0</v>
      </c>
      <c r="F579" s="319">
        <f ca="1">IF($A579&lt;&gt;F$354,0,IF($A579&lt;&gt;$A578,1,MOD(F578-1+(COUNTIFS(G$354:$N$354,$A579)=COUNTIFS(G579:$N579,1)),F$353)+1))</f>
        <v>0</v>
      </c>
      <c r="G579" s="319">
        <f ca="1">IF($A579&lt;&gt;G$354,0,IF($A579&lt;&gt;$A578,1,MOD(G578-1+(COUNTIFS(H$354:$N$354,$A579)=COUNTIFS(H579:$N579,1)),G$353)+1))</f>
        <v>1</v>
      </c>
      <c r="H579" s="319">
        <f ca="1">IF($A579&lt;&gt;H$354,0,IF($A579&lt;&gt;$A578,1,MOD(H578-1+(COUNTIFS(I$354:$N$354,$A579)=COUNTIFS(I579:$N579,1)),H$353)+1))</f>
        <v>3</v>
      </c>
      <c r="I579" s="319">
        <f ca="1">IF($A579&lt;&gt;I$354,0,IF($A579&lt;&gt;$A578,1,MOD(I578-1+(COUNTIFS(N$354:$N$354,$A579)=COUNTIFS(N579:$N579,1)),I$353)+1))</f>
        <v>3</v>
      </c>
      <c r="J579" s="319"/>
      <c r="K579" s="319"/>
      <c r="L579" s="319"/>
      <c r="M579" s="319"/>
      <c r="O579">
        <v>224</v>
      </c>
      <c r="P579" s="124">
        <f t="shared" ca="1" si="917"/>
        <v>-0.5</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LPM1</v>
      </c>
      <c r="C580" s="321">
        <f ca="1">IF($A580&lt;&gt;$A579,1,MOD(C579-1+(COUNTIFS(D$354:$N$354,$A580)=COUNTIFS(D580:$N580,1)),C$353)+1)</f>
        <v>2</v>
      </c>
      <c r="D580" s="319">
        <f ca="1">IF($A580&lt;&gt;D$354,0,IF($A580&lt;&gt;$A579,1,MOD(D579-1+(COUNTIFS(E$354:$N$354,$A580)=COUNTIFS(E580:$N580,1)),D$353)+1))</f>
        <v>0</v>
      </c>
      <c r="E580" s="319">
        <f ca="1">IF($A580&lt;&gt;E$354,0,IF($A580&lt;&gt;$A579,1,MOD(E579-1+(COUNTIFS(F$354:$N$354,$A580)=COUNTIFS(F580:$N580,1)),E$353)+1))</f>
        <v>0</v>
      </c>
      <c r="F580" s="319">
        <f ca="1">IF($A580&lt;&gt;F$354,0,IF($A580&lt;&gt;$A579,1,MOD(F579-1+(COUNTIFS(G$354:$N$354,$A580)=COUNTIFS(G580:$N580,1)),F$353)+1))</f>
        <v>0</v>
      </c>
      <c r="G580" s="319">
        <f ca="1">IF($A580&lt;&gt;G$354,0,IF($A580&lt;&gt;$A579,1,MOD(G579-1+(COUNTIFS(H$354:$N$354,$A580)=COUNTIFS(H580:$N580,1)),G$353)+1))</f>
        <v>1</v>
      </c>
      <c r="H580" s="319">
        <f ca="1">IF($A580&lt;&gt;H$354,0,IF($A580&lt;&gt;$A579,1,MOD(H579-1+(COUNTIFS(I$354:$N$354,$A580)=COUNTIFS(I580:$N580,1)),H$353)+1))</f>
        <v>1</v>
      </c>
      <c r="I580" s="319">
        <f ca="1">IF($A580&lt;&gt;I$354,0,IF($A580&lt;&gt;$A579,1,MOD(I579-1+(COUNTIFS(N$354:$N$354,$A580)=COUNTIFS(N580:$N580,1)),I$353)+1))</f>
        <v>1</v>
      </c>
      <c r="J580" s="319"/>
      <c r="K580" s="319"/>
      <c r="L580" s="319"/>
      <c r="M580" s="319"/>
      <c r="O580">
        <v>225</v>
      </c>
      <c r="P580" s="124">
        <f t="shared" ca="1" si="917"/>
        <v>0</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LPM2</v>
      </c>
      <c r="C581" s="321">
        <f ca="1">IF($A581&lt;&gt;$A580,1,MOD(C580-1+(COUNTIFS(D$354:$N$354,$A581)=COUNTIFS(D581:$N581,1)),C$353)+1)</f>
        <v>2</v>
      </c>
      <c r="D581" s="319">
        <f ca="1">IF($A581&lt;&gt;D$354,0,IF($A581&lt;&gt;$A580,1,MOD(D580-1+(COUNTIFS(E$354:$N$354,$A581)=COUNTIFS(E581:$N581,1)),D$353)+1))</f>
        <v>0</v>
      </c>
      <c r="E581" s="319">
        <f ca="1">IF($A581&lt;&gt;E$354,0,IF($A581&lt;&gt;$A580,1,MOD(E580-1+(COUNTIFS(F$354:$N$354,$A581)=COUNTIFS(F581:$N581,1)),E$353)+1))</f>
        <v>0</v>
      </c>
      <c r="F581" s="319">
        <f ca="1">IF($A581&lt;&gt;F$354,0,IF($A581&lt;&gt;$A580,1,MOD(F580-1+(COUNTIFS(G$354:$N$354,$A581)=COUNTIFS(G581:$N581,1)),F$353)+1))</f>
        <v>0</v>
      </c>
      <c r="G581" s="319">
        <f ca="1">IF($A581&lt;&gt;G$354,0,IF($A581&lt;&gt;$A580,1,MOD(G580-1+(COUNTIFS(H$354:$N$354,$A581)=COUNTIFS(H581:$N581,1)),G$353)+1))</f>
        <v>1</v>
      </c>
      <c r="H581" s="319">
        <f ca="1">IF($A581&lt;&gt;H$354,0,IF($A581&lt;&gt;$A580,1,MOD(H580-1+(COUNTIFS(I$354:$N$354,$A581)=COUNTIFS(I581:$N581,1)),H$353)+1))</f>
        <v>1</v>
      </c>
      <c r="I581" s="319">
        <f ca="1">IF($A581&lt;&gt;I$354,0,IF($A581&lt;&gt;$A580,1,MOD(I580-1+(COUNTIFS(N$354:$N$354,$A581)=COUNTIFS(N581:$N581,1)),I$353)+1))</f>
        <v>2</v>
      </c>
      <c r="J581" s="319"/>
      <c r="K581" s="319"/>
      <c r="L581" s="319"/>
      <c r="M581" s="319"/>
      <c r="O581">
        <v>226</v>
      </c>
      <c r="P581" s="124">
        <f t="shared" ca="1" si="917"/>
        <v>0</v>
      </c>
      <c r="Q581" s="124">
        <f t="shared" ca="1" si="918"/>
        <v>0</v>
      </c>
      <c r="R581" s="124">
        <f t="shared" ca="1" si="919"/>
        <v>0</v>
      </c>
      <c r="S581" s="124">
        <f t="shared" ca="1" si="920"/>
        <v>0</v>
      </c>
      <c r="T581" s="124">
        <v>0</v>
      </c>
      <c r="U581" s="124">
        <f t="shared" ca="1" si="921"/>
        <v>-0.5</v>
      </c>
      <c r="V581" s="124">
        <f t="shared" ca="1" si="922"/>
        <v>0</v>
      </c>
      <c r="W581" s="124"/>
      <c r="X581" s="124"/>
      <c r="Y581" s="124"/>
      <c r="Z581" s="124"/>
    </row>
    <row r="582" spans="1:26" outlineLevel="1">
      <c r="A582">
        <f t="shared" ca="1" si="923"/>
        <v>2</v>
      </c>
      <c r="B582" t="str">
        <f t="shared" ca="1" si="916"/>
        <v>EP2 LPD1 LPS1 LPM3</v>
      </c>
      <c r="C582" s="321">
        <f ca="1">IF($A582&lt;&gt;$A581,1,MOD(C581-1+(COUNTIFS(D$354:$N$354,$A582)=COUNTIFS(D582:$N582,1)),C$353)+1)</f>
        <v>2</v>
      </c>
      <c r="D582" s="319">
        <f ca="1">IF($A582&lt;&gt;D$354,0,IF($A582&lt;&gt;$A581,1,MOD(D581-1+(COUNTIFS(E$354:$N$354,$A582)=COUNTIFS(E582:$N582,1)),D$353)+1))</f>
        <v>0</v>
      </c>
      <c r="E582" s="319">
        <f ca="1">IF($A582&lt;&gt;E$354,0,IF($A582&lt;&gt;$A581,1,MOD(E581-1+(COUNTIFS(F$354:$N$354,$A582)=COUNTIFS(F582:$N582,1)),E$353)+1))</f>
        <v>0</v>
      </c>
      <c r="F582" s="319">
        <f ca="1">IF($A582&lt;&gt;F$354,0,IF($A582&lt;&gt;$A581,1,MOD(F581-1+(COUNTIFS(G$354:$N$354,$A582)=COUNTIFS(G582:$N582,1)),F$353)+1))</f>
        <v>0</v>
      </c>
      <c r="G582" s="319">
        <f ca="1">IF($A582&lt;&gt;G$354,0,IF($A582&lt;&gt;$A581,1,MOD(G581-1+(COUNTIFS(H$354:$N$354,$A582)=COUNTIFS(H582:$N582,1)),G$353)+1))</f>
        <v>1</v>
      </c>
      <c r="H582" s="319">
        <f ca="1">IF($A582&lt;&gt;H$354,0,IF($A582&lt;&gt;$A581,1,MOD(H581-1+(COUNTIFS(I$354:$N$354,$A582)=COUNTIFS(I582:$N582,1)),H$353)+1))</f>
        <v>1</v>
      </c>
      <c r="I582" s="319">
        <f ca="1">IF($A582&lt;&gt;I$354,0,IF($A582&lt;&gt;$A581,1,MOD(I581-1+(COUNTIFS(N$354:$N$354,$A582)=COUNTIFS(N582:$N582,1)),I$353)+1))</f>
        <v>3</v>
      </c>
      <c r="J582" s="319"/>
      <c r="K582" s="319"/>
      <c r="L582" s="319"/>
      <c r="M582" s="319"/>
      <c r="O582">
        <v>227</v>
      </c>
      <c r="P582" s="124">
        <f t="shared" ca="1" si="917"/>
        <v>0</v>
      </c>
      <c r="Q582" s="124">
        <f t="shared" ca="1" si="918"/>
        <v>0</v>
      </c>
      <c r="R582" s="124">
        <f t="shared" ca="1" si="919"/>
        <v>0</v>
      </c>
      <c r="S582" s="124">
        <f t="shared" ca="1" si="920"/>
        <v>0</v>
      </c>
      <c r="T582" s="124">
        <v>0</v>
      </c>
      <c r="U582" s="124">
        <f t="shared" ca="1" si="921"/>
        <v>-0.5</v>
      </c>
      <c r="V582" s="124">
        <f t="shared" ca="1" si="922"/>
        <v>0.5</v>
      </c>
      <c r="W582" s="124"/>
      <c r="X582" s="124"/>
      <c r="Y582" s="124"/>
      <c r="Z582" s="124"/>
    </row>
    <row r="583" spans="1:26" outlineLevel="1">
      <c r="A583">
        <f t="shared" ca="1" si="923"/>
        <v>2</v>
      </c>
      <c r="B583" t="str">
        <f t="shared" ca="1" si="916"/>
        <v>EP2 LPD1 LPS2 LPM1</v>
      </c>
      <c r="C583" s="321">
        <f ca="1">IF($A583&lt;&gt;$A582,1,MOD(C582-1+(COUNTIFS(D$354:$N$354,$A583)=COUNTIFS(D583:$N583,1)),C$353)+1)</f>
        <v>2</v>
      </c>
      <c r="D583" s="319">
        <f ca="1">IF($A583&lt;&gt;D$354,0,IF($A583&lt;&gt;$A582,1,MOD(D582-1+(COUNTIFS(E$354:$N$354,$A583)=COUNTIFS(E583:$N583,1)),D$353)+1))</f>
        <v>0</v>
      </c>
      <c r="E583" s="319">
        <f ca="1">IF($A583&lt;&gt;E$354,0,IF($A583&lt;&gt;$A582,1,MOD(E582-1+(COUNTIFS(F$354:$N$354,$A583)=COUNTIFS(F583:$N583,1)),E$353)+1))</f>
        <v>0</v>
      </c>
      <c r="F583" s="319">
        <f ca="1">IF($A583&lt;&gt;F$354,0,IF($A583&lt;&gt;$A582,1,MOD(F582-1+(COUNTIFS(G$354:$N$354,$A583)=COUNTIFS(G583:$N583,1)),F$353)+1))</f>
        <v>0</v>
      </c>
      <c r="G583" s="319">
        <f ca="1">IF($A583&lt;&gt;G$354,0,IF($A583&lt;&gt;$A582,1,MOD(G582-1+(COUNTIFS(H$354:$N$354,$A583)=COUNTIFS(H583:$N583,1)),G$353)+1))</f>
        <v>1</v>
      </c>
      <c r="H583" s="319">
        <f ca="1">IF($A583&lt;&gt;H$354,0,IF($A583&lt;&gt;$A582,1,MOD(H582-1+(COUNTIFS(I$354:$N$354,$A583)=COUNTIFS(I583:$N583,1)),H$353)+1))</f>
        <v>2</v>
      </c>
      <c r="I583" s="319">
        <f ca="1">IF($A583&lt;&gt;I$354,0,IF($A583&lt;&gt;$A582,1,MOD(I582-1+(COUNTIFS(N$354:$N$354,$A583)=COUNTIFS(N583:$N583,1)),I$353)+1))</f>
        <v>1</v>
      </c>
      <c r="J583" s="319"/>
      <c r="K583" s="319"/>
      <c r="L583" s="319"/>
      <c r="M583" s="319"/>
      <c r="O583">
        <v>228</v>
      </c>
      <c r="P583" s="124">
        <f t="shared" ca="1" si="917"/>
        <v>0</v>
      </c>
      <c r="Q583" s="124">
        <f t="shared" ca="1" si="918"/>
        <v>0</v>
      </c>
      <c r="R583" s="124">
        <f t="shared" ca="1" si="919"/>
        <v>0</v>
      </c>
      <c r="S583" s="124">
        <f t="shared" ca="1" si="920"/>
        <v>0</v>
      </c>
      <c r="T583" s="124">
        <v>0</v>
      </c>
      <c r="U583" s="124">
        <f t="shared" ca="1" si="921"/>
        <v>0</v>
      </c>
      <c r="V583" s="124">
        <f t="shared" ca="1" si="922"/>
        <v>-0.5</v>
      </c>
      <c r="W583" s="124"/>
      <c r="X583" s="124"/>
      <c r="Y583" s="124"/>
      <c r="Z583" s="124"/>
    </row>
    <row r="584" spans="1:26" outlineLevel="1">
      <c r="A584">
        <f t="shared" ca="1" si="923"/>
        <v>2</v>
      </c>
      <c r="B584" t="str">
        <f t="shared" ca="1" si="916"/>
        <v>EP2 LPD1 LPS2 LPM2</v>
      </c>
      <c r="C584" s="321">
        <f ca="1">IF($A584&lt;&gt;$A583,1,MOD(C583-1+(COUNTIFS(D$354:$N$354,$A584)=COUNTIFS(D584:$N584,1)),C$353)+1)</f>
        <v>2</v>
      </c>
      <c r="D584" s="319">
        <f ca="1">IF($A584&lt;&gt;D$354,0,IF($A584&lt;&gt;$A583,1,MOD(D583-1+(COUNTIFS(E$354:$N$354,$A584)=COUNTIFS(E584:$N584,1)),D$353)+1))</f>
        <v>0</v>
      </c>
      <c r="E584" s="319">
        <f ca="1">IF($A584&lt;&gt;E$354,0,IF($A584&lt;&gt;$A583,1,MOD(E583-1+(COUNTIFS(F$354:$N$354,$A584)=COUNTIFS(F584:$N584,1)),E$353)+1))</f>
        <v>0</v>
      </c>
      <c r="F584" s="319">
        <f ca="1">IF($A584&lt;&gt;F$354,0,IF($A584&lt;&gt;$A583,1,MOD(F583-1+(COUNTIFS(G$354:$N$354,$A584)=COUNTIFS(G584:$N584,1)),F$353)+1))</f>
        <v>0</v>
      </c>
      <c r="G584" s="319">
        <f ca="1">IF($A584&lt;&gt;G$354,0,IF($A584&lt;&gt;$A583,1,MOD(G583-1+(COUNTIFS(H$354:$N$354,$A584)=COUNTIFS(H584:$N584,1)),G$353)+1))</f>
        <v>1</v>
      </c>
      <c r="H584" s="319">
        <f ca="1">IF($A584&lt;&gt;H$354,0,IF($A584&lt;&gt;$A583,1,MOD(H583-1+(COUNTIFS(I$354:$N$354,$A584)=COUNTIFS(I584:$N584,1)),H$353)+1))</f>
        <v>2</v>
      </c>
      <c r="I584" s="319">
        <f ca="1">IF($A584&lt;&gt;I$354,0,IF($A584&lt;&gt;$A583,1,MOD(I583-1+(COUNTIFS(N$354:$N$354,$A584)=COUNTIFS(N584:$N584,1)),I$353)+1))</f>
        <v>2</v>
      </c>
      <c r="J584" s="319"/>
      <c r="K584" s="319"/>
      <c r="L584" s="319"/>
      <c r="M584" s="319"/>
      <c r="O584">
        <v>229</v>
      </c>
      <c r="P584" s="124">
        <f t="shared" ca="1" si="917"/>
        <v>0</v>
      </c>
      <c r="Q584" s="124">
        <f t="shared" ca="1" si="918"/>
        <v>0</v>
      </c>
      <c r="R584" s="124">
        <f t="shared" ca="1" si="919"/>
        <v>0</v>
      </c>
      <c r="S584" s="124">
        <f t="shared" ca="1" si="920"/>
        <v>0</v>
      </c>
      <c r="T584" s="124">
        <v>0</v>
      </c>
      <c r="U584" s="124">
        <f t="shared" ca="1" si="921"/>
        <v>0</v>
      </c>
      <c r="V584" s="124">
        <f t="shared" ca="1" si="922"/>
        <v>0</v>
      </c>
      <c r="W584" s="124"/>
      <c r="X584" s="124"/>
      <c r="Y584" s="124"/>
      <c r="Z584" s="124"/>
    </row>
    <row r="585" spans="1:26" outlineLevel="1">
      <c r="A585">
        <f t="shared" ca="1" si="923"/>
        <v>2</v>
      </c>
      <c r="B585" t="str">
        <f t="shared" ca="1" si="916"/>
        <v>EP2 LPD1 LPS2 LPM3</v>
      </c>
      <c r="C585" s="321">
        <f ca="1">IF($A585&lt;&gt;$A584,1,MOD(C584-1+(COUNTIFS(D$354:$N$354,$A585)=COUNTIFS(D585:$N585,1)),C$353)+1)</f>
        <v>2</v>
      </c>
      <c r="D585" s="319">
        <f ca="1">IF($A585&lt;&gt;D$354,0,IF($A585&lt;&gt;$A584,1,MOD(D584-1+(COUNTIFS(E$354:$N$354,$A585)=COUNTIFS(E585:$N585,1)),D$353)+1))</f>
        <v>0</v>
      </c>
      <c r="E585" s="319">
        <f ca="1">IF($A585&lt;&gt;E$354,0,IF($A585&lt;&gt;$A584,1,MOD(E584-1+(COUNTIFS(F$354:$N$354,$A585)=COUNTIFS(F585:$N585,1)),E$353)+1))</f>
        <v>0</v>
      </c>
      <c r="F585" s="319">
        <f ca="1">IF($A585&lt;&gt;F$354,0,IF($A585&lt;&gt;$A584,1,MOD(F584-1+(COUNTIFS(G$354:$N$354,$A585)=COUNTIFS(G585:$N585,1)),F$353)+1))</f>
        <v>0</v>
      </c>
      <c r="G585" s="319">
        <f ca="1">IF($A585&lt;&gt;G$354,0,IF($A585&lt;&gt;$A584,1,MOD(G584-1+(COUNTIFS(H$354:$N$354,$A585)=COUNTIFS(H585:$N585,1)),G$353)+1))</f>
        <v>1</v>
      </c>
      <c r="H585" s="319">
        <f ca="1">IF($A585&lt;&gt;H$354,0,IF($A585&lt;&gt;$A584,1,MOD(H584-1+(COUNTIFS(I$354:$N$354,$A585)=COUNTIFS(I585:$N585,1)),H$353)+1))</f>
        <v>2</v>
      </c>
      <c r="I585" s="319">
        <f ca="1">IF($A585&lt;&gt;I$354,0,IF($A585&lt;&gt;$A584,1,MOD(I584-1+(COUNTIFS(N$354:$N$354,$A585)=COUNTIFS(N585:$N585,1)),I$353)+1))</f>
        <v>3</v>
      </c>
      <c r="J585" s="319"/>
      <c r="K585" s="319"/>
      <c r="L585" s="319"/>
      <c r="M585" s="319"/>
      <c r="O585">
        <v>230</v>
      </c>
      <c r="P585" s="124">
        <f t="shared" ca="1" si="917"/>
        <v>0</v>
      </c>
      <c r="Q585" s="124">
        <f t="shared" ca="1" si="918"/>
        <v>0</v>
      </c>
      <c r="R585" s="124">
        <f t="shared" ca="1" si="919"/>
        <v>0</v>
      </c>
      <c r="S585" s="124">
        <f t="shared" ca="1" si="920"/>
        <v>0</v>
      </c>
      <c r="T585" s="124">
        <v>0</v>
      </c>
      <c r="U585" s="124">
        <f t="shared" ca="1" si="921"/>
        <v>0</v>
      </c>
      <c r="V585" s="124">
        <f t="shared" ca="1" si="922"/>
        <v>0.5</v>
      </c>
      <c r="W585" s="124"/>
      <c r="X585" s="124"/>
      <c r="Y585" s="124"/>
      <c r="Z585" s="124"/>
    </row>
    <row r="586" spans="1:26" outlineLevel="1">
      <c r="A586">
        <f t="shared" ca="1" si="923"/>
        <v>2</v>
      </c>
      <c r="B586" t="str">
        <f t="shared" ca="1" si="916"/>
        <v>EP2 LPD1 LPS3 LPM1</v>
      </c>
      <c r="C586" s="321">
        <f ca="1">IF($A586&lt;&gt;$A585,1,MOD(C585-1+(COUNTIFS(D$354:$N$354,$A586)=COUNTIFS(D586:$N586,1)),C$353)+1)</f>
        <v>2</v>
      </c>
      <c r="D586" s="319">
        <f ca="1">IF($A586&lt;&gt;D$354,0,IF($A586&lt;&gt;$A585,1,MOD(D585-1+(COUNTIFS(E$354:$N$354,$A586)=COUNTIFS(E586:$N586,1)),D$353)+1))</f>
        <v>0</v>
      </c>
      <c r="E586" s="319">
        <f ca="1">IF($A586&lt;&gt;E$354,0,IF($A586&lt;&gt;$A585,1,MOD(E585-1+(COUNTIFS(F$354:$N$354,$A586)=COUNTIFS(F586:$N586,1)),E$353)+1))</f>
        <v>0</v>
      </c>
      <c r="F586" s="319">
        <f ca="1">IF($A586&lt;&gt;F$354,0,IF($A586&lt;&gt;$A585,1,MOD(F585-1+(COUNTIFS(G$354:$N$354,$A586)=COUNTIFS(G586:$N586,1)),F$353)+1))</f>
        <v>0</v>
      </c>
      <c r="G586" s="319">
        <f ca="1">IF($A586&lt;&gt;G$354,0,IF($A586&lt;&gt;$A585,1,MOD(G585-1+(COUNTIFS(H$354:$N$354,$A586)=COUNTIFS(H586:$N586,1)),G$353)+1))</f>
        <v>1</v>
      </c>
      <c r="H586" s="319">
        <f ca="1">IF($A586&lt;&gt;H$354,0,IF($A586&lt;&gt;$A585,1,MOD(H585-1+(COUNTIFS(I$354:$N$354,$A586)=COUNTIFS(I586:$N586,1)),H$353)+1))</f>
        <v>3</v>
      </c>
      <c r="I586" s="319">
        <f ca="1">IF($A586&lt;&gt;I$354,0,IF($A586&lt;&gt;$A585,1,MOD(I585-1+(COUNTIFS(N$354:$N$354,$A586)=COUNTIFS(N586:$N586,1)),I$353)+1))</f>
        <v>1</v>
      </c>
      <c r="J586" s="319"/>
      <c r="K586" s="319"/>
      <c r="L586" s="319"/>
      <c r="M586" s="319"/>
      <c r="O586">
        <v>231</v>
      </c>
      <c r="P586" s="124">
        <f t="shared" ca="1" si="917"/>
        <v>0</v>
      </c>
      <c r="Q586" s="124">
        <f t="shared" ca="1" si="918"/>
        <v>0</v>
      </c>
      <c r="R586" s="124">
        <f t="shared" ca="1" si="919"/>
        <v>0</v>
      </c>
      <c r="S586" s="124">
        <f t="shared" ca="1" si="920"/>
        <v>0</v>
      </c>
      <c r="T586" s="124">
        <v>0</v>
      </c>
      <c r="U586" s="124">
        <f t="shared" ca="1" si="921"/>
        <v>0.5</v>
      </c>
      <c r="V586" s="124">
        <f t="shared" ca="1" si="922"/>
        <v>-0.5</v>
      </c>
      <c r="W586" s="124"/>
      <c r="X586" s="124"/>
      <c r="Y586" s="124"/>
      <c r="Z586" s="124"/>
    </row>
    <row r="587" spans="1:26" outlineLevel="1">
      <c r="A587">
        <f t="shared" ca="1" si="923"/>
        <v>2</v>
      </c>
      <c r="B587" t="str">
        <f t="shared" ca="1" si="916"/>
        <v>EP2 LPD1 LPS3 LPM2</v>
      </c>
      <c r="C587" s="321">
        <f ca="1">IF($A587&lt;&gt;$A586,1,MOD(C586-1+(COUNTIFS(D$354:$N$354,$A587)=COUNTIFS(D587:$N587,1)),C$353)+1)</f>
        <v>2</v>
      </c>
      <c r="D587" s="319">
        <f ca="1">IF($A587&lt;&gt;D$354,0,IF($A587&lt;&gt;$A586,1,MOD(D586-1+(COUNTIFS(E$354:$N$354,$A587)=COUNTIFS(E587:$N587,1)),D$353)+1))</f>
        <v>0</v>
      </c>
      <c r="E587" s="319">
        <f ca="1">IF($A587&lt;&gt;E$354,0,IF($A587&lt;&gt;$A586,1,MOD(E586-1+(COUNTIFS(F$354:$N$354,$A587)=COUNTIFS(F587:$N587,1)),E$353)+1))</f>
        <v>0</v>
      </c>
      <c r="F587" s="319">
        <f ca="1">IF($A587&lt;&gt;F$354,0,IF($A587&lt;&gt;$A586,1,MOD(F586-1+(COUNTIFS(G$354:$N$354,$A587)=COUNTIFS(G587:$N587,1)),F$353)+1))</f>
        <v>0</v>
      </c>
      <c r="G587" s="319">
        <f ca="1">IF($A587&lt;&gt;G$354,0,IF($A587&lt;&gt;$A586,1,MOD(G586-1+(COUNTIFS(H$354:$N$354,$A587)=COUNTIFS(H587:$N587,1)),G$353)+1))</f>
        <v>1</v>
      </c>
      <c r="H587" s="319">
        <f ca="1">IF($A587&lt;&gt;H$354,0,IF($A587&lt;&gt;$A586,1,MOD(H586-1+(COUNTIFS(I$354:$N$354,$A587)=COUNTIFS(I587:$N587,1)),H$353)+1))</f>
        <v>3</v>
      </c>
      <c r="I587" s="319">
        <f ca="1">IF($A587&lt;&gt;I$354,0,IF($A587&lt;&gt;$A586,1,MOD(I586-1+(COUNTIFS(N$354:$N$354,$A587)=COUNTIFS(N587:$N587,1)),I$353)+1))</f>
        <v>2</v>
      </c>
      <c r="J587" s="319"/>
      <c r="K587" s="319"/>
      <c r="L587" s="319"/>
      <c r="M587" s="319"/>
      <c r="O587">
        <v>232</v>
      </c>
      <c r="P587" s="124">
        <f t="shared" ca="1" si="917"/>
        <v>0</v>
      </c>
      <c r="Q587" s="124">
        <f t="shared" ca="1" si="918"/>
        <v>0</v>
      </c>
      <c r="R587" s="124">
        <f t="shared" ca="1" si="919"/>
        <v>0</v>
      </c>
      <c r="S587" s="124">
        <f t="shared" ca="1" si="920"/>
        <v>0</v>
      </c>
      <c r="T587" s="124">
        <v>0</v>
      </c>
      <c r="U587" s="124">
        <f t="shared" ca="1" si="921"/>
        <v>0.5</v>
      </c>
      <c r="V587" s="124">
        <f t="shared" ca="1" si="922"/>
        <v>0</v>
      </c>
      <c r="W587" s="124"/>
      <c r="X587" s="124"/>
      <c r="Y587" s="124"/>
      <c r="Z587" s="124"/>
    </row>
    <row r="588" spans="1:26" outlineLevel="1">
      <c r="A588">
        <f t="shared" ca="1" si="923"/>
        <v>2</v>
      </c>
      <c r="B588" t="str">
        <f t="shared" ca="1" si="916"/>
        <v>EP2 LPD1 LPS3 LPM3</v>
      </c>
      <c r="C588" s="321">
        <f ca="1">IF($A588&lt;&gt;$A587,1,MOD(C587-1+(COUNTIFS(D$354:$N$354,$A588)=COUNTIFS(D588:$N588,1)),C$353)+1)</f>
        <v>2</v>
      </c>
      <c r="D588" s="319">
        <f ca="1">IF($A588&lt;&gt;D$354,0,IF($A588&lt;&gt;$A587,1,MOD(D587-1+(COUNTIFS(E$354:$N$354,$A588)=COUNTIFS(E588:$N588,1)),D$353)+1))</f>
        <v>0</v>
      </c>
      <c r="E588" s="319">
        <f ca="1">IF($A588&lt;&gt;E$354,0,IF($A588&lt;&gt;$A587,1,MOD(E587-1+(COUNTIFS(F$354:$N$354,$A588)=COUNTIFS(F588:$N588,1)),E$353)+1))</f>
        <v>0</v>
      </c>
      <c r="F588" s="319">
        <f ca="1">IF($A588&lt;&gt;F$354,0,IF($A588&lt;&gt;$A587,1,MOD(F587-1+(COUNTIFS(G$354:$N$354,$A588)=COUNTIFS(G588:$N588,1)),F$353)+1))</f>
        <v>0</v>
      </c>
      <c r="G588" s="319">
        <f ca="1">IF($A588&lt;&gt;G$354,0,IF($A588&lt;&gt;$A587,1,MOD(G587-1+(COUNTIFS(H$354:$N$354,$A588)=COUNTIFS(H588:$N588,1)),G$353)+1))</f>
        <v>1</v>
      </c>
      <c r="H588" s="319">
        <f ca="1">IF($A588&lt;&gt;H$354,0,IF($A588&lt;&gt;$A587,1,MOD(H587-1+(COUNTIFS(I$354:$N$354,$A588)=COUNTIFS(I588:$N588,1)),H$353)+1))</f>
        <v>3</v>
      </c>
      <c r="I588" s="319">
        <f ca="1">IF($A588&lt;&gt;I$354,0,IF($A588&lt;&gt;$A587,1,MOD(I587-1+(COUNTIFS(N$354:$N$354,$A588)=COUNTIFS(N588:$N588,1)),I$353)+1))</f>
        <v>3</v>
      </c>
      <c r="J588" s="319"/>
      <c r="K588" s="319"/>
      <c r="L588" s="319"/>
      <c r="M588" s="319"/>
      <c r="O588">
        <v>233</v>
      </c>
      <c r="P588" s="124">
        <f t="shared" ca="1" si="917"/>
        <v>0</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LPM1</v>
      </c>
      <c r="C589" s="321">
        <f ca="1">IF($A589&lt;&gt;$A588,1,MOD(C588-1+(COUNTIFS(D$354:$N$354,$A589)=COUNTIFS(D589:$N589,1)),C$353)+1)</f>
        <v>3</v>
      </c>
      <c r="D589" s="319">
        <f ca="1">IF($A589&lt;&gt;D$354,0,IF($A589&lt;&gt;$A588,1,MOD(D588-1+(COUNTIFS(E$354:$N$354,$A589)=COUNTIFS(E589:$N589,1)),D$353)+1))</f>
        <v>0</v>
      </c>
      <c r="E589" s="319">
        <f ca="1">IF($A589&lt;&gt;E$354,0,IF($A589&lt;&gt;$A588,1,MOD(E588-1+(COUNTIFS(F$354:$N$354,$A589)=COUNTIFS(F589:$N589,1)),E$353)+1))</f>
        <v>0</v>
      </c>
      <c r="F589" s="319">
        <f ca="1">IF($A589&lt;&gt;F$354,0,IF($A589&lt;&gt;$A588,1,MOD(F588-1+(COUNTIFS(G$354:$N$354,$A589)=COUNTIFS(G589:$N589,1)),F$353)+1))</f>
        <v>0</v>
      </c>
      <c r="G589" s="319">
        <f ca="1">IF($A589&lt;&gt;G$354,0,IF($A589&lt;&gt;$A588,1,MOD(G588-1+(COUNTIFS(H$354:$N$354,$A589)=COUNTIFS(H589:$N589,1)),G$353)+1))</f>
        <v>1</v>
      </c>
      <c r="H589" s="319">
        <f ca="1">IF($A589&lt;&gt;H$354,0,IF($A589&lt;&gt;$A588,1,MOD(H588-1+(COUNTIFS(I$354:$N$354,$A589)=COUNTIFS(I589:$N589,1)),H$353)+1))</f>
        <v>1</v>
      </c>
      <c r="I589" s="319">
        <f ca="1">IF($A589&lt;&gt;I$354,0,IF($A589&lt;&gt;$A588,1,MOD(I588-1+(COUNTIFS(N$354:$N$354,$A589)=COUNTIFS(N589:$N589,1)),I$353)+1))</f>
        <v>1</v>
      </c>
      <c r="J589" s="319"/>
      <c r="K589" s="319"/>
      <c r="L589" s="319"/>
      <c r="M589" s="319"/>
      <c r="O589">
        <v>234</v>
      </c>
      <c r="P589" s="124">
        <f t="shared" ca="1" si="917"/>
        <v>0.5</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LPM2</v>
      </c>
      <c r="C590" s="321">
        <f ca="1">IF($A590&lt;&gt;$A589,1,MOD(C589-1+(COUNTIFS(D$354:$N$354,$A590)=COUNTIFS(D590:$N590,1)),C$353)+1)</f>
        <v>3</v>
      </c>
      <c r="D590" s="319">
        <f ca="1">IF($A590&lt;&gt;D$354,0,IF($A590&lt;&gt;$A589,1,MOD(D589-1+(COUNTIFS(E$354:$N$354,$A590)=COUNTIFS(E590:$N590,1)),D$353)+1))</f>
        <v>0</v>
      </c>
      <c r="E590" s="319">
        <f ca="1">IF($A590&lt;&gt;E$354,0,IF($A590&lt;&gt;$A589,1,MOD(E589-1+(COUNTIFS(F$354:$N$354,$A590)=COUNTIFS(F590:$N590,1)),E$353)+1))</f>
        <v>0</v>
      </c>
      <c r="F590" s="319">
        <f ca="1">IF($A590&lt;&gt;F$354,0,IF($A590&lt;&gt;$A589,1,MOD(F589-1+(COUNTIFS(G$354:$N$354,$A590)=COUNTIFS(G590:$N590,1)),F$353)+1))</f>
        <v>0</v>
      </c>
      <c r="G590" s="319">
        <f ca="1">IF($A590&lt;&gt;G$354,0,IF($A590&lt;&gt;$A589,1,MOD(G589-1+(COUNTIFS(H$354:$N$354,$A590)=COUNTIFS(H590:$N590,1)),G$353)+1))</f>
        <v>1</v>
      </c>
      <c r="H590" s="319">
        <f ca="1">IF($A590&lt;&gt;H$354,0,IF($A590&lt;&gt;$A589,1,MOD(H589-1+(COUNTIFS(I$354:$N$354,$A590)=COUNTIFS(I590:$N590,1)),H$353)+1))</f>
        <v>1</v>
      </c>
      <c r="I590" s="319">
        <f ca="1">IF($A590&lt;&gt;I$354,0,IF($A590&lt;&gt;$A589,1,MOD(I589-1+(COUNTIFS(N$354:$N$354,$A590)=COUNTIFS(N590:$N590,1)),I$353)+1))</f>
        <v>2</v>
      </c>
      <c r="J590" s="319"/>
      <c r="K590" s="319"/>
      <c r="L590" s="319"/>
      <c r="M590" s="319"/>
      <c r="O590">
        <v>235</v>
      </c>
      <c r="P590" s="124">
        <f t="shared" ca="1" si="917"/>
        <v>0.5</v>
      </c>
      <c r="Q590" s="124">
        <f t="shared" ca="1" si="918"/>
        <v>0</v>
      </c>
      <c r="R590" s="124">
        <f t="shared" ca="1" si="919"/>
        <v>0</v>
      </c>
      <c r="S590" s="124">
        <f t="shared" ca="1" si="920"/>
        <v>0</v>
      </c>
      <c r="T590" s="124">
        <v>0</v>
      </c>
      <c r="U590" s="124">
        <f t="shared" ca="1" si="921"/>
        <v>-0.5</v>
      </c>
      <c r="V590" s="124">
        <f t="shared" ca="1" si="922"/>
        <v>0</v>
      </c>
      <c r="W590" s="124"/>
      <c r="X590" s="124"/>
      <c r="Y590" s="124"/>
      <c r="Z590" s="124"/>
    </row>
    <row r="591" spans="1:26" outlineLevel="1">
      <c r="A591">
        <f t="shared" ca="1" si="923"/>
        <v>2</v>
      </c>
      <c r="B591" t="str">
        <f t="shared" ca="1" si="916"/>
        <v>EP3 LPD1 LPS1 LPM3</v>
      </c>
      <c r="C591" s="321">
        <f ca="1">IF($A591&lt;&gt;$A590,1,MOD(C590-1+(COUNTIFS(D$354:$N$354,$A591)=COUNTIFS(D591:$N591,1)),C$353)+1)</f>
        <v>3</v>
      </c>
      <c r="D591" s="319">
        <f ca="1">IF($A591&lt;&gt;D$354,0,IF($A591&lt;&gt;$A590,1,MOD(D590-1+(COUNTIFS(E$354:$N$354,$A591)=COUNTIFS(E591:$N591,1)),D$353)+1))</f>
        <v>0</v>
      </c>
      <c r="E591" s="319">
        <f ca="1">IF($A591&lt;&gt;E$354,0,IF($A591&lt;&gt;$A590,1,MOD(E590-1+(COUNTIFS(F$354:$N$354,$A591)=COUNTIFS(F591:$N591,1)),E$353)+1))</f>
        <v>0</v>
      </c>
      <c r="F591" s="319">
        <f ca="1">IF($A591&lt;&gt;F$354,0,IF($A591&lt;&gt;$A590,1,MOD(F590-1+(COUNTIFS(G$354:$N$354,$A591)=COUNTIFS(G591:$N591,1)),F$353)+1))</f>
        <v>0</v>
      </c>
      <c r="G591" s="319">
        <f ca="1">IF($A591&lt;&gt;G$354,0,IF($A591&lt;&gt;$A590,1,MOD(G590-1+(COUNTIFS(H$354:$N$354,$A591)=COUNTIFS(H591:$N591,1)),G$353)+1))</f>
        <v>1</v>
      </c>
      <c r="H591" s="319">
        <f ca="1">IF($A591&lt;&gt;H$354,0,IF($A591&lt;&gt;$A590,1,MOD(H590-1+(COUNTIFS(I$354:$N$354,$A591)=COUNTIFS(I591:$N591,1)),H$353)+1))</f>
        <v>1</v>
      </c>
      <c r="I591" s="319">
        <f ca="1">IF($A591&lt;&gt;I$354,0,IF($A591&lt;&gt;$A590,1,MOD(I590-1+(COUNTIFS(N$354:$N$354,$A591)=COUNTIFS(N591:$N591,1)),I$353)+1))</f>
        <v>3</v>
      </c>
      <c r="J591" s="319"/>
      <c r="K591" s="319"/>
      <c r="L591" s="319"/>
      <c r="M591" s="319"/>
      <c r="O591">
        <v>236</v>
      </c>
      <c r="P591" s="124">
        <f t="shared" ca="1" si="917"/>
        <v>0.5</v>
      </c>
      <c r="Q591" s="124">
        <f t="shared" ca="1" si="918"/>
        <v>0</v>
      </c>
      <c r="R591" s="124">
        <f t="shared" ca="1" si="919"/>
        <v>0</v>
      </c>
      <c r="S591" s="124">
        <f t="shared" ca="1" si="920"/>
        <v>0</v>
      </c>
      <c r="T591" s="124">
        <v>0</v>
      </c>
      <c r="U591" s="124">
        <f t="shared" ca="1" si="921"/>
        <v>-0.5</v>
      </c>
      <c r="V591" s="124">
        <f t="shared" ca="1" si="922"/>
        <v>0.5</v>
      </c>
      <c r="W591" s="124"/>
      <c r="X591" s="124"/>
      <c r="Y591" s="124"/>
      <c r="Z591" s="124"/>
    </row>
    <row r="592" spans="1:26" outlineLevel="1">
      <c r="A592">
        <f t="shared" ca="1" si="923"/>
        <v>2</v>
      </c>
      <c r="B592" t="str">
        <f t="shared" ca="1" si="916"/>
        <v>EP3 LPD1 LPS2 LPM1</v>
      </c>
      <c r="C592" s="321">
        <f ca="1">IF($A592&lt;&gt;$A591,1,MOD(C591-1+(COUNTIFS(D$354:$N$354,$A592)=COUNTIFS(D592:$N592,1)),C$353)+1)</f>
        <v>3</v>
      </c>
      <c r="D592" s="319">
        <f ca="1">IF($A592&lt;&gt;D$354,0,IF($A592&lt;&gt;$A591,1,MOD(D591-1+(COUNTIFS(E$354:$N$354,$A592)=COUNTIFS(E592:$N592,1)),D$353)+1))</f>
        <v>0</v>
      </c>
      <c r="E592" s="319">
        <f ca="1">IF($A592&lt;&gt;E$354,0,IF($A592&lt;&gt;$A591,1,MOD(E591-1+(COUNTIFS(F$354:$N$354,$A592)=COUNTIFS(F592:$N592,1)),E$353)+1))</f>
        <v>0</v>
      </c>
      <c r="F592" s="319">
        <f ca="1">IF($A592&lt;&gt;F$354,0,IF($A592&lt;&gt;$A591,1,MOD(F591-1+(COUNTIFS(G$354:$N$354,$A592)=COUNTIFS(G592:$N592,1)),F$353)+1))</f>
        <v>0</v>
      </c>
      <c r="G592" s="319">
        <f ca="1">IF($A592&lt;&gt;G$354,0,IF($A592&lt;&gt;$A591,1,MOD(G591-1+(COUNTIFS(H$354:$N$354,$A592)=COUNTIFS(H592:$N592,1)),G$353)+1))</f>
        <v>1</v>
      </c>
      <c r="H592" s="319">
        <f ca="1">IF($A592&lt;&gt;H$354,0,IF($A592&lt;&gt;$A591,1,MOD(H591-1+(COUNTIFS(I$354:$N$354,$A592)=COUNTIFS(I592:$N592,1)),H$353)+1))</f>
        <v>2</v>
      </c>
      <c r="I592" s="319">
        <f ca="1">IF($A592&lt;&gt;I$354,0,IF($A592&lt;&gt;$A591,1,MOD(I591-1+(COUNTIFS(N$354:$N$354,$A592)=COUNTIFS(N592:$N592,1)),I$353)+1))</f>
        <v>1</v>
      </c>
      <c r="J592" s="319"/>
      <c r="K592" s="319"/>
      <c r="L592" s="319"/>
      <c r="M592" s="319"/>
      <c r="O592">
        <v>237</v>
      </c>
      <c r="P592" s="124">
        <f t="shared" ca="1" si="917"/>
        <v>0.5</v>
      </c>
      <c r="Q592" s="124">
        <f t="shared" ca="1" si="918"/>
        <v>0</v>
      </c>
      <c r="R592" s="124">
        <f t="shared" ca="1" si="919"/>
        <v>0</v>
      </c>
      <c r="S592" s="124">
        <f t="shared" ca="1" si="920"/>
        <v>0</v>
      </c>
      <c r="T592" s="124">
        <v>0</v>
      </c>
      <c r="U592" s="124">
        <f t="shared" ca="1" si="921"/>
        <v>0</v>
      </c>
      <c r="V592" s="124">
        <f t="shared" ca="1" si="922"/>
        <v>-0.5</v>
      </c>
      <c r="W592" s="124"/>
      <c r="X592" s="124"/>
      <c r="Y592" s="124"/>
      <c r="Z592" s="124"/>
    </row>
    <row r="593" spans="1:26" outlineLevel="1">
      <c r="A593">
        <f t="shared" ca="1" si="923"/>
        <v>2</v>
      </c>
      <c r="B593" t="str">
        <f t="shared" ca="1" si="916"/>
        <v>EP3 LPD1 LPS2 LPM2</v>
      </c>
      <c r="C593" s="321">
        <f ca="1">IF($A593&lt;&gt;$A592,1,MOD(C592-1+(COUNTIFS(D$354:$N$354,$A593)=COUNTIFS(D593:$N593,1)),C$353)+1)</f>
        <v>3</v>
      </c>
      <c r="D593" s="319">
        <f ca="1">IF($A593&lt;&gt;D$354,0,IF($A593&lt;&gt;$A592,1,MOD(D592-1+(COUNTIFS(E$354:$N$354,$A593)=COUNTIFS(E593:$N593,1)),D$353)+1))</f>
        <v>0</v>
      </c>
      <c r="E593" s="319">
        <f ca="1">IF($A593&lt;&gt;E$354,0,IF($A593&lt;&gt;$A592,1,MOD(E592-1+(COUNTIFS(F$354:$N$354,$A593)=COUNTIFS(F593:$N593,1)),E$353)+1))</f>
        <v>0</v>
      </c>
      <c r="F593" s="319">
        <f ca="1">IF($A593&lt;&gt;F$354,0,IF($A593&lt;&gt;$A592,1,MOD(F592-1+(COUNTIFS(G$354:$N$354,$A593)=COUNTIFS(G593:$N593,1)),F$353)+1))</f>
        <v>0</v>
      </c>
      <c r="G593" s="319">
        <f ca="1">IF($A593&lt;&gt;G$354,0,IF($A593&lt;&gt;$A592,1,MOD(G592-1+(COUNTIFS(H$354:$N$354,$A593)=COUNTIFS(H593:$N593,1)),G$353)+1))</f>
        <v>1</v>
      </c>
      <c r="H593" s="319">
        <f ca="1">IF($A593&lt;&gt;H$354,0,IF($A593&lt;&gt;$A592,1,MOD(H592-1+(COUNTIFS(I$354:$N$354,$A593)=COUNTIFS(I593:$N593,1)),H$353)+1))</f>
        <v>2</v>
      </c>
      <c r="I593" s="319">
        <f ca="1">IF($A593&lt;&gt;I$354,0,IF($A593&lt;&gt;$A592,1,MOD(I592-1+(COUNTIFS(N$354:$N$354,$A593)=COUNTIFS(N593:$N593,1)),I$353)+1))</f>
        <v>2</v>
      </c>
      <c r="J593" s="319"/>
      <c r="K593" s="319"/>
      <c r="L593" s="319"/>
      <c r="M593" s="319"/>
      <c r="O593">
        <v>238</v>
      </c>
      <c r="P593" s="124">
        <f t="shared" ca="1" si="917"/>
        <v>0.5</v>
      </c>
      <c r="Q593" s="124">
        <f t="shared" ca="1" si="918"/>
        <v>0</v>
      </c>
      <c r="R593" s="124">
        <f t="shared" ca="1" si="919"/>
        <v>0</v>
      </c>
      <c r="S593" s="124">
        <f t="shared" ca="1" si="920"/>
        <v>0</v>
      </c>
      <c r="T593" s="124">
        <v>0</v>
      </c>
      <c r="U593" s="124">
        <f t="shared" ca="1" si="921"/>
        <v>0</v>
      </c>
      <c r="V593" s="124">
        <f t="shared" ca="1" si="922"/>
        <v>0</v>
      </c>
      <c r="W593" s="124"/>
      <c r="X593" s="124"/>
      <c r="Y593" s="124"/>
      <c r="Z593" s="124"/>
    </row>
    <row r="594" spans="1:26" outlineLevel="1">
      <c r="A594">
        <f t="shared" ca="1" si="923"/>
        <v>2</v>
      </c>
      <c r="B594" t="str">
        <f t="shared" ca="1" si="916"/>
        <v>EP3 LPD1 LPS2 LPM3</v>
      </c>
      <c r="C594" s="321">
        <f ca="1">IF($A594&lt;&gt;$A593,1,MOD(C593-1+(COUNTIFS(D$354:$N$354,$A594)=COUNTIFS(D594:$N594,1)),C$353)+1)</f>
        <v>3</v>
      </c>
      <c r="D594" s="319">
        <f ca="1">IF($A594&lt;&gt;D$354,0,IF($A594&lt;&gt;$A593,1,MOD(D593-1+(COUNTIFS(E$354:$N$354,$A594)=COUNTIFS(E594:$N594,1)),D$353)+1))</f>
        <v>0</v>
      </c>
      <c r="E594" s="319">
        <f ca="1">IF($A594&lt;&gt;E$354,0,IF($A594&lt;&gt;$A593,1,MOD(E593-1+(COUNTIFS(F$354:$N$354,$A594)=COUNTIFS(F594:$N594,1)),E$353)+1))</f>
        <v>0</v>
      </c>
      <c r="F594" s="319">
        <f ca="1">IF($A594&lt;&gt;F$354,0,IF($A594&lt;&gt;$A593,1,MOD(F593-1+(COUNTIFS(G$354:$N$354,$A594)=COUNTIFS(G594:$N594,1)),F$353)+1))</f>
        <v>0</v>
      </c>
      <c r="G594" s="319">
        <f ca="1">IF($A594&lt;&gt;G$354,0,IF($A594&lt;&gt;$A593,1,MOD(G593-1+(COUNTIFS(H$354:$N$354,$A594)=COUNTIFS(H594:$N594,1)),G$353)+1))</f>
        <v>1</v>
      </c>
      <c r="H594" s="319">
        <f ca="1">IF($A594&lt;&gt;H$354,0,IF($A594&lt;&gt;$A593,1,MOD(H593-1+(COUNTIFS(I$354:$N$354,$A594)=COUNTIFS(I594:$N594,1)),H$353)+1))</f>
        <v>2</v>
      </c>
      <c r="I594" s="319">
        <f ca="1">IF($A594&lt;&gt;I$354,0,IF($A594&lt;&gt;$A593,1,MOD(I593-1+(COUNTIFS(N$354:$N$354,$A594)=COUNTIFS(N594:$N594,1)),I$353)+1))</f>
        <v>3</v>
      </c>
      <c r="J594" s="319"/>
      <c r="K594" s="319"/>
      <c r="L594" s="319"/>
      <c r="M594" s="319"/>
      <c r="O594">
        <v>239</v>
      </c>
      <c r="P594" s="124">
        <f t="shared" ca="1" si="917"/>
        <v>0.5</v>
      </c>
      <c r="Q594" s="124">
        <f t="shared" ca="1" si="918"/>
        <v>0</v>
      </c>
      <c r="R594" s="124">
        <f t="shared" ca="1" si="919"/>
        <v>0</v>
      </c>
      <c r="S594" s="124">
        <f t="shared" ca="1" si="920"/>
        <v>0</v>
      </c>
      <c r="T594" s="124">
        <v>0</v>
      </c>
      <c r="U594" s="124">
        <f t="shared" ca="1" si="921"/>
        <v>0</v>
      </c>
      <c r="V594" s="124">
        <f t="shared" ca="1" si="922"/>
        <v>0.5</v>
      </c>
      <c r="W594" s="124"/>
      <c r="X594" s="124"/>
      <c r="Y594" s="124"/>
      <c r="Z594" s="124"/>
    </row>
    <row r="595" spans="1:26" outlineLevel="1">
      <c r="A595">
        <f t="shared" ca="1" si="923"/>
        <v>2</v>
      </c>
      <c r="B595" t="str">
        <f t="shared" ca="1" si="916"/>
        <v>EP3 LPD1 LPS3 LPM1</v>
      </c>
      <c r="C595" s="321">
        <f ca="1">IF($A595&lt;&gt;$A594,1,MOD(C594-1+(COUNTIFS(D$354:$N$354,$A595)=COUNTIFS(D595:$N595,1)),C$353)+1)</f>
        <v>3</v>
      </c>
      <c r="D595" s="319">
        <f ca="1">IF($A595&lt;&gt;D$354,0,IF($A595&lt;&gt;$A594,1,MOD(D594-1+(COUNTIFS(E$354:$N$354,$A595)=COUNTIFS(E595:$N595,1)),D$353)+1))</f>
        <v>0</v>
      </c>
      <c r="E595" s="319">
        <f ca="1">IF($A595&lt;&gt;E$354,0,IF($A595&lt;&gt;$A594,1,MOD(E594-1+(COUNTIFS(F$354:$N$354,$A595)=COUNTIFS(F595:$N595,1)),E$353)+1))</f>
        <v>0</v>
      </c>
      <c r="F595" s="319">
        <f ca="1">IF($A595&lt;&gt;F$354,0,IF($A595&lt;&gt;$A594,1,MOD(F594-1+(COUNTIFS(G$354:$N$354,$A595)=COUNTIFS(G595:$N595,1)),F$353)+1))</f>
        <v>0</v>
      </c>
      <c r="G595" s="319">
        <f ca="1">IF($A595&lt;&gt;G$354,0,IF($A595&lt;&gt;$A594,1,MOD(G594-1+(COUNTIFS(H$354:$N$354,$A595)=COUNTIFS(H595:$N595,1)),G$353)+1))</f>
        <v>1</v>
      </c>
      <c r="H595" s="319">
        <f ca="1">IF($A595&lt;&gt;H$354,0,IF($A595&lt;&gt;$A594,1,MOD(H594-1+(COUNTIFS(I$354:$N$354,$A595)=COUNTIFS(I595:$N595,1)),H$353)+1))</f>
        <v>3</v>
      </c>
      <c r="I595" s="319">
        <f ca="1">IF($A595&lt;&gt;I$354,0,IF($A595&lt;&gt;$A594,1,MOD(I594-1+(COUNTIFS(N$354:$N$354,$A595)=COUNTIFS(N595:$N595,1)),I$353)+1))</f>
        <v>1</v>
      </c>
      <c r="J595" s="319"/>
      <c r="K595" s="319"/>
      <c r="L595" s="319"/>
      <c r="M595" s="319"/>
      <c r="O595">
        <v>240</v>
      </c>
      <c r="P595" s="124">
        <f t="shared" ca="1" si="917"/>
        <v>0.5</v>
      </c>
      <c r="Q595" s="124">
        <f t="shared" ca="1" si="918"/>
        <v>0</v>
      </c>
      <c r="R595" s="124">
        <f t="shared" ca="1" si="919"/>
        <v>0</v>
      </c>
      <c r="S595" s="124">
        <f t="shared" ca="1" si="920"/>
        <v>0</v>
      </c>
      <c r="T595" s="124">
        <v>0</v>
      </c>
      <c r="U595" s="124">
        <f t="shared" ca="1" si="921"/>
        <v>0.5</v>
      </c>
      <c r="V595" s="124">
        <f t="shared" ca="1" si="922"/>
        <v>-0.5</v>
      </c>
      <c r="W595" s="124"/>
      <c r="X595" s="124"/>
      <c r="Y595" s="124"/>
      <c r="Z595" s="124"/>
    </row>
    <row r="596" spans="1:26" outlineLevel="1">
      <c r="A596">
        <f t="shared" ca="1" si="923"/>
        <v>2</v>
      </c>
      <c r="B596" t="str">
        <f t="shared" ca="1" si="916"/>
        <v>EP3 LPD1 LPS3 LPM2</v>
      </c>
      <c r="C596" s="321">
        <f ca="1">IF($A596&lt;&gt;$A595,1,MOD(C595-1+(COUNTIFS(D$354:$N$354,$A596)=COUNTIFS(D596:$N596,1)),C$353)+1)</f>
        <v>3</v>
      </c>
      <c r="D596" s="319">
        <f ca="1">IF($A596&lt;&gt;D$354,0,IF($A596&lt;&gt;$A595,1,MOD(D595-1+(COUNTIFS(E$354:$N$354,$A596)=COUNTIFS(E596:$N596,1)),D$353)+1))</f>
        <v>0</v>
      </c>
      <c r="E596" s="319">
        <f ca="1">IF($A596&lt;&gt;E$354,0,IF($A596&lt;&gt;$A595,1,MOD(E595-1+(COUNTIFS(F$354:$N$354,$A596)=COUNTIFS(F596:$N596,1)),E$353)+1))</f>
        <v>0</v>
      </c>
      <c r="F596" s="319">
        <f ca="1">IF($A596&lt;&gt;F$354,0,IF($A596&lt;&gt;$A595,1,MOD(F595-1+(COUNTIFS(G$354:$N$354,$A596)=COUNTIFS(G596:$N596,1)),F$353)+1))</f>
        <v>0</v>
      </c>
      <c r="G596" s="319">
        <f ca="1">IF($A596&lt;&gt;G$354,0,IF($A596&lt;&gt;$A595,1,MOD(G595-1+(COUNTIFS(H$354:$N$354,$A596)=COUNTIFS(H596:$N596,1)),G$353)+1))</f>
        <v>1</v>
      </c>
      <c r="H596" s="319">
        <f ca="1">IF($A596&lt;&gt;H$354,0,IF($A596&lt;&gt;$A595,1,MOD(H595-1+(COUNTIFS(I$354:$N$354,$A596)=COUNTIFS(I596:$N596,1)),H$353)+1))</f>
        <v>3</v>
      </c>
      <c r="I596" s="319">
        <f ca="1">IF($A596&lt;&gt;I$354,0,IF($A596&lt;&gt;$A595,1,MOD(I595-1+(COUNTIFS(N$354:$N$354,$A596)=COUNTIFS(N596:$N596,1)),I$353)+1))</f>
        <v>2</v>
      </c>
      <c r="J596" s="319"/>
      <c r="K596" s="319"/>
      <c r="L596" s="319"/>
      <c r="M596" s="319"/>
      <c r="O596">
        <v>241</v>
      </c>
      <c r="P596" s="124">
        <f t="shared" ca="1" si="917"/>
        <v>0.5</v>
      </c>
      <c r="Q596" s="124">
        <f t="shared" ca="1" si="918"/>
        <v>0</v>
      </c>
      <c r="R596" s="124">
        <f t="shared" ca="1" si="919"/>
        <v>0</v>
      </c>
      <c r="S596" s="124">
        <f t="shared" ca="1" si="920"/>
        <v>0</v>
      </c>
      <c r="T596" s="124">
        <v>0</v>
      </c>
      <c r="U596" s="124">
        <f t="shared" ca="1" si="921"/>
        <v>0.5</v>
      </c>
      <c r="V596" s="124">
        <f t="shared" ca="1" si="922"/>
        <v>0</v>
      </c>
      <c r="W596" s="124"/>
      <c r="X596" s="124"/>
      <c r="Y596" s="124"/>
      <c r="Z596" s="124"/>
    </row>
    <row r="597" spans="1:26" outlineLevel="1">
      <c r="A597">
        <f t="shared" ca="1" si="923"/>
        <v>2</v>
      </c>
      <c r="B597" t="str">
        <f t="shared" ca="1" si="916"/>
        <v>EP3 LPD1 LPS3 LPM3</v>
      </c>
      <c r="C597" s="321">
        <f ca="1">IF($A597&lt;&gt;$A596,1,MOD(C596-1+(COUNTIFS(D$354:$N$354,$A597)=COUNTIFS(D597:$N597,1)),C$353)+1)</f>
        <v>3</v>
      </c>
      <c r="D597" s="319">
        <f ca="1">IF($A597&lt;&gt;D$354,0,IF($A597&lt;&gt;$A596,1,MOD(D596-1+(COUNTIFS(E$354:$N$354,$A597)=COUNTIFS(E597:$N597,1)),D$353)+1))</f>
        <v>0</v>
      </c>
      <c r="E597" s="319">
        <f ca="1">IF($A597&lt;&gt;E$354,0,IF($A597&lt;&gt;$A596,1,MOD(E596-1+(COUNTIFS(F$354:$N$354,$A597)=COUNTIFS(F597:$N597,1)),E$353)+1))</f>
        <v>0</v>
      </c>
      <c r="F597" s="319">
        <f ca="1">IF($A597&lt;&gt;F$354,0,IF($A597&lt;&gt;$A596,1,MOD(F596-1+(COUNTIFS(G$354:$N$354,$A597)=COUNTIFS(G597:$N597,1)),F$353)+1))</f>
        <v>0</v>
      </c>
      <c r="G597" s="319">
        <f ca="1">IF($A597&lt;&gt;G$354,0,IF($A597&lt;&gt;$A596,1,MOD(G596-1+(COUNTIFS(H$354:$N$354,$A597)=COUNTIFS(H597:$N597,1)),G$353)+1))</f>
        <v>1</v>
      </c>
      <c r="H597" s="319">
        <f ca="1">IF($A597&lt;&gt;H$354,0,IF($A597&lt;&gt;$A596,1,MOD(H596-1+(COUNTIFS(I$354:$N$354,$A597)=COUNTIFS(I597:$N597,1)),H$353)+1))</f>
        <v>3</v>
      </c>
      <c r="I597" s="319">
        <f ca="1">IF($A597&lt;&gt;I$354,0,IF($A597&lt;&gt;$A596,1,MOD(I596-1+(COUNTIFS(N$354:$N$354,$A597)=COUNTIFS(N597:$N597,1)),I$353)+1))</f>
        <v>3</v>
      </c>
      <c r="J597" s="319"/>
      <c r="K597" s="319"/>
      <c r="L597" s="319"/>
      <c r="M597" s="319"/>
      <c r="O597">
        <v>242</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LPM1</v>
      </c>
      <c r="C598" s="321">
        <f ca="1">IF($A598&lt;&gt;$A597,1,MOD(C597-1+(COUNTIFS(D$354:$N$354,$A598)=COUNTIFS(D598:$N598,1)),C$353)+1)</f>
        <v>1</v>
      </c>
      <c r="D598" s="319">
        <f ca="1">IF($A598&lt;&gt;D$354,0,IF($A598&lt;&gt;$A597,1,MOD(D597-1+(COUNTIFS(E$354:$N$354,$A598)=COUNTIFS(E598:$N598,1)),D$353)+1))</f>
        <v>0</v>
      </c>
      <c r="E598" s="319">
        <f ca="1">IF($A598&lt;&gt;E$354,0,IF($A598&lt;&gt;$A597,1,MOD(E597-1+(COUNTIFS(F$354:$N$354,$A598)=COUNTIFS(F598:$N598,1)),E$353)+1))</f>
        <v>0</v>
      </c>
      <c r="F598" s="319">
        <f ca="1">IF($A598&lt;&gt;F$354,0,IF($A598&lt;&gt;$A597,1,MOD(F597-1+(COUNTIFS(G$354:$N$354,$A598)=COUNTIFS(G598:$N598,1)),F$353)+1))</f>
        <v>0</v>
      </c>
      <c r="G598" s="319">
        <f ca="1">IF($A598&lt;&gt;G$354,0,IF($A598&lt;&gt;$A597,1,MOD(G597-1+(COUNTIFS(H$354:$N$354,$A598)=COUNTIFS(H598:$N598,1)),G$353)+1))</f>
        <v>1</v>
      </c>
      <c r="H598" s="319">
        <f ca="1">IF($A598&lt;&gt;H$354,0,IF($A598&lt;&gt;$A597,1,MOD(H597-1+(COUNTIFS(I$354:$N$354,$A598)=COUNTIFS(I598:$N598,1)),H$353)+1))</f>
        <v>1</v>
      </c>
      <c r="I598" s="319">
        <f ca="1">IF($A598&lt;&gt;I$354,0,IF($A598&lt;&gt;$A597,1,MOD(I597-1+(COUNTIFS(N$354:$N$354,$A598)=COUNTIFS(N598:$N598,1)),I$353)+1))</f>
        <v>1</v>
      </c>
      <c r="J598" s="319"/>
      <c r="K598" s="319"/>
      <c r="L598" s="319"/>
      <c r="M598" s="319"/>
      <c r="O598">
        <v>243</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LPM2</v>
      </c>
      <c r="C599" s="321">
        <f ca="1">IF($A599&lt;&gt;$A598,1,MOD(C598-1+(COUNTIFS(D$354:$N$354,$A599)=COUNTIFS(D599:$N599,1)),C$353)+1)</f>
        <v>1</v>
      </c>
      <c r="D599" s="319">
        <f ca="1">IF($A599&lt;&gt;D$354,0,IF($A599&lt;&gt;$A598,1,MOD(D598-1+(COUNTIFS(E$354:$N$354,$A599)=COUNTIFS(E599:$N599,1)),D$353)+1))</f>
        <v>0</v>
      </c>
      <c r="E599" s="319">
        <f ca="1">IF($A599&lt;&gt;E$354,0,IF($A599&lt;&gt;$A598,1,MOD(E598-1+(COUNTIFS(F$354:$N$354,$A599)=COUNTIFS(F599:$N599,1)),E$353)+1))</f>
        <v>0</v>
      </c>
      <c r="F599" s="319">
        <f ca="1">IF($A599&lt;&gt;F$354,0,IF($A599&lt;&gt;$A598,1,MOD(F598-1+(COUNTIFS(G$354:$N$354,$A599)=COUNTIFS(G599:$N599,1)),F$353)+1))</f>
        <v>0</v>
      </c>
      <c r="G599" s="319">
        <f ca="1">IF($A599&lt;&gt;G$354,0,IF($A599&lt;&gt;$A598,1,MOD(G598-1+(COUNTIFS(H$354:$N$354,$A599)=COUNTIFS(H599:$N599,1)),G$353)+1))</f>
        <v>1</v>
      </c>
      <c r="H599" s="319">
        <f ca="1">IF($A599&lt;&gt;H$354,0,IF($A599&lt;&gt;$A598,1,MOD(H598-1+(COUNTIFS(I$354:$N$354,$A599)=COUNTIFS(I599:$N599,1)),H$353)+1))</f>
        <v>1</v>
      </c>
      <c r="I599" s="319">
        <f ca="1">IF($A599&lt;&gt;I$354,0,IF($A599&lt;&gt;$A598,1,MOD(I598-1+(COUNTIFS(N$354:$N$354,$A599)=COUNTIFS(N599:$N599,1)),I$353)+1))</f>
        <v>2</v>
      </c>
      <c r="J599" s="319"/>
      <c r="K599" s="319"/>
      <c r="L599" s="319"/>
      <c r="M599" s="319"/>
      <c r="O599">
        <v>244</v>
      </c>
      <c r="P599" s="124">
        <f t="shared" ca="1" si="917"/>
        <v>-0.5</v>
      </c>
      <c r="Q599" s="124">
        <f t="shared" ca="1" si="918"/>
        <v>0</v>
      </c>
      <c r="R599" s="124">
        <f t="shared" ca="1" si="919"/>
        <v>0</v>
      </c>
      <c r="S599" s="124">
        <f t="shared" ca="1" si="920"/>
        <v>0</v>
      </c>
      <c r="T599" s="124">
        <v>0</v>
      </c>
      <c r="U599" s="124">
        <f t="shared" ca="1" si="921"/>
        <v>-0.5</v>
      </c>
      <c r="V599" s="124">
        <f t="shared" ca="1" si="922"/>
        <v>0</v>
      </c>
      <c r="W599" s="124"/>
      <c r="X599" s="124"/>
      <c r="Y599" s="124"/>
      <c r="Z599" s="124"/>
    </row>
    <row r="600" spans="1:26" outlineLevel="1">
      <c r="A600">
        <f t="shared" ca="1" si="923"/>
        <v>2</v>
      </c>
      <c r="B600" t="str">
        <f t="shared" ca="1" si="916"/>
        <v>EP1 LPD1 LPS1 LPM3</v>
      </c>
      <c r="C600" s="321">
        <f ca="1">IF($A600&lt;&gt;$A599,1,MOD(C599-1+(COUNTIFS(D$354:$N$354,$A600)=COUNTIFS(D600:$N600,1)),C$353)+1)</f>
        <v>1</v>
      </c>
      <c r="D600" s="319">
        <f ca="1">IF($A600&lt;&gt;D$354,0,IF($A600&lt;&gt;$A599,1,MOD(D599-1+(COUNTIFS(E$354:$N$354,$A600)=COUNTIFS(E600:$N600,1)),D$353)+1))</f>
        <v>0</v>
      </c>
      <c r="E600" s="319">
        <f ca="1">IF($A600&lt;&gt;E$354,0,IF($A600&lt;&gt;$A599,1,MOD(E599-1+(COUNTIFS(F$354:$N$354,$A600)=COUNTIFS(F600:$N600,1)),E$353)+1))</f>
        <v>0</v>
      </c>
      <c r="F600" s="319">
        <f ca="1">IF($A600&lt;&gt;F$354,0,IF($A600&lt;&gt;$A599,1,MOD(F599-1+(COUNTIFS(G$354:$N$354,$A600)=COUNTIFS(G600:$N600,1)),F$353)+1))</f>
        <v>0</v>
      </c>
      <c r="G600" s="319">
        <f ca="1">IF($A600&lt;&gt;G$354,0,IF($A600&lt;&gt;$A599,1,MOD(G599-1+(COUNTIFS(H$354:$N$354,$A600)=COUNTIFS(H600:$N600,1)),G$353)+1))</f>
        <v>1</v>
      </c>
      <c r="H600" s="319">
        <f ca="1">IF($A600&lt;&gt;H$354,0,IF($A600&lt;&gt;$A599,1,MOD(H599-1+(COUNTIFS(I$354:$N$354,$A600)=COUNTIFS(I600:$N600,1)),H$353)+1))</f>
        <v>1</v>
      </c>
      <c r="I600" s="319">
        <f ca="1">IF($A600&lt;&gt;I$354,0,IF($A600&lt;&gt;$A599,1,MOD(I599-1+(COUNTIFS(N$354:$N$354,$A600)=COUNTIFS(N600:$N600,1)),I$353)+1))</f>
        <v>3</v>
      </c>
      <c r="J600" s="319"/>
      <c r="K600" s="319"/>
      <c r="L600" s="319"/>
      <c r="M600" s="319"/>
      <c r="O600">
        <v>245</v>
      </c>
      <c r="P600" s="124">
        <f t="shared" ca="1" si="917"/>
        <v>-0.5</v>
      </c>
      <c r="Q600" s="124">
        <f t="shared" ca="1" si="918"/>
        <v>0</v>
      </c>
      <c r="R600" s="124">
        <f t="shared" ca="1" si="919"/>
        <v>0</v>
      </c>
      <c r="S600" s="124">
        <f t="shared" ca="1" si="920"/>
        <v>0</v>
      </c>
      <c r="T600" s="124">
        <v>0</v>
      </c>
      <c r="U600" s="124">
        <f t="shared" ca="1" si="921"/>
        <v>-0.5</v>
      </c>
      <c r="V600" s="124">
        <f t="shared" ca="1" si="922"/>
        <v>0.5</v>
      </c>
      <c r="W600" s="124"/>
      <c r="X600" s="124"/>
      <c r="Y600" s="124"/>
      <c r="Z600" s="124"/>
    </row>
    <row r="601" spans="1:26" outlineLevel="1">
      <c r="A601">
        <f t="shared" ca="1" si="923"/>
        <v>2</v>
      </c>
      <c r="B601" t="str">
        <f t="shared" ca="1" si="916"/>
        <v>EP1 LPD1 LPS2 LPM1</v>
      </c>
      <c r="C601" s="321">
        <f ca="1">IF($A601&lt;&gt;$A600,1,MOD(C600-1+(COUNTIFS(D$354:$N$354,$A601)=COUNTIFS(D601:$N601,1)),C$353)+1)</f>
        <v>1</v>
      </c>
      <c r="D601" s="319">
        <f ca="1">IF($A601&lt;&gt;D$354,0,IF($A601&lt;&gt;$A600,1,MOD(D600-1+(COUNTIFS(E$354:$N$354,$A601)=COUNTIFS(E601:$N601,1)),D$353)+1))</f>
        <v>0</v>
      </c>
      <c r="E601" s="319">
        <f ca="1">IF($A601&lt;&gt;E$354,0,IF($A601&lt;&gt;$A600,1,MOD(E600-1+(COUNTIFS(F$354:$N$354,$A601)=COUNTIFS(F601:$N601,1)),E$353)+1))</f>
        <v>0</v>
      </c>
      <c r="F601" s="319">
        <f ca="1">IF($A601&lt;&gt;F$354,0,IF($A601&lt;&gt;$A600,1,MOD(F600-1+(COUNTIFS(G$354:$N$354,$A601)=COUNTIFS(G601:$N601,1)),F$353)+1))</f>
        <v>0</v>
      </c>
      <c r="G601" s="319">
        <f ca="1">IF($A601&lt;&gt;G$354,0,IF($A601&lt;&gt;$A600,1,MOD(G600-1+(COUNTIFS(H$354:$N$354,$A601)=COUNTIFS(H601:$N601,1)),G$353)+1))</f>
        <v>1</v>
      </c>
      <c r="H601" s="319">
        <f ca="1">IF($A601&lt;&gt;H$354,0,IF($A601&lt;&gt;$A600,1,MOD(H600-1+(COUNTIFS(I$354:$N$354,$A601)=COUNTIFS(I601:$N601,1)),H$353)+1))</f>
        <v>2</v>
      </c>
      <c r="I601" s="319">
        <f ca="1">IF($A601&lt;&gt;I$354,0,IF($A601&lt;&gt;$A600,1,MOD(I600-1+(COUNTIFS(N$354:$N$354,$A601)=COUNTIFS(N601:$N601,1)),I$353)+1))</f>
        <v>1</v>
      </c>
      <c r="J601" s="319"/>
      <c r="K601" s="319"/>
      <c r="L601" s="319"/>
      <c r="M601" s="319"/>
      <c r="O601">
        <v>246</v>
      </c>
      <c r="P601" s="124">
        <f t="shared" ca="1" si="917"/>
        <v>-0.5</v>
      </c>
      <c r="Q601" s="124">
        <f t="shared" ca="1" si="918"/>
        <v>0</v>
      </c>
      <c r="R601" s="124">
        <f t="shared" ca="1" si="919"/>
        <v>0</v>
      </c>
      <c r="S601" s="124">
        <f t="shared" ca="1" si="920"/>
        <v>0</v>
      </c>
      <c r="T601" s="124">
        <v>0</v>
      </c>
      <c r="U601" s="124">
        <f t="shared" ca="1" si="921"/>
        <v>0</v>
      </c>
      <c r="V601" s="124">
        <f t="shared" ca="1" si="922"/>
        <v>-0.5</v>
      </c>
      <c r="W601" s="124"/>
      <c r="X601" s="124"/>
      <c r="Y601" s="124"/>
      <c r="Z601" s="124"/>
    </row>
    <row r="602" spans="1:26" outlineLevel="1">
      <c r="A602">
        <f t="shared" ca="1" si="923"/>
        <v>2</v>
      </c>
      <c r="B602" t="str">
        <f t="shared" ca="1" si="916"/>
        <v>EP1 LPD1 LPS2 LPM2</v>
      </c>
      <c r="C602" s="321">
        <f ca="1">IF($A602&lt;&gt;$A601,1,MOD(C601-1+(COUNTIFS(D$354:$N$354,$A602)=COUNTIFS(D602:$N602,1)),C$353)+1)</f>
        <v>1</v>
      </c>
      <c r="D602" s="319">
        <f ca="1">IF($A602&lt;&gt;D$354,0,IF($A602&lt;&gt;$A601,1,MOD(D601-1+(COUNTIFS(E$354:$N$354,$A602)=COUNTIFS(E602:$N602,1)),D$353)+1))</f>
        <v>0</v>
      </c>
      <c r="E602" s="319">
        <f ca="1">IF($A602&lt;&gt;E$354,0,IF($A602&lt;&gt;$A601,1,MOD(E601-1+(COUNTIFS(F$354:$N$354,$A602)=COUNTIFS(F602:$N602,1)),E$353)+1))</f>
        <v>0</v>
      </c>
      <c r="F602" s="319">
        <f ca="1">IF($A602&lt;&gt;F$354,0,IF($A602&lt;&gt;$A601,1,MOD(F601-1+(COUNTIFS(G$354:$N$354,$A602)=COUNTIFS(G602:$N602,1)),F$353)+1))</f>
        <v>0</v>
      </c>
      <c r="G602" s="319">
        <f ca="1">IF($A602&lt;&gt;G$354,0,IF($A602&lt;&gt;$A601,1,MOD(G601-1+(COUNTIFS(H$354:$N$354,$A602)=COUNTIFS(H602:$N602,1)),G$353)+1))</f>
        <v>1</v>
      </c>
      <c r="H602" s="319">
        <f ca="1">IF($A602&lt;&gt;H$354,0,IF($A602&lt;&gt;$A601,1,MOD(H601-1+(COUNTIFS(I$354:$N$354,$A602)=COUNTIFS(I602:$N602,1)),H$353)+1))</f>
        <v>2</v>
      </c>
      <c r="I602" s="319">
        <f ca="1">IF($A602&lt;&gt;I$354,0,IF($A602&lt;&gt;$A601,1,MOD(I601-1+(COUNTIFS(N$354:$N$354,$A602)=COUNTIFS(N602:$N602,1)),I$353)+1))</f>
        <v>2</v>
      </c>
      <c r="J602" s="319"/>
      <c r="K602" s="319"/>
      <c r="L602" s="319"/>
      <c r="M602" s="319"/>
      <c r="O602">
        <v>247</v>
      </c>
      <c r="P602" s="124">
        <f t="shared" ca="1" si="917"/>
        <v>-0.5</v>
      </c>
      <c r="Q602" s="124">
        <f t="shared" ca="1" si="918"/>
        <v>0</v>
      </c>
      <c r="R602" s="124">
        <f t="shared" ca="1" si="919"/>
        <v>0</v>
      </c>
      <c r="S602" s="124">
        <f t="shared" ca="1" si="920"/>
        <v>0</v>
      </c>
      <c r="T602" s="124">
        <v>0</v>
      </c>
      <c r="U602" s="124">
        <f t="shared" ca="1" si="921"/>
        <v>0</v>
      </c>
      <c r="V602" s="124">
        <f t="shared" ca="1" si="922"/>
        <v>0</v>
      </c>
      <c r="W602" s="124"/>
      <c r="X602" s="124"/>
      <c r="Y602" s="124"/>
      <c r="Z602" s="124"/>
    </row>
    <row r="603" spans="1:26" outlineLevel="1">
      <c r="A603">
        <f t="shared" ca="1" si="923"/>
        <v>2</v>
      </c>
      <c r="B603" t="str">
        <f t="shared" ca="1" si="916"/>
        <v>EP1 LPD1 LPS2 LPM3</v>
      </c>
      <c r="C603" s="321">
        <f ca="1">IF($A603&lt;&gt;$A602,1,MOD(C602-1+(COUNTIFS(D$354:$N$354,$A603)=COUNTIFS(D603:$N603,1)),C$353)+1)</f>
        <v>1</v>
      </c>
      <c r="D603" s="319">
        <f ca="1">IF($A603&lt;&gt;D$354,0,IF($A603&lt;&gt;$A602,1,MOD(D602-1+(COUNTIFS(E$354:$N$354,$A603)=COUNTIFS(E603:$N603,1)),D$353)+1))</f>
        <v>0</v>
      </c>
      <c r="E603" s="319">
        <f ca="1">IF($A603&lt;&gt;E$354,0,IF($A603&lt;&gt;$A602,1,MOD(E602-1+(COUNTIFS(F$354:$N$354,$A603)=COUNTIFS(F603:$N603,1)),E$353)+1))</f>
        <v>0</v>
      </c>
      <c r="F603" s="319">
        <f ca="1">IF($A603&lt;&gt;F$354,0,IF($A603&lt;&gt;$A602,1,MOD(F602-1+(COUNTIFS(G$354:$N$354,$A603)=COUNTIFS(G603:$N603,1)),F$353)+1))</f>
        <v>0</v>
      </c>
      <c r="G603" s="319">
        <f ca="1">IF($A603&lt;&gt;G$354,0,IF($A603&lt;&gt;$A602,1,MOD(G602-1+(COUNTIFS(H$354:$N$354,$A603)=COUNTIFS(H603:$N603,1)),G$353)+1))</f>
        <v>1</v>
      </c>
      <c r="H603" s="319">
        <f ca="1">IF($A603&lt;&gt;H$354,0,IF($A603&lt;&gt;$A602,1,MOD(H602-1+(COUNTIFS(I$354:$N$354,$A603)=COUNTIFS(I603:$N603,1)),H$353)+1))</f>
        <v>2</v>
      </c>
      <c r="I603" s="319">
        <f ca="1">IF($A603&lt;&gt;I$354,0,IF($A603&lt;&gt;$A602,1,MOD(I602-1+(COUNTIFS(N$354:$N$354,$A603)=COUNTIFS(N603:$N603,1)),I$353)+1))</f>
        <v>3</v>
      </c>
      <c r="J603" s="319"/>
      <c r="K603" s="319"/>
      <c r="L603" s="319"/>
      <c r="M603" s="319"/>
      <c r="O603">
        <v>248</v>
      </c>
      <c r="P603" s="124">
        <f t="shared" ca="1" si="917"/>
        <v>-0.5</v>
      </c>
      <c r="Q603" s="124">
        <f t="shared" ca="1" si="918"/>
        <v>0</v>
      </c>
      <c r="R603" s="124">
        <f t="shared" ca="1" si="919"/>
        <v>0</v>
      </c>
      <c r="S603" s="124">
        <f t="shared" ca="1" si="920"/>
        <v>0</v>
      </c>
      <c r="T603" s="124">
        <v>0</v>
      </c>
      <c r="U603" s="124">
        <f t="shared" ca="1" si="921"/>
        <v>0</v>
      </c>
      <c r="V603" s="124">
        <f t="shared" ca="1" si="922"/>
        <v>0.5</v>
      </c>
      <c r="W603" s="124"/>
      <c r="X603" s="124"/>
      <c r="Y603" s="124"/>
      <c r="Z603" s="124"/>
    </row>
    <row r="604" spans="1:26" outlineLevel="1">
      <c r="A604">
        <f t="shared" ca="1" si="923"/>
        <v>2</v>
      </c>
      <c r="B604" t="str">
        <f t="shared" ca="1" si="916"/>
        <v>EP1 LPD1 LPS3 LPM1</v>
      </c>
      <c r="C604" s="321">
        <f ca="1">IF($A604&lt;&gt;$A603,1,MOD(C603-1+(COUNTIFS(D$354:$N$354,$A604)=COUNTIFS(D604:$N604,1)),C$353)+1)</f>
        <v>1</v>
      </c>
      <c r="D604" s="319">
        <f ca="1">IF($A604&lt;&gt;D$354,0,IF($A604&lt;&gt;$A603,1,MOD(D603-1+(COUNTIFS(E$354:$N$354,$A604)=COUNTIFS(E604:$N604,1)),D$353)+1))</f>
        <v>0</v>
      </c>
      <c r="E604" s="319">
        <f ca="1">IF($A604&lt;&gt;E$354,0,IF($A604&lt;&gt;$A603,1,MOD(E603-1+(COUNTIFS(F$354:$N$354,$A604)=COUNTIFS(F604:$N604,1)),E$353)+1))</f>
        <v>0</v>
      </c>
      <c r="F604" s="319">
        <f ca="1">IF($A604&lt;&gt;F$354,0,IF($A604&lt;&gt;$A603,1,MOD(F603-1+(COUNTIFS(G$354:$N$354,$A604)=COUNTIFS(G604:$N604,1)),F$353)+1))</f>
        <v>0</v>
      </c>
      <c r="G604" s="319">
        <f ca="1">IF($A604&lt;&gt;G$354,0,IF($A604&lt;&gt;$A603,1,MOD(G603-1+(COUNTIFS(H$354:$N$354,$A604)=COUNTIFS(H604:$N604,1)),G$353)+1))</f>
        <v>1</v>
      </c>
      <c r="H604" s="319">
        <f ca="1">IF($A604&lt;&gt;H$354,0,IF($A604&lt;&gt;$A603,1,MOD(H603-1+(COUNTIFS(I$354:$N$354,$A604)=COUNTIFS(I604:$N604,1)),H$353)+1))</f>
        <v>3</v>
      </c>
      <c r="I604" s="319">
        <f ca="1">IF($A604&lt;&gt;I$354,0,IF($A604&lt;&gt;$A603,1,MOD(I603-1+(COUNTIFS(N$354:$N$354,$A604)=COUNTIFS(N604:$N604,1)),I$353)+1))</f>
        <v>1</v>
      </c>
      <c r="J604" s="319"/>
      <c r="K604" s="319"/>
      <c r="L604" s="319"/>
      <c r="M604" s="319"/>
      <c r="O604">
        <v>249</v>
      </c>
      <c r="P604" s="124">
        <f t="shared" ca="1" si="917"/>
        <v>-0.5</v>
      </c>
      <c r="Q604" s="124">
        <f t="shared" ca="1" si="918"/>
        <v>0</v>
      </c>
      <c r="R604" s="124">
        <f t="shared" ca="1" si="919"/>
        <v>0</v>
      </c>
      <c r="S604" s="124">
        <f t="shared" ca="1" si="920"/>
        <v>0</v>
      </c>
      <c r="T604" s="124">
        <v>0</v>
      </c>
      <c r="U604" s="124">
        <f t="shared" ca="1" si="921"/>
        <v>0.5</v>
      </c>
      <c r="V604" s="124">
        <f t="shared" ca="1" si="922"/>
        <v>-0.5</v>
      </c>
      <c r="W604" s="124"/>
      <c r="X604" s="124"/>
      <c r="Y604" s="124"/>
      <c r="Z604" s="124"/>
    </row>
    <row r="605" spans="1:26" outlineLevel="1">
      <c r="A605">
        <f t="shared" ca="1" si="923"/>
        <v>2</v>
      </c>
      <c r="B605" t="str">
        <f t="shared" ca="1" si="916"/>
        <v>EP1 LPD1 LPS3 LPM2</v>
      </c>
      <c r="C605" s="321">
        <f ca="1">IF($A605&lt;&gt;$A604,1,MOD(C604-1+(COUNTIFS(D$354:$N$354,$A605)=COUNTIFS(D605:$N605,1)),C$353)+1)</f>
        <v>1</v>
      </c>
      <c r="D605" s="319">
        <f ca="1">IF($A605&lt;&gt;D$354,0,IF($A605&lt;&gt;$A604,1,MOD(D604-1+(COUNTIFS(E$354:$N$354,$A605)=COUNTIFS(E605:$N605,1)),D$353)+1))</f>
        <v>0</v>
      </c>
      <c r="E605" s="319">
        <f ca="1">IF($A605&lt;&gt;E$354,0,IF($A605&lt;&gt;$A604,1,MOD(E604-1+(COUNTIFS(F$354:$N$354,$A605)=COUNTIFS(F605:$N605,1)),E$353)+1))</f>
        <v>0</v>
      </c>
      <c r="F605" s="319">
        <f ca="1">IF($A605&lt;&gt;F$354,0,IF($A605&lt;&gt;$A604,1,MOD(F604-1+(COUNTIFS(G$354:$N$354,$A605)=COUNTIFS(G605:$N605,1)),F$353)+1))</f>
        <v>0</v>
      </c>
      <c r="G605" s="319">
        <f ca="1">IF($A605&lt;&gt;G$354,0,IF($A605&lt;&gt;$A604,1,MOD(G604-1+(COUNTIFS(H$354:$N$354,$A605)=COUNTIFS(H605:$N605,1)),G$353)+1))</f>
        <v>1</v>
      </c>
      <c r="H605" s="319">
        <f ca="1">IF($A605&lt;&gt;H$354,0,IF($A605&lt;&gt;$A604,1,MOD(H604-1+(COUNTIFS(I$354:$N$354,$A605)=COUNTIFS(I605:$N605,1)),H$353)+1))</f>
        <v>3</v>
      </c>
      <c r="I605" s="319">
        <f ca="1">IF($A605&lt;&gt;I$354,0,IF($A605&lt;&gt;$A604,1,MOD(I604-1+(COUNTIFS(N$354:$N$354,$A605)=COUNTIFS(N605:$N605,1)),I$353)+1))</f>
        <v>2</v>
      </c>
      <c r="J605" s="319"/>
      <c r="K605" s="319"/>
      <c r="L605" s="319"/>
      <c r="M605" s="319"/>
      <c r="O605">
        <v>250</v>
      </c>
      <c r="P605" s="124">
        <f t="shared" ca="1" si="917"/>
        <v>-0.5</v>
      </c>
      <c r="Q605" s="124">
        <f t="shared" ca="1" si="918"/>
        <v>0</v>
      </c>
      <c r="R605" s="124">
        <f t="shared" ca="1" si="919"/>
        <v>0</v>
      </c>
      <c r="S605" s="124">
        <f t="shared" ca="1" si="920"/>
        <v>0</v>
      </c>
      <c r="T605" s="124">
        <v>0</v>
      </c>
      <c r="U605" s="124">
        <f t="shared" ca="1" si="921"/>
        <v>0.5</v>
      </c>
      <c r="V605" s="124">
        <f t="shared" ca="1" si="922"/>
        <v>0</v>
      </c>
      <c r="W605" s="124"/>
      <c r="X605" s="124"/>
      <c r="Y605" s="124"/>
      <c r="Z605" s="124"/>
    </row>
    <row r="606" spans="1:26" outlineLevel="1">
      <c r="A606">
        <f t="shared" ca="1" si="923"/>
        <v>2</v>
      </c>
      <c r="B606" t="str">
        <f t="shared" ca="1" si="916"/>
        <v>EP1 LPD1 LPS3 LPM3</v>
      </c>
      <c r="C606" s="321">
        <f ca="1">IF($A606&lt;&gt;$A605,1,MOD(C605-1+(COUNTIFS(D$354:$N$354,$A606)=COUNTIFS(D606:$N606,1)),C$353)+1)</f>
        <v>1</v>
      </c>
      <c r="D606" s="319">
        <f ca="1">IF($A606&lt;&gt;D$354,0,IF($A606&lt;&gt;$A605,1,MOD(D605-1+(COUNTIFS(E$354:$N$354,$A606)=COUNTIFS(E606:$N606,1)),D$353)+1))</f>
        <v>0</v>
      </c>
      <c r="E606" s="319">
        <f ca="1">IF($A606&lt;&gt;E$354,0,IF($A606&lt;&gt;$A605,1,MOD(E605-1+(COUNTIFS(F$354:$N$354,$A606)=COUNTIFS(F606:$N606,1)),E$353)+1))</f>
        <v>0</v>
      </c>
      <c r="F606" s="319">
        <f ca="1">IF($A606&lt;&gt;F$354,0,IF($A606&lt;&gt;$A605,1,MOD(F605-1+(COUNTIFS(G$354:$N$354,$A606)=COUNTIFS(G606:$N606,1)),F$353)+1))</f>
        <v>0</v>
      </c>
      <c r="G606" s="319">
        <f ca="1">IF($A606&lt;&gt;G$354,0,IF($A606&lt;&gt;$A605,1,MOD(G605-1+(COUNTIFS(H$354:$N$354,$A606)=COUNTIFS(H606:$N606,1)),G$353)+1))</f>
        <v>1</v>
      </c>
      <c r="H606" s="319">
        <f ca="1">IF($A606&lt;&gt;H$354,0,IF($A606&lt;&gt;$A605,1,MOD(H605-1+(COUNTIFS(I$354:$N$354,$A606)=COUNTIFS(I606:$N606,1)),H$353)+1))</f>
        <v>3</v>
      </c>
      <c r="I606" s="319">
        <f ca="1">IF($A606&lt;&gt;I$354,0,IF($A606&lt;&gt;$A605,1,MOD(I605-1+(COUNTIFS(N$354:$N$354,$A606)=COUNTIFS(N606:$N606,1)),I$353)+1))</f>
        <v>3</v>
      </c>
      <c r="J606" s="319"/>
      <c r="K606" s="319"/>
      <c r="L606" s="319"/>
      <c r="M606" s="319"/>
      <c r="O606">
        <v>251</v>
      </c>
      <c r="P606" s="124">
        <f t="shared" ca="1" si="917"/>
        <v>-0.5</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LPM1</v>
      </c>
      <c r="C607" s="321">
        <f ca="1">IF($A607&lt;&gt;$A606,1,MOD(C606-1+(COUNTIFS(D$354:$N$354,$A607)=COUNTIFS(D607:$N607,1)),C$353)+1)</f>
        <v>2</v>
      </c>
      <c r="D607" s="319">
        <f ca="1">IF($A607&lt;&gt;D$354,0,IF($A607&lt;&gt;$A606,1,MOD(D606-1+(COUNTIFS(E$354:$N$354,$A607)=COUNTIFS(E607:$N607,1)),D$353)+1))</f>
        <v>0</v>
      </c>
      <c r="E607" s="319">
        <f ca="1">IF($A607&lt;&gt;E$354,0,IF($A607&lt;&gt;$A606,1,MOD(E606-1+(COUNTIFS(F$354:$N$354,$A607)=COUNTIFS(F607:$N607,1)),E$353)+1))</f>
        <v>0</v>
      </c>
      <c r="F607" s="319">
        <f ca="1">IF($A607&lt;&gt;F$354,0,IF($A607&lt;&gt;$A606,1,MOD(F606-1+(COUNTIFS(G$354:$N$354,$A607)=COUNTIFS(G607:$N607,1)),F$353)+1))</f>
        <v>0</v>
      </c>
      <c r="G607" s="319">
        <f ca="1">IF($A607&lt;&gt;G$354,0,IF($A607&lt;&gt;$A606,1,MOD(G606-1+(COUNTIFS(H$354:$N$354,$A607)=COUNTIFS(H607:$N607,1)),G$353)+1))</f>
        <v>1</v>
      </c>
      <c r="H607" s="319">
        <f ca="1">IF($A607&lt;&gt;H$354,0,IF($A607&lt;&gt;$A606,1,MOD(H606-1+(COUNTIFS(I$354:$N$354,$A607)=COUNTIFS(I607:$N607,1)),H$353)+1))</f>
        <v>1</v>
      </c>
      <c r="I607" s="319">
        <f ca="1">IF($A607&lt;&gt;I$354,0,IF($A607&lt;&gt;$A606,1,MOD(I606-1+(COUNTIFS(N$354:$N$354,$A607)=COUNTIFS(N607:$N607,1)),I$353)+1))</f>
        <v>1</v>
      </c>
      <c r="J607" s="319"/>
      <c r="K607" s="319"/>
      <c r="L607" s="319"/>
      <c r="M607" s="319"/>
      <c r="O607">
        <v>252</v>
      </c>
      <c r="P607" s="124">
        <f t="shared" ca="1" si="917"/>
        <v>0</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LPM2</v>
      </c>
      <c r="C608" s="321">
        <f ca="1">IF($A608&lt;&gt;$A607,1,MOD(C607-1+(COUNTIFS(D$354:$N$354,$A608)=COUNTIFS(D608:$N608,1)),C$353)+1)</f>
        <v>2</v>
      </c>
      <c r="D608" s="319">
        <f ca="1">IF($A608&lt;&gt;D$354,0,IF($A608&lt;&gt;$A607,1,MOD(D607-1+(COUNTIFS(E$354:$N$354,$A608)=COUNTIFS(E608:$N608,1)),D$353)+1))</f>
        <v>0</v>
      </c>
      <c r="E608" s="319">
        <f ca="1">IF($A608&lt;&gt;E$354,0,IF($A608&lt;&gt;$A607,1,MOD(E607-1+(COUNTIFS(F$354:$N$354,$A608)=COUNTIFS(F608:$N608,1)),E$353)+1))</f>
        <v>0</v>
      </c>
      <c r="F608" s="319">
        <f ca="1">IF($A608&lt;&gt;F$354,0,IF($A608&lt;&gt;$A607,1,MOD(F607-1+(COUNTIFS(G$354:$N$354,$A608)=COUNTIFS(G608:$N608,1)),F$353)+1))</f>
        <v>0</v>
      </c>
      <c r="G608" s="319">
        <f ca="1">IF($A608&lt;&gt;G$354,0,IF($A608&lt;&gt;$A607,1,MOD(G607-1+(COUNTIFS(H$354:$N$354,$A608)=COUNTIFS(H608:$N608,1)),G$353)+1))</f>
        <v>1</v>
      </c>
      <c r="H608" s="319">
        <f ca="1">IF($A608&lt;&gt;H$354,0,IF($A608&lt;&gt;$A607,1,MOD(H607-1+(COUNTIFS(I$354:$N$354,$A608)=COUNTIFS(I608:$N608,1)),H$353)+1))</f>
        <v>1</v>
      </c>
      <c r="I608" s="319">
        <f ca="1">IF($A608&lt;&gt;I$354,0,IF($A608&lt;&gt;$A607,1,MOD(I607-1+(COUNTIFS(N$354:$N$354,$A608)=COUNTIFS(N608:$N608,1)),I$353)+1))</f>
        <v>2</v>
      </c>
      <c r="J608" s="319"/>
      <c r="K608" s="319"/>
      <c r="L608" s="319"/>
      <c r="M608" s="319"/>
      <c r="O608">
        <v>253</v>
      </c>
      <c r="P608" s="124">
        <f t="shared" ca="1" si="917"/>
        <v>0</v>
      </c>
      <c r="Q608" s="124">
        <f t="shared" ca="1" si="918"/>
        <v>0</v>
      </c>
      <c r="R608" s="124">
        <f t="shared" ca="1" si="919"/>
        <v>0</v>
      </c>
      <c r="S608" s="124">
        <f t="shared" ca="1" si="920"/>
        <v>0</v>
      </c>
      <c r="T608" s="124">
        <v>0</v>
      </c>
      <c r="U608" s="124">
        <f t="shared" ca="1" si="921"/>
        <v>-0.5</v>
      </c>
      <c r="V608" s="124">
        <f t="shared" ca="1" si="922"/>
        <v>0</v>
      </c>
      <c r="W608" s="124"/>
      <c r="X608" s="124"/>
      <c r="Y608" s="124"/>
      <c r="Z608" s="124"/>
    </row>
    <row r="609" spans="1:26" outlineLevel="1">
      <c r="A609">
        <f t="shared" ca="1" si="923"/>
        <v>2</v>
      </c>
      <c r="B609" t="str">
        <f t="shared" ca="1" si="916"/>
        <v>EP2 LPD1 LPS1 LPM3</v>
      </c>
      <c r="C609" s="321">
        <f ca="1">IF($A609&lt;&gt;$A608,1,MOD(C608-1+(COUNTIFS(D$354:$N$354,$A609)=COUNTIFS(D609:$N609,1)),C$353)+1)</f>
        <v>2</v>
      </c>
      <c r="D609" s="319">
        <f ca="1">IF($A609&lt;&gt;D$354,0,IF($A609&lt;&gt;$A608,1,MOD(D608-1+(COUNTIFS(E$354:$N$354,$A609)=COUNTIFS(E609:$N609,1)),D$353)+1))</f>
        <v>0</v>
      </c>
      <c r="E609" s="319">
        <f ca="1">IF($A609&lt;&gt;E$354,0,IF($A609&lt;&gt;$A608,1,MOD(E608-1+(COUNTIFS(F$354:$N$354,$A609)=COUNTIFS(F609:$N609,1)),E$353)+1))</f>
        <v>0</v>
      </c>
      <c r="F609" s="319">
        <f ca="1">IF($A609&lt;&gt;F$354,0,IF($A609&lt;&gt;$A608,1,MOD(F608-1+(COUNTIFS(G$354:$N$354,$A609)=COUNTIFS(G609:$N609,1)),F$353)+1))</f>
        <v>0</v>
      </c>
      <c r="G609" s="319">
        <f ca="1">IF($A609&lt;&gt;G$354,0,IF($A609&lt;&gt;$A608,1,MOD(G608-1+(COUNTIFS(H$354:$N$354,$A609)=COUNTIFS(H609:$N609,1)),G$353)+1))</f>
        <v>1</v>
      </c>
      <c r="H609" s="319">
        <f ca="1">IF($A609&lt;&gt;H$354,0,IF($A609&lt;&gt;$A608,1,MOD(H608-1+(COUNTIFS(I$354:$N$354,$A609)=COUNTIFS(I609:$N609,1)),H$353)+1))</f>
        <v>1</v>
      </c>
      <c r="I609" s="319">
        <f ca="1">IF($A609&lt;&gt;I$354,0,IF($A609&lt;&gt;$A608,1,MOD(I608-1+(COUNTIFS(N$354:$N$354,$A609)=COUNTIFS(N609:$N609,1)),I$353)+1))</f>
        <v>3</v>
      </c>
      <c r="J609" s="319"/>
      <c r="K609" s="319"/>
      <c r="L609" s="319"/>
      <c r="M609" s="319"/>
      <c r="O609">
        <v>254</v>
      </c>
      <c r="P609" s="124">
        <f t="shared" ca="1" si="917"/>
        <v>0</v>
      </c>
      <c r="Q609" s="124">
        <f t="shared" ca="1" si="918"/>
        <v>0</v>
      </c>
      <c r="R609" s="124">
        <f t="shared" ca="1" si="919"/>
        <v>0</v>
      </c>
      <c r="S609" s="124">
        <f t="shared" ca="1" si="920"/>
        <v>0</v>
      </c>
      <c r="T609" s="124">
        <v>0</v>
      </c>
      <c r="U609" s="124">
        <f t="shared" ca="1" si="921"/>
        <v>-0.5</v>
      </c>
      <c r="V609" s="124">
        <f t="shared" ca="1" si="922"/>
        <v>0.5</v>
      </c>
      <c r="W609" s="124"/>
      <c r="X609" s="124"/>
      <c r="Y609" s="124"/>
      <c r="Z609" s="124"/>
    </row>
    <row r="610" spans="1:26" outlineLevel="1">
      <c r="A610">
        <f t="shared" ca="1" si="923"/>
        <v>2</v>
      </c>
      <c r="B610" t="str">
        <f t="shared" ca="1" si="916"/>
        <v>EP2 LPD1 LPS2 LPM1</v>
      </c>
      <c r="C610" s="321">
        <f ca="1">IF($A610&lt;&gt;$A609,1,MOD(C609-1+(COUNTIFS(D$354:$N$354,$A610)=COUNTIFS(D610:$N610,1)),C$353)+1)</f>
        <v>2</v>
      </c>
      <c r="D610" s="319">
        <f ca="1">IF($A610&lt;&gt;D$354,0,IF($A610&lt;&gt;$A609,1,MOD(D609-1+(COUNTIFS(E$354:$N$354,$A610)=COUNTIFS(E610:$N610,1)),D$353)+1))</f>
        <v>0</v>
      </c>
      <c r="E610" s="319">
        <f ca="1">IF($A610&lt;&gt;E$354,0,IF($A610&lt;&gt;$A609,1,MOD(E609-1+(COUNTIFS(F$354:$N$354,$A610)=COUNTIFS(F610:$N610,1)),E$353)+1))</f>
        <v>0</v>
      </c>
      <c r="F610" s="319">
        <f ca="1">IF($A610&lt;&gt;F$354,0,IF($A610&lt;&gt;$A609,1,MOD(F609-1+(COUNTIFS(G$354:$N$354,$A610)=COUNTIFS(G610:$N610,1)),F$353)+1))</f>
        <v>0</v>
      </c>
      <c r="G610" s="319">
        <f ca="1">IF($A610&lt;&gt;G$354,0,IF($A610&lt;&gt;$A609,1,MOD(G609-1+(COUNTIFS(H$354:$N$354,$A610)=COUNTIFS(H610:$N610,1)),G$353)+1))</f>
        <v>1</v>
      </c>
      <c r="H610" s="319">
        <f ca="1">IF($A610&lt;&gt;H$354,0,IF($A610&lt;&gt;$A609,1,MOD(H609-1+(COUNTIFS(I$354:$N$354,$A610)=COUNTIFS(I610:$N610,1)),H$353)+1))</f>
        <v>2</v>
      </c>
      <c r="I610" s="319">
        <f ca="1">IF($A610&lt;&gt;I$354,0,IF($A610&lt;&gt;$A609,1,MOD(I609-1+(COUNTIFS(N$354:$N$354,$A610)=COUNTIFS(N610:$N610,1)),I$353)+1))</f>
        <v>1</v>
      </c>
      <c r="J610" s="319"/>
      <c r="K610" s="319"/>
      <c r="L610" s="319"/>
      <c r="M610" s="319"/>
      <c r="O610">
        <v>255</v>
      </c>
      <c r="P610" s="124">
        <f t="shared" ca="1" si="917"/>
        <v>0</v>
      </c>
      <c r="Q610" s="124">
        <f t="shared" ca="1" si="918"/>
        <v>0</v>
      </c>
      <c r="R610" s="124">
        <f t="shared" ca="1" si="919"/>
        <v>0</v>
      </c>
      <c r="S610" s="124">
        <f t="shared" ca="1" si="920"/>
        <v>0</v>
      </c>
      <c r="T610" s="124">
        <v>0</v>
      </c>
      <c r="U610" s="124">
        <f t="shared" ca="1" si="921"/>
        <v>0</v>
      </c>
      <c r="V610" s="124">
        <f t="shared" ca="1" si="922"/>
        <v>-0.5</v>
      </c>
      <c r="W610" s="124"/>
      <c r="X610" s="124"/>
      <c r="Y610" s="124"/>
      <c r="Z610" s="124"/>
    </row>
    <row r="611" spans="1:26" outlineLevel="1">
      <c r="A611">
        <f t="shared" ca="1" si="923"/>
        <v>2</v>
      </c>
      <c r="B611" t="str">
        <f t="shared" ca="1" si="916"/>
        <v>EP2 LPD1 LPS2 LPM2</v>
      </c>
      <c r="C611" s="321">
        <f ca="1">IF($A611&lt;&gt;$A610,1,MOD(C610-1+(COUNTIFS(D$354:$N$354,$A611)=COUNTIFS(D611:$N611,1)),C$353)+1)</f>
        <v>2</v>
      </c>
      <c r="D611" s="319">
        <f ca="1">IF($A611&lt;&gt;D$354,0,IF($A611&lt;&gt;$A610,1,MOD(D610-1+(COUNTIFS(E$354:$N$354,$A611)=COUNTIFS(E611:$N611,1)),D$353)+1))</f>
        <v>0</v>
      </c>
      <c r="E611" s="319">
        <f ca="1">IF($A611&lt;&gt;E$354,0,IF($A611&lt;&gt;$A610,1,MOD(E610-1+(COUNTIFS(F$354:$N$354,$A611)=COUNTIFS(F611:$N611,1)),E$353)+1))</f>
        <v>0</v>
      </c>
      <c r="F611" s="319">
        <f ca="1">IF($A611&lt;&gt;F$354,0,IF($A611&lt;&gt;$A610,1,MOD(F610-1+(COUNTIFS(G$354:$N$354,$A611)=COUNTIFS(G611:$N611,1)),F$353)+1))</f>
        <v>0</v>
      </c>
      <c r="G611" s="319">
        <f ca="1">IF($A611&lt;&gt;G$354,0,IF($A611&lt;&gt;$A610,1,MOD(G610-1+(COUNTIFS(H$354:$N$354,$A611)=COUNTIFS(H611:$N611,1)),G$353)+1))</f>
        <v>1</v>
      </c>
      <c r="H611" s="319">
        <f ca="1">IF($A611&lt;&gt;H$354,0,IF($A611&lt;&gt;$A610,1,MOD(H610-1+(COUNTIFS(I$354:$N$354,$A611)=COUNTIFS(I611:$N611,1)),H$353)+1))</f>
        <v>2</v>
      </c>
      <c r="I611" s="319">
        <f ca="1">IF($A611&lt;&gt;I$354,0,IF($A611&lt;&gt;$A610,1,MOD(I610-1+(COUNTIFS(N$354:$N$354,$A611)=COUNTIFS(N611:$N611,1)),I$353)+1))</f>
        <v>2</v>
      </c>
      <c r="J611" s="319"/>
      <c r="K611" s="319"/>
      <c r="L611" s="319"/>
      <c r="M611" s="319"/>
      <c r="O611">
        <v>256</v>
      </c>
      <c r="P611" s="124">
        <f t="shared" ca="1" si="917"/>
        <v>0</v>
      </c>
      <c r="Q611" s="124">
        <f t="shared" ca="1" si="918"/>
        <v>0</v>
      </c>
      <c r="R611" s="124">
        <f t="shared" ca="1" si="919"/>
        <v>0</v>
      </c>
      <c r="S611" s="124">
        <f t="shared" ca="1" si="920"/>
        <v>0</v>
      </c>
      <c r="T611" s="124">
        <v>0</v>
      </c>
      <c r="U611" s="124">
        <f t="shared" ca="1" si="921"/>
        <v>0</v>
      </c>
      <c r="V611" s="124">
        <f t="shared" ca="1" si="922"/>
        <v>0</v>
      </c>
      <c r="W611" s="124"/>
      <c r="X611" s="124"/>
      <c r="Y611" s="124"/>
      <c r="Z611" s="124"/>
    </row>
    <row r="612" spans="1:26" outlineLevel="1">
      <c r="A612">
        <f t="shared" ca="1" si="923"/>
        <v>2</v>
      </c>
      <c r="B612" t="str">
        <f t="shared" ref="B612:B675" ca="1" si="924">"EP"&amp;$C612&amp;IF($A612=0," LPAll"&amp;$D612,"")&amp;IF($A612=1," LPD"&amp;$E612&amp;" LPS"&amp;$F612,"")&amp;IF($A612=2," LPD"&amp;$G612&amp;" LPS"&amp;$H612&amp;" LPM"&amp;$I612,"")</f>
        <v>EP2 LPD1 LPS2 LPM3</v>
      </c>
      <c r="C612" s="321">
        <f ca="1">IF($A612&lt;&gt;$A611,1,MOD(C611-1+(COUNTIFS(D$354:$N$354,$A612)=COUNTIFS(D612:$N612,1)),C$353)+1)</f>
        <v>2</v>
      </c>
      <c r="D612" s="319">
        <f ca="1">IF($A612&lt;&gt;D$354,0,IF($A612&lt;&gt;$A611,1,MOD(D611-1+(COUNTIFS(E$354:$N$354,$A612)=COUNTIFS(E612:$N612,1)),D$353)+1))</f>
        <v>0</v>
      </c>
      <c r="E612" s="319">
        <f ca="1">IF($A612&lt;&gt;E$354,0,IF($A612&lt;&gt;$A611,1,MOD(E611-1+(COUNTIFS(F$354:$N$354,$A612)=COUNTIFS(F612:$N612,1)),E$353)+1))</f>
        <v>0</v>
      </c>
      <c r="F612" s="319">
        <f ca="1">IF($A612&lt;&gt;F$354,0,IF($A612&lt;&gt;$A611,1,MOD(F611-1+(COUNTIFS(G$354:$N$354,$A612)=COUNTIFS(G612:$N612,1)),F$353)+1))</f>
        <v>0</v>
      </c>
      <c r="G612" s="319">
        <f ca="1">IF($A612&lt;&gt;G$354,0,IF($A612&lt;&gt;$A611,1,MOD(G611-1+(COUNTIFS(H$354:$N$354,$A612)=COUNTIFS(H612:$N612,1)),G$353)+1))</f>
        <v>1</v>
      </c>
      <c r="H612" s="319">
        <f ca="1">IF($A612&lt;&gt;H$354,0,IF($A612&lt;&gt;$A611,1,MOD(H611-1+(COUNTIFS(I$354:$N$354,$A612)=COUNTIFS(I612:$N612,1)),H$353)+1))</f>
        <v>2</v>
      </c>
      <c r="I612" s="319">
        <f ca="1">IF($A612&lt;&gt;I$354,0,IF($A612&lt;&gt;$A611,1,MOD(I611-1+(COUNTIFS(N$354:$N$354,$A612)=COUNTIFS(N612:$N612,1)),I$353)+1))</f>
        <v>3</v>
      </c>
      <c r="J612" s="319"/>
      <c r="K612" s="319"/>
      <c r="L612" s="319"/>
      <c r="M612" s="319"/>
      <c r="O612">
        <v>257</v>
      </c>
      <c r="P612" s="124">
        <f t="shared" ca="1" si="917"/>
        <v>0</v>
      </c>
      <c r="Q612" s="124">
        <f t="shared" ca="1" si="918"/>
        <v>0</v>
      </c>
      <c r="R612" s="124">
        <f t="shared" ca="1" si="919"/>
        <v>0</v>
      </c>
      <c r="S612" s="124">
        <f t="shared" ca="1" si="920"/>
        <v>0</v>
      </c>
      <c r="T612" s="124">
        <v>0</v>
      </c>
      <c r="U612" s="124">
        <f t="shared" ca="1" si="921"/>
        <v>0</v>
      </c>
      <c r="V612" s="124">
        <f t="shared" ca="1" si="922"/>
        <v>0.5</v>
      </c>
      <c r="W612" s="124"/>
      <c r="X612" s="124"/>
      <c r="Y612" s="124"/>
      <c r="Z612" s="124"/>
    </row>
    <row r="613" spans="1:26" outlineLevel="1">
      <c r="A613">
        <f t="shared" ca="1" si="923"/>
        <v>2</v>
      </c>
      <c r="B613" t="str">
        <f t="shared" ca="1" si="924"/>
        <v>EP2 LPD1 LPS3 LPM1</v>
      </c>
      <c r="C613" s="321">
        <f ca="1">IF($A613&lt;&gt;$A612,1,MOD(C612-1+(COUNTIFS(D$354:$N$354,$A613)=COUNTIFS(D613:$N613,1)),C$353)+1)</f>
        <v>2</v>
      </c>
      <c r="D613" s="319">
        <f ca="1">IF($A613&lt;&gt;D$354,0,IF($A613&lt;&gt;$A612,1,MOD(D612-1+(COUNTIFS(E$354:$N$354,$A613)=COUNTIFS(E613:$N613,1)),D$353)+1))</f>
        <v>0</v>
      </c>
      <c r="E613" s="319">
        <f ca="1">IF($A613&lt;&gt;E$354,0,IF($A613&lt;&gt;$A612,1,MOD(E612-1+(COUNTIFS(F$354:$N$354,$A613)=COUNTIFS(F613:$N613,1)),E$353)+1))</f>
        <v>0</v>
      </c>
      <c r="F613" s="319">
        <f ca="1">IF($A613&lt;&gt;F$354,0,IF($A613&lt;&gt;$A612,1,MOD(F612-1+(COUNTIFS(G$354:$N$354,$A613)=COUNTIFS(G613:$N613,1)),F$353)+1))</f>
        <v>0</v>
      </c>
      <c r="G613" s="319">
        <f ca="1">IF($A613&lt;&gt;G$354,0,IF($A613&lt;&gt;$A612,1,MOD(G612-1+(COUNTIFS(H$354:$N$354,$A613)=COUNTIFS(H613:$N613,1)),G$353)+1))</f>
        <v>1</v>
      </c>
      <c r="H613" s="319">
        <f ca="1">IF($A613&lt;&gt;H$354,0,IF($A613&lt;&gt;$A612,1,MOD(H612-1+(COUNTIFS(I$354:$N$354,$A613)=COUNTIFS(I613:$N613,1)),H$353)+1))</f>
        <v>3</v>
      </c>
      <c r="I613" s="319">
        <f ca="1">IF($A613&lt;&gt;I$354,0,IF($A613&lt;&gt;$A612,1,MOD(I612-1+(COUNTIFS(N$354:$N$354,$A613)=COUNTIFS(N613:$N613,1)),I$353)+1))</f>
        <v>1</v>
      </c>
      <c r="J613" s="319"/>
      <c r="K613" s="319"/>
      <c r="L613" s="319"/>
      <c r="M613" s="319"/>
      <c r="O613">
        <v>258</v>
      </c>
      <c r="P613" s="124">
        <f t="shared" ca="1" si="917"/>
        <v>0</v>
      </c>
      <c r="Q613" s="124">
        <f t="shared" ca="1" si="918"/>
        <v>0</v>
      </c>
      <c r="R613" s="124">
        <f t="shared" ca="1" si="919"/>
        <v>0</v>
      </c>
      <c r="S613" s="124">
        <f t="shared" ca="1" si="920"/>
        <v>0</v>
      </c>
      <c r="T613" s="124">
        <v>0</v>
      </c>
      <c r="U613" s="124">
        <f t="shared" ca="1" si="921"/>
        <v>0.5</v>
      </c>
      <c r="V613" s="124">
        <f t="shared" ca="1" si="922"/>
        <v>-0.5</v>
      </c>
      <c r="W613" s="124"/>
      <c r="X613" s="124"/>
      <c r="Y613" s="124"/>
      <c r="Z613" s="124"/>
    </row>
    <row r="614" spans="1:26" outlineLevel="1">
      <c r="A614">
        <f t="shared" ca="1" si="923"/>
        <v>2</v>
      </c>
      <c r="B614" t="str">
        <f t="shared" ca="1" si="924"/>
        <v>EP2 LPD1 LPS3 LPM2</v>
      </c>
      <c r="C614" s="321">
        <f ca="1">IF($A614&lt;&gt;$A613,1,MOD(C613-1+(COUNTIFS(D$354:$N$354,$A614)=COUNTIFS(D614:$N614,1)),C$353)+1)</f>
        <v>2</v>
      </c>
      <c r="D614" s="319">
        <f ca="1">IF($A614&lt;&gt;D$354,0,IF($A614&lt;&gt;$A613,1,MOD(D613-1+(COUNTIFS(E$354:$N$354,$A614)=COUNTIFS(E614:$N614,1)),D$353)+1))</f>
        <v>0</v>
      </c>
      <c r="E614" s="319">
        <f ca="1">IF($A614&lt;&gt;E$354,0,IF($A614&lt;&gt;$A613,1,MOD(E613-1+(COUNTIFS(F$354:$N$354,$A614)=COUNTIFS(F614:$N614,1)),E$353)+1))</f>
        <v>0</v>
      </c>
      <c r="F614" s="319">
        <f ca="1">IF($A614&lt;&gt;F$354,0,IF($A614&lt;&gt;$A613,1,MOD(F613-1+(COUNTIFS(G$354:$N$354,$A614)=COUNTIFS(G614:$N614,1)),F$353)+1))</f>
        <v>0</v>
      </c>
      <c r="G614" s="319">
        <f ca="1">IF($A614&lt;&gt;G$354,0,IF($A614&lt;&gt;$A613,1,MOD(G613-1+(COUNTIFS(H$354:$N$354,$A614)=COUNTIFS(H614:$N614,1)),G$353)+1))</f>
        <v>1</v>
      </c>
      <c r="H614" s="319">
        <f ca="1">IF($A614&lt;&gt;H$354,0,IF($A614&lt;&gt;$A613,1,MOD(H613-1+(COUNTIFS(I$354:$N$354,$A614)=COUNTIFS(I614:$N614,1)),H$353)+1))</f>
        <v>3</v>
      </c>
      <c r="I614" s="319">
        <f ca="1">IF($A614&lt;&gt;I$354,0,IF($A614&lt;&gt;$A613,1,MOD(I613-1+(COUNTIFS(N$354:$N$354,$A614)=COUNTIFS(N614:$N614,1)),I$353)+1))</f>
        <v>2</v>
      </c>
      <c r="J614" s="319"/>
      <c r="K614" s="319"/>
      <c r="L614" s="319"/>
      <c r="M614" s="319"/>
      <c r="O614">
        <v>259</v>
      </c>
      <c r="P614" s="124">
        <f t="shared" ca="1" si="917"/>
        <v>0</v>
      </c>
      <c r="Q614" s="124">
        <f t="shared" ca="1" si="918"/>
        <v>0</v>
      </c>
      <c r="R614" s="124">
        <f t="shared" ca="1" si="919"/>
        <v>0</v>
      </c>
      <c r="S614" s="124">
        <f t="shared" ca="1" si="920"/>
        <v>0</v>
      </c>
      <c r="T614" s="124">
        <v>0</v>
      </c>
      <c r="U614" s="124">
        <f t="shared" ca="1" si="921"/>
        <v>0.5</v>
      </c>
      <c r="V614" s="124">
        <f t="shared" ca="1" si="922"/>
        <v>0</v>
      </c>
      <c r="W614" s="124"/>
      <c r="X614" s="124"/>
      <c r="Y614" s="124"/>
      <c r="Z614" s="124"/>
    </row>
    <row r="615" spans="1:26" outlineLevel="1">
      <c r="A615">
        <f t="shared" ca="1" si="923"/>
        <v>2</v>
      </c>
      <c r="B615" t="str">
        <f t="shared" ca="1" si="924"/>
        <v>EP2 LPD1 LPS3 LPM3</v>
      </c>
      <c r="C615" s="321">
        <f ca="1">IF($A615&lt;&gt;$A614,1,MOD(C614-1+(COUNTIFS(D$354:$N$354,$A615)=COUNTIFS(D615:$N615,1)),C$353)+1)</f>
        <v>2</v>
      </c>
      <c r="D615" s="319">
        <f ca="1">IF($A615&lt;&gt;D$354,0,IF($A615&lt;&gt;$A614,1,MOD(D614-1+(COUNTIFS(E$354:$N$354,$A615)=COUNTIFS(E615:$N615,1)),D$353)+1))</f>
        <v>0</v>
      </c>
      <c r="E615" s="319">
        <f ca="1">IF($A615&lt;&gt;E$354,0,IF($A615&lt;&gt;$A614,1,MOD(E614-1+(COUNTIFS(F$354:$N$354,$A615)=COUNTIFS(F615:$N615,1)),E$353)+1))</f>
        <v>0</v>
      </c>
      <c r="F615" s="319">
        <f ca="1">IF($A615&lt;&gt;F$354,0,IF($A615&lt;&gt;$A614,1,MOD(F614-1+(COUNTIFS(G$354:$N$354,$A615)=COUNTIFS(G615:$N615,1)),F$353)+1))</f>
        <v>0</v>
      </c>
      <c r="G615" s="319">
        <f ca="1">IF($A615&lt;&gt;G$354,0,IF($A615&lt;&gt;$A614,1,MOD(G614-1+(COUNTIFS(H$354:$N$354,$A615)=COUNTIFS(H615:$N615,1)),G$353)+1))</f>
        <v>1</v>
      </c>
      <c r="H615" s="319">
        <f ca="1">IF($A615&lt;&gt;H$354,0,IF($A615&lt;&gt;$A614,1,MOD(H614-1+(COUNTIFS(I$354:$N$354,$A615)=COUNTIFS(I615:$N615,1)),H$353)+1))</f>
        <v>3</v>
      </c>
      <c r="I615" s="319">
        <f ca="1">IF($A615&lt;&gt;I$354,0,IF($A615&lt;&gt;$A614,1,MOD(I614-1+(COUNTIFS(N$354:$N$354,$A615)=COUNTIFS(N615:$N615,1)),I$353)+1))</f>
        <v>3</v>
      </c>
      <c r="J615" s="319"/>
      <c r="K615" s="319"/>
      <c r="L615" s="319"/>
      <c r="M615" s="319"/>
      <c r="O615">
        <v>260</v>
      </c>
      <c r="P615" s="124">
        <f t="shared" ca="1" si="917"/>
        <v>0</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LPM1</v>
      </c>
      <c r="C616" s="321">
        <f ca="1">IF($A616&lt;&gt;$A615,1,MOD(C615-1+(COUNTIFS(D$354:$N$354,$A616)=COUNTIFS(D616:$N616,1)),C$353)+1)</f>
        <v>3</v>
      </c>
      <c r="D616" s="319">
        <f ca="1">IF($A616&lt;&gt;D$354,0,IF($A616&lt;&gt;$A615,1,MOD(D615-1+(COUNTIFS(E$354:$N$354,$A616)=COUNTIFS(E616:$N616,1)),D$353)+1))</f>
        <v>0</v>
      </c>
      <c r="E616" s="319">
        <f ca="1">IF($A616&lt;&gt;E$354,0,IF($A616&lt;&gt;$A615,1,MOD(E615-1+(COUNTIFS(F$354:$N$354,$A616)=COUNTIFS(F616:$N616,1)),E$353)+1))</f>
        <v>0</v>
      </c>
      <c r="F616" s="319">
        <f ca="1">IF($A616&lt;&gt;F$354,0,IF($A616&lt;&gt;$A615,1,MOD(F615-1+(COUNTIFS(G$354:$N$354,$A616)=COUNTIFS(G616:$N616,1)),F$353)+1))</f>
        <v>0</v>
      </c>
      <c r="G616" s="319">
        <f ca="1">IF($A616&lt;&gt;G$354,0,IF($A616&lt;&gt;$A615,1,MOD(G615-1+(COUNTIFS(H$354:$N$354,$A616)=COUNTIFS(H616:$N616,1)),G$353)+1))</f>
        <v>1</v>
      </c>
      <c r="H616" s="319">
        <f ca="1">IF($A616&lt;&gt;H$354,0,IF($A616&lt;&gt;$A615,1,MOD(H615-1+(COUNTIFS(I$354:$N$354,$A616)=COUNTIFS(I616:$N616,1)),H$353)+1))</f>
        <v>1</v>
      </c>
      <c r="I616" s="319">
        <f ca="1">IF($A616&lt;&gt;I$354,0,IF($A616&lt;&gt;$A615,1,MOD(I615-1+(COUNTIFS(N$354:$N$354,$A616)=COUNTIFS(N616:$N616,1)),I$353)+1))</f>
        <v>1</v>
      </c>
      <c r="J616" s="319"/>
      <c r="K616" s="319"/>
      <c r="L616" s="319"/>
      <c r="M616" s="319"/>
      <c r="O616">
        <v>261</v>
      </c>
      <c r="P616" s="124">
        <f t="shared" ca="1" si="917"/>
        <v>0.5</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LPM2</v>
      </c>
      <c r="C617" s="321">
        <f ca="1">IF($A617&lt;&gt;$A616,1,MOD(C616-1+(COUNTIFS(D$354:$N$354,$A617)=COUNTIFS(D617:$N617,1)),C$353)+1)</f>
        <v>3</v>
      </c>
      <c r="D617" s="319">
        <f ca="1">IF($A617&lt;&gt;D$354,0,IF($A617&lt;&gt;$A616,1,MOD(D616-1+(COUNTIFS(E$354:$N$354,$A617)=COUNTIFS(E617:$N617,1)),D$353)+1))</f>
        <v>0</v>
      </c>
      <c r="E617" s="319">
        <f ca="1">IF($A617&lt;&gt;E$354,0,IF($A617&lt;&gt;$A616,1,MOD(E616-1+(COUNTIFS(F$354:$N$354,$A617)=COUNTIFS(F617:$N617,1)),E$353)+1))</f>
        <v>0</v>
      </c>
      <c r="F617" s="319">
        <f ca="1">IF($A617&lt;&gt;F$354,0,IF($A617&lt;&gt;$A616,1,MOD(F616-1+(COUNTIFS(G$354:$N$354,$A617)=COUNTIFS(G617:$N617,1)),F$353)+1))</f>
        <v>0</v>
      </c>
      <c r="G617" s="319">
        <f ca="1">IF($A617&lt;&gt;G$354,0,IF($A617&lt;&gt;$A616,1,MOD(G616-1+(COUNTIFS(H$354:$N$354,$A617)=COUNTIFS(H617:$N617,1)),G$353)+1))</f>
        <v>1</v>
      </c>
      <c r="H617" s="319">
        <f ca="1">IF($A617&lt;&gt;H$354,0,IF($A617&lt;&gt;$A616,1,MOD(H616-1+(COUNTIFS(I$354:$N$354,$A617)=COUNTIFS(I617:$N617,1)),H$353)+1))</f>
        <v>1</v>
      </c>
      <c r="I617" s="319">
        <f ca="1">IF($A617&lt;&gt;I$354,0,IF($A617&lt;&gt;$A616,1,MOD(I616-1+(COUNTIFS(N$354:$N$354,$A617)=COUNTIFS(N617:$N617,1)),I$353)+1))</f>
        <v>2</v>
      </c>
      <c r="J617" s="319"/>
      <c r="K617" s="319"/>
      <c r="L617" s="319"/>
      <c r="M617" s="319"/>
      <c r="O617">
        <v>262</v>
      </c>
      <c r="P617" s="124">
        <f t="shared" ca="1" si="917"/>
        <v>0.5</v>
      </c>
      <c r="Q617" s="124">
        <f t="shared" ca="1" si="918"/>
        <v>0</v>
      </c>
      <c r="R617" s="124">
        <f t="shared" ca="1" si="919"/>
        <v>0</v>
      </c>
      <c r="S617" s="124">
        <f t="shared" ca="1" si="920"/>
        <v>0</v>
      </c>
      <c r="T617" s="124">
        <v>0</v>
      </c>
      <c r="U617" s="124">
        <f t="shared" ca="1" si="921"/>
        <v>-0.5</v>
      </c>
      <c r="V617" s="124">
        <f t="shared" ca="1" si="922"/>
        <v>0</v>
      </c>
      <c r="W617" s="124"/>
      <c r="X617" s="124"/>
      <c r="Y617" s="124"/>
      <c r="Z617" s="124"/>
    </row>
    <row r="618" spans="1:26" outlineLevel="1">
      <c r="A618">
        <f t="shared" ca="1" si="923"/>
        <v>2</v>
      </c>
      <c r="B618" t="str">
        <f t="shared" ca="1" si="924"/>
        <v>EP3 LPD1 LPS1 LPM3</v>
      </c>
      <c r="C618" s="321">
        <f ca="1">IF($A618&lt;&gt;$A617,1,MOD(C617-1+(COUNTIFS(D$354:$N$354,$A618)=COUNTIFS(D618:$N618,1)),C$353)+1)</f>
        <v>3</v>
      </c>
      <c r="D618" s="319">
        <f ca="1">IF($A618&lt;&gt;D$354,0,IF($A618&lt;&gt;$A617,1,MOD(D617-1+(COUNTIFS(E$354:$N$354,$A618)=COUNTIFS(E618:$N618,1)),D$353)+1))</f>
        <v>0</v>
      </c>
      <c r="E618" s="319">
        <f ca="1">IF($A618&lt;&gt;E$354,0,IF($A618&lt;&gt;$A617,1,MOD(E617-1+(COUNTIFS(F$354:$N$354,$A618)=COUNTIFS(F618:$N618,1)),E$353)+1))</f>
        <v>0</v>
      </c>
      <c r="F618" s="319">
        <f ca="1">IF($A618&lt;&gt;F$354,0,IF($A618&lt;&gt;$A617,1,MOD(F617-1+(COUNTIFS(G$354:$N$354,$A618)=COUNTIFS(G618:$N618,1)),F$353)+1))</f>
        <v>0</v>
      </c>
      <c r="G618" s="319">
        <f ca="1">IF($A618&lt;&gt;G$354,0,IF($A618&lt;&gt;$A617,1,MOD(G617-1+(COUNTIFS(H$354:$N$354,$A618)=COUNTIFS(H618:$N618,1)),G$353)+1))</f>
        <v>1</v>
      </c>
      <c r="H618" s="319">
        <f ca="1">IF($A618&lt;&gt;H$354,0,IF($A618&lt;&gt;$A617,1,MOD(H617-1+(COUNTIFS(I$354:$N$354,$A618)=COUNTIFS(I618:$N618,1)),H$353)+1))</f>
        <v>1</v>
      </c>
      <c r="I618" s="319">
        <f ca="1">IF($A618&lt;&gt;I$354,0,IF($A618&lt;&gt;$A617,1,MOD(I617-1+(COUNTIFS(N$354:$N$354,$A618)=COUNTIFS(N618:$N618,1)),I$353)+1))</f>
        <v>3</v>
      </c>
      <c r="J618" s="319"/>
      <c r="K618" s="319"/>
      <c r="L618" s="319"/>
      <c r="M618" s="319"/>
      <c r="O618">
        <v>263</v>
      </c>
      <c r="P618" s="124">
        <f t="shared" ca="1" si="917"/>
        <v>0.5</v>
      </c>
      <c r="Q618" s="124">
        <f t="shared" ca="1" si="918"/>
        <v>0</v>
      </c>
      <c r="R618" s="124">
        <f t="shared" ca="1" si="919"/>
        <v>0</v>
      </c>
      <c r="S618" s="124">
        <f t="shared" ca="1" si="920"/>
        <v>0</v>
      </c>
      <c r="T618" s="124">
        <v>0</v>
      </c>
      <c r="U618" s="124">
        <f t="shared" ca="1" si="921"/>
        <v>-0.5</v>
      </c>
      <c r="V618" s="124">
        <f t="shared" ca="1" si="922"/>
        <v>0.5</v>
      </c>
      <c r="W618" s="124"/>
      <c r="X618" s="124"/>
      <c r="Y618" s="124"/>
      <c r="Z618" s="124"/>
    </row>
    <row r="619" spans="1:26" outlineLevel="1">
      <c r="A619">
        <f t="shared" ca="1" si="923"/>
        <v>2</v>
      </c>
      <c r="B619" t="str">
        <f t="shared" ca="1" si="924"/>
        <v>EP3 LPD1 LPS2 LPM1</v>
      </c>
      <c r="C619" s="321">
        <f ca="1">IF($A619&lt;&gt;$A618,1,MOD(C618-1+(COUNTIFS(D$354:$N$354,$A619)=COUNTIFS(D619:$N619,1)),C$353)+1)</f>
        <v>3</v>
      </c>
      <c r="D619" s="319">
        <f ca="1">IF($A619&lt;&gt;D$354,0,IF($A619&lt;&gt;$A618,1,MOD(D618-1+(COUNTIFS(E$354:$N$354,$A619)=COUNTIFS(E619:$N619,1)),D$353)+1))</f>
        <v>0</v>
      </c>
      <c r="E619" s="319">
        <f ca="1">IF($A619&lt;&gt;E$354,0,IF($A619&lt;&gt;$A618,1,MOD(E618-1+(COUNTIFS(F$354:$N$354,$A619)=COUNTIFS(F619:$N619,1)),E$353)+1))</f>
        <v>0</v>
      </c>
      <c r="F619" s="319">
        <f ca="1">IF($A619&lt;&gt;F$354,0,IF($A619&lt;&gt;$A618,1,MOD(F618-1+(COUNTIFS(G$354:$N$354,$A619)=COUNTIFS(G619:$N619,1)),F$353)+1))</f>
        <v>0</v>
      </c>
      <c r="G619" s="319">
        <f ca="1">IF($A619&lt;&gt;G$354,0,IF($A619&lt;&gt;$A618,1,MOD(G618-1+(COUNTIFS(H$354:$N$354,$A619)=COUNTIFS(H619:$N619,1)),G$353)+1))</f>
        <v>1</v>
      </c>
      <c r="H619" s="319">
        <f ca="1">IF($A619&lt;&gt;H$354,0,IF($A619&lt;&gt;$A618,1,MOD(H618-1+(COUNTIFS(I$354:$N$354,$A619)=COUNTIFS(I619:$N619,1)),H$353)+1))</f>
        <v>2</v>
      </c>
      <c r="I619" s="319">
        <f ca="1">IF($A619&lt;&gt;I$354,0,IF($A619&lt;&gt;$A618,1,MOD(I618-1+(COUNTIFS(N$354:$N$354,$A619)=COUNTIFS(N619:$N619,1)),I$353)+1))</f>
        <v>1</v>
      </c>
      <c r="J619" s="319"/>
      <c r="K619" s="319"/>
      <c r="L619" s="319"/>
      <c r="M619" s="319"/>
      <c r="O619">
        <v>264</v>
      </c>
      <c r="P619" s="124">
        <f t="shared" ca="1" si="917"/>
        <v>0.5</v>
      </c>
      <c r="Q619" s="124">
        <f t="shared" ca="1" si="918"/>
        <v>0</v>
      </c>
      <c r="R619" s="124">
        <f t="shared" ca="1" si="919"/>
        <v>0</v>
      </c>
      <c r="S619" s="124">
        <f t="shared" ca="1" si="920"/>
        <v>0</v>
      </c>
      <c r="T619" s="124">
        <v>0</v>
      </c>
      <c r="U619" s="124">
        <f t="shared" ca="1" si="921"/>
        <v>0</v>
      </c>
      <c r="V619" s="124">
        <f t="shared" ca="1" si="922"/>
        <v>-0.5</v>
      </c>
      <c r="W619" s="124"/>
      <c r="X619" s="124"/>
      <c r="Y619" s="124"/>
      <c r="Z619" s="124"/>
    </row>
    <row r="620" spans="1:26" outlineLevel="1">
      <c r="A620">
        <f t="shared" ca="1" si="923"/>
        <v>2</v>
      </c>
      <c r="B620" t="str">
        <f t="shared" ca="1" si="924"/>
        <v>EP3 LPD1 LPS2 LPM2</v>
      </c>
      <c r="C620" s="321">
        <f ca="1">IF($A620&lt;&gt;$A619,1,MOD(C619-1+(COUNTIFS(D$354:$N$354,$A620)=COUNTIFS(D620:$N620,1)),C$353)+1)</f>
        <v>3</v>
      </c>
      <c r="D620" s="319">
        <f ca="1">IF($A620&lt;&gt;D$354,0,IF($A620&lt;&gt;$A619,1,MOD(D619-1+(COUNTIFS(E$354:$N$354,$A620)=COUNTIFS(E620:$N620,1)),D$353)+1))</f>
        <v>0</v>
      </c>
      <c r="E620" s="319">
        <f ca="1">IF($A620&lt;&gt;E$354,0,IF($A620&lt;&gt;$A619,1,MOD(E619-1+(COUNTIFS(F$354:$N$354,$A620)=COUNTIFS(F620:$N620,1)),E$353)+1))</f>
        <v>0</v>
      </c>
      <c r="F620" s="319">
        <f ca="1">IF($A620&lt;&gt;F$354,0,IF($A620&lt;&gt;$A619,1,MOD(F619-1+(COUNTIFS(G$354:$N$354,$A620)=COUNTIFS(G620:$N620,1)),F$353)+1))</f>
        <v>0</v>
      </c>
      <c r="G620" s="319">
        <f ca="1">IF($A620&lt;&gt;G$354,0,IF($A620&lt;&gt;$A619,1,MOD(G619-1+(COUNTIFS(H$354:$N$354,$A620)=COUNTIFS(H620:$N620,1)),G$353)+1))</f>
        <v>1</v>
      </c>
      <c r="H620" s="319">
        <f ca="1">IF($A620&lt;&gt;H$354,0,IF($A620&lt;&gt;$A619,1,MOD(H619-1+(COUNTIFS(I$354:$N$354,$A620)=COUNTIFS(I620:$N620,1)),H$353)+1))</f>
        <v>2</v>
      </c>
      <c r="I620" s="319">
        <f ca="1">IF($A620&lt;&gt;I$354,0,IF($A620&lt;&gt;$A619,1,MOD(I619-1+(COUNTIFS(N$354:$N$354,$A620)=COUNTIFS(N620:$N620,1)),I$353)+1))</f>
        <v>2</v>
      </c>
      <c r="J620" s="319"/>
      <c r="K620" s="319"/>
      <c r="L620" s="319"/>
      <c r="M620" s="319"/>
      <c r="O620">
        <v>265</v>
      </c>
      <c r="P620" s="124">
        <f t="shared" ca="1" si="917"/>
        <v>0.5</v>
      </c>
      <c r="Q620" s="124">
        <f t="shared" ca="1" si="918"/>
        <v>0</v>
      </c>
      <c r="R620" s="124">
        <f t="shared" ca="1" si="919"/>
        <v>0</v>
      </c>
      <c r="S620" s="124">
        <f t="shared" ca="1" si="920"/>
        <v>0</v>
      </c>
      <c r="T620" s="124">
        <v>0</v>
      </c>
      <c r="U620" s="124">
        <f t="shared" ca="1" si="921"/>
        <v>0</v>
      </c>
      <c r="V620" s="124">
        <f t="shared" ca="1" si="922"/>
        <v>0</v>
      </c>
      <c r="W620" s="124"/>
      <c r="X620" s="124"/>
      <c r="Y620" s="124"/>
      <c r="Z620" s="124"/>
    </row>
    <row r="621" spans="1:26" outlineLevel="1">
      <c r="A621">
        <f t="shared" ca="1" si="923"/>
        <v>2</v>
      </c>
      <c r="B621" t="str">
        <f t="shared" ca="1" si="924"/>
        <v>EP3 LPD1 LPS2 LPM3</v>
      </c>
      <c r="C621" s="321">
        <f ca="1">IF($A621&lt;&gt;$A620,1,MOD(C620-1+(COUNTIFS(D$354:$N$354,$A621)=COUNTIFS(D621:$N621,1)),C$353)+1)</f>
        <v>3</v>
      </c>
      <c r="D621" s="319">
        <f ca="1">IF($A621&lt;&gt;D$354,0,IF($A621&lt;&gt;$A620,1,MOD(D620-1+(COUNTIFS(E$354:$N$354,$A621)=COUNTIFS(E621:$N621,1)),D$353)+1))</f>
        <v>0</v>
      </c>
      <c r="E621" s="319">
        <f ca="1">IF($A621&lt;&gt;E$354,0,IF($A621&lt;&gt;$A620,1,MOD(E620-1+(COUNTIFS(F$354:$N$354,$A621)=COUNTIFS(F621:$N621,1)),E$353)+1))</f>
        <v>0</v>
      </c>
      <c r="F621" s="319">
        <f ca="1">IF($A621&lt;&gt;F$354,0,IF($A621&lt;&gt;$A620,1,MOD(F620-1+(COUNTIFS(G$354:$N$354,$A621)=COUNTIFS(G621:$N621,1)),F$353)+1))</f>
        <v>0</v>
      </c>
      <c r="G621" s="319">
        <f ca="1">IF($A621&lt;&gt;G$354,0,IF($A621&lt;&gt;$A620,1,MOD(G620-1+(COUNTIFS(H$354:$N$354,$A621)=COUNTIFS(H621:$N621,1)),G$353)+1))</f>
        <v>1</v>
      </c>
      <c r="H621" s="319">
        <f ca="1">IF($A621&lt;&gt;H$354,0,IF($A621&lt;&gt;$A620,1,MOD(H620-1+(COUNTIFS(I$354:$N$354,$A621)=COUNTIFS(I621:$N621,1)),H$353)+1))</f>
        <v>2</v>
      </c>
      <c r="I621" s="319">
        <f ca="1">IF($A621&lt;&gt;I$354,0,IF($A621&lt;&gt;$A620,1,MOD(I620-1+(COUNTIFS(N$354:$N$354,$A621)=COUNTIFS(N621:$N621,1)),I$353)+1))</f>
        <v>3</v>
      </c>
      <c r="J621" s="319"/>
      <c r="K621" s="319"/>
      <c r="L621" s="319"/>
      <c r="M621" s="319"/>
      <c r="O621">
        <v>266</v>
      </c>
      <c r="P621" s="124">
        <f t="shared" ca="1" si="917"/>
        <v>0.5</v>
      </c>
      <c r="Q621" s="124">
        <f t="shared" ca="1" si="918"/>
        <v>0</v>
      </c>
      <c r="R621" s="124">
        <f t="shared" ca="1" si="919"/>
        <v>0</v>
      </c>
      <c r="S621" s="124">
        <f t="shared" ca="1" si="920"/>
        <v>0</v>
      </c>
      <c r="T621" s="124">
        <v>0</v>
      </c>
      <c r="U621" s="124">
        <f t="shared" ca="1" si="921"/>
        <v>0</v>
      </c>
      <c r="V621" s="124">
        <f t="shared" ca="1" si="922"/>
        <v>0.5</v>
      </c>
      <c r="W621" s="124"/>
      <c r="X621" s="124"/>
      <c r="Y621" s="124"/>
      <c r="Z621" s="124"/>
    </row>
    <row r="622" spans="1:26" outlineLevel="1">
      <c r="A622">
        <f t="shared" ca="1" si="923"/>
        <v>2</v>
      </c>
      <c r="B622" t="str">
        <f t="shared" ca="1" si="924"/>
        <v>EP3 LPD1 LPS3 LPM1</v>
      </c>
      <c r="C622" s="321">
        <f ca="1">IF($A622&lt;&gt;$A621,1,MOD(C621-1+(COUNTIFS(D$354:$N$354,$A622)=COUNTIFS(D622:$N622,1)),C$353)+1)</f>
        <v>3</v>
      </c>
      <c r="D622" s="319">
        <f ca="1">IF($A622&lt;&gt;D$354,0,IF($A622&lt;&gt;$A621,1,MOD(D621-1+(COUNTIFS(E$354:$N$354,$A622)=COUNTIFS(E622:$N622,1)),D$353)+1))</f>
        <v>0</v>
      </c>
      <c r="E622" s="319">
        <f ca="1">IF($A622&lt;&gt;E$354,0,IF($A622&lt;&gt;$A621,1,MOD(E621-1+(COUNTIFS(F$354:$N$354,$A622)=COUNTIFS(F622:$N622,1)),E$353)+1))</f>
        <v>0</v>
      </c>
      <c r="F622" s="319">
        <f ca="1">IF($A622&lt;&gt;F$354,0,IF($A622&lt;&gt;$A621,1,MOD(F621-1+(COUNTIFS(G$354:$N$354,$A622)=COUNTIFS(G622:$N622,1)),F$353)+1))</f>
        <v>0</v>
      </c>
      <c r="G622" s="319">
        <f ca="1">IF($A622&lt;&gt;G$354,0,IF($A622&lt;&gt;$A621,1,MOD(G621-1+(COUNTIFS(H$354:$N$354,$A622)=COUNTIFS(H622:$N622,1)),G$353)+1))</f>
        <v>1</v>
      </c>
      <c r="H622" s="319">
        <f ca="1">IF($A622&lt;&gt;H$354,0,IF($A622&lt;&gt;$A621,1,MOD(H621-1+(COUNTIFS(I$354:$N$354,$A622)=COUNTIFS(I622:$N622,1)),H$353)+1))</f>
        <v>3</v>
      </c>
      <c r="I622" s="319">
        <f ca="1">IF($A622&lt;&gt;I$354,0,IF($A622&lt;&gt;$A621,1,MOD(I621-1+(COUNTIFS(N$354:$N$354,$A622)=COUNTIFS(N622:$N622,1)),I$353)+1))</f>
        <v>1</v>
      </c>
      <c r="J622" s="319"/>
      <c r="K622" s="319"/>
      <c r="L622" s="319"/>
      <c r="M622" s="319"/>
      <c r="O622">
        <v>267</v>
      </c>
      <c r="P622" s="124">
        <f t="shared" ca="1" si="917"/>
        <v>0.5</v>
      </c>
      <c r="Q622" s="124">
        <f t="shared" ca="1" si="918"/>
        <v>0</v>
      </c>
      <c r="R622" s="124">
        <f t="shared" ca="1" si="919"/>
        <v>0</v>
      </c>
      <c r="S622" s="124">
        <f t="shared" ca="1" si="920"/>
        <v>0</v>
      </c>
      <c r="T622" s="124">
        <v>0</v>
      </c>
      <c r="U622" s="124">
        <f t="shared" ca="1" si="921"/>
        <v>0.5</v>
      </c>
      <c r="V622" s="124">
        <f t="shared" ca="1" si="922"/>
        <v>-0.5</v>
      </c>
      <c r="W622" s="124"/>
      <c r="X622" s="124"/>
      <c r="Y622" s="124"/>
      <c r="Z622" s="124"/>
    </row>
    <row r="623" spans="1:26" outlineLevel="1">
      <c r="A623">
        <f t="shared" ca="1" si="923"/>
        <v>2</v>
      </c>
      <c r="B623" t="str">
        <f t="shared" ca="1" si="924"/>
        <v>EP3 LPD1 LPS3 LPM2</v>
      </c>
      <c r="C623" s="321">
        <f ca="1">IF($A623&lt;&gt;$A622,1,MOD(C622-1+(COUNTIFS(D$354:$N$354,$A623)=COUNTIFS(D623:$N623,1)),C$353)+1)</f>
        <v>3</v>
      </c>
      <c r="D623" s="319">
        <f ca="1">IF($A623&lt;&gt;D$354,0,IF($A623&lt;&gt;$A622,1,MOD(D622-1+(COUNTIFS(E$354:$N$354,$A623)=COUNTIFS(E623:$N623,1)),D$353)+1))</f>
        <v>0</v>
      </c>
      <c r="E623" s="319">
        <f ca="1">IF($A623&lt;&gt;E$354,0,IF($A623&lt;&gt;$A622,1,MOD(E622-1+(COUNTIFS(F$354:$N$354,$A623)=COUNTIFS(F623:$N623,1)),E$353)+1))</f>
        <v>0</v>
      </c>
      <c r="F623" s="319">
        <f ca="1">IF($A623&lt;&gt;F$354,0,IF($A623&lt;&gt;$A622,1,MOD(F622-1+(COUNTIFS(G$354:$N$354,$A623)=COUNTIFS(G623:$N623,1)),F$353)+1))</f>
        <v>0</v>
      </c>
      <c r="G623" s="319">
        <f ca="1">IF($A623&lt;&gt;G$354,0,IF($A623&lt;&gt;$A622,1,MOD(G622-1+(COUNTIFS(H$354:$N$354,$A623)=COUNTIFS(H623:$N623,1)),G$353)+1))</f>
        <v>1</v>
      </c>
      <c r="H623" s="319">
        <f ca="1">IF($A623&lt;&gt;H$354,0,IF($A623&lt;&gt;$A622,1,MOD(H622-1+(COUNTIFS(I$354:$N$354,$A623)=COUNTIFS(I623:$N623,1)),H$353)+1))</f>
        <v>3</v>
      </c>
      <c r="I623" s="319">
        <f ca="1">IF($A623&lt;&gt;I$354,0,IF($A623&lt;&gt;$A622,1,MOD(I622-1+(COUNTIFS(N$354:$N$354,$A623)=COUNTIFS(N623:$N623,1)),I$353)+1))</f>
        <v>2</v>
      </c>
      <c r="J623" s="319"/>
      <c r="K623" s="319"/>
      <c r="L623" s="319"/>
      <c r="M623" s="319"/>
      <c r="O623">
        <v>268</v>
      </c>
      <c r="P623" s="124">
        <f t="shared" ca="1" si="917"/>
        <v>0.5</v>
      </c>
      <c r="Q623" s="124">
        <f t="shared" ca="1" si="918"/>
        <v>0</v>
      </c>
      <c r="R623" s="124">
        <f t="shared" ca="1" si="919"/>
        <v>0</v>
      </c>
      <c r="S623" s="124">
        <f t="shared" ca="1" si="920"/>
        <v>0</v>
      </c>
      <c r="T623" s="124">
        <v>0</v>
      </c>
      <c r="U623" s="124">
        <f t="shared" ca="1" si="921"/>
        <v>0.5</v>
      </c>
      <c r="V623" s="124">
        <f t="shared" ca="1" si="922"/>
        <v>0</v>
      </c>
      <c r="W623" s="124"/>
      <c r="X623" s="124"/>
      <c r="Y623" s="124"/>
      <c r="Z623" s="124"/>
    </row>
    <row r="624" spans="1:26" outlineLevel="1">
      <c r="A624">
        <f t="shared" ca="1" si="923"/>
        <v>2</v>
      </c>
      <c r="B624" t="str">
        <f t="shared" ca="1" si="924"/>
        <v>EP3 LPD1 LPS3 LPM3</v>
      </c>
      <c r="C624" s="321">
        <f ca="1">IF($A624&lt;&gt;$A623,1,MOD(C623-1+(COUNTIFS(D$354:$N$354,$A624)=COUNTIFS(D624:$N624,1)),C$353)+1)</f>
        <v>3</v>
      </c>
      <c r="D624" s="319">
        <f ca="1">IF($A624&lt;&gt;D$354,0,IF($A624&lt;&gt;$A623,1,MOD(D623-1+(COUNTIFS(E$354:$N$354,$A624)=COUNTIFS(E624:$N624,1)),D$353)+1))</f>
        <v>0</v>
      </c>
      <c r="E624" s="319">
        <f ca="1">IF($A624&lt;&gt;E$354,0,IF($A624&lt;&gt;$A623,1,MOD(E623-1+(COUNTIFS(F$354:$N$354,$A624)=COUNTIFS(F624:$N624,1)),E$353)+1))</f>
        <v>0</v>
      </c>
      <c r="F624" s="319">
        <f ca="1">IF($A624&lt;&gt;F$354,0,IF($A624&lt;&gt;$A623,1,MOD(F623-1+(COUNTIFS(G$354:$N$354,$A624)=COUNTIFS(G624:$N624,1)),F$353)+1))</f>
        <v>0</v>
      </c>
      <c r="G624" s="319">
        <f ca="1">IF($A624&lt;&gt;G$354,0,IF($A624&lt;&gt;$A623,1,MOD(G623-1+(COUNTIFS(H$354:$N$354,$A624)=COUNTIFS(H624:$N624,1)),G$353)+1))</f>
        <v>1</v>
      </c>
      <c r="H624" s="319">
        <f ca="1">IF($A624&lt;&gt;H$354,0,IF($A624&lt;&gt;$A623,1,MOD(H623-1+(COUNTIFS(I$354:$N$354,$A624)=COUNTIFS(I624:$N624,1)),H$353)+1))</f>
        <v>3</v>
      </c>
      <c r="I624" s="319">
        <f ca="1">IF($A624&lt;&gt;I$354,0,IF($A624&lt;&gt;$A623,1,MOD(I623-1+(COUNTIFS(N$354:$N$354,$A624)=COUNTIFS(N624:$N624,1)),I$353)+1))</f>
        <v>3</v>
      </c>
      <c r="J624" s="319"/>
      <c r="K624" s="319"/>
      <c r="L624" s="319"/>
      <c r="M624" s="319"/>
      <c r="O624">
        <v>269</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LPM1</v>
      </c>
      <c r="C625" s="321">
        <f ca="1">IF($A625&lt;&gt;$A624,1,MOD(C624-1+(COUNTIFS(D$354:$N$354,$A625)=COUNTIFS(D625:$N625,1)),C$353)+1)</f>
        <v>1</v>
      </c>
      <c r="D625" s="319">
        <f ca="1">IF($A625&lt;&gt;D$354,0,IF($A625&lt;&gt;$A624,1,MOD(D624-1+(COUNTIFS(E$354:$N$354,$A625)=COUNTIFS(E625:$N625,1)),D$353)+1))</f>
        <v>0</v>
      </c>
      <c r="E625" s="319">
        <f ca="1">IF($A625&lt;&gt;E$354,0,IF($A625&lt;&gt;$A624,1,MOD(E624-1+(COUNTIFS(F$354:$N$354,$A625)=COUNTIFS(F625:$N625,1)),E$353)+1))</f>
        <v>0</v>
      </c>
      <c r="F625" s="319">
        <f ca="1">IF($A625&lt;&gt;F$354,0,IF($A625&lt;&gt;$A624,1,MOD(F624-1+(COUNTIFS(G$354:$N$354,$A625)=COUNTIFS(G625:$N625,1)),F$353)+1))</f>
        <v>0</v>
      </c>
      <c r="G625" s="319">
        <f ca="1">IF($A625&lt;&gt;G$354,0,IF($A625&lt;&gt;$A624,1,MOD(G624-1+(COUNTIFS(H$354:$N$354,$A625)=COUNTIFS(H625:$N625,1)),G$353)+1))</f>
        <v>1</v>
      </c>
      <c r="H625" s="319">
        <f ca="1">IF($A625&lt;&gt;H$354,0,IF($A625&lt;&gt;$A624,1,MOD(H624-1+(COUNTIFS(I$354:$N$354,$A625)=COUNTIFS(I625:$N625,1)),H$353)+1))</f>
        <v>1</v>
      </c>
      <c r="I625" s="319">
        <f ca="1">IF($A625&lt;&gt;I$354,0,IF($A625&lt;&gt;$A624,1,MOD(I624-1+(COUNTIFS(N$354:$N$354,$A625)=COUNTIFS(N625:$N625,1)),I$353)+1))</f>
        <v>1</v>
      </c>
      <c r="J625" s="319"/>
      <c r="K625" s="319"/>
      <c r="L625" s="319"/>
      <c r="M625" s="319"/>
      <c r="O625">
        <v>270</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LPM2</v>
      </c>
      <c r="C626" s="321">
        <f ca="1">IF($A626&lt;&gt;$A625,1,MOD(C625-1+(COUNTIFS(D$354:$N$354,$A626)=COUNTIFS(D626:$N626,1)),C$353)+1)</f>
        <v>1</v>
      </c>
      <c r="D626" s="319">
        <f ca="1">IF($A626&lt;&gt;D$354,0,IF($A626&lt;&gt;$A625,1,MOD(D625-1+(COUNTIFS(E$354:$N$354,$A626)=COUNTIFS(E626:$N626,1)),D$353)+1))</f>
        <v>0</v>
      </c>
      <c r="E626" s="319">
        <f ca="1">IF($A626&lt;&gt;E$354,0,IF($A626&lt;&gt;$A625,1,MOD(E625-1+(COUNTIFS(F$354:$N$354,$A626)=COUNTIFS(F626:$N626,1)),E$353)+1))</f>
        <v>0</v>
      </c>
      <c r="F626" s="319">
        <f ca="1">IF($A626&lt;&gt;F$354,0,IF($A626&lt;&gt;$A625,1,MOD(F625-1+(COUNTIFS(G$354:$N$354,$A626)=COUNTIFS(G626:$N626,1)),F$353)+1))</f>
        <v>0</v>
      </c>
      <c r="G626" s="319">
        <f ca="1">IF($A626&lt;&gt;G$354,0,IF($A626&lt;&gt;$A625,1,MOD(G625-1+(COUNTIFS(H$354:$N$354,$A626)=COUNTIFS(H626:$N626,1)),G$353)+1))</f>
        <v>1</v>
      </c>
      <c r="H626" s="319">
        <f ca="1">IF($A626&lt;&gt;H$354,0,IF($A626&lt;&gt;$A625,1,MOD(H625-1+(COUNTIFS(I$354:$N$354,$A626)=COUNTIFS(I626:$N626,1)),H$353)+1))</f>
        <v>1</v>
      </c>
      <c r="I626" s="319">
        <f ca="1">IF($A626&lt;&gt;I$354,0,IF($A626&lt;&gt;$A625,1,MOD(I625-1+(COUNTIFS(N$354:$N$354,$A626)=COUNTIFS(N626:$N626,1)),I$353)+1))</f>
        <v>2</v>
      </c>
      <c r="J626" s="319"/>
      <c r="K626" s="319"/>
      <c r="L626" s="319"/>
      <c r="M626" s="319"/>
      <c r="O626">
        <v>271</v>
      </c>
      <c r="P626" s="124">
        <f t="shared" ca="1" si="917"/>
        <v>-0.5</v>
      </c>
      <c r="Q626" s="124">
        <f t="shared" ca="1" si="918"/>
        <v>0</v>
      </c>
      <c r="R626" s="124">
        <f t="shared" ca="1" si="919"/>
        <v>0</v>
      </c>
      <c r="S626" s="124">
        <f t="shared" ca="1" si="920"/>
        <v>0</v>
      </c>
      <c r="T626" s="124">
        <v>0</v>
      </c>
      <c r="U626" s="124">
        <f t="shared" ca="1" si="921"/>
        <v>-0.5</v>
      </c>
      <c r="V626" s="124">
        <f t="shared" ca="1" si="922"/>
        <v>0</v>
      </c>
      <c r="W626" s="124"/>
      <c r="X626" s="124"/>
      <c r="Y626" s="124"/>
      <c r="Z626" s="124"/>
    </row>
    <row r="627" spans="1:26" outlineLevel="1">
      <c r="A627">
        <f t="shared" ca="1" si="923"/>
        <v>2</v>
      </c>
      <c r="B627" t="str">
        <f t="shared" ca="1" si="924"/>
        <v>EP1 LPD1 LPS1 LPM3</v>
      </c>
      <c r="C627" s="321">
        <f ca="1">IF($A627&lt;&gt;$A626,1,MOD(C626-1+(COUNTIFS(D$354:$N$354,$A627)=COUNTIFS(D627:$N627,1)),C$353)+1)</f>
        <v>1</v>
      </c>
      <c r="D627" s="319">
        <f ca="1">IF($A627&lt;&gt;D$354,0,IF($A627&lt;&gt;$A626,1,MOD(D626-1+(COUNTIFS(E$354:$N$354,$A627)=COUNTIFS(E627:$N627,1)),D$353)+1))</f>
        <v>0</v>
      </c>
      <c r="E627" s="319">
        <f ca="1">IF($A627&lt;&gt;E$354,0,IF($A627&lt;&gt;$A626,1,MOD(E626-1+(COUNTIFS(F$354:$N$354,$A627)=COUNTIFS(F627:$N627,1)),E$353)+1))</f>
        <v>0</v>
      </c>
      <c r="F627" s="319">
        <f ca="1">IF($A627&lt;&gt;F$354,0,IF($A627&lt;&gt;$A626,1,MOD(F626-1+(COUNTIFS(G$354:$N$354,$A627)=COUNTIFS(G627:$N627,1)),F$353)+1))</f>
        <v>0</v>
      </c>
      <c r="G627" s="319">
        <f ca="1">IF($A627&lt;&gt;G$354,0,IF($A627&lt;&gt;$A626,1,MOD(G626-1+(COUNTIFS(H$354:$N$354,$A627)=COUNTIFS(H627:$N627,1)),G$353)+1))</f>
        <v>1</v>
      </c>
      <c r="H627" s="319">
        <f ca="1">IF($A627&lt;&gt;H$354,0,IF($A627&lt;&gt;$A626,1,MOD(H626-1+(COUNTIFS(I$354:$N$354,$A627)=COUNTIFS(I627:$N627,1)),H$353)+1))</f>
        <v>1</v>
      </c>
      <c r="I627" s="319">
        <f ca="1">IF($A627&lt;&gt;I$354,0,IF($A627&lt;&gt;$A626,1,MOD(I626-1+(COUNTIFS(N$354:$N$354,$A627)=COUNTIFS(N627:$N627,1)),I$353)+1))</f>
        <v>3</v>
      </c>
      <c r="J627" s="319"/>
      <c r="K627" s="319"/>
      <c r="L627" s="319"/>
      <c r="M627" s="319"/>
      <c r="O627">
        <v>272</v>
      </c>
      <c r="P627" s="124">
        <f t="shared" ca="1" si="917"/>
        <v>-0.5</v>
      </c>
      <c r="Q627" s="124">
        <f t="shared" ca="1" si="918"/>
        <v>0</v>
      </c>
      <c r="R627" s="124">
        <f t="shared" ca="1" si="919"/>
        <v>0</v>
      </c>
      <c r="S627" s="124">
        <f t="shared" ca="1" si="920"/>
        <v>0</v>
      </c>
      <c r="T627" s="124">
        <v>0</v>
      </c>
      <c r="U627" s="124">
        <f t="shared" ca="1" si="921"/>
        <v>-0.5</v>
      </c>
      <c r="V627" s="124">
        <f t="shared" ca="1" si="922"/>
        <v>0.5</v>
      </c>
      <c r="W627" s="124"/>
      <c r="X627" s="124"/>
      <c r="Y627" s="124"/>
      <c r="Z627" s="124"/>
    </row>
    <row r="628" spans="1:26" outlineLevel="1">
      <c r="A628">
        <f t="shared" ca="1" si="923"/>
        <v>2</v>
      </c>
      <c r="B628" t="str">
        <f t="shared" ca="1" si="924"/>
        <v>EP1 LPD1 LPS2 LPM1</v>
      </c>
      <c r="C628" s="321">
        <f ca="1">IF($A628&lt;&gt;$A627,1,MOD(C627-1+(COUNTIFS(D$354:$N$354,$A628)=COUNTIFS(D628:$N628,1)),C$353)+1)</f>
        <v>1</v>
      </c>
      <c r="D628" s="319">
        <f ca="1">IF($A628&lt;&gt;D$354,0,IF($A628&lt;&gt;$A627,1,MOD(D627-1+(COUNTIFS(E$354:$N$354,$A628)=COUNTIFS(E628:$N628,1)),D$353)+1))</f>
        <v>0</v>
      </c>
      <c r="E628" s="319">
        <f ca="1">IF($A628&lt;&gt;E$354,0,IF($A628&lt;&gt;$A627,1,MOD(E627-1+(COUNTIFS(F$354:$N$354,$A628)=COUNTIFS(F628:$N628,1)),E$353)+1))</f>
        <v>0</v>
      </c>
      <c r="F628" s="319">
        <f ca="1">IF($A628&lt;&gt;F$354,0,IF($A628&lt;&gt;$A627,1,MOD(F627-1+(COUNTIFS(G$354:$N$354,$A628)=COUNTIFS(G628:$N628,1)),F$353)+1))</f>
        <v>0</v>
      </c>
      <c r="G628" s="319">
        <f ca="1">IF($A628&lt;&gt;G$354,0,IF($A628&lt;&gt;$A627,1,MOD(G627-1+(COUNTIFS(H$354:$N$354,$A628)=COUNTIFS(H628:$N628,1)),G$353)+1))</f>
        <v>1</v>
      </c>
      <c r="H628" s="319">
        <f ca="1">IF($A628&lt;&gt;H$354,0,IF($A628&lt;&gt;$A627,1,MOD(H627-1+(COUNTIFS(I$354:$N$354,$A628)=COUNTIFS(I628:$N628,1)),H$353)+1))</f>
        <v>2</v>
      </c>
      <c r="I628" s="319">
        <f ca="1">IF($A628&lt;&gt;I$354,0,IF($A628&lt;&gt;$A627,1,MOD(I627-1+(COUNTIFS(N$354:$N$354,$A628)=COUNTIFS(N628:$N628,1)),I$353)+1))</f>
        <v>1</v>
      </c>
      <c r="J628" s="319"/>
      <c r="K628" s="319"/>
      <c r="L628" s="319"/>
      <c r="M628" s="319"/>
      <c r="O628">
        <v>273</v>
      </c>
      <c r="P628" s="124">
        <f t="shared" ref="P628:P691" ca="1" si="925">IF(C628=0,0,INDEX(C$346:C$349,C628,1))</f>
        <v>-0.5</v>
      </c>
      <c r="Q628" s="124">
        <f t="shared" ref="Q628:Q691" ca="1" si="926">IF(D628=0,0,INDEX(D$346:D$349,D628,1))</f>
        <v>0</v>
      </c>
      <c r="R628" s="124">
        <f t="shared" ref="R628:R691" ca="1" si="927">IF(E628=0,0,INDEX(E$346:E$349,E628,1))</f>
        <v>0</v>
      </c>
      <c r="S628" s="124">
        <f t="shared" ref="S628:S691" ca="1" si="928">IF(F628=0,0,INDEX(F$346:F$349,F628,1))</f>
        <v>0</v>
      </c>
      <c r="T628" s="124">
        <v>0</v>
      </c>
      <c r="U628" s="124">
        <f t="shared" ref="U628:U691" ca="1" si="929">IF(H628=0,0,INDEX(H$346:H$349,H628,1))</f>
        <v>0</v>
      </c>
      <c r="V628" s="124">
        <f t="shared" ref="V628:V691" ca="1" si="930">IF(I628=0,0,INDEX(I$346:I$349,I628,1))</f>
        <v>-0.5</v>
      </c>
      <c r="W628" s="124"/>
      <c r="X628" s="124"/>
      <c r="Y628" s="124"/>
      <c r="Z628" s="124"/>
    </row>
    <row r="629" spans="1:26" outlineLevel="1">
      <c r="A629">
        <f t="shared" ref="A629:A691" ca="1" si="931">OFFSET(A629,-1,0)</f>
        <v>2</v>
      </c>
      <c r="B629" t="str">
        <f t="shared" ca="1" si="924"/>
        <v>EP1 LPD1 LPS2 LPM2</v>
      </c>
      <c r="C629" s="321">
        <f ca="1">IF($A629&lt;&gt;$A628,1,MOD(C628-1+(COUNTIFS(D$354:$N$354,$A629)=COUNTIFS(D629:$N629,1)),C$353)+1)</f>
        <v>1</v>
      </c>
      <c r="D629" s="319">
        <f ca="1">IF($A629&lt;&gt;D$354,0,IF($A629&lt;&gt;$A628,1,MOD(D628-1+(COUNTIFS(E$354:$N$354,$A629)=COUNTIFS(E629:$N629,1)),D$353)+1))</f>
        <v>0</v>
      </c>
      <c r="E629" s="319">
        <f ca="1">IF($A629&lt;&gt;E$354,0,IF($A629&lt;&gt;$A628,1,MOD(E628-1+(COUNTIFS(F$354:$N$354,$A629)=COUNTIFS(F629:$N629,1)),E$353)+1))</f>
        <v>0</v>
      </c>
      <c r="F629" s="319">
        <f ca="1">IF($A629&lt;&gt;F$354,0,IF($A629&lt;&gt;$A628,1,MOD(F628-1+(COUNTIFS(G$354:$N$354,$A629)=COUNTIFS(G629:$N629,1)),F$353)+1))</f>
        <v>0</v>
      </c>
      <c r="G629" s="319">
        <f ca="1">IF($A629&lt;&gt;G$354,0,IF($A629&lt;&gt;$A628,1,MOD(G628-1+(COUNTIFS(H$354:$N$354,$A629)=COUNTIFS(H629:$N629,1)),G$353)+1))</f>
        <v>1</v>
      </c>
      <c r="H629" s="319">
        <f ca="1">IF($A629&lt;&gt;H$354,0,IF($A629&lt;&gt;$A628,1,MOD(H628-1+(COUNTIFS(I$354:$N$354,$A629)=COUNTIFS(I629:$N629,1)),H$353)+1))</f>
        <v>2</v>
      </c>
      <c r="I629" s="319">
        <f ca="1">IF($A629&lt;&gt;I$354,0,IF($A629&lt;&gt;$A628,1,MOD(I628-1+(COUNTIFS(N$354:$N$354,$A629)=COUNTIFS(N629:$N629,1)),I$353)+1))</f>
        <v>2</v>
      </c>
      <c r="J629" s="319"/>
      <c r="K629" s="319"/>
      <c r="L629" s="319"/>
      <c r="M629" s="319"/>
      <c r="O629">
        <v>274</v>
      </c>
      <c r="P629" s="124">
        <f t="shared" ca="1" si="925"/>
        <v>-0.5</v>
      </c>
      <c r="Q629" s="124">
        <f t="shared" ca="1" si="926"/>
        <v>0</v>
      </c>
      <c r="R629" s="124">
        <f t="shared" ca="1" si="927"/>
        <v>0</v>
      </c>
      <c r="S629" s="124">
        <f t="shared" ca="1" si="928"/>
        <v>0</v>
      </c>
      <c r="T629" s="124">
        <v>0</v>
      </c>
      <c r="U629" s="124">
        <f t="shared" ca="1" si="929"/>
        <v>0</v>
      </c>
      <c r="V629" s="124">
        <f t="shared" ca="1" si="930"/>
        <v>0</v>
      </c>
      <c r="W629" s="124"/>
      <c r="X629" s="124"/>
      <c r="Y629" s="124"/>
      <c r="Z629" s="124"/>
    </row>
    <row r="630" spans="1:26" outlineLevel="1">
      <c r="A630">
        <f t="shared" ca="1" si="931"/>
        <v>2</v>
      </c>
      <c r="B630" t="str">
        <f t="shared" ca="1" si="924"/>
        <v>EP1 LPD1 LPS2 LPM3</v>
      </c>
      <c r="C630" s="321">
        <f ca="1">IF($A630&lt;&gt;$A629,1,MOD(C629-1+(COUNTIFS(D$354:$N$354,$A630)=COUNTIFS(D630:$N630,1)),C$353)+1)</f>
        <v>1</v>
      </c>
      <c r="D630" s="319">
        <f ca="1">IF($A630&lt;&gt;D$354,0,IF($A630&lt;&gt;$A629,1,MOD(D629-1+(COUNTIFS(E$354:$N$354,$A630)=COUNTIFS(E630:$N630,1)),D$353)+1))</f>
        <v>0</v>
      </c>
      <c r="E630" s="319">
        <f ca="1">IF($A630&lt;&gt;E$354,0,IF($A630&lt;&gt;$A629,1,MOD(E629-1+(COUNTIFS(F$354:$N$354,$A630)=COUNTIFS(F630:$N630,1)),E$353)+1))</f>
        <v>0</v>
      </c>
      <c r="F630" s="319">
        <f ca="1">IF($A630&lt;&gt;F$354,0,IF($A630&lt;&gt;$A629,1,MOD(F629-1+(COUNTIFS(G$354:$N$354,$A630)=COUNTIFS(G630:$N630,1)),F$353)+1))</f>
        <v>0</v>
      </c>
      <c r="G630" s="319">
        <f ca="1">IF($A630&lt;&gt;G$354,0,IF($A630&lt;&gt;$A629,1,MOD(G629-1+(COUNTIFS(H$354:$N$354,$A630)=COUNTIFS(H630:$N630,1)),G$353)+1))</f>
        <v>1</v>
      </c>
      <c r="H630" s="319">
        <f ca="1">IF($A630&lt;&gt;H$354,0,IF($A630&lt;&gt;$A629,1,MOD(H629-1+(COUNTIFS(I$354:$N$354,$A630)=COUNTIFS(I630:$N630,1)),H$353)+1))</f>
        <v>2</v>
      </c>
      <c r="I630" s="319">
        <f ca="1">IF($A630&lt;&gt;I$354,0,IF($A630&lt;&gt;$A629,1,MOD(I629-1+(COUNTIFS(N$354:$N$354,$A630)=COUNTIFS(N630:$N630,1)),I$353)+1))</f>
        <v>3</v>
      </c>
      <c r="J630" s="319"/>
      <c r="K630" s="319"/>
      <c r="L630" s="319"/>
      <c r="M630" s="319"/>
      <c r="O630">
        <v>275</v>
      </c>
      <c r="P630" s="124">
        <f t="shared" ca="1" si="925"/>
        <v>-0.5</v>
      </c>
      <c r="Q630" s="124">
        <f t="shared" ca="1" si="926"/>
        <v>0</v>
      </c>
      <c r="R630" s="124">
        <f t="shared" ca="1" si="927"/>
        <v>0</v>
      </c>
      <c r="S630" s="124">
        <f t="shared" ca="1" si="928"/>
        <v>0</v>
      </c>
      <c r="T630" s="124">
        <v>0</v>
      </c>
      <c r="U630" s="124">
        <f t="shared" ca="1" si="929"/>
        <v>0</v>
      </c>
      <c r="V630" s="124">
        <f t="shared" ca="1" si="930"/>
        <v>0.5</v>
      </c>
      <c r="W630" s="124"/>
      <c r="X630" s="124"/>
      <c r="Y630" s="124"/>
      <c r="Z630" s="124"/>
    </row>
    <row r="631" spans="1:26" outlineLevel="1">
      <c r="A631">
        <f t="shared" ca="1" si="931"/>
        <v>2</v>
      </c>
      <c r="B631" t="str">
        <f t="shared" ca="1" si="924"/>
        <v>EP1 LPD1 LPS3 LPM1</v>
      </c>
      <c r="C631" s="321">
        <f ca="1">IF($A631&lt;&gt;$A630,1,MOD(C630-1+(COUNTIFS(D$354:$N$354,$A631)=COUNTIFS(D631:$N631,1)),C$353)+1)</f>
        <v>1</v>
      </c>
      <c r="D631" s="319">
        <f ca="1">IF($A631&lt;&gt;D$354,0,IF($A631&lt;&gt;$A630,1,MOD(D630-1+(COUNTIFS(E$354:$N$354,$A631)=COUNTIFS(E631:$N631,1)),D$353)+1))</f>
        <v>0</v>
      </c>
      <c r="E631" s="319">
        <f ca="1">IF($A631&lt;&gt;E$354,0,IF($A631&lt;&gt;$A630,1,MOD(E630-1+(COUNTIFS(F$354:$N$354,$A631)=COUNTIFS(F631:$N631,1)),E$353)+1))</f>
        <v>0</v>
      </c>
      <c r="F631" s="319">
        <f ca="1">IF($A631&lt;&gt;F$354,0,IF($A631&lt;&gt;$A630,1,MOD(F630-1+(COUNTIFS(G$354:$N$354,$A631)=COUNTIFS(G631:$N631,1)),F$353)+1))</f>
        <v>0</v>
      </c>
      <c r="G631" s="319">
        <f ca="1">IF($A631&lt;&gt;G$354,0,IF($A631&lt;&gt;$A630,1,MOD(G630-1+(COUNTIFS(H$354:$N$354,$A631)=COUNTIFS(H631:$N631,1)),G$353)+1))</f>
        <v>1</v>
      </c>
      <c r="H631" s="319">
        <f ca="1">IF($A631&lt;&gt;H$354,0,IF($A631&lt;&gt;$A630,1,MOD(H630-1+(COUNTIFS(I$354:$N$354,$A631)=COUNTIFS(I631:$N631,1)),H$353)+1))</f>
        <v>3</v>
      </c>
      <c r="I631" s="319">
        <f ca="1">IF($A631&lt;&gt;I$354,0,IF($A631&lt;&gt;$A630,1,MOD(I630-1+(COUNTIFS(N$354:$N$354,$A631)=COUNTIFS(N631:$N631,1)),I$353)+1))</f>
        <v>1</v>
      </c>
      <c r="J631" s="319"/>
      <c r="K631" s="319"/>
      <c r="L631" s="319"/>
      <c r="M631" s="319"/>
      <c r="O631">
        <v>276</v>
      </c>
      <c r="P631" s="124">
        <f t="shared" ca="1" si="925"/>
        <v>-0.5</v>
      </c>
      <c r="Q631" s="124">
        <f t="shared" ca="1" si="926"/>
        <v>0</v>
      </c>
      <c r="R631" s="124">
        <f t="shared" ca="1" si="927"/>
        <v>0</v>
      </c>
      <c r="S631" s="124">
        <f t="shared" ca="1" si="928"/>
        <v>0</v>
      </c>
      <c r="T631" s="124">
        <v>0</v>
      </c>
      <c r="U631" s="124">
        <f t="shared" ca="1" si="929"/>
        <v>0.5</v>
      </c>
      <c r="V631" s="124">
        <f t="shared" ca="1" si="930"/>
        <v>-0.5</v>
      </c>
      <c r="W631" s="124"/>
      <c r="X631" s="124"/>
      <c r="Y631" s="124"/>
      <c r="Z631" s="124"/>
    </row>
    <row r="632" spans="1:26" outlineLevel="1">
      <c r="A632">
        <f t="shared" ca="1" si="931"/>
        <v>2</v>
      </c>
      <c r="B632" t="str">
        <f t="shared" ca="1" si="924"/>
        <v>EP1 LPD1 LPS3 LPM2</v>
      </c>
      <c r="C632" s="321">
        <f ca="1">IF($A632&lt;&gt;$A631,1,MOD(C631-1+(COUNTIFS(D$354:$N$354,$A632)=COUNTIFS(D632:$N632,1)),C$353)+1)</f>
        <v>1</v>
      </c>
      <c r="D632" s="319">
        <f ca="1">IF($A632&lt;&gt;D$354,0,IF($A632&lt;&gt;$A631,1,MOD(D631-1+(COUNTIFS(E$354:$N$354,$A632)=COUNTIFS(E632:$N632,1)),D$353)+1))</f>
        <v>0</v>
      </c>
      <c r="E632" s="319">
        <f ca="1">IF($A632&lt;&gt;E$354,0,IF($A632&lt;&gt;$A631,1,MOD(E631-1+(COUNTIFS(F$354:$N$354,$A632)=COUNTIFS(F632:$N632,1)),E$353)+1))</f>
        <v>0</v>
      </c>
      <c r="F632" s="319">
        <f ca="1">IF($A632&lt;&gt;F$354,0,IF($A632&lt;&gt;$A631,1,MOD(F631-1+(COUNTIFS(G$354:$N$354,$A632)=COUNTIFS(G632:$N632,1)),F$353)+1))</f>
        <v>0</v>
      </c>
      <c r="G632" s="319">
        <f ca="1">IF($A632&lt;&gt;G$354,0,IF($A632&lt;&gt;$A631,1,MOD(G631-1+(COUNTIFS(H$354:$N$354,$A632)=COUNTIFS(H632:$N632,1)),G$353)+1))</f>
        <v>1</v>
      </c>
      <c r="H632" s="319">
        <f ca="1">IF($A632&lt;&gt;H$354,0,IF($A632&lt;&gt;$A631,1,MOD(H631-1+(COUNTIFS(I$354:$N$354,$A632)=COUNTIFS(I632:$N632,1)),H$353)+1))</f>
        <v>3</v>
      </c>
      <c r="I632" s="319">
        <f ca="1">IF($A632&lt;&gt;I$354,0,IF($A632&lt;&gt;$A631,1,MOD(I631-1+(COUNTIFS(N$354:$N$354,$A632)=COUNTIFS(N632:$N632,1)),I$353)+1))</f>
        <v>2</v>
      </c>
      <c r="J632" s="319"/>
      <c r="K632" s="319"/>
      <c r="L632" s="319"/>
      <c r="M632" s="319"/>
      <c r="O632">
        <v>277</v>
      </c>
      <c r="P632" s="124">
        <f t="shared" ca="1" si="925"/>
        <v>-0.5</v>
      </c>
      <c r="Q632" s="124">
        <f t="shared" ca="1" si="926"/>
        <v>0</v>
      </c>
      <c r="R632" s="124">
        <f t="shared" ca="1" si="927"/>
        <v>0</v>
      </c>
      <c r="S632" s="124">
        <f t="shared" ca="1" si="928"/>
        <v>0</v>
      </c>
      <c r="T632" s="124">
        <v>0</v>
      </c>
      <c r="U632" s="124">
        <f t="shared" ca="1" si="929"/>
        <v>0.5</v>
      </c>
      <c r="V632" s="124">
        <f t="shared" ca="1" si="930"/>
        <v>0</v>
      </c>
      <c r="W632" s="124"/>
      <c r="X632" s="124"/>
      <c r="Y632" s="124"/>
      <c r="Z632" s="124"/>
    </row>
    <row r="633" spans="1:26" outlineLevel="1">
      <c r="A633">
        <f t="shared" ca="1" si="931"/>
        <v>2</v>
      </c>
      <c r="B633" t="str">
        <f t="shared" ca="1" si="924"/>
        <v>EP1 LPD1 LPS3 LPM3</v>
      </c>
      <c r="C633" s="321">
        <f ca="1">IF($A633&lt;&gt;$A632,1,MOD(C632-1+(COUNTIFS(D$354:$N$354,$A633)=COUNTIFS(D633:$N633,1)),C$353)+1)</f>
        <v>1</v>
      </c>
      <c r="D633" s="319">
        <f ca="1">IF($A633&lt;&gt;D$354,0,IF($A633&lt;&gt;$A632,1,MOD(D632-1+(COUNTIFS(E$354:$N$354,$A633)=COUNTIFS(E633:$N633,1)),D$353)+1))</f>
        <v>0</v>
      </c>
      <c r="E633" s="319">
        <f ca="1">IF($A633&lt;&gt;E$354,0,IF($A633&lt;&gt;$A632,1,MOD(E632-1+(COUNTIFS(F$354:$N$354,$A633)=COUNTIFS(F633:$N633,1)),E$353)+1))</f>
        <v>0</v>
      </c>
      <c r="F633" s="319">
        <f ca="1">IF($A633&lt;&gt;F$354,0,IF($A633&lt;&gt;$A632,1,MOD(F632-1+(COUNTIFS(G$354:$N$354,$A633)=COUNTIFS(G633:$N633,1)),F$353)+1))</f>
        <v>0</v>
      </c>
      <c r="G633" s="319">
        <f ca="1">IF($A633&lt;&gt;G$354,0,IF($A633&lt;&gt;$A632,1,MOD(G632-1+(COUNTIFS(H$354:$N$354,$A633)=COUNTIFS(H633:$N633,1)),G$353)+1))</f>
        <v>1</v>
      </c>
      <c r="H633" s="319">
        <f ca="1">IF($A633&lt;&gt;H$354,0,IF($A633&lt;&gt;$A632,1,MOD(H632-1+(COUNTIFS(I$354:$N$354,$A633)=COUNTIFS(I633:$N633,1)),H$353)+1))</f>
        <v>3</v>
      </c>
      <c r="I633" s="319">
        <f ca="1">IF($A633&lt;&gt;I$354,0,IF($A633&lt;&gt;$A632,1,MOD(I632-1+(COUNTIFS(N$354:$N$354,$A633)=COUNTIFS(N633:$N633,1)),I$353)+1))</f>
        <v>3</v>
      </c>
      <c r="J633" s="319"/>
      <c r="K633" s="319"/>
      <c r="L633" s="319"/>
      <c r="M633" s="319"/>
      <c r="O633">
        <v>278</v>
      </c>
      <c r="P633" s="124">
        <f t="shared" ca="1" si="925"/>
        <v>-0.5</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LPM1</v>
      </c>
      <c r="C634" s="321">
        <f ca="1">IF($A634&lt;&gt;$A633,1,MOD(C633-1+(COUNTIFS(D$354:$N$354,$A634)=COUNTIFS(D634:$N634,1)),C$353)+1)</f>
        <v>2</v>
      </c>
      <c r="D634" s="319">
        <f ca="1">IF($A634&lt;&gt;D$354,0,IF($A634&lt;&gt;$A633,1,MOD(D633-1+(COUNTIFS(E$354:$N$354,$A634)=COUNTIFS(E634:$N634,1)),D$353)+1))</f>
        <v>0</v>
      </c>
      <c r="E634" s="319">
        <f ca="1">IF($A634&lt;&gt;E$354,0,IF($A634&lt;&gt;$A633,1,MOD(E633-1+(COUNTIFS(F$354:$N$354,$A634)=COUNTIFS(F634:$N634,1)),E$353)+1))</f>
        <v>0</v>
      </c>
      <c r="F634" s="319">
        <f ca="1">IF($A634&lt;&gt;F$354,0,IF($A634&lt;&gt;$A633,1,MOD(F633-1+(COUNTIFS(G$354:$N$354,$A634)=COUNTIFS(G634:$N634,1)),F$353)+1))</f>
        <v>0</v>
      </c>
      <c r="G634" s="319">
        <f ca="1">IF($A634&lt;&gt;G$354,0,IF($A634&lt;&gt;$A633,1,MOD(G633-1+(COUNTIFS(H$354:$N$354,$A634)=COUNTIFS(H634:$N634,1)),G$353)+1))</f>
        <v>1</v>
      </c>
      <c r="H634" s="319">
        <f ca="1">IF($A634&lt;&gt;H$354,0,IF($A634&lt;&gt;$A633,1,MOD(H633-1+(COUNTIFS(I$354:$N$354,$A634)=COUNTIFS(I634:$N634,1)),H$353)+1))</f>
        <v>1</v>
      </c>
      <c r="I634" s="319">
        <f ca="1">IF($A634&lt;&gt;I$354,0,IF($A634&lt;&gt;$A633,1,MOD(I633-1+(COUNTIFS(N$354:$N$354,$A634)=COUNTIFS(N634:$N634,1)),I$353)+1))</f>
        <v>1</v>
      </c>
      <c r="J634" s="319"/>
      <c r="K634" s="319"/>
      <c r="L634" s="319"/>
      <c r="M634" s="319"/>
      <c r="O634">
        <v>279</v>
      </c>
      <c r="P634" s="124">
        <f t="shared" ca="1" si="925"/>
        <v>0</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LPM2</v>
      </c>
      <c r="C635" s="321">
        <f ca="1">IF($A635&lt;&gt;$A634,1,MOD(C634-1+(COUNTIFS(D$354:$N$354,$A635)=COUNTIFS(D635:$N635,1)),C$353)+1)</f>
        <v>2</v>
      </c>
      <c r="D635" s="319">
        <f ca="1">IF($A635&lt;&gt;D$354,0,IF($A635&lt;&gt;$A634,1,MOD(D634-1+(COUNTIFS(E$354:$N$354,$A635)=COUNTIFS(E635:$N635,1)),D$353)+1))</f>
        <v>0</v>
      </c>
      <c r="E635" s="319">
        <f ca="1">IF($A635&lt;&gt;E$354,0,IF($A635&lt;&gt;$A634,1,MOD(E634-1+(COUNTIFS(F$354:$N$354,$A635)=COUNTIFS(F635:$N635,1)),E$353)+1))</f>
        <v>0</v>
      </c>
      <c r="F635" s="319">
        <f ca="1">IF($A635&lt;&gt;F$354,0,IF($A635&lt;&gt;$A634,1,MOD(F634-1+(COUNTIFS(G$354:$N$354,$A635)=COUNTIFS(G635:$N635,1)),F$353)+1))</f>
        <v>0</v>
      </c>
      <c r="G635" s="319">
        <f ca="1">IF($A635&lt;&gt;G$354,0,IF($A635&lt;&gt;$A634,1,MOD(G634-1+(COUNTIFS(H$354:$N$354,$A635)=COUNTIFS(H635:$N635,1)),G$353)+1))</f>
        <v>1</v>
      </c>
      <c r="H635" s="319">
        <f ca="1">IF($A635&lt;&gt;H$354,0,IF($A635&lt;&gt;$A634,1,MOD(H634-1+(COUNTIFS(I$354:$N$354,$A635)=COUNTIFS(I635:$N635,1)),H$353)+1))</f>
        <v>1</v>
      </c>
      <c r="I635" s="319">
        <f ca="1">IF($A635&lt;&gt;I$354,0,IF($A635&lt;&gt;$A634,1,MOD(I634-1+(COUNTIFS(N$354:$N$354,$A635)=COUNTIFS(N635:$N635,1)),I$353)+1))</f>
        <v>2</v>
      </c>
      <c r="J635" s="319"/>
      <c r="K635" s="319"/>
      <c r="L635" s="319"/>
      <c r="M635" s="319"/>
      <c r="O635">
        <v>280</v>
      </c>
      <c r="P635" s="124">
        <f t="shared" ca="1" si="925"/>
        <v>0</v>
      </c>
      <c r="Q635" s="124">
        <f t="shared" ca="1" si="926"/>
        <v>0</v>
      </c>
      <c r="R635" s="124">
        <f t="shared" ca="1" si="927"/>
        <v>0</v>
      </c>
      <c r="S635" s="124">
        <f t="shared" ca="1" si="928"/>
        <v>0</v>
      </c>
      <c r="T635" s="124">
        <v>0</v>
      </c>
      <c r="U635" s="124">
        <f t="shared" ca="1" si="929"/>
        <v>-0.5</v>
      </c>
      <c r="V635" s="124">
        <f t="shared" ca="1" si="930"/>
        <v>0</v>
      </c>
      <c r="W635" s="124"/>
      <c r="X635" s="124"/>
      <c r="Y635" s="124"/>
      <c r="Z635" s="124"/>
    </row>
    <row r="636" spans="1:26" outlineLevel="1">
      <c r="A636">
        <f t="shared" ca="1" si="931"/>
        <v>2</v>
      </c>
      <c r="B636" t="str">
        <f t="shared" ca="1" si="924"/>
        <v>EP2 LPD1 LPS1 LPM3</v>
      </c>
      <c r="C636" s="321">
        <f ca="1">IF($A636&lt;&gt;$A635,1,MOD(C635-1+(COUNTIFS(D$354:$N$354,$A636)=COUNTIFS(D636:$N636,1)),C$353)+1)</f>
        <v>2</v>
      </c>
      <c r="D636" s="319">
        <f ca="1">IF($A636&lt;&gt;D$354,0,IF($A636&lt;&gt;$A635,1,MOD(D635-1+(COUNTIFS(E$354:$N$354,$A636)=COUNTIFS(E636:$N636,1)),D$353)+1))</f>
        <v>0</v>
      </c>
      <c r="E636" s="319">
        <f ca="1">IF($A636&lt;&gt;E$354,0,IF($A636&lt;&gt;$A635,1,MOD(E635-1+(COUNTIFS(F$354:$N$354,$A636)=COUNTIFS(F636:$N636,1)),E$353)+1))</f>
        <v>0</v>
      </c>
      <c r="F636" s="319">
        <f ca="1">IF($A636&lt;&gt;F$354,0,IF($A636&lt;&gt;$A635,1,MOD(F635-1+(COUNTIFS(G$354:$N$354,$A636)=COUNTIFS(G636:$N636,1)),F$353)+1))</f>
        <v>0</v>
      </c>
      <c r="G636" s="319">
        <f ca="1">IF($A636&lt;&gt;G$354,0,IF($A636&lt;&gt;$A635,1,MOD(G635-1+(COUNTIFS(H$354:$N$354,$A636)=COUNTIFS(H636:$N636,1)),G$353)+1))</f>
        <v>1</v>
      </c>
      <c r="H636" s="319">
        <f ca="1">IF($A636&lt;&gt;H$354,0,IF($A636&lt;&gt;$A635,1,MOD(H635-1+(COUNTIFS(I$354:$N$354,$A636)=COUNTIFS(I636:$N636,1)),H$353)+1))</f>
        <v>1</v>
      </c>
      <c r="I636" s="319">
        <f ca="1">IF($A636&lt;&gt;I$354,0,IF($A636&lt;&gt;$A635,1,MOD(I635-1+(COUNTIFS(N$354:$N$354,$A636)=COUNTIFS(N636:$N636,1)),I$353)+1))</f>
        <v>3</v>
      </c>
      <c r="J636" s="319"/>
      <c r="K636" s="319"/>
      <c r="L636" s="319"/>
      <c r="M636" s="319"/>
      <c r="O636">
        <v>281</v>
      </c>
      <c r="P636" s="124">
        <f t="shared" ca="1" si="925"/>
        <v>0</v>
      </c>
      <c r="Q636" s="124">
        <f t="shared" ca="1" si="926"/>
        <v>0</v>
      </c>
      <c r="R636" s="124">
        <f t="shared" ca="1" si="927"/>
        <v>0</v>
      </c>
      <c r="S636" s="124">
        <f t="shared" ca="1" si="928"/>
        <v>0</v>
      </c>
      <c r="T636" s="124">
        <v>0</v>
      </c>
      <c r="U636" s="124">
        <f t="shared" ca="1" si="929"/>
        <v>-0.5</v>
      </c>
      <c r="V636" s="124">
        <f t="shared" ca="1" si="930"/>
        <v>0.5</v>
      </c>
      <c r="W636" s="124"/>
      <c r="X636" s="124"/>
      <c r="Y636" s="124"/>
      <c r="Z636" s="124"/>
    </row>
    <row r="637" spans="1:26" outlineLevel="1">
      <c r="A637">
        <f t="shared" ca="1" si="931"/>
        <v>2</v>
      </c>
      <c r="B637" t="str">
        <f t="shared" ca="1" si="924"/>
        <v>EP2 LPD1 LPS2 LPM1</v>
      </c>
      <c r="C637" s="321">
        <f ca="1">IF($A637&lt;&gt;$A636,1,MOD(C636-1+(COUNTIFS(D$354:$N$354,$A637)=COUNTIFS(D637:$N637,1)),C$353)+1)</f>
        <v>2</v>
      </c>
      <c r="D637" s="319">
        <f ca="1">IF($A637&lt;&gt;D$354,0,IF($A637&lt;&gt;$A636,1,MOD(D636-1+(COUNTIFS(E$354:$N$354,$A637)=COUNTIFS(E637:$N637,1)),D$353)+1))</f>
        <v>0</v>
      </c>
      <c r="E637" s="319">
        <f ca="1">IF($A637&lt;&gt;E$354,0,IF($A637&lt;&gt;$A636,1,MOD(E636-1+(COUNTIFS(F$354:$N$354,$A637)=COUNTIFS(F637:$N637,1)),E$353)+1))</f>
        <v>0</v>
      </c>
      <c r="F637" s="319">
        <f ca="1">IF($A637&lt;&gt;F$354,0,IF($A637&lt;&gt;$A636,1,MOD(F636-1+(COUNTIFS(G$354:$N$354,$A637)=COUNTIFS(G637:$N637,1)),F$353)+1))</f>
        <v>0</v>
      </c>
      <c r="G637" s="319">
        <f ca="1">IF($A637&lt;&gt;G$354,0,IF($A637&lt;&gt;$A636,1,MOD(G636-1+(COUNTIFS(H$354:$N$354,$A637)=COUNTIFS(H637:$N637,1)),G$353)+1))</f>
        <v>1</v>
      </c>
      <c r="H637" s="319">
        <f ca="1">IF($A637&lt;&gt;H$354,0,IF($A637&lt;&gt;$A636,1,MOD(H636-1+(COUNTIFS(I$354:$N$354,$A637)=COUNTIFS(I637:$N637,1)),H$353)+1))</f>
        <v>2</v>
      </c>
      <c r="I637" s="319">
        <f ca="1">IF($A637&lt;&gt;I$354,0,IF($A637&lt;&gt;$A636,1,MOD(I636-1+(COUNTIFS(N$354:$N$354,$A637)=COUNTIFS(N637:$N637,1)),I$353)+1))</f>
        <v>1</v>
      </c>
      <c r="J637" s="319"/>
      <c r="K637" s="319"/>
      <c r="L637" s="319"/>
      <c r="M637" s="319"/>
      <c r="O637">
        <v>282</v>
      </c>
      <c r="P637" s="124">
        <f t="shared" ca="1" si="925"/>
        <v>0</v>
      </c>
      <c r="Q637" s="124">
        <f t="shared" ca="1" si="926"/>
        <v>0</v>
      </c>
      <c r="R637" s="124">
        <f t="shared" ca="1" si="927"/>
        <v>0</v>
      </c>
      <c r="S637" s="124">
        <f t="shared" ca="1" si="928"/>
        <v>0</v>
      </c>
      <c r="T637" s="124">
        <v>0</v>
      </c>
      <c r="U637" s="124">
        <f t="shared" ca="1" si="929"/>
        <v>0</v>
      </c>
      <c r="V637" s="124">
        <f t="shared" ca="1" si="930"/>
        <v>-0.5</v>
      </c>
      <c r="W637" s="124"/>
      <c r="X637" s="124"/>
      <c r="Y637" s="124"/>
      <c r="Z637" s="124"/>
    </row>
    <row r="638" spans="1:26" outlineLevel="1">
      <c r="A638">
        <f t="shared" ca="1" si="931"/>
        <v>2</v>
      </c>
      <c r="B638" t="str">
        <f t="shared" ca="1" si="924"/>
        <v>EP2 LPD1 LPS2 LPM2</v>
      </c>
      <c r="C638" s="321">
        <f ca="1">IF($A638&lt;&gt;$A637,1,MOD(C637-1+(COUNTIFS(D$354:$N$354,$A638)=COUNTIFS(D638:$N638,1)),C$353)+1)</f>
        <v>2</v>
      </c>
      <c r="D638" s="319">
        <f ca="1">IF($A638&lt;&gt;D$354,0,IF($A638&lt;&gt;$A637,1,MOD(D637-1+(COUNTIFS(E$354:$N$354,$A638)=COUNTIFS(E638:$N638,1)),D$353)+1))</f>
        <v>0</v>
      </c>
      <c r="E638" s="319">
        <f ca="1">IF($A638&lt;&gt;E$354,0,IF($A638&lt;&gt;$A637,1,MOD(E637-1+(COUNTIFS(F$354:$N$354,$A638)=COUNTIFS(F638:$N638,1)),E$353)+1))</f>
        <v>0</v>
      </c>
      <c r="F638" s="319">
        <f ca="1">IF($A638&lt;&gt;F$354,0,IF($A638&lt;&gt;$A637,1,MOD(F637-1+(COUNTIFS(G$354:$N$354,$A638)=COUNTIFS(G638:$N638,1)),F$353)+1))</f>
        <v>0</v>
      </c>
      <c r="G638" s="319">
        <f ca="1">IF($A638&lt;&gt;G$354,0,IF($A638&lt;&gt;$A637,1,MOD(G637-1+(COUNTIFS(H$354:$N$354,$A638)=COUNTIFS(H638:$N638,1)),G$353)+1))</f>
        <v>1</v>
      </c>
      <c r="H638" s="319">
        <f ca="1">IF($A638&lt;&gt;H$354,0,IF($A638&lt;&gt;$A637,1,MOD(H637-1+(COUNTIFS(I$354:$N$354,$A638)=COUNTIFS(I638:$N638,1)),H$353)+1))</f>
        <v>2</v>
      </c>
      <c r="I638" s="319">
        <f ca="1">IF($A638&lt;&gt;I$354,0,IF($A638&lt;&gt;$A637,1,MOD(I637-1+(COUNTIFS(N$354:$N$354,$A638)=COUNTIFS(N638:$N638,1)),I$353)+1))</f>
        <v>2</v>
      </c>
      <c r="J638" s="319"/>
      <c r="K638" s="319"/>
      <c r="L638" s="319"/>
      <c r="M638" s="319"/>
      <c r="O638">
        <v>283</v>
      </c>
      <c r="P638" s="124">
        <f t="shared" ca="1" si="925"/>
        <v>0</v>
      </c>
      <c r="Q638" s="124">
        <f t="shared" ca="1" si="926"/>
        <v>0</v>
      </c>
      <c r="R638" s="124">
        <f t="shared" ca="1" si="927"/>
        <v>0</v>
      </c>
      <c r="S638" s="124">
        <f t="shared" ca="1" si="928"/>
        <v>0</v>
      </c>
      <c r="T638" s="124">
        <v>0</v>
      </c>
      <c r="U638" s="124">
        <f t="shared" ca="1" si="929"/>
        <v>0</v>
      </c>
      <c r="V638" s="124">
        <f t="shared" ca="1" si="930"/>
        <v>0</v>
      </c>
      <c r="W638" s="124"/>
      <c r="X638" s="124"/>
      <c r="Y638" s="124"/>
      <c r="Z638" s="124"/>
    </row>
    <row r="639" spans="1:26" outlineLevel="1">
      <c r="A639">
        <f t="shared" ca="1" si="931"/>
        <v>2</v>
      </c>
      <c r="B639" t="str">
        <f t="shared" ca="1" si="924"/>
        <v>EP2 LPD1 LPS2 LPM3</v>
      </c>
      <c r="C639" s="321">
        <f ca="1">IF($A639&lt;&gt;$A638,1,MOD(C638-1+(COUNTIFS(D$354:$N$354,$A639)=COUNTIFS(D639:$N639,1)),C$353)+1)</f>
        <v>2</v>
      </c>
      <c r="D639" s="319">
        <f ca="1">IF($A639&lt;&gt;D$354,0,IF($A639&lt;&gt;$A638,1,MOD(D638-1+(COUNTIFS(E$354:$N$354,$A639)=COUNTIFS(E639:$N639,1)),D$353)+1))</f>
        <v>0</v>
      </c>
      <c r="E639" s="319">
        <f ca="1">IF($A639&lt;&gt;E$354,0,IF($A639&lt;&gt;$A638,1,MOD(E638-1+(COUNTIFS(F$354:$N$354,$A639)=COUNTIFS(F639:$N639,1)),E$353)+1))</f>
        <v>0</v>
      </c>
      <c r="F639" s="319">
        <f ca="1">IF($A639&lt;&gt;F$354,0,IF($A639&lt;&gt;$A638,1,MOD(F638-1+(COUNTIFS(G$354:$N$354,$A639)=COUNTIFS(G639:$N639,1)),F$353)+1))</f>
        <v>0</v>
      </c>
      <c r="G639" s="319">
        <f ca="1">IF($A639&lt;&gt;G$354,0,IF($A639&lt;&gt;$A638,1,MOD(G638-1+(COUNTIFS(H$354:$N$354,$A639)=COUNTIFS(H639:$N639,1)),G$353)+1))</f>
        <v>1</v>
      </c>
      <c r="H639" s="319">
        <f ca="1">IF($A639&lt;&gt;H$354,0,IF($A639&lt;&gt;$A638,1,MOD(H638-1+(COUNTIFS(I$354:$N$354,$A639)=COUNTIFS(I639:$N639,1)),H$353)+1))</f>
        <v>2</v>
      </c>
      <c r="I639" s="319">
        <f ca="1">IF($A639&lt;&gt;I$354,0,IF($A639&lt;&gt;$A638,1,MOD(I638-1+(COUNTIFS(N$354:$N$354,$A639)=COUNTIFS(N639:$N639,1)),I$353)+1))</f>
        <v>3</v>
      </c>
      <c r="J639" s="319"/>
      <c r="K639" s="319"/>
      <c r="L639" s="319"/>
      <c r="M639" s="319"/>
      <c r="O639">
        <v>284</v>
      </c>
      <c r="P639" s="124">
        <f t="shared" ca="1" si="925"/>
        <v>0</v>
      </c>
      <c r="Q639" s="124">
        <f t="shared" ca="1" si="926"/>
        <v>0</v>
      </c>
      <c r="R639" s="124">
        <f t="shared" ca="1" si="927"/>
        <v>0</v>
      </c>
      <c r="S639" s="124">
        <f t="shared" ca="1" si="928"/>
        <v>0</v>
      </c>
      <c r="T639" s="124">
        <v>0</v>
      </c>
      <c r="U639" s="124">
        <f t="shared" ca="1" si="929"/>
        <v>0</v>
      </c>
      <c r="V639" s="124">
        <f t="shared" ca="1" si="930"/>
        <v>0.5</v>
      </c>
      <c r="W639" s="124"/>
      <c r="X639" s="124"/>
      <c r="Y639" s="124"/>
      <c r="Z639" s="124"/>
    </row>
    <row r="640" spans="1:26" outlineLevel="1">
      <c r="A640">
        <f t="shared" ca="1" si="931"/>
        <v>2</v>
      </c>
      <c r="B640" t="str">
        <f t="shared" ca="1" si="924"/>
        <v>EP2 LPD1 LPS3 LPM1</v>
      </c>
      <c r="C640" s="321">
        <f ca="1">IF($A640&lt;&gt;$A639,1,MOD(C639-1+(COUNTIFS(D$354:$N$354,$A640)=COUNTIFS(D640:$N640,1)),C$353)+1)</f>
        <v>2</v>
      </c>
      <c r="D640" s="319">
        <f ca="1">IF($A640&lt;&gt;D$354,0,IF($A640&lt;&gt;$A639,1,MOD(D639-1+(COUNTIFS(E$354:$N$354,$A640)=COUNTIFS(E640:$N640,1)),D$353)+1))</f>
        <v>0</v>
      </c>
      <c r="E640" s="319">
        <f ca="1">IF($A640&lt;&gt;E$354,0,IF($A640&lt;&gt;$A639,1,MOD(E639-1+(COUNTIFS(F$354:$N$354,$A640)=COUNTIFS(F640:$N640,1)),E$353)+1))</f>
        <v>0</v>
      </c>
      <c r="F640" s="319">
        <f ca="1">IF($A640&lt;&gt;F$354,0,IF($A640&lt;&gt;$A639,1,MOD(F639-1+(COUNTIFS(G$354:$N$354,$A640)=COUNTIFS(G640:$N640,1)),F$353)+1))</f>
        <v>0</v>
      </c>
      <c r="G640" s="319">
        <f ca="1">IF($A640&lt;&gt;G$354,0,IF($A640&lt;&gt;$A639,1,MOD(G639-1+(COUNTIFS(H$354:$N$354,$A640)=COUNTIFS(H640:$N640,1)),G$353)+1))</f>
        <v>1</v>
      </c>
      <c r="H640" s="319">
        <f ca="1">IF($A640&lt;&gt;H$354,0,IF($A640&lt;&gt;$A639,1,MOD(H639-1+(COUNTIFS(I$354:$N$354,$A640)=COUNTIFS(I640:$N640,1)),H$353)+1))</f>
        <v>3</v>
      </c>
      <c r="I640" s="319">
        <f ca="1">IF($A640&lt;&gt;I$354,0,IF($A640&lt;&gt;$A639,1,MOD(I639-1+(COUNTIFS(N$354:$N$354,$A640)=COUNTIFS(N640:$N640,1)),I$353)+1))</f>
        <v>1</v>
      </c>
      <c r="J640" s="319"/>
      <c r="K640" s="319"/>
      <c r="L640" s="319"/>
      <c r="M640" s="319"/>
      <c r="O640">
        <v>285</v>
      </c>
      <c r="P640" s="124">
        <f t="shared" ca="1" si="925"/>
        <v>0</v>
      </c>
      <c r="Q640" s="124">
        <f t="shared" ca="1" si="926"/>
        <v>0</v>
      </c>
      <c r="R640" s="124">
        <f t="shared" ca="1" si="927"/>
        <v>0</v>
      </c>
      <c r="S640" s="124">
        <f t="shared" ca="1" si="928"/>
        <v>0</v>
      </c>
      <c r="T640" s="124">
        <v>0</v>
      </c>
      <c r="U640" s="124">
        <f t="shared" ca="1" si="929"/>
        <v>0.5</v>
      </c>
      <c r="V640" s="124">
        <f t="shared" ca="1" si="930"/>
        <v>-0.5</v>
      </c>
      <c r="W640" s="124"/>
      <c r="X640" s="124"/>
      <c r="Y640" s="124"/>
      <c r="Z640" s="124"/>
    </row>
    <row r="641" spans="1:26" outlineLevel="1">
      <c r="A641">
        <f t="shared" ca="1" si="931"/>
        <v>2</v>
      </c>
      <c r="B641" t="str">
        <f t="shared" ca="1" si="924"/>
        <v>EP2 LPD1 LPS3 LPM2</v>
      </c>
      <c r="C641" s="321">
        <f ca="1">IF($A641&lt;&gt;$A640,1,MOD(C640-1+(COUNTIFS(D$354:$N$354,$A641)=COUNTIFS(D641:$N641,1)),C$353)+1)</f>
        <v>2</v>
      </c>
      <c r="D641" s="319">
        <f ca="1">IF($A641&lt;&gt;D$354,0,IF($A641&lt;&gt;$A640,1,MOD(D640-1+(COUNTIFS(E$354:$N$354,$A641)=COUNTIFS(E641:$N641,1)),D$353)+1))</f>
        <v>0</v>
      </c>
      <c r="E641" s="319">
        <f ca="1">IF($A641&lt;&gt;E$354,0,IF($A641&lt;&gt;$A640,1,MOD(E640-1+(COUNTIFS(F$354:$N$354,$A641)=COUNTIFS(F641:$N641,1)),E$353)+1))</f>
        <v>0</v>
      </c>
      <c r="F641" s="319">
        <f ca="1">IF($A641&lt;&gt;F$354,0,IF($A641&lt;&gt;$A640,1,MOD(F640-1+(COUNTIFS(G$354:$N$354,$A641)=COUNTIFS(G641:$N641,1)),F$353)+1))</f>
        <v>0</v>
      </c>
      <c r="G641" s="319">
        <f ca="1">IF($A641&lt;&gt;G$354,0,IF($A641&lt;&gt;$A640,1,MOD(G640-1+(COUNTIFS(H$354:$N$354,$A641)=COUNTIFS(H641:$N641,1)),G$353)+1))</f>
        <v>1</v>
      </c>
      <c r="H641" s="319">
        <f ca="1">IF($A641&lt;&gt;H$354,0,IF($A641&lt;&gt;$A640,1,MOD(H640-1+(COUNTIFS(I$354:$N$354,$A641)=COUNTIFS(I641:$N641,1)),H$353)+1))</f>
        <v>3</v>
      </c>
      <c r="I641" s="319">
        <f ca="1">IF($A641&lt;&gt;I$354,0,IF($A641&lt;&gt;$A640,1,MOD(I640-1+(COUNTIFS(N$354:$N$354,$A641)=COUNTIFS(N641:$N641,1)),I$353)+1))</f>
        <v>2</v>
      </c>
      <c r="J641" s="319"/>
      <c r="K641" s="319"/>
      <c r="L641" s="319"/>
      <c r="M641" s="319"/>
      <c r="O641">
        <v>286</v>
      </c>
      <c r="P641" s="124">
        <f t="shared" ca="1" si="925"/>
        <v>0</v>
      </c>
      <c r="Q641" s="124">
        <f t="shared" ca="1" si="926"/>
        <v>0</v>
      </c>
      <c r="R641" s="124">
        <f t="shared" ca="1" si="927"/>
        <v>0</v>
      </c>
      <c r="S641" s="124">
        <f t="shared" ca="1" si="928"/>
        <v>0</v>
      </c>
      <c r="T641" s="124">
        <v>0</v>
      </c>
      <c r="U641" s="124">
        <f t="shared" ca="1" si="929"/>
        <v>0.5</v>
      </c>
      <c r="V641" s="124">
        <f t="shared" ca="1" si="930"/>
        <v>0</v>
      </c>
      <c r="W641" s="124"/>
      <c r="X641" s="124"/>
      <c r="Y641" s="124"/>
      <c r="Z641" s="124"/>
    </row>
    <row r="642" spans="1:26" outlineLevel="1">
      <c r="A642">
        <f t="shared" ca="1" si="931"/>
        <v>2</v>
      </c>
      <c r="B642" t="str">
        <f t="shared" ca="1" si="924"/>
        <v>EP2 LPD1 LPS3 LPM3</v>
      </c>
      <c r="C642" s="321">
        <f ca="1">IF($A642&lt;&gt;$A641,1,MOD(C641-1+(COUNTIFS(D$354:$N$354,$A642)=COUNTIFS(D642:$N642,1)),C$353)+1)</f>
        <v>2</v>
      </c>
      <c r="D642" s="319">
        <f ca="1">IF($A642&lt;&gt;D$354,0,IF($A642&lt;&gt;$A641,1,MOD(D641-1+(COUNTIFS(E$354:$N$354,$A642)=COUNTIFS(E642:$N642,1)),D$353)+1))</f>
        <v>0</v>
      </c>
      <c r="E642" s="319">
        <f ca="1">IF($A642&lt;&gt;E$354,0,IF($A642&lt;&gt;$A641,1,MOD(E641-1+(COUNTIFS(F$354:$N$354,$A642)=COUNTIFS(F642:$N642,1)),E$353)+1))</f>
        <v>0</v>
      </c>
      <c r="F642" s="319">
        <f ca="1">IF($A642&lt;&gt;F$354,0,IF($A642&lt;&gt;$A641,1,MOD(F641-1+(COUNTIFS(G$354:$N$354,$A642)=COUNTIFS(G642:$N642,1)),F$353)+1))</f>
        <v>0</v>
      </c>
      <c r="G642" s="319">
        <f ca="1">IF($A642&lt;&gt;G$354,0,IF($A642&lt;&gt;$A641,1,MOD(G641-1+(COUNTIFS(H$354:$N$354,$A642)=COUNTIFS(H642:$N642,1)),G$353)+1))</f>
        <v>1</v>
      </c>
      <c r="H642" s="319">
        <f ca="1">IF($A642&lt;&gt;H$354,0,IF($A642&lt;&gt;$A641,1,MOD(H641-1+(COUNTIFS(I$354:$N$354,$A642)=COUNTIFS(I642:$N642,1)),H$353)+1))</f>
        <v>3</v>
      </c>
      <c r="I642" s="319">
        <f ca="1">IF($A642&lt;&gt;I$354,0,IF($A642&lt;&gt;$A641,1,MOD(I641-1+(COUNTIFS(N$354:$N$354,$A642)=COUNTIFS(N642:$N642,1)),I$353)+1))</f>
        <v>3</v>
      </c>
      <c r="J642" s="319"/>
      <c r="K642" s="319"/>
      <c r="L642" s="319"/>
      <c r="M642" s="319"/>
      <c r="O642">
        <v>287</v>
      </c>
      <c r="P642" s="124">
        <f t="shared" ca="1" si="925"/>
        <v>0</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LPM1</v>
      </c>
      <c r="C643" s="321">
        <f ca="1">IF($A643&lt;&gt;$A642,1,MOD(C642-1+(COUNTIFS(D$354:$N$354,$A643)=COUNTIFS(D643:$N643,1)),C$353)+1)</f>
        <v>3</v>
      </c>
      <c r="D643" s="319">
        <f ca="1">IF($A643&lt;&gt;D$354,0,IF($A643&lt;&gt;$A642,1,MOD(D642-1+(COUNTIFS(E$354:$N$354,$A643)=COUNTIFS(E643:$N643,1)),D$353)+1))</f>
        <v>0</v>
      </c>
      <c r="E643" s="319">
        <f ca="1">IF($A643&lt;&gt;E$354,0,IF($A643&lt;&gt;$A642,1,MOD(E642-1+(COUNTIFS(F$354:$N$354,$A643)=COUNTIFS(F643:$N643,1)),E$353)+1))</f>
        <v>0</v>
      </c>
      <c r="F643" s="319">
        <f ca="1">IF($A643&lt;&gt;F$354,0,IF($A643&lt;&gt;$A642,1,MOD(F642-1+(COUNTIFS(G$354:$N$354,$A643)=COUNTIFS(G643:$N643,1)),F$353)+1))</f>
        <v>0</v>
      </c>
      <c r="G643" s="319">
        <f ca="1">IF($A643&lt;&gt;G$354,0,IF($A643&lt;&gt;$A642,1,MOD(G642-1+(COUNTIFS(H$354:$N$354,$A643)=COUNTIFS(H643:$N643,1)),G$353)+1))</f>
        <v>1</v>
      </c>
      <c r="H643" s="319">
        <f ca="1">IF($A643&lt;&gt;H$354,0,IF($A643&lt;&gt;$A642,1,MOD(H642-1+(COUNTIFS(I$354:$N$354,$A643)=COUNTIFS(I643:$N643,1)),H$353)+1))</f>
        <v>1</v>
      </c>
      <c r="I643" s="319">
        <f ca="1">IF($A643&lt;&gt;I$354,0,IF($A643&lt;&gt;$A642,1,MOD(I642-1+(COUNTIFS(N$354:$N$354,$A643)=COUNTIFS(N643:$N643,1)),I$353)+1))</f>
        <v>1</v>
      </c>
      <c r="J643" s="319"/>
      <c r="K643" s="319"/>
      <c r="L643" s="319"/>
      <c r="M643" s="319"/>
      <c r="O643">
        <v>288</v>
      </c>
      <c r="P643" s="124">
        <f t="shared" ca="1" si="925"/>
        <v>0.5</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LPM2</v>
      </c>
      <c r="C644" s="321">
        <f ca="1">IF($A644&lt;&gt;$A643,1,MOD(C643-1+(COUNTIFS(D$354:$N$354,$A644)=COUNTIFS(D644:$N644,1)),C$353)+1)</f>
        <v>3</v>
      </c>
      <c r="D644" s="319">
        <f ca="1">IF($A644&lt;&gt;D$354,0,IF($A644&lt;&gt;$A643,1,MOD(D643-1+(COUNTIFS(E$354:$N$354,$A644)=COUNTIFS(E644:$N644,1)),D$353)+1))</f>
        <v>0</v>
      </c>
      <c r="E644" s="319">
        <f ca="1">IF($A644&lt;&gt;E$354,0,IF($A644&lt;&gt;$A643,1,MOD(E643-1+(COUNTIFS(F$354:$N$354,$A644)=COUNTIFS(F644:$N644,1)),E$353)+1))</f>
        <v>0</v>
      </c>
      <c r="F644" s="319">
        <f ca="1">IF($A644&lt;&gt;F$354,0,IF($A644&lt;&gt;$A643,1,MOD(F643-1+(COUNTIFS(G$354:$N$354,$A644)=COUNTIFS(G644:$N644,1)),F$353)+1))</f>
        <v>0</v>
      </c>
      <c r="G644" s="319">
        <f ca="1">IF($A644&lt;&gt;G$354,0,IF($A644&lt;&gt;$A643,1,MOD(G643-1+(COUNTIFS(H$354:$N$354,$A644)=COUNTIFS(H644:$N644,1)),G$353)+1))</f>
        <v>1</v>
      </c>
      <c r="H644" s="319">
        <f ca="1">IF($A644&lt;&gt;H$354,0,IF($A644&lt;&gt;$A643,1,MOD(H643-1+(COUNTIFS(I$354:$N$354,$A644)=COUNTIFS(I644:$N644,1)),H$353)+1))</f>
        <v>1</v>
      </c>
      <c r="I644" s="319">
        <f ca="1">IF($A644&lt;&gt;I$354,0,IF($A644&lt;&gt;$A643,1,MOD(I643-1+(COUNTIFS(N$354:$N$354,$A644)=COUNTIFS(N644:$N644,1)),I$353)+1))</f>
        <v>2</v>
      </c>
      <c r="J644" s="319"/>
      <c r="K644" s="319"/>
      <c r="L644" s="319"/>
      <c r="M644" s="319"/>
      <c r="O644">
        <v>289</v>
      </c>
      <c r="P644" s="124">
        <f t="shared" ca="1" si="925"/>
        <v>0.5</v>
      </c>
      <c r="Q644" s="124">
        <f t="shared" ca="1" si="926"/>
        <v>0</v>
      </c>
      <c r="R644" s="124">
        <f t="shared" ca="1" si="927"/>
        <v>0</v>
      </c>
      <c r="S644" s="124">
        <f t="shared" ca="1" si="928"/>
        <v>0</v>
      </c>
      <c r="T644" s="124">
        <v>0</v>
      </c>
      <c r="U644" s="124">
        <f t="shared" ca="1" si="929"/>
        <v>-0.5</v>
      </c>
      <c r="V644" s="124">
        <f t="shared" ca="1" si="930"/>
        <v>0</v>
      </c>
      <c r="W644" s="124"/>
      <c r="X644" s="124"/>
      <c r="Y644" s="124"/>
      <c r="Z644" s="124"/>
    </row>
    <row r="645" spans="1:26" outlineLevel="1">
      <c r="A645">
        <f t="shared" ca="1" si="931"/>
        <v>2</v>
      </c>
      <c r="B645" t="str">
        <f t="shared" ca="1" si="924"/>
        <v>EP3 LPD1 LPS1 LPM3</v>
      </c>
      <c r="C645" s="321">
        <f ca="1">IF($A645&lt;&gt;$A644,1,MOD(C644-1+(COUNTIFS(D$354:$N$354,$A645)=COUNTIFS(D645:$N645,1)),C$353)+1)</f>
        <v>3</v>
      </c>
      <c r="D645" s="319">
        <f ca="1">IF($A645&lt;&gt;D$354,0,IF($A645&lt;&gt;$A644,1,MOD(D644-1+(COUNTIFS(E$354:$N$354,$A645)=COUNTIFS(E645:$N645,1)),D$353)+1))</f>
        <v>0</v>
      </c>
      <c r="E645" s="319">
        <f ca="1">IF($A645&lt;&gt;E$354,0,IF($A645&lt;&gt;$A644,1,MOD(E644-1+(COUNTIFS(F$354:$N$354,$A645)=COUNTIFS(F645:$N645,1)),E$353)+1))</f>
        <v>0</v>
      </c>
      <c r="F645" s="319">
        <f ca="1">IF($A645&lt;&gt;F$354,0,IF($A645&lt;&gt;$A644,1,MOD(F644-1+(COUNTIFS(G$354:$N$354,$A645)=COUNTIFS(G645:$N645,1)),F$353)+1))</f>
        <v>0</v>
      </c>
      <c r="G645" s="319">
        <f ca="1">IF($A645&lt;&gt;G$354,0,IF($A645&lt;&gt;$A644,1,MOD(G644-1+(COUNTIFS(H$354:$N$354,$A645)=COUNTIFS(H645:$N645,1)),G$353)+1))</f>
        <v>1</v>
      </c>
      <c r="H645" s="319">
        <f ca="1">IF($A645&lt;&gt;H$354,0,IF($A645&lt;&gt;$A644,1,MOD(H644-1+(COUNTIFS(I$354:$N$354,$A645)=COUNTIFS(I645:$N645,1)),H$353)+1))</f>
        <v>1</v>
      </c>
      <c r="I645" s="319">
        <f ca="1">IF($A645&lt;&gt;I$354,0,IF($A645&lt;&gt;$A644,1,MOD(I644-1+(COUNTIFS(N$354:$N$354,$A645)=COUNTIFS(N645:$N645,1)),I$353)+1))</f>
        <v>3</v>
      </c>
      <c r="J645" s="319"/>
      <c r="K645" s="319"/>
      <c r="L645" s="319"/>
      <c r="M645" s="319"/>
      <c r="O645">
        <v>290</v>
      </c>
      <c r="P645" s="124">
        <f t="shared" ca="1" si="925"/>
        <v>0.5</v>
      </c>
      <c r="Q645" s="124">
        <f t="shared" ca="1" si="926"/>
        <v>0</v>
      </c>
      <c r="R645" s="124">
        <f t="shared" ca="1" si="927"/>
        <v>0</v>
      </c>
      <c r="S645" s="124">
        <f t="shared" ca="1" si="928"/>
        <v>0</v>
      </c>
      <c r="T645" s="124">
        <v>0</v>
      </c>
      <c r="U645" s="124">
        <f t="shared" ca="1" si="929"/>
        <v>-0.5</v>
      </c>
      <c r="V645" s="124">
        <f t="shared" ca="1" si="930"/>
        <v>0.5</v>
      </c>
      <c r="W645" s="124"/>
      <c r="X645" s="124"/>
      <c r="Y645" s="124"/>
      <c r="Z645" s="124"/>
    </row>
    <row r="646" spans="1:26" outlineLevel="1">
      <c r="A646">
        <f t="shared" ca="1" si="931"/>
        <v>2</v>
      </c>
      <c r="B646" t="str">
        <f t="shared" ca="1" si="924"/>
        <v>EP3 LPD1 LPS2 LPM1</v>
      </c>
      <c r="C646" s="321">
        <f ca="1">IF($A646&lt;&gt;$A645,1,MOD(C645-1+(COUNTIFS(D$354:$N$354,$A646)=COUNTIFS(D646:$N646,1)),C$353)+1)</f>
        <v>3</v>
      </c>
      <c r="D646" s="319">
        <f ca="1">IF($A646&lt;&gt;D$354,0,IF($A646&lt;&gt;$A645,1,MOD(D645-1+(COUNTIFS(E$354:$N$354,$A646)=COUNTIFS(E646:$N646,1)),D$353)+1))</f>
        <v>0</v>
      </c>
      <c r="E646" s="319">
        <f ca="1">IF($A646&lt;&gt;E$354,0,IF($A646&lt;&gt;$A645,1,MOD(E645-1+(COUNTIFS(F$354:$N$354,$A646)=COUNTIFS(F646:$N646,1)),E$353)+1))</f>
        <v>0</v>
      </c>
      <c r="F646" s="319">
        <f ca="1">IF($A646&lt;&gt;F$354,0,IF($A646&lt;&gt;$A645,1,MOD(F645-1+(COUNTIFS(G$354:$N$354,$A646)=COUNTIFS(G646:$N646,1)),F$353)+1))</f>
        <v>0</v>
      </c>
      <c r="G646" s="319">
        <f ca="1">IF($A646&lt;&gt;G$354,0,IF($A646&lt;&gt;$A645,1,MOD(G645-1+(COUNTIFS(H$354:$N$354,$A646)=COUNTIFS(H646:$N646,1)),G$353)+1))</f>
        <v>1</v>
      </c>
      <c r="H646" s="319">
        <f ca="1">IF($A646&lt;&gt;H$354,0,IF($A646&lt;&gt;$A645,1,MOD(H645-1+(COUNTIFS(I$354:$N$354,$A646)=COUNTIFS(I646:$N646,1)),H$353)+1))</f>
        <v>2</v>
      </c>
      <c r="I646" s="319">
        <f ca="1">IF($A646&lt;&gt;I$354,0,IF($A646&lt;&gt;$A645,1,MOD(I645-1+(COUNTIFS(N$354:$N$354,$A646)=COUNTIFS(N646:$N646,1)),I$353)+1))</f>
        <v>1</v>
      </c>
      <c r="J646" s="319"/>
      <c r="K646" s="319"/>
      <c r="L646" s="319"/>
      <c r="M646" s="319"/>
      <c r="O646">
        <v>291</v>
      </c>
      <c r="P646" s="124">
        <f t="shared" ca="1" si="925"/>
        <v>0.5</v>
      </c>
      <c r="Q646" s="124">
        <f t="shared" ca="1" si="926"/>
        <v>0</v>
      </c>
      <c r="R646" s="124">
        <f t="shared" ca="1" si="927"/>
        <v>0</v>
      </c>
      <c r="S646" s="124">
        <f t="shared" ca="1" si="928"/>
        <v>0</v>
      </c>
      <c r="T646" s="124">
        <v>0</v>
      </c>
      <c r="U646" s="124">
        <f t="shared" ca="1" si="929"/>
        <v>0</v>
      </c>
      <c r="V646" s="124">
        <f t="shared" ca="1" si="930"/>
        <v>-0.5</v>
      </c>
      <c r="W646" s="124"/>
      <c r="X646" s="124"/>
      <c r="Y646" s="124"/>
      <c r="Z646" s="124"/>
    </row>
    <row r="647" spans="1:26" outlineLevel="1">
      <c r="A647">
        <f t="shared" ca="1" si="931"/>
        <v>2</v>
      </c>
      <c r="B647" t="str">
        <f t="shared" ca="1" si="924"/>
        <v>EP3 LPD1 LPS2 LPM2</v>
      </c>
      <c r="C647" s="321">
        <f ca="1">IF($A647&lt;&gt;$A646,1,MOD(C646-1+(COUNTIFS(D$354:$N$354,$A647)=COUNTIFS(D647:$N647,1)),C$353)+1)</f>
        <v>3</v>
      </c>
      <c r="D647" s="319">
        <f ca="1">IF($A647&lt;&gt;D$354,0,IF($A647&lt;&gt;$A646,1,MOD(D646-1+(COUNTIFS(E$354:$N$354,$A647)=COUNTIFS(E647:$N647,1)),D$353)+1))</f>
        <v>0</v>
      </c>
      <c r="E647" s="319">
        <f ca="1">IF($A647&lt;&gt;E$354,0,IF($A647&lt;&gt;$A646,1,MOD(E646-1+(COUNTIFS(F$354:$N$354,$A647)=COUNTIFS(F647:$N647,1)),E$353)+1))</f>
        <v>0</v>
      </c>
      <c r="F647" s="319">
        <f ca="1">IF($A647&lt;&gt;F$354,0,IF($A647&lt;&gt;$A646,1,MOD(F646-1+(COUNTIFS(G$354:$N$354,$A647)=COUNTIFS(G647:$N647,1)),F$353)+1))</f>
        <v>0</v>
      </c>
      <c r="G647" s="319">
        <f ca="1">IF($A647&lt;&gt;G$354,0,IF($A647&lt;&gt;$A646,1,MOD(G646-1+(COUNTIFS(H$354:$N$354,$A647)=COUNTIFS(H647:$N647,1)),G$353)+1))</f>
        <v>1</v>
      </c>
      <c r="H647" s="319">
        <f ca="1">IF($A647&lt;&gt;H$354,0,IF($A647&lt;&gt;$A646,1,MOD(H646-1+(COUNTIFS(I$354:$N$354,$A647)=COUNTIFS(I647:$N647,1)),H$353)+1))</f>
        <v>2</v>
      </c>
      <c r="I647" s="319">
        <f ca="1">IF($A647&lt;&gt;I$354,0,IF($A647&lt;&gt;$A646,1,MOD(I646-1+(COUNTIFS(N$354:$N$354,$A647)=COUNTIFS(N647:$N647,1)),I$353)+1))</f>
        <v>2</v>
      </c>
      <c r="J647" s="319"/>
      <c r="K647" s="319"/>
      <c r="L647" s="319"/>
      <c r="M647" s="319"/>
      <c r="O647">
        <v>292</v>
      </c>
      <c r="P647" s="124">
        <f t="shared" ca="1" si="925"/>
        <v>0.5</v>
      </c>
      <c r="Q647" s="124">
        <f t="shared" ca="1" si="926"/>
        <v>0</v>
      </c>
      <c r="R647" s="124">
        <f t="shared" ca="1" si="927"/>
        <v>0</v>
      </c>
      <c r="S647" s="124">
        <f t="shared" ca="1" si="928"/>
        <v>0</v>
      </c>
      <c r="T647" s="124">
        <v>0</v>
      </c>
      <c r="U647" s="124">
        <f t="shared" ca="1" si="929"/>
        <v>0</v>
      </c>
      <c r="V647" s="124">
        <f t="shared" ca="1" si="930"/>
        <v>0</v>
      </c>
      <c r="W647" s="124"/>
      <c r="X647" s="124"/>
      <c r="Y647" s="124"/>
      <c r="Z647" s="124"/>
    </row>
    <row r="648" spans="1:26" outlineLevel="1">
      <c r="A648">
        <f t="shared" ca="1" si="931"/>
        <v>2</v>
      </c>
      <c r="B648" t="str">
        <f t="shared" ca="1" si="924"/>
        <v>EP3 LPD1 LPS2 LPM3</v>
      </c>
      <c r="C648" s="321">
        <f ca="1">IF($A648&lt;&gt;$A647,1,MOD(C647-1+(COUNTIFS(D$354:$N$354,$A648)=COUNTIFS(D648:$N648,1)),C$353)+1)</f>
        <v>3</v>
      </c>
      <c r="D648" s="319">
        <f ca="1">IF($A648&lt;&gt;D$354,0,IF($A648&lt;&gt;$A647,1,MOD(D647-1+(COUNTIFS(E$354:$N$354,$A648)=COUNTIFS(E648:$N648,1)),D$353)+1))</f>
        <v>0</v>
      </c>
      <c r="E648" s="319">
        <f ca="1">IF($A648&lt;&gt;E$354,0,IF($A648&lt;&gt;$A647,1,MOD(E647-1+(COUNTIFS(F$354:$N$354,$A648)=COUNTIFS(F648:$N648,1)),E$353)+1))</f>
        <v>0</v>
      </c>
      <c r="F648" s="319">
        <f ca="1">IF($A648&lt;&gt;F$354,0,IF($A648&lt;&gt;$A647,1,MOD(F647-1+(COUNTIFS(G$354:$N$354,$A648)=COUNTIFS(G648:$N648,1)),F$353)+1))</f>
        <v>0</v>
      </c>
      <c r="G648" s="319">
        <f ca="1">IF($A648&lt;&gt;G$354,0,IF($A648&lt;&gt;$A647,1,MOD(G647-1+(COUNTIFS(H$354:$N$354,$A648)=COUNTIFS(H648:$N648,1)),G$353)+1))</f>
        <v>1</v>
      </c>
      <c r="H648" s="319">
        <f ca="1">IF($A648&lt;&gt;H$354,0,IF($A648&lt;&gt;$A647,1,MOD(H647-1+(COUNTIFS(I$354:$N$354,$A648)=COUNTIFS(I648:$N648,1)),H$353)+1))</f>
        <v>2</v>
      </c>
      <c r="I648" s="319">
        <f ca="1">IF($A648&lt;&gt;I$354,0,IF($A648&lt;&gt;$A647,1,MOD(I647-1+(COUNTIFS(N$354:$N$354,$A648)=COUNTIFS(N648:$N648,1)),I$353)+1))</f>
        <v>3</v>
      </c>
      <c r="J648" s="319"/>
      <c r="K648" s="319"/>
      <c r="L648" s="319"/>
      <c r="M648" s="319"/>
      <c r="O648">
        <v>293</v>
      </c>
      <c r="P648" s="124">
        <f t="shared" ca="1" si="925"/>
        <v>0.5</v>
      </c>
      <c r="Q648" s="124">
        <f t="shared" ca="1" si="926"/>
        <v>0</v>
      </c>
      <c r="R648" s="124">
        <f t="shared" ca="1" si="927"/>
        <v>0</v>
      </c>
      <c r="S648" s="124">
        <f t="shared" ca="1" si="928"/>
        <v>0</v>
      </c>
      <c r="T648" s="124">
        <v>0</v>
      </c>
      <c r="U648" s="124">
        <f t="shared" ca="1" si="929"/>
        <v>0</v>
      </c>
      <c r="V648" s="124">
        <f t="shared" ca="1" si="930"/>
        <v>0.5</v>
      </c>
      <c r="W648" s="124"/>
      <c r="X648" s="124"/>
      <c r="Y648" s="124"/>
      <c r="Z648" s="124"/>
    </row>
    <row r="649" spans="1:26" outlineLevel="1">
      <c r="A649">
        <f t="shared" ca="1" si="931"/>
        <v>2</v>
      </c>
      <c r="B649" t="str">
        <f t="shared" ca="1" si="924"/>
        <v>EP3 LPD1 LPS3 LPM1</v>
      </c>
      <c r="C649" s="321">
        <f ca="1">IF($A649&lt;&gt;$A648,1,MOD(C648-1+(COUNTIFS(D$354:$N$354,$A649)=COUNTIFS(D649:$N649,1)),C$353)+1)</f>
        <v>3</v>
      </c>
      <c r="D649" s="319">
        <f ca="1">IF($A649&lt;&gt;D$354,0,IF($A649&lt;&gt;$A648,1,MOD(D648-1+(COUNTIFS(E$354:$N$354,$A649)=COUNTIFS(E649:$N649,1)),D$353)+1))</f>
        <v>0</v>
      </c>
      <c r="E649" s="319">
        <f ca="1">IF($A649&lt;&gt;E$354,0,IF($A649&lt;&gt;$A648,1,MOD(E648-1+(COUNTIFS(F$354:$N$354,$A649)=COUNTIFS(F649:$N649,1)),E$353)+1))</f>
        <v>0</v>
      </c>
      <c r="F649" s="319">
        <f ca="1">IF($A649&lt;&gt;F$354,0,IF($A649&lt;&gt;$A648,1,MOD(F648-1+(COUNTIFS(G$354:$N$354,$A649)=COUNTIFS(G649:$N649,1)),F$353)+1))</f>
        <v>0</v>
      </c>
      <c r="G649" s="319">
        <f ca="1">IF($A649&lt;&gt;G$354,0,IF($A649&lt;&gt;$A648,1,MOD(G648-1+(COUNTIFS(H$354:$N$354,$A649)=COUNTIFS(H649:$N649,1)),G$353)+1))</f>
        <v>1</v>
      </c>
      <c r="H649" s="319">
        <f ca="1">IF($A649&lt;&gt;H$354,0,IF($A649&lt;&gt;$A648,1,MOD(H648-1+(COUNTIFS(I$354:$N$354,$A649)=COUNTIFS(I649:$N649,1)),H$353)+1))</f>
        <v>3</v>
      </c>
      <c r="I649" s="319">
        <f ca="1">IF($A649&lt;&gt;I$354,0,IF($A649&lt;&gt;$A648,1,MOD(I648-1+(COUNTIFS(N$354:$N$354,$A649)=COUNTIFS(N649:$N649,1)),I$353)+1))</f>
        <v>1</v>
      </c>
      <c r="J649" s="319"/>
      <c r="K649" s="319"/>
      <c r="L649" s="319"/>
      <c r="M649" s="319"/>
      <c r="O649">
        <v>294</v>
      </c>
      <c r="P649" s="124">
        <f t="shared" ca="1" si="925"/>
        <v>0.5</v>
      </c>
      <c r="Q649" s="124">
        <f t="shared" ca="1" si="926"/>
        <v>0</v>
      </c>
      <c r="R649" s="124">
        <f t="shared" ca="1" si="927"/>
        <v>0</v>
      </c>
      <c r="S649" s="124">
        <f t="shared" ca="1" si="928"/>
        <v>0</v>
      </c>
      <c r="T649" s="124">
        <v>0</v>
      </c>
      <c r="U649" s="124">
        <f t="shared" ca="1" si="929"/>
        <v>0.5</v>
      </c>
      <c r="V649" s="124">
        <f t="shared" ca="1" si="930"/>
        <v>-0.5</v>
      </c>
      <c r="W649" s="124"/>
      <c r="X649" s="124"/>
      <c r="Y649" s="124"/>
      <c r="Z649" s="124"/>
    </row>
    <row r="650" spans="1:26" outlineLevel="1">
      <c r="A650">
        <f t="shared" ca="1" si="931"/>
        <v>2</v>
      </c>
      <c r="B650" t="str">
        <f t="shared" ca="1" si="924"/>
        <v>EP3 LPD1 LPS3 LPM2</v>
      </c>
      <c r="C650" s="321">
        <f ca="1">IF($A650&lt;&gt;$A649,1,MOD(C649-1+(COUNTIFS(D$354:$N$354,$A650)=COUNTIFS(D650:$N650,1)),C$353)+1)</f>
        <v>3</v>
      </c>
      <c r="D650" s="319">
        <f ca="1">IF($A650&lt;&gt;D$354,0,IF($A650&lt;&gt;$A649,1,MOD(D649-1+(COUNTIFS(E$354:$N$354,$A650)=COUNTIFS(E650:$N650,1)),D$353)+1))</f>
        <v>0</v>
      </c>
      <c r="E650" s="319">
        <f ca="1">IF($A650&lt;&gt;E$354,0,IF($A650&lt;&gt;$A649,1,MOD(E649-1+(COUNTIFS(F$354:$N$354,$A650)=COUNTIFS(F650:$N650,1)),E$353)+1))</f>
        <v>0</v>
      </c>
      <c r="F650" s="319">
        <f ca="1">IF($A650&lt;&gt;F$354,0,IF($A650&lt;&gt;$A649,1,MOD(F649-1+(COUNTIFS(G$354:$N$354,$A650)=COUNTIFS(G650:$N650,1)),F$353)+1))</f>
        <v>0</v>
      </c>
      <c r="G650" s="319">
        <f ca="1">IF($A650&lt;&gt;G$354,0,IF($A650&lt;&gt;$A649,1,MOD(G649-1+(COUNTIFS(H$354:$N$354,$A650)=COUNTIFS(H650:$N650,1)),G$353)+1))</f>
        <v>1</v>
      </c>
      <c r="H650" s="319">
        <f ca="1">IF($A650&lt;&gt;H$354,0,IF($A650&lt;&gt;$A649,1,MOD(H649-1+(COUNTIFS(I$354:$N$354,$A650)=COUNTIFS(I650:$N650,1)),H$353)+1))</f>
        <v>3</v>
      </c>
      <c r="I650" s="319">
        <f ca="1">IF($A650&lt;&gt;I$354,0,IF($A650&lt;&gt;$A649,1,MOD(I649-1+(COUNTIFS(N$354:$N$354,$A650)=COUNTIFS(N650:$N650,1)),I$353)+1))</f>
        <v>2</v>
      </c>
      <c r="J650" s="319"/>
      <c r="K650" s="319"/>
      <c r="L650" s="319"/>
      <c r="M650" s="319"/>
      <c r="O650">
        <v>295</v>
      </c>
      <c r="P650" s="124">
        <f t="shared" ca="1" si="925"/>
        <v>0.5</v>
      </c>
      <c r="Q650" s="124">
        <f t="shared" ca="1" si="926"/>
        <v>0</v>
      </c>
      <c r="R650" s="124">
        <f t="shared" ca="1" si="927"/>
        <v>0</v>
      </c>
      <c r="S650" s="124">
        <f t="shared" ca="1" si="928"/>
        <v>0</v>
      </c>
      <c r="T650" s="124">
        <v>0</v>
      </c>
      <c r="U650" s="124">
        <f t="shared" ca="1" si="929"/>
        <v>0.5</v>
      </c>
      <c r="V650" s="124">
        <f t="shared" ca="1" si="930"/>
        <v>0</v>
      </c>
      <c r="W650" s="124"/>
      <c r="X650" s="124"/>
      <c r="Y650" s="124"/>
      <c r="Z650" s="124"/>
    </row>
    <row r="651" spans="1:26" outlineLevel="1">
      <c r="A651">
        <f t="shared" ca="1" si="931"/>
        <v>2</v>
      </c>
      <c r="B651" t="str">
        <f t="shared" ca="1" si="924"/>
        <v>EP3 LPD1 LPS3 LPM3</v>
      </c>
      <c r="C651" s="321">
        <f ca="1">IF($A651&lt;&gt;$A650,1,MOD(C650-1+(COUNTIFS(D$354:$N$354,$A651)=COUNTIFS(D651:$N651,1)),C$353)+1)</f>
        <v>3</v>
      </c>
      <c r="D651" s="319">
        <f ca="1">IF($A651&lt;&gt;D$354,0,IF($A651&lt;&gt;$A650,1,MOD(D650-1+(COUNTIFS(E$354:$N$354,$A651)=COUNTIFS(E651:$N651,1)),D$353)+1))</f>
        <v>0</v>
      </c>
      <c r="E651" s="319">
        <f ca="1">IF($A651&lt;&gt;E$354,0,IF($A651&lt;&gt;$A650,1,MOD(E650-1+(COUNTIFS(F$354:$N$354,$A651)=COUNTIFS(F651:$N651,1)),E$353)+1))</f>
        <v>0</v>
      </c>
      <c r="F651" s="319">
        <f ca="1">IF($A651&lt;&gt;F$354,0,IF($A651&lt;&gt;$A650,1,MOD(F650-1+(COUNTIFS(G$354:$N$354,$A651)=COUNTIFS(G651:$N651,1)),F$353)+1))</f>
        <v>0</v>
      </c>
      <c r="G651" s="319">
        <f ca="1">IF($A651&lt;&gt;G$354,0,IF($A651&lt;&gt;$A650,1,MOD(G650-1+(COUNTIFS(H$354:$N$354,$A651)=COUNTIFS(H651:$N651,1)),G$353)+1))</f>
        <v>1</v>
      </c>
      <c r="H651" s="319">
        <f ca="1">IF($A651&lt;&gt;H$354,0,IF($A651&lt;&gt;$A650,1,MOD(H650-1+(COUNTIFS(I$354:$N$354,$A651)=COUNTIFS(I651:$N651,1)),H$353)+1))</f>
        <v>3</v>
      </c>
      <c r="I651" s="319">
        <f ca="1">IF($A651&lt;&gt;I$354,0,IF($A651&lt;&gt;$A650,1,MOD(I650-1+(COUNTIFS(N$354:$N$354,$A651)=COUNTIFS(N651:$N651,1)),I$353)+1))</f>
        <v>3</v>
      </c>
      <c r="J651" s="319"/>
      <c r="K651" s="319"/>
      <c r="L651" s="319"/>
      <c r="M651" s="319"/>
      <c r="O651">
        <v>296</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LPM1</v>
      </c>
      <c r="C652" s="321">
        <f ca="1">IF($A652&lt;&gt;$A651,1,MOD(C651-1+(COUNTIFS(D$354:$N$354,$A652)=COUNTIFS(D652:$N652,1)),C$353)+1)</f>
        <v>1</v>
      </c>
      <c r="D652" s="319">
        <f ca="1">IF($A652&lt;&gt;D$354,0,IF($A652&lt;&gt;$A651,1,MOD(D651-1+(COUNTIFS(E$354:$N$354,$A652)=COUNTIFS(E652:$N652,1)),D$353)+1))</f>
        <v>0</v>
      </c>
      <c r="E652" s="319">
        <f ca="1">IF($A652&lt;&gt;E$354,0,IF($A652&lt;&gt;$A651,1,MOD(E651-1+(COUNTIFS(F$354:$N$354,$A652)=COUNTIFS(F652:$N652,1)),E$353)+1))</f>
        <v>0</v>
      </c>
      <c r="F652" s="319">
        <f ca="1">IF($A652&lt;&gt;F$354,0,IF($A652&lt;&gt;$A651,1,MOD(F651-1+(COUNTIFS(G$354:$N$354,$A652)=COUNTIFS(G652:$N652,1)),F$353)+1))</f>
        <v>0</v>
      </c>
      <c r="G652" s="319">
        <f ca="1">IF($A652&lt;&gt;G$354,0,IF($A652&lt;&gt;$A651,1,MOD(G651-1+(COUNTIFS(H$354:$N$354,$A652)=COUNTIFS(H652:$N652,1)),G$353)+1))</f>
        <v>1</v>
      </c>
      <c r="H652" s="319">
        <f ca="1">IF($A652&lt;&gt;H$354,0,IF($A652&lt;&gt;$A651,1,MOD(H651-1+(COUNTIFS(I$354:$N$354,$A652)=COUNTIFS(I652:$N652,1)),H$353)+1))</f>
        <v>1</v>
      </c>
      <c r="I652" s="319">
        <f ca="1">IF($A652&lt;&gt;I$354,0,IF($A652&lt;&gt;$A651,1,MOD(I651-1+(COUNTIFS(N$354:$N$354,$A652)=COUNTIFS(N652:$N652,1)),I$353)+1))</f>
        <v>1</v>
      </c>
      <c r="J652" s="319"/>
      <c r="K652" s="319"/>
      <c r="L652" s="319"/>
      <c r="M652" s="319"/>
      <c r="O652">
        <v>297</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LPM2</v>
      </c>
      <c r="C653" s="321">
        <f ca="1">IF($A653&lt;&gt;$A652,1,MOD(C652-1+(COUNTIFS(D$354:$N$354,$A653)=COUNTIFS(D653:$N653,1)),C$353)+1)</f>
        <v>1</v>
      </c>
      <c r="D653" s="319">
        <f ca="1">IF($A653&lt;&gt;D$354,0,IF($A653&lt;&gt;$A652,1,MOD(D652-1+(COUNTIFS(E$354:$N$354,$A653)=COUNTIFS(E653:$N653,1)),D$353)+1))</f>
        <v>0</v>
      </c>
      <c r="E653" s="319">
        <f ca="1">IF($A653&lt;&gt;E$354,0,IF($A653&lt;&gt;$A652,1,MOD(E652-1+(COUNTIFS(F$354:$N$354,$A653)=COUNTIFS(F653:$N653,1)),E$353)+1))</f>
        <v>0</v>
      </c>
      <c r="F653" s="319">
        <f ca="1">IF($A653&lt;&gt;F$354,0,IF($A653&lt;&gt;$A652,1,MOD(F652-1+(COUNTIFS(G$354:$N$354,$A653)=COUNTIFS(G653:$N653,1)),F$353)+1))</f>
        <v>0</v>
      </c>
      <c r="G653" s="319">
        <f ca="1">IF($A653&lt;&gt;G$354,0,IF($A653&lt;&gt;$A652,1,MOD(G652-1+(COUNTIFS(H$354:$N$354,$A653)=COUNTIFS(H653:$N653,1)),G$353)+1))</f>
        <v>1</v>
      </c>
      <c r="H653" s="319">
        <f ca="1">IF($A653&lt;&gt;H$354,0,IF($A653&lt;&gt;$A652,1,MOD(H652-1+(COUNTIFS(I$354:$N$354,$A653)=COUNTIFS(I653:$N653,1)),H$353)+1))</f>
        <v>1</v>
      </c>
      <c r="I653" s="319">
        <f ca="1">IF($A653&lt;&gt;I$354,0,IF($A653&lt;&gt;$A652,1,MOD(I652-1+(COUNTIFS(N$354:$N$354,$A653)=COUNTIFS(N653:$N653,1)),I$353)+1))</f>
        <v>2</v>
      </c>
      <c r="J653" s="319"/>
      <c r="K653" s="319"/>
      <c r="L653" s="319"/>
      <c r="M653" s="319"/>
      <c r="O653">
        <v>298</v>
      </c>
      <c r="P653" s="124">
        <f t="shared" ca="1" si="925"/>
        <v>-0.5</v>
      </c>
      <c r="Q653" s="124">
        <f t="shared" ca="1" si="926"/>
        <v>0</v>
      </c>
      <c r="R653" s="124">
        <f t="shared" ca="1" si="927"/>
        <v>0</v>
      </c>
      <c r="S653" s="124">
        <f t="shared" ca="1" si="928"/>
        <v>0</v>
      </c>
      <c r="T653" s="124">
        <v>0</v>
      </c>
      <c r="U653" s="124">
        <f t="shared" ca="1" si="929"/>
        <v>-0.5</v>
      </c>
      <c r="V653" s="124">
        <f t="shared" ca="1" si="930"/>
        <v>0</v>
      </c>
      <c r="W653" s="124"/>
      <c r="X653" s="124"/>
      <c r="Y653" s="124"/>
      <c r="Z653" s="124"/>
    </row>
    <row r="654" spans="1:26" outlineLevel="1">
      <c r="A654">
        <f t="shared" ca="1" si="931"/>
        <v>2</v>
      </c>
      <c r="B654" t="str">
        <f t="shared" ca="1" si="924"/>
        <v>EP1 LPD1 LPS1 LPM3</v>
      </c>
      <c r="C654" s="321">
        <f ca="1">IF($A654&lt;&gt;$A653,1,MOD(C653-1+(COUNTIFS(D$354:$N$354,$A654)=COUNTIFS(D654:$N654,1)),C$353)+1)</f>
        <v>1</v>
      </c>
      <c r="D654" s="319">
        <f ca="1">IF($A654&lt;&gt;D$354,0,IF($A654&lt;&gt;$A653,1,MOD(D653-1+(COUNTIFS(E$354:$N$354,$A654)=COUNTIFS(E654:$N654,1)),D$353)+1))</f>
        <v>0</v>
      </c>
      <c r="E654" s="319">
        <f ca="1">IF($A654&lt;&gt;E$354,0,IF($A654&lt;&gt;$A653,1,MOD(E653-1+(COUNTIFS(F$354:$N$354,$A654)=COUNTIFS(F654:$N654,1)),E$353)+1))</f>
        <v>0</v>
      </c>
      <c r="F654" s="319">
        <f ca="1">IF($A654&lt;&gt;F$354,0,IF($A654&lt;&gt;$A653,1,MOD(F653-1+(COUNTIFS(G$354:$N$354,$A654)=COUNTIFS(G654:$N654,1)),F$353)+1))</f>
        <v>0</v>
      </c>
      <c r="G654" s="319">
        <f ca="1">IF($A654&lt;&gt;G$354,0,IF($A654&lt;&gt;$A653,1,MOD(G653-1+(COUNTIFS(H$354:$N$354,$A654)=COUNTIFS(H654:$N654,1)),G$353)+1))</f>
        <v>1</v>
      </c>
      <c r="H654" s="319">
        <f ca="1">IF($A654&lt;&gt;H$354,0,IF($A654&lt;&gt;$A653,1,MOD(H653-1+(COUNTIFS(I$354:$N$354,$A654)=COUNTIFS(I654:$N654,1)),H$353)+1))</f>
        <v>1</v>
      </c>
      <c r="I654" s="319">
        <f ca="1">IF($A654&lt;&gt;I$354,0,IF($A654&lt;&gt;$A653,1,MOD(I653-1+(COUNTIFS(N$354:$N$354,$A654)=COUNTIFS(N654:$N654,1)),I$353)+1))</f>
        <v>3</v>
      </c>
      <c r="J654" s="319"/>
      <c r="K654" s="319"/>
      <c r="L654" s="319"/>
      <c r="M654" s="319"/>
      <c r="O654">
        <v>299</v>
      </c>
      <c r="P654" s="124">
        <f t="shared" ca="1" si="925"/>
        <v>-0.5</v>
      </c>
      <c r="Q654" s="124">
        <f t="shared" ca="1" si="926"/>
        <v>0</v>
      </c>
      <c r="R654" s="124">
        <f t="shared" ca="1" si="927"/>
        <v>0</v>
      </c>
      <c r="S654" s="124">
        <f t="shared" ca="1" si="928"/>
        <v>0</v>
      </c>
      <c r="T654" s="124">
        <v>0</v>
      </c>
      <c r="U654" s="124">
        <f t="shared" ca="1" si="929"/>
        <v>-0.5</v>
      </c>
      <c r="V654" s="124">
        <f t="shared" ca="1" si="930"/>
        <v>0.5</v>
      </c>
      <c r="W654" s="124"/>
      <c r="X654" s="124"/>
      <c r="Y654" s="124"/>
      <c r="Z654" s="124"/>
    </row>
    <row r="655" spans="1:26" outlineLevel="1">
      <c r="A655">
        <f t="shared" ca="1" si="931"/>
        <v>2</v>
      </c>
      <c r="B655" t="str">
        <f t="shared" ca="1" si="924"/>
        <v>EP1 LPD1 LPS2 LPM1</v>
      </c>
      <c r="C655" s="321">
        <f ca="1">IF($A655&lt;&gt;$A654,1,MOD(C654-1+(COUNTIFS(D$354:$N$354,$A655)=COUNTIFS(D655:$N655,1)),C$353)+1)</f>
        <v>1</v>
      </c>
      <c r="D655" s="319">
        <f ca="1">IF($A655&lt;&gt;D$354,0,IF($A655&lt;&gt;$A654,1,MOD(D654-1+(COUNTIFS(E$354:$N$354,$A655)=COUNTIFS(E655:$N655,1)),D$353)+1))</f>
        <v>0</v>
      </c>
      <c r="E655" s="319">
        <f ca="1">IF($A655&lt;&gt;E$354,0,IF($A655&lt;&gt;$A654,1,MOD(E654-1+(COUNTIFS(F$354:$N$354,$A655)=COUNTIFS(F655:$N655,1)),E$353)+1))</f>
        <v>0</v>
      </c>
      <c r="F655" s="319">
        <f ca="1">IF($A655&lt;&gt;F$354,0,IF($A655&lt;&gt;$A654,1,MOD(F654-1+(COUNTIFS(G$354:$N$354,$A655)=COUNTIFS(G655:$N655,1)),F$353)+1))</f>
        <v>0</v>
      </c>
      <c r="G655" s="319">
        <f ca="1">IF($A655&lt;&gt;G$354,0,IF($A655&lt;&gt;$A654,1,MOD(G654-1+(COUNTIFS(H$354:$N$354,$A655)=COUNTIFS(H655:$N655,1)),G$353)+1))</f>
        <v>1</v>
      </c>
      <c r="H655" s="319">
        <f ca="1">IF($A655&lt;&gt;H$354,0,IF($A655&lt;&gt;$A654,1,MOD(H654-1+(COUNTIFS(I$354:$N$354,$A655)=COUNTIFS(I655:$N655,1)),H$353)+1))</f>
        <v>2</v>
      </c>
      <c r="I655" s="319">
        <f ca="1">IF($A655&lt;&gt;I$354,0,IF($A655&lt;&gt;$A654,1,MOD(I654-1+(COUNTIFS(N$354:$N$354,$A655)=COUNTIFS(N655:$N655,1)),I$353)+1))</f>
        <v>1</v>
      </c>
      <c r="J655" s="319"/>
      <c r="K655" s="319"/>
      <c r="L655" s="319"/>
      <c r="M655" s="319"/>
      <c r="O655">
        <v>300</v>
      </c>
      <c r="P655" s="124">
        <f t="shared" ca="1" si="925"/>
        <v>-0.5</v>
      </c>
      <c r="Q655" s="124">
        <f t="shared" ca="1" si="926"/>
        <v>0</v>
      </c>
      <c r="R655" s="124">
        <f t="shared" ca="1" si="927"/>
        <v>0</v>
      </c>
      <c r="S655" s="124">
        <f t="shared" ca="1" si="928"/>
        <v>0</v>
      </c>
      <c r="T655" s="124">
        <v>0</v>
      </c>
      <c r="U655" s="124">
        <f t="shared" ca="1" si="929"/>
        <v>0</v>
      </c>
      <c r="V655" s="124">
        <f t="shared" ca="1" si="930"/>
        <v>-0.5</v>
      </c>
      <c r="W655" s="124"/>
      <c r="X655" s="124"/>
      <c r="Y655" s="124"/>
      <c r="Z655" s="124"/>
    </row>
    <row r="656" spans="1:26" outlineLevel="1">
      <c r="A656">
        <f t="shared" ca="1" si="931"/>
        <v>2</v>
      </c>
      <c r="B656" t="str">
        <f t="shared" ca="1" si="924"/>
        <v>EP1 LPD1 LPS2 LPM2</v>
      </c>
      <c r="C656" s="321">
        <f ca="1">IF($A656&lt;&gt;$A655,1,MOD(C655-1+(COUNTIFS(D$354:$N$354,$A656)=COUNTIFS(D656:$N656,1)),C$353)+1)</f>
        <v>1</v>
      </c>
      <c r="D656" s="319">
        <f ca="1">IF($A656&lt;&gt;D$354,0,IF($A656&lt;&gt;$A655,1,MOD(D655-1+(COUNTIFS(E$354:$N$354,$A656)=COUNTIFS(E656:$N656,1)),D$353)+1))</f>
        <v>0</v>
      </c>
      <c r="E656" s="319">
        <f ca="1">IF($A656&lt;&gt;E$354,0,IF($A656&lt;&gt;$A655,1,MOD(E655-1+(COUNTIFS(F$354:$N$354,$A656)=COUNTIFS(F656:$N656,1)),E$353)+1))</f>
        <v>0</v>
      </c>
      <c r="F656" s="319">
        <f ca="1">IF($A656&lt;&gt;F$354,0,IF($A656&lt;&gt;$A655,1,MOD(F655-1+(COUNTIFS(G$354:$N$354,$A656)=COUNTIFS(G656:$N656,1)),F$353)+1))</f>
        <v>0</v>
      </c>
      <c r="G656" s="319">
        <f ca="1">IF($A656&lt;&gt;G$354,0,IF($A656&lt;&gt;$A655,1,MOD(G655-1+(COUNTIFS(H$354:$N$354,$A656)=COUNTIFS(H656:$N656,1)),G$353)+1))</f>
        <v>1</v>
      </c>
      <c r="H656" s="319">
        <f ca="1">IF($A656&lt;&gt;H$354,0,IF($A656&lt;&gt;$A655,1,MOD(H655-1+(COUNTIFS(I$354:$N$354,$A656)=COUNTIFS(I656:$N656,1)),H$353)+1))</f>
        <v>2</v>
      </c>
      <c r="I656" s="319">
        <f ca="1">IF($A656&lt;&gt;I$354,0,IF($A656&lt;&gt;$A655,1,MOD(I655-1+(COUNTIFS(N$354:$N$354,$A656)=COUNTIFS(N656:$N656,1)),I$353)+1))</f>
        <v>2</v>
      </c>
      <c r="J656" s="319"/>
      <c r="K656" s="319"/>
      <c r="L656" s="319"/>
      <c r="M656" s="319"/>
      <c r="O656">
        <v>301</v>
      </c>
      <c r="P656" s="124">
        <f t="shared" ca="1" si="925"/>
        <v>-0.5</v>
      </c>
      <c r="Q656" s="124">
        <f t="shared" ca="1" si="926"/>
        <v>0</v>
      </c>
      <c r="R656" s="124">
        <f t="shared" ca="1" si="927"/>
        <v>0</v>
      </c>
      <c r="S656" s="124">
        <f t="shared" ca="1" si="928"/>
        <v>0</v>
      </c>
      <c r="T656" s="124">
        <v>0</v>
      </c>
      <c r="U656" s="124">
        <f t="shared" ca="1" si="929"/>
        <v>0</v>
      </c>
      <c r="V656" s="124">
        <f t="shared" ca="1" si="930"/>
        <v>0</v>
      </c>
      <c r="W656" s="124"/>
      <c r="X656" s="124"/>
      <c r="Y656" s="124"/>
      <c r="Z656" s="124"/>
    </row>
    <row r="657" spans="1:26" outlineLevel="1">
      <c r="A657">
        <f t="shared" ca="1" si="931"/>
        <v>2</v>
      </c>
      <c r="B657" t="str">
        <f t="shared" ca="1" si="924"/>
        <v>EP1 LPD1 LPS2 LPM3</v>
      </c>
      <c r="C657" s="321">
        <f ca="1">IF($A657&lt;&gt;$A656,1,MOD(C656-1+(COUNTIFS(D$354:$N$354,$A657)=COUNTIFS(D657:$N657,1)),C$353)+1)</f>
        <v>1</v>
      </c>
      <c r="D657" s="319">
        <f ca="1">IF($A657&lt;&gt;D$354,0,IF($A657&lt;&gt;$A656,1,MOD(D656-1+(COUNTIFS(E$354:$N$354,$A657)=COUNTIFS(E657:$N657,1)),D$353)+1))</f>
        <v>0</v>
      </c>
      <c r="E657" s="319">
        <f ca="1">IF($A657&lt;&gt;E$354,0,IF($A657&lt;&gt;$A656,1,MOD(E656-1+(COUNTIFS(F$354:$N$354,$A657)=COUNTIFS(F657:$N657,1)),E$353)+1))</f>
        <v>0</v>
      </c>
      <c r="F657" s="319">
        <f ca="1">IF($A657&lt;&gt;F$354,0,IF($A657&lt;&gt;$A656,1,MOD(F656-1+(COUNTIFS(G$354:$N$354,$A657)=COUNTIFS(G657:$N657,1)),F$353)+1))</f>
        <v>0</v>
      </c>
      <c r="G657" s="319">
        <f ca="1">IF($A657&lt;&gt;G$354,0,IF($A657&lt;&gt;$A656,1,MOD(G656-1+(COUNTIFS(H$354:$N$354,$A657)=COUNTIFS(H657:$N657,1)),G$353)+1))</f>
        <v>1</v>
      </c>
      <c r="H657" s="319">
        <f ca="1">IF($A657&lt;&gt;H$354,0,IF($A657&lt;&gt;$A656,1,MOD(H656-1+(COUNTIFS(I$354:$N$354,$A657)=COUNTIFS(I657:$N657,1)),H$353)+1))</f>
        <v>2</v>
      </c>
      <c r="I657" s="319">
        <f ca="1">IF($A657&lt;&gt;I$354,0,IF($A657&lt;&gt;$A656,1,MOD(I656-1+(COUNTIFS(N$354:$N$354,$A657)=COUNTIFS(N657:$N657,1)),I$353)+1))</f>
        <v>3</v>
      </c>
      <c r="J657" s="319"/>
      <c r="K657" s="319"/>
      <c r="L657" s="319"/>
      <c r="M657" s="319"/>
      <c r="O657">
        <v>302</v>
      </c>
      <c r="P657" s="124">
        <f t="shared" ca="1" si="925"/>
        <v>-0.5</v>
      </c>
      <c r="Q657" s="124">
        <f t="shared" ca="1" si="926"/>
        <v>0</v>
      </c>
      <c r="R657" s="124">
        <f t="shared" ca="1" si="927"/>
        <v>0</v>
      </c>
      <c r="S657" s="124">
        <f t="shared" ca="1" si="928"/>
        <v>0</v>
      </c>
      <c r="T657" s="124">
        <v>0</v>
      </c>
      <c r="U657" s="124">
        <f t="shared" ca="1" si="929"/>
        <v>0</v>
      </c>
      <c r="V657" s="124">
        <f t="shared" ca="1" si="930"/>
        <v>0.5</v>
      </c>
      <c r="W657" s="124"/>
      <c r="X657" s="124"/>
      <c r="Y657" s="124"/>
      <c r="Z657" s="124"/>
    </row>
    <row r="658" spans="1:26" outlineLevel="1">
      <c r="A658">
        <f t="shared" ca="1" si="931"/>
        <v>2</v>
      </c>
      <c r="B658" t="str">
        <f t="shared" ca="1" si="924"/>
        <v>EP1 LPD1 LPS3 LPM1</v>
      </c>
      <c r="C658" s="321">
        <f ca="1">IF($A658&lt;&gt;$A657,1,MOD(C657-1+(COUNTIFS(D$354:$N$354,$A658)=COUNTIFS(D658:$N658,1)),C$353)+1)</f>
        <v>1</v>
      </c>
      <c r="D658" s="319">
        <f ca="1">IF($A658&lt;&gt;D$354,0,IF($A658&lt;&gt;$A657,1,MOD(D657-1+(COUNTIFS(E$354:$N$354,$A658)=COUNTIFS(E658:$N658,1)),D$353)+1))</f>
        <v>0</v>
      </c>
      <c r="E658" s="319">
        <f ca="1">IF($A658&lt;&gt;E$354,0,IF($A658&lt;&gt;$A657,1,MOD(E657-1+(COUNTIFS(F$354:$N$354,$A658)=COUNTIFS(F658:$N658,1)),E$353)+1))</f>
        <v>0</v>
      </c>
      <c r="F658" s="319">
        <f ca="1">IF($A658&lt;&gt;F$354,0,IF($A658&lt;&gt;$A657,1,MOD(F657-1+(COUNTIFS(G$354:$N$354,$A658)=COUNTIFS(G658:$N658,1)),F$353)+1))</f>
        <v>0</v>
      </c>
      <c r="G658" s="319">
        <f ca="1">IF($A658&lt;&gt;G$354,0,IF($A658&lt;&gt;$A657,1,MOD(G657-1+(COUNTIFS(H$354:$N$354,$A658)=COUNTIFS(H658:$N658,1)),G$353)+1))</f>
        <v>1</v>
      </c>
      <c r="H658" s="319">
        <f ca="1">IF($A658&lt;&gt;H$354,0,IF($A658&lt;&gt;$A657,1,MOD(H657-1+(COUNTIFS(I$354:$N$354,$A658)=COUNTIFS(I658:$N658,1)),H$353)+1))</f>
        <v>3</v>
      </c>
      <c r="I658" s="319">
        <f ca="1">IF($A658&lt;&gt;I$354,0,IF($A658&lt;&gt;$A657,1,MOD(I657-1+(COUNTIFS(N$354:$N$354,$A658)=COUNTIFS(N658:$N658,1)),I$353)+1))</f>
        <v>1</v>
      </c>
      <c r="J658" s="319"/>
      <c r="K658" s="319"/>
      <c r="L658" s="319"/>
      <c r="M658" s="319"/>
      <c r="O658">
        <v>303</v>
      </c>
      <c r="P658" s="124">
        <f t="shared" ca="1" si="925"/>
        <v>-0.5</v>
      </c>
      <c r="Q658" s="124">
        <f t="shared" ca="1" si="926"/>
        <v>0</v>
      </c>
      <c r="R658" s="124">
        <f t="shared" ca="1" si="927"/>
        <v>0</v>
      </c>
      <c r="S658" s="124">
        <f t="shared" ca="1" si="928"/>
        <v>0</v>
      </c>
      <c r="T658" s="124">
        <v>0</v>
      </c>
      <c r="U658" s="124">
        <f t="shared" ca="1" si="929"/>
        <v>0.5</v>
      </c>
      <c r="V658" s="124">
        <f t="shared" ca="1" si="930"/>
        <v>-0.5</v>
      </c>
      <c r="W658" s="124"/>
      <c r="X658" s="124"/>
      <c r="Y658" s="124"/>
      <c r="Z658" s="124"/>
    </row>
    <row r="659" spans="1:26" outlineLevel="1">
      <c r="A659">
        <f t="shared" ca="1" si="931"/>
        <v>2</v>
      </c>
      <c r="B659" t="str">
        <f t="shared" ca="1" si="924"/>
        <v>EP1 LPD1 LPS3 LPM2</v>
      </c>
      <c r="C659" s="321">
        <f ca="1">IF($A659&lt;&gt;$A658,1,MOD(C658-1+(COUNTIFS(D$354:$N$354,$A659)=COUNTIFS(D659:$N659,1)),C$353)+1)</f>
        <v>1</v>
      </c>
      <c r="D659" s="319">
        <f ca="1">IF($A659&lt;&gt;D$354,0,IF($A659&lt;&gt;$A658,1,MOD(D658-1+(COUNTIFS(E$354:$N$354,$A659)=COUNTIFS(E659:$N659,1)),D$353)+1))</f>
        <v>0</v>
      </c>
      <c r="E659" s="319">
        <f ca="1">IF($A659&lt;&gt;E$354,0,IF($A659&lt;&gt;$A658,1,MOD(E658-1+(COUNTIFS(F$354:$N$354,$A659)=COUNTIFS(F659:$N659,1)),E$353)+1))</f>
        <v>0</v>
      </c>
      <c r="F659" s="319">
        <f ca="1">IF($A659&lt;&gt;F$354,0,IF($A659&lt;&gt;$A658,1,MOD(F658-1+(COUNTIFS(G$354:$N$354,$A659)=COUNTIFS(G659:$N659,1)),F$353)+1))</f>
        <v>0</v>
      </c>
      <c r="G659" s="319">
        <f ca="1">IF($A659&lt;&gt;G$354,0,IF($A659&lt;&gt;$A658,1,MOD(G658-1+(COUNTIFS(H$354:$N$354,$A659)=COUNTIFS(H659:$N659,1)),G$353)+1))</f>
        <v>1</v>
      </c>
      <c r="H659" s="319">
        <f ca="1">IF($A659&lt;&gt;H$354,0,IF($A659&lt;&gt;$A658,1,MOD(H658-1+(COUNTIFS(I$354:$N$354,$A659)=COUNTIFS(I659:$N659,1)),H$353)+1))</f>
        <v>3</v>
      </c>
      <c r="I659" s="319">
        <f ca="1">IF($A659&lt;&gt;I$354,0,IF($A659&lt;&gt;$A658,1,MOD(I658-1+(COUNTIFS(N$354:$N$354,$A659)=COUNTIFS(N659:$N659,1)),I$353)+1))</f>
        <v>2</v>
      </c>
      <c r="J659" s="319"/>
      <c r="K659" s="319"/>
      <c r="L659" s="319"/>
      <c r="M659" s="319"/>
      <c r="O659">
        <v>304</v>
      </c>
      <c r="P659" s="124">
        <f t="shared" ca="1" si="925"/>
        <v>-0.5</v>
      </c>
      <c r="Q659" s="124">
        <f t="shared" ca="1" si="926"/>
        <v>0</v>
      </c>
      <c r="R659" s="124">
        <f t="shared" ca="1" si="927"/>
        <v>0</v>
      </c>
      <c r="S659" s="124">
        <f t="shared" ca="1" si="928"/>
        <v>0</v>
      </c>
      <c r="T659" s="124">
        <v>0</v>
      </c>
      <c r="U659" s="124">
        <f t="shared" ca="1" si="929"/>
        <v>0.5</v>
      </c>
      <c r="V659" s="124">
        <f t="shared" ca="1" si="930"/>
        <v>0</v>
      </c>
      <c r="W659" s="124"/>
      <c r="X659" s="124"/>
      <c r="Y659" s="124"/>
      <c r="Z659" s="124"/>
    </row>
    <row r="660" spans="1:26" outlineLevel="1">
      <c r="A660">
        <f t="shared" ca="1" si="931"/>
        <v>2</v>
      </c>
      <c r="B660" t="str">
        <f t="shared" ca="1" si="924"/>
        <v>EP1 LPD1 LPS3 LPM3</v>
      </c>
      <c r="C660" s="321">
        <f ca="1">IF($A660&lt;&gt;$A659,1,MOD(C659-1+(COUNTIFS(D$354:$N$354,$A660)=COUNTIFS(D660:$N660,1)),C$353)+1)</f>
        <v>1</v>
      </c>
      <c r="D660" s="319">
        <f ca="1">IF($A660&lt;&gt;D$354,0,IF($A660&lt;&gt;$A659,1,MOD(D659-1+(COUNTIFS(E$354:$N$354,$A660)=COUNTIFS(E660:$N660,1)),D$353)+1))</f>
        <v>0</v>
      </c>
      <c r="E660" s="319">
        <f ca="1">IF($A660&lt;&gt;E$354,0,IF($A660&lt;&gt;$A659,1,MOD(E659-1+(COUNTIFS(F$354:$N$354,$A660)=COUNTIFS(F660:$N660,1)),E$353)+1))</f>
        <v>0</v>
      </c>
      <c r="F660" s="319">
        <f ca="1">IF($A660&lt;&gt;F$354,0,IF($A660&lt;&gt;$A659,1,MOD(F659-1+(COUNTIFS(G$354:$N$354,$A660)=COUNTIFS(G660:$N660,1)),F$353)+1))</f>
        <v>0</v>
      </c>
      <c r="G660" s="319">
        <f ca="1">IF($A660&lt;&gt;G$354,0,IF($A660&lt;&gt;$A659,1,MOD(G659-1+(COUNTIFS(H$354:$N$354,$A660)=COUNTIFS(H660:$N660,1)),G$353)+1))</f>
        <v>1</v>
      </c>
      <c r="H660" s="319">
        <f ca="1">IF($A660&lt;&gt;H$354,0,IF($A660&lt;&gt;$A659,1,MOD(H659-1+(COUNTIFS(I$354:$N$354,$A660)=COUNTIFS(I660:$N660,1)),H$353)+1))</f>
        <v>3</v>
      </c>
      <c r="I660" s="319">
        <f ca="1">IF($A660&lt;&gt;I$354,0,IF($A660&lt;&gt;$A659,1,MOD(I659-1+(COUNTIFS(N$354:$N$354,$A660)=COUNTIFS(N660:$N660,1)),I$353)+1))</f>
        <v>3</v>
      </c>
      <c r="J660" s="319"/>
      <c r="K660" s="319"/>
      <c r="L660" s="319"/>
      <c r="M660" s="319"/>
      <c r="O660">
        <v>305</v>
      </c>
      <c r="P660" s="124">
        <f t="shared" ca="1" si="925"/>
        <v>-0.5</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LPM1</v>
      </c>
      <c r="C661" s="321">
        <f ca="1">IF($A661&lt;&gt;$A660,1,MOD(C660-1+(COUNTIFS(D$354:$N$354,$A661)=COUNTIFS(D661:$N661,1)),C$353)+1)</f>
        <v>2</v>
      </c>
      <c r="D661" s="319">
        <f ca="1">IF($A661&lt;&gt;D$354,0,IF($A661&lt;&gt;$A660,1,MOD(D660-1+(COUNTIFS(E$354:$N$354,$A661)=COUNTIFS(E661:$N661,1)),D$353)+1))</f>
        <v>0</v>
      </c>
      <c r="E661" s="319">
        <f ca="1">IF($A661&lt;&gt;E$354,0,IF($A661&lt;&gt;$A660,1,MOD(E660-1+(COUNTIFS(F$354:$N$354,$A661)=COUNTIFS(F661:$N661,1)),E$353)+1))</f>
        <v>0</v>
      </c>
      <c r="F661" s="319">
        <f ca="1">IF($A661&lt;&gt;F$354,0,IF($A661&lt;&gt;$A660,1,MOD(F660-1+(COUNTIFS(G$354:$N$354,$A661)=COUNTIFS(G661:$N661,1)),F$353)+1))</f>
        <v>0</v>
      </c>
      <c r="G661" s="319">
        <f ca="1">IF($A661&lt;&gt;G$354,0,IF($A661&lt;&gt;$A660,1,MOD(G660-1+(COUNTIFS(H$354:$N$354,$A661)=COUNTIFS(H661:$N661,1)),G$353)+1))</f>
        <v>1</v>
      </c>
      <c r="H661" s="319">
        <f ca="1">IF($A661&lt;&gt;H$354,0,IF($A661&lt;&gt;$A660,1,MOD(H660-1+(COUNTIFS(I$354:$N$354,$A661)=COUNTIFS(I661:$N661,1)),H$353)+1))</f>
        <v>1</v>
      </c>
      <c r="I661" s="319">
        <f ca="1">IF($A661&lt;&gt;I$354,0,IF($A661&lt;&gt;$A660,1,MOD(I660-1+(COUNTIFS(N$354:$N$354,$A661)=COUNTIFS(N661:$N661,1)),I$353)+1))</f>
        <v>1</v>
      </c>
      <c r="J661" s="319"/>
      <c r="K661" s="319"/>
      <c r="L661" s="319"/>
      <c r="M661" s="319"/>
      <c r="O661">
        <v>306</v>
      </c>
      <c r="P661" s="124">
        <f t="shared" ca="1" si="925"/>
        <v>0</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LPM2</v>
      </c>
      <c r="C662" s="321">
        <f ca="1">IF($A662&lt;&gt;$A661,1,MOD(C661-1+(COUNTIFS(D$354:$N$354,$A662)=COUNTIFS(D662:$N662,1)),C$353)+1)</f>
        <v>2</v>
      </c>
      <c r="D662" s="319">
        <f ca="1">IF($A662&lt;&gt;D$354,0,IF($A662&lt;&gt;$A661,1,MOD(D661-1+(COUNTIFS(E$354:$N$354,$A662)=COUNTIFS(E662:$N662,1)),D$353)+1))</f>
        <v>0</v>
      </c>
      <c r="E662" s="319">
        <f ca="1">IF($A662&lt;&gt;E$354,0,IF($A662&lt;&gt;$A661,1,MOD(E661-1+(COUNTIFS(F$354:$N$354,$A662)=COUNTIFS(F662:$N662,1)),E$353)+1))</f>
        <v>0</v>
      </c>
      <c r="F662" s="319">
        <f ca="1">IF($A662&lt;&gt;F$354,0,IF($A662&lt;&gt;$A661,1,MOD(F661-1+(COUNTIFS(G$354:$N$354,$A662)=COUNTIFS(G662:$N662,1)),F$353)+1))</f>
        <v>0</v>
      </c>
      <c r="G662" s="319">
        <f ca="1">IF($A662&lt;&gt;G$354,0,IF($A662&lt;&gt;$A661,1,MOD(G661-1+(COUNTIFS(H$354:$N$354,$A662)=COUNTIFS(H662:$N662,1)),G$353)+1))</f>
        <v>1</v>
      </c>
      <c r="H662" s="319">
        <f ca="1">IF($A662&lt;&gt;H$354,0,IF($A662&lt;&gt;$A661,1,MOD(H661-1+(COUNTIFS(I$354:$N$354,$A662)=COUNTIFS(I662:$N662,1)),H$353)+1))</f>
        <v>1</v>
      </c>
      <c r="I662" s="319">
        <f ca="1">IF($A662&lt;&gt;I$354,0,IF($A662&lt;&gt;$A661,1,MOD(I661-1+(COUNTIFS(N$354:$N$354,$A662)=COUNTIFS(N662:$N662,1)),I$353)+1))</f>
        <v>2</v>
      </c>
      <c r="J662" s="319"/>
      <c r="K662" s="319"/>
      <c r="L662" s="319"/>
      <c r="M662" s="319"/>
      <c r="O662">
        <v>307</v>
      </c>
      <c r="P662" s="124">
        <f t="shared" ca="1" si="925"/>
        <v>0</v>
      </c>
      <c r="Q662" s="124">
        <f t="shared" ca="1" si="926"/>
        <v>0</v>
      </c>
      <c r="R662" s="124">
        <f t="shared" ca="1" si="927"/>
        <v>0</v>
      </c>
      <c r="S662" s="124">
        <f t="shared" ca="1" si="928"/>
        <v>0</v>
      </c>
      <c r="T662" s="124">
        <v>0</v>
      </c>
      <c r="U662" s="124">
        <f t="shared" ca="1" si="929"/>
        <v>-0.5</v>
      </c>
      <c r="V662" s="124">
        <f t="shared" ca="1" si="930"/>
        <v>0</v>
      </c>
      <c r="W662" s="124"/>
      <c r="X662" s="124"/>
      <c r="Y662" s="124"/>
      <c r="Z662" s="124"/>
    </row>
    <row r="663" spans="1:26" outlineLevel="1">
      <c r="A663">
        <f t="shared" ca="1" si="931"/>
        <v>2</v>
      </c>
      <c r="B663" t="str">
        <f t="shared" ca="1" si="924"/>
        <v>EP2 LPD1 LPS1 LPM3</v>
      </c>
      <c r="C663" s="321">
        <f ca="1">IF($A663&lt;&gt;$A662,1,MOD(C662-1+(COUNTIFS(D$354:$N$354,$A663)=COUNTIFS(D663:$N663,1)),C$353)+1)</f>
        <v>2</v>
      </c>
      <c r="D663" s="319">
        <f ca="1">IF($A663&lt;&gt;D$354,0,IF($A663&lt;&gt;$A662,1,MOD(D662-1+(COUNTIFS(E$354:$N$354,$A663)=COUNTIFS(E663:$N663,1)),D$353)+1))</f>
        <v>0</v>
      </c>
      <c r="E663" s="319">
        <f ca="1">IF($A663&lt;&gt;E$354,0,IF($A663&lt;&gt;$A662,1,MOD(E662-1+(COUNTIFS(F$354:$N$354,$A663)=COUNTIFS(F663:$N663,1)),E$353)+1))</f>
        <v>0</v>
      </c>
      <c r="F663" s="319">
        <f ca="1">IF($A663&lt;&gt;F$354,0,IF($A663&lt;&gt;$A662,1,MOD(F662-1+(COUNTIFS(G$354:$N$354,$A663)=COUNTIFS(G663:$N663,1)),F$353)+1))</f>
        <v>0</v>
      </c>
      <c r="G663" s="319">
        <f ca="1">IF($A663&lt;&gt;G$354,0,IF($A663&lt;&gt;$A662,1,MOD(G662-1+(COUNTIFS(H$354:$N$354,$A663)=COUNTIFS(H663:$N663,1)),G$353)+1))</f>
        <v>1</v>
      </c>
      <c r="H663" s="319">
        <f ca="1">IF($A663&lt;&gt;H$354,0,IF($A663&lt;&gt;$A662,1,MOD(H662-1+(COUNTIFS(I$354:$N$354,$A663)=COUNTIFS(I663:$N663,1)),H$353)+1))</f>
        <v>1</v>
      </c>
      <c r="I663" s="319">
        <f ca="1">IF($A663&lt;&gt;I$354,0,IF($A663&lt;&gt;$A662,1,MOD(I662-1+(COUNTIFS(N$354:$N$354,$A663)=COUNTIFS(N663:$N663,1)),I$353)+1))</f>
        <v>3</v>
      </c>
      <c r="J663" s="319"/>
      <c r="K663" s="319"/>
      <c r="L663" s="319"/>
      <c r="M663" s="319"/>
      <c r="O663">
        <v>308</v>
      </c>
      <c r="P663" s="124">
        <f t="shared" ca="1" si="925"/>
        <v>0</v>
      </c>
      <c r="Q663" s="124">
        <f t="shared" ca="1" si="926"/>
        <v>0</v>
      </c>
      <c r="R663" s="124">
        <f t="shared" ca="1" si="927"/>
        <v>0</v>
      </c>
      <c r="S663" s="124">
        <f t="shared" ca="1" si="928"/>
        <v>0</v>
      </c>
      <c r="T663" s="124">
        <v>0</v>
      </c>
      <c r="U663" s="124">
        <f t="shared" ca="1" si="929"/>
        <v>-0.5</v>
      </c>
      <c r="V663" s="124">
        <f t="shared" ca="1" si="930"/>
        <v>0.5</v>
      </c>
      <c r="W663" s="124"/>
      <c r="X663" s="124"/>
      <c r="Y663" s="124"/>
      <c r="Z663" s="124"/>
    </row>
    <row r="664" spans="1:26" outlineLevel="1">
      <c r="A664">
        <f t="shared" ca="1" si="931"/>
        <v>2</v>
      </c>
      <c r="B664" t="str">
        <f t="shared" ca="1" si="924"/>
        <v>EP2 LPD1 LPS2 LPM1</v>
      </c>
      <c r="C664" s="321">
        <f ca="1">IF($A664&lt;&gt;$A663,1,MOD(C663-1+(COUNTIFS(D$354:$N$354,$A664)=COUNTIFS(D664:$N664,1)),C$353)+1)</f>
        <v>2</v>
      </c>
      <c r="D664" s="319">
        <f ca="1">IF($A664&lt;&gt;D$354,0,IF($A664&lt;&gt;$A663,1,MOD(D663-1+(COUNTIFS(E$354:$N$354,$A664)=COUNTIFS(E664:$N664,1)),D$353)+1))</f>
        <v>0</v>
      </c>
      <c r="E664" s="319">
        <f ca="1">IF($A664&lt;&gt;E$354,0,IF($A664&lt;&gt;$A663,1,MOD(E663-1+(COUNTIFS(F$354:$N$354,$A664)=COUNTIFS(F664:$N664,1)),E$353)+1))</f>
        <v>0</v>
      </c>
      <c r="F664" s="319">
        <f ca="1">IF($A664&lt;&gt;F$354,0,IF($A664&lt;&gt;$A663,1,MOD(F663-1+(COUNTIFS(G$354:$N$354,$A664)=COUNTIFS(G664:$N664,1)),F$353)+1))</f>
        <v>0</v>
      </c>
      <c r="G664" s="319">
        <f ca="1">IF($A664&lt;&gt;G$354,0,IF($A664&lt;&gt;$A663,1,MOD(G663-1+(COUNTIFS(H$354:$N$354,$A664)=COUNTIFS(H664:$N664,1)),G$353)+1))</f>
        <v>1</v>
      </c>
      <c r="H664" s="319">
        <f ca="1">IF($A664&lt;&gt;H$354,0,IF($A664&lt;&gt;$A663,1,MOD(H663-1+(COUNTIFS(I$354:$N$354,$A664)=COUNTIFS(I664:$N664,1)),H$353)+1))</f>
        <v>2</v>
      </c>
      <c r="I664" s="319">
        <f ca="1">IF($A664&lt;&gt;I$354,0,IF($A664&lt;&gt;$A663,1,MOD(I663-1+(COUNTIFS(N$354:$N$354,$A664)=COUNTIFS(N664:$N664,1)),I$353)+1))</f>
        <v>1</v>
      </c>
      <c r="J664" s="319"/>
      <c r="K664" s="319"/>
      <c r="L664" s="319"/>
      <c r="M664" s="319"/>
      <c r="O664">
        <v>309</v>
      </c>
      <c r="P664" s="124">
        <f t="shared" ca="1" si="925"/>
        <v>0</v>
      </c>
      <c r="Q664" s="124">
        <f t="shared" ca="1" si="926"/>
        <v>0</v>
      </c>
      <c r="R664" s="124">
        <f t="shared" ca="1" si="927"/>
        <v>0</v>
      </c>
      <c r="S664" s="124">
        <f t="shared" ca="1" si="928"/>
        <v>0</v>
      </c>
      <c r="T664" s="124">
        <v>0</v>
      </c>
      <c r="U664" s="124">
        <f t="shared" ca="1" si="929"/>
        <v>0</v>
      </c>
      <c r="V664" s="124">
        <f t="shared" ca="1" si="930"/>
        <v>-0.5</v>
      </c>
      <c r="W664" s="124"/>
      <c r="X664" s="124"/>
      <c r="Y664" s="124"/>
      <c r="Z664" s="124"/>
    </row>
    <row r="665" spans="1:26" outlineLevel="1">
      <c r="A665">
        <f t="shared" ca="1" si="931"/>
        <v>2</v>
      </c>
      <c r="B665" t="str">
        <f t="shared" ca="1" si="924"/>
        <v>EP2 LPD1 LPS2 LPM2</v>
      </c>
      <c r="C665" s="321">
        <f ca="1">IF($A665&lt;&gt;$A664,1,MOD(C664-1+(COUNTIFS(D$354:$N$354,$A665)=COUNTIFS(D665:$N665,1)),C$353)+1)</f>
        <v>2</v>
      </c>
      <c r="D665" s="319">
        <f ca="1">IF($A665&lt;&gt;D$354,0,IF($A665&lt;&gt;$A664,1,MOD(D664-1+(COUNTIFS(E$354:$N$354,$A665)=COUNTIFS(E665:$N665,1)),D$353)+1))</f>
        <v>0</v>
      </c>
      <c r="E665" s="319">
        <f ca="1">IF($A665&lt;&gt;E$354,0,IF($A665&lt;&gt;$A664,1,MOD(E664-1+(COUNTIFS(F$354:$N$354,$A665)=COUNTIFS(F665:$N665,1)),E$353)+1))</f>
        <v>0</v>
      </c>
      <c r="F665" s="319">
        <f ca="1">IF($A665&lt;&gt;F$354,0,IF($A665&lt;&gt;$A664,1,MOD(F664-1+(COUNTIFS(G$354:$N$354,$A665)=COUNTIFS(G665:$N665,1)),F$353)+1))</f>
        <v>0</v>
      </c>
      <c r="G665" s="319">
        <f ca="1">IF($A665&lt;&gt;G$354,0,IF($A665&lt;&gt;$A664,1,MOD(G664-1+(COUNTIFS(H$354:$N$354,$A665)=COUNTIFS(H665:$N665,1)),G$353)+1))</f>
        <v>1</v>
      </c>
      <c r="H665" s="319">
        <f ca="1">IF($A665&lt;&gt;H$354,0,IF($A665&lt;&gt;$A664,1,MOD(H664-1+(COUNTIFS(I$354:$N$354,$A665)=COUNTIFS(I665:$N665,1)),H$353)+1))</f>
        <v>2</v>
      </c>
      <c r="I665" s="319">
        <f ca="1">IF($A665&lt;&gt;I$354,0,IF($A665&lt;&gt;$A664,1,MOD(I664-1+(COUNTIFS(N$354:$N$354,$A665)=COUNTIFS(N665:$N665,1)),I$353)+1))</f>
        <v>2</v>
      </c>
      <c r="J665" s="319"/>
      <c r="K665" s="319"/>
      <c r="L665" s="319"/>
      <c r="M665" s="319"/>
      <c r="O665">
        <v>310</v>
      </c>
      <c r="P665" s="124">
        <f t="shared" ca="1" si="925"/>
        <v>0</v>
      </c>
      <c r="Q665" s="124">
        <f t="shared" ca="1" si="926"/>
        <v>0</v>
      </c>
      <c r="R665" s="124">
        <f t="shared" ca="1" si="927"/>
        <v>0</v>
      </c>
      <c r="S665" s="124">
        <f t="shared" ca="1" si="928"/>
        <v>0</v>
      </c>
      <c r="T665" s="124">
        <v>0</v>
      </c>
      <c r="U665" s="124">
        <f t="shared" ca="1" si="929"/>
        <v>0</v>
      </c>
      <c r="V665" s="124">
        <f t="shared" ca="1" si="930"/>
        <v>0</v>
      </c>
      <c r="W665" s="124"/>
      <c r="X665" s="124"/>
      <c r="Y665" s="124"/>
      <c r="Z665" s="124"/>
    </row>
    <row r="666" spans="1:26" outlineLevel="1">
      <c r="A666">
        <f t="shared" ca="1" si="931"/>
        <v>2</v>
      </c>
      <c r="B666" t="str">
        <f t="shared" ca="1" si="924"/>
        <v>EP2 LPD1 LPS2 LPM3</v>
      </c>
      <c r="C666" s="321">
        <f ca="1">IF($A666&lt;&gt;$A665,1,MOD(C665-1+(COUNTIFS(D$354:$N$354,$A666)=COUNTIFS(D666:$N666,1)),C$353)+1)</f>
        <v>2</v>
      </c>
      <c r="D666" s="319">
        <f ca="1">IF($A666&lt;&gt;D$354,0,IF($A666&lt;&gt;$A665,1,MOD(D665-1+(COUNTIFS(E$354:$N$354,$A666)=COUNTIFS(E666:$N666,1)),D$353)+1))</f>
        <v>0</v>
      </c>
      <c r="E666" s="319">
        <f ca="1">IF($A666&lt;&gt;E$354,0,IF($A666&lt;&gt;$A665,1,MOD(E665-1+(COUNTIFS(F$354:$N$354,$A666)=COUNTIFS(F666:$N666,1)),E$353)+1))</f>
        <v>0</v>
      </c>
      <c r="F666" s="319">
        <f ca="1">IF($A666&lt;&gt;F$354,0,IF($A666&lt;&gt;$A665,1,MOD(F665-1+(COUNTIFS(G$354:$N$354,$A666)=COUNTIFS(G666:$N666,1)),F$353)+1))</f>
        <v>0</v>
      </c>
      <c r="G666" s="319">
        <f ca="1">IF($A666&lt;&gt;G$354,0,IF($A666&lt;&gt;$A665,1,MOD(G665-1+(COUNTIFS(H$354:$N$354,$A666)=COUNTIFS(H666:$N666,1)),G$353)+1))</f>
        <v>1</v>
      </c>
      <c r="H666" s="319">
        <f ca="1">IF($A666&lt;&gt;H$354,0,IF($A666&lt;&gt;$A665,1,MOD(H665-1+(COUNTIFS(I$354:$N$354,$A666)=COUNTIFS(I666:$N666,1)),H$353)+1))</f>
        <v>2</v>
      </c>
      <c r="I666" s="319">
        <f ca="1">IF($A666&lt;&gt;I$354,0,IF($A666&lt;&gt;$A665,1,MOD(I665-1+(COUNTIFS(N$354:$N$354,$A666)=COUNTIFS(N666:$N666,1)),I$353)+1))</f>
        <v>3</v>
      </c>
      <c r="J666" s="319"/>
      <c r="K666" s="319"/>
      <c r="L666" s="319"/>
      <c r="M666" s="319"/>
      <c r="O666">
        <v>311</v>
      </c>
      <c r="P666" s="124">
        <f t="shared" ca="1" si="925"/>
        <v>0</v>
      </c>
      <c r="Q666" s="124">
        <f t="shared" ca="1" si="926"/>
        <v>0</v>
      </c>
      <c r="R666" s="124">
        <f t="shared" ca="1" si="927"/>
        <v>0</v>
      </c>
      <c r="S666" s="124">
        <f t="shared" ca="1" si="928"/>
        <v>0</v>
      </c>
      <c r="T666" s="124">
        <v>0</v>
      </c>
      <c r="U666" s="124">
        <f t="shared" ca="1" si="929"/>
        <v>0</v>
      </c>
      <c r="V666" s="124">
        <f t="shared" ca="1" si="930"/>
        <v>0.5</v>
      </c>
      <c r="W666" s="124"/>
      <c r="X666" s="124"/>
      <c r="Y666" s="124"/>
      <c r="Z666" s="124"/>
    </row>
    <row r="667" spans="1:26" outlineLevel="1">
      <c r="A667">
        <f t="shared" ca="1" si="931"/>
        <v>2</v>
      </c>
      <c r="B667" t="str">
        <f t="shared" ca="1" si="924"/>
        <v>EP2 LPD1 LPS3 LPM1</v>
      </c>
      <c r="C667" s="321">
        <f ca="1">IF($A667&lt;&gt;$A666,1,MOD(C666-1+(COUNTIFS(D$354:$N$354,$A667)=COUNTIFS(D667:$N667,1)),C$353)+1)</f>
        <v>2</v>
      </c>
      <c r="D667" s="319">
        <f ca="1">IF($A667&lt;&gt;D$354,0,IF($A667&lt;&gt;$A666,1,MOD(D666-1+(COUNTIFS(E$354:$N$354,$A667)=COUNTIFS(E667:$N667,1)),D$353)+1))</f>
        <v>0</v>
      </c>
      <c r="E667" s="319">
        <f ca="1">IF($A667&lt;&gt;E$354,0,IF($A667&lt;&gt;$A666,1,MOD(E666-1+(COUNTIFS(F$354:$N$354,$A667)=COUNTIFS(F667:$N667,1)),E$353)+1))</f>
        <v>0</v>
      </c>
      <c r="F667" s="319">
        <f ca="1">IF($A667&lt;&gt;F$354,0,IF($A667&lt;&gt;$A666,1,MOD(F666-1+(COUNTIFS(G$354:$N$354,$A667)=COUNTIFS(G667:$N667,1)),F$353)+1))</f>
        <v>0</v>
      </c>
      <c r="G667" s="319">
        <f ca="1">IF($A667&lt;&gt;G$354,0,IF($A667&lt;&gt;$A666,1,MOD(G666-1+(COUNTIFS(H$354:$N$354,$A667)=COUNTIFS(H667:$N667,1)),G$353)+1))</f>
        <v>1</v>
      </c>
      <c r="H667" s="319">
        <f ca="1">IF($A667&lt;&gt;H$354,0,IF($A667&lt;&gt;$A666,1,MOD(H666-1+(COUNTIFS(I$354:$N$354,$A667)=COUNTIFS(I667:$N667,1)),H$353)+1))</f>
        <v>3</v>
      </c>
      <c r="I667" s="319">
        <f ca="1">IF($A667&lt;&gt;I$354,0,IF($A667&lt;&gt;$A666,1,MOD(I666-1+(COUNTIFS(N$354:$N$354,$A667)=COUNTIFS(N667:$N667,1)),I$353)+1))</f>
        <v>1</v>
      </c>
      <c r="J667" s="319"/>
      <c r="K667" s="319"/>
      <c r="L667" s="319"/>
      <c r="M667" s="319"/>
      <c r="O667">
        <v>312</v>
      </c>
      <c r="P667" s="124">
        <f t="shared" ca="1" si="925"/>
        <v>0</v>
      </c>
      <c r="Q667" s="124">
        <f t="shared" ca="1" si="926"/>
        <v>0</v>
      </c>
      <c r="R667" s="124">
        <f t="shared" ca="1" si="927"/>
        <v>0</v>
      </c>
      <c r="S667" s="124">
        <f t="shared" ca="1" si="928"/>
        <v>0</v>
      </c>
      <c r="T667" s="124">
        <v>0</v>
      </c>
      <c r="U667" s="124">
        <f t="shared" ca="1" si="929"/>
        <v>0.5</v>
      </c>
      <c r="V667" s="124">
        <f t="shared" ca="1" si="930"/>
        <v>-0.5</v>
      </c>
      <c r="W667" s="124"/>
      <c r="X667" s="124"/>
      <c r="Y667" s="124"/>
      <c r="Z667" s="124"/>
    </row>
    <row r="668" spans="1:26" outlineLevel="1">
      <c r="A668">
        <f t="shared" ca="1" si="931"/>
        <v>2</v>
      </c>
      <c r="B668" t="str">
        <f t="shared" ca="1" si="924"/>
        <v>EP2 LPD1 LPS3 LPM2</v>
      </c>
      <c r="C668" s="321">
        <f ca="1">IF($A668&lt;&gt;$A667,1,MOD(C667-1+(COUNTIFS(D$354:$N$354,$A668)=COUNTIFS(D668:$N668,1)),C$353)+1)</f>
        <v>2</v>
      </c>
      <c r="D668" s="319">
        <f ca="1">IF($A668&lt;&gt;D$354,0,IF($A668&lt;&gt;$A667,1,MOD(D667-1+(COUNTIFS(E$354:$N$354,$A668)=COUNTIFS(E668:$N668,1)),D$353)+1))</f>
        <v>0</v>
      </c>
      <c r="E668" s="319">
        <f ca="1">IF($A668&lt;&gt;E$354,0,IF($A668&lt;&gt;$A667,1,MOD(E667-1+(COUNTIFS(F$354:$N$354,$A668)=COUNTIFS(F668:$N668,1)),E$353)+1))</f>
        <v>0</v>
      </c>
      <c r="F668" s="319">
        <f ca="1">IF($A668&lt;&gt;F$354,0,IF($A668&lt;&gt;$A667,1,MOD(F667-1+(COUNTIFS(G$354:$N$354,$A668)=COUNTIFS(G668:$N668,1)),F$353)+1))</f>
        <v>0</v>
      </c>
      <c r="G668" s="319">
        <f ca="1">IF($A668&lt;&gt;G$354,0,IF($A668&lt;&gt;$A667,1,MOD(G667-1+(COUNTIFS(H$354:$N$354,$A668)=COUNTIFS(H668:$N668,1)),G$353)+1))</f>
        <v>1</v>
      </c>
      <c r="H668" s="319">
        <f ca="1">IF($A668&lt;&gt;H$354,0,IF($A668&lt;&gt;$A667,1,MOD(H667-1+(COUNTIFS(I$354:$N$354,$A668)=COUNTIFS(I668:$N668,1)),H$353)+1))</f>
        <v>3</v>
      </c>
      <c r="I668" s="319">
        <f ca="1">IF($A668&lt;&gt;I$354,0,IF($A668&lt;&gt;$A667,1,MOD(I667-1+(COUNTIFS(N$354:$N$354,$A668)=COUNTIFS(N668:$N668,1)),I$353)+1))</f>
        <v>2</v>
      </c>
      <c r="J668" s="319"/>
      <c r="K668" s="319"/>
      <c r="L668" s="319"/>
      <c r="M668" s="319"/>
      <c r="O668">
        <v>313</v>
      </c>
      <c r="P668" s="124">
        <f t="shared" ca="1" si="925"/>
        <v>0</v>
      </c>
      <c r="Q668" s="124">
        <f t="shared" ca="1" si="926"/>
        <v>0</v>
      </c>
      <c r="R668" s="124">
        <f t="shared" ca="1" si="927"/>
        <v>0</v>
      </c>
      <c r="S668" s="124">
        <f t="shared" ca="1" si="928"/>
        <v>0</v>
      </c>
      <c r="T668" s="124">
        <v>0</v>
      </c>
      <c r="U668" s="124">
        <f t="shared" ca="1" si="929"/>
        <v>0.5</v>
      </c>
      <c r="V668" s="124">
        <f t="shared" ca="1" si="930"/>
        <v>0</v>
      </c>
      <c r="W668" s="124"/>
      <c r="X668" s="124"/>
      <c r="Y668" s="124"/>
      <c r="Z668" s="124"/>
    </row>
    <row r="669" spans="1:26" outlineLevel="1">
      <c r="A669">
        <f t="shared" ca="1" si="931"/>
        <v>2</v>
      </c>
      <c r="B669" t="str">
        <f t="shared" ca="1" si="924"/>
        <v>EP2 LPD1 LPS3 LPM3</v>
      </c>
      <c r="C669" s="321">
        <f ca="1">IF($A669&lt;&gt;$A668,1,MOD(C668-1+(COUNTIFS(D$354:$N$354,$A669)=COUNTIFS(D669:$N669,1)),C$353)+1)</f>
        <v>2</v>
      </c>
      <c r="D669" s="319">
        <f ca="1">IF($A669&lt;&gt;D$354,0,IF($A669&lt;&gt;$A668,1,MOD(D668-1+(COUNTIFS(E$354:$N$354,$A669)=COUNTIFS(E669:$N669,1)),D$353)+1))</f>
        <v>0</v>
      </c>
      <c r="E669" s="319">
        <f ca="1">IF($A669&lt;&gt;E$354,0,IF($A669&lt;&gt;$A668,1,MOD(E668-1+(COUNTIFS(F$354:$N$354,$A669)=COUNTIFS(F669:$N669,1)),E$353)+1))</f>
        <v>0</v>
      </c>
      <c r="F669" s="319">
        <f ca="1">IF($A669&lt;&gt;F$354,0,IF($A669&lt;&gt;$A668,1,MOD(F668-1+(COUNTIFS(G$354:$N$354,$A669)=COUNTIFS(G669:$N669,1)),F$353)+1))</f>
        <v>0</v>
      </c>
      <c r="G669" s="319">
        <f ca="1">IF($A669&lt;&gt;G$354,0,IF($A669&lt;&gt;$A668,1,MOD(G668-1+(COUNTIFS(H$354:$N$354,$A669)=COUNTIFS(H669:$N669,1)),G$353)+1))</f>
        <v>1</v>
      </c>
      <c r="H669" s="319">
        <f ca="1">IF($A669&lt;&gt;H$354,0,IF($A669&lt;&gt;$A668,1,MOD(H668-1+(COUNTIFS(I$354:$N$354,$A669)=COUNTIFS(I669:$N669,1)),H$353)+1))</f>
        <v>3</v>
      </c>
      <c r="I669" s="319">
        <f ca="1">IF($A669&lt;&gt;I$354,0,IF($A669&lt;&gt;$A668,1,MOD(I668-1+(COUNTIFS(N$354:$N$354,$A669)=COUNTIFS(N669:$N669,1)),I$353)+1))</f>
        <v>3</v>
      </c>
      <c r="J669" s="319"/>
      <c r="K669" s="319"/>
      <c r="L669" s="319"/>
      <c r="M669" s="319"/>
      <c r="O669">
        <v>314</v>
      </c>
      <c r="P669" s="124">
        <f t="shared" ca="1" si="925"/>
        <v>0</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LPM1</v>
      </c>
      <c r="C670" s="321">
        <f ca="1">IF($A670&lt;&gt;$A669,1,MOD(C669-1+(COUNTIFS(D$354:$N$354,$A670)=COUNTIFS(D670:$N670,1)),C$353)+1)</f>
        <v>3</v>
      </c>
      <c r="D670" s="319">
        <f ca="1">IF($A670&lt;&gt;D$354,0,IF($A670&lt;&gt;$A669,1,MOD(D669-1+(COUNTIFS(E$354:$N$354,$A670)=COUNTIFS(E670:$N670,1)),D$353)+1))</f>
        <v>0</v>
      </c>
      <c r="E670" s="319">
        <f ca="1">IF($A670&lt;&gt;E$354,0,IF($A670&lt;&gt;$A669,1,MOD(E669-1+(COUNTIFS(F$354:$N$354,$A670)=COUNTIFS(F670:$N670,1)),E$353)+1))</f>
        <v>0</v>
      </c>
      <c r="F670" s="319">
        <f ca="1">IF($A670&lt;&gt;F$354,0,IF($A670&lt;&gt;$A669,1,MOD(F669-1+(COUNTIFS(G$354:$N$354,$A670)=COUNTIFS(G670:$N670,1)),F$353)+1))</f>
        <v>0</v>
      </c>
      <c r="G670" s="319">
        <f ca="1">IF($A670&lt;&gt;G$354,0,IF($A670&lt;&gt;$A669,1,MOD(G669-1+(COUNTIFS(H$354:$N$354,$A670)=COUNTIFS(H670:$N670,1)),G$353)+1))</f>
        <v>1</v>
      </c>
      <c r="H670" s="319">
        <f ca="1">IF($A670&lt;&gt;H$354,0,IF($A670&lt;&gt;$A669,1,MOD(H669-1+(COUNTIFS(I$354:$N$354,$A670)=COUNTIFS(I670:$N670,1)),H$353)+1))</f>
        <v>1</v>
      </c>
      <c r="I670" s="319">
        <f ca="1">IF($A670&lt;&gt;I$354,0,IF($A670&lt;&gt;$A669,1,MOD(I669-1+(COUNTIFS(N$354:$N$354,$A670)=COUNTIFS(N670:$N670,1)),I$353)+1))</f>
        <v>1</v>
      </c>
      <c r="J670" s="319"/>
      <c r="K670" s="319"/>
      <c r="L670" s="319"/>
      <c r="M670" s="319"/>
      <c r="O670">
        <v>315</v>
      </c>
      <c r="P670" s="124">
        <f t="shared" ca="1" si="925"/>
        <v>0.5</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LPM2</v>
      </c>
      <c r="C671" s="321">
        <f ca="1">IF($A671&lt;&gt;$A670,1,MOD(C670-1+(COUNTIFS(D$354:$N$354,$A671)=COUNTIFS(D671:$N671,1)),C$353)+1)</f>
        <v>3</v>
      </c>
      <c r="D671" s="319">
        <f ca="1">IF($A671&lt;&gt;D$354,0,IF($A671&lt;&gt;$A670,1,MOD(D670-1+(COUNTIFS(E$354:$N$354,$A671)=COUNTIFS(E671:$N671,1)),D$353)+1))</f>
        <v>0</v>
      </c>
      <c r="E671" s="319">
        <f ca="1">IF($A671&lt;&gt;E$354,0,IF($A671&lt;&gt;$A670,1,MOD(E670-1+(COUNTIFS(F$354:$N$354,$A671)=COUNTIFS(F671:$N671,1)),E$353)+1))</f>
        <v>0</v>
      </c>
      <c r="F671" s="319">
        <f ca="1">IF($A671&lt;&gt;F$354,0,IF($A671&lt;&gt;$A670,1,MOD(F670-1+(COUNTIFS(G$354:$N$354,$A671)=COUNTIFS(G671:$N671,1)),F$353)+1))</f>
        <v>0</v>
      </c>
      <c r="G671" s="319">
        <f ca="1">IF($A671&lt;&gt;G$354,0,IF($A671&lt;&gt;$A670,1,MOD(G670-1+(COUNTIFS(H$354:$N$354,$A671)=COUNTIFS(H671:$N671,1)),G$353)+1))</f>
        <v>1</v>
      </c>
      <c r="H671" s="319">
        <f ca="1">IF($A671&lt;&gt;H$354,0,IF($A671&lt;&gt;$A670,1,MOD(H670-1+(COUNTIFS(I$354:$N$354,$A671)=COUNTIFS(I671:$N671,1)),H$353)+1))</f>
        <v>1</v>
      </c>
      <c r="I671" s="319">
        <f ca="1">IF($A671&lt;&gt;I$354,0,IF($A671&lt;&gt;$A670,1,MOD(I670-1+(COUNTIFS(N$354:$N$354,$A671)=COUNTIFS(N671:$N671,1)),I$353)+1))</f>
        <v>2</v>
      </c>
      <c r="J671" s="319"/>
      <c r="K671" s="319"/>
      <c r="L671" s="319"/>
      <c r="M671" s="319"/>
      <c r="O671">
        <v>316</v>
      </c>
      <c r="P671" s="124">
        <f t="shared" ca="1" si="925"/>
        <v>0.5</v>
      </c>
      <c r="Q671" s="124">
        <f t="shared" ca="1" si="926"/>
        <v>0</v>
      </c>
      <c r="R671" s="124">
        <f t="shared" ca="1" si="927"/>
        <v>0</v>
      </c>
      <c r="S671" s="124">
        <f t="shared" ca="1" si="928"/>
        <v>0</v>
      </c>
      <c r="T671" s="124">
        <v>0</v>
      </c>
      <c r="U671" s="124">
        <f t="shared" ca="1" si="929"/>
        <v>-0.5</v>
      </c>
      <c r="V671" s="124">
        <f t="shared" ca="1" si="930"/>
        <v>0</v>
      </c>
      <c r="W671" s="124"/>
      <c r="X671" s="124"/>
      <c r="Y671" s="124"/>
      <c r="Z671" s="124"/>
    </row>
    <row r="672" spans="1:26" outlineLevel="1">
      <c r="A672">
        <f t="shared" ca="1" si="931"/>
        <v>2</v>
      </c>
      <c r="B672" t="str">
        <f t="shared" ca="1" si="924"/>
        <v>EP3 LPD1 LPS1 LPM3</v>
      </c>
      <c r="C672" s="321">
        <f ca="1">IF($A672&lt;&gt;$A671,1,MOD(C671-1+(COUNTIFS(D$354:$N$354,$A672)=COUNTIFS(D672:$N672,1)),C$353)+1)</f>
        <v>3</v>
      </c>
      <c r="D672" s="319">
        <f ca="1">IF($A672&lt;&gt;D$354,0,IF($A672&lt;&gt;$A671,1,MOD(D671-1+(COUNTIFS(E$354:$N$354,$A672)=COUNTIFS(E672:$N672,1)),D$353)+1))</f>
        <v>0</v>
      </c>
      <c r="E672" s="319">
        <f ca="1">IF($A672&lt;&gt;E$354,0,IF($A672&lt;&gt;$A671,1,MOD(E671-1+(COUNTIFS(F$354:$N$354,$A672)=COUNTIFS(F672:$N672,1)),E$353)+1))</f>
        <v>0</v>
      </c>
      <c r="F672" s="319">
        <f ca="1">IF($A672&lt;&gt;F$354,0,IF($A672&lt;&gt;$A671,1,MOD(F671-1+(COUNTIFS(G$354:$N$354,$A672)=COUNTIFS(G672:$N672,1)),F$353)+1))</f>
        <v>0</v>
      </c>
      <c r="G672" s="319">
        <f ca="1">IF($A672&lt;&gt;G$354,0,IF($A672&lt;&gt;$A671,1,MOD(G671-1+(COUNTIFS(H$354:$N$354,$A672)=COUNTIFS(H672:$N672,1)),G$353)+1))</f>
        <v>1</v>
      </c>
      <c r="H672" s="319">
        <f ca="1">IF($A672&lt;&gt;H$354,0,IF($A672&lt;&gt;$A671,1,MOD(H671-1+(COUNTIFS(I$354:$N$354,$A672)=COUNTIFS(I672:$N672,1)),H$353)+1))</f>
        <v>1</v>
      </c>
      <c r="I672" s="319">
        <f ca="1">IF($A672&lt;&gt;I$354,0,IF($A672&lt;&gt;$A671,1,MOD(I671-1+(COUNTIFS(N$354:$N$354,$A672)=COUNTIFS(N672:$N672,1)),I$353)+1))</f>
        <v>3</v>
      </c>
      <c r="J672" s="319"/>
      <c r="K672" s="319"/>
      <c r="L672" s="319"/>
      <c r="M672" s="319"/>
      <c r="O672">
        <v>317</v>
      </c>
      <c r="P672" s="124">
        <f t="shared" ca="1" si="925"/>
        <v>0.5</v>
      </c>
      <c r="Q672" s="124">
        <f t="shared" ca="1" si="926"/>
        <v>0</v>
      </c>
      <c r="R672" s="124">
        <f t="shared" ca="1" si="927"/>
        <v>0</v>
      </c>
      <c r="S672" s="124">
        <f t="shared" ca="1" si="928"/>
        <v>0</v>
      </c>
      <c r="T672" s="124">
        <v>0</v>
      </c>
      <c r="U672" s="124">
        <f t="shared" ca="1" si="929"/>
        <v>-0.5</v>
      </c>
      <c r="V672" s="124">
        <f t="shared" ca="1" si="930"/>
        <v>0.5</v>
      </c>
      <c r="W672" s="124"/>
      <c r="X672" s="124"/>
      <c r="Y672" s="124"/>
      <c r="Z672" s="124"/>
    </row>
    <row r="673" spans="1:26" outlineLevel="1">
      <c r="A673">
        <f t="shared" ca="1" si="931"/>
        <v>2</v>
      </c>
      <c r="B673" t="str">
        <f t="shared" ca="1" si="924"/>
        <v>EP3 LPD1 LPS2 LPM1</v>
      </c>
      <c r="C673" s="321">
        <f ca="1">IF($A673&lt;&gt;$A672,1,MOD(C672-1+(COUNTIFS(D$354:$N$354,$A673)=COUNTIFS(D673:$N673,1)),C$353)+1)</f>
        <v>3</v>
      </c>
      <c r="D673" s="319">
        <f ca="1">IF($A673&lt;&gt;D$354,0,IF($A673&lt;&gt;$A672,1,MOD(D672-1+(COUNTIFS(E$354:$N$354,$A673)=COUNTIFS(E673:$N673,1)),D$353)+1))</f>
        <v>0</v>
      </c>
      <c r="E673" s="319">
        <f ca="1">IF($A673&lt;&gt;E$354,0,IF($A673&lt;&gt;$A672,1,MOD(E672-1+(COUNTIFS(F$354:$N$354,$A673)=COUNTIFS(F673:$N673,1)),E$353)+1))</f>
        <v>0</v>
      </c>
      <c r="F673" s="319">
        <f ca="1">IF($A673&lt;&gt;F$354,0,IF($A673&lt;&gt;$A672,1,MOD(F672-1+(COUNTIFS(G$354:$N$354,$A673)=COUNTIFS(G673:$N673,1)),F$353)+1))</f>
        <v>0</v>
      </c>
      <c r="G673" s="319">
        <f ca="1">IF($A673&lt;&gt;G$354,0,IF($A673&lt;&gt;$A672,1,MOD(G672-1+(COUNTIFS(H$354:$N$354,$A673)=COUNTIFS(H673:$N673,1)),G$353)+1))</f>
        <v>1</v>
      </c>
      <c r="H673" s="319">
        <f ca="1">IF($A673&lt;&gt;H$354,0,IF($A673&lt;&gt;$A672,1,MOD(H672-1+(COUNTIFS(I$354:$N$354,$A673)=COUNTIFS(I673:$N673,1)),H$353)+1))</f>
        <v>2</v>
      </c>
      <c r="I673" s="319">
        <f ca="1">IF($A673&lt;&gt;I$354,0,IF($A673&lt;&gt;$A672,1,MOD(I672-1+(COUNTIFS(N$354:$N$354,$A673)=COUNTIFS(N673:$N673,1)),I$353)+1))</f>
        <v>1</v>
      </c>
      <c r="J673" s="319"/>
      <c r="K673" s="319"/>
      <c r="L673" s="319"/>
      <c r="M673" s="319"/>
      <c r="O673">
        <v>318</v>
      </c>
      <c r="P673" s="124">
        <f t="shared" ca="1" si="925"/>
        <v>0.5</v>
      </c>
      <c r="Q673" s="124">
        <f t="shared" ca="1" si="926"/>
        <v>0</v>
      </c>
      <c r="R673" s="124">
        <f t="shared" ca="1" si="927"/>
        <v>0</v>
      </c>
      <c r="S673" s="124">
        <f t="shared" ca="1" si="928"/>
        <v>0</v>
      </c>
      <c r="T673" s="124">
        <v>0</v>
      </c>
      <c r="U673" s="124">
        <f t="shared" ca="1" si="929"/>
        <v>0</v>
      </c>
      <c r="V673" s="124">
        <f t="shared" ca="1" si="930"/>
        <v>-0.5</v>
      </c>
      <c r="W673" s="124"/>
      <c r="X673" s="124"/>
      <c r="Y673" s="124"/>
      <c r="Z673" s="124"/>
    </row>
    <row r="674" spans="1:26" outlineLevel="1">
      <c r="A674">
        <f t="shared" ca="1" si="931"/>
        <v>2</v>
      </c>
      <c r="B674" t="str">
        <f t="shared" ca="1" si="924"/>
        <v>EP3 LPD1 LPS2 LPM2</v>
      </c>
      <c r="C674" s="321">
        <f ca="1">IF($A674&lt;&gt;$A673,1,MOD(C673-1+(COUNTIFS(D$354:$N$354,$A674)=COUNTIFS(D674:$N674,1)),C$353)+1)</f>
        <v>3</v>
      </c>
      <c r="D674" s="319">
        <f ca="1">IF($A674&lt;&gt;D$354,0,IF($A674&lt;&gt;$A673,1,MOD(D673-1+(COUNTIFS(E$354:$N$354,$A674)=COUNTIFS(E674:$N674,1)),D$353)+1))</f>
        <v>0</v>
      </c>
      <c r="E674" s="319">
        <f ca="1">IF($A674&lt;&gt;E$354,0,IF($A674&lt;&gt;$A673,1,MOD(E673-1+(COUNTIFS(F$354:$N$354,$A674)=COUNTIFS(F674:$N674,1)),E$353)+1))</f>
        <v>0</v>
      </c>
      <c r="F674" s="319">
        <f ca="1">IF($A674&lt;&gt;F$354,0,IF($A674&lt;&gt;$A673,1,MOD(F673-1+(COUNTIFS(G$354:$N$354,$A674)=COUNTIFS(G674:$N674,1)),F$353)+1))</f>
        <v>0</v>
      </c>
      <c r="G674" s="319">
        <f ca="1">IF($A674&lt;&gt;G$354,0,IF($A674&lt;&gt;$A673,1,MOD(G673-1+(COUNTIFS(H$354:$N$354,$A674)=COUNTIFS(H674:$N674,1)),G$353)+1))</f>
        <v>1</v>
      </c>
      <c r="H674" s="319">
        <f ca="1">IF($A674&lt;&gt;H$354,0,IF($A674&lt;&gt;$A673,1,MOD(H673-1+(COUNTIFS(I$354:$N$354,$A674)=COUNTIFS(I674:$N674,1)),H$353)+1))</f>
        <v>2</v>
      </c>
      <c r="I674" s="319">
        <f ca="1">IF($A674&lt;&gt;I$354,0,IF($A674&lt;&gt;$A673,1,MOD(I673-1+(COUNTIFS(N$354:$N$354,$A674)=COUNTIFS(N674:$N674,1)),I$353)+1))</f>
        <v>2</v>
      </c>
      <c r="J674" s="319"/>
      <c r="K674" s="319"/>
      <c r="L674" s="319"/>
      <c r="M674" s="319"/>
      <c r="O674">
        <v>319</v>
      </c>
      <c r="P674" s="124">
        <f t="shared" ca="1" si="925"/>
        <v>0.5</v>
      </c>
      <c r="Q674" s="124">
        <f t="shared" ca="1" si="926"/>
        <v>0</v>
      </c>
      <c r="R674" s="124">
        <f t="shared" ca="1" si="927"/>
        <v>0</v>
      </c>
      <c r="S674" s="124">
        <f t="shared" ca="1" si="928"/>
        <v>0</v>
      </c>
      <c r="T674" s="124">
        <v>0</v>
      </c>
      <c r="U674" s="124">
        <f t="shared" ca="1" si="929"/>
        <v>0</v>
      </c>
      <c r="V674" s="124">
        <f t="shared" ca="1" si="930"/>
        <v>0</v>
      </c>
      <c r="W674" s="124"/>
      <c r="X674" s="124"/>
      <c r="Y674" s="124"/>
      <c r="Z674" s="124"/>
    </row>
    <row r="675" spans="1:26" outlineLevel="1">
      <c r="A675">
        <f t="shared" ca="1" si="931"/>
        <v>2</v>
      </c>
      <c r="B675" t="str">
        <f t="shared" ca="1" si="924"/>
        <v>EP3 LPD1 LPS2 LPM3</v>
      </c>
      <c r="C675" s="321">
        <f ca="1">IF($A675&lt;&gt;$A674,1,MOD(C674-1+(COUNTIFS(D$354:$N$354,$A675)=COUNTIFS(D675:$N675,1)),C$353)+1)</f>
        <v>3</v>
      </c>
      <c r="D675" s="319">
        <f ca="1">IF($A675&lt;&gt;D$354,0,IF($A675&lt;&gt;$A674,1,MOD(D674-1+(COUNTIFS(E$354:$N$354,$A675)=COUNTIFS(E675:$N675,1)),D$353)+1))</f>
        <v>0</v>
      </c>
      <c r="E675" s="319">
        <f ca="1">IF($A675&lt;&gt;E$354,0,IF($A675&lt;&gt;$A674,1,MOD(E674-1+(COUNTIFS(F$354:$N$354,$A675)=COUNTIFS(F675:$N675,1)),E$353)+1))</f>
        <v>0</v>
      </c>
      <c r="F675" s="319">
        <f ca="1">IF($A675&lt;&gt;F$354,0,IF($A675&lt;&gt;$A674,1,MOD(F674-1+(COUNTIFS(G$354:$N$354,$A675)=COUNTIFS(G675:$N675,1)),F$353)+1))</f>
        <v>0</v>
      </c>
      <c r="G675" s="319">
        <f ca="1">IF($A675&lt;&gt;G$354,0,IF($A675&lt;&gt;$A674,1,MOD(G674-1+(COUNTIFS(H$354:$N$354,$A675)=COUNTIFS(H675:$N675,1)),G$353)+1))</f>
        <v>1</v>
      </c>
      <c r="H675" s="319">
        <f ca="1">IF($A675&lt;&gt;H$354,0,IF($A675&lt;&gt;$A674,1,MOD(H674-1+(COUNTIFS(I$354:$N$354,$A675)=COUNTIFS(I675:$N675,1)),H$353)+1))</f>
        <v>2</v>
      </c>
      <c r="I675" s="319">
        <f ca="1">IF($A675&lt;&gt;I$354,0,IF($A675&lt;&gt;$A674,1,MOD(I674-1+(COUNTIFS(N$354:$N$354,$A675)=COUNTIFS(N675:$N675,1)),I$353)+1))</f>
        <v>3</v>
      </c>
      <c r="J675" s="319"/>
      <c r="K675" s="319"/>
      <c r="L675" s="319"/>
      <c r="M675" s="319"/>
      <c r="O675">
        <v>320</v>
      </c>
      <c r="P675" s="124">
        <f t="shared" ca="1" si="925"/>
        <v>0.5</v>
      </c>
      <c r="Q675" s="124">
        <f t="shared" ca="1" si="926"/>
        <v>0</v>
      </c>
      <c r="R675" s="124">
        <f t="shared" ca="1" si="927"/>
        <v>0</v>
      </c>
      <c r="S675" s="124">
        <f t="shared" ca="1" si="928"/>
        <v>0</v>
      </c>
      <c r="T675" s="124">
        <v>0</v>
      </c>
      <c r="U675" s="124">
        <f t="shared" ca="1" si="929"/>
        <v>0</v>
      </c>
      <c r="V675" s="124">
        <f t="shared" ca="1" si="930"/>
        <v>0.5</v>
      </c>
      <c r="W675" s="124"/>
      <c r="X675" s="124"/>
      <c r="Y675" s="124"/>
      <c r="Z675" s="124"/>
    </row>
    <row r="676" spans="1:26" outlineLevel="1">
      <c r="A676">
        <f t="shared" ca="1" si="931"/>
        <v>2</v>
      </c>
      <c r="B676" t="str">
        <f t="shared" ref="B676:B691" ca="1" si="932">"EP"&amp;$C676&amp;IF($A676=0," LPAll"&amp;$D676,"")&amp;IF($A676=1," LPD"&amp;$E676&amp;" LPS"&amp;$F676,"")&amp;IF($A676=2," LPD"&amp;$G676&amp;" LPS"&amp;$H676&amp;" LPM"&amp;$I676,"")</f>
        <v>EP3 LPD1 LPS3 LPM1</v>
      </c>
      <c r="C676" s="321">
        <f ca="1">IF($A676&lt;&gt;$A675,1,MOD(C675-1+(COUNTIFS(D$354:$N$354,$A676)=COUNTIFS(D676:$N676,1)),C$353)+1)</f>
        <v>3</v>
      </c>
      <c r="D676" s="319">
        <f ca="1">IF($A676&lt;&gt;D$354,0,IF($A676&lt;&gt;$A675,1,MOD(D675-1+(COUNTIFS(E$354:$N$354,$A676)=COUNTIFS(E676:$N676,1)),D$353)+1))</f>
        <v>0</v>
      </c>
      <c r="E676" s="319">
        <f ca="1">IF($A676&lt;&gt;E$354,0,IF($A676&lt;&gt;$A675,1,MOD(E675-1+(COUNTIFS(F$354:$N$354,$A676)=COUNTIFS(F676:$N676,1)),E$353)+1))</f>
        <v>0</v>
      </c>
      <c r="F676" s="319">
        <f ca="1">IF($A676&lt;&gt;F$354,0,IF($A676&lt;&gt;$A675,1,MOD(F675-1+(COUNTIFS(G$354:$N$354,$A676)=COUNTIFS(G676:$N676,1)),F$353)+1))</f>
        <v>0</v>
      </c>
      <c r="G676" s="319">
        <f ca="1">IF($A676&lt;&gt;G$354,0,IF($A676&lt;&gt;$A675,1,MOD(G675-1+(COUNTIFS(H$354:$N$354,$A676)=COUNTIFS(H676:$N676,1)),G$353)+1))</f>
        <v>1</v>
      </c>
      <c r="H676" s="319">
        <f ca="1">IF($A676&lt;&gt;H$354,0,IF($A676&lt;&gt;$A675,1,MOD(H675-1+(COUNTIFS(I$354:$N$354,$A676)=COUNTIFS(I676:$N676,1)),H$353)+1))</f>
        <v>3</v>
      </c>
      <c r="I676" s="319">
        <f ca="1">IF($A676&lt;&gt;I$354,0,IF($A676&lt;&gt;$A675,1,MOD(I675-1+(COUNTIFS(N$354:$N$354,$A676)=COUNTIFS(N676:$N676,1)),I$353)+1))</f>
        <v>1</v>
      </c>
      <c r="J676" s="319"/>
      <c r="K676" s="319"/>
      <c r="L676" s="319"/>
      <c r="M676" s="319"/>
      <c r="O676">
        <v>321</v>
      </c>
      <c r="P676" s="124">
        <f t="shared" ca="1" si="925"/>
        <v>0.5</v>
      </c>
      <c r="Q676" s="124">
        <f t="shared" ca="1" si="926"/>
        <v>0</v>
      </c>
      <c r="R676" s="124">
        <f t="shared" ca="1" si="927"/>
        <v>0</v>
      </c>
      <c r="S676" s="124">
        <f t="shared" ca="1" si="928"/>
        <v>0</v>
      </c>
      <c r="T676" s="124">
        <v>0</v>
      </c>
      <c r="U676" s="124">
        <f t="shared" ca="1" si="929"/>
        <v>0.5</v>
      </c>
      <c r="V676" s="124">
        <f t="shared" ca="1" si="930"/>
        <v>-0.5</v>
      </c>
      <c r="W676" s="124"/>
      <c r="X676" s="124"/>
      <c r="Y676" s="124"/>
      <c r="Z676" s="124"/>
    </row>
    <row r="677" spans="1:26" outlineLevel="1">
      <c r="A677">
        <f t="shared" ca="1" si="931"/>
        <v>2</v>
      </c>
      <c r="B677" t="str">
        <f t="shared" ca="1" si="932"/>
        <v>EP3 LPD1 LPS3 LPM2</v>
      </c>
      <c r="C677" s="321">
        <f ca="1">IF($A677&lt;&gt;$A676,1,MOD(C676-1+(COUNTIFS(D$354:$N$354,$A677)=COUNTIFS(D677:$N677,1)),C$353)+1)</f>
        <v>3</v>
      </c>
      <c r="D677" s="319">
        <f ca="1">IF($A677&lt;&gt;D$354,0,IF($A677&lt;&gt;$A676,1,MOD(D676-1+(COUNTIFS(E$354:$N$354,$A677)=COUNTIFS(E677:$N677,1)),D$353)+1))</f>
        <v>0</v>
      </c>
      <c r="E677" s="319">
        <f ca="1">IF($A677&lt;&gt;E$354,0,IF($A677&lt;&gt;$A676,1,MOD(E676-1+(COUNTIFS(F$354:$N$354,$A677)=COUNTIFS(F677:$N677,1)),E$353)+1))</f>
        <v>0</v>
      </c>
      <c r="F677" s="319">
        <f ca="1">IF($A677&lt;&gt;F$354,0,IF($A677&lt;&gt;$A676,1,MOD(F676-1+(COUNTIFS(G$354:$N$354,$A677)=COUNTIFS(G677:$N677,1)),F$353)+1))</f>
        <v>0</v>
      </c>
      <c r="G677" s="319">
        <f ca="1">IF($A677&lt;&gt;G$354,0,IF($A677&lt;&gt;$A676,1,MOD(G676-1+(COUNTIFS(H$354:$N$354,$A677)=COUNTIFS(H677:$N677,1)),G$353)+1))</f>
        <v>1</v>
      </c>
      <c r="H677" s="319">
        <f ca="1">IF($A677&lt;&gt;H$354,0,IF($A677&lt;&gt;$A676,1,MOD(H676-1+(COUNTIFS(I$354:$N$354,$A677)=COUNTIFS(I677:$N677,1)),H$353)+1))</f>
        <v>3</v>
      </c>
      <c r="I677" s="319">
        <f ca="1">IF($A677&lt;&gt;I$354,0,IF($A677&lt;&gt;$A676,1,MOD(I676-1+(COUNTIFS(N$354:$N$354,$A677)=COUNTIFS(N677:$N677,1)),I$353)+1))</f>
        <v>2</v>
      </c>
      <c r="J677" s="319"/>
      <c r="K677" s="319"/>
      <c r="L677" s="319"/>
      <c r="M677" s="319"/>
      <c r="O677">
        <v>322</v>
      </c>
      <c r="P677" s="124">
        <f t="shared" ca="1" si="925"/>
        <v>0.5</v>
      </c>
      <c r="Q677" s="124">
        <f t="shared" ca="1" si="926"/>
        <v>0</v>
      </c>
      <c r="R677" s="124">
        <f t="shared" ca="1" si="927"/>
        <v>0</v>
      </c>
      <c r="S677" s="124">
        <f t="shared" ca="1" si="928"/>
        <v>0</v>
      </c>
      <c r="T677" s="124">
        <v>0</v>
      </c>
      <c r="U677" s="124">
        <f t="shared" ca="1" si="929"/>
        <v>0.5</v>
      </c>
      <c r="V677" s="124">
        <f t="shared" ca="1" si="930"/>
        <v>0</v>
      </c>
      <c r="W677" s="124"/>
      <c r="X677" s="124"/>
      <c r="Y677" s="124"/>
      <c r="Z677" s="124"/>
    </row>
    <row r="678" spans="1:26" outlineLevel="1">
      <c r="A678">
        <f t="shared" ca="1" si="931"/>
        <v>2</v>
      </c>
      <c r="B678" t="str">
        <f t="shared" ca="1" si="932"/>
        <v>EP3 LPD1 LPS3 LPM3</v>
      </c>
      <c r="C678" s="321">
        <f ca="1">IF($A678&lt;&gt;$A677,1,MOD(C677-1+(COUNTIFS(D$354:$N$354,$A678)=COUNTIFS(D678:$N678,1)),C$353)+1)</f>
        <v>3</v>
      </c>
      <c r="D678" s="319">
        <f ca="1">IF($A678&lt;&gt;D$354,0,IF($A678&lt;&gt;$A677,1,MOD(D677-1+(COUNTIFS(E$354:$N$354,$A678)=COUNTIFS(E678:$N678,1)),D$353)+1))</f>
        <v>0</v>
      </c>
      <c r="E678" s="319">
        <f ca="1">IF($A678&lt;&gt;E$354,0,IF($A678&lt;&gt;$A677,1,MOD(E677-1+(COUNTIFS(F$354:$N$354,$A678)=COUNTIFS(F678:$N678,1)),E$353)+1))</f>
        <v>0</v>
      </c>
      <c r="F678" s="319">
        <f ca="1">IF($A678&lt;&gt;F$354,0,IF($A678&lt;&gt;$A677,1,MOD(F677-1+(COUNTIFS(G$354:$N$354,$A678)=COUNTIFS(G678:$N678,1)),F$353)+1))</f>
        <v>0</v>
      </c>
      <c r="G678" s="319">
        <f ca="1">IF($A678&lt;&gt;G$354,0,IF($A678&lt;&gt;$A677,1,MOD(G677-1+(COUNTIFS(H$354:$N$354,$A678)=COUNTIFS(H678:$N678,1)),G$353)+1))</f>
        <v>1</v>
      </c>
      <c r="H678" s="319">
        <f ca="1">IF($A678&lt;&gt;H$354,0,IF($A678&lt;&gt;$A677,1,MOD(H677-1+(COUNTIFS(I$354:$N$354,$A678)=COUNTIFS(I678:$N678,1)),H$353)+1))</f>
        <v>3</v>
      </c>
      <c r="I678" s="319">
        <f ca="1">IF($A678&lt;&gt;I$354,0,IF($A678&lt;&gt;$A677,1,MOD(I677-1+(COUNTIFS(N$354:$N$354,$A678)=COUNTIFS(N678:$N678,1)),I$353)+1))</f>
        <v>3</v>
      </c>
      <c r="J678" s="319"/>
      <c r="K678" s="319"/>
      <c r="L678" s="319"/>
      <c r="M678" s="319"/>
      <c r="O678">
        <v>323</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LPM1</v>
      </c>
      <c r="C679" s="321">
        <f ca="1">IF($A679&lt;&gt;$A678,1,MOD(C678-1+(COUNTIFS(D$354:$N$354,$A679)=COUNTIFS(D679:$N679,1)),C$353)+1)</f>
        <v>1</v>
      </c>
      <c r="D679" s="319">
        <f ca="1">IF($A679&lt;&gt;D$354,0,IF($A679&lt;&gt;$A678,1,MOD(D678-1+(COUNTIFS(E$354:$N$354,$A679)=COUNTIFS(E679:$N679,1)),D$353)+1))</f>
        <v>0</v>
      </c>
      <c r="E679" s="319">
        <f ca="1">IF($A679&lt;&gt;E$354,0,IF($A679&lt;&gt;$A678,1,MOD(E678-1+(COUNTIFS(F$354:$N$354,$A679)=COUNTIFS(F679:$N679,1)),E$353)+1))</f>
        <v>0</v>
      </c>
      <c r="F679" s="319">
        <f ca="1">IF($A679&lt;&gt;F$354,0,IF($A679&lt;&gt;$A678,1,MOD(F678-1+(COUNTIFS(G$354:$N$354,$A679)=COUNTIFS(G679:$N679,1)),F$353)+1))</f>
        <v>0</v>
      </c>
      <c r="G679" s="319">
        <f ca="1">IF($A679&lt;&gt;G$354,0,IF($A679&lt;&gt;$A678,1,MOD(G678-1+(COUNTIFS(H$354:$N$354,$A679)=COUNTIFS(H679:$N679,1)),G$353)+1))</f>
        <v>1</v>
      </c>
      <c r="H679" s="319">
        <f ca="1">IF($A679&lt;&gt;H$354,0,IF($A679&lt;&gt;$A678,1,MOD(H678-1+(COUNTIFS(I$354:$N$354,$A679)=COUNTIFS(I679:$N679,1)),H$353)+1))</f>
        <v>1</v>
      </c>
      <c r="I679" s="319">
        <f ca="1">IF($A679&lt;&gt;I$354,0,IF($A679&lt;&gt;$A678,1,MOD(I678-1+(COUNTIFS(N$354:$N$354,$A679)=COUNTIFS(N679:$N679,1)),I$353)+1))</f>
        <v>1</v>
      </c>
      <c r="J679" s="319"/>
      <c r="K679" s="319"/>
      <c r="L679" s="319"/>
      <c r="M679" s="319"/>
      <c r="O679">
        <v>324</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LPM2</v>
      </c>
      <c r="C680" s="321">
        <f ca="1">IF($A680&lt;&gt;$A679,1,MOD(C679-1+(COUNTIFS(D$354:$N$354,$A680)=COUNTIFS(D680:$N680,1)),C$353)+1)</f>
        <v>1</v>
      </c>
      <c r="D680" s="319">
        <f ca="1">IF($A680&lt;&gt;D$354,0,IF($A680&lt;&gt;$A679,1,MOD(D679-1+(COUNTIFS(E$354:$N$354,$A680)=COUNTIFS(E680:$N680,1)),D$353)+1))</f>
        <v>0</v>
      </c>
      <c r="E680" s="319">
        <f ca="1">IF($A680&lt;&gt;E$354,0,IF($A680&lt;&gt;$A679,1,MOD(E679-1+(COUNTIFS(F$354:$N$354,$A680)=COUNTIFS(F680:$N680,1)),E$353)+1))</f>
        <v>0</v>
      </c>
      <c r="F680" s="319">
        <f ca="1">IF($A680&lt;&gt;F$354,0,IF($A680&lt;&gt;$A679,1,MOD(F679-1+(COUNTIFS(G$354:$N$354,$A680)=COUNTIFS(G680:$N680,1)),F$353)+1))</f>
        <v>0</v>
      </c>
      <c r="G680" s="319">
        <f ca="1">IF($A680&lt;&gt;G$354,0,IF($A680&lt;&gt;$A679,1,MOD(G679-1+(COUNTIFS(H$354:$N$354,$A680)=COUNTIFS(H680:$N680,1)),G$353)+1))</f>
        <v>1</v>
      </c>
      <c r="H680" s="319">
        <f ca="1">IF($A680&lt;&gt;H$354,0,IF($A680&lt;&gt;$A679,1,MOD(H679-1+(COUNTIFS(I$354:$N$354,$A680)=COUNTIFS(I680:$N680,1)),H$353)+1))</f>
        <v>1</v>
      </c>
      <c r="I680" s="319">
        <f ca="1">IF($A680&lt;&gt;I$354,0,IF($A680&lt;&gt;$A679,1,MOD(I679-1+(COUNTIFS(N$354:$N$354,$A680)=COUNTIFS(N680:$N680,1)),I$353)+1))</f>
        <v>2</v>
      </c>
      <c r="J680" s="319"/>
      <c r="K680" s="319"/>
      <c r="L680" s="319"/>
      <c r="M680" s="319"/>
      <c r="O680">
        <v>325</v>
      </c>
      <c r="P680" s="124">
        <f t="shared" ca="1" si="925"/>
        <v>-0.5</v>
      </c>
      <c r="Q680" s="124">
        <f t="shared" ca="1" si="926"/>
        <v>0</v>
      </c>
      <c r="R680" s="124">
        <f t="shared" ca="1" si="927"/>
        <v>0</v>
      </c>
      <c r="S680" s="124">
        <f t="shared" ca="1" si="928"/>
        <v>0</v>
      </c>
      <c r="T680" s="124">
        <v>0</v>
      </c>
      <c r="U680" s="124">
        <f t="shared" ca="1" si="929"/>
        <v>-0.5</v>
      </c>
      <c r="V680" s="124">
        <f t="shared" ca="1" si="930"/>
        <v>0</v>
      </c>
      <c r="W680" s="124"/>
      <c r="X680" s="124"/>
      <c r="Y680" s="124"/>
      <c r="Z680" s="124"/>
    </row>
    <row r="681" spans="1:26" outlineLevel="1">
      <c r="A681">
        <f t="shared" ca="1" si="931"/>
        <v>2</v>
      </c>
      <c r="B681" t="str">
        <f t="shared" ca="1" si="932"/>
        <v>EP1 LPD1 LPS1 LPM3</v>
      </c>
      <c r="C681" s="321">
        <f ca="1">IF($A681&lt;&gt;$A680,1,MOD(C680-1+(COUNTIFS(D$354:$N$354,$A681)=COUNTIFS(D681:$N681,1)),C$353)+1)</f>
        <v>1</v>
      </c>
      <c r="D681" s="319">
        <f ca="1">IF($A681&lt;&gt;D$354,0,IF($A681&lt;&gt;$A680,1,MOD(D680-1+(COUNTIFS(E$354:$N$354,$A681)=COUNTIFS(E681:$N681,1)),D$353)+1))</f>
        <v>0</v>
      </c>
      <c r="E681" s="319">
        <f ca="1">IF($A681&lt;&gt;E$354,0,IF($A681&lt;&gt;$A680,1,MOD(E680-1+(COUNTIFS(F$354:$N$354,$A681)=COUNTIFS(F681:$N681,1)),E$353)+1))</f>
        <v>0</v>
      </c>
      <c r="F681" s="319">
        <f ca="1">IF($A681&lt;&gt;F$354,0,IF($A681&lt;&gt;$A680,1,MOD(F680-1+(COUNTIFS(G$354:$N$354,$A681)=COUNTIFS(G681:$N681,1)),F$353)+1))</f>
        <v>0</v>
      </c>
      <c r="G681" s="319">
        <f ca="1">IF($A681&lt;&gt;G$354,0,IF($A681&lt;&gt;$A680,1,MOD(G680-1+(COUNTIFS(H$354:$N$354,$A681)=COUNTIFS(H681:$N681,1)),G$353)+1))</f>
        <v>1</v>
      </c>
      <c r="H681" s="319">
        <f ca="1">IF($A681&lt;&gt;H$354,0,IF($A681&lt;&gt;$A680,1,MOD(H680-1+(COUNTIFS(I$354:$N$354,$A681)=COUNTIFS(I681:$N681,1)),H$353)+1))</f>
        <v>1</v>
      </c>
      <c r="I681" s="319">
        <f ca="1">IF($A681&lt;&gt;I$354,0,IF($A681&lt;&gt;$A680,1,MOD(I680-1+(COUNTIFS(N$354:$N$354,$A681)=COUNTIFS(N681:$N681,1)),I$353)+1))</f>
        <v>3</v>
      </c>
      <c r="J681" s="319"/>
      <c r="K681" s="319"/>
      <c r="L681" s="319"/>
      <c r="M681" s="319"/>
      <c r="O681">
        <v>326</v>
      </c>
      <c r="P681" s="124">
        <f t="shared" ca="1" si="925"/>
        <v>-0.5</v>
      </c>
      <c r="Q681" s="124">
        <f t="shared" ca="1" si="926"/>
        <v>0</v>
      </c>
      <c r="R681" s="124">
        <f t="shared" ca="1" si="927"/>
        <v>0</v>
      </c>
      <c r="S681" s="124">
        <f t="shared" ca="1" si="928"/>
        <v>0</v>
      </c>
      <c r="T681" s="124">
        <v>0</v>
      </c>
      <c r="U681" s="124">
        <f t="shared" ca="1" si="929"/>
        <v>-0.5</v>
      </c>
      <c r="V681" s="124">
        <f t="shared" ca="1" si="930"/>
        <v>0.5</v>
      </c>
      <c r="W681" s="124"/>
      <c r="X681" s="124"/>
      <c r="Y681" s="124"/>
      <c r="Z681" s="124"/>
    </row>
    <row r="682" spans="1:26" outlineLevel="1">
      <c r="A682">
        <f t="shared" ca="1" si="931"/>
        <v>2</v>
      </c>
      <c r="B682" t="str">
        <f t="shared" ca="1" si="932"/>
        <v>EP1 LPD1 LPS2 LPM1</v>
      </c>
      <c r="C682" s="321">
        <f ca="1">IF($A682&lt;&gt;$A681,1,MOD(C681-1+(COUNTIFS(D$354:$N$354,$A682)=COUNTIFS(D682:$N682,1)),C$353)+1)</f>
        <v>1</v>
      </c>
      <c r="D682" s="319">
        <f ca="1">IF($A682&lt;&gt;D$354,0,IF($A682&lt;&gt;$A681,1,MOD(D681-1+(COUNTIFS(E$354:$N$354,$A682)=COUNTIFS(E682:$N682,1)),D$353)+1))</f>
        <v>0</v>
      </c>
      <c r="E682" s="319">
        <f ca="1">IF($A682&lt;&gt;E$354,0,IF($A682&lt;&gt;$A681,1,MOD(E681-1+(COUNTIFS(F$354:$N$354,$A682)=COUNTIFS(F682:$N682,1)),E$353)+1))</f>
        <v>0</v>
      </c>
      <c r="F682" s="319">
        <f ca="1">IF($A682&lt;&gt;F$354,0,IF($A682&lt;&gt;$A681,1,MOD(F681-1+(COUNTIFS(G$354:$N$354,$A682)=COUNTIFS(G682:$N682,1)),F$353)+1))</f>
        <v>0</v>
      </c>
      <c r="G682" s="319">
        <f ca="1">IF($A682&lt;&gt;G$354,0,IF($A682&lt;&gt;$A681,1,MOD(G681-1+(COUNTIFS(H$354:$N$354,$A682)=COUNTIFS(H682:$N682,1)),G$353)+1))</f>
        <v>1</v>
      </c>
      <c r="H682" s="319">
        <f ca="1">IF($A682&lt;&gt;H$354,0,IF($A682&lt;&gt;$A681,1,MOD(H681-1+(COUNTIFS(I$354:$N$354,$A682)=COUNTIFS(I682:$N682,1)),H$353)+1))</f>
        <v>2</v>
      </c>
      <c r="I682" s="319">
        <f ca="1">IF($A682&lt;&gt;I$354,0,IF($A682&lt;&gt;$A681,1,MOD(I681-1+(COUNTIFS(N$354:$N$354,$A682)=COUNTIFS(N682:$N682,1)),I$353)+1))</f>
        <v>1</v>
      </c>
      <c r="J682" s="319"/>
      <c r="K682" s="319"/>
      <c r="L682" s="319"/>
      <c r="M682" s="319"/>
      <c r="O682">
        <v>327</v>
      </c>
      <c r="P682" s="124">
        <f t="shared" ca="1" si="925"/>
        <v>-0.5</v>
      </c>
      <c r="Q682" s="124">
        <f t="shared" ca="1" si="926"/>
        <v>0</v>
      </c>
      <c r="R682" s="124">
        <f t="shared" ca="1" si="927"/>
        <v>0</v>
      </c>
      <c r="S682" s="124">
        <f t="shared" ca="1" si="928"/>
        <v>0</v>
      </c>
      <c r="T682" s="124">
        <v>0</v>
      </c>
      <c r="U682" s="124">
        <f t="shared" ca="1" si="929"/>
        <v>0</v>
      </c>
      <c r="V682" s="124">
        <f t="shared" ca="1" si="930"/>
        <v>-0.5</v>
      </c>
      <c r="W682" s="124"/>
      <c r="X682" s="124"/>
      <c r="Y682" s="124"/>
      <c r="Z682" s="124"/>
    </row>
    <row r="683" spans="1:26" outlineLevel="1">
      <c r="A683">
        <f t="shared" ca="1" si="931"/>
        <v>2</v>
      </c>
      <c r="B683" t="str">
        <f t="shared" ca="1" si="932"/>
        <v>EP1 LPD1 LPS2 LPM2</v>
      </c>
      <c r="C683" s="321">
        <f ca="1">IF($A683&lt;&gt;$A682,1,MOD(C682-1+(COUNTIFS(D$354:$N$354,$A683)=COUNTIFS(D683:$N683,1)),C$353)+1)</f>
        <v>1</v>
      </c>
      <c r="D683" s="319">
        <f ca="1">IF($A683&lt;&gt;D$354,0,IF($A683&lt;&gt;$A682,1,MOD(D682-1+(COUNTIFS(E$354:$N$354,$A683)=COUNTIFS(E683:$N683,1)),D$353)+1))</f>
        <v>0</v>
      </c>
      <c r="E683" s="319">
        <f ca="1">IF($A683&lt;&gt;E$354,0,IF($A683&lt;&gt;$A682,1,MOD(E682-1+(COUNTIFS(F$354:$N$354,$A683)=COUNTIFS(F683:$N683,1)),E$353)+1))</f>
        <v>0</v>
      </c>
      <c r="F683" s="319">
        <f ca="1">IF($A683&lt;&gt;F$354,0,IF($A683&lt;&gt;$A682,1,MOD(F682-1+(COUNTIFS(G$354:$N$354,$A683)=COUNTIFS(G683:$N683,1)),F$353)+1))</f>
        <v>0</v>
      </c>
      <c r="G683" s="319">
        <f ca="1">IF($A683&lt;&gt;G$354,0,IF($A683&lt;&gt;$A682,1,MOD(G682-1+(COUNTIFS(H$354:$N$354,$A683)=COUNTIFS(H683:$N683,1)),G$353)+1))</f>
        <v>1</v>
      </c>
      <c r="H683" s="319">
        <f ca="1">IF($A683&lt;&gt;H$354,0,IF($A683&lt;&gt;$A682,1,MOD(H682-1+(COUNTIFS(I$354:$N$354,$A683)=COUNTIFS(I683:$N683,1)),H$353)+1))</f>
        <v>2</v>
      </c>
      <c r="I683" s="319">
        <f ca="1">IF($A683&lt;&gt;I$354,0,IF($A683&lt;&gt;$A682,1,MOD(I682-1+(COUNTIFS(N$354:$N$354,$A683)=COUNTIFS(N683:$N683,1)),I$353)+1))</f>
        <v>2</v>
      </c>
      <c r="J683" s="319"/>
      <c r="K683" s="319"/>
      <c r="L683" s="319"/>
      <c r="M683" s="319"/>
      <c r="O683">
        <v>328</v>
      </c>
      <c r="P683" s="124">
        <f t="shared" ca="1" si="925"/>
        <v>-0.5</v>
      </c>
      <c r="Q683" s="124">
        <f t="shared" ca="1" si="926"/>
        <v>0</v>
      </c>
      <c r="R683" s="124">
        <f t="shared" ca="1" si="927"/>
        <v>0</v>
      </c>
      <c r="S683" s="124">
        <f t="shared" ca="1" si="928"/>
        <v>0</v>
      </c>
      <c r="T683" s="124">
        <v>0</v>
      </c>
      <c r="U683" s="124">
        <f t="shared" ca="1" si="929"/>
        <v>0</v>
      </c>
      <c r="V683" s="124">
        <f t="shared" ca="1" si="930"/>
        <v>0</v>
      </c>
      <c r="W683" s="124"/>
      <c r="X683" s="124"/>
      <c r="Y683" s="124"/>
      <c r="Z683" s="124"/>
    </row>
    <row r="684" spans="1:26" outlineLevel="1">
      <c r="A684">
        <f t="shared" ca="1" si="931"/>
        <v>2</v>
      </c>
      <c r="B684" t="str">
        <f t="shared" ca="1" si="932"/>
        <v>EP1 LPD1 LPS2 LPM3</v>
      </c>
      <c r="C684" s="321">
        <f ca="1">IF($A684&lt;&gt;$A683,1,MOD(C683-1+(COUNTIFS(D$354:$N$354,$A684)=COUNTIFS(D684:$N684,1)),C$353)+1)</f>
        <v>1</v>
      </c>
      <c r="D684" s="319">
        <f ca="1">IF($A684&lt;&gt;D$354,0,IF($A684&lt;&gt;$A683,1,MOD(D683-1+(COUNTIFS(E$354:$N$354,$A684)=COUNTIFS(E684:$N684,1)),D$353)+1))</f>
        <v>0</v>
      </c>
      <c r="E684" s="319">
        <f ca="1">IF($A684&lt;&gt;E$354,0,IF($A684&lt;&gt;$A683,1,MOD(E683-1+(COUNTIFS(F$354:$N$354,$A684)=COUNTIFS(F684:$N684,1)),E$353)+1))</f>
        <v>0</v>
      </c>
      <c r="F684" s="319">
        <f ca="1">IF($A684&lt;&gt;F$354,0,IF($A684&lt;&gt;$A683,1,MOD(F683-1+(COUNTIFS(G$354:$N$354,$A684)=COUNTIFS(G684:$N684,1)),F$353)+1))</f>
        <v>0</v>
      </c>
      <c r="G684" s="319">
        <f ca="1">IF($A684&lt;&gt;G$354,0,IF($A684&lt;&gt;$A683,1,MOD(G683-1+(COUNTIFS(H$354:$N$354,$A684)=COUNTIFS(H684:$N684,1)),G$353)+1))</f>
        <v>1</v>
      </c>
      <c r="H684" s="319">
        <f ca="1">IF($A684&lt;&gt;H$354,0,IF($A684&lt;&gt;$A683,1,MOD(H683-1+(COUNTIFS(I$354:$N$354,$A684)=COUNTIFS(I684:$N684,1)),H$353)+1))</f>
        <v>2</v>
      </c>
      <c r="I684" s="319">
        <f ca="1">IF($A684&lt;&gt;I$354,0,IF($A684&lt;&gt;$A683,1,MOD(I683-1+(COUNTIFS(N$354:$N$354,$A684)=COUNTIFS(N684:$N684,1)),I$353)+1))</f>
        <v>3</v>
      </c>
      <c r="J684" s="319"/>
      <c r="K684" s="319"/>
      <c r="L684" s="319"/>
      <c r="M684" s="319"/>
      <c r="O684">
        <v>329</v>
      </c>
      <c r="P684" s="124">
        <f t="shared" ca="1" si="925"/>
        <v>-0.5</v>
      </c>
      <c r="Q684" s="124">
        <f t="shared" ca="1" si="926"/>
        <v>0</v>
      </c>
      <c r="R684" s="124">
        <f t="shared" ca="1" si="927"/>
        <v>0</v>
      </c>
      <c r="S684" s="124">
        <f t="shared" ca="1" si="928"/>
        <v>0</v>
      </c>
      <c r="T684" s="124">
        <v>0</v>
      </c>
      <c r="U684" s="124">
        <f t="shared" ca="1" si="929"/>
        <v>0</v>
      </c>
      <c r="V684" s="124">
        <f t="shared" ca="1" si="930"/>
        <v>0.5</v>
      </c>
      <c r="W684" s="124"/>
      <c r="X684" s="124"/>
      <c r="Y684" s="124"/>
      <c r="Z684" s="124"/>
    </row>
    <row r="685" spans="1:26" outlineLevel="1">
      <c r="A685">
        <f t="shared" ca="1" si="931"/>
        <v>2</v>
      </c>
      <c r="B685" t="str">
        <f t="shared" ca="1" si="932"/>
        <v>EP1 LPD1 LPS3 LPM1</v>
      </c>
      <c r="C685" s="321">
        <f ca="1">IF($A685&lt;&gt;$A684,1,MOD(C684-1+(COUNTIFS(D$354:$N$354,$A685)=COUNTIFS(D685:$N685,1)),C$353)+1)</f>
        <v>1</v>
      </c>
      <c r="D685" s="319">
        <f ca="1">IF($A685&lt;&gt;D$354,0,IF($A685&lt;&gt;$A684,1,MOD(D684-1+(COUNTIFS(E$354:$N$354,$A685)=COUNTIFS(E685:$N685,1)),D$353)+1))</f>
        <v>0</v>
      </c>
      <c r="E685" s="319">
        <f ca="1">IF($A685&lt;&gt;E$354,0,IF($A685&lt;&gt;$A684,1,MOD(E684-1+(COUNTIFS(F$354:$N$354,$A685)=COUNTIFS(F685:$N685,1)),E$353)+1))</f>
        <v>0</v>
      </c>
      <c r="F685" s="319">
        <f ca="1">IF($A685&lt;&gt;F$354,0,IF($A685&lt;&gt;$A684,1,MOD(F684-1+(COUNTIFS(G$354:$N$354,$A685)=COUNTIFS(G685:$N685,1)),F$353)+1))</f>
        <v>0</v>
      </c>
      <c r="G685" s="319">
        <f ca="1">IF($A685&lt;&gt;G$354,0,IF($A685&lt;&gt;$A684,1,MOD(G684-1+(COUNTIFS(H$354:$N$354,$A685)=COUNTIFS(H685:$N685,1)),G$353)+1))</f>
        <v>1</v>
      </c>
      <c r="H685" s="319">
        <f ca="1">IF($A685&lt;&gt;H$354,0,IF($A685&lt;&gt;$A684,1,MOD(H684-1+(COUNTIFS(I$354:$N$354,$A685)=COUNTIFS(I685:$N685,1)),H$353)+1))</f>
        <v>3</v>
      </c>
      <c r="I685" s="319">
        <f ca="1">IF($A685&lt;&gt;I$354,0,IF($A685&lt;&gt;$A684,1,MOD(I684-1+(COUNTIFS(N$354:$N$354,$A685)=COUNTIFS(N685:$N685,1)),I$353)+1))</f>
        <v>1</v>
      </c>
      <c r="J685" s="319"/>
      <c r="K685" s="319"/>
      <c r="L685" s="319"/>
      <c r="M685" s="319"/>
      <c r="O685">
        <v>330</v>
      </c>
      <c r="P685" s="124">
        <f t="shared" ca="1" si="925"/>
        <v>-0.5</v>
      </c>
      <c r="Q685" s="124">
        <f t="shared" ca="1" si="926"/>
        <v>0</v>
      </c>
      <c r="R685" s="124">
        <f t="shared" ca="1" si="927"/>
        <v>0</v>
      </c>
      <c r="S685" s="124">
        <f t="shared" ca="1" si="928"/>
        <v>0</v>
      </c>
      <c r="T685" s="124">
        <v>0</v>
      </c>
      <c r="U685" s="124">
        <f t="shared" ca="1" si="929"/>
        <v>0.5</v>
      </c>
      <c r="V685" s="124">
        <f t="shared" ca="1" si="930"/>
        <v>-0.5</v>
      </c>
      <c r="W685" s="124"/>
      <c r="X685" s="124"/>
      <c r="Y685" s="124"/>
      <c r="Z685" s="124"/>
    </row>
    <row r="686" spans="1:26" outlineLevel="1">
      <c r="A686">
        <f t="shared" ca="1" si="931"/>
        <v>2</v>
      </c>
      <c r="B686" t="str">
        <f t="shared" ca="1" si="932"/>
        <v>EP1 LPD1 LPS3 LPM2</v>
      </c>
      <c r="C686" s="321">
        <f ca="1">IF($A686&lt;&gt;$A685,1,MOD(C685-1+(COUNTIFS(D$354:$N$354,$A686)=COUNTIFS(D686:$N686,1)),C$353)+1)</f>
        <v>1</v>
      </c>
      <c r="D686" s="319">
        <f ca="1">IF($A686&lt;&gt;D$354,0,IF($A686&lt;&gt;$A685,1,MOD(D685-1+(COUNTIFS(E$354:$N$354,$A686)=COUNTIFS(E686:$N686,1)),D$353)+1))</f>
        <v>0</v>
      </c>
      <c r="E686" s="319">
        <f ca="1">IF($A686&lt;&gt;E$354,0,IF($A686&lt;&gt;$A685,1,MOD(E685-1+(COUNTIFS(F$354:$N$354,$A686)=COUNTIFS(F686:$N686,1)),E$353)+1))</f>
        <v>0</v>
      </c>
      <c r="F686" s="319">
        <f ca="1">IF($A686&lt;&gt;F$354,0,IF($A686&lt;&gt;$A685,1,MOD(F685-1+(COUNTIFS(G$354:$N$354,$A686)=COUNTIFS(G686:$N686,1)),F$353)+1))</f>
        <v>0</v>
      </c>
      <c r="G686" s="319">
        <f ca="1">IF($A686&lt;&gt;G$354,0,IF($A686&lt;&gt;$A685,1,MOD(G685-1+(COUNTIFS(H$354:$N$354,$A686)=COUNTIFS(H686:$N686,1)),G$353)+1))</f>
        <v>1</v>
      </c>
      <c r="H686" s="319">
        <f ca="1">IF($A686&lt;&gt;H$354,0,IF($A686&lt;&gt;$A685,1,MOD(H685-1+(COUNTIFS(I$354:$N$354,$A686)=COUNTIFS(I686:$N686,1)),H$353)+1))</f>
        <v>3</v>
      </c>
      <c r="I686" s="319">
        <f ca="1">IF($A686&lt;&gt;I$354,0,IF($A686&lt;&gt;$A685,1,MOD(I685-1+(COUNTIFS(N$354:$N$354,$A686)=COUNTIFS(N686:$N686,1)),I$353)+1))</f>
        <v>2</v>
      </c>
      <c r="J686" s="319"/>
      <c r="K686" s="319"/>
      <c r="L686" s="319"/>
      <c r="M686" s="319"/>
      <c r="O686">
        <v>331</v>
      </c>
      <c r="P686" s="124">
        <f t="shared" ca="1" si="925"/>
        <v>-0.5</v>
      </c>
      <c r="Q686" s="124">
        <f t="shared" ca="1" si="926"/>
        <v>0</v>
      </c>
      <c r="R686" s="124">
        <f t="shared" ca="1" si="927"/>
        <v>0</v>
      </c>
      <c r="S686" s="124">
        <f t="shared" ca="1" si="928"/>
        <v>0</v>
      </c>
      <c r="T686" s="124">
        <v>0</v>
      </c>
      <c r="U686" s="124">
        <f t="shared" ca="1" si="929"/>
        <v>0.5</v>
      </c>
      <c r="V686" s="124">
        <f t="shared" ca="1" si="930"/>
        <v>0</v>
      </c>
      <c r="W686" s="124"/>
      <c r="X686" s="124"/>
      <c r="Y686" s="124"/>
      <c r="Z686" s="124"/>
    </row>
    <row r="687" spans="1:26" outlineLevel="1">
      <c r="A687">
        <f t="shared" ca="1" si="931"/>
        <v>2</v>
      </c>
      <c r="B687" t="str">
        <f t="shared" ca="1" si="932"/>
        <v>EP1 LPD1 LPS3 LPM3</v>
      </c>
      <c r="C687" s="321">
        <f ca="1">IF($A687&lt;&gt;$A686,1,MOD(C686-1+(COUNTIFS(D$354:$N$354,$A687)=COUNTIFS(D687:$N687,1)),C$353)+1)</f>
        <v>1</v>
      </c>
      <c r="D687" s="319">
        <f ca="1">IF($A687&lt;&gt;D$354,0,IF($A687&lt;&gt;$A686,1,MOD(D686-1+(COUNTIFS(E$354:$N$354,$A687)=COUNTIFS(E687:$N687,1)),D$353)+1))</f>
        <v>0</v>
      </c>
      <c r="E687" s="319">
        <f ca="1">IF($A687&lt;&gt;E$354,0,IF($A687&lt;&gt;$A686,1,MOD(E686-1+(COUNTIFS(F$354:$N$354,$A687)=COUNTIFS(F687:$N687,1)),E$353)+1))</f>
        <v>0</v>
      </c>
      <c r="F687" s="319">
        <f ca="1">IF($A687&lt;&gt;F$354,0,IF($A687&lt;&gt;$A686,1,MOD(F686-1+(COUNTIFS(G$354:$N$354,$A687)=COUNTIFS(G687:$N687,1)),F$353)+1))</f>
        <v>0</v>
      </c>
      <c r="G687" s="319">
        <f ca="1">IF($A687&lt;&gt;G$354,0,IF($A687&lt;&gt;$A686,1,MOD(G686-1+(COUNTIFS(H$354:$N$354,$A687)=COUNTIFS(H687:$N687,1)),G$353)+1))</f>
        <v>1</v>
      </c>
      <c r="H687" s="319">
        <f ca="1">IF($A687&lt;&gt;H$354,0,IF($A687&lt;&gt;$A686,1,MOD(H686-1+(COUNTIFS(I$354:$N$354,$A687)=COUNTIFS(I687:$N687,1)),H$353)+1))</f>
        <v>3</v>
      </c>
      <c r="I687" s="319">
        <f ca="1">IF($A687&lt;&gt;I$354,0,IF($A687&lt;&gt;$A686,1,MOD(I686-1+(COUNTIFS(N$354:$N$354,$A687)=COUNTIFS(N687:$N687,1)),I$353)+1))</f>
        <v>3</v>
      </c>
      <c r="J687" s="319"/>
      <c r="K687" s="319"/>
      <c r="L687" s="319"/>
      <c r="M687" s="319"/>
      <c r="O687">
        <v>332</v>
      </c>
      <c r="P687" s="124">
        <f t="shared" ca="1" si="925"/>
        <v>-0.5</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LPM1</v>
      </c>
      <c r="C688" s="321">
        <f ca="1">IF($A688&lt;&gt;$A687,1,MOD(C687-1+(COUNTIFS(D$354:$N$354,$A688)=COUNTIFS(D688:$N688,1)),C$353)+1)</f>
        <v>2</v>
      </c>
      <c r="D688" s="319">
        <f ca="1">IF($A688&lt;&gt;D$354,0,IF($A688&lt;&gt;$A687,1,MOD(D687-1+(COUNTIFS(E$354:$N$354,$A688)=COUNTIFS(E688:$N688,1)),D$353)+1))</f>
        <v>0</v>
      </c>
      <c r="E688" s="319">
        <f ca="1">IF($A688&lt;&gt;E$354,0,IF($A688&lt;&gt;$A687,1,MOD(E687-1+(COUNTIFS(F$354:$N$354,$A688)=COUNTIFS(F688:$N688,1)),E$353)+1))</f>
        <v>0</v>
      </c>
      <c r="F688" s="319">
        <f ca="1">IF($A688&lt;&gt;F$354,0,IF($A688&lt;&gt;$A687,1,MOD(F687-1+(COUNTIFS(G$354:$N$354,$A688)=COUNTIFS(G688:$N688,1)),F$353)+1))</f>
        <v>0</v>
      </c>
      <c r="G688" s="319">
        <f ca="1">IF($A688&lt;&gt;G$354,0,IF($A688&lt;&gt;$A687,1,MOD(G687-1+(COUNTIFS(H$354:$N$354,$A688)=COUNTIFS(H688:$N688,1)),G$353)+1))</f>
        <v>1</v>
      </c>
      <c r="H688" s="319">
        <f ca="1">IF($A688&lt;&gt;H$354,0,IF($A688&lt;&gt;$A687,1,MOD(H687-1+(COUNTIFS(I$354:$N$354,$A688)=COUNTIFS(I688:$N688,1)),H$353)+1))</f>
        <v>1</v>
      </c>
      <c r="I688" s="319">
        <f ca="1">IF($A688&lt;&gt;I$354,0,IF($A688&lt;&gt;$A687,1,MOD(I687-1+(COUNTIFS(N$354:$N$354,$A688)=COUNTIFS(N688:$N688,1)),I$353)+1))</f>
        <v>1</v>
      </c>
      <c r="J688" s="319"/>
      <c r="K688" s="319"/>
      <c r="L688" s="319"/>
      <c r="M688" s="319"/>
      <c r="O688">
        <v>333</v>
      </c>
      <c r="P688" s="124">
        <f t="shared" ca="1" si="925"/>
        <v>0</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LPM2</v>
      </c>
      <c r="C689" s="321">
        <f ca="1">IF($A689&lt;&gt;$A688,1,MOD(C688-1+(COUNTIFS(D$354:$N$354,$A689)=COUNTIFS(D689:$N689,1)),C$353)+1)</f>
        <v>2</v>
      </c>
      <c r="D689" s="319">
        <f ca="1">IF($A689&lt;&gt;D$354,0,IF($A689&lt;&gt;$A688,1,MOD(D688-1+(COUNTIFS(E$354:$N$354,$A689)=COUNTIFS(E689:$N689,1)),D$353)+1))</f>
        <v>0</v>
      </c>
      <c r="E689" s="319">
        <f ca="1">IF($A689&lt;&gt;E$354,0,IF($A689&lt;&gt;$A688,1,MOD(E688-1+(COUNTIFS(F$354:$N$354,$A689)=COUNTIFS(F689:$N689,1)),E$353)+1))</f>
        <v>0</v>
      </c>
      <c r="F689" s="319">
        <f ca="1">IF($A689&lt;&gt;F$354,0,IF($A689&lt;&gt;$A688,1,MOD(F688-1+(COUNTIFS(G$354:$N$354,$A689)=COUNTIFS(G689:$N689,1)),F$353)+1))</f>
        <v>0</v>
      </c>
      <c r="G689" s="319">
        <f ca="1">IF($A689&lt;&gt;G$354,0,IF($A689&lt;&gt;$A688,1,MOD(G688-1+(COUNTIFS(H$354:$N$354,$A689)=COUNTIFS(H689:$N689,1)),G$353)+1))</f>
        <v>1</v>
      </c>
      <c r="H689" s="319">
        <f ca="1">IF($A689&lt;&gt;H$354,0,IF($A689&lt;&gt;$A688,1,MOD(H688-1+(COUNTIFS(I$354:$N$354,$A689)=COUNTIFS(I689:$N689,1)),H$353)+1))</f>
        <v>1</v>
      </c>
      <c r="I689" s="319">
        <f ca="1">IF($A689&lt;&gt;I$354,0,IF($A689&lt;&gt;$A688,1,MOD(I688-1+(COUNTIFS(N$354:$N$354,$A689)=COUNTIFS(N689:$N689,1)),I$353)+1))</f>
        <v>2</v>
      </c>
      <c r="J689" s="319"/>
      <c r="K689" s="319"/>
      <c r="L689" s="319"/>
      <c r="M689" s="319"/>
      <c r="O689">
        <v>334</v>
      </c>
      <c r="P689" s="124">
        <f t="shared" ca="1" si="925"/>
        <v>0</v>
      </c>
      <c r="Q689" s="124">
        <f t="shared" ca="1" si="926"/>
        <v>0</v>
      </c>
      <c r="R689" s="124">
        <f t="shared" ca="1" si="927"/>
        <v>0</v>
      </c>
      <c r="S689" s="124">
        <f t="shared" ca="1" si="928"/>
        <v>0</v>
      </c>
      <c r="T689" s="124">
        <v>0</v>
      </c>
      <c r="U689" s="124">
        <f t="shared" ca="1" si="929"/>
        <v>-0.5</v>
      </c>
      <c r="V689" s="124">
        <f t="shared" ca="1" si="930"/>
        <v>0</v>
      </c>
      <c r="W689" s="124"/>
      <c r="X689" s="124"/>
      <c r="Y689" s="124"/>
      <c r="Z689" s="124"/>
    </row>
    <row r="690" spans="1:28" outlineLevel="1">
      <c r="A690">
        <f t="shared" ca="1" si="931"/>
        <v>2</v>
      </c>
      <c r="B690" t="str">
        <f t="shared" ca="1" si="932"/>
        <v>EP2 LPD1 LPS1 LPM3</v>
      </c>
      <c r="C690" s="321">
        <f ca="1">IF($A690&lt;&gt;$A689,1,MOD(C689-1+(COUNTIFS(D$354:$N$354,$A690)=COUNTIFS(D690:$N690,1)),C$353)+1)</f>
        <v>2</v>
      </c>
      <c r="D690" s="319">
        <f ca="1">IF($A690&lt;&gt;D$354,0,IF($A690&lt;&gt;$A689,1,MOD(D689-1+(COUNTIFS(E$354:$N$354,$A690)=COUNTIFS(E690:$N690,1)),D$353)+1))</f>
        <v>0</v>
      </c>
      <c r="E690" s="319">
        <f ca="1">IF($A690&lt;&gt;E$354,0,IF($A690&lt;&gt;$A689,1,MOD(E689-1+(COUNTIFS(F$354:$N$354,$A690)=COUNTIFS(F690:$N690,1)),E$353)+1))</f>
        <v>0</v>
      </c>
      <c r="F690" s="319">
        <f ca="1">IF($A690&lt;&gt;F$354,0,IF($A690&lt;&gt;$A689,1,MOD(F689-1+(COUNTIFS(G$354:$N$354,$A690)=COUNTIFS(G690:$N690,1)),F$353)+1))</f>
        <v>0</v>
      </c>
      <c r="G690" s="319">
        <f ca="1">IF($A690&lt;&gt;G$354,0,IF($A690&lt;&gt;$A689,1,MOD(G689-1+(COUNTIFS(H$354:$N$354,$A690)=COUNTIFS(H690:$N690,1)),G$353)+1))</f>
        <v>1</v>
      </c>
      <c r="H690" s="319">
        <f ca="1">IF($A690&lt;&gt;H$354,0,IF($A690&lt;&gt;$A689,1,MOD(H689-1+(COUNTIFS(I$354:$N$354,$A690)=COUNTIFS(I690:$N690,1)),H$353)+1))</f>
        <v>1</v>
      </c>
      <c r="I690" s="319">
        <f ca="1">IF($A690&lt;&gt;I$354,0,IF($A690&lt;&gt;$A689,1,MOD(I689-1+(COUNTIFS(N$354:$N$354,$A690)=COUNTIFS(N690:$N690,1)),I$353)+1))</f>
        <v>3</v>
      </c>
      <c r="J690" s="319"/>
      <c r="K690" s="319"/>
      <c r="L690" s="319"/>
      <c r="M690" s="319"/>
      <c r="O690">
        <v>335</v>
      </c>
      <c r="P690" s="124">
        <f t="shared" ca="1" si="925"/>
        <v>0</v>
      </c>
      <c r="Q690" s="124">
        <f t="shared" ca="1" si="926"/>
        <v>0</v>
      </c>
      <c r="R690" s="124">
        <f t="shared" ca="1" si="927"/>
        <v>0</v>
      </c>
      <c r="S690" s="124">
        <f t="shared" ca="1" si="928"/>
        <v>0</v>
      </c>
      <c r="T690" s="124">
        <v>0</v>
      </c>
      <c r="U690" s="124">
        <f t="shared" ca="1" si="929"/>
        <v>-0.5</v>
      </c>
      <c r="V690" s="124">
        <f t="shared" ca="1" si="930"/>
        <v>0.5</v>
      </c>
      <c r="W690" s="124"/>
      <c r="X690" s="124"/>
      <c r="Y690" s="124"/>
      <c r="Z690" s="124"/>
    </row>
    <row r="691" spans="1:28" outlineLevel="1">
      <c r="A691">
        <f t="shared" ca="1" si="931"/>
        <v>2</v>
      </c>
      <c r="B691" t="str">
        <f t="shared" ca="1" si="932"/>
        <v>EP2 LPD1 LPS2 LPM1</v>
      </c>
      <c r="C691" s="321">
        <f ca="1">IF($A691&lt;&gt;$A690,1,MOD(C690-1+(COUNTIFS(D$354:$N$354,$A691)=COUNTIFS(D691:$N691,1)),C$353)+1)</f>
        <v>2</v>
      </c>
      <c r="D691" s="319">
        <f ca="1">IF($A691&lt;&gt;D$354,0,IF($A691&lt;&gt;$A690,1,MOD(D690-1+(COUNTIFS(E$354:$N$354,$A691)=COUNTIFS(E691:$N691,1)),D$353)+1))</f>
        <v>0</v>
      </c>
      <c r="E691" s="319">
        <f ca="1">IF($A691&lt;&gt;E$354,0,IF($A691&lt;&gt;$A690,1,MOD(E690-1+(COUNTIFS(F$354:$N$354,$A691)=COUNTIFS(F691:$N691,1)),E$353)+1))</f>
        <v>0</v>
      </c>
      <c r="F691" s="319">
        <f ca="1">IF($A691&lt;&gt;F$354,0,IF($A691&lt;&gt;$A690,1,MOD(F690-1+(COUNTIFS(G$354:$N$354,$A691)=COUNTIFS(G691:$N691,1)),F$353)+1))</f>
        <v>0</v>
      </c>
      <c r="G691" s="319">
        <f ca="1">IF($A691&lt;&gt;G$354,0,IF($A691&lt;&gt;$A690,1,MOD(G690-1+(COUNTIFS(H$354:$N$354,$A691)=COUNTIFS(H691:$N691,1)),G$353)+1))</f>
        <v>1</v>
      </c>
      <c r="H691" s="319">
        <f ca="1">IF($A691&lt;&gt;H$354,0,IF($A691&lt;&gt;$A690,1,MOD(H690-1+(COUNTIFS(I$354:$N$354,$A691)=COUNTIFS(I691:$N691,1)),H$353)+1))</f>
        <v>2</v>
      </c>
      <c r="I691" s="319">
        <f ca="1">IF($A691&lt;&gt;I$354,0,IF($A691&lt;&gt;$A690,1,MOD(I690-1+(COUNTIFS(N$354:$N$354,$A691)=COUNTIFS(N691:$N691,1)),I$353)+1))</f>
        <v>1</v>
      </c>
      <c r="J691" s="319"/>
      <c r="K691" s="319"/>
      <c r="L691" s="319"/>
      <c r="M691" s="319"/>
      <c r="O691">
        <v>336</v>
      </c>
      <c r="P691" s="124">
        <f t="shared" ca="1" si="925"/>
        <v>0</v>
      </c>
      <c r="Q691" s="124">
        <f t="shared" ca="1" si="926"/>
        <v>0</v>
      </c>
      <c r="R691" s="124">
        <f t="shared" ca="1" si="927"/>
        <v>0</v>
      </c>
      <c r="S691" s="124">
        <f t="shared" ca="1" si="928"/>
        <v>0</v>
      </c>
      <c r="T691" s="124">
        <v>0</v>
      </c>
      <c r="U691" s="124">
        <f t="shared" ca="1" si="929"/>
        <v>0</v>
      </c>
      <c r="V691" s="124">
        <f t="shared" ca="1" si="930"/>
        <v>-0.5</v>
      </c>
      <c r="W691" s="124"/>
      <c r="X691" s="124"/>
      <c r="Y691" s="124"/>
      <c r="Z691" s="124"/>
    </row>
    <row r="692" spans="1:28" outlineLevel="1">
      <c r="N692" s="12">
        <v>-0.25</v>
      </c>
      <c r="O692">
        <f ca="1">OFFSET(O692,-1,0)+1</f>
        <v>337</v>
      </c>
      <c r="P692" s="364">
        <f t="shared" ref="P692:T695" si="933">$N692*0</f>
        <v>0</v>
      </c>
      <c r="Q692" s="364">
        <f t="shared" si="933"/>
        <v>0</v>
      </c>
      <c r="R692" s="364">
        <f t="shared" si="933"/>
        <v>0</v>
      </c>
      <c r="S692" s="364">
        <f t="shared" si="933"/>
        <v>0</v>
      </c>
      <c r="T692" s="364">
        <f t="shared" si="933"/>
        <v>0</v>
      </c>
      <c r="U692" s="364">
        <f>$N692/2</f>
        <v>-0.125</v>
      </c>
      <c r="V692" s="364">
        <f>$N692*2</f>
        <v>-0.5</v>
      </c>
      <c r="W692" s="364"/>
      <c r="X692" s="364"/>
      <c r="Y692" s="364"/>
      <c r="Z692" s="364"/>
      <c r="AB692" t="s">
        <v>1368</v>
      </c>
    </row>
    <row r="693" spans="1:28" outlineLevel="1">
      <c r="N693" s="12">
        <v>-0.5</v>
      </c>
      <c r="O693">
        <f t="shared" ref="O693:O707" ca="1" si="934">OFFSET(O693,-1,0)+1</f>
        <v>338</v>
      </c>
      <c r="P693" s="364">
        <f t="shared" si="933"/>
        <v>0</v>
      </c>
      <c r="Q693" s="364">
        <f t="shared" si="933"/>
        <v>0</v>
      </c>
      <c r="R693" s="364">
        <f t="shared" si="933"/>
        <v>0</v>
      </c>
      <c r="S693" s="364">
        <f t="shared" si="933"/>
        <v>0</v>
      </c>
      <c r="T693" s="364">
        <f t="shared" si="933"/>
        <v>0</v>
      </c>
      <c r="U693" s="364">
        <f>$N693/2</f>
        <v>-0.25</v>
      </c>
      <c r="V693" s="364">
        <f>$N693*2</f>
        <v>-1</v>
      </c>
      <c r="W693" s="364"/>
      <c r="X693" s="364"/>
      <c r="Y693" s="364"/>
      <c r="Z693" s="364"/>
    </row>
    <row r="694" spans="1:28" outlineLevel="1">
      <c r="N694" s="12">
        <v>-0.75</v>
      </c>
      <c r="O694">
        <f t="shared" ca="1" si="934"/>
        <v>339</v>
      </c>
      <c r="P694" s="364">
        <f t="shared" si="933"/>
        <v>0</v>
      </c>
      <c r="Q694" s="364">
        <f t="shared" si="933"/>
        <v>0</v>
      </c>
      <c r="R694" s="364">
        <f t="shared" si="933"/>
        <v>0</v>
      </c>
      <c r="S694" s="364">
        <f t="shared" si="933"/>
        <v>0</v>
      </c>
      <c r="T694" s="364">
        <f t="shared" si="933"/>
        <v>0</v>
      </c>
      <c r="U694" s="364">
        <f>$N694/2</f>
        <v>-0.375</v>
      </c>
      <c r="V694" s="364">
        <f>$N694*2</f>
        <v>-1.5</v>
      </c>
      <c r="W694" s="364"/>
      <c r="X694" s="364"/>
      <c r="Y694" s="364"/>
      <c r="Z694" s="364"/>
    </row>
    <row r="695" spans="1:28" outlineLevel="1">
      <c r="N695" s="12">
        <v>-1</v>
      </c>
      <c r="O695">
        <f t="shared" ca="1" si="934"/>
        <v>340</v>
      </c>
      <c r="P695" s="364">
        <f t="shared" si="933"/>
        <v>0</v>
      </c>
      <c r="Q695" s="364">
        <f t="shared" si="933"/>
        <v>0</v>
      </c>
      <c r="R695" s="364">
        <f t="shared" si="933"/>
        <v>0</v>
      </c>
      <c r="S695" s="364">
        <f t="shared" si="933"/>
        <v>0</v>
      </c>
      <c r="T695" s="364">
        <f t="shared" si="933"/>
        <v>0</v>
      </c>
      <c r="U695" s="364">
        <f>$N695/2</f>
        <v>-0.5</v>
      </c>
      <c r="V695" s="364">
        <f>$N695*2</f>
        <v>-2</v>
      </c>
      <c r="W695" s="364"/>
      <c r="X695" s="364"/>
      <c r="Y695" s="364"/>
      <c r="Z695" s="364"/>
    </row>
    <row r="696" spans="1:28" outlineLevel="1">
      <c r="O696">
        <f t="shared" ca="1" si="934"/>
        <v>341</v>
      </c>
      <c r="P696" s="12">
        <v>-1</v>
      </c>
      <c r="Q696" s="364">
        <v>0</v>
      </c>
      <c r="R696" s="364">
        <v>0</v>
      </c>
      <c r="S696" s="364">
        <v>0</v>
      </c>
      <c r="T696" s="364">
        <v>0</v>
      </c>
      <c r="U696" s="364">
        <f t="shared" ref="U696:U707" si="935">$P696/2</f>
        <v>-0.5</v>
      </c>
      <c r="V696" s="364">
        <f t="shared" ref="V696:V707" si="936">$P696*2</f>
        <v>-2</v>
      </c>
      <c r="W696" s="364"/>
      <c r="X696" s="364"/>
      <c r="Y696" s="364"/>
      <c r="Z696" s="364"/>
      <c r="AB696" t="s">
        <v>1358</v>
      </c>
    </row>
    <row r="697" spans="1:28" outlineLevel="1">
      <c r="O697">
        <f t="shared" ca="1" si="934"/>
        <v>342</v>
      </c>
      <c r="P697" s="12">
        <v>-1</v>
      </c>
      <c r="Q697" s="364">
        <f t="shared" ref="Q697:Q707" si="937">$P697</f>
        <v>-1</v>
      </c>
      <c r="R697" s="364">
        <v>0</v>
      </c>
      <c r="S697" s="364">
        <f t="shared" ref="S697:S707" si="938">$P697</f>
        <v>-1</v>
      </c>
      <c r="T697" s="364">
        <v>0</v>
      </c>
      <c r="U697" s="364">
        <f t="shared" si="935"/>
        <v>-0.5</v>
      </c>
      <c r="V697" s="364">
        <f t="shared" si="936"/>
        <v>-2</v>
      </c>
      <c r="W697" s="364"/>
      <c r="X697" s="364"/>
      <c r="Y697" s="364"/>
      <c r="Z697" s="364"/>
    </row>
    <row r="698" spans="1:28" outlineLevel="1">
      <c r="O698">
        <f t="shared" ca="1" si="934"/>
        <v>343</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344</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345</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346</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347</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348</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349</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350</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351</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352</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row r="710" spans="1:30">
      <c r="A710" s="16" t="s">
        <v>1400</v>
      </c>
    </row>
    <row r="711" spans="1:30" ht="17.25" outlineLevel="1">
      <c r="C711">
        <v>1</v>
      </c>
      <c r="H711" s="147" t="s">
        <v>1401</v>
      </c>
      <c r="I711" s="147"/>
      <c r="J711" s="147"/>
      <c r="K711" s="147"/>
      <c r="L711" s="147"/>
      <c r="M711" s="147"/>
      <c r="N711" s="147"/>
      <c r="O711" s="147"/>
      <c r="P711" s="147"/>
      <c r="Q711" s="147"/>
      <c r="R711" s="147"/>
      <c r="S711" s="147"/>
      <c r="T711" s="147"/>
      <c r="U711" s="147"/>
      <c r="Y711" s="399" t="str">
        <f>$M$48</f>
        <v>SW Victoria</v>
      </c>
      <c r="Z711" s="126"/>
      <c r="AA711" s="399" t="str">
        <f>$W$48</f>
        <v>Great Southern</v>
      </c>
      <c r="AB711" s="126"/>
      <c r="AC711" s="399" t="str">
        <f>$AG$48</f>
        <v>Central Wheatbelt</v>
      </c>
      <c r="AD711" s="399"/>
    </row>
    <row r="712" spans="1:30" ht="83.25" outlineLevel="1">
      <c r="C712" s="30" t="s">
        <v>374</v>
      </c>
      <c r="D712" s="30" t="s">
        <v>374</v>
      </c>
      <c r="H712" s="217" t="s">
        <v>1402</v>
      </c>
      <c r="I712" s="217" t="s">
        <v>1403</v>
      </c>
      <c r="J712" s="217" t="s">
        <v>1404</v>
      </c>
      <c r="K712" s="217" t="s">
        <v>1405</v>
      </c>
      <c r="L712" s="217" t="s">
        <v>1406</v>
      </c>
      <c r="M712" s="217" t="s">
        <v>1407</v>
      </c>
      <c r="N712" s="217" t="s">
        <v>1408</v>
      </c>
      <c r="O712" s="217" t="s">
        <v>1409</v>
      </c>
      <c r="P712" s="217" t="s">
        <v>1410</v>
      </c>
      <c r="Q712" s="217" t="s">
        <v>1411</v>
      </c>
      <c r="R712" s="400" t="s">
        <v>1412</v>
      </c>
      <c r="S712" s="400"/>
      <c r="T712" s="400" t="s">
        <v>1413</v>
      </c>
      <c r="U712" s="400"/>
      <c r="V712" s="400"/>
      <c r="X712" s="217" t="s">
        <v>1414</v>
      </c>
      <c r="Y712" s="217" t="s">
        <v>1406</v>
      </c>
      <c r="Z712" s="217" t="s">
        <v>1407</v>
      </c>
      <c r="AA712" s="217" t="s">
        <v>1406</v>
      </c>
      <c r="AB712" s="217" t="s">
        <v>1407</v>
      </c>
      <c r="AC712" s="217" t="s">
        <v>1406</v>
      </c>
      <c r="AD712" s="217" t="s">
        <v>1407</v>
      </c>
    </row>
    <row r="713" spans="1:30" outlineLevel="1">
      <c r="C713" s="134" t="s">
        <v>1415</v>
      </c>
      <c r="D713" s="134" t="s">
        <v>1416</v>
      </c>
      <c r="L713" s="156" t="s">
        <v>1417</v>
      </c>
      <c r="M713" s="156"/>
      <c r="R713" s="134" t="s">
        <v>1418</v>
      </c>
      <c r="S713" s="134" t="s">
        <v>1419</v>
      </c>
      <c r="T713" s="134" t="s">
        <v>1418</v>
      </c>
      <c r="U713" s="134" t="s">
        <v>1419</v>
      </c>
      <c r="V713" s="34" t="s">
        <v>1420</v>
      </c>
    </row>
    <row r="714" spans="1:30" outlineLevel="1">
      <c r="A714" t="s">
        <v>1245</v>
      </c>
      <c r="B714" t="s">
        <v>865</v>
      </c>
      <c r="C714" s="401">
        <f t="shared" ref="C714:D721" si="939">T714</f>
        <v>0</v>
      </c>
      <c r="D714" s="401">
        <f t="shared" si="939"/>
        <v>0</v>
      </c>
      <c r="G714" s="32" t="s">
        <v>1421</v>
      </c>
      <c r="H714" s="402">
        <v>0.35</v>
      </c>
      <c r="I714" s="402">
        <v>0.5</v>
      </c>
      <c r="J714" s="403">
        <v>1.5</v>
      </c>
      <c r="K714" s="403">
        <v>1.8</v>
      </c>
      <c r="L714" s="404">
        <f t="shared" ref="L714:M721" si="940">CHOOSE(d.Region,Y714,AA714,AC714)</f>
        <v>0</v>
      </c>
      <c r="M714" s="405">
        <f t="shared" si="940"/>
        <v>0</v>
      </c>
      <c r="N714" s="248">
        <v>200</v>
      </c>
      <c r="O714" s="406"/>
      <c r="P714" s="406"/>
      <c r="Q714" s="406"/>
      <c r="R714" s="407">
        <f>$H714/(2-$H714)*$N714</f>
        <v>42.424242424242422</v>
      </c>
      <c r="S714" s="407">
        <f>-(1-$H714)/(2-$H714)*$N714</f>
        <v>-78.787878787878796</v>
      </c>
      <c r="T714" s="408">
        <f>L714*R714/100</f>
        <v>0</v>
      </c>
      <c r="U714" s="408">
        <f>M714*S714/100</f>
        <v>0</v>
      </c>
      <c r="V714" s="408">
        <f t="shared" ref="V714:V721" si="941">((1-$H714)*T714+2*$H714*U714)/(1+$H714)</f>
        <v>0</v>
      </c>
      <c r="Y714" s="409">
        <v>0</v>
      </c>
      <c r="Z714" s="409">
        <v>0</v>
      </c>
      <c r="AA714" s="410">
        <f>Y714</f>
        <v>0</v>
      </c>
      <c r="AB714" s="410">
        <f>Z714</f>
        <v>0</v>
      </c>
      <c r="AC714" s="410">
        <f>AA714</f>
        <v>0</v>
      </c>
      <c r="AD714" s="410">
        <f>AB714</f>
        <v>0</v>
      </c>
    </row>
    <row r="715" spans="1:30" outlineLevel="1">
      <c r="B715" t="s">
        <v>377</v>
      </c>
      <c r="C715" s="401">
        <f t="shared" si="939"/>
        <v>0</v>
      </c>
      <c r="D715" s="401">
        <f t="shared" si="939"/>
        <v>0</v>
      </c>
      <c r="G715" s="32" t="s">
        <v>1422</v>
      </c>
      <c r="H715" s="411">
        <f>H714</f>
        <v>0.35</v>
      </c>
      <c r="I715" s="411">
        <f>I714</f>
        <v>0.5</v>
      </c>
      <c r="J715" s="412">
        <f t="shared" ref="J715:K721" si="942">J714</f>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ref="T715:U717" si="943">P715*L715</f>
        <v>0</v>
      </c>
      <c r="U715" s="408">
        <f t="shared" si="943"/>
        <v>0</v>
      </c>
      <c r="V715" s="408">
        <f t="shared" si="941"/>
        <v>0</v>
      </c>
      <c r="X715" s="415">
        <v>850</v>
      </c>
      <c r="Y715" s="416">
        <v>0</v>
      </c>
      <c r="Z715" s="417">
        <v>0</v>
      </c>
      <c r="AA715" s="416">
        <v>0</v>
      </c>
      <c r="AB715" s="417">
        <v>0</v>
      </c>
      <c r="AC715" s="416">
        <v>0</v>
      </c>
      <c r="AD715" s="417">
        <v>0</v>
      </c>
    </row>
    <row r="716" spans="1:30" outlineLevel="1">
      <c r="B716" t="s">
        <v>1080</v>
      </c>
      <c r="C716" s="401">
        <f t="shared" si="939"/>
        <v>0</v>
      </c>
      <c r="D716" s="401">
        <f t="shared" si="939"/>
        <v>0</v>
      </c>
      <c r="G716" s="32"/>
      <c r="H716" s="411">
        <f>H715</f>
        <v>0.35</v>
      </c>
      <c r="I716" s="411">
        <f t="shared" ref="I716:I721" si="944">I715</f>
        <v>0.5</v>
      </c>
      <c r="J716" s="412">
        <f t="shared" si="942"/>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1000</v>
      </c>
      <c r="Y716" s="418">
        <v>0</v>
      </c>
      <c r="Z716" s="419">
        <v>0</v>
      </c>
      <c r="AA716" s="418">
        <v>0</v>
      </c>
      <c r="AB716" s="419">
        <v>0</v>
      </c>
      <c r="AC716" s="418">
        <v>0</v>
      </c>
      <c r="AD716" s="419">
        <v>0</v>
      </c>
    </row>
    <row r="717" spans="1:30" outlineLevel="1">
      <c r="B717" t="s">
        <v>1423</v>
      </c>
      <c r="C717" s="401">
        <f t="shared" si="939"/>
        <v>0</v>
      </c>
      <c r="D717" s="401">
        <f t="shared" si="939"/>
        <v>0</v>
      </c>
      <c r="G717" s="32"/>
      <c r="H717" s="411">
        <f>H716</f>
        <v>0.35</v>
      </c>
      <c r="I717" s="411">
        <f t="shared" si="944"/>
        <v>0.5</v>
      </c>
      <c r="J717" s="412">
        <f t="shared" si="942"/>
        <v>1.5</v>
      </c>
      <c r="K717" s="412">
        <f t="shared" si="942"/>
        <v>1.8</v>
      </c>
      <c r="L717" s="420">
        <f t="shared" si="940"/>
        <v>0</v>
      </c>
      <c r="M717" s="421">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1200</v>
      </c>
      <c r="Y717" s="422">
        <v>0</v>
      </c>
      <c r="Z717" s="423">
        <v>0</v>
      </c>
      <c r="AA717" s="422">
        <v>0</v>
      </c>
      <c r="AB717" s="423">
        <v>0</v>
      </c>
      <c r="AC717" s="422">
        <v>0</v>
      </c>
      <c r="AD717" s="423">
        <v>0</v>
      </c>
    </row>
    <row r="718" spans="1:30" outlineLevel="1">
      <c r="A718" t="s">
        <v>876</v>
      </c>
      <c r="B718" t="s">
        <v>865</v>
      </c>
      <c r="C718" s="401">
        <f t="shared" si="939"/>
        <v>0</v>
      </c>
      <c r="D718" s="401">
        <f t="shared" si="939"/>
        <v>0</v>
      </c>
      <c r="G718" s="32" t="s">
        <v>1421</v>
      </c>
      <c r="H718" s="402">
        <v>0.5</v>
      </c>
      <c r="I718" s="411">
        <f t="shared" si="944"/>
        <v>0.5</v>
      </c>
      <c r="J718" s="412">
        <f t="shared" si="942"/>
        <v>1.5</v>
      </c>
      <c r="K718" s="412">
        <f t="shared" si="942"/>
        <v>1.8</v>
      </c>
      <c r="L718" s="404">
        <f t="shared" si="940"/>
        <v>0</v>
      </c>
      <c r="M718" s="405">
        <f t="shared" si="940"/>
        <v>0</v>
      </c>
      <c r="N718" s="248">
        <v>200</v>
      </c>
      <c r="O718" s="406"/>
      <c r="P718" s="406"/>
      <c r="Q718" s="406"/>
      <c r="R718" s="407">
        <f>$H718/(2-$H718)*$N718</f>
        <v>66.666666666666657</v>
      </c>
      <c r="S718" s="407">
        <f>-(1-$H718)/(2-$H718)*$N718</f>
        <v>-66.666666666666657</v>
      </c>
      <c r="T718" s="408">
        <f>L718*R718/100</f>
        <v>0</v>
      </c>
      <c r="U718" s="408">
        <f>M718*S718/100</f>
        <v>0</v>
      </c>
      <c r="V718" s="408">
        <f t="shared" si="941"/>
        <v>0</v>
      </c>
      <c r="X718" s="415"/>
      <c r="Y718" s="409">
        <v>0</v>
      </c>
      <c r="Z718" s="409">
        <v>0</v>
      </c>
      <c r="AA718" s="410">
        <f>Y718</f>
        <v>0</v>
      </c>
      <c r="AB718" s="410">
        <f>Z718</f>
        <v>0</v>
      </c>
      <c r="AC718" s="410">
        <f>AA718</f>
        <v>0</v>
      </c>
      <c r="AD718" s="410">
        <f>AB718</f>
        <v>0</v>
      </c>
    </row>
    <row r="719" spans="1:30" outlineLevel="1">
      <c r="B719" t="s">
        <v>377</v>
      </c>
      <c r="C719" s="401">
        <f t="shared" si="939"/>
        <v>0</v>
      </c>
      <c r="D719" s="401">
        <f t="shared" si="939"/>
        <v>0</v>
      </c>
      <c r="G719" s="32" t="s">
        <v>1422</v>
      </c>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ref="T719:U721" si="945">P719*L719</f>
        <v>0</v>
      </c>
      <c r="U719" s="408">
        <f t="shared" si="945"/>
        <v>0</v>
      </c>
      <c r="V719" s="408">
        <f t="shared" si="941"/>
        <v>0</v>
      </c>
      <c r="X719" s="415">
        <v>850</v>
      </c>
      <c r="Y719" s="416">
        <v>0</v>
      </c>
      <c r="Z719" s="417">
        <v>0</v>
      </c>
      <c r="AA719" s="416">
        <v>0</v>
      </c>
      <c r="AB719" s="417">
        <v>0</v>
      </c>
      <c r="AC719" s="416">
        <v>0</v>
      </c>
      <c r="AD719" s="417">
        <v>0</v>
      </c>
    </row>
    <row r="720" spans="1:30" outlineLevel="1">
      <c r="B720" t="s">
        <v>1080</v>
      </c>
      <c r="C720" s="401">
        <f t="shared" si="939"/>
        <v>0</v>
      </c>
      <c r="D720" s="401">
        <f t="shared" si="939"/>
        <v>0</v>
      </c>
      <c r="G720" s="32"/>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1000</v>
      </c>
      <c r="Y720" s="418">
        <v>0</v>
      </c>
      <c r="Z720" s="419">
        <v>0</v>
      </c>
      <c r="AA720" s="418">
        <v>0</v>
      </c>
      <c r="AB720" s="419">
        <v>0</v>
      </c>
      <c r="AC720" s="418">
        <v>0</v>
      </c>
      <c r="AD720" s="419">
        <v>0</v>
      </c>
    </row>
    <row r="721" spans="1:30" outlineLevel="1">
      <c r="B721" t="s">
        <v>1423</v>
      </c>
      <c r="C721" s="401">
        <f t="shared" si="939"/>
        <v>0</v>
      </c>
      <c r="D721" s="401">
        <f t="shared" si="939"/>
        <v>0</v>
      </c>
      <c r="G721" s="32"/>
      <c r="H721" s="411">
        <f>H720</f>
        <v>0.5</v>
      </c>
      <c r="I721" s="411">
        <f t="shared" si="944"/>
        <v>0.5</v>
      </c>
      <c r="J721" s="412">
        <f t="shared" si="942"/>
        <v>1.5</v>
      </c>
      <c r="K721" s="412">
        <f t="shared" si="942"/>
        <v>1.8</v>
      </c>
      <c r="L721" s="420">
        <f t="shared" si="940"/>
        <v>0</v>
      </c>
      <c r="M721" s="421">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1200</v>
      </c>
      <c r="Y721" s="422">
        <v>0</v>
      </c>
      <c r="Z721" s="423">
        <v>0</v>
      </c>
      <c r="AA721" s="422">
        <v>0</v>
      </c>
      <c r="AB721" s="423">
        <v>0</v>
      </c>
      <c r="AC721" s="422">
        <v>0</v>
      </c>
      <c r="AD721" s="423">
        <v>0</v>
      </c>
    </row>
    <row r="722" spans="1:30" ht="36.75" outlineLevel="1">
      <c r="Y722" s="424" t="s">
        <v>1424</v>
      </c>
      <c r="Z722" s="425"/>
      <c r="AA722" s="425"/>
      <c r="AB722" s="425"/>
      <c r="AC722" s="425"/>
      <c r="AD722" s="425"/>
    </row>
    <row r="724" spans="1:30">
      <c r="A724" s="16" t="s">
        <v>1504</v>
      </c>
    </row>
    <row r="725" spans="1:30" ht="45.75" outlineLevel="1">
      <c r="C725" s="217" t="s">
        <v>1505</v>
      </c>
      <c r="D725" s="217" t="s">
        <v>921</v>
      </c>
      <c r="E725" s="217" t="s">
        <v>578</v>
      </c>
      <c r="F725" s="217" t="s">
        <v>845</v>
      </c>
      <c r="G725" s="217" t="s">
        <v>1506</v>
      </c>
      <c r="H725" s="217" t="s">
        <v>1507</v>
      </c>
      <c r="I725" s="217" t="s">
        <v>1508</v>
      </c>
      <c r="J725" s="217" t="s">
        <v>1509</v>
      </c>
      <c r="K725" s="217" t="s">
        <v>1510</v>
      </c>
      <c r="L725" s="217" t="s">
        <v>1511</v>
      </c>
      <c r="M725" s="217" t="s">
        <v>1512</v>
      </c>
      <c r="N725" s="217" t="s">
        <v>1691</v>
      </c>
    </row>
    <row r="726" spans="1:30" outlineLevel="1">
      <c r="A726" s="107" t="s">
        <v>1123</v>
      </c>
      <c r="B726" s="107" t="str">
        <f t="shared" ref="B726:B734" si="946">INDEX(i.Region_Desc,$C726,1)&amp;" "&amp;INDEX(i.GenotypeDesc,$D726,1)&amp;" "&amp;INDEX(i.TOL_Desc,$E726,1)</f>
        <v>SWV  Aut</v>
      </c>
      <c r="C726" s="107">
        <v>1</v>
      </c>
      <c r="D726" s="107">
        <v>1</v>
      </c>
      <c r="E726" s="107">
        <v>1</v>
      </c>
      <c r="F726" s="107">
        <v>1</v>
      </c>
      <c r="G726" s="107">
        <v>1</v>
      </c>
      <c r="H726" s="511">
        <f>CHOOSE($D726,3,4,4,5)</f>
        <v>3</v>
      </c>
      <c r="I726" s="511">
        <v>5</v>
      </c>
      <c r="J726" s="511">
        <v>0</v>
      </c>
      <c r="K726" s="511">
        <v>0</v>
      </c>
      <c r="L726" s="511">
        <v>0</v>
      </c>
      <c r="M726" s="511">
        <v>0</v>
      </c>
      <c r="N726" s="511">
        <f>CHOOSE($D726,2,2,2,3)</f>
        <v>2</v>
      </c>
    </row>
    <row r="727" spans="1:30" outlineLevel="1">
      <c r="B727" t="str">
        <f t="shared" si="946"/>
        <v>SWV  Win</v>
      </c>
      <c r="C727">
        <v>1</v>
      </c>
      <c r="D727">
        <v>1</v>
      </c>
      <c r="E727">
        <v>2</v>
      </c>
      <c r="F727">
        <v>1</v>
      </c>
      <c r="G727">
        <v>1</v>
      </c>
      <c r="H727" s="477">
        <f t="shared" ref="H727:H761" si="947">CHOOSE($D727,3,4,4,5)</f>
        <v>3</v>
      </c>
      <c r="I727" s="477">
        <v>2</v>
      </c>
      <c r="J727" s="477">
        <v>0</v>
      </c>
      <c r="K727" s="477">
        <v>0</v>
      </c>
      <c r="L727" s="477">
        <v>0</v>
      </c>
      <c r="M727" s="477">
        <v>0</v>
      </c>
      <c r="N727" s="477">
        <f t="shared" ref="N727:N761" si="948">CHOOSE($D727,2,2,2,3)</f>
        <v>2</v>
      </c>
    </row>
    <row r="728" spans="1:30" outlineLevel="1">
      <c r="B728" t="str">
        <f t="shared" si="946"/>
        <v>SWV  Spr</v>
      </c>
      <c r="C728">
        <v>1</v>
      </c>
      <c r="D728">
        <v>1</v>
      </c>
      <c r="E728">
        <v>3</v>
      </c>
      <c r="F728">
        <v>1</v>
      </c>
      <c r="G728">
        <v>1</v>
      </c>
      <c r="H728" s="477">
        <f t="shared" si="947"/>
        <v>3</v>
      </c>
      <c r="I728" s="477">
        <v>1</v>
      </c>
      <c r="J728" s="477">
        <v>0</v>
      </c>
      <c r="K728" s="477">
        <v>0</v>
      </c>
      <c r="L728" s="477">
        <v>0</v>
      </c>
      <c r="M728" s="477">
        <v>0</v>
      </c>
      <c r="N728" s="477">
        <f t="shared" si="948"/>
        <v>2</v>
      </c>
    </row>
    <row r="729" spans="1:30" outlineLevel="1">
      <c r="A729" t="s">
        <v>1124</v>
      </c>
      <c r="B729" t="str">
        <f t="shared" si="946"/>
        <v>SWV  Aut</v>
      </c>
      <c r="C729">
        <v>1</v>
      </c>
      <c r="D729">
        <v>2</v>
      </c>
      <c r="E729">
        <v>1</v>
      </c>
      <c r="F729">
        <v>1</v>
      </c>
      <c r="G729">
        <v>1</v>
      </c>
      <c r="H729" s="477">
        <f t="shared" si="947"/>
        <v>4</v>
      </c>
      <c r="I729" s="477">
        <v>5</v>
      </c>
      <c r="J729" s="477">
        <v>0</v>
      </c>
      <c r="K729" s="477">
        <v>0</v>
      </c>
      <c r="L729" s="477">
        <v>0</v>
      </c>
      <c r="M729" s="477">
        <v>0</v>
      </c>
      <c r="N729" s="477">
        <f t="shared" si="948"/>
        <v>2</v>
      </c>
    </row>
    <row r="730" spans="1:30" outlineLevel="1">
      <c r="B730" t="str">
        <f t="shared" si="946"/>
        <v>SWV  Win</v>
      </c>
      <c r="C730">
        <v>1</v>
      </c>
      <c r="D730">
        <v>2</v>
      </c>
      <c r="E730">
        <v>2</v>
      </c>
      <c r="F730">
        <v>1</v>
      </c>
      <c r="G730">
        <v>1</v>
      </c>
      <c r="H730" s="477">
        <f t="shared" si="947"/>
        <v>4</v>
      </c>
      <c r="I730" s="477">
        <v>2</v>
      </c>
      <c r="J730" s="477">
        <v>0</v>
      </c>
      <c r="K730" s="477">
        <v>0</v>
      </c>
      <c r="L730" s="477">
        <v>0</v>
      </c>
      <c r="M730" s="477">
        <v>0</v>
      </c>
      <c r="N730" s="477">
        <f t="shared" si="948"/>
        <v>2</v>
      </c>
    </row>
    <row r="731" spans="1:30" outlineLevel="1">
      <c r="B731" t="str">
        <f t="shared" si="946"/>
        <v>SWV  Spr</v>
      </c>
      <c r="C731">
        <v>1</v>
      </c>
      <c r="D731">
        <v>2</v>
      </c>
      <c r="E731">
        <v>3</v>
      </c>
      <c r="F731">
        <v>1</v>
      </c>
      <c r="G731">
        <v>1</v>
      </c>
      <c r="H731" s="477">
        <f t="shared" si="947"/>
        <v>4</v>
      </c>
      <c r="I731" s="477">
        <v>1</v>
      </c>
      <c r="J731" s="477">
        <v>0</v>
      </c>
      <c r="K731" s="477">
        <v>0</v>
      </c>
      <c r="L731" s="477">
        <v>0</v>
      </c>
      <c r="M731" s="477">
        <v>0</v>
      </c>
      <c r="N731" s="477">
        <f t="shared" si="948"/>
        <v>2</v>
      </c>
    </row>
    <row r="732" spans="1:30" outlineLevel="1">
      <c r="A732" t="s">
        <v>1706</v>
      </c>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B734" t="e">
        <f t="shared" si="946"/>
        <v>#VALUE!</v>
      </c>
      <c r="H734" s="477"/>
      <c r="I734" s="477"/>
      <c r="J734" s="477"/>
      <c r="K734" s="477"/>
      <c r="L734" s="477"/>
      <c r="M734" s="477"/>
      <c r="N734" s="477"/>
    </row>
    <row r="735" spans="1:30" outlineLevel="1">
      <c r="A735" t="s">
        <v>876</v>
      </c>
      <c r="B735" t="str">
        <f t="shared" ref="B735:B746" si="949">INDEX(i.Region_Desc,$C735,1)&amp;" "&amp;INDEX(i.GenotypeDesc,$D735,1)&amp;" "&amp;INDEX(i.TOL_Desc,$E735,1)</f>
        <v>SWV  Aut</v>
      </c>
      <c r="C735">
        <v>1</v>
      </c>
      <c r="D735">
        <v>4</v>
      </c>
      <c r="E735">
        <v>1</v>
      </c>
      <c r="F735">
        <v>1</v>
      </c>
      <c r="G735">
        <v>1</v>
      </c>
      <c r="H735" s="477">
        <f t="shared" si="947"/>
        <v>5</v>
      </c>
      <c r="I735" s="477">
        <v>5</v>
      </c>
      <c r="J735" s="477">
        <v>0</v>
      </c>
      <c r="K735" s="477">
        <v>0</v>
      </c>
      <c r="L735" s="477">
        <v>0</v>
      </c>
      <c r="M735" s="477">
        <v>0</v>
      </c>
      <c r="N735" s="477">
        <f t="shared" si="948"/>
        <v>3</v>
      </c>
    </row>
    <row r="736" spans="1:30" outlineLevel="1">
      <c r="B736" t="str">
        <f t="shared" si="949"/>
        <v>SWV  Win</v>
      </c>
      <c r="C736">
        <v>1</v>
      </c>
      <c r="D736">
        <v>4</v>
      </c>
      <c r="E736">
        <v>2</v>
      </c>
      <c r="F736">
        <v>1</v>
      </c>
      <c r="G736">
        <v>1</v>
      </c>
      <c r="H736" s="477">
        <f t="shared" si="947"/>
        <v>5</v>
      </c>
      <c r="I736" s="477">
        <v>2</v>
      </c>
      <c r="J736" s="477">
        <v>0</v>
      </c>
      <c r="K736" s="477">
        <v>0</v>
      </c>
      <c r="L736" s="477">
        <v>0</v>
      </c>
      <c r="M736" s="477">
        <v>0</v>
      </c>
      <c r="N736" s="477">
        <f t="shared" si="948"/>
        <v>3</v>
      </c>
    </row>
    <row r="737" spans="1:14" outlineLevel="1">
      <c r="A737" s="112"/>
      <c r="B737" s="112" t="str">
        <f t="shared" si="949"/>
        <v>SWV  Spr</v>
      </c>
      <c r="C737" s="112">
        <v>1</v>
      </c>
      <c r="D737" s="112">
        <v>4</v>
      </c>
      <c r="E737" s="112">
        <v>3</v>
      </c>
      <c r="F737" s="112">
        <v>1</v>
      </c>
      <c r="G737" s="112">
        <v>1</v>
      </c>
      <c r="H737" s="512">
        <f t="shared" si="947"/>
        <v>5</v>
      </c>
      <c r="I737" s="512">
        <v>1</v>
      </c>
      <c r="J737" s="512">
        <v>0</v>
      </c>
      <c r="K737" s="512">
        <v>0</v>
      </c>
      <c r="L737" s="512">
        <v>0</v>
      </c>
      <c r="M737" s="512">
        <v>0</v>
      </c>
      <c r="N737" s="512">
        <f t="shared" si="948"/>
        <v>3</v>
      </c>
    </row>
    <row r="738" spans="1:14" outlineLevel="1">
      <c r="A738" s="107" t="s">
        <v>1123</v>
      </c>
      <c r="B738" s="107" t="str">
        <f t="shared" si="949"/>
        <v>GSM  Aut</v>
      </c>
      <c r="C738" s="107">
        <v>2</v>
      </c>
      <c r="D738" s="107">
        <v>1</v>
      </c>
      <c r="E738" s="107">
        <v>1</v>
      </c>
      <c r="F738" s="107">
        <v>1</v>
      </c>
      <c r="G738" s="107">
        <v>1</v>
      </c>
      <c r="H738" s="511">
        <f t="shared" si="947"/>
        <v>3</v>
      </c>
      <c r="I738" s="511">
        <v>5</v>
      </c>
      <c r="J738" s="511">
        <v>0</v>
      </c>
      <c r="K738" s="511">
        <v>0</v>
      </c>
      <c r="L738" s="511">
        <v>0</v>
      </c>
      <c r="M738" s="511">
        <v>0</v>
      </c>
      <c r="N738" s="511">
        <f t="shared" si="948"/>
        <v>2</v>
      </c>
    </row>
    <row r="739" spans="1:14" outlineLevel="1">
      <c r="B739" t="str">
        <f t="shared" si="949"/>
        <v>GSM  Win</v>
      </c>
      <c r="C739">
        <v>2</v>
      </c>
      <c r="D739">
        <v>1</v>
      </c>
      <c r="E739">
        <v>2</v>
      </c>
      <c r="F739">
        <v>1</v>
      </c>
      <c r="G739">
        <v>1</v>
      </c>
      <c r="H739" s="477">
        <f t="shared" si="947"/>
        <v>3</v>
      </c>
      <c r="I739" s="477">
        <f t="shared" ref="I739:I760" si="950">CHOOSE($E739,4,3,2)</f>
        <v>3</v>
      </c>
      <c r="J739" s="477">
        <v>0</v>
      </c>
      <c r="K739" s="477">
        <v>0</v>
      </c>
      <c r="L739" s="477">
        <v>0</v>
      </c>
      <c r="M739" s="477">
        <v>0</v>
      </c>
      <c r="N739" s="477">
        <f t="shared" si="948"/>
        <v>2</v>
      </c>
    </row>
    <row r="740" spans="1:14" outlineLevel="1">
      <c r="B740" t="str">
        <f t="shared" si="949"/>
        <v>GSM  Spr</v>
      </c>
      <c r="C740">
        <v>2</v>
      </c>
      <c r="D740">
        <v>1</v>
      </c>
      <c r="E740">
        <v>3</v>
      </c>
      <c r="F740">
        <v>1</v>
      </c>
      <c r="G740">
        <v>1</v>
      </c>
      <c r="H740" s="477">
        <f t="shared" si="947"/>
        <v>3</v>
      </c>
      <c r="I740" s="477">
        <v>1</v>
      </c>
      <c r="J740" s="477">
        <v>0</v>
      </c>
      <c r="K740" s="477">
        <v>0</v>
      </c>
      <c r="L740" s="477">
        <v>0</v>
      </c>
      <c r="M740" s="477">
        <v>0</v>
      </c>
      <c r="N740" s="477">
        <f t="shared" si="948"/>
        <v>2</v>
      </c>
    </row>
    <row r="741" spans="1:14" outlineLevel="1">
      <c r="A741" t="s">
        <v>1124</v>
      </c>
      <c r="B741" t="str">
        <f t="shared" si="949"/>
        <v>GSM  Aut</v>
      </c>
      <c r="C741">
        <v>2</v>
      </c>
      <c r="D741">
        <v>2</v>
      </c>
      <c r="E741">
        <v>1</v>
      </c>
      <c r="F741">
        <v>1</v>
      </c>
      <c r="G741">
        <v>1</v>
      </c>
      <c r="H741" s="477">
        <f t="shared" si="947"/>
        <v>4</v>
      </c>
      <c r="I741" s="477">
        <v>5</v>
      </c>
      <c r="J741" s="477">
        <v>0</v>
      </c>
      <c r="K741" s="477">
        <v>0</v>
      </c>
      <c r="L741" s="477">
        <v>0</v>
      </c>
      <c r="M741" s="477">
        <v>0</v>
      </c>
      <c r="N741" s="477">
        <f t="shared" si="948"/>
        <v>2</v>
      </c>
    </row>
    <row r="742" spans="1:14" outlineLevel="1">
      <c r="B742" t="str">
        <f t="shared" si="949"/>
        <v>GSM  Win</v>
      </c>
      <c r="C742">
        <v>2</v>
      </c>
      <c r="D742">
        <v>2</v>
      </c>
      <c r="E742">
        <v>2</v>
      </c>
      <c r="F742">
        <v>1</v>
      </c>
      <c r="G742">
        <v>1</v>
      </c>
      <c r="H742" s="477">
        <f t="shared" si="947"/>
        <v>4</v>
      </c>
      <c r="I742" s="477">
        <f t="shared" si="950"/>
        <v>3</v>
      </c>
      <c r="J742" s="477">
        <v>0</v>
      </c>
      <c r="K742" s="477">
        <v>0</v>
      </c>
      <c r="L742" s="477">
        <v>0</v>
      </c>
      <c r="M742" s="477">
        <v>0</v>
      </c>
      <c r="N742" s="477">
        <f t="shared" si="948"/>
        <v>2</v>
      </c>
    </row>
    <row r="743" spans="1:14" outlineLevel="1">
      <c r="B743" t="str">
        <f t="shared" si="949"/>
        <v>GSM  Spr</v>
      </c>
      <c r="C743">
        <v>2</v>
      </c>
      <c r="D743">
        <v>2</v>
      </c>
      <c r="E743">
        <v>3</v>
      </c>
      <c r="F743">
        <v>1</v>
      </c>
      <c r="G743">
        <v>1</v>
      </c>
      <c r="H743" s="477">
        <f t="shared" si="947"/>
        <v>4</v>
      </c>
      <c r="I743" s="477">
        <v>1</v>
      </c>
      <c r="J743" s="477">
        <v>0</v>
      </c>
      <c r="K743" s="477">
        <v>0</v>
      </c>
      <c r="L743" s="477">
        <v>0</v>
      </c>
      <c r="M743" s="477">
        <v>0</v>
      </c>
      <c r="N743" s="477">
        <f t="shared" si="948"/>
        <v>2</v>
      </c>
    </row>
    <row r="744" spans="1:14" outlineLevel="1">
      <c r="A744" t="s">
        <v>1706</v>
      </c>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B746" t="e">
        <f t="shared" si="949"/>
        <v>#VALUE!</v>
      </c>
      <c r="H746" s="477"/>
      <c r="I746" s="477"/>
      <c r="J746" s="477"/>
      <c r="K746" s="477"/>
      <c r="L746" s="477"/>
      <c r="M746" s="477"/>
      <c r="N746" s="477"/>
    </row>
    <row r="747" spans="1:14" outlineLevel="1">
      <c r="A747" t="s">
        <v>876</v>
      </c>
      <c r="B747" t="str">
        <f t="shared" ref="B747:B758" si="951">INDEX(i.Region_Desc,$C747,1)&amp;" "&amp;INDEX(i.GenotypeDesc,$D747,1)&amp;" "&amp;INDEX(i.TOL_Desc,$E747,1)</f>
        <v>GSM  Aut</v>
      </c>
      <c r="C747">
        <v>2</v>
      </c>
      <c r="D747">
        <v>4</v>
      </c>
      <c r="E747">
        <v>1</v>
      </c>
      <c r="F747">
        <v>1</v>
      </c>
      <c r="G747">
        <v>1</v>
      </c>
      <c r="H747" s="477">
        <f t="shared" si="947"/>
        <v>5</v>
      </c>
      <c r="I747" s="477">
        <v>5</v>
      </c>
      <c r="J747" s="477">
        <v>0</v>
      </c>
      <c r="K747" s="477">
        <v>0</v>
      </c>
      <c r="L747" s="477">
        <v>0</v>
      </c>
      <c r="M747" s="477">
        <v>0</v>
      </c>
      <c r="N747" s="477">
        <f t="shared" si="948"/>
        <v>3</v>
      </c>
    </row>
    <row r="748" spans="1:14" outlineLevel="1">
      <c r="B748" t="str">
        <f t="shared" si="951"/>
        <v>GSM  Win</v>
      </c>
      <c r="C748">
        <v>2</v>
      </c>
      <c r="D748">
        <v>4</v>
      </c>
      <c r="E748">
        <v>2</v>
      </c>
      <c r="F748">
        <v>1</v>
      </c>
      <c r="G748">
        <v>1</v>
      </c>
      <c r="H748" s="477">
        <f t="shared" si="947"/>
        <v>5</v>
      </c>
      <c r="I748" s="477">
        <f t="shared" si="950"/>
        <v>3</v>
      </c>
      <c r="J748" s="477">
        <v>0</v>
      </c>
      <c r="K748" s="477">
        <v>0</v>
      </c>
      <c r="L748" s="477">
        <v>0</v>
      </c>
      <c r="M748" s="477">
        <v>0</v>
      </c>
      <c r="N748" s="477">
        <f t="shared" si="948"/>
        <v>3</v>
      </c>
    </row>
    <row r="749" spans="1:14" outlineLevel="1">
      <c r="A749" s="112"/>
      <c r="B749" s="112" t="str">
        <f t="shared" si="951"/>
        <v>GSM  Spr</v>
      </c>
      <c r="C749" s="112">
        <v>2</v>
      </c>
      <c r="D749" s="112">
        <v>4</v>
      </c>
      <c r="E749" s="112">
        <v>3</v>
      </c>
      <c r="F749" s="112">
        <v>1</v>
      </c>
      <c r="G749" s="112">
        <v>1</v>
      </c>
      <c r="H749" s="512">
        <f t="shared" si="947"/>
        <v>5</v>
      </c>
      <c r="I749" s="512">
        <v>1</v>
      </c>
      <c r="J749" s="512">
        <v>0</v>
      </c>
      <c r="K749" s="512">
        <v>0</v>
      </c>
      <c r="L749" s="512">
        <v>0</v>
      </c>
      <c r="M749" s="512">
        <v>0</v>
      </c>
      <c r="N749" s="512">
        <f t="shared" si="948"/>
        <v>3</v>
      </c>
    </row>
    <row r="750" spans="1:14" outlineLevel="1">
      <c r="A750" s="107" t="s">
        <v>1123</v>
      </c>
      <c r="B750" s="107" t="str">
        <f t="shared" si="951"/>
        <v>CWM  Aut</v>
      </c>
      <c r="C750" s="107">
        <v>3</v>
      </c>
      <c r="D750" s="107">
        <v>1</v>
      </c>
      <c r="E750" s="107">
        <v>1</v>
      </c>
      <c r="F750" s="107">
        <v>1</v>
      </c>
      <c r="G750" s="107">
        <v>1</v>
      </c>
      <c r="H750" s="511">
        <f t="shared" si="947"/>
        <v>3</v>
      </c>
      <c r="I750" s="511">
        <v>5</v>
      </c>
      <c r="J750" s="511">
        <v>0</v>
      </c>
      <c r="K750" s="511">
        <v>0</v>
      </c>
      <c r="L750" s="511">
        <v>0</v>
      </c>
      <c r="M750" s="511">
        <v>0</v>
      </c>
      <c r="N750" s="511">
        <f t="shared" si="948"/>
        <v>2</v>
      </c>
    </row>
    <row r="751" spans="1:14" outlineLevel="1">
      <c r="B751" t="str">
        <f t="shared" si="951"/>
        <v>CWM  Win</v>
      </c>
      <c r="C751">
        <v>3</v>
      </c>
      <c r="D751">
        <v>1</v>
      </c>
      <c r="E751">
        <v>2</v>
      </c>
      <c r="F751">
        <v>1</v>
      </c>
      <c r="G751">
        <v>1</v>
      </c>
      <c r="H751" s="477">
        <f t="shared" si="947"/>
        <v>3</v>
      </c>
      <c r="I751" s="477">
        <f t="shared" si="950"/>
        <v>3</v>
      </c>
      <c r="J751" s="477">
        <v>0</v>
      </c>
      <c r="K751" s="477">
        <v>0</v>
      </c>
      <c r="L751" s="477">
        <v>0</v>
      </c>
      <c r="M751" s="477">
        <v>0</v>
      </c>
      <c r="N751" s="477">
        <f t="shared" si="948"/>
        <v>2</v>
      </c>
    </row>
    <row r="752" spans="1:14" outlineLevel="1">
      <c r="B752" t="str">
        <f t="shared" si="951"/>
        <v>CWM  Spr</v>
      </c>
      <c r="C752">
        <v>3</v>
      </c>
      <c r="D752">
        <v>1</v>
      </c>
      <c r="E752">
        <v>3</v>
      </c>
      <c r="F752">
        <v>1</v>
      </c>
      <c r="G752">
        <v>1</v>
      </c>
      <c r="H752" s="477">
        <f t="shared" si="947"/>
        <v>3</v>
      </c>
      <c r="I752" s="477">
        <v>1</v>
      </c>
      <c r="J752" s="477">
        <v>0</v>
      </c>
      <c r="K752" s="477">
        <v>0</v>
      </c>
      <c r="L752" s="477">
        <v>0</v>
      </c>
      <c r="M752" s="477">
        <v>0</v>
      </c>
      <c r="N752" s="477">
        <f t="shared" si="948"/>
        <v>2</v>
      </c>
    </row>
    <row r="753" spans="1:14" outlineLevel="1">
      <c r="A753" t="s">
        <v>1124</v>
      </c>
      <c r="B753" t="str">
        <f t="shared" si="951"/>
        <v>CWM  Aut</v>
      </c>
      <c r="C753">
        <v>3</v>
      </c>
      <c r="D753">
        <v>2</v>
      </c>
      <c r="E753">
        <v>1</v>
      </c>
      <c r="F753">
        <v>1</v>
      </c>
      <c r="G753">
        <v>1</v>
      </c>
      <c r="H753" s="477">
        <f t="shared" si="947"/>
        <v>4</v>
      </c>
      <c r="I753" s="477">
        <v>5</v>
      </c>
      <c r="J753" s="477">
        <v>0</v>
      </c>
      <c r="K753" s="477">
        <v>0</v>
      </c>
      <c r="L753" s="477">
        <v>0</v>
      </c>
      <c r="M753" s="477">
        <v>0</v>
      </c>
      <c r="N753" s="477">
        <f t="shared" si="948"/>
        <v>2</v>
      </c>
    </row>
    <row r="754" spans="1:14" outlineLevel="1">
      <c r="B754" t="str">
        <f t="shared" si="951"/>
        <v>CWM  Win</v>
      </c>
      <c r="C754">
        <v>3</v>
      </c>
      <c r="D754">
        <v>2</v>
      </c>
      <c r="E754">
        <v>2</v>
      </c>
      <c r="F754">
        <v>1</v>
      </c>
      <c r="G754">
        <v>1</v>
      </c>
      <c r="H754" s="477">
        <f t="shared" si="947"/>
        <v>4</v>
      </c>
      <c r="I754" s="477">
        <f t="shared" si="950"/>
        <v>3</v>
      </c>
      <c r="J754" s="477">
        <v>0</v>
      </c>
      <c r="K754" s="477">
        <v>0</v>
      </c>
      <c r="L754" s="477">
        <v>0</v>
      </c>
      <c r="M754" s="477">
        <v>0</v>
      </c>
      <c r="N754" s="477">
        <f t="shared" si="948"/>
        <v>2</v>
      </c>
    </row>
    <row r="755" spans="1:14" outlineLevel="1">
      <c r="B755" t="str">
        <f t="shared" si="951"/>
        <v>CWM  Spr</v>
      </c>
      <c r="C755">
        <v>3</v>
      </c>
      <c r="D755">
        <v>2</v>
      </c>
      <c r="E755">
        <v>3</v>
      </c>
      <c r="F755">
        <v>1</v>
      </c>
      <c r="G755">
        <v>1</v>
      </c>
      <c r="H755" s="477">
        <f t="shared" si="947"/>
        <v>4</v>
      </c>
      <c r="I755" s="477">
        <v>1</v>
      </c>
      <c r="J755" s="477">
        <v>0</v>
      </c>
      <c r="K755" s="477">
        <v>0</v>
      </c>
      <c r="L755" s="477">
        <v>0</v>
      </c>
      <c r="M755" s="477">
        <v>0</v>
      </c>
      <c r="N755" s="477">
        <f t="shared" si="948"/>
        <v>2</v>
      </c>
    </row>
    <row r="756" spans="1:14" outlineLevel="1">
      <c r="A756" t="s">
        <v>1706</v>
      </c>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B758" t="e">
        <f t="shared" si="951"/>
        <v>#VALUE!</v>
      </c>
      <c r="H758" s="477"/>
      <c r="I758" s="477"/>
      <c r="J758" s="477"/>
      <c r="K758" s="477"/>
      <c r="L758" s="477"/>
      <c r="M758" s="477"/>
      <c r="N758" s="477"/>
    </row>
    <row r="759" spans="1:14" outlineLevel="1">
      <c r="A759" t="s">
        <v>876</v>
      </c>
      <c r="B759" t="str">
        <f>INDEX(i.Region_Desc,$C759,1)&amp;" "&amp;INDEX(i.GenotypeDesc,$D759,1)&amp;" "&amp;INDEX(i.TOL_Desc,$E759,1)</f>
        <v>CWM  Aut</v>
      </c>
      <c r="C759">
        <v>3</v>
      </c>
      <c r="D759">
        <v>4</v>
      </c>
      <c r="E759">
        <v>1</v>
      </c>
      <c r="F759">
        <v>1</v>
      </c>
      <c r="G759">
        <v>1</v>
      </c>
      <c r="H759" s="477">
        <f t="shared" si="947"/>
        <v>5</v>
      </c>
      <c r="I759" s="477">
        <v>5</v>
      </c>
      <c r="J759" s="477">
        <v>0</v>
      </c>
      <c r="K759" s="477">
        <v>0</v>
      </c>
      <c r="L759" s="477">
        <v>0</v>
      </c>
      <c r="M759" s="477">
        <v>0</v>
      </c>
      <c r="N759" s="477">
        <f t="shared" si="948"/>
        <v>3</v>
      </c>
    </row>
    <row r="760" spans="1:14" outlineLevel="1">
      <c r="B760" t="str">
        <f>INDEX(i.Region_Desc,$C760,1)&amp;" "&amp;INDEX(i.GenotypeDesc,$D760,1)&amp;" "&amp;INDEX(i.TOL_Desc,$E760,1)</f>
        <v>CWM  Win</v>
      </c>
      <c r="C760">
        <v>3</v>
      </c>
      <c r="D760">
        <v>4</v>
      </c>
      <c r="E760">
        <v>2</v>
      </c>
      <c r="F760">
        <v>1</v>
      </c>
      <c r="G760">
        <v>1</v>
      </c>
      <c r="H760" s="477">
        <f t="shared" si="947"/>
        <v>5</v>
      </c>
      <c r="I760" s="477">
        <f t="shared" si="950"/>
        <v>3</v>
      </c>
      <c r="J760" s="477">
        <v>0</v>
      </c>
      <c r="K760" s="477">
        <v>0</v>
      </c>
      <c r="L760" s="477">
        <v>0</v>
      </c>
      <c r="M760" s="477">
        <v>0</v>
      </c>
      <c r="N760" s="477">
        <f t="shared" si="948"/>
        <v>3</v>
      </c>
    </row>
    <row r="761" spans="1:14" outlineLevel="1">
      <c r="A761" s="112"/>
      <c r="B761" s="112" t="str">
        <f>INDEX(i.Region_Desc,$C761,1)&amp;" "&amp;INDEX(i.GenotypeDesc,$D761,1)&amp;" "&amp;INDEX(i.TOL_Desc,$E761,1)</f>
        <v>CWM  Spr</v>
      </c>
      <c r="C761" s="112">
        <v>3</v>
      </c>
      <c r="D761" s="112">
        <v>4</v>
      </c>
      <c r="E761" s="112">
        <v>3</v>
      </c>
      <c r="F761" s="112">
        <v>1</v>
      </c>
      <c r="G761" s="112">
        <v>1</v>
      </c>
      <c r="H761" s="512">
        <f t="shared" si="947"/>
        <v>5</v>
      </c>
      <c r="I761" s="512">
        <v>1</v>
      </c>
      <c r="J761" s="512">
        <v>0</v>
      </c>
      <c r="K761" s="512">
        <v>0</v>
      </c>
      <c r="L761" s="512">
        <v>0</v>
      </c>
      <c r="M761" s="512">
        <v>0</v>
      </c>
      <c r="N761" s="512">
        <f t="shared" si="948"/>
        <v>3</v>
      </c>
    </row>
    <row r="764" spans="1:14">
      <c r="A764" s="16" t="s">
        <v>1763</v>
      </c>
    </row>
    <row r="765" spans="1:14" ht="72.75">
      <c r="C765" s="217" t="s">
        <v>1506</v>
      </c>
      <c r="D765" s="217"/>
      <c r="E765" s="217" t="s">
        <v>1565</v>
      </c>
      <c r="F765" s="217" t="s">
        <v>1566</v>
      </c>
      <c r="G765" s="217" t="s">
        <v>1567</v>
      </c>
      <c r="H765" s="217" t="s">
        <v>1568</v>
      </c>
      <c r="J765" s="217" t="s">
        <v>1599</v>
      </c>
      <c r="L765" s="217" t="s">
        <v>1764</v>
      </c>
    </row>
    <row r="766" spans="1:14">
      <c r="A766">
        <v>0</v>
      </c>
      <c r="B766" t="s">
        <v>377</v>
      </c>
      <c r="C766" s="12">
        <v>1</v>
      </c>
      <c r="E766" s="12">
        <v>0</v>
      </c>
      <c r="F766" s="12">
        <v>0</v>
      </c>
      <c r="G766" s="12">
        <v>0</v>
      </c>
      <c r="H766" s="12">
        <v>0</v>
      </c>
      <c r="J766">
        <v>1</v>
      </c>
      <c r="L766" s="12">
        <v>1</v>
      </c>
    </row>
    <row r="767" spans="1:14">
      <c r="A767">
        <v>1</v>
      </c>
      <c r="C767" s="12">
        <f>6/7</f>
        <v>0.8571428571428571</v>
      </c>
      <c r="E767" s="12">
        <v>-0.1</v>
      </c>
      <c r="F767" s="12">
        <v>0.1</v>
      </c>
      <c r="G767" s="12">
        <v>0.1</v>
      </c>
      <c r="H767" s="12">
        <v>0.1</v>
      </c>
      <c r="J767">
        <v>2</v>
      </c>
      <c r="L767" s="12">
        <v>0.75</v>
      </c>
    </row>
    <row r="768" spans="1:14">
      <c r="A768">
        <v>2</v>
      </c>
      <c r="C768" s="12">
        <f>5/7</f>
        <v>0.7142857142857143</v>
      </c>
      <c r="E768" s="12">
        <v>0.1</v>
      </c>
      <c r="F768" s="12">
        <v>-2.5000000000000001E-2</v>
      </c>
      <c r="G768" s="12">
        <v>-0.05</v>
      </c>
      <c r="H768" s="12">
        <v>-0.1</v>
      </c>
      <c r="J768">
        <v>2</v>
      </c>
      <c r="L768" s="12">
        <v>1.25</v>
      </c>
    </row>
    <row r="769" spans="1:10">
      <c r="A769">
        <v>3</v>
      </c>
      <c r="C769" s="12">
        <f>4/7</f>
        <v>0.5714285714285714</v>
      </c>
      <c r="E769" s="12">
        <v>0.2</v>
      </c>
      <c r="F769" s="12">
        <v>-0.05</v>
      </c>
      <c r="G769" s="12">
        <v>-0.1</v>
      </c>
      <c r="H769" s="12">
        <v>-0.2</v>
      </c>
      <c r="J769">
        <v>1</v>
      </c>
    </row>
    <row r="770" spans="1:10">
      <c r="A770">
        <v>4</v>
      </c>
      <c r="C770" s="12">
        <f>8/7</f>
        <v>1.1428571428571428</v>
      </c>
      <c r="J770">
        <v>3</v>
      </c>
    </row>
    <row r="771" spans="1:10">
      <c r="A771">
        <v>5</v>
      </c>
      <c r="C771" s="12">
        <f>9/7</f>
        <v>1.2857142857142858</v>
      </c>
      <c r="J771">
        <v>4</v>
      </c>
    </row>
    <row r="772" spans="1:10">
      <c r="A772">
        <v>5</v>
      </c>
      <c r="C772" s="12">
        <f>11/7</f>
        <v>1.5714285714285714</v>
      </c>
      <c r="J772">
        <v>4</v>
      </c>
    </row>
    <row r="773" spans="1:10">
      <c r="E773" t="s">
        <v>1572</v>
      </c>
    </row>
    <row r="774" spans="1:10">
      <c r="B774" t="s">
        <v>1569</v>
      </c>
      <c r="C774" s="12">
        <v>85</v>
      </c>
    </row>
    <row r="775" spans="1:10">
      <c r="C775" s="21" t="s">
        <v>1600</v>
      </c>
    </row>
  </sheetData>
  <phoneticPr fontId="6" type="noConversion"/>
  <conditionalFormatting sqref="C68:G83">
    <cfRule type="cellIs" dxfId="102"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45113.35245810185</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45113.35245810185</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workbookViewId="0">
      <selection activeCell="I50" sqref="I50:I51"/>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101" priority="10" operator="equal">
      <formula>FALSE</formula>
    </cfRule>
  </conditionalFormatting>
  <conditionalFormatting sqref="B32:I32">
    <cfRule type="cellIs" dxfId="100" priority="8" operator="equal">
      <formula>FALSE</formula>
    </cfRule>
  </conditionalFormatting>
  <conditionalFormatting sqref="B60:I60">
    <cfRule type="cellIs" dxfId="99" priority="7" operator="equal">
      <formula>FALSE</formula>
    </cfRule>
  </conditionalFormatting>
  <conditionalFormatting sqref="B12:I12">
    <cfRule type="cellIs" dxfId="98" priority="6" operator="equal">
      <formula>FALSE</formula>
    </cfRule>
  </conditionalFormatting>
  <conditionalFormatting sqref="B13:D13 F13:I13">
    <cfRule type="cellIs" dxfId="97" priority="5" operator="equal">
      <formula>FALSE</formula>
    </cfRule>
  </conditionalFormatting>
  <conditionalFormatting sqref="E13">
    <cfRule type="cellIs" dxfId="96" priority="4" operator="equal">
      <formula>FALSE</formula>
    </cfRule>
  </conditionalFormatting>
  <conditionalFormatting sqref="B77:I77">
    <cfRule type="cellIs" dxfId="95" priority="3" operator="equal">
      <formula>FALSE</formula>
    </cfRule>
  </conditionalFormatting>
  <conditionalFormatting sqref="B35:I36">
    <cfRule type="cellIs" dxfId="94" priority="2" operator="equal">
      <formula>FALSE</formula>
    </cfRule>
  </conditionalFormatting>
  <conditionalFormatting sqref="B41:I42">
    <cfRule type="cellIs" dxfId="93"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2" priority="184" stopIfTrue="1" operator="equal">
      <formula>"sar"</formula>
    </cfRule>
    <cfRule type="cellIs" dxfId="91" priority="185" stopIfTrue="1" operator="equal">
      <formula>"sat"</formula>
    </cfRule>
    <cfRule type="cellIs" dxfId="90" priority="186" stopIfTrue="1" operator="equal">
      <formula>"sav"</formula>
    </cfRule>
    <cfRule type="containsText" dxfId="89" priority="187" stopIfTrue="1" operator="containsText" text="sam">
      <formula>NOT(ISERROR(SEARCH("sam",B3)))</formula>
    </cfRule>
    <cfRule type="containsText" dxfId="88" priority="188" stopIfTrue="1" operator="containsText" text="sap">
      <formula>NOT(ISERROR(SEARCH("sap",B3)))</formula>
    </cfRule>
    <cfRule type="containsText" dxfId="87" priority="189" stopIfTrue="1" operator="containsText" text="saa">
      <formula>NOT(ISERROR(SEARCH("saa",B3)))</formula>
    </cfRule>
  </conditionalFormatting>
  <conditionalFormatting sqref="B11">
    <cfRule type="cellIs" dxfId="86" priority="178" stopIfTrue="1" operator="equal">
      <formula>"sar"</formula>
    </cfRule>
    <cfRule type="cellIs" dxfId="85" priority="179" stopIfTrue="1" operator="equal">
      <formula>"sat"</formula>
    </cfRule>
    <cfRule type="cellIs" dxfId="84" priority="180" stopIfTrue="1" operator="equal">
      <formula>"sav"</formula>
    </cfRule>
    <cfRule type="containsText" dxfId="83" priority="181" stopIfTrue="1" operator="containsText" text="sam">
      <formula>NOT(ISERROR(SEARCH("sam",B11)))</formula>
    </cfRule>
    <cfRule type="containsText" dxfId="82" priority="182" stopIfTrue="1" operator="containsText" text="sap">
      <formula>NOT(ISERROR(SEARCH("sap",B11)))</formula>
    </cfRule>
    <cfRule type="containsText" dxfId="81" priority="183" stopIfTrue="1" operator="containsText" text="saa">
      <formula>NOT(ISERROR(SEARCH("saa",B11)))</formula>
    </cfRule>
  </conditionalFormatting>
  <conditionalFormatting sqref="B42">
    <cfRule type="cellIs" dxfId="80" priority="172" stopIfTrue="1" operator="equal">
      <formula>"sar"</formula>
    </cfRule>
    <cfRule type="cellIs" dxfId="79" priority="173" stopIfTrue="1" operator="equal">
      <formula>"sat"</formula>
    </cfRule>
    <cfRule type="cellIs" dxfId="78" priority="174" stopIfTrue="1" operator="equal">
      <formula>"sav"</formula>
    </cfRule>
    <cfRule type="containsText" dxfId="77" priority="175" stopIfTrue="1" operator="containsText" text="sam">
      <formula>NOT(ISERROR(SEARCH("sam",B42)))</formula>
    </cfRule>
    <cfRule type="containsText" dxfId="76" priority="176" stopIfTrue="1" operator="containsText" text="sap">
      <formula>NOT(ISERROR(SEARCH("sap",B42)))</formula>
    </cfRule>
    <cfRule type="containsText" dxfId="75" priority="177" stopIfTrue="1" operator="containsText" text="saa">
      <formula>NOT(ISERROR(SEARCH("saa",B42)))</formula>
    </cfRule>
  </conditionalFormatting>
  <conditionalFormatting sqref="B44">
    <cfRule type="cellIs" dxfId="74" priority="166" stopIfTrue="1" operator="equal">
      <formula>"sar"</formula>
    </cfRule>
    <cfRule type="cellIs" dxfId="73" priority="167" stopIfTrue="1" operator="equal">
      <formula>"sat"</formula>
    </cfRule>
    <cfRule type="cellIs" dxfId="72" priority="168" stopIfTrue="1" operator="equal">
      <formula>"sav"</formula>
    </cfRule>
    <cfRule type="containsText" dxfId="71" priority="169" stopIfTrue="1" operator="containsText" text="sam">
      <formula>NOT(ISERROR(SEARCH("sam",B44)))</formula>
    </cfRule>
    <cfRule type="containsText" dxfId="70" priority="170" stopIfTrue="1" operator="containsText" text="sap">
      <formula>NOT(ISERROR(SEARCH("sap",B44)))</formula>
    </cfRule>
    <cfRule type="containsText" dxfId="69" priority="171" stopIfTrue="1" operator="containsText" text="saa">
      <formula>NOT(ISERROR(SEARCH("saa",B44)))</formula>
    </cfRule>
  </conditionalFormatting>
  <conditionalFormatting sqref="H3:H112 H123:H201 H114:H121">
    <cfRule type="cellIs" dxfId="68" priority="94" stopIfTrue="1" operator="equal">
      <formula>"sam"</formula>
    </cfRule>
    <cfRule type="cellIs" dxfId="67" priority="95" stopIfTrue="1" operator="equal">
      <formula>"sap"</formula>
    </cfRule>
    <cfRule type="cellIs" dxfId="66" priority="96" stopIfTrue="1" operator="equal">
      <formula>"saa"</formula>
    </cfRule>
    <cfRule type="cellIs" dxfId="65" priority="97" stopIfTrue="1" operator="equal">
      <formula>"sar"</formula>
    </cfRule>
    <cfRule type="cellIs" dxfId="64" priority="98" stopIfTrue="1" operator="equal">
      <formula>"sat"</formula>
    </cfRule>
    <cfRule type="cellIs" dxfId="63" priority="99" stopIfTrue="1" operator="equal">
      <formula>"sav"</formula>
    </cfRule>
  </conditionalFormatting>
  <conditionalFormatting sqref="I3:I112 I123:I201 I114:I121">
    <cfRule type="expression" dxfId="62" priority="81">
      <formula>(I3=OFFSET(I3,-1,0))</formula>
    </cfRule>
  </conditionalFormatting>
  <conditionalFormatting sqref="B43">
    <cfRule type="cellIs" dxfId="61" priority="75" stopIfTrue="1" operator="equal">
      <formula>"sar"</formula>
    </cfRule>
    <cfRule type="cellIs" dxfId="60" priority="76" stopIfTrue="1" operator="equal">
      <formula>"sat"</formula>
    </cfRule>
    <cfRule type="cellIs" dxfId="59" priority="77" stopIfTrue="1" operator="equal">
      <formula>"sav"</formula>
    </cfRule>
    <cfRule type="containsText" dxfId="58" priority="78" stopIfTrue="1" operator="containsText" text="sam">
      <formula>NOT(ISERROR(SEARCH("sam",B43)))</formula>
    </cfRule>
    <cfRule type="containsText" dxfId="57" priority="79" stopIfTrue="1" operator="containsText" text="sap">
      <formula>NOT(ISERROR(SEARCH("sap",B43)))</formula>
    </cfRule>
    <cfRule type="containsText" dxfId="56" priority="80" stopIfTrue="1" operator="containsText" text="saa">
      <formula>NOT(ISERROR(SEARCH("saa",B43)))</formula>
    </cfRule>
  </conditionalFormatting>
  <conditionalFormatting sqref="B25:B26">
    <cfRule type="cellIs" dxfId="55" priority="69" stopIfTrue="1" operator="equal">
      <formula>"sar"</formula>
    </cfRule>
    <cfRule type="cellIs" dxfId="54" priority="70" stopIfTrue="1" operator="equal">
      <formula>"sat"</formula>
    </cfRule>
    <cfRule type="cellIs" dxfId="53" priority="71" stopIfTrue="1" operator="equal">
      <formula>"sav"</formula>
    </cfRule>
    <cfRule type="containsText" dxfId="52" priority="72" stopIfTrue="1" operator="containsText" text="sam">
      <formula>NOT(ISERROR(SEARCH("sam",B25)))</formula>
    </cfRule>
    <cfRule type="containsText" dxfId="51" priority="73" stopIfTrue="1" operator="containsText" text="sap">
      <formula>NOT(ISERROR(SEARCH("sap",B25)))</formula>
    </cfRule>
    <cfRule type="containsText" dxfId="50" priority="74" stopIfTrue="1" operator="containsText" text="saa">
      <formula>NOT(ISERROR(SEARCH("saa",B25)))</formula>
    </cfRule>
  </conditionalFormatting>
  <conditionalFormatting sqref="B70">
    <cfRule type="cellIs" dxfId="49" priority="57" stopIfTrue="1" operator="equal">
      <formula>"sar"</formula>
    </cfRule>
    <cfRule type="cellIs" dxfId="48" priority="58" stopIfTrue="1" operator="equal">
      <formula>"sat"</formula>
    </cfRule>
    <cfRule type="cellIs" dxfId="47" priority="59" stopIfTrue="1" operator="equal">
      <formula>"sav"</formula>
    </cfRule>
    <cfRule type="containsText" dxfId="46" priority="60" stopIfTrue="1" operator="containsText" text="sam">
      <formula>NOT(ISERROR(SEARCH("sam",B70)))</formula>
    </cfRule>
    <cfRule type="containsText" dxfId="45" priority="61" stopIfTrue="1" operator="containsText" text="sap">
      <formula>NOT(ISERROR(SEARCH("sap",B70)))</formula>
    </cfRule>
    <cfRule type="containsText" dxfId="44" priority="62" stopIfTrue="1" operator="containsText" text="saa">
      <formula>NOT(ISERROR(SEARCH("saa",B70)))</formula>
    </cfRule>
  </conditionalFormatting>
  <conditionalFormatting sqref="B72">
    <cfRule type="cellIs" dxfId="43" priority="33" stopIfTrue="1" operator="equal">
      <formula>"sar"</formula>
    </cfRule>
    <cfRule type="cellIs" dxfId="42" priority="34" stopIfTrue="1" operator="equal">
      <formula>"sat"</formula>
    </cfRule>
    <cfRule type="cellIs" dxfId="41" priority="35" stopIfTrue="1" operator="equal">
      <formula>"sav"</formula>
    </cfRule>
    <cfRule type="containsText" dxfId="40" priority="36" stopIfTrue="1" operator="containsText" text="sam">
      <formula>NOT(ISERROR(SEARCH("sam",B72)))</formula>
    </cfRule>
    <cfRule type="containsText" dxfId="39" priority="37" stopIfTrue="1" operator="containsText" text="sap">
      <formula>NOT(ISERROR(SEARCH("sap",B72)))</formula>
    </cfRule>
    <cfRule type="containsText" dxfId="38" priority="38" stopIfTrue="1" operator="containsText" text="saa">
      <formula>NOT(ISERROR(SEARCH("saa",B72)))</formula>
    </cfRule>
  </conditionalFormatting>
  <conditionalFormatting sqref="G3">
    <cfRule type="cellIs" dxfId="37" priority="27" stopIfTrue="1" operator="equal">
      <formula>"sam"</formula>
    </cfRule>
    <cfRule type="cellIs" dxfId="36" priority="28" stopIfTrue="1" operator="equal">
      <formula>"sap"</formula>
    </cfRule>
    <cfRule type="cellIs" dxfId="35" priority="29" stopIfTrue="1" operator="equal">
      <formula>"saa"</formula>
    </cfRule>
    <cfRule type="cellIs" dxfId="34" priority="30" stopIfTrue="1" operator="equal">
      <formula>"sar"</formula>
    </cfRule>
    <cfRule type="cellIs" dxfId="33" priority="31" stopIfTrue="1" operator="equal">
      <formula>"sat"</formula>
    </cfRule>
    <cfRule type="cellIs" dxfId="32" priority="32" stopIfTrue="1" operator="equal">
      <formula>"sav"</formula>
    </cfRule>
  </conditionalFormatting>
  <conditionalFormatting sqref="B122">
    <cfRule type="cellIs" dxfId="31" priority="21" stopIfTrue="1" operator="equal">
      <formula>"sar"</formula>
    </cfRule>
    <cfRule type="cellIs" dxfId="30" priority="22" stopIfTrue="1" operator="equal">
      <formula>"sat"</formula>
    </cfRule>
    <cfRule type="cellIs" dxfId="29" priority="23" stopIfTrue="1" operator="equal">
      <formula>"sav"</formula>
    </cfRule>
    <cfRule type="containsText" dxfId="28" priority="24" stopIfTrue="1" operator="containsText" text="sam">
      <formula>NOT(ISERROR(SEARCH("sam",B122)))</formula>
    </cfRule>
    <cfRule type="containsText" dxfId="27" priority="25" stopIfTrue="1" operator="containsText" text="sap">
      <formula>NOT(ISERROR(SEARCH("sap",B122)))</formula>
    </cfRule>
    <cfRule type="containsText" dxfId="26" priority="26" stopIfTrue="1" operator="containsText" text="saa">
      <formula>NOT(ISERROR(SEARCH("saa",B122)))</formula>
    </cfRule>
  </conditionalFormatting>
  <conditionalFormatting sqref="H122">
    <cfRule type="cellIs" dxfId="25" priority="15" stopIfTrue="1" operator="equal">
      <formula>"sam"</formula>
    </cfRule>
    <cfRule type="cellIs" dxfId="24" priority="16" stopIfTrue="1" operator="equal">
      <formula>"sap"</formula>
    </cfRule>
    <cfRule type="cellIs" dxfId="23" priority="17" stopIfTrue="1" operator="equal">
      <formula>"saa"</formula>
    </cfRule>
    <cfRule type="cellIs" dxfId="22" priority="18" stopIfTrue="1" operator="equal">
      <formula>"sar"</formula>
    </cfRule>
    <cfRule type="cellIs" dxfId="21" priority="19" stopIfTrue="1" operator="equal">
      <formula>"sat"</formula>
    </cfRule>
    <cfRule type="cellIs" dxfId="20" priority="20" stopIfTrue="1" operator="equal">
      <formula>"sav"</formula>
    </cfRule>
  </conditionalFormatting>
  <conditionalFormatting sqref="I122">
    <cfRule type="expression" dxfId="19" priority="14">
      <formula>(I122=OFFSET(I122,-1,0))</formula>
    </cfRule>
  </conditionalFormatting>
  <conditionalFormatting sqref="B113">
    <cfRule type="cellIs" dxfId="18" priority="8" stopIfTrue="1" operator="equal">
      <formula>"sar"</formula>
    </cfRule>
    <cfRule type="cellIs" dxfId="17" priority="9" stopIfTrue="1" operator="equal">
      <formula>"sat"</formula>
    </cfRule>
    <cfRule type="cellIs" dxfId="16" priority="10" stopIfTrue="1" operator="equal">
      <formula>"sav"</formula>
    </cfRule>
    <cfRule type="containsText" dxfId="15" priority="11" stopIfTrue="1" operator="containsText" text="sam">
      <formula>NOT(ISERROR(SEARCH("sam",B113)))</formula>
    </cfRule>
    <cfRule type="containsText" dxfId="14" priority="12" stopIfTrue="1" operator="containsText" text="sap">
      <formula>NOT(ISERROR(SEARCH("sap",B113)))</formula>
    </cfRule>
    <cfRule type="containsText" dxfId="13" priority="13" stopIfTrue="1" operator="containsText" text="saa">
      <formula>NOT(ISERROR(SEARCH("saa",B113)))</formula>
    </cfRule>
  </conditionalFormatting>
  <conditionalFormatting sqref="H113">
    <cfRule type="cellIs" dxfId="12" priority="2" stopIfTrue="1" operator="equal">
      <formula>"sam"</formula>
    </cfRule>
    <cfRule type="cellIs" dxfId="11" priority="3" stopIfTrue="1" operator="equal">
      <formula>"sap"</formula>
    </cfRule>
    <cfRule type="cellIs" dxfId="10" priority="4" stopIfTrue="1" operator="equal">
      <formula>"saa"</formula>
    </cfRule>
    <cfRule type="cellIs" dxfId="9" priority="5" stopIfTrue="1" operator="equal">
      <formula>"sar"</formula>
    </cfRule>
    <cfRule type="cellIs" dxfId="8" priority="6" stopIfTrue="1" operator="equal">
      <formula>"sat"</formula>
    </cfRule>
    <cfRule type="cellIs" dxfId="7" priority="7" stopIfTrue="1" operator="equal">
      <formula>"sav"</formula>
    </cfRule>
  </conditionalFormatting>
  <conditionalFormatting sqref="I113">
    <cfRule type="expression" dxfId="6"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2023-07-06T00:28:45Z</dcterms:modified>
</cp:coreProperties>
</file>